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C:\Users\lvelez\Documents\Ev. Ex-post\Ex Post CPL\Proceso 2019\Informe 2019\"/>
    </mc:Choice>
  </mc:AlternateContent>
  <xr:revisionPtr revIDLastSave="0" documentId="13_ncr:1_{B31D89EF-59D8-4F77-A8A4-0E12CCE9E7DC}" xr6:coauthVersionLast="47" xr6:coauthVersionMax="47" xr10:uidLastSave="{00000000-0000-0000-0000-000000000000}"/>
  <bookViews>
    <workbookView xWindow="-120" yWindow="-120" windowWidth="24240" windowHeight="13140" xr2:uid="{00000000-000D-0000-FFFF-FFFF00000000}"/>
  </bookViews>
  <sheets>
    <sheet name="Info Excel" sheetId="3" r:id="rId1"/>
    <sheet name="Base de Datos" sheetId="1" r:id="rId2"/>
  </sheets>
  <definedNames>
    <definedName name="_xlnm._FilterDatabase" localSheetId="1" hidden="1">'Base de Datos'!$A$4:$KB$256</definedName>
    <definedName name="BASE">'Base de Datos'!$A$4:$KA$256</definedName>
    <definedName name="SegmentaciónDeDatos_Fuente_Predominante">#N/A</definedName>
    <definedName name="SegmentaciónDeDatos_Institución_Responsable_de_la_Información_Financiera">#N/A</definedName>
    <definedName name="SegmentaciónDeDatos_Institución_Responsable_de_la_Información_Técnica">#N/A</definedName>
    <definedName name="SegmentaciónDeDatos_Región">#N/A</definedName>
    <definedName name="SegmentaciónDeDatos_Sector">#N/A</definedName>
  </definedNames>
  <calcPr calcId="191029"/>
  <pivotCaches>
    <pivotCache cacheId="8" r:id="rId3"/>
  </pivotCaches>
  <extLst>
    <ext xmlns:x14="http://schemas.microsoft.com/office/spreadsheetml/2009/9/main" uri="{BBE1A952-AA13-448e-AADC-164F8A28A991}">
      <x14:slicerCaches>
        <x14:slicerCache r:id="rId4"/>
        <x14:slicerCache r:id="rId5"/>
        <x14:slicerCache r:id="rId6"/>
        <x14:slicerCache r:id="rId7"/>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Q6" i="1" l="1"/>
  <c r="IQ7" i="1"/>
  <c r="IQ8" i="1"/>
  <c r="IQ9" i="1"/>
  <c r="IQ10" i="1"/>
  <c r="IQ11" i="1"/>
  <c r="IQ12" i="1"/>
  <c r="IQ13" i="1"/>
  <c r="IQ14" i="1"/>
  <c r="IQ15" i="1"/>
  <c r="IQ16" i="1"/>
  <c r="IQ17" i="1"/>
  <c r="IQ18" i="1"/>
  <c r="IQ19" i="1"/>
  <c r="IQ20" i="1"/>
  <c r="IQ21" i="1"/>
  <c r="IQ22" i="1"/>
  <c r="IQ23" i="1"/>
  <c r="IQ24" i="1"/>
  <c r="IQ25" i="1"/>
  <c r="IQ26" i="1"/>
  <c r="IQ27" i="1"/>
  <c r="IQ28" i="1"/>
  <c r="IQ29" i="1"/>
  <c r="IQ30" i="1"/>
  <c r="IQ31" i="1"/>
  <c r="IQ32" i="1"/>
  <c r="IQ33" i="1"/>
  <c r="IQ34" i="1"/>
  <c r="IQ35" i="1"/>
  <c r="IQ36" i="1"/>
  <c r="IQ37" i="1"/>
  <c r="IQ38" i="1"/>
  <c r="IQ39" i="1"/>
  <c r="IQ40" i="1"/>
  <c r="IQ41" i="1"/>
  <c r="IQ42" i="1"/>
  <c r="IQ43" i="1"/>
  <c r="IQ44" i="1"/>
  <c r="IQ45" i="1"/>
  <c r="IQ46" i="1"/>
  <c r="IQ47" i="1"/>
  <c r="IQ48" i="1"/>
  <c r="IQ49" i="1"/>
  <c r="IQ50" i="1"/>
  <c r="IQ51" i="1"/>
  <c r="IQ52" i="1"/>
  <c r="IQ53" i="1"/>
  <c r="IQ54" i="1"/>
  <c r="IQ55" i="1"/>
  <c r="IQ56" i="1"/>
  <c r="IQ57" i="1"/>
  <c r="IQ58" i="1"/>
  <c r="IQ59" i="1"/>
  <c r="IQ60" i="1"/>
  <c r="IQ61" i="1"/>
  <c r="IQ62" i="1"/>
  <c r="IQ63" i="1"/>
  <c r="IQ64" i="1"/>
  <c r="IQ65" i="1"/>
  <c r="IQ66" i="1"/>
  <c r="IQ67" i="1"/>
  <c r="IQ68" i="1"/>
  <c r="IQ69" i="1"/>
  <c r="IQ70" i="1"/>
  <c r="IQ71" i="1"/>
  <c r="IQ72" i="1"/>
  <c r="IQ73" i="1"/>
  <c r="IQ74" i="1"/>
  <c r="IQ75" i="1"/>
  <c r="IQ76" i="1"/>
  <c r="IQ77" i="1"/>
  <c r="IQ78" i="1"/>
  <c r="IQ79" i="1"/>
  <c r="IQ80" i="1"/>
  <c r="IQ81" i="1"/>
  <c r="IQ82" i="1"/>
  <c r="IQ83" i="1"/>
  <c r="IQ84" i="1"/>
  <c r="IQ85" i="1"/>
  <c r="IQ86" i="1"/>
  <c r="IQ87" i="1"/>
  <c r="IQ88" i="1"/>
  <c r="IQ89" i="1"/>
  <c r="IQ90" i="1"/>
  <c r="IQ91" i="1"/>
  <c r="IQ92" i="1"/>
  <c r="IQ93" i="1"/>
  <c r="IQ94" i="1"/>
  <c r="IQ95" i="1"/>
  <c r="IQ96" i="1"/>
  <c r="IQ97" i="1"/>
  <c r="IQ98" i="1"/>
  <c r="IQ99" i="1"/>
  <c r="IQ100" i="1"/>
  <c r="IQ101" i="1"/>
  <c r="IQ102" i="1"/>
  <c r="IQ103" i="1"/>
  <c r="IQ104" i="1"/>
  <c r="IQ105" i="1"/>
  <c r="IQ106" i="1"/>
  <c r="IQ107" i="1"/>
  <c r="IQ108" i="1"/>
  <c r="IQ109" i="1"/>
  <c r="IQ110" i="1"/>
  <c r="IQ111" i="1"/>
  <c r="IQ112" i="1"/>
  <c r="IQ113" i="1"/>
  <c r="IQ114" i="1"/>
  <c r="IQ115" i="1"/>
  <c r="IQ116" i="1"/>
  <c r="IQ117" i="1"/>
  <c r="IQ118" i="1"/>
  <c r="IQ119" i="1"/>
  <c r="IQ120" i="1"/>
  <c r="IQ121" i="1"/>
  <c r="IQ122" i="1"/>
  <c r="IQ123" i="1"/>
  <c r="IQ124" i="1"/>
  <c r="IQ125" i="1"/>
  <c r="IQ126" i="1"/>
  <c r="IQ127" i="1"/>
  <c r="IQ128" i="1"/>
  <c r="IQ129" i="1"/>
  <c r="IQ130" i="1"/>
  <c r="IQ131" i="1"/>
  <c r="IQ132" i="1"/>
  <c r="IQ133" i="1"/>
  <c r="IQ134" i="1"/>
  <c r="IQ135" i="1"/>
  <c r="IQ136" i="1"/>
  <c r="IQ137" i="1"/>
  <c r="IQ138" i="1"/>
  <c r="IQ139" i="1"/>
  <c r="IQ140" i="1"/>
  <c r="IQ141" i="1"/>
  <c r="IQ142" i="1"/>
  <c r="IQ143" i="1"/>
  <c r="IQ144" i="1"/>
  <c r="IQ145" i="1"/>
  <c r="IQ146" i="1"/>
  <c r="IQ147" i="1"/>
  <c r="IQ148" i="1"/>
  <c r="IQ149" i="1"/>
  <c r="IQ150" i="1"/>
  <c r="IQ151" i="1"/>
  <c r="IQ152" i="1"/>
  <c r="IQ153" i="1"/>
  <c r="IQ154" i="1"/>
  <c r="IQ155" i="1"/>
  <c r="IQ156" i="1"/>
  <c r="IQ157" i="1"/>
  <c r="IQ158" i="1"/>
  <c r="IQ159" i="1"/>
  <c r="IQ160" i="1"/>
  <c r="IQ161" i="1"/>
  <c r="IQ162" i="1"/>
  <c r="IQ163" i="1"/>
  <c r="IQ164" i="1"/>
  <c r="IQ165" i="1"/>
  <c r="IQ166" i="1"/>
  <c r="IQ167" i="1"/>
  <c r="IQ168" i="1"/>
  <c r="IQ169" i="1"/>
  <c r="IQ170" i="1"/>
  <c r="IQ171" i="1"/>
  <c r="IQ172" i="1"/>
  <c r="IQ173" i="1"/>
  <c r="IQ174" i="1"/>
  <c r="IQ175" i="1"/>
  <c r="IQ176" i="1"/>
  <c r="IQ177" i="1"/>
  <c r="IQ178" i="1"/>
  <c r="IQ179" i="1"/>
  <c r="IQ180" i="1"/>
  <c r="IQ181" i="1"/>
  <c r="IQ182" i="1"/>
  <c r="IQ183" i="1"/>
  <c r="IQ184" i="1"/>
  <c r="IQ185" i="1"/>
  <c r="IQ186" i="1"/>
  <c r="IQ187" i="1"/>
  <c r="IQ188" i="1"/>
  <c r="IQ189" i="1"/>
  <c r="IQ190" i="1"/>
  <c r="IQ191" i="1"/>
  <c r="IQ192" i="1"/>
  <c r="IQ193" i="1"/>
  <c r="IQ194" i="1"/>
  <c r="IQ195" i="1"/>
  <c r="IQ196" i="1"/>
  <c r="IQ197" i="1"/>
  <c r="IQ198" i="1"/>
  <c r="IQ199" i="1"/>
  <c r="IQ200" i="1"/>
  <c r="IQ201" i="1"/>
  <c r="IQ202" i="1"/>
  <c r="IQ203" i="1"/>
  <c r="IQ204" i="1"/>
  <c r="IQ205" i="1"/>
  <c r="IQ206" i="1"/>
  <c r="IQ207" i="1"/>
  <c r="IQ208" i="1"/>
  <c r="IQ209" i="1"/>
  <c r="IQ210" i="1"/>
  <c r="IQ211" i="1"/>
  <c r="IQ212" i="1"/>
  <c r="IQ213" i="1"/>
  <c r="IQ214" i="1"/>
  <c r="IQ215" i="1"/>
  <c r="IQ216" i="1"/>
  <c r="IQ217" i="1"/>
  <c r="IQ218" i="1"/>
  <c r="IQ219" i="1"/>
  <c r="IQ220" i="1"/>
  <c r="IQ221" i="1"/>
  <c r="IQ222" i="1"/>
  <c r="IQ223" i="1"/>
  <c r="IQ224" i="1"/>
  <c r="IQ225" i="1"/>
  <c r="IQ226" i="1"/>
  <c r="IQ227" i="1"/>
  <c r="IQ228" i="1"/>
  <c r="IQ229" i="1"/>
  <c r="IQ230" i="1"/>
  <c r="IQ231" i="1"/>
  <c r="IQ232" i="1"/>
  <c r="IQ233" i="1"/>
  <c r="IQ234" i="1"/>
  <c r="IQ235" i="1"/>
  <c r="IQ236" i="1"/>
  <c r="IQ237" i="1"/>
  <c r="IQ238" i="1"/>
  <c r="IQ239" i="1"/>
  <c r="IQ240" i="1"/>
  <c r="IQ241" i="1"/>
  <c r="IQ242" i="1"/>
  <c r="IQ243" i="1"/>
  <c r="IQ244" i="1"/>
  <c r="IQ245" i="1"/>
  <c r="IQ246" i="1"/>
  <c r="IQ247" i="1"/>
  <c r="IQ248" i="1"/>
  <c r="IQ249" i="1"/>
  <c r="IQ250" i="1"/>
  <c r="IQ251" i="1"/>
  <c r="IQ252" i="1"/>
  <c r="IQ253" i="1"/>
  <c r="IQ254" i="1"/>
  <c r="IQ255" i="1"/>
  <c r="IQ256" i="1"/>
  <c r="IQ5" i="1"/>
  <c r="II5" i="1" l="1"/>
  <c r="IP5" i="1" s="1"/>
  <c r="IM6" i="1"/>
  <c r="IM7" i="1"/>
  <c r="IM8" i="1"/>
  <c r="IM9" i="1"/>
  <c r="IM10" i="1"/>
  <c r="IM11" i="1"/>
  <c r="IM12" i="1"/>
  <c r="IM13" i="1"/>
  <c r="IM14" i="1"/>
  <c r="IM15" i="1"/>
  <c r="IM16" i="1"/>
  <c r="IM17" i="1"/>
  <c r="IM18" i="1"/>
  <c r="IM19" i="1"/>
  <c r="IM20" i="1"/>
  <c r="IM21" i="1"/>
  <c r="IM22" i="1"/>
  <c r="IM23" i="1"/>
  <c r="IM24" i="1"/>
  <c r="IM25" i="1"/>
  <c r="IM26" i="1"/>
  <c r="IM27" i="1"/>
  <c r="IM28" i="1"/>
  <c r="IM29" i="1"/>
  <c r="IM30" i="1"/>
  <c r="IM31" i="1"/>
  <c r="IM32" i="1"/>
  <c r="IM33" i="1"/>
  <c r="IM34" i="1"/>
  <c r="IM35" i="1"/>
  <c r="IM36" i="1"/>
  <c r="IM37" i="1"/>
  <c r="IM38" i="1"/>
  <c r="IM39" i="1"/>
  <c r="IM40" i="1"/>
  <c r="IM41" i="1"/>
  <c r="IM42" i="1"/>
  <c r="IM43" i="1"/>
  <c r="IM44" i="1"/>
  <c r="IM45" i="1"/>
  <c r="IM46" i="1"/>
  <c r="IM47" i="1"/>
  <c r="IM48" i="1"/>
  <c r="IM49" i="1"/>
  <c r="IM50" i="1"/>
  <c r="IM51" i="1"/>
  <c r="IM52" i="1"/>
  <c r="IM53" i="1"/>
  <c r="IM54" i="1"/>
  <c r="IM55" i="1"/>
  <c r="IM56" i="1"/>
  <c r="IM57" i="1"/>
  <c r="IM58" i="1"/>
  <c r="IM59" i="1"/>
  <c r="IM60" i="1"/>
  <c r="IM61" i="1"/>
  <c r="IM62" i="1"/>
  <c r="IM63" i="1"/>
  <c r="IM64" i="1"/>
  <c r="IM65" i="1"/>
  <c r="IM66" i="1"/>
  <c r="IM67" i="1"/>
  <c r="IM68" i="1"/>
  <c r="IM69" i="1"/>
  <c r="IM70" i="1"/>
  <c r="IM71" i="1"/>
  <c r="IM72" i="1"/>
  <c r="IM73" i="1"/>
  <c r="IM74" i="1"/>
  <c r="IM75" i="1"/>
  <c r="IM76" i="1"/>
  <c r="IM77" i="1"/>
  <c r="IM78" i="1"/>
  <c r="IM79" i="1"/>
  <c r="IM80" i="1"/>
  <c r="IM81" i="1"/>
  <c r="IM82" i="1"/>
  <c r="IM83" i="1"/>
  <c r="IM84" i="1"/>
  <c r="IM85" i="1"/>
  <c r="IM86" i="1"/>
  <c r="IM87" i="1"/>
  <c r="IM88" i="1"/>
  <c r="IM89" i="1"/>
  <c r="IM90" i="1"/>
  <c r="IM91" i="1"/>
  <c r="IM92" i="1"/>
  <c r="IM93" i="1"/>
  <c r="IM94" i="1"/>
  <c r="IM95" i="1"/>
  <c r="IM96" i="1"/>
  <c r="IM97" i="1"/>
  <c r="IM98" i="1"/>
  <c r="IM99" i="1"/>
  <c r="IM100" i="1"/>
  <c r="IM101" i="1"/>
  <c r="IM102" i="1"/>
  <c r="IM103" i="1"/>
  <c r="IM104" i="1"/>
  <c r="IM105" i="1"/>
  <c r="IM106" i="1"/>
  <c r="IM107" i="1"/>
  <c r="IM108" i="1"/>
  <c r="IM109" i="1"/>
  <c r="IM110" i="1"/>
  <c r="IM111" i="1"/>
  <c r="IM112" i="1"/>
  <c r="IM113" i="1"/>
  <c r="IM114" i="1"/>
  <c r="IM115" i="1"/>
  <c r="IM116" i="1"/>
  <c r="IM117" i="1"/>
  <c r="IM118" i="1"/>
  <c r="IM119" i="1"/>
  <c r="IM120" i="1"/>
  <c r="IM121" i="1"/>
  <c r="IM122" i="1"/>
  <c r="IM123" i="1"/>
  <c r="IM124" i="1"/>
  <c r="IM125" i="1"/>
  <c r="IM126" i="1"/>
  <c r="IM127" i="1"/>
  <c r="IM128" i="1"/>
  <c r="IM129" i="1"/>
  <c r="IM130" i="1"/>
  <c r="IM131" i="1"/>
  <c r="IM132" i="1"/>
  <c r="IM133" i="1"/>
  <c r="IM134" i="1"/>
  <c r="IM135" i="1"/>
  <c r="IM136" i="1"/>
  <c r="IM137" i="1"/>
  <c r="IM138" i="1"/>
  <c r="IM139" i="1"/>
  <c r="IM140" i="1"/>
  <c r="IM141" i="1"/>
  <c r="IM142" i="1"/>
  <c r="IM143" i="1"/>
  <c r="IM144" i="1"/>
  <c r="IM145" i="1"/>
  <c r="IM146" i="1"/>
  <c r="IM147" i="1"/>
  <c r="IM148" i="1"/>
  <c r="IM149" i="1"/>
  <c r="IM150" i="1"/>
  <c r="IM151" i="1"/>
  <c r="IM152" i="1"/>
  <c r="IM153" i="1"/>
  <c r="IM154" i="1"/>
  <c r="IM155" i="1"/>
  <c r="IM156" i="1"/>
  <c r="IM157" i="1"/>
  <c r="IM158" i="1"/>
  <c r="IM159" i="1"/>
  <c r="IM160" i="1"/>
  <c r="IM161" i="1"/>
  <c r="IM163" i="1"/>
  <c r="IM164" i="1"/>
  <c r="IM165" i="1"/>
  <c r="IM166" i="1"/>
  <c r="IM167" i="1"/>
  <c r="IM168" i="1"/>
  <c r="IM169" i="1"/>
  <c r="IM170" i="1"/>
  <c r="IM171" i="1"/>
  <c r="IM172" i="1"/>
  <c r="IM173" i="1"/>
  <c r="IM174" i="1"/>
  <c r="IM175" i="1"/>
  <c r="IM176" i="1"/>
  <c r="IM177" i="1"/>
  <c r="IM178" i="1"/>
  <c r="IM179" i="1"/>
  <c r="IM180" i="1"/>
  <c r="IM181" i="1"/>
  <c r="IM182" i="1"/>
  <c r="IM183" i="1"/>
  <c r="IM184" i="1"/>
  <c r="IM185" i="1"/>
  <c r="IM186" i="1"/>
  <c r="IM187" i="1"/>
  <c r="IM188" i="1"/>
  <c r="IM189" i="1"/>
  <c r="IM190" i="1"/>
  <c r="IM191" i="1"/>
  <c r="IM192" i="1"/>
  <c r="IM193" i="1"/>
  <c r="IM194" i="1"/>
  <c r="IM195" i="1"/>
  <c r="IM196" i="1"/>
  <c r="IM197" i="1"/>
  <c r="IM198" i="1"/>
  <c r="IM199" i="1"/>
  <c r="IM200" i="1"/>
  <c r="IM201" i="1"/>
  <c r="IM202" i="1"/>
  <c r="IM203" i="1"/>
  <c r="IM204" i="1"/>
  <c r="IM205" i="1"/>
  <c r="IM206" i="1"/>
  <c r="IM207" i="1"/>
  <c r="IM208" i="1"/>
  <c r="IM209" i="1"/>
  <c r="IM210" i="1"/>
  <c r="IM211" i="1"/>
  <c r="IM212" i="1"/>
  <c r="IM213" i="1"/>
  <c r="IM214" i="1"/>
  <c r="IM215" i="1"/>
  <c r="IM216" i="1"/>
  <c r="IM217" i="1"/>
  <c r="IM218" i="1"/>
  <c r="IM219" i="1"/>
  <c r="IM220" i="1"/>
  <c r="IM221" i="1"/>
  <c r="IM222" i="1"/>
  <c r="IM223" i="1"/>
  <c r="IM224" i="1"/>
  <c r="IM225" i="1"/>
  <c r="IM226" i="1"/>
  <c r="IM227" i="1"/>
  <c r="IM228" i="1"/>
  <c r="IM229" i="1"/>
  <c r="IM230" i="1"/>
  <c r="IM231" i="1"/>
  <c r="IM232" i="1"/>
  <c r="IM233" i="1"/>
  <c r="IM234" i="1"/>
  <c r="IM235" i="1"/>
  <c r="IM236" i="1"/>
  <c r="IM237" i="1"/>
  <c r="IM238" i="1"/>
  <c r="IM239" i="1"/>
  <c r="IM240" i="1"/>
  <c r="IM241" i="1"/>
  <c r="IM242" i="1"/>
  <c r="IM243" i="1"/>
  <c r="IM244" i="1"/>
  <c r="IM245" i="1"/>
  <c r="IM246" i="1"/>
  <c r="IM247" i="1"/>
  <c r="IM248" i="1"/>
  <c r="IM249" i="1"/>
  <c r="IM250" i="1"/>
  <c r="IM251" i="1"/>
  <c r="IM252" i="1"/>
  <c r="IM253" i="1"/>
  <c r="IM254" i="1"/>
  <c r="IM255" i="1"/>
  <c r="IM256" i="1"/>
  <c r="IM5" i="1"/>
  <c r="M594" i="3"/>
  <c r="L594" i="3"/>
  <c r="K594" i="3"/>
  <c r="J594" i="3"/>
  <c r="I594" i="3"/>
  <c r="H594" i="3"/>
  <c r="G594" i="3"/>
  <c r="H595" i="3" s="1"/>
  <c r="I595" i="3" s="1"/>
  <c r="D594" i="3"/>
  <c r="K595" i="3" l="1"/>
  <c r="L595" i="3" s="1"/>
  <c r="M595" i="3" s="1"/>
  <c r="N595" i="3" s="1"/>
  <c r="O595" i="3" s="1"/>
  <c r="N594" i="3" s="1"/>
  <c r="J595" i="3"/>
  <c r="BS38" i="1"/>
  <c r="AB5" i="1" l="1"/>
  <c r="AV5" i="1"/>
  <c r="AW5" i="1" s="1"/>
  <c r="BR5" i="1"/>
  <c r="BS5" i="1"/>
  <c r="BU5" i="1" s="1"/>
  <c r="BV5" i="1"/>
  <c r="BZ5" i="1"/>
  <c r="CB5" i="1" s="1"/>
  <c r="CD5" i="1" s="1"/>
  <c r="CH5" i="1"/>
  <c r="CK5" i="1" s="1"/>
  <c r="CT5" i="1"/>
  <c r="DQ5" i="1"/>
  <c r="DR5" i="1"/>
  <c r="EO5" i="1"/>
  <c r="EZ5" i="1"/>
  <c r="FL5" i="1"/>
  <c r="FX5" i="1"/>
  <c r="GL5" i="1"/>
  <c r="GW5" i="1"/>
  <c r="HI5" i="1"/>
  <c r="HU5" i="1"/>
  <c r="IF5" i="1"/>
  <c r="IR5" i="1" s="1"/>
  <c r="JB5" i="1"/>
  <c r="JD5" i="1"/>
  <c r="JK5" i="1"/>
  <c r="JO5" i="1"/>
  <c r="JP5" i="1" s="1"/>
  <c r="JT5" i="1"/>
  <c r="JV5" i="1" s="1"/>
  <c r="AB6" i="1"/>
  <c r="AF6" i="1"/>
  <c r="AJ6" i="1"/>
  <c r="AR6" i="1"/>
  <c r="AV6" i="1"/>
  <c r="AW6" i="1" s="1"/>
  <c r="BK6" i="1"/>
  <c r="BR6" i="1"/>
  <c r="BS6" i="1"/>
  <c r="BV6" i="1"/>
  <c r="BZ6" i="1"/>
  <c r="CB6" i="1" s="1"/>
  <c r="CD6" i="1" s="1"/>
  <c r="CH6" i="1"/>
  <c r="CK6" i="1" s="1"/>
  <c r="CT6" i="1"/>
  <c r="DL6" i="1"/>
  <c r="DQ6" i="1"/>
  <c r="DR6" i="1"/>
  <c r="EO6" i="1"/>
  <c r="EZ6" i="1"/>
  <c r="FL6" i="1"/>
  <c r="FX6" i="1"/>
  <c r="GL6" i="1"/>
  <c r="GW6" i="1"/>
  <c r="HI6" i="1"/>
  <c r="HU6" i="1"/>
  <c r="IF6" i="1"/>
  <c r="II6" i="1"/>
  <c r="IP6" i="1" s="1"/>
  <c r="JD6" i="1"/>
  <c r="JK6" i="1"/>
  <c r="JO6" i="1"/>
  <c r="JP6" i="1" s="1"/>
  <c r="AB7" i="1"/>
  <c r="AF7" i="1"/>
  <c r="AJ7" i="1"/>
  <c r="AV7" i="1"/>
  <c r="AW7" i="1" s="1"/>
  <c r="BR7" i="1"/>
  <c r="BS7" i="1"/>
  <c r="BV7" i="1"/>
  <c r="BZ7" i="1"/>
  <c r="CB7" i="1" s="1"/>
  <c r="CD7" i="1" s="1"/>
  <c r="CH7" i="1"/>
  <c r="CK7" i="1" s="1"/>
  <c r="CT7" i="1"/>
  <c r="DL7" i="1"/>
  <c r="DQ7" i="1"/>
  <c r="DR7" i="1"/>
  <c r="EO7" i="1"/>
  <c r="EZ7" i="1"/>
  <c r="FL7" i="1"/>
  <c r="FX7" i="1"/>
  <c r="GL7" i="1"/>
  <c r="GW7" i="1"/>
  <c r="HI7" i="1"/>
  <c r="HU7" i="1"/>
  <c r="IF7" i="1"/>
  <c r="IR7" i="1" s="1"/>
  <c r="II7" i="1"/>
  <c r="IP7" i="1" s="1"/>
  <c r="JB7" i="1"/>
  <c r="JD7" i="1"/>
  <c r="JI7" i="1"/>
  <c r="JK7" i="1"/>
  <c r="JO7" i="1"/>
  <c r="JP7" i="1" s="1"/>
  <c r="AB8" i="1"/>
  <c r="AF8" i="1"/>
  <c r="AJ8" i="1"/>
  <c r="AR8" i="1"/>
  <c r="AV8" i="1"/>
  <c r="AW8" i="1" s="1"/>
  <c r="BR8" i="1"/>
  <c r="BS8" i="1"/>
  <c r="BV8" i="1"/>
  <c r="BZ8" i="1"/>
  <c r="CB8" i="1" s="1"/>
  <c r="CD8" i="1" s="1"/>
  <c r="CH8" i="1"/>
  <c r="CK8" i="1" s="1"/>
  <c r="CT8" i="1"/>
  <c r="DQ8" i="1"/>
  <c r="DR8" i="1"/>
  <c r="EO8" i="1"/>
  <c r="EZ8" i="1"/>
  <c r="FL8" i="1"/>
  <c r="FX8" i="1"/>
  <c r="GL8" i="1"/>
  <c r="GW8" i="1"/>
  <c r="HI8" i="1"/>
  <c r="HU8" i="1"/>
  <c r="IF8" i="1"/>
  <c r="II8" i="1"/>
  <c r="IP8" i="1" s="1"/>
  <c r="JB8" i="1"/>
  <c r="JD8" i="1"/>
  <c r="JI8" i="1"/>
  <c r="JK8" i="1"/>
  <c r="JO8" i="1"/>
  <c r="JP8" i="1" s="1"/>
  <c r="JT8" i="1"/>
  <c r="JV8" i="1" s="1"/>
  <c r="AF9" i="1"/>
  <c r="AJ9" i="1"/>
  <c r="AR9" i="1"/>
  <c r="AV9" i="1"/>
  <c r="AW9" i="1" s="1"/>
  <c r="BG9" i="1"/>
  <c r="BR9" i="1"/>
  <c r="BS9" i="1"/>
  <c r="BV9" i="1"/>
  <c r="BZ9" i="1"/>
  <c r="CB9" i="1" s="1"/>
  <c r="CD9" i="1" s="1"/>
  <c r="CH9" i="1"/>
  <c r="CK9" i="1" s="1"/>
  <c r="CT9" i="1"/>
  <c r="DQ9" i="1"/>
  <c r="DR9" i="1"/>
  <c r="EO9" i="1"/>
  <c r="EZ9" i="1"/>
  <c r="FL9" i="1"/>
  <c r="FX9" i="1"/>
  <c r="GL9" i="1"/>
  <c r="GW9" i="1"/>
  <c r="HI9" i="1"/>
  <c r="HU9" i="1"/>
  <c r="IF9" i="1"/>
  <c r="IR9" i="1" s="1"/>
  <c r="II9" i="1"/>
  <c r="IP9" i="1" s="1"/>
  <c r="JB9" i="1"/>
  <c r="JD9" i="1"/>
  <c r="JI9" i="1"/>
  <c r="JK9" i="1"/>
  <c r="JO9" i="1"/>
  <c r="JP9" i="1" s="1"/>
  <c r="JT9" i="1"/>
  <c r="JV9" i="1" s="1"/>
  <c r="AR10" i="1"/>
  <c r="AV10" i="1"/>
  <c r="AW10" i="1" s="1"/>
  <c r="BR10" i="1"/>
  <c r="BS10" i="1"/>
  <c r="BU10" i="1" s="1"/>
  <c r="BV10" i="1"/>
  <c r="BZ10" i="1"/>
  <c r="CB10" i="1" s="1"/>
  <c r="CD10" i="1" s="1"/>
  <c r="CH10" i="1"/>
  <c r="CK10" i="1" s="1"/>
  <c r="CT10" i="1"/>
  <c r="DL10" i="1"/>
  <c r="DQ10" i="1"/>
  <c r="DR10" i="1"/>
  <c r="EO10" i="1"/>
  <c r="EZ10" i="1"/>
  <c r="FL10" i="1"/>
  <c r="FX10" i="1"/>
  <c r="GL10" i="1"/>
  <c r="GW10" i="1"/>
  <c r="HI10" i="1"/>
  <c r="HU10" i="1"/>
  <c r="IF10" i="1"/>
  <c r="II10" i="1"/>
  <c r="IP10" i="1" s="1"/>
  <c r="JB10" i="1"/>
  <c r="JD10" i="1"/>
  <c r="JK10" i="1"/>
  <c r="JO10" i="1"/>
  <c r="JP10" i="1" s="1"/>
  <c r="AF11" i="1"/>
  <c r="AJ11" i="1"/>
  <c r="AV11" i="1"/>
  <c r="AW11" i="1" s="1"/>
  <c r="BR11" i="1"/>
  <c r="BS11" i="1"/>
  <c r="BV11" i="1"/>
  <c r="BZ11" i="1"/>
  <c r="CB11" i="1" s="1"/>
  <c r="CD11" i="1" s="1"/>
  <c r="CH11" i="1"/>
  <c r="CK11" i="1" s="1"/>
  <c r="CT11" i="1"/>
  <c r="DL11" i="1"/>
  <c r="DQ11" i="1"/>
  <c r="DR11" i="1"/>
  <c r="EO11" i="1"/>
  <c r="EZ11" i="1"/>
  <c r="FL11" i="1"/>
  <c r="FX11" i="1"/>
  <c r="GL11" i="1"/>
  <c r="GW11" i="1"/>
  <c r="HI11" i="1"/>
  <c r="HU11" i="1"/>
  <c r="IF11" i="1"/>
  <c r="II11" i="1"/>
  <c r="IP11" i="1" s="1"/>
  <c r="JB11" i="1"/>
  <c r="JD11" i="1"/>
  <c r="JK11" i="1"/>
  <c r="JO11" i="1"/>
  <c r="JP11" i="1" s="1"/>
  <c r="AB12" i="1"/>
  <c r="AF12" i="1"/>
  <c r="AJ12" i="1"/>
  <c r="AR12" i="1"/>
  <c r="AV12" i="1"/>
  <c r="AW12" i="1" s="1"/>
  <c r="BR12" i="1"/>
  <c r="BS12" i="1"/>
  <c r="BU12" i="1" s="1"/>
  <c r="BV12" i="1"/>
  <c r="BZ12" i="1"/>
  <c r="CB12" i="1" s="1"/>
  <c r="CD12" i="1" s="1"/>
  <c r="CH12" i="1"/>
  <c r="CK12" i="1" s="1"/>
  <c r="CT12" i="1"/>
  <c r="DL12" i="1"/>
  <c r="DQ12" i="1"/>
  <c r="DR12" i="1"/>
  <c r="EO12" i="1"/>
  <c r="EZ12" i="1"/>
  <c r="FL12" i="1"/>
  <c r="FX12" i="1"/>
  <c r="GL12" i="1"/>
  <c r="GW12" i="1"/>
  <c r="HI12" i="1"/>
  <c r="HU12" i="1"/>
  <c r="IF12" i="1"/>
  <c r="II12" i="1"/>
  <c r="IP12" i="1" s="1"/>
  <c r="JB12" i="1"/>
  <c r="JD12" i="1"/>
  <c r="JI12" i="1"/>
  <c r="JK12" i="1"/>
  <c r="JO12" i="1"/>
  <c r="JP12" i="1" s="1"/>
  <c r="JT12" i="1"/>
  <c r="JV12" i="1" s="1"/>
  <c r="AB13" i="1"/>
  <c r="AF13" i="1"/>
  <c r="AJ13" i="1"/>
  <c r="AV13" i="1"/>
  <c r="AW13" i="1" s="1"/>
  <c r="BR13" i="1"/>
  <c r="BS13" i="1"/>
  <c r="BU13" i="1" s="1"/>
  <c r="BV13" i="1"/>
  <c r="BZ13" i="1"/>
  <c r="CB13" i="1" s="1"/>
  <c r="CD13" i="1" s="1"/>
  <c r="CH13" i="1"/>
  <c r="CK13" i="1" s="1"/>
  <c r="CT13" i="1"/>
  <c r="DL13" i="1"/>
  <c r="DQ13" i="1"/>
  <c r="DR13" i="1"/>
  <c r="EO13" i="1"/>
  <c r="EZ13" i="1"/>
  <c r="FL13" i="1"/>
  <c r="FX13" i="1"/>
  <c r="GL13" i="1"/>
  <c r="GW13" i="1"/>
  <c r="HI13" i="1"/>
  <c r="HU13" i="1"/>
  <c r="IF13" i="1"/>
  <c r="II13" i="1"/>
  <c r="IP13" i="1" s="1"/>
  <c r="JD13" i="1"/>
  <c r="JK13" i="1"/>
  <c r="JO13" i="1"/>
  <c r="JP13" i="1" s="1"/>
  <c r="AB14" i="1"/>
  <c r="AF14" i="1"/>
  <c r="AJ14" i="1"/>
  <c r="AR14" i="1"/>
  <c r="AV14" i="1"/>
  <c r="AW14" i="1" s="1"/>
  <c r="BR14" i="1"/>
  <c r="BS14" i="1"/>
  <c r="BU14" i="1" s="1"/>
  <c r="BV14" i="1"/>
  <c r="BZ14" i="1"/>
  <c r="CB14" i="1" s="1"/>
  <c r="CD14" i="1" s="1"/>
  <c r="CH14" i="1"/>
  <c r="CK14" i="1" s="1"/>
  <c r="CT14" i="1"/>
  <c r="DL14" i="1"/>
  <c r="DQ14" i="1"/>
  <c r="DR14" i="1"/>
  <c r="EO14" i="1"/>
  <c r="EZ14" i="1"/>
  <c r="FL14" i="1"/>
  <c r="FX14" i="1"/>
  <c r="GL14" i="1"/>
  <c r="GW14" i="1"/>
  <c r="HI14" i="1"/>
  <c r="HU14" i="1"/>
  <c r="IF14" i="1"/>
  <c r="IR14" i="1" s="1"/>
  <c r="II14" i="1"/>
  <c r="IP14" i="1" s="1"/>
  <c r="JB14" i="1"/>
  <c r="JD14" i="1"/>
  <c r="JI14" i="1"/>
  <c r="JK14" i="1"/>
  <c r="JO14" i="1"/>
  <c r="JP14" i="1" s="1"/>
  <c r="JT14" i="1"/>
  <c r="JV14" i="1" s="1"/>
  <c r="AV15" i="1"/>
  <c r="AW15" i="1" s="1"/>
  <c r="BR15" i="1"/>
  <c r="BS15" i="1"/>
  <c r="BU15" i="1" s="1"/>
  <c r="BV15" i="1"/>
  <c r="BZ15" i="1"/>
  <c r="CB15" i="1" s="1"/>
  <c r="CD15" i="1" s="1"/>
  <c r="CH15" i="1"/>
  <c r="CK15" i="1" s="1"/>
  <c r="CT15" i="1"/>
  <c r="DL15" i="1"/>
  <c r="DQ15" i="1"/>
  <c r="DR15" i="1"/>
  <c r="EO15" i="1"/>
  <c r="EZ15" i="1"/>
  <c r="FL15" i="1"/>
  <c r="FX15" i="1"/>
  <c r="GL15" i="1"/>
  <c r="GW15" i="1"/>
  <c r="HI15" i="1"/>
  <c r="HU15" i="1"/>
  <c r="IF15" i="1"/>
  <c r="II15" i="1"/>
  <c r="IP15" i="1" s="1"/>
  <c r="JD15" i="1"/>
  <c r="JI15" i="1"/>
  <c r="JK15" i="1"/>
  <c r="JO15" i="1"/>
  <c r="JP15" i="1" s="1"/>
  <c r="AB16" i="1"/>
  <c r="AF16" i="1"/>
  <c r="AJ16" i="1"/>
  <c r="AR16" i="1"/>
  <c r="AV16" i="1"/>
  <c r="AW16" i="1" s="1"/>
  <c r="BR16" i="1"/>
  <c r="BS16" i="1"/>
  <c r="BU16" i="1" s="1"/>
  <c r="BV16" i="1"/>
  <c r="BZ16" i="1"/>
  <c r="CB16" i="1" s="1"/>
  <c r="CD16" i="1" s="1"/>
  <c r="CH16" i="1"/>
  <c r="CK16" i="1" s="1"/>
  <c r="CT16" i="1"/>
  <c r="DL16" i="1"/>
  <c r="DQ16" i="1"/>
  <c r="DR16" i="1"/>
  <c r="EO16" i="1"/>
  <c r="EZ16" i="1"/>
  <c r="FL16" i="1"/>
  <c r="FX16" i="1"/>
  <c r="GL16" i="1"/>
  <c r="GW16" i="1"/>
  <c r="HI16" i="1"/>
  <c r="HU16" i="1"/>
  <c r="IF16" i="1"/>
  <c r="IR16" i="1" s="1"/>
  <c r="II16" i="1"/>
  <c r="IP16" i="1" s="1"/>
  <c r="JB16" i="1"/>
  <c r="JD16" i="1"/>
  <c r="JI16" i="1"/>
  <c r="JK16" i="1"/>
  <c r="JO16" i="1"/>
  <c r="JP16" i="1" s="1"/>
  <c r="JT16" i="1"/>
  <c r="JV16" i="1" s="1"/>
  <c r="AB17" i="1"/>
  <c r="AR17" i="1"/>
  <c r="AV17" i="1"/>
  <c r="AW17" i="1" s="1"/>
  <c r="BR17" i="1"/>
  <c r="BS17" i="1"/>
  <c r="BV17" i="1"/>
  <c r="BZ17" i="1"/>
  <c r="CB17" i="1" s="1"/>
  <c r="CD17" i="1" s="1"/>
  <c r="CH17" i="1"/>
  <c r="CK17" i="1" s="1"/>
  <c r="CT17" i="1"/>
  <c r="DL17" i="1"/>
  <c r="DQ17" i="1"/>
  <c r="DR17" i="1"/>
  <c r="EO17" i="1"/>
  <c r="EZ17" i="1"/>
  <c r="FL17" i="1"/>
  <c r="FX17" i="1"/>
  <c r="GL17" i="1"/>
  <c r="GW17" i="1"/>
  <c r="HI17" i="1"/>
  <c r="HU17" i="1"/>
  <c r="IF17" i="1"/>
  <c r="IR17" i="1" s="1"/>
  <c r="II17" i="1"/>
  <c r="IP17" i="1" s="1"/>
  <c r="JB17" i="1"/>
  <c r="JD17" i="1"/>
  <c r="JI17" i="1"/>
  <c r="JK17" i="1"/>
  <c r="JO17" i="1"/>
  <c r="JP17" i="1" s="1"/>
  <c r="JT17" i="1"/>
  <c r="JV17" i="1" s="1"/>
  <c r="AB18" i="1"/>
  <c r="AF18" i="1"/>
  <c r="AJ18" i="1"/>
  <c r="AV18" i="1"/>
  <c r="AW18" i="1" s="1"/>
  <c r="BR18" i="1"/>
  <c r="BS18" i="1"/>
  <c r="BV18" i="1"/>
  <c r="BZ18" i="1"/>
  <c r="CB18" i="1" s="1"/>
  <c r="CD18" i="1" s="1"/>
  <c r="CH18" i="1"/>
  <c r="CK18" i="1" s="1"/>
  <c r="CT18" i="1"/>
  <c r="DL18" i="1"/>
  <c r="DQ18" i="1"/>
  <c r="DR18" i="1"/>
  <c r="EO18" i="1"/>
  <c r="EZ18" i="1"/>
  <c r="FL18" i="1"/>
  <c r="FX18" i="1"/>
  <c r="GL18" i="1"/>
  <c r="GW18" i="1"/>
  <c r="HI18" i="1"/>
  <c r="HU18" i="1"/>
  <c r="IF18" i="1"/>
  <c r="II18" i="1"/>
  <c r="IP18" i="1" s="1"/>
  <c r="JB18" i="1"/>
  <c r="JD18" i="1"/>
  <c r="JK18" i="1"/>
  <c r="JO18" i="1"/>
  <c r="JP18" i="1" s="1"/>
  <c r="AB19" i="1"/>
  <c r="AF19" i="1"/>
  <c r="AV19" i="1"/>
  <c r="AW19" i="1" s="1"/>
  <c r="BR19" i="1"/>
  <c r="BS19" i="1"/>
  <c r="BU19" i="1" s="1"/>
  <c r="BV19" i="1"/>
  <c r="BZ19" i="1"/>
  <c r="CB19" i="1" s="1"/>
  <c r="CD19" i="1" s="1"/>
  <c r="CH19" i="1"/>
  <c r="CK19" i="1" s="1"/>
  <c r="CT19" i="1"/>
  <c r="DL19" i="1"/>
  <c r="DQ19" i="1"/>
  <c r="DR19" i="1"/>
  <c r="EO19" i="1"/>
  <c r="EZ19" i="1"/>
  <c r="FL19" i="1"/>
  <c r="FX19" i="1"/>
  <c r="GL19" i="1"/>
  <c r="GW19" i="1"/>
  <c r="HI19" i="1"/>
  <c r="HU19" i="1"/>
  <c r="IF19" i="1"/>
  <c r="II19" i="1"/>
  <c r="IP19" i="1" s="1"/>
  <c r="JB19" i="1"/>
  <c r="JD19" i="1"/>
  <c r="JK19" i="1"/>
  <c r="JO19" i="1"/>
  <c r="JP19" i="1" s="1"/>
  <c r="AB20" i="1"/>
  <c r="AF20" i="1"/>
  <c r="AJ20" i="1"/>
  <c r="AR20" i="1"/>
  <c r="AV20" i="1"/>
  <c r="AW20" i="1" s="1"/>
  <c r="BG20" i="1"/>
  <c r="BK20" i="1"/>
  <c r="BR20" i="1"/>
  <c r="BS20" i="1"/>
  <c r="BV20" i="1"/>
  <c r="BZ20" i="1"/>
  <c r="CB20" i="1" s="1"/>
  <c r="CD20" i="1" s="1"/>
  <c r="CH20" i="1"/>
  <c r="CK20" i="1" s="1"/>
  <c r="CT20" i="1"/>
  <c r="DL20" i="1"/>
  <c r="DQ20" i="1"/>
  <c r="DR20" i="1"/>
  <c r="EO20" i="1"/>
  <c r="EZ20" i="1"/>
  <c r="FL20" i="1"/>
  <c r="FX20" i="1"/>
  <c r="GL20" i="1"/>
  <c r="GW20" i="1"/>
  <c r="HI20" i="1"/>
  <c r="HU20" i="1"/>
  <c r="IF20" i="1"/>
  <c r="II20" i="1"/>
  <c r="IP20" i="1" s="1"/>
  <c r="JD20" i="1"/>
  <c r="JI20" i="1"/>
  <c r="JK20" i="1"/>
  <c r="JO20" i="1"/>
  <c r="JP20" i="1" s="1"/>
  <c r="AB21" i="1"/>
  <c r="AF21" i="1"/>
  <c r="AJ21" i="1"/>
  <c r="AR21" i="1"/>
  <c r="AV21" i="1"/>
  <c r="AW21" i="1" s="1"/>
  <c r="BR21" i="1"/>
  <c r="BS21" i="1"/>
  <c r="BV21" i="1"/>
  <c r="BZ21" i="1"/>
  <c r="CB21" i="1" s="1"/>
  <c r="CD21" i="1" s="1"/>
  <c r="CH21" i="1"/>
  <c r="CK21" i="1" s="1"/>
  <c r="CT21" i="1"/>
  <c r="DL21" i="1"/>
  <c r="DQ21" i="1"/>
  <c r="DR21" i="1"/>
  <c r="EO21" i="1"/>
  <c r="EZ21" i="1"/>
  <c r="FL21" i="1"/>
  <c r="FX21" i="1"/>
  <c r="GL21" i="1"/>
  <c r="GW21" i="1"/>
  <c r="HI21" i="1"/>
  <c r="HU21" i="1"/>
  <c r="IF21" i="1"/>
  <c r="IR21" i="1" s="1"/>
  <c r="II21" i="1"/>
  <c r="IP21" i="1" s="1"/>
  <c r="JB21" i="1"/>
  <c r="JD21" i="1"/>
  <c r="JK21" i="1"/>
  <c r="JO21" i="1"/>
  <c r="JP21" i="1" s="1"/>
  <c r="AV22" i="1"/>
  <c r="AW22" i="1" s="1"/>
  <c r="BR22" i="1"/>
  <c r="BS22" i="1"/>
  <c r="BV22" i="1"/>
  <c r="BZ22" i="1"/>
  <c r="CB22" i="1" s="1"/>
  <c r="CD22" i="1" s="1"/>
  <c r="CH22" i="1"/>
  <c r="CK22" i="1" s="1"/>
  <c r="CT22" i="1"/>
  <c r="DL22" i="1"/>
  <c r="DQ22" i="1"/>
  <c r="DR22" i="1"/>
  <c r="EO22" i="1"/>
  <c r="EZ22" i="1"/>
  <c r="FL22" i="1"/>
  <c r="FX22" i="1"/>
  <c r="GL22" i="1"/>
  <c r="GW22" i="1"/>
  <c r="HI22" i="1"/>
  <c r="HU22" i="1"/>
  <c r="IF22" i="1"/>
  <c r="II22" i="1"/>
  <c r="IP22" i="1" s="1"/>
  <c r="JD22" i="1"/>
  <c r="JK22" i="1"/>
  <c r="JO22" i="1"/>
  <c r="JP22" i="1" s="1"/>
  <c r="AF23" i="1"/>
  <c r="AJ23" i="1"/>
  <c r="AR23" i="1"/>
  <c r="AV23" i="1"/>
  <c r="AW23" i="1" s="1"/>
  <c r="BR23" i="1"/>
  <c r="BS23" i="1"/>
  <c r="BV23" i="1"/>
  <c r="BZ23" i="1"/>
  <c r="CB23" i="1" s="1"/>
  <c r="CD23" i="1" s="1"/>
  <c r="CH23" i="1"/>
  <c r="CK23" i="1" s="1"/>
  <c r="CT23" i="1"/>
  <c r="DL23" i="1"/>
  <c r="DQ23" i="1"/>
  <c r="DR23" i="1"/>
  <c r="EO23" i="1"/>
  <c r="EZ23" i="1"/>
  <c r="FL23" i="1"/>
  <c r="FX23" i="1"/>
  <c r="GL23" i="1"/>
  <c r="GW23" i="1"/>
  <c r="HI23" i="1"/>
  <c r="HU23" i="1"/>
  <c r="IF23" i="1"/>
  <c r="IR23" i="1" s="1"/>
  <c r="II23" i="1"/>
  <c r="IP23" i="1" s="1"/>
  <c r="JD23" i="1"/>
  <c r="JI23" i="1"/>
  <c r="JK23" i="1"/>
  <c r="JO23" i="1"/>
  <c r="JP23" i="1" s="1"/>
  <c r="AB24" i="1"/>
  <c r="AF24" i="1"/>
  <c r="AJ24" i="1"/>
  <c r="AR24" i="1"/>
  <c r="AV24" i="1"/>
  <c r="AW24" i="1" s="1"/>
  <c r="BK24" i="1"/>
  <c r="BR24" i="1"/>
  <c r="BS24" i="1"/>
  <c r="BU24" i="1" s="1"/>
  <c r="BV24" i="1"/>
  <c r="BZ24" i="1"/>
  <c r="CB24" i="1" s="1"/>
  <c r="CD24" i="1" s="1"/>
  <c r="CH24" i="1"/>
  <c r="CK24" i="1" s="1"/>
  <c r="CT24" i="1"/>
  <c r="DL24" i="1"/>
  <c r="DQ24" i="1"/>
  <c r="DR24" i="1"/>
  <c r="EO24" i="1"/>
  <c r="EZ24" i="1"/>
  <c r="FL24" i="1"/>
  <c r="FX24" i="1"/>
  <c r="GL24" i="1"/>
  <c r="GW24" i="1"/>
  <c r="HI24" i="1"/>
  <c r="HU24" i="1"/>
  <c r="IF24" i="1"/>
  <c r="II24" i="1"/>
  <c r="IP24" i="1" s="1"/>
  <c r="JD24" i="1"/>
  <c r="JI24" i="1"/>
  <c r="JK24" i="1"/>
  <c r="JO24" i="1"/>
  <c r="JP24" i="1" s="1"/>
  <c r="AB25" i="1"/>
  <c r="AF25" i="1"/>
  <c r="AJ25" i="1"/>
  <c r="AR25" i="1"/>
  <c r="AV25" i="1"/>
  <c r="AW25" i="1" s="1"/>
  <c r="BR25" i="1"/>
  <c r="BS25" i="1"/>
  <c r="BV25" i="1"/>
  <c r="BZ25" i="1"/>
  <c r="CB25" i="1" s="1"/>
  <c r="CD25" i="1" s="1"/>
  <c r="CH25" i="1"/>
  <c r="CK25" i="1" s="1"/>
  <c r="CT25" i="1"/>
  <c r="DL25" i="1"/>
  <c r="DQ25" i="1"/>
  <c r="DR25" i="1"/>
  <c r="EO25" i="1"/>
  <c r="EZ25" i="1"/>
  <c r="FL25" i="1"/>
  <c r="FX25" i="1"/>
  <c r="GL25" i="1"/>
  <c r="GW25" i="1"/>
  <c r="HI25" i="1"/>
  <c r="HU25" i="1"/>
  <c r="IF25" i="1"/>
  <c r="IR25" i="1" s="1"/>
  <c r="II25" i="1"/>
  <c r="IP25" i="1" s="1"/>
  <c r="JD25" i="1"/>
  <c r="JI25" i="1"/>
  <c r="JK25" i="1"/>
  <c r="JO25" i="1"/>
  <c r="JP25" i="1" s="1"/>
  <c r="AB26" i="1"/>
  <c r="AF26" i="1"/>
  <c r="AJ26" i="1"/>
  <c r="AV26" i="1"/>
  <c r="AW26" i="1" s="1"/>
  <c r="BR26" i="1"/>
  <c r="BS26" i="1"/>
  <c r="BU26" i="1" s="1"/>
  <c r="BV26" i="1"/>
  <c r="BZ26" i="1"/>
  <c r="CB26" i="1" s="1"/>
  <c r="CD26" i="1" s="1"/>
  <c r="CH26" i="1"/>
  <c r="CK26" i="1" s="1"/>
  <c r="CT26" i="1"/>
  <c r="DL26" i="1"/>
  <c r="DQ26" i="1"/>
  <c r="DR26" i="1"/>
  <c r="EO26" i="1"/>
  <c r="EZ26" i="1"/>
  <c r="FL26" i="1"/>
  <c r="FX26" i="1"/>
  <c r="GL26" i="1"/>
  <c r="GW26" i="1"/>
  <c r="HI26" i="1"/>
  <c r="HU26" i="1"/>
  <c r="IF26" i="1"/>
  <c r="IR26" i="1" s="1"/>
  <c r="II26" i="1"/>
  <c r="IP26" i="1" s="1"/>
  <c r="JB26" i="1"/>
  <c r="JD26" i="1"/>
  <c r="JI26" i="1"/>
  <c r="JK26" i="1"/>
  <c r="JO26" i="1"/>
  <c r="JP26" i="1" s="1"/>
  <c r="AB27" i="1"/>
  <c r="AF27" i="1"/>
  <c r="AJ27" i="1"/>
  <c r="AV27" i="1"/>
  <c r="AW27" i="1" s="1"/>
  <c r="BR27" i="1"/>
  <c r="BS27" i="1"/>
  <c r="BU27" i="1" s="1"/>
  <c r="BV27" i="1"/>
  <c r="BZ27" i="1"/>
  <c r="CB27" i="1" s="1"/>
  <c r="CD27" i="1" s="1"/>
  <c r="CH27" i="1"/>
  <c r="CK27" i="1" s="1"/>
  <c r="CT27" i="1"/>
  <c r="DL27" i="1"/>
  <c r="DQ27" i="1"/>
  <c r="DR27" i="1"/>
  <c r="EO27" i="1"/>
  <c r="EZ27" i="1"/>
  <c r="FL27" i="1"/>
  <c r="FX27" i="1"/>
  <c r="GL27" i="1"/>
  <c r="GW27" i="1"/>
  <c r="HI27" i="1"/>
  <c r="HU27" i="1"/>
  <c r="IF27" i="1"/>
  <c r="II27" i="1"/>
  <c r="IP27" i="1" s="1"/>
  <c r="JB27" i="1"/>
  <c r="JD27" i="1"/>
  <c r="JK27" i="1"/>
  <c r="JO27" i="1"/>
  <c r="JP27" i="1" s="1"/>
  <c r="AF28" i="1"/>
  <c r="AV28" i="1"/>
  <c r="AW28" i="1" s="1"/>
  <c r="BR28" i="1"/>
  <c r="BS28" i="1"/>
  <c r="BU28" i="1" s="1"/>
  <c r="BV28" i="1"/>
  <c r="BZ28" i="1"/>
  <c r="CB28" i="1" s="1"/>
  <c r="CD28" i="1" s="1"/>
  <c r="CH28" i="1"/>
  <c r="CK28" i="1" s="1"/>
  <c r="CT28" i="1"/>
  <c r="DL28" i="1"/>
  <c r="DQ28" i="1"/>
  <c r="DR28" i="1"/>
  <c r="EO28" i="1"/>
  <c r="EZ28" i="1"/>
  <c r="FL28" i="1"/>
  <c r="FX28" i="1"/>
  <c r="GL28" i="1"/>
  <c r="GW28" i="1"/>
  <c r="HI28" i="1"/>
  <c r="HU28" i="1"/>
  <c r="IF28" i="1"/>
  <c r="IR28" i="1" s="1"/>
  <c r="II28" i="1"/>
  <c r="IP28" i="1" s="1"/>
  <c r="JB28" i="1"/>
  <c r="JD28" i="1"/>
  <c r="JI28" i="1"/>
  <c r="JK28" i="1"/>
  <c r="JO28" i="1"/>
  <c r="JP28" i="1" s="1"/>
  <c r="JT28" i="1"/>
  <c r="JV28" i="1" s="1"/>
  <c r="AR29" i="1"/>
  <c r="AV29" i="1"/>
  <c r="AW29" i="1" s="1"/>
  <c r="BR29" i="1"/>
  <c r="BS29" i="1"/>
  <c r="BV29" i="1"/>
  <c r="BZ29" i="1"/>
  <c r="CB29" i="1" s="1"/>
  <c r="CD29" i="1" s="1"/>
  <c r="CH29" i="1"/>
  <c r="CK29" i="1" s="1"/>
  <c r="CT29" i="1"/>
  <c r="DL29" i="1"/>
  <c r="DQ29" i="1"/>
  <c r="DR29" i="1"/>
  <c r="EO29" i="1"/>
  <c r="EZ29" i="1"/>
  <c r="FL29" i="1"/>
  <c r="FX29" i="1"/>
  <c r="GL29" i="1"/>
  <c r="GW29" i="1"/>
  <c r="HI29" i="1"/>
  <c r="HU29" i="1"/>
  <c r="IF29" i="1"/>
  <c r="II29" i="1"/>
  <c r="IP29" i="1" s="1"/>
  <c r="JB29" i="1"/>
  <c r="JD29" i="1"/>
  <c r="JK29" i="1"/>
  <c r="JO29" i="1"/>
  <c r="JP29" i="1" s="1"/>
  <c r="JT29" i="1"/>
  <c r="JV29" i="1" s="1"/>
  <c r="AB30" i="1"/>
  <c r="AF30" i="1"/>
  <c r="AJ30" i="1"/>
  <c r="AR30" i="1"/>
  <c r="AV30" i="1"/>
  <c r="AW30" i="1" s="1"/>
  <c r="BR30" i="1"/>
  <c r="BS30" i="1"/>
  <c r="BU30" i="1" s="1"/>
  <c r="BV30" i="1"/>
  <c r="BZ30" i="1"/>
  <c r="CB30" i="1" s="1"/>
  <c r="CD30" i="1" s="1"/>
  <c r="CH30" i="1"/>
  <c r="CK30" i="1" s="1"/>
  <c r="CT30" i="1"/>
  <c r="DL30" i="1"/>
  <c r="DQ30" i="1"/>
  <c r="DR30" i="1"/>
  <c r="EO30" i="1"/>
  <c r="EZ30" i="1"/>
  <c r="FL30" i="1"/>
  <c r="FX30" i="1"/>
  <c r="GL30" i="1"/>
  <c r="GW30" i="1"/>
  <c r="HI30" i="1"/>
  <c r="HU30" i="1"/>
  <c r="IF30" i="1"/>
  <c r="II30" i="1"/>
  <c r="IP30" i="1" s="1"/>
  <c r="JB30" i="1"/>
  <c r="JD30" i="1"/>
  <c r="JI30" i="1"/>
  <c r="JK30" i="1"/>
  <c r="JO30" i="1"/>
  <c r="JP30" i="1" s="1"/>
  <c r="JT30" i="1"/>
  <c r="JV30" i="1" s="1"/>
  <c r="AB31" i="1"/>
  <c r="AF31" i="1"/>
  <c r="AJ31" i="1"/>
  <c r="AR31" i="1"/>
  <c r="AV31" i="1"/>
  <c r="AW31" i="1" s="1"/>
  <c r="BK31" i="1"/>
  <c r="BR31" i="1"/>
  <c r="BS31" i="1"/>
  <c r="BV31" i="1"/>
  <c r="BZ31" i="1"/>
  <c r="CB31" i="1" s="1"/>
  <c r="CD31" i="1" s="1"/>
  <c r="CH31" i="1"/>
  <c r="CK31" i="1" s="1"/>
  <c r="CT31" i="1"/>
  <c r="DL31" i="1"/>
  <c r="DQ31" i="1"/>
  <c r="DR31" i="1"/>
  <c r="EO31" i="1"/>
  <c r="EZ31" i="1"/>
  <c r="FL31" i="1"/>
  <c r="FX31" i="1"/>
  <c r="GL31" i="1"/>
  <c r="GW31" i="1"/>
  <c r="HI31" i="1"/>
  <c r="HU31" i="1"/>
  <c r="IF31" i="1"/>
  <c r="II31" i="1"/>
  <c r="IP31" i="1" s="1"/>
  <c r="JB31" i="1"/>
  <c r="JD31" i="1"/>
  <c r="JI31" i="1"/>
  <c r="JK31" i="1"/>
  <c r="JO31" i="1"/>
  <c r="JP31" i="1" s="1"/>
  <c r="AB32" i="1"/>
  <c r="AF32" i="1"/>
  <c r="AJ32" i="1"/>
  <c r="AR32" i="1"/>
  <c r="AV32" i="1"/>
  <c r="AW32" i="1" s="1"/>
  <c r="BR32" i="1"/>
  <c r="BS32" i="1"/>
  <c r="BV32" i="1"/>
  <c r="BZ32" i="1"/>
  <c r="CB32" i="1" s="1"/>
  <c r="CD32" i="1" s="1"/>
  <c r="CH32" i="1"/>
  <c r="CK32" i="1" s="1"/>
  <c r="CT32" i="1"/>
  <c r="DL32" i="1"/>
  <c r="DQ32" i="1"/>
  <c r="DR32" i="1"/>
  <c r="EO32" i="1"/>
  <c r="EZ32" i="1"/>
  <c r="FL32" i="1"/>
  <c r="FX32" i="1"/>
  <c r="GL32" i="1"/>
  <c r="GW32" i="1"/>
  <c r="HI32" i="1"/>
  <c r="HU32" i="1"/>
  <c r="IF32" i="1"/>
  <c r="IR32" i="1" s="1"/>
  <c r="II32" i="1"/>
  <c r="IP32" i="1" s="1"/>
  <c r="JB32" i="1"/>
  <c r="JD32" i="1"/>
  <c r="JI32" i="1"/>
  <c r="JK32" i="1"/>
  <c r="JO32" i="1"/>
  <c r="JP32" i="1" s="1"/>
  <c r="AB33" i="1"/>
  <c r="AF33" i="1"/>
  <c r="AJ33" i="1"/>
  <c r="AR33" i="1"/>
  <c r="AV33" i="1"/>
  <c r="AW33" i="1" s="1"/>
  <c r="BK33" i="1"/>
  <c r="BR33" i="1"/>
  <c r="BS33" i="1"/>
  <c r="BV33" i="1"/>
  <c r="BZ33" i="1"/>
  <c r="CB33" i="1" s="1"/>
  <c r="CD33" i="1" s="1"/>
  <c r="CH33" i="1"/>
  <c r="CK33" i="1" s="1"/>
  <c r="CT33" i="1"/>
  <c r="DL33" i="1"/>
  <c r="DQ33" i="1"/>
  <c r="DR33" i="1"/>
  <c r="EO33" i="1"/>
  <c r="EZ33" i="1"/>
  <c r="FL33" i="1"/>
  <c r="FX33" i="1"/>
  <c r="GL33" i="1"/>
  <c r="GW33" i="1"/>
  <c r="HI33" i="1"/>
  <c r="HU33" i="1"/>
  <c r="IF33" i="1"/>
  <c r="IR33" i="1" s="1"/>
  <c r="II33" i="1"/>
  <c r="IP33" i="1" s="1"/>
  <c r="JD33" i="1"/>
  <c r="JI33" i="1"/>
  <c r="JK33" i="1"/>
  <c r="JO33" i="1"/>
  <c r="JP33" i="1" s="1"/>
  <c r="AB34" i="1"/>
  <c r="AF34" i="1"/>
  <c r="AJ34" i="1"/>
  <c r="AR34" i="1"/>
  <c r="AV34" i="1"/>
  <c r="AW34" i="1" s="1"/>
  <c r="BR34" i="1"/>
  <c r="BS34" i="1"/>
  <c r="BV34" i="1"/>
  <c r="BZ34" i="1"/>
  <c r="CB34" i="1" s="1"/>
  <c r="CD34" i="1" s="1"/>
  <c r="CH34" i="1"/>
  <c r="CK34" i="1" s="1"/>
  <c r="CT34" i="1"/>
  <c r="DL34" i="1"/>
  <c r="DQ34" i="1"/>
  <c r="DR34" i="1"/>
  <c r="EO34" i="1"/>
  <c r="EZ34" i="1"/>
  <c r="FL34" i="1"/>
  <c r="FX34" i="1"/>
  <c r="GL34" i="1"/>
  <c r="GW34" i="1"/>
  <c r="HI34" i="1"/>
  <c r="HU34" i="1"/>
  <c r="IF34" i="1"/>
  <c r="IR34" i="1" s="1"/>
  <c r="II34" i="1"/>
  <c r="IP34" i="1" s="1"/>
  <c r="JD34" i="1"/>
  <c r="JI34" i="1"/>
  <c r="JK34" i="1"/>
  <c r="JO34" i="1"/>
  <c r="JP34" i="1" s="1"/>
  <c r="AR35" i="1"/>
  <c r="AV35" i="1"/>
  <c r="AW35" i="1" s="1"/>
  <c r="BR35" i="1"/>
  <c r="BS35" i="1"/>
  <c r="BV35" i="1"/>
  <c r="BZ35" i="1"/>
  <c r="CB35" i="1" s="1"/>
  <c r="CD35" i="1" s="1"/>
  <c r="CH35" i="1"/>
  <c r="CK35" i="1" s="1"/>
  <c r="CT35" i="1"/>
  <c r="DL35" i="1"/>
  <c r="DQ35" i="1"/>
  <c r="DR35" i="1"/>
  <c r="EO35" i="1"/>
  <c r="EZ35" i="1"/>
  <c r="FL35" i="1"/>
  <c r="FX35" i="1"/>
  <c r="GL35" i="1"/>
  <c r="GW35" i="1"/>
  <c r="HI35" i="1"/>
  <c r="HU35" i="1"/>
  <c r="IF35" i="1"/>
  <c r="IR35" i="1" s="1"/>
  <c r="II35" i="1"/>
  <c r="IP35" i="1" s="1"/>
  <c r="JD35" i="1"/>
  <c r="JI35" i="1"/>
  <c r="JK35" i="1"/>
  <c r="JO35" i="1"/>
  <c r="JP35" i="1" s="1"/>
  <c r="JT35" i="1"/>
  <c r="JV35" i="1" s="1"/>
  <c r="AR36" i="1"/>
  <c r="AV36" i="1"/>
  <c r="AW36" i="1" s="1"/>
  <c r="BR36" i="1"/>
  <c r="BS36" i="1"/>
  <c r="BV36" i="1"/>
  <c r="BZ36" i="1"/>
  <c r="CB36" i="1" s="1"/>
  <c r="CD36" i="1" s="1"/>
  <c r="CH36" i="1"/>
  <c r="CK36" i="1" s="1"/>
  <c r="CT36" i="1"/>
  <c r="DL36" i="1"/>
  <c r="DQ36" i="1"/>
  <c r="DR36" i="1"/>
  <c r="EO36" i="1"/>
  <c r="EZ36" i="1"/>
  <c r="FL36" i="1"/>
  <c r="FX36" i="1"/>
  <c r="GL36" i="1"/>
  <c r="GW36" i="1"/>
  <c r="HI36" i="1"/>
  <c r="HU36" i="1"/>
  <c r="IF36" i="1"/>
  <c r="IR36" i="1" s="1"/>
  <c r="II36" i="1"/>
  <c r="IP36" i="1" s="1"/>
  <c r="JD36" i="1"/>
  <c r="JI36" i="1"/>
  <c r="JK36" i="1"/>
  <c r="JO36" i="1"/>
  <c r="JP36" i="1" s="1"/>
  <c r="AB37" i="1"/>
  <c r="AF37" i="1"/>
  <c r="AJ37" i="1"/>
  <c r="AR37" i="1"/>
  <c r="AV37" i="1"/>
  <c r="AW37" i="1" s="1"/>
  <c r="BG37" i="1"/>
  <c r="BR37" i="1"/>
  <c r="BS37" i="1"/>
  <c r="BU37" i="1" s="1"/>
  <c r="BV37" i="1"/>
  <c r="BZ37" i="1"/>
  <c r="CB37" i="1" s="1"/>
  <c r="CD37" i="1" s="1"/>
  <c r="CH37" i="1"/>
  <c r="CK37" i="1" s="1"/>
  <c r="CT37" i="1"/>
  <c r="DL37" i="1"/>
  <c r="DQ37" i="1"/>
  <c r="DR37" i="1"/>
  <c r="EO37" i="1"/>
  <c r="EZ37" i="1"/>
  <c r="FL37" i="1"/>
  <c r="FX37" i="1"/>
  <c r="GL37" i="1"/>
  <c r="GW37" i="1"/>
  <c r="HI37" i="1"/>
  <c r="HU37" i="1"/>
  <c r="IF37" i="1"/>
  <c r="II37" i="1"/>
  <c r="IP37" i="1" s="1"/>
  <c r="JB37" i="1"/>
  <c r="JD37" i="1"/>
  <c r="JK37" i="1"/>
  <c r="JO37" i="1"/>
  <c r="JP37" i="1" s="1"/>
  <c r="AB38" i="1"/>
  <c r="AF38" i="1"/>
  <c r="AJ38" i="1"/>
  <c r="AR38" i="1"/>
  <c r="AV38" i="1"/>
  <c r="AW38" i="1" s="1"/>
  <c r="BR38" i="1"/>
  <c r="BU38" i="1"/>
  <c r="BV38" i="1"/>
  <c r="BZ38" i="1"/>
  <c r="CB38" i="1" s="1"/>
  <c r="CD38" i="1" s="1"/>
  <c r="CH38" i="1"/>
  <c r="CK38" i="1" s="1"/>
  <c r="CT38" i="1"/>
  <c r="DL38" i="1"/>
  <c r="DQ38" i="1"/>
  <c r="DR38" i="1"/>
  <c r="EO38" i="1"/>
  <c r="EZ38" i="1"/>
  <c r="FL38" i="1"/>
  <c r="FX38" i="1"/>
  <c r="GL38" i="1"/>
  <c r="GW38" i="1"/>
  <c r="HI38" i="1"/>
  <c r="HU38" i="1"/>
  <c r="IF38" i="1"/>
  <c r="II38" i="1"/>
  <c r="IP38" i="1" s="1"/>
  <c r="JB38" i="1"/>
  <c r="JD38" i="1"/>
  <c r="JI38" i="1"/>
  <c r="JK38" i="1"/>
  <c r="JO38" i="1"/>
  <c r="JP38" i="1" s="1"/>
  <c r="AB39" i="1"/>
  <c r="AF39" i="1"/>
  <c r="AJ39" i="1"/>
  <c r="AR39" i="1"/>
  <c r="AV39" i="1"/>
  <c r="AW39" i="1" s="1"/>
  <c r="BR39" i="1"/>
  <c r="BS39" i="1"/>
  <c r="BV39" i="1"/>
  <c r="BZ39" i="1"/>
  <c r="CB39" i="1" s="1"/>
  <c r="CD39" i="1" s="1"/>
  <c r="CH39" i="1"/>
  <c r="CK39" i="1" s="1"/>
  <c r="CT39" i="1"/>
  <c r="DL39" i="1"/>
  <c r="DQ39" i="1"/>
  <c r="DR39" i="1"/>
  <c r="EO39" i="1"/>
  <c r="EZ39" i="1"/>
  <c r="FL39" i="1"/>
  <c r="FX39" i="1"/>
  <c r="GL39" i="1"/>
  <c r="GW39" i="1"/>
  <c r="HI39" i="1"/>
  <c r="HU39" i="1"/>
  <c r="IF39" i="1"/>
  <c r="II39" i="1"/>
  <c r="IP39" i="1" s="1"/>
  <c r="JD39" i="1"/>
  <c r="JI39" i="1"/>
  <c r="JK39" i="1"/>
  <c r="JO39" i="1"/>
  <c r="JP39" i="1" s="1"/>
  <c r="AB40" i="1"/>
  <c r="AN40" i="1"/>
  <c r="AR40" i="1"/>
  <c r="AV40" i="1"/>
  <c r="AW40" i="1" s="1"/>
  <c r="BR40" i="1"/>
  <c r="BS40" i="1"/>
  <c r="BU40" i="1" s="1"/>
  <c r="BV40" i="1"/>
  <c r="BZ40" i="1"/>
  <c r="CB40" i="1" s="1"/>
  <c r="CD40" i="1" s="1"/>
  <c r="CH40" i="1"/>
  <c r="CK40" i="1" s="1"/>
  <c r="CT40" i="1"/>
  <c r="DL40" i="1"/>
  <c r="DQ40" i="1"/>
  <c r="DR40" i="1"/>
  <c r="EO40" i="1"/>
  <c r="EZ40" i="1"/>
  <c r="FL40" i="1"/>
  <c r="FX40" i="1"/>
  <c r="GL40" i="1"/>
  <c r="GW40" i="1"/>
  <c r="HI40" i="1"/>
  <c r="HU40" i="1"/>
  <c r="IF40" i="1"/>
  <c r="IR40" i="1" s="1"/>
  <c r="II40" i="1"/>
  <c r="IP40" i="1" s="1"/>
  <c r="JD40" i="1"/>
  <c r="JI40" i="1"/>
  <c r="JK40" i="1"/>
  <c r="JO40" i="1"/>
  <c r="JP40" i="1" s="1"/>
  <c r="JT40" i="1"/>
  <c r="JV40" i="1" s="1"/>
  <c r="AB41" i="1"/>
  <c r="AF41" i="1"/>
  <c r="AJ41" i="1"/>
  <c r="AR41" i="1"/>
  <c r="AV41" i="1"/>
  <c r="AW41" i="1" s="1"/>
  <c r="BR41" i="1"/>
  <c r="BS41" i="1"/>
  <c r="BU41" i="1" s="1"/>
  <c r="BV41" i="1"/>
  <c r="BZ41" i="1"/>
  <c r="CB41" i="1" s="1"/>
  <c r="CD41" i="1" s="1"/>
  <c r="CH41" i="1"/>
  <c r="CK41" i="1" s="1"/>
  <c r="CT41" i="1"/>
  <c r="DL41" i="1"/>
  <c r="DQ41" i="1"/>
  <c r="DR41" i="1"/>
  <c r="EO41" i="1"/>
  <c r="EZ41" i="1"/>
  <c r="FL41" i="1"/>
  <c r="FX41" i="1"/>
  <c r="GL41" i="1"/>
  <c r="GW41" i="1"/>
  <c r="HI41" i="1"/>
  <c r="HU41" i="1"/>
  <c r="IF41" i="1"/>
  <c r="IR41" i="1" s="1"/>
  <c r="II41" i="1"/>
  <c r="IP41" i="1" s="1"/>
  <c r="JB41" i="1"/>
  <c r="JD41" i="1"/>
  <c r="JI41" i="1"/>
  <c r="JK41" i="1"/>
  <c r="JO41" i="1"/>
  <c r="JP41" i="1" s="1"/>
  <c r="JT41" i="1"/>
  <c r="JV41" i="1" s="1"/>
  <c r="AB42" i="1"/>
  <c r="AV42" i="1"/>
  <c r="AW42" i="1" s="1"/>
  <c r="BR42" i="1"/>
  <c r="BS42" i="1"/>
  <c r="BU42" i="1" s="1"/>
  <c r="BV42" i="1"/>
  <c r="BZ42" i="1"/>
  <c r="CB42" i="1" s="1"/>
  <c r="CD42" i="1" s="1"/>
  <c r="CH42" i="1"/>
  <c r="CK42" i="1" s="1"/>
  <c r="CT42" i="1"/>
  <c r="DL42" i="1"/>
  <c r="DQ42" i="1"/>
  <c r="DR42" i="1"/>
  <c r="EO42" i="1"/>
  <c r="EZ42" i="1"/>
  <c r="FL42" i="1"/>
  <c r="FX42" i="1"/>
  <c r="GL42" i="1"/>
  <c r="GW42" i="1"/>
  <c r="HI42" i="1"/>
  <c r="HU42" i="1"/>
  <c r="IF42" i="1"/>
  <c r="II42" i="1"/>
  <c r="IP42" i="1" s="1"/>
  <c r="JB42" i="1"/>
  <c r="JD42" i="1"/>
  <c r="JK42" i="1"/>
  <c r="JO42" i="1"/>
  <c r="JP42" i="1" s="1"/>
  <c r="AB43" i="1"/>
  <c r="AN43" i="1"/>
  <c r="AV43" i="1"/>
  <c r="AW43" i="1" s="1"/>
  <c r="BR43" i="1"/>
  <c r="BS43" i="1"/>
  <c r="BV43" i="1"/>
  <c r="BZ43" i="1"/>
  <c r="CB43" i="1" s="1"/>
  <c r="CD43" i="1" s="1"/>
  <c r="CH43" i="1"/>
  <c r="CK43" i="1" s="1"/>
  <c r="CT43" i="1"/>
  <c r="DL43" i="1"/>
  <c r="DQ43" i="1"/>
  <c r="DR43" i="1"/>
  <c r="EO43" i="1"/>
  <c r="EZ43" i="1"/>
  <c r="FL43" i="1"/>
  <c r="FX43" i="1"/>
  <c r="GL43" i="1"/>
  <c r="GW43" i="1"/>
  <c r="HI43" i="1"/>
  <c r="HU43" i="1"/>
  <c r="IF43" i="1"/>
  <c r="IR43" i="1" s="1"/>
  <c r="II43" i="1"/>
  <c r="IP43" i="1" s="1"/>
  <c r="JD43" i="1"/>
  <c r="JI43" i="1"/>
  <c r="JK43" i="1"/>
  <c r="JO43" i="1"/>
  <c r="JP43" i="1" s="1"/>
  <c r="JT43" i="1"/>
  <c r="JV43" i="1" s="1"/>
  <c r="AB44" i="1"/>
  <c r="AV44" i="1"/>
  <c r="AW44" i="1" s="1"/>
  <c r="BR44" i="1"/>
  <c r="BS44" i="1"/>
  <c r="BV44" i="1"/>
  <c r="BZ44" i="1"/>
  <c r="CB44" i="1" s="1"/>
  <c r="CD44" i="1" s="1"/>
  <c r="CH44" i="1"/>
  <c r="CK44" i="1" s="1"/>
  <c r="CT44" i="1"/>
  <c r="DL44" i="1"/>
  <c r="DQ44" i="1"/>
  <c r="DR44" i="1"/>
  <c r="EO44" i="1"/>
  <c r="EZ44" i="1"/>
  <c r="FL44" i="1"/>
  <c r="FX44" i="1"/>
  <c r="GL44" i="1"/>
  <c r="GW44" i="1"/>
  <c r="HI44" i="1"/>
  <c r="HU44" i="1"/>
  <c r="IF44" i="1"/>
  <c r="II44" i="1"/>
  <c r="IP44" i="1" s="1"/>
  <c r="JB44" i="1"/>
  <c r="JD44" i="1"/>
  <c r="JK44" i="1"/>
  <c r="JO44" i="1"/>
  <c r="JP44" i="1" s="1"/>
  <c r="JT44" i="1"/>
  <c r="JV44" i="1" s="1"/>
  <c r="AB45" i="1"/>
  <c r="AV45" i="1"/>
  <c r="AW45" i="1" s="1"/>
  <c r="BR45" i="1"/>
  <c r="BS45" i="1"/>
  <c r="BU45" i="1" s="1"/>
  <c r="BV45" i="1"/>
  <c r="BZ45" i="1"/>
  <c r="CB45" i="1" s="1"/>
  <c r="CD45" i="1" s="1"/>
  <c r="CH45" i="1"/>
  <c r="CK45" i="1" s="1"/>
  <c r="CT45" i="1"/>
  <c r="DL45" i="1"/>
  <c r="DQ45" i="1"/>
  <c r="DR45" i="1"/>
  <c r="EO45" i="1"/>
  <c r="EZ45" i="1"/>
  <c r="FL45" i="1"/>
  <c r="FX45" i="1"/>
  <c r="GL45" i="1"/>
  <c r="GW45" i="1"/>
  <c r="HI45" i="1"/>
  <c r="HU45" i="1"/>
  <c r="IF45" i="1"/>
  <c r="II45" i="1"/>
  <c r="IP45" i="1" s="1"/>
  <c r="JD45" i="1"/>
  <c r="JK45" i="1"/>
  <c r="JO45" i="1"/>
  <c r="JP45" i="1" s="1"/>
  <c r="AB46" i="1"/>
  <c r="AF46" i="1"/>
  <c r="AV46" i="1"/>
  <c r="AW46" i="1" s="1"/>
  <c r="BR46" i="1"/>
  <c r="BS46" i="1"/>
  <c r="BV46" i="1"/>
  <c r="BZ46" i="1"/>
  <c r="CB46" i="1" s="1"/>
  <c r="CD46" i="1" s="1"/>
  <c r="CH46" i="1"/>
  <c r="CK46" i="1" s="1"/>
  <c r="CT46" i="1"/>
  <c r="DL46" i="1"/>
  <c r="DQ46" i="1"/>
  <c r="DR46" i="1"/>
  <c r="EO46" i="1"/>
  <c r="EZ46" i="1"/>
  <c r="FL46" i="1"/>
  <c r="FX46" i="1"/>
  <c r="GL46" i="1"/>
  <c r="GW46" i="1"/>
  <c r="HI46" i="1"/>
  <c r="HU46" i="1"/>
  <c r="IF46" i="1"/>
  <c r="II46" i="1"/>
  <c r="IP46" i="1" s="1"/>
  <c r="JB46" i="1"/>
  <c r="JD46" i="1"/>
  <c r="JK46" i="1"/>
  <c r="JO46" i="1"/>
  <c r="JP46" i="1" s="1"/>
  <c r="AB47" i="1"/>
  <c r="AV47" i="1"/>
  <c r="AW47" i="1" s="1"/>
  <c r="BR47" i="1"/>
  <c r="BS47" i="1"/>
  <c r="BV47" i="1"/>
  <c r="BZ47" i="1"/>
  <c r="CB47" i="1" s="1"/>
  <c r="CD47" i="1" s="1"/>
  <c r="CH47" i="1"/>
  <c r="CK47" i="1" s="1"/>
  <c r="CT47" i="1"/>
  <c r="DQ47" i="1"/>
  <c r="DR47" i="1"/>
  <c r="EO47" i="1"/>
  <c r="EZ47" i="1"/>
  <c r="FL47" i="1"/>
  <c r="FX47" i="1"/>
  <c r="GL47" i="1"/>
  <c r="GW47" i="1"/>
  <c r="HI47" i="1"/>
  <c r="HU47" i="1"/>
  <c r="IF47" i="1"/>
  <c r="II47" i="1"/>
  <c r="IP47" i="1" s="1"/>
  <c r="JB47" i="1"/>
  <c r="JD47" i="1"/>
  <c r="JI47" i="1"/>
  <c r="JK47" i="1"/>
  <c r="JO47" i="1"/>
  <c r="JP47" i="1" s="1"/>
  <c r="JT47" i="1"/>
  <c r="JV47" i="1" s="1"/>
  <c r="AB48" i="1"/>
  <c r="AF48" i="1"/>
  <c r="AJ48" i="1"/>
  <c r="AR48" i="1"/>
  <c r="AV48" i="1"/>
  <c r="AW48" i="1" s="1"/>
  <c r="BR48" i="1"/>
  <c r="BS48" i="1"/>
  <c r="BV48" i="1"/>
  <c r="BZ48" i="1"/>
  <c r="CB48" i="1" s="1"/>
  <c r="CD48" i="1" s="1"/>
  <c r="CH48" i="1"/>
  <c r="CK48" i="1" s="1"/>
  <c r="CT48" i="1"/>
  <c r="DL48" i="1"/>
  <c r="DQ48" i="1"/>
  <c r="DR48" i="1"/>
  <c r="EO48" i="1"/>
  <c r="EZ48" i="1"/>
  <c r="FL48" i="1"/>
  <c r="FX48" i="1"/>
  <c r="GL48" i="1"/>
  <c r="GW48" i="1"/>
  <c r="HI48" i="1"/>
  <c r="HU48" i="1"/>
  <c r="IF48" i="1"/>
  <c r="II48" i="1"/>
  <c r="IP48" i="1" s="1"/>
  <c r="JD48" i="1"/>
  <c r="JK48" i="1"/>
  <c r="JO48" i="1"/>
  <c r="JP48" i="1" s="1"/>
  <c r="AB49" i="1"/>
  <c r="AF49" i="1"/>
  <c r="AJ49" i="1"/>
  <c r="AR49" i="1"/>
  <c r="AV49" i="1"/>
  <c r="AW49" i="1" s="1"/>
  <c r="BR49" i="1"/>
  <c r="BS49" i="1"/>
  <c r="BU49" i="1" s="1"/>
  <c r="BV49" i="1"/>
  <c r="BZ49" i="1"/>
  <c r="CB49" i="1" s="1"/>
  <c r="CD49" i="1" s="1"/>
  <c r="CH49" i="1"/>
  <c r="CK49" i="1" s="1"/>
  <c r="CT49" i="1"/>
  <c r="DL49" i="1"/>
  <c r="DQ49" i="1"/>
  <c r="DR49" i="1"/>
  <c r="EO49" i="1"/>
  <c r="EZ49" i="1"/>
  <c r="FL49" i="1"/>
  <c r="FX49" i="1"/>
  <c r="GL49" i="1"/>
  <c r="GW49" i="1"/>
  <c r="HI49" i="1"/>
  <c r="HU49" i="1"/>
  <c r="IF49" i="1"/>
  <c r="II49" i="1"/>
  <c r="IP49" i="1" s="1"/>
  <c r="JD49" i="1"/>
  <c r="JK49" i="1"/>
  <c r="JO49" i="1"/>
  <c r="JP49" i="1" s="1"/>
  <c r="AB50" i="1"/>
  <c r="AV50" i="1"/>
  <c r="AW50" i="1" s="1"/>
  <c r="BR50" i="1"/>
  <c r="BS50" i="1"/>
  <c r="BU50" i="1" s="1"/>
  <c r="BV50" i="1"/>
  <c r="BZ50" i="1"/>
  <c r="CB50" i="1" s="1"/>
  <c r="CD50" i="1" s="1"/>
  <c r="CH50" i="1"/>
  <c r="CK50" i="1" s="1"/>
  <c r="CT50" i="1"/>
  <c r="DL50" i="1"/>
  <c r="DQ50" i="1"/>
  <c r="DR50" i="1"/>
  <c r="EO50" i="1"/>
  <c r="EZ50" i="1"/>
  <c r="FL50" i="1"/>
  <c r="FX50" i="1"/>
  <c r="GL50" i="1"/>
  <c r="GW50" i="1"/>
  <c r="HI50" i="1"/>
  <c r="HU50" i="1"/>
  <c r="IF50" i="1"/>
  <c r="IR50" i="1" s="1"/>
  <c r="II50" i="1"/>
  <c r="IP50" i="1" s="1"/>
  <c r="JD50" i="1"/>
  <c r="JI50" i="1"/>
  <c r="JK50" i="1"/>
  <c r="JO50" i="1"/>
  <c r="JP50" i="1" s="1"/>
  <c r="AB51" i="1"/>
  <c r="AF51" i="1"/>
  <c r="AJ51" i="1"/>
  <c r="AR51" i="1"/>
  <c r="AV51" i="1"/>
  <c r="AW51" i="1" s="1"/>
  <c r="BR51" i="1"/>
  <c r="BS51" i="1"/>
  <c r="BU51" i="1" s="1"/>
  <c r="BV51" i="1"/>
  <c r="BZ51" i="1"/>
  <c r="CB51" i="1" s="1"/>
  <c r="CD51" i="1" s="1"/>
  <c r="CH51" i="1"/>
  <c r="CK51" i="1" s="1"/>
  <c r="CT51" i="1"/>
  <c r="DL51" i="1"/>
  <c r="DQ51" i="1"/>
  <c r="DR51" i="1"/>
  <c r="EO51" i="1"/>
  <c r="EZ51" i="1"/>
  <c r="FL51" i="1"/>
  <c r="FX51" i="1"/>
  <c r="GL51" i="1"/>
  <c r="GW51" i="1"/>
  <c r="HI51" i="1"/>
  <c r="HU51" i="1"/>
  <c r="IF51" i="1"/>
  <c r="IR51" i="1" s="1"/>
  <c r="II51" i="1"/>
  <c r="IP51" i="1" s="1"/>
  <c r="JB51" i="1"/>
  <c r="JD51" i="1"/>
  <c r="JI51" i="1"/>
  <c r="JK51" i="1"/>
  <c r="JO51" i="1"/>
  <c r="JP51" i="1" s="1"/>
  <c r="AB52" i="1"/>
  <c r="AN52" i="1"/>
  <c r="AR52" i="1"/>
  <c r="AV52" i="1"/>
  <c r="AW52" i="1" s="1"/>
  <c r="BR52" i="1"/>
  <c r="BS52" i="1"/>
  <c r="BV52" i="1"/>
  <c r="BZ52" i="1"/>
  <c r="CB52" i="1" s="1"/>
  <c r="CD52" i="1" s="1"/>
  <c r="CH52" i="1"/>
  <c r="CK52" i="1" s="1"/>
  <c r="CT52" i="1"/>
  <c r="DQ52" i="1"/>
  <c r="DR52" i="1"/>
  <c r="EO52" i="1"/>
  <c r="EZ52" i="1"/>
  <c r="FL52" i="1"/>
  <c r="FX52" i="1"/>
  <c r="GL52" i="1"/>
  <c r="GW52" i="1"/>
  <c r="HI52" i="1"/>
  <c r="HU52" i="1"/>
  <c r="IF52" i="1"/>
  <c r="II52" i="1"/>
  <c r="IP52" i="1" s="1"/>
  <c r="JD52" i="1"/>
  <c r="JK52" i="1"/>
  <c r="JO52" i="1"/>
  <c r="JP52" i="1" s="1"/>
  <c r="AB53" i="1"/>
  <c r="AF53" i="1"/>
  <c r="AJ53" i="1"/>
  <c r="AR53" i="1"/>
  <c r="AV53" i="1"/>
  <c r="AW53" i="1" s="1"/>
  <c r="BR53" i="1"/>
  <c r="BS53" i="1"/>
  <c r="BU53" i="1" s="1"/>
  <c r="BV53" i="1"/>
  <c r="BZ53" i="1"/>
  <c r="CB53" i="1" s="1"/>
  <c r="CD53" i="1" s="1"/>
  <c r="CH53" i="1"/>
  <c r="CK53" i="1" s="1"/>
  <c r="CT53" i="1"/>
  <c r="DQ53" i="1"/>
  <c r="DR53" i="1"/>
  <c r="EO53" i="1"/>
  <c r="EZ53" i="1"/>
  <c r="FL53" i="1"/>
  <c r="FX53" i="1"/>
  <c r="GL53" i="1"/>
  <c r="GW53" i="1"/>
  <c r="HI53" i="1"/>
  <c r="HU53" i="1"/>
  <c r="IF53" i="1"/>
  <c r="IR53" i="1" s="1"/>
  <c r="II53" i="1"/>
  <c r="IP53" i="1" s="1"/>
  <c r="JB53" i="1"/>
  <c r="JD53" i="1"/>
  <c r="JI53" i="1"/>
  <c r="JK53" i="1"/>
  <c r="JP53" i="1"/>
  <c r="AB54" i="1"/>
  <c r="AF54" i="1"/>
  <c r="AJ54" i="1"/>
  <c r="AR54" i="1"/>
  <c r="AV54" i="1"/>
  <c r="AW54" i="1" s="1"/>
  <c r="BG54" i="1"/>
  <c r="BR54" i="1"/>
  <c r="BS54" i="1"/>
  <c r="BU54" i="1" s="1"/>
  <c r="BV54" i="1"/>
  <c r="BZ54" i="1"/>
  <c r="CB54" i="1" s="1"/>
  <c r="CD54" i="1" s="1"/>
  <c r="CH54" i="1"/>
  <c r="CK54" i="1" s="1"/>
  <c r="CT54" i="1"/>
  <c r="DL54" i="1"/>
  <c r="DQ54" i="1"/>
  <c r="DR54" i="1"/>
  <c r="EO54" i="1"/>
  <c r="EZ54" i="1"/>
  <c r="FL54" i="1"/>
  <c r="FX54" i="1"/>
  <c r="GL54" i="1"/>
  <c r="GW54" i="1"/>
  <c r="HI54" i="1"/>
  <c r="HU54" i="1"/>
  <c r="IF54" i="1"/>
  <c r="II54" i="1"/>
  <c r="IP54" i="1" s="1"/>
  <c r="JB54" i="1"/>
  <c r="JD54" i="1"/>
  <c r="JI54" i="1"/>
  <c r="JK54" i="1"/>
  <c r="JO54" i="1"/>
  <c r="JP54" i="1" s="1"/>
  <c r="AF55" i="1"/>
  <c r="AJ55" i="1"/>
  <c r="AV55" i="1"/>
  <c r="AW55" i="1" s="1"/>
  <c r="BR55" i="1"/>
  <c r="BS55" i="1"/>
  <c r="BU55" i="1" s="1"/>
  <c r="BV55" i="1"/>
  <c r="BZ55" i="1"/>
  <c r="CB55" i="1" s="1"/>
  <c r="CD55" i="1" s="1"/>
  <c r="CH55" i="1"/>
  <c r="CK55" i="1" s="1"/>
  <c r="CT55" i="1"/>
  <c r="DL55" i="1"/>
  <c r="DQ55" i="1"/>
  <c r="DR55" i="1"/>
  <c r="EO55" i="1"/>
  <c r="EZ55" i="1"/>
  <c r="FL55" i="1"/>
  <c r="FX55" i="1"/>
  <c r="GL55" i="1"/>
  <c r="GW55" i="1"/>
  <c r="HI55" i="1"/>
  <c r="HU55" i="1"/>
  <c r="IF55" i="1"/>
  <c r="II55" i="1"/>
  <c r="IP55" i="1" s="1"/>
  <c r="JB55" i="1"/>
  <c r="JD55" i="1"/>
  <c r="JI55" i="1"/>
  <c r="JK55" i="1"/>
  <c r="JO55" i="1"/>
  <c r="JP55" i="1" s="1"/>
  <c r="JT55" i="1"/>
  <c r="JV55" i="1" s="1"/>
  <c r="AB56" i="1"/>
  <c r="AF56" i="1"/>
  <c r="AJ56" i="1"/>
  <c r="AR56" i="1"/>
  <c r="AV56" i="1"/>
  <c r="AW56" i="1" s="1"/>
  <c r="BR56" i="1"/>
  <c r="BS56" i="1"/>
  <c r="BV56" i="1"/>
  <c r="BZ56" i="1"/>
  <c r="CB56" i="1" s="1"/>
  <c r="CD56" i="1" s="1"/>
  <c r="CH56" i="1"/>
  <c r="CK56" i="1" s="1"/>
  <c r="CT56" i="1"/>
  <c r="DL56" i="1"/>
  <c r="DQ56" i="1"/>
  <c r="DR56" i="1"/>
  <c r="EO56" i="1"/>
  <c r="EZ56" i="1"/>
  <c r="FL56" i="1"/>
  <c r="FX56" i="1"/>
  <c r="GL56" i="1"/>
  <c r="GW56" i="1"/>
  <c r="HI56" i="1"/>
  <c r="HU56" i="1"/>
  <c r="IF56" i="1"/>
  <c r="II56" i="1"/>
  <c r="IP56" i="1" s="1"/>
  <c r="JB56" i="1"/>
  <c r="JD56" i="1"/>
  <c r="JK56" i="1"/>
  <c r="JO56" i="1"/>
  <c r="JP56" i="1" s="1"/>
  <c r="AB57" i="1"/>
  <c r="AR57" i="1"/>
  <c r="AV57" i="1"/>
  <c r="AW57" i="1" s="1"/>
  <c r="BR57" i="1"/>
  <c r="BS57" i="1"/>
  <c r="BV57" i="1"/>
  <c r="BZ57" i="1"/>
  <c r="CB57" i="1" s="1"/>
  <c r="CD57" i="1" s="1"/>
  <c r="CH57" i="1"/>
  <c r="CK57" i="1" s="1"/>
  <c r="CT57" i="1"/>
  <c r="DL57" i="1"/>
  <c r="DQ57" i="1"/>
  <c r="DR57" i="1"/>
  <c r="EO57" i="1"/>
  <c r="EZ57" i="1"/>
  <c r="FL57" i="1"/>
  <c r="FX57" i="1"/>
  <c r="GL57" i="1"/>
  <c r="GW57" i="1"/>
  <c r="HI57" i="1"/>
  <c r="HU57" i="1"/>
  <c r="IF57" i="1"/>
  <c r="IR57" i="1" s="1"/>
  <c r="II57" i="1"/>
  <c r="IP57" i="1" s="1"/>
  <c r="JD57" i="1"/>
  <c r="JI57" i="1"/>
  <c r="JK57" i="1"/>
  <c r="JO57" i="1"/>
  <c r="JP57" i="1" s="1"/>
  <c r="AB58" i="1"/>
  <c r="AF58" i="1"/>
  <c r="AJ58" i="1"/>
  <c r="AV58" i="1"/>
  <c r="AW58" i="1" s="1"/>
  <c r="BR58" i="1"/>
  <c r="BS58" i="1"/>
  <c r="BV58" i="1"/>
  <c r="BZ58" i="1"/>
  <c r="CB58" i="1" s="1"/>
  <c r="CD58" i="1" s="1"/>
  <c r="CH58" i="1"/>
  <c r="CK58" i="1" s="1"/>
  <c r="CT58" i="1"/>
  <c r="DL58" i="1"/>
  <c r="DQ58" i="1"/>
  <c r="DR58" i="1"/>
  <c r="EO58" i="1"/>
  <c r="EZ58" i="1"/>
  <c r="FL58" i="1"/>
  <c r="FX58" i="1"/>
  <c r="GL58" i="1"/>
  <c r="GW58" i="1"/>
  <c r="HI58" i="1"/>
  <c r="HU58" i="1"/>
  <c r="IF58" i="1"/>
  <c r="II58" i="1"/>
  <c r="IP58" i="1" s="1"/>
  <c r="JD58" i="1"/>
  <c r="JK58" i="1"/>
  <c r="JO58" i="1"/>
  <c r="JP58" i="1" s="1"/>
  <c r="AB59" i="1"/>
  <c r="AN59" i="1"/>
  <c r="AR59" i="1"/>
  <c r="AV59" i="1"/>
  <c r="AW59" i="1" s="1"/>
  <c r="BR59" i="1"/>
  <c r="BS59" i="1"/>
  <c r="BU59" i="1" s="1"/>
  <c r="BV59" i="1"/>
  <c r="BZ59" i="1"/>
  <c r="CB59" i="1" s="1"/>
  <c r="CD59" i="1" s="1"/>
  <c r="CH59" i="1"/>
  <c r="CK59" i="1" s="1"/>
  <c r="CT59" i="1"/>
  <c r="DL59" i="1"/>
  <c r="DQ59" i="1"/>
  <c r="DR59" i="1"/>
  <c r="EO59" i="1"/>
  <c r="EZ59" i="1"/>
  <c r="FL59" i="1"/>
  <c r="FX59" i="1"/>
  <c r="GL59" i="1"/>
  <c r="GW59" i="1"/>
  <c r="HI59" i="1"/>
  <c r="HU59" i="1"/>
  <c r="IF59" i="1"/>
  <c r="II59" i="1"/>
  <c r="IP59" i="1" s="1"/>
  <c r="JD59" i="1"/>
  <c r="JK59" i="1"/>
  <c r="JO59" i="1"/>
  <c r="JP59" i="1" s="1"/>
  <c r="JT59" i="1"/>
  <c r="JV59" i="1" s="1"/>
  <c r="AR60" i="1"/>
  <c r="AV60" i="1"/>
  <c r="AW60" i="1" s="1"/>
  <c r="BR60" i="1"/>
  <c r="BS60" i="1"/>
  <c r="BU60" i="1" s="1"/>
  <c r="BV60" i="1"/>
  <c r="BZ60" i="1"/>
  <c r="CB60" i="1" s="1"/>
  <c r="CD60" i="1" s="1"/>
  <c r="CH60" i="1"/>
  <c r="CK60" i="1" s="1"/>
  <c r="CT60" i="1"/>
  <c r="DQ60" i="1"/>
  <c r="DR60" i="1"/>
  <c r="EO60" i="1"/>
  <c r="EZ60" i="1"/>
  <c r="FL60" i="1"/>
  <c r="FX60" i="1"/>
  <c r="GL60" i="1"/>
  <c r="GW60" i="1"/>
  <c r="HI60" i="1"/>
  <c r="HU60" i="1"/>
  <c r="IF60" i="1"/>
  <c r="II60" i="1"/>
  <c r="IP60" i="1" s="1"/>
  <c r="JD60" i="1"/>
  <c r="JI60" i="1"/>
  <c r="JK60" i="1"/>
  <c r="JO60" i="1"/>
  <c r="JP60" i="1" s="1"/>
  <c r="AB61" i="1"/>
  <c r="AR61" i="1"/>
  <c r="AV61" i="1"/>
  <c r="AW61" i="1" s="1"/>
  <c r="BR61" i="1"/>
  <c r="BS61" i="1"/>
  <c r="BV61" i="1"/>
  <c r="BZ61" i="1"/>
  <c r="CB61" i="1" s="1"/>
  <c r="CD61" i="1" s="1"/>
  <c r="CH61" i="1"/>
  <c r="CK61" i="1" s="1"/>
  <c r="CT61" i="1"/>
  <c r="DQ61" i="1"/>
  <c r="DR61" i="1"/>
  <c r="EO61" i="1"/>
  <c r="EZ61" i="1"/>
  <c r="FL61" i="1"/>
  <c r="FX61" i="1"/>
  <c r="GL61" i="1"/>
  <c r="GW61" i="1"/>
  <c r="HI61" i="1"/>
  <c r="HU61" i="1"/>
  <c r="IF61" i="1"/>
  <c r="IR61" i="1" s="1"/>
  <c r="II61" i="1"/>
  <c r="IP61" i="1" s="1"/>
  <c r="JB61" i="1"/>
  <c r="JD61" i="1"/>
  <c r="JI61" i="1"/>
  <c r="JK61" i="1"/>
  <c r="JO61" i="1"/>
  <c r="JP61" i="1" s="1"/>
  <c r="AV62" i="1"/>
  <c r="AW62" i="1" s="1"/>
  <c r="BR62" i="1"/>
  <c r="BS62" i="1"/>
  <c r="BV62" i="1"/>
  <c r="BZ62" i="1"/>
  <c r="CB62" i="1" s="1"/>
  <c r="CD62" i="1" s="1"/>
  <c r="CH62" i="1"/>
  <c r="CK62" i="1" s="1"/>
  <c r="CT62" i="1"/>
  <c r="DQ62" i="1"/>
  <c r="DR62" i="1"/>
  <c r="EO62" i="1"/>
  <c r="EZ62" i="1"/>
  <c r="FL62" i="1"/>
  <c r="FX62" i="1"/>
  <c r="GL62" i="1"/>
  <c r="GW62" i="1"/>
  <c r="HI62" i="1"/>
  <c r="HU62" i="1"/>
  <c r="IF62" i="1"/>
  <c r="II62" i="1"/>
  <c r="IP62" i="1" s="1"/>
  <c r="JD62" i="1"/>
  <c r="JI62" i="1"/>
  <c r="JK62" i="1"/>
  <c r="JO62" i="1"/>
  <c r="JP62" i="1" s="1"/>
  <c r="AB63" i="1"/>
  <c r="AR63" i="1"/>
  <c r="AV63" i="1"/>
  <c r="AW63" i="1" s="1"/>
  <c r="BR63" i="1"/>
  <c r="BS63" i="1"/>
  <c r="BV63" i="1"/>
  <c r="BZ63" i="1"/>
  <c r="CB63" i="1" s="1"/>
  <c r="CD63" i="1" s="1"/>
  <c r="CH63" i="1"/>
  <c r="CK63" i="1" s="1"/>
  <c r="CT63" i="1"/>
  <c r="DL63" i="1"/>
  <c r="DQ63" i="1"/>
  <c r="DR63" i="1"/>
  <c r="EO63" i="1"/>
  <c r="EZ63" i="1"/>
  <c r="FL63" i="1"/>
  <c r="FX63" i="1"/>
  <c r="GL63" i="1"/>
  <c r="GW63" i="1"/>
  <c r="HI63" i="1"/>
  <c r="HU63" i="1"/>
  <c r="IF63" i="1"/>
  <c r="II63" i="1"/>
  <c r="IP63" i="1" s="1"/>
  <c r="JD63" i="1"/>
  <c r="JI63" i="1"/>
  <c r="JK63" i="1"/>
  <c r="JO63" i="1"/>
  <c r="JP63" i="1" s="1"/>
  <c r="JT63" i="1"/>
  <c r="JV63" i="1" s="1"/>
  <c r="AB64" i="1"/>
  <c r="AF64" i="1"/>
  <c r="AR64" i="1"/>
  <c r="AV64" i="1"/>
  <c r="AW64" i="1" s="1"/>
  <c r="BR64" i="1"/>
  <c r="BS64" i="1"/>
  <c r="BU64" i="1" s="1"/>
  <c r="BV64" i="1"/>
  <c r="BZ64" i="1"/>
  <c r="CB64" i="1" s="1"/>
  <c r="CD64" i="1" s="1"/>
  <c r="CH64" i="1"/>
  <c r="CK64" i="1" s="1"/>
  <c r="CT64" i="1"/>
  <c r="DL64" i="1"/>
  <c r="DQ64" i="1"/>
  <c r="DR64" i="1"/>
  <c r="EO64" i="1"/>
  <c r="EZ64" i="1"/>
  <c r="FL64" i="1"/>
  <c r="FX64" i="1"/>
  <c r="GL64" i="1"/>
  <c r="GW64" i="1"/>
  <c r="HI64" i="1"/>
  <c r="HU64" i="1"/>
  <c r="IF64" i="1"/>
  <c r="IR64" i="1" s="1"/>
  <c r="II64" i="1"/>
  <c r="IP64" i="1" s="1"/>
  <c r="JD64" i="1"/>
  <c r="JI64" i="1"/>
  <c r="JK64" i="1"/>
  <c r="JO64" i="1"/>
  <c r="JP64" i="1" s="1"/>
  <c r="JT64" i="1"/>
  <c r="JV64" i="1" s="1"/>
  <c r="AB65" i="1"/>
  <c r="AF65" i="1"/>
  <c r="AV65" i="1"/>
  <c r="AW65" i="1" s="1"/>
  <c r="BR65" i="1"/>
  <c r="BS65" i="1"/>
  <c r="BU65" i="1" s="1"/>
  <c r="BV65" i="1"/>
  <c r="BZ65" i="1"/>
  <c r="CB65" i="1" s="1"/>
  <c r="CD65" i="1" s="1"/>
  <c r="CH65" i="1"/>
  <c r="CK65" i="1" s="1"/>
  <c r="CT65" i="1"/>
  <c r="DL65" i="1"/>
  <c r="DQ65" i="1"/>
  <c r="DR65" i="1"/>
  <c r="EO65" i="1"/>
  <c r="EZ65" i="1"/>
  <c r="FL65" i="1"/>
  <c r="FX65" i="1"/>
  <c r="GL65" i="1"/>
  <c r="GW65" i="1"/>
  <c r="HI65" i="1"/>
  <c r="HU65" i="1"/>
  <c r="IF65" i="1"/>
  <c r="II65" i="1"/>
  <c r="IP65" i="1" s="1"/>
  <c r="JB65" i="1"/>
  <c r="JD65" i="1"/>
  <c r="JK65" i="1"/>
  <c r="JO65" i="1"/>
  <c r="JP65" i="1" s="1"/>
  <c r="AV66" i="1"/>
  <c r="AW66" i="1" s="1"/>
  <c r="BR66" i="1"/>
  <c r="BS66" i="1"/>
  <c r="BV66" i="1"/>
  <c r="BZ66" i="1"/>
  <c r="CB66" i="1" s="1"/>
  <c r="CD66" i="1" s="1"/>
  <c r="CH66" i="1"/>
  <c r="CK66" i="1" s="1"/>
  <c r="CT66" i="1"/>
  <c r="DL66" i="1"/>
  <c r="DQ66" i="1"/>
  <c r="DR66" i="1"/>
  <c r="EO66" i="1"/>
  <c r="EZ66" i="1"/>
  <c r="FL66" i="1"/>
  <c r="FX66" i="1"/>
  <c r="GL66" i="1"/>
  <c r="GW66" i="1"/>
  <c r="HI66" i="1"/>
  <c r="HU66" i="1"/>
  <c r="IF66" i="1"/>
  <c r="II66" i="1"/>
  <c r="IP66" i="1" s="1"/>
  <c r="JB66" i="1"/>
  <c r="JD66" i="1"/>
  <c r="JI66" i="1"/>
  <c r="JK66" i="1"/>
  <c r="JO66" i="1"/>
  <c r="JP66" i="1" s="1"/>
  <c r="AB67" i="1"/>
  <c r="AF67" i="1"/>
  <c r="AJ67" i="1"/>
  <c r="AR67" i="1"/>
  <c r="AV67" i="1"/>
  <c r="AW67" i="1" s="1"/>
  <c r="BR67" i="1"/>
  <c r="BS67" i="1"/>
  <c r="BU67" i="1" s="1"/>
  <c r="BV67" i="1"/>
  <c r="BZ67" i="1"/>
  <c r="CB67" i="1" s="1"/>
  <c r="CD67" i="1" s="1"/>
  <c r="CH67" i="1"/>
  <c r="CK67" i="1" s="1"/>
  <c r="CT67" i="1"/>
  <c r="DL67" i="1"/>
  <c r="DQ67" i="1"/>
  <c r="DR67" i="1"/>
  <c r="EO67" i="1"/>
  <c r="EZ67" i="1"/>
  <c r="FL67" i="1"/>
  <c r="FX67" i="1"/>
  <c r="GL67" i="1"/>
  <c r="GW67" i="1"/>
  <c r="HI67" i="1"/>
  <c r="HU67" i="1"/>
  <c r="IF67" i="1"/>
  <c r="II67" i="1"/>
  <c r="IP67" i="1" s="1"/>
  <c r="JD67" i="1"/>
  <c r="JI67" i="1"/>
  <c r="JK67" i="1"/>
  <c r="JO67" i="1"/>
  <c r="JP67" i="1" s="1"/>
  <c r="AB68" i="1"/>
  <c r="AR68" i="1"/>
  <c r="AV68" i="1"/>
  <c r="AW68" i="1" s="1"/>
  <c r="BR68" i="1"/>
  <c r="BS68" i="1"/>
  <c r="BV68" i="1"/>
  <c r="BZ68" i="1"/>
  <c r="CB68" i="1" s="1"/>
  <c r="CD68" i="1" s="1"/>
  <c r="CH68" i="1"/>
  <c r="CK68" i="1" s="1"/>
  <c r="CT68" i="1"/>
  <c r="DL68" i="1"/>
  <c r="DQ68" i="1"/>
  <c r="DR68" i="1"/>
  <c r="EO68" i="1"/>
  <c r="EZ68" i="1"/>
  <c r="FL68" i="1"/>
  <c r="FX68" i="1"/>
  <c r="GL68" i="1"/>
  <c r="GW68" i="1"/>
  <c r="HI68" i="1"/>
  <c r="HU68" i="1"/>
  <c r="IF68" i="1"/>
  <c r="IR68" i="1" s="1"/>
  <c r="II68" i="1"/>
  <c r="IP68" i="1" s="1"/>
  <c r="JD68" i="1"/>
  <c r="JI68" i="1"/>
  <c r="JK68" i="1"/>
  <c r="JO68" i="1"/>
  <c r="JP68" i="1" s="1"/>
  <c r="JT68" i="1"/>
  <c r="JV68" i="1" s="1"/>
  <c r="AB69" i="1"/>
  <c r="AR69" i="1"/>
  <c r="AV69" i="1"/>
  <c r="AW69" i="1" s="1"/>
  <c r="BR69" i="1"/>
  <c r="BS69" i="1"/>
  <c r="BV69" i="1"/>
  <c r="BZ69" i="1"/>
  <c r="CB69" i="1" s="1"/>
  <c r="CD69" i="1" s="1"/>
  <c r="CH69" i="1"/>
  <c r="CK69" i="1" s="1"/>
  <c r="CT69" i="1"/>
  <c r="DL69" i="1"/>
  <c r="DQ69" i="1"/>
  <c r="DR69" i="1"/>
  <c r="EO69" i="1"/>
  <c r="EZ69" i="1"/>
  <c r="FL69" i="1"/>
  <c r="FX69" i="1"/>
  <c r="GL69" i="1"/>
  <c r="GW69" i="1"/>
  <c r="HI69" i="1"/>
  <c r="HU69" i="1"/>
  <c r="IF69" i="1"/>
  <c r="II69" i="1"/>
  <c r="IP69" i="1" s="1"/>
  <c r="JB69" i="1"/>
  <c r="JD69" i="1"/>
  <c r="JK69" i="1"/>
  <c r="JO69" i="1"/>
  <c r="JP69" i="1" s="1"/>
  <c r="AV70" i="1"/>
  <c r="AW70" i="1" s="1"/>
  <c r="BR70" i="1"/>
  <c r="BS70" i="1"/>
  <c r="BV70" i="1"/>
  <c r="BZ70" i="1"/>
  <c r="CB70" i="1" s="1"/>
  <c r="CD70" i="1" s="1"/>
  <c r="CH70" i="1"/>
  <c r="CK70" i="1" s="1"/>
  <c r="CT70" i="1"/>
  <c r="DL70" i="1"/>
  <c r="DQ70" i="1"/>
  <c r="DR70" i="1"/>
  <c r="EO70" i="1"/>
  <c r="EZ70" i="1"/>
  <c r="FL70" i="1"/>
  <c r="FX70" i="1"/>
  <c r="GL70" i="1"/>
  <c r="GW70" i="1"/>
  <c r="HI70" i="1"/>
  <c r="HU70" i="1"/>
  <c r="IF70" i="1"/>
  <c r="II70" i="1"/>
  <c r="IP70" i="1" s="1"/>
  <c r="JB70" i="1"/>
  <c r="JD70" i="1"/>
  <c r="JK70" i="1"/>
  <c r="JO70" i="1"/>
  <c r="JP70" i="1" s="1"/>
  <c r="AB71" i="1"/>
  <c r="AR71" i="1"/>
  <c r="AV71" i="1"/>
  <c r="AW71" i="1" s="1"/>
  <c r="BR71" i="1"/>
  <c r="BS71" i="1"/>
  <c r="BV71" i="1"/>
  <c r="BZ71" i="1"/>
  <c r="CB71" i="1" s="1"/>
  <c r="CD71" i="1" s="1"/>
  <c r="CH71" i="1"/>
  <c r="CK71" i="1" s="1"/>
  <c r="CT71" i="1"/>
  <c r="DL71" i="1"/>
  <c r="DQ71" i="1"/>
  <c r="DR71" i="1"/>
  <c r="EO71" i="1"/>
  <c r="EZ71" i="1"/>
  <c r="FL71" i="1"/>
  <c r="FX71" i="1"/>
  <c r="GL71" i="1"/>
  <c r="GW71" i="1"/>
  <c r="HI71" i="1"/>
  <c r="HU71" i="1"/>
  <c r="IF71" i="1"/>
  <c r="II71" i="1"/>
  <c r="IP71" i="1" s="1"/>
  <c r="JB71" i="1"/>
  <c r="JD71" i="1"/>
  <c r="JK71" i="1"/>
  <c r="JO71" i="1"/>
  <c r="JP71" i="1" s="1"/>
  <c r="JT71" i="1"/>
  <c r="JV71" i="1" s="1"/>
  <c r="AB72" i="1"/>
  <c r="AR72" i="1"/>
  <c r="AV72" i="1"/>
  <c r="AW72" i="1" s="1"/>
  <c r="BR72" i="1"/>
  <c r="BS72" i="1"/>
  <c r="BV72" i="1"/>
  <c r="BZ72" i="1"/>
  <c r="CB72" i="1" s="1"/>
  <c r="CD72" i="1" s="1"/>
  <c r="CH72" i="1"/>
  <c r="CK72" i="1" s="1"/>
  <c r="CT72" i="1"/>
  <c r="DL72" i="1"/>
  <c r="DQ72" i="1"/>
  <c r="DR72" i="1"/>
  <c r="EO72" i="1"/>
  <c r="EZ72" i="1"/>
  <c r="FL72" i="1"/>
  <c r="FX72" i="1"/>
  <c r="GL72" i="1"/>
  <c r="GW72" i="1"/>
  <c r="HI72" i="1"/>
  <c r="HU72" i="1"/>
  <c r="IF72" i="1"/>
  <c r="IR72" i="1" s="1"/>
  <c r="II72" i="1"/>
  <c r="IP72" i="1" s="1"/>
  <c r="JB72" i="1"/>
  <c r="JD72" i="1"/>
  <c r="JI72" i="1"/>
  <c r="JK72" i="1"/>
  <c r="JO72" i="1"/>
  <c r="JP72" i="1" s="1"/>
  <c r="AB73" i="1"/>
  <c r="AV73" i="1"/>
  <c r="AW73" i="1" s="1"/>
  <c r="BR73" i="1"/>
  <c r="BS73" i="1"/>
  <c r="BU73" i="1" s="1"/>
  <c r="BV73" i="1"/>
  <c r="BZ73" i="1"/>
  <c r="CB73" i="1" s="1"/>
  <c r="CD73" i="1" s="1"/>
  <c r="CH73" i="1"/>
  <c r="CK73" i="1" s="1"/>
  <c r="CT73" i="1"/>
  <c r="DL73" i="1"/>
  <c r="DQ73" i="1"/>
  <c r="DR73" i="1"/>
  <c r="EO73" i="1"/>
  <c r="EZ73" i="1"/>
  <c r="FL73" i="1"/>
  <c r="FX73" i="1"/>
  <c r="GL73" i="1"/>
  <c r="GW73" i="1"/>
  <c r="HI73" i="1"/>
  <c r="HU73" i="1"/>
  <c r="IF73" i="1"/>
  <c r="IR73" i="1" s="1"/>
  <c r="II73" i="1"/>
  <c r="IP73" i="1" s="1"/>
  <c r="JB73" i="1"/>
  <c r="JD73" i="1"/>
  <c r="JK73" i="1"/>
  <c r="JO73" i="1"/>
  <c r="JP73" i="1" s="1"/>
  <c r="AF74" i="1"/>
  <c r="AJ74" i="1"/>
  <c r="AR74" i="1"/>
  <c r="AV74" i="1"/>
  <c r="AW74" i="1" s="1"/>
  <c r="BR74" i="1"/>
  <c r="BS74" i="1"/>
  <c r="BV74" i="1"/>
  <c r="BZ74" i="1"/>
  <c r="CB74" i="1" s="1"/>
  <c r="CD74" i="1" s="1"/>
  <c r="CH74" i="1"/>
  <c r="CK74" i="1" s="1"/>
  <c r="CT74" i="1"/>
  <c r="DL74" i="1"/>
  <c r="DQ74" i="1"/>
  <c r="DR74" i="1"/>
  <c r="EO74" i="1"/>
  <c r="EZ74" i="1"/>
  <c r="FL74" i="1"/>
  <c r="FX74" i="1"/>
  <c r="GL74" i="1"/>
  <c r="GW74" i="1"/>
  <c r="HI74" i="1"/>
  <c r="HU74" i="1"/>
  <c r="IF74" i="1"/>
  <c r="II74" i="1"/>
  <c r="IP74" i="1" s="1"/>
  <c r="JD74" i="1"/>
  <c r="JI74" i="1"/>
  <c r="JK74" i="1"/>
  <c r="JO74" i="1"/>
  <c r="JP74" i="1" s="1"/>
  <c r="AV75" i="1"/>
  <c r="AW75" i="1" s="1"/>
  <c r="BR75" i="1"/>
  <c r="BS75" i="1"/>
  <c r="BV75" i="1"/>
  <c r="BZ75" i="1"/>
  <c r="CB75" i="1" s="1"/>
  <c r="CD75" i="1" s="1"/>
  <c r="CH75" i="1"/>
  <c r="CK75" i="1" s="1"/>
  <c r="CT75" i="1"/>
  <c r="DL75" i="1"/>
  <c r="DQ75" i="1"/>
  <c r="DR75" i="1"/>
  <c r="EO75" i="1"/>
  <c r="EZ75" i="1"/>
  <c r="FL75" i="1"/>
  <c r="FX75" i="1"/>
  <c r="GL75" i="1"/>
  <c r="GW75" i="1"/>
  <c r="HI75" i="1"/>
  <c r="HU75" i="1"/>
  <c r="IF75" i="1"/>
  <c r="II75" i="1"/>
  <c r="IP75" i="1" s="1"/>
  <c r="JD75" i="1"/>
  <c r="JI75" i="1"/>
  <c r="JK75" i="1"/>
  <c r="JO75" i="1"/>
  <c r="JP75" i="1" s="1"/>
  <c r="AB76" i="1"/>
  <c r="AF76" i="1"/>
  <c r="AJ76" i="1"/>
  <c r="AR76" i="1"/>
  <c r="AV76" i="1"/>
  <c r="AW76" i="1" s="1"/>
  <c r="BR76" i="1"/>
  <c r="BS76" i="1"/>
  <c r="BV76" i="1"/>
  <c r="BZ76" i="1"/>
  <c r="CB76" i="1" s="1"/>
  <c r="CD76" i="1" s="1"/>
  <c r="CH76" i="1"/>
  <c r="CK76" i="1" s="1"/>
  <c r="CT76" i="1"/>
  <c r="DL76" i="1"/>
  <c r="DQ76" i="1"/>
  <c r="DR76" i="1"/>
  <c r="EO76" i="1"/>
  <c r="EZ76" i="1"/>
  <c r="FL76" i="1"/>
  <c r="FX76" i="1"/>
  <c r="GL76" i="1"/>
  <c r="GW76" i="1"/>
  <c r="HI76" i="1"/>
  <c r="HU76" i="1"/>
  <c r="IF76" i="1"/>
  <c r="II76" i="1"/>
  <c r="IP76" i="1" s="1"/>
  <c r="JD76" i="1"/>
  <c r="JI76" i="1"/>
  <c r="JK76" i="1"/>
  <c r="JO76" i="1"/>
  <c r="JP76" i="1" s="1"/>
  <c r="AB77" i="1"/>
  <c r="AR77" i="1"/>
  <c r="AV77" i="1"/>
  <c r="AW77" i="1" s="1"/>
  <c r="BR77" i="1"/>
  <c r="BS77" i="1"/>
  <c r="BU77" i="1" s="1"/>
  <c r="BV77" i="1"/>
  <c r="BZ77" i="1"/>
  <c r="CB77" i="1" s="1"/>
  <c r="CD77" i="1" s="1"/>
  <c r="CH77" i="1"/>
  <c r="CK77" i="1" s="1"/>
  <c r="CT77" i="1"/>
  <c r="DL77" i="1"/>
  <c r="DQ77" i="1"/>
  <c r="DR77" i="1"/>
  <c r="EO77" i="1"/>
  <c r="EZ77" i="1"/>
  <c r="FL77" i="1"/>
  <c r="FX77" i="1"/>
  <c r="GL77" i="1"/>
  <c r="GW77" i="1"/>
  <c r="HI77" i="1"/>
  <c r="HU77" i="1"/>
  <c r="IF77" i="1"/>
  <c r="II77" i="1"/>
  <c r="IP77" i="1" s="1"/>
  <c r="JD77" i="1"/>
  <c r="JI77" i="1"/>
  <c r="JK77" i="1"/>
  <c r="JO77" i="1"/>
  <c r="JP77" i="1" s="1"/>
  <c r="AB78" i="1"/>
  <c r="AV78" i="1"/>
  <c r="AW78" i="1" s="1"/>
  <c r="BR78" i="1"/>
  <c r="BS78" i="1"/>
  <c r="BU78" i="1" s="1"/>
  <c r="BV78" i="1"/>
  <c r="BZ78" i="1"/>
  <c r="CB78" i="1" s="1"/>
  <c r="CD78" i="1" s="1"/>
  <c r="CH78" i="1"/>
  <c r="CK78" i="1" s="1"/>
  <c r="CT78" i="1"/>
  <c r="DL78" i="1"/>
  <c r="DQ78" i="1"/>
  <c r="DR78" i="1"/>
  <c r="EO78" i="1"/>
  <c r="EZ78" i="1"/>
  <c r="FL78" i="1"/>
  <c r="FX78" i="1"/>
  <c r="GL78" i="1"/>
  <c r="GW78" i="1"/>
  <c r="HI78" i="1"/>
  <c r="HU78" i="1"/>
  <c r="IF78" i="1"/>
  <c r="IR78" i="1" s="1"/>
  <c r="II78" i="1"/>
  <c r="IP78" i="1" s="1"/>
  <c r="JB78" i="1"/>
  <c r="JD78" i="1"/>
  <c r="JK78" i="1"/>
  <c r="JO78" i="1"/>
  <c r="JP78" i="1" s="1"/>
  <c r="AB79" i="1"/>
  <c r="AF79" i="1"/>
  <c r="AJ79" i="1"/>
  <c r="AR79" i="1"/>
  <c r="AV79" i="1"/>
  <c r="AW79" i="1" s="1"/>
  <c r="BG79" i="1"/>
  <c r="BR79" i="1"/>
  <c r="BS79" i="1"/>
  <c r="BV79" i="1"/>
  <c r="BZ79" i="1"/>
  <c r="CB79" i="1" s="1"/>
  <c r="CD79" i="1" s="1"/>
  <c r="CH79" i="1"/>
  <c r="CK79" i="1" s="1"/>
  <c r="CT79" i="1"/>
  <c r="DL79" i="1"/>
  <c r="DQ79" i="1"/>
  <c r="DR79" i="1"/>
  <c r="EO79" i="1"/>
  <c r="EZ79" i="1"/>
  <c r="FL79" i="1"/>
  <c r="FX79" i="1"/>
  <c r="GL79" i="1"/>
  <c r="GW79" i="1"/>
  <c r="HI79" i="1"/>
  <c r="HU79" i="1"/>
  <c r="IF79" i="1"/>
  <c r="II79" i="1"/>
  <c r="IP79" i="1" s="1"/>
  <c r="JB79" i="1"/>
  <c r="JD79" i="1"/>
  <c r="JK79" i="1"/>
  <c r="JO79" i="1"/>
  <c r="JP79" i="1" s="1"/>
  <c r="AB80" i="1"/>
  <c r="AF80" i="1"/>
  <c r="AJ80" i="1"/>
  <c r="AR80" i="1"/>
  <c r="AV80" i="1"/>
  <c r="AW80" i="1" s="1"/>
  <c r="BK80" i="1"/>
  <c r="BR80" i="1"/>
  <c r="BS80" i="1"/>
  <c r="BU80" i="1" s="1"/>
  <c r="BV80" i="1"/>
  <c r="BZ80" i="1"/>
  <c r="CB80" i="1" s="1"/>
  <c r="CD80" i="1" s="1"/>
  <c r="CH80" i="1"/>
  <c r="CK80" i="1" s="1"/>
  <c r="CT80" i="1"/>
  <c r="DL80" i="1"/>
  <c r="DQ80" i="1"/>
  <c r="DR80" i="1"/>
  <c r="EO80" i="1"/>
  <c r="EZ80" i="1"/>
  <c r="FL80" i="1"/>
  <c r="FX80" i="1"/>
  <c r="GL80" i="1"/>
  <c r="GW80" i="1"/>
  <c r="HI80" i="1"/>
  <c r="HU80" i="1"/>
  <c r="IF80" i="1"/>
  <c r="II80" i="1"/>
  <c r="IP80" i="1" s="1"/>
  <c r="JB80" i="1"/>
  <c r="JD80" i="1"/>
  <c r="JI80" i="1"/>
  <c r="JK80" i="1"/>
  <c r="JO80" i="1"/>
  <c r="JP80" i="1" s="1"/>
  <c r="JT80" i="1"/>
  <c r="JV80" i="1" s="1"/>
  <c r="AB81" i="1"/>
  <c r="AF81" i="1"/>
  <c r="AJ81" i="1"/>
  <c r="AV81" i="1"/>
  <c r="AW81" i="1" s="1"/>
  <c r="BR81" i="1"/>
  <c r="BS81" i="1"/>
  <c r="BV81" i="1"/>
  <c r="BZ81" i="1"/>
  <c r="CB81" i="1" s="1"/>
  <c r="CD81" i="1" s="1"/>
  <c r="CH81" i="1"/>
  <c r="CK81" i="1" s="1"/>
  <c r="CT81" i="1"/>
  <c r="DL81" i="1"/>
  <c r="DQ81" i="1"/>
  <c r="DR81" i="1"/>
  <c r="EO81" i="1"/>
  <c r="EZ81" i="1"/>
  <c r="FL81" i="1"/>
  <c r="FX81" i="1"/>
  <c r="GL81" i="1"/>
  <c r="GW81" i="1"/>
  <c r="HI81" i="1"/>
  <c r="HU81" i="1"/>
  <c r="IF81" i="1"/>
  <c r="II81" i="1"/>
  <c r="IP81" i="1" s="1"/>
  <c r="JD81" i="1"/>
  <c r="JK81" i="1"/>
  <c r="JO81" i="1"/>
  <c r="JP81" i="1" s="1"/>
  <c r="JT81" i="1"/>
  <c r="JV81" i="1" s="1"/>
  <c r="AB82" i="1"/>
  <c r="AF82" i="1"/>
  <c r="AJ82" i="1"/>
  <c r="AR82" i="1"/>
  <c r="AV82" i="1"/>
  <c r="AW82" i="1" s="1"/>
  <c r="BR82" i="1"/>
  <c r="BS82" i="1"/>
  <c r="BV82" i="1"/>
  <c r="BZ82" i="1"/>
  <c r="CB82" i="1" s="1"/>
  <c r="CD82" i="1" s="1"/>
  <c r="CH82" i="1"/>
  <c r="CK82" i="1" s="1"/>
  <c r="CT82" i="1"/>
  <c r="DL82" i="1"/>
  <c r="DQ82" i="1"/>
  <c r="DR82" i="1"/>
  <c r="EO82" i="1"/>
  <c r="EZ82" i="1"/>
  <c r="FL82" i="1"/>
  <c r="FX82" i="1"/>
  <c r="GL82" i="1"/>
  <c r="GW82" i="1"/>
  <c r="HI82" i="1"/>
  <c r="HU82" i="1"/>
  <c r="IF82" i="1"/>
  <c r="II82" i="1"/>
  <c r="IP82" i="1" s="1"/>
  <c r="JD82" i="1"/>
  <c r="JK82" i="1"/>
  <c r="JO82" i="1"/>
  <c r="JP82" i="1" s="1"/>
  <c r="AB83" i="1"/>
  <c r="AF83" i="1"/>
  <c r="AJ83" i="1"/>
  <c r="AR83" i="1"/>
  <c r="AV83" i="1"/>
  <c r="AW83" i="1" s="1"/>
  <c r="BR83" i="1"/>
  <c r="BS83" i="1"/>
  <c r="BV83" i="1"/>
  <c r="BZ83" i="1"/>
  <c r="CB83" i="1" s="1"/>
  <c r="CD83" i="1" s="1"/>
  <c r="CH83" i="1"/>
  <c r="CK83" i="1" s="1"/>
  <c r="CT83" i="1"/>
  <c r="DL83" i="1"/>
  <c r="DQ83" i="1"/>
  <c r="DR83" i="1"/>
  <c r="EO83" i="1"/>
  <c r="EZ83" i="1"/>
  <c r="FL83" i="1"/>
  <c r="FX83" i="1"/>
  <c r="GL83" i="1"/>
  <c r="GW83" i="1"/>
  <c r="HI83" i="1"/>
  <c r="HU83" i="1"/>
  <c r="IF83" i="1"/>
  <c r="II83" i="1"/>
  <c r="IP83" i="1" s="1"/>
  <c r="JB83" i="1"/>
  <c r="JD83" i="1"/>
  <c r="JI83" i="1"/>
  <c r="JK83" i="1"/>
  <c r="JO83" i="1"/>
  <c r="JP83" i="1" s="1"/>
  <c r="JT83" i="1"/>
  <c r="JV83" i="1" s="1"/>
  <c r="AB84" i="1"/>
  <c r="AF84" i="1"/>
  <c r="AJ84" i="1"/>
  <c r="AV84" i="1"/>
  <c r="AW84" i="1" s="1"/>
  <c r="BR84" i="1"/>
  <c r="BS84" i="1"/>
  <c r="BV84" i="1"/>
  <c r="BZ84" i="1"/>
  <c r="CB84" i="1" s="1"/>
  <c r="CD84" i="1" s="1"/>
  <c r="CH84" i="1"/>
  <c r="CK84" i="1" s="1"/>
  <c r="CT84" i="1"/>
  <c r="DL84" i="1"/>
  <c r="DQ84" i="1"/>
  <c r="DR84" i="1"/>
  <c r="EO84" i="1"/>
  <c r="EZ84" i="1"/>
  <c r="FL84" i="1"/>
  <c r="FX84" i="1"/>
  <c r="GL84" i="1"/>
  <c r="GW84" i="1"/>
  <c r="HI84" i="1"/>
  <c r="HU84" i="1"/>
  <c r="IF84" i="1"/>
  <c r="II84" i="1"/>
  <c r="IP84" i="1" s="1"/>
  <c r="JB84" i="1"/>
  <c r="JD84" i="1"/>
  <c r="JI84" i="1"/>
  <c r="JK84" i="1"/>
  <c r="JO84" i="1"/>
  <c r="JP84" i="1" s="1"/>
  <c r="AF85" i="1"/>
  <c r="AJ85" i="1"/>
  <c r="AR85" i="1"/>
  <c r="AV85" i="1"/>
  <c r="AW85" i="1" s="1"/>
  <c r="BK85" i="1"/>
  <c r="BR85" i="1"/>
  <c r="BS85" i="1"/>
  <c r="BU85" i="1" s="1"/>
  <c r="BV85" i="1"/>
  <c r="BZ85" i="1"/>
  <c r="CB85" i="1" s="1"/>
  <c r="CD85" i="1" s="1"/>
  <c r="CH85" i="1"/>
  <c r="CK85" i="1" s="1"/>
  <c r="CT85" i="1"/>
  <c r="DL85" i="1"/>
  <c r="DQ85" i="1"/>
  <c r="DR85" i="1"/>
  <c r="EO85" i="1"/>
  <c r="EZ85" i="1"/>
  <c r="FL85" i="1"/>
  <c r="FX85" i="1"/>
  <c r="GL85" i="1"/>
  <c r="GW85" i="1"/>
  <c r="HI85" i="1"/>
  <c r="HU85" i="1"/>
  <c r="IF85" i="1"/>
  <c r="IR85" i="1" s="1"/>
  <c r="II85" i="1"/>
  <c r="IP85" i="1" s="1"/>
  <c r="JB85" i="1"/>
  <c r="JD85" i="1"/>
  <c r="JI85" i="1"/>
  <c r="JK85" i="1"/>
  <c r="JO85" i="1"/>
  <c r="JP85" i="1" s="1"/>
  <c r="JT85" i="1"/>
  <c r="JV85" i="1" s="1"/>
  <c r="AB86" i="1"/>
  <c r="AF86" i="1"/>
  <c r="AJ86" i="1"/>
  <c r="AR86" i="1"/>
  <c r="AV86" i="1"/>
  <c r="AW86" i="1" s="1"/>
  <c r="BR86" i="1"/>
  <c r="BS86" i="1"/>
  <c r="BV86" i="1"/>
  <c r="BZ86" i="1"/>
  <c r="CB86" i="1" s="1"/>
  <c r="CD86" i="1" s="1"/>
  <c r="CH86" i="1"/>
  <c r="CK86" i="1" s="1"/>
  <c r="CT86" i="1"/>
  <c r="DL86" i="1"/>
  <c r="DQ86" i="1"/>
  <c r="DR86" i="1"/>
  <c r="EO86" i="1"/>
  <c r="EZ86" i="1"/>
  <c r="FL86" i="1"/>
  <c r="FX86" i="1"/>
  <c r="GL86" i="1"/>
  <c r="GW86" i="1"/>
  <c r="HI86" i="1"/>
  <c r="HU86" i="1"/>
  <c r="IF86" i="1"/>
  <c r="II86" i="1"/>
  <c r="IP86" i="1" s="1"/>
  <c r="JD86" i="1"/>
  <c r="JI86" i="1"/>
  <c r="JK86" i="1"/>
  <c r="JO86" i="1"/>
  <c r="JP86" i="1" s="1"/>
  <c r="AB87" i="1"/>
  <c r="AR87" i="1"/>
  <c r="AV87" i="1"/>
  <c r="AW87" i="1" s="1"/>
  <c r="BR87" i="1"/>
  <c r="BS87" i="1"/>
  <c r="BV87" i="1"/>
  <c r="BZ87" i="1"/>
  <c r="CB87" i="1" s="1"/>
  <c r="CD87" i="1" s="1"/>
  <c r="CH87" i="1"/>
  <c r="CK87" i="1" s="1"/>
  <c r="CT87" i="1"/>
  <c r="DL87" i="1"/>
  <c r="DQ87" i="1"/>
  <c r="DR87" i="1"/>
  <c r="EO87" i="1"/>
  <c r="EZ87" i="1"/>
  <c r="FL87" i="1"/>
  <c r="FX87" i="1"/>
  <c r="GL87" i="1"/>
  <c r="GW87" i="1"/>
  <c r="HI87" i="1"/>
  <c r="HU87" i="1"/>
  <c r="IF87" i="1"/>
  <c r="II87" i="1"/>
  <c r="IP87" i="1" s="1"/>
  <c r="JB87" i="1"/>
  <c r="JD87" i="1"/>
  <c r="JI87" i="1"/>
  <c r="JK87" i="1"/>
  <c r="JO87" i="1"/>
  <c r="JP87" i="1" s="1"/>
  <c r="JT87" i="1"/>
  <c r="JV87" i="1" s="1"/>
  <c r="AB88" i="1"/>
  <c r="AF88" i="1"/>
  <c r="AJ88" i="1"/>
  <c r="AR88" i="1"/>
  <c r="AV88" i="1"/>
  <c r="AW88" i="1" s="1"/>
  <c r="BR88" i="1"/>
  <c r="BS88" i="1"/>
  <c r="BU88" i="1" s="1"/>
  <c r="BV88" i="1"/>
  <c r="BZ88" i="1"/>
  <c r="CB88" i="1" s="1"/>
  <c r="CD88" i="1" s="1"/>
  <c r="CH88" i="1"/>
  <c r="CK88" i="1" s="1"/>
  <c r="CT88" i="1"/>
  <c r="DQ88" i="1"/>
  <c r="DR88" i="1"/>
  <c r="EO88" i="1"/>
  <c r="EZ88" i="1"/>
  <c r="FL88" i="1"/>
  <c r="FX88" i="1"/>
  <c r="GL88" i="1"/>
  <c r="GW88" i="1"/>
  <c r="HI88" i="1"/>
  <c r="HU88" i="1"/>
  <c r="IF88" i="1"/>
  <c r="IR88" i="1" s="1"/>
  <c r="II88" i="1"/>
  <c r="IP88" i="1" s="1"/>
  <c r="JD88" i="1"/>
  <c r="JK88" i="1"/>
  <c r="JO88" i="1"/>
  <c r="JP88" i="1" s="1"/>
  <c r="AB89" i="1"/>
  <c r="AV89" i="1"/>
  <c r="AW89" i="1" s="1"/>
  <c r="BR89" i="1"/>
  <c r="BS89" i="1"/>
  <c r="BV89" i="1"/>
  <c r="BZ89" i="1"/>
  <c r="CB89" i="1" s="1"/>
  <c r="CD89" i="1" s="1"/>
  <c r="CH89" i="1"/>
  <c r="CK89" i="1" s="1"/>
  <c r="CT89" i="1"/>
  <c r="DL89" i="1"/>
  <c r="DQ89" i="1"/>
  <c r="DR89" i="1"/>
  <c r="EO89" i="1"/>
  <c r="EZ89" i="1"/>
  <c r="FL89" i="1"/>
  <c r="FX89" i="1"/>
  <c r="GL89" i="1"/>
  <c r="GW89" i="1"/>
  <c r="HI89" i="1"/>
  <c r="HU89" i="1"/>
  <c r="IF89" i="1"/>
  <c r="II89" i="1"/>
  <c r="IP89" i="1" s="1"/>
  <c r="JD89" i="1"/>
  <c r="JI89" i="1"/>
  <c r="JK89" i="1"/>
  <c r="JP89" i="1"/>
  <c r="AB90" i="1"/>
  <c r="AF90" i="1"/>
  <c r="AJ90" i="1"/>
  <c r="AV90" i="1"/>
  <c r="AW90" i="1" s="1"/>
  <c r="BR90" i="1"/>
  <c r="BS90" i="1"/>
  <c r="BU90" i="1" s="1"/>
  <c r="BV90" i="1"/>
  <c r="BZ90" i="1"/>
  <c r="CB90" i="1" s="1"/>
  <c r="CD90" i="1" s="1"/>
  <c r="CH90" i="1"/>
  <c r="CK90" i="1" s="1"/>
  <c r="CT90" i="1"/>
  <c r="DL90" i="1"/>
  <c r="DQ90" i="1"/>
  <c r="DR90" i="1"/>
  <c r="EO90" i="1"/>
  <c r="EZ90" i="1"/>
  <c r="FL90" i="1"/>
  <c r="FX90" i="1"/>
  <c r="GL90" i="1"/>
  <c r="GW90" i="1"/>
  <c r="HI90" i="1"/>
  <c r="HU90" i="1"/>
  <c r="IF90" i="1"/>
  <c r="II90" i="1"/>
  <c r="IP90" i="1" s="1"/>
  <c r="JD90" i="1"/>
  <c r="JI90" i="1"/>
  <c r="JK90" i="1"/>
  <c r="JO90" i="1"/>
  <c r="JP90" i="1" s="1"/>
  <c r="JT90" i="1"/>
  <c r="JV90" i="1" s="1"/>
  <c r="AB91" i="1"/>
  <c r="AF91" i="1"/>
  <c r="AJ91" i="1"/>
  <c r="AR91" i="1"/>
  <c r="AV91" i="1"/>
  <c r="AW91" i="1" s="1"/>
  <c r="BR91" i="1"/>
  <c r="BS91" i="1"/>
  <c r="BV91" i="1"/>
  <c r="BZ91" i="1"/>
  <c r="CB91" i="1" s="1"/>
  <c r="CD91" i="1" s="1"/>
  <c r="CH91" i="1"/>
  <c r="CK91" i="1" s="1"/>
  <c r="CT91" i="1"/>
  <c r="DL91" i="1"/>
  <c r="DQ91" i="1"/>
  <c r="DR91" i="1"/>
  <c r="EO91" i="1"/>
  <c r="EZ91" i="1"/>
  <c r="FL91" i="1"/>
  <c r="FX91" i="1"/>
  <c r="GL91" i="1"/>
  <c r="GW91" i="1"/>
  <c r="HI91" i="1"/>
  <c r="HU91" i="1"/>
  <c r="IF91" i="1"/>
  <c r="II91" i="1"/>
  <c r="IP91" i="1" s="1"/>
  <c r="JB91" i="1"/>
  <c r="JD91" i="1"/>
  <c r="JI91" i="1"/>
  <c r="JK91" i="1"/>
  <c r="JO91" i="1"/>
  <c r="JP91" i="1" s="1"/>
  <c r="JT91" i="1"/>
  <c r="JV91" i="1" s="1"/>
  <c r="AB92" i="1"/>
  <c r="AR92" i="1"/>
  <c r="AV92" i="1"/>
  <c r="AW92" i="1" s="1"/>
  <c r="BR92" i="1"/>
  <c r="BS92" i="1"/>
  <c r="BV92" i="1"/>
  <c r="BZ92" i="1"/>
  <c r="CB92" i="1" s="1"/>
  <c r="CD92" i="1" s="1"/>
  <c r="CH92" i="1"/>
  <c r="CK92" i="1" s="1"/>
  <c r="CT92" i="1"/>
  <c r="DL92" i="1"/>
  <c r="DQ92" i="1"/>
  <c r="DR92" i="1"/>
  <c r="EO92" i="1"/>
  <c r="EZ92" i="1"/>
  <c r="FL92" i="1"/>
  <c r="FX92" i="1"/>
  <c r="GL92" i="1"/>
  <c r="GW92" i="1"/>
  <c r="HI92" i="1"/>
  <c r="HU92" i="1"/>
  <c r="IF92" i="1"/>
  <c r="II92" i="1"/>
  <c r="IP92" i="1" s="1"/>
  <c r="JB92" i="1"/>
  <c r="JD92" i="1"/>
  <c r="JI92" i="1"/>
  <c r="JK92" i="1"/>
  <c r="JO92" i="1"/>
  <c r="JP92" i="1" s="1"/>
  <c r="JT92" i="1"/>
  <c r="JV92" i="1" s="1"/>
  <c r="AR93" i="1"/>
  <c r="AV93" i="1"/>
  <c r="AW93" i="1" s="1"/>
  <c r="BR93" i="1"/>
  <c r="BS93" i="1"/>
  <c r="BU93" i="1" s="1"/>
  <c r="BV93" i="1"/>
  <c r="BZ93" i="1"/>
  <c r="CB93" i="1" s="1"/>
  <c r="CD93" i="1" s="1"/>
  <c r="CH93" i="1"/>
  <c r="CK93" i="1" s="1"/>
  <c r="CT93" i="1"/>
  <c r="DQ93" i="1"/>
  <c r="DR93" i="1"/>
  <c r="EO93" i="1"/>
  <c r="EZ93" i="1"/>
  <c r="FL93" i="1"/>
  <c r="FX93" i="1"/>
  <c r="GL93" i="1"/>
  <c r="GW93" i="1"/>
  <c r="HI93" i="1"/>
  <c r="HU93" i="1"/>
  <c r="IF93" i="1"/>
  <c r="IR93" i="1" s="1"/>
  <c r="II93" i="1"/>
  <c r="IP93" i="1" s="1"/>
  <c r="JD93" i="1"/>
  <c r="JI93" i="1"/>
  <c r="JK93" i="1"/>
  <c r="JO93" i="1"/>
  <c r="JP93" i="1" s="1"/>
  <c r="AB94" i="1"/>
  <c r="AR94" i="1"/>
  <c r="AV94" i="1"/>
  <c r="AW94" i="1" s="1"/>
  <c r="BR94" i="1"/>
  <c r="BS94" i="1"/>
  <c r="BV94" i="1"/>
  <c r="BZ94" i="1"/>
  <c r="CB94" i="1" s="1"/>
  <c r="CD94" i="1" s="1"/>
  <c r="CH94" i="1"/>
  <c r="CK94" i="1" s="1"/>
  <c r="CT94" i="1"/>
  <c r="DL94" i="1"/>
  <c r="DQ94" i="1"/>
  <c r="DR94" i="1"/>
  <c r="EO94" i="1"/>
  <c r="EZ94" i="1"/>
  <c r="FL94" i="1"/>
  <c r="FX94" i="1"/>
  <c r="GL94" i="1"/>
  <c r="GW94" i="1"/>
  <c r="HI94" i="1"/>
  <c r="HU94" i="1"/>
  <c r="IF94" i="1"/>
  <c r="II94" i="1"/>
  <c r="IP94" i="1" s="1"/>
  <c r="JB94" i="1"/>
  <c r="JD94" i="1"/>
  <c r="JK94" i="1"/>
  <c r="JO94" i="1"/>
  <c r="JP94" i="1" s="1"/>
  <c r="AB95" i="1"/>
  <c r="AR95" i="1"/>
  <c r="AV95" i="1"/>
  <c r="AW95" i="1" s="1"/>
  <c r="BR95" i="1"/>
  <c r="BS95" i="1"/>
  <c r="BV95" i="1"/>
  <c r="BZ95" i="1"/>
  <c r="CB95" i="1" s="1"/>
  <c r="CD95" i="1" s="1"/>
  <c r="CH95" i="1"/>
  <c r="CK95" i="1" s="1"/>
  <c r="CT95" i="1"/>
  <c r="DL95" i="1"/>
  <c r="DQ95" i="1"/>
  <c r="DR95" i="1"/>
  <c r="EO95" i="1"/>
  <c r="EZ95" i="1"/>
  <c r="FL95" i="1"/>
  <c r="FX95" i="1"/>
  <c r="GL95" i="1"/>
  <c r="GW95" i="1"/>
  <c r="HI95" i="1"/>
  <c r="HU95" i="1"/>
  <c r="IF95" i="1"/>
  <c r="IR95" i="1" s="1"/>
  <c r="II95" i="1"/>
  <c r="IP95" i="1" s="1"/>
  <c r="JB95" i="1"/>
  <c r="JD95" i="1"/>
  <c r="JI95" i="1"/>
  <c r="JK95" i="1"/>
  <c r="JO95" i="1"/>
  <c r="JP95" i="1" s="1"/>
  <c r="JT95" i="1"/>
  <c r="JV95" i="1" s="1"/>
  <c r="AB96" i="1"/>
  <c r="AF96" i="1"/>
  <c r="AJ96" i="1"/>
  <c r="AR96" i="1"/>
  <c r="AV96" i="1"/>
  <c r="AW96" i="1" s="1"/>
  <c r="BR96" i="1"/>
  <c r="BS96" i="1"/>
  <c r="BU96" i="1" s="1"/>
  <c r="BV96" i="1"/>
  <c r="BZ96" i="1"/>
  <c r="CB96" i="1" s="1"/>
  <c r="CD96" i="1" s="1"/>
  <c r="CH96" i="1"/>
  <c r="CK96" i="1" s="1"/>
  <c r="CT96" i="1"/>
  <c r="DL96" i="1"/>
  <c r="DQ96" i="1"/>
  <c r="DR96" i="1"/>
  <c r="EO96" i="1"/>
  <c r="EZ96" i="1"/>
  <c r="FL96" i="1"/>
  <c r="FX96" i="1"/>
  <c r="GL96" i="1"/>
  <c r="GW96" i="1"/>
  <c r="HI96" i="1"/>
  <c r="HU96" i="1"/>
  <c r="IF96" i="1"/>
  <c r="II96" i="1"/>
  <c r="IP96" i="1" s="1"/>
  <c r="JB96" i="1"/>
  <c r="JD96" i="1"/>
  <c r="JK96" i="1"/>
  <c r="JO96" i="1"/>
  <c r="JP96" i="1" s="1"/>
  <c r="AB97" i="1"/>
  <c r="AF97" i="1"/>
  <c r="AR97" i="1"/>
  <c r="AV97" i="1"/>
  <c r="AW97" i="1" s="1"/>
  <c r="BR97" i="1"/>
  <c r="BS97" i="1"/>
  <c r="BV97" i="1"/>
  <c r="BZ97" i="1"/>
  <c r="CB97" i="1" s="1"/>
  <c r="CD97" i="1" s="1"/>
  <c r="CH97" i="1"/>
  <c r="CK97" i="1" s="1"/>
  <c r="CT97" i="1"/>
  <c r="DL97" i="1"/>
  <c r="DQ97" i="1"/>
  <c r="DR97" i="1"/>
  <c r="EO97" i="1"/>
  <c r="EZ97" i="1"/>
  <c r="FL97" i="1"/>
  <c r="FX97" i="1"/>
  <c r="GL97" i="1"/>
  <c r="GW97" i="1"/>
  <c r="HI97" i="1"/>
  <c r="HU97" i="1"/>
  <c r="IF97" i="1"/>
  <c r="II97" i="1"/>
  <c r="IP97" i="1" s="1"/>
  <c r="JB97" i="1"/>
  <c r="JD97" i="1"/>
  <c r="JI97" i="1"/>
  <c r="JK97" i="1"/>
  <c r="JO97" i="1"/>
  <c r="JP97" i="1" s="1"/>
  <c r="AB98" i="1"/>
  <c r="AR98" i="1"/>
  <c r="AV98" i="1"/>
  <c r="AW98" i="1" s="1"/>
  <c r="BR98" i="1"/>
  <c r="BS98" i="1"/>
  <c r="BV98" i="1"/>
  <c r="BZ98" i="1"/>
  <c r="CB98" i="1" s="1"/>
  <c r="CD98" i="1" s="1"/>
  <c r="CH98" i="1"/>
  <c r="CK98" i="1" s="1"/>
  <c r="CT98" i="1"/>
  <c r="DL98" i="1"/>
  <c r="DQ98" i="1"/>
  <c r="DR98" i="1"/>
  <c r="EO98" i="1"/>
  <c r="EZ98" i="1"/>
  <c r="FL98" i="1"/>
  <c r="FX98" i="1"/>
  <c r="GL98" i="1"/>
  <c r="GW98" i="1"/>
  <c r="HI98" i="1"/>
  <c r="HU98" i="1"/>
  <c r="IF98" i="1"/>
  <c r="II98" i="1"/>
  <c r="IP98" i="1" s="1"/>
  <c r="JB98" i="1"/>
  <c r="JD98" i="1"/>
  <c r="JK98" i="1"/>
  <c r="JO98" i="1"/>
  <c r="JP98" i="1" s="1"/>
  <c r="AB99" i="1"/>
  <c r="AN99" i="1"/>
  <c r="AV99" i="1"/>
  <c r="AW99" i="1" s="1"/>
  <c r="BR99" i="1"/>
  <c r="BS99" i="1"/>
  <c r="BU99" i="1" s="1"/>
  <c r="BV99" i="1"/>
  <c r="BZ99" i="1"/>
  <c r="CB99" i="1" s="1"/>
  <c r="CD99" i="1" s="1"/>
  <c r="CH99" i="1"/>
  <c r="CK99" i="1" s="1"/>
  <c r="CT99" i="1"/>
  <c r="DL99" i="1"/>
  <c r="DQ99" i="1"/>
  <c r="DR99" i="1"/>
  <c r="EO99" i="1"/>
  <c r="EZ99" i="1"/>
  <c r="FL99" i="1"/>
  <c r="FX99" i="1"/>
  <c r="GL99" i="1"/>
  <c r="GW99" i="1"/>
  <c r="HI99" i="1"/>
  <c r="HU99" i="1"/>
  <c r="IF99" i="1"/>
  <c r="IR99" i="1" s="1"/>
  <c r="II99" i="1"/>
  <c r="IP99" i="1" s="1"/>
  <c r="JD99" i="1"/>
  <c r="JI99" i="1"/>
  <c r="JK99" i="1"/>
  <c r="JO99" i="1"/>
  <c r="JP99" i="1" s="1"/>
  <c r="JT99" i="1"/>
  <c r="JV99" i="1" s="1"/>
  <c r="AB100" i="1"/>
  <c r="AR100" i="1"/>
  <c r="AV100" i="1"/>
  <c r="AW100" i="1" s="1"/>
  <c r="BR100" i="1"/>
  <c r="BS100" i="1"/>
  <c r="BU100" i="1" s="1"/>
  <c r="BV100" i="1"/>
  <c r="BZ100" i="1"/>
  <c r="CB100" i="1" s="1"/>
  <c r="CD100" i="1" s="1"/>
  <c r="CH100" i="1"/>
  <c r="CK100" i="1" s="1"/>
  <c r="CT100" i="1"/>
  <c r="DQ100" i="1"/>
  <c r="DR100" i="1"/>
  <c r="EO100" i="1"/>
  <c r="EZ100" i="1"/>
  <c r="FL100" i="1"/>
  <c r="FX100" i="1"/>
  <c r="GL100" i="1"/>
  <c r="GW100" i="1"/>
  <c r="HI100" i="1"/>
  <c r="HU100" i="1"/>
  <c r="IF100" i="1"/>
  <c r="IR100" i="1" s="1"/>
  <c r="II100" i="1"/>
  <c r="IP100" i="1" s="1"/>
  <c r="JD100" i="1"/>
  <c r="JK100" i="1"/>
  <c r="JO100" i="1"/>
  <c r="JP100" i="1" s="1"/>
  <c r="JT100" i="1"/>
  <c r="JV100" i="1" s="1"/>
  <c r="AB101" i="1"/>
  <c r="AF101" i="1"/>
  <c r="AJ101" i="1"/>
  <c r="AV101" i="1"/>
  <c r="AW101" i="1" s="1"/>
  <c r="BR101" i="1"/>
  <c r="BS101" i="1"/>
  <c r="BV101" i="1"/>
  <c r="BZ101" i="1"/>
  <c r="CB101" i="1" s="1"/>
  <c r="CD101" i="1" s="1"/>
  <c r="CH101" i="1"/>
  <c r="CK101" i="1" s="1"/>
  <c r="CT101" i="1"/>
  <c r="DL101" i="1"/>
  <c r="DQ101" i="1"/>
  <c r="DR101" i="1"/>
  <c r="EO101" i="1"/>
  <c r="EZ101" i="1"/>
  <c r="FL101" i="1"/>
  <c r="FX101" i="1"/>
  <c r="GL101" i="1"/>
  <c r="GW101" i="1"/>
  <c r="HI101" i="1"/>
  <c r="HU101" i="1"/>
  <c r="IF101" i="1"/>
  <c r="II101" i="1"/>
  <c r="IP101" i="1" s="1"/>
  <c r="JB101" i="1"/>
  <c r="JD101" i="1"/>
  <c r="JK101" i="1"/>
  <c r="JO101" i="1"/>
  <c r="JP101" i="1" s="1"/>
  <c r="AB102" i="1"/>
  <c r="AR102" i="1"/>
  <c r="AV102" i="1"/>
  <c r="AW102" i="1" s="1"/>
  <c r="BR102" i="1"/>
  <c r="BS102" i="1"/>
  <c r="BV102" i="1"/>
  <c r="BZ102" i="1"/>
  <c r="CB102" i="1" s="1"/>
  <c r="CD102" i="1" s="1"/>
  <c r="CH102" i="1"/>
  <c r="CK102" i="1" s="1"/>
  <c r="CT102" i="1"/>
  <c r="DL102" i="1"/>
  <c r="DQ102" i="1"/>
  <c r="DR102" i="1"/>
  <c r="EO102" i="1"/>
  <c r="EZ102" i="1"/>
  <c r="FL102" i="1"/>
  <c r="FX102" i="1"/>
  <c r="GL102" i="1"/>
  <c r="GW102" i="1"/>
  <c r="HI102" i="1"/>
  <c r="HU102" i="1"/>
  <c r="IF102" i="1"/>
  <c r="II102" i="1"/>
  <c r="IP102" i="1" s="1"/>
  <c r="JB102" i="1"/>
  <c r="JD102" i="1"/>
  <c r="JI102" i="1"/>
  <c r="JK102" i="1"/>
  <c r="JO102" i="1"/>
  <c r="JP102" i="1" s="1"/>
  <c r="AB103" i="1"/>
  <c r="AF103" i="1"/>
  <c r="AJ103" i="1"/>
  <c r="AR103" i="1"/>
  <c r="AV103" i="1"/>
  <c r="AW103" i="1" s="1"/>
  <c r="BG103" i="1"/>
  <c r="BR103" i="1"/>
  <c r="BS103" i="1"/>
  <c r="BV103" i="1"/>
  <c r="BZ103" i="1"/>
  <c r="CB103" i="1" s="1"/>
  <c r="CD103" i="1" s="1"/>
  <c r="CH103" i="1"/>
  <c r="CK103" i="1" s="1"/>
  <c r="CT103" i="1"/>
  <c r="DL103" i="1"/>
  <c r="DQ103" i="1"/>
  <c r="DR103" i="1"/>
  <c r="EO103" i="1"/>
  <c r="EZ103" i="1"/>
  <c r="FL103" i="1"/>
  <c r="FX103" i="1"/>
  <c r="GL103" i="1"/>
  <c r="GW103" i="1"/>
  <c r="HI103" i="1"/>
  <c r="HU103" i="1"/>
  <c r="IF103" i="1"/>
  <c r="II103" i="1"/>
  <c r="IP103" i="1" s="1"/>
  <c r="JD103" i="1"/>
  <c r="JK103" i="1"/>
  <c r="JO103" i="1"/>
  <c r="JP103" i="1" s="1"/>
  <c r="AB104" i="1"/>
  <c r="AF104" i="1"/>
  <c r="AJ104" i="1"/>
  <c r="AR104" i="1"/>
  <c r="AV104" i="1"/>
  <c r="AW104" i="1" s="1"/>
  <c r="BR104" i="1"/>
  <c r="BS104" i="1"/>
  <c r="BU104" i="1" s="1"/>
  <c r="BV104" i="1"/>
  <c r="BZ104" i="1"/>
  <c r="CB104" i="1" s="1"/>
  <c r="CD104" i="1" s="1"/>
  <c r="CH104" i="1"/>
  <c r="CK104" i="1" s="1"/>
  <c r="CT104" i="1"/>
  <c r="DL104" i="1"/>
  <c r="DQ104" i="1"/>
  <c r="DR104" i="1"/>
  <c r="EO104" i="1"/>
  <c r="EZ104" i="1"/>
  <c r="FL104" i="1"/>
  <c r="FX104" i="1"/>
  <c r="GL104" i="1"/>
  <c r="GW104" i="1"/>
  <c r="HI104" i="1"/>
  <c r="HU104" i="1"/>
  <c r="IF104" i="1"/>
  <c r="II104" i="1"/>
  <c r="IP104" i="1" s="1"/>
  <c r="JD104" i="1"/>
  <c r="JI104" i="1"/>
  <c r="JK104" i="1"/>
  <c r="JO104" i="1"/>
  <c r="JP104" i="1" s="1"/>
  <c r="AB105" i="1"/>
  <c r="AF105" i="1"/>
  <c r="AJ105" i="1"/>
  <c r="AV105" i="1"/>
  <c r="AW105" i="1" s="1"/>
  <c r="BR105" i="1"/>
  <c r="BS105" i="1"/>
  <c r="BV105" i="1"/>
  <c r="BZ105" i="1"/>
  <c r="CB105" i="1" s="1"/>
  <c r="CD105" i="1" s="1"/>
  <c r="CH105" i="1"/>
  <c r="CK105" i="1" s="1"/>
  <c r="CT105" i="1"/>
  <c r="DL105" i="1"/>
  <c r="DQ105" i="1"/>
  <c r="DR105" i="1"/>
  <c r="EO105" i="1"/>
  <c r="EZ105" i="1"/>
  <c r="FL105" i="1"/>
  <c r="FX105" i="1"/>
  <c r="GL105" i="1"/>
  <c r="GW105" i="1"/>
  <c r="HI105" i="1"/>
  <c r="HU105" i="1"/>
  <c r="IF105" i="1"/>
  <c r="IR105" i="1" s="1"/>
  <c r="II105" i="1"/>
  <c r="IP105" i="1" s="1"/>
  <c r="JD105" i="1"/>
  <c r="JI105" i="1"/>
  <c r="JK105" i="1"/>
  <c r="JO105" i="1"/>
  <c r="JP105" i="1" s="1"/>
  <c r="AB106" i="1"/>
  <c r="AR106" i="1"/>
  <c r="AV106" i="1"/>
  <c r="AW106" i="1" s="1"/>
  <c r="BR106" i="1"/>
  <c r="BS106" i="1"/>
  <c r="BV106" i="1"/>
  <c r="BZ106" i="1"/>
  <c r="CB106" i="1" s="1"/>
  <c r="CD106" i="1" s="1"/>
  <c r="CH106" i="1"/>
  <c r="CK106" i="1" s="1"/>
  <c r="CT106" i="1"/>
  <c r="DL106" i="1"/>
  <c r="DQ106" i="1"/>
  <c r="DR106" i="1"/>
  <c r="EO106" i="1"/>
  <c r="EZ106" i="1"/>
  <c r="FL106" i="1"/>
  <c r="FX106" i="1"/>
  <c r="GL106" i="1"/>
  <c r="GW106" i="1"/>
  <c r="HI106" i="1"/>
  <c r="HU106" i="1"/>
  <c r="IF106" i="1"/>
  <c r="IR106" i="1" s="1"/>
  <c r="II106" i="1"/>
  <c r="IP106" i="1" s="1"/>
  <c r="JD106" i="1"/>
  <c r="JK106" i="1"/>
  <c r="JO106" i="1"/>
  <c r="JP106" i="1" s="1"/>
  <c r="JT106" i="1"/>
  <c r="JV106" i="1" s="1"/>
  <c r="AB107" i="1"/>
  <c r="AV107" i="1"/>
  <c r="AW107" i="1" s="1"/>
  <c r="BR107" i="1"/>
  <c r="BS107" i="1"/>
  <c r="BV107" i="1"/>
  <c r="BZ107" i="1"/>
  <c r="CB107" i="1" s="1"/>
  <c r="CD107" i="1" s="1"/>
  <c r="CH107" i="1"/>
  <c r="CK107" i="1" s="1"/>
  <c r="CT107" i="1"/>
  <c r="DL107" i="1"/>
  <c r="DQ107" i="1"/>
  <c r="DR107" i="1"/>
  <c r="EO107" i="1"/>
  <c r="EZ107" i="1"/>
  <c r="FL107" i="1"/>
  <c r="FX107" i="1"/>
  <c r="GL107" i="1"/>
  <c r="GW107" i="1"/>
  <c r="HI107" i="1"/>
  <c r="HU107" i="1"/>
  <c r="IF107" i="1"/>
  <c r="II107" i="1"/>
  <c r="IP107" i="1" s="1"/>
  <c r="JD107" i="1"/>
  <c r="JK107" i="1"/>
  <c r="JO107" i="1"/>
  <c r="JP107" i="1" s="1"/>
  <c r="JT107" i="1"/>
  <c r="JV107" i="1" s="1"/>
  <c r="AB108" i="1"/>
  <c r="AR108" i="1"/>
  <c r="AV108" i="1"/>
  <c r="AW108" i="1" s="1"/>
  <c r="BR108" i="1"/>
  <c r="BS108" i="1"/>
  <c r="BV108" i="1"/>
  <c r="BZ108" i="1"/>
  <c r="CB108" i="1" s="1"/>
  <c r="CD108" i="1" s="1"/>
  <c r="CH108" i="1"/>
  <c r="CK108" i="1" s="1"/>
  <c r="CT108" i="1"/>
  <c r="DL108" i="1"/>
  <c r="DQ108" i="1"/>
  <c r="DR108" i="1"/>
  <c r="EO108" i="1"/>
  <c r="EZ108" i="1"/>
  <c r="FL108" i="1"/>
  <c r="FX108" i="1"/>
  <c r="GL108" i="1"/>
  <c r="GW108" i="1"/>
  <c r="HI108" i="1"/>
  <c r="HU108" i="1"/>
  <c r="IF108" i="1"/>
  <c r="II108" i="1"/>
  <c r="IP108" i="1" s="1"/>
  <c r="JB108" i="1"/>
  <c r="JD108" i="1"/>
  <c r="JK108" i="1"/>
  <c r="JO108" i="1"/>
  <c r="JP108" i="1" s="1"/>
  <c r="AB109" i="1"/>
  <c r="AF109" i="1"/>
  <c r="AJ109" i="1"/>
  <c r="AR109" i="1"/>
  <c r="AV109" i="1"/>
  <c r="AW109" i="1" s="1"/>
  <c r="BR109" i="1"/>
  <c r="BS109" i="1"/>
  <c r="BU109" i="1" s="1"/>
  <c r="BV109" i="1"/>
  <c r="BZ109" i="1"/>
  <c r="CB109" i="1" s="1"/>
  <c r="CD109" i="1" s="1"/>
  <c r="CH109" i="1"/>
  <c r="CK109" i="1" s="1"/>
  <c r="CT109" i="1"/>
  <c r="DL109" i="1"/>
  <c r="DQ109" i="1"/>
  <c r="DR109" i="1"/>
  <c r="EO109" i="1"/>
  <c r="EZ109" i="1"/>
  <c r="FL109" i="1"/>
  <c r="FX109" i="1"/>
  <c r="GL109" i="1"/>
  <c r="GW109" i="1"/>
  <c r="HI109" i="1"/>
  <c r="HU109" i="1"/>
  <c r="IF109" i="1"/>
  <c r="IR109" i="1" s="1"/>
  <c r="II109" i="1"/>
  <c r="IP109" i="1" s="1"/>
  <c r="JD109" i="1"/>
  <c r="JK109" i="1"/>
  <c r="JO109" i="1"/>
  <c r="JP109" i="1" s="1"/>
  <c r="AB110" i="1"/>
  <c r="AF110" i="1"/>
  <c r="AJ110" i="1"/>
  <c r="AR110" i="1"/>
  <c r="AV110" i="1"/>
  <c r="AW110" i="1" s="1"/>
  <c r="BR110" i="1"/>
  <c r="BS110" i="1"/>
  <c r="BU110" i="1" s="1"/>
  <c r="BV110" i="1"/>
  <c r="BZ110" i="1"/>
  <c r="CB110" i="1" s="1"/>
  <c r="CD110" i="1" s="1"/>
  <c r="CH110" i="1"/>
  <c r="CK110" i="1" s="1"/>
  <c r="CT110" i="1"/>
  <c r="DL110" i="1"/>
  <c r="DQ110" i="1"/>
  <c r="DR110" i="1"/>
  <c r="EO110" i="1"/>
  <c r="EZ110" i="1"/>
  <c r="FL110" i="1"/>
  <c r="FX110" i="1"/>
  <c r="GL110" i="1"/>
  <c r="GW110" i="1"/>
  <c r="HI110" i="1"/>
  <c r="HU110" i="1"/>
  <c r="IF110" i="1"/>
  <c r="II110" i="1"/>
  <c r="IP110" i="1" s="1"/>
  <c r="JB110" i="1"/>
  <c r="JD110" i="1"/>
  <c r="JI110" i="1"/>
  <c r="JK110" i="1"/>
  <c r="JO110" i="1"/>
  <c r="JP110" i="1" s="1"/>
  <c r="AB111" i="1"/>
  <c r="AV111" i="1"/>
  <c r="AW111" i="1" s="1"/>
  <c r="BR111" i="1"/>
  <c r="BS111" i="1"/>
  <c r="BV111" i="1"/>
  <c r="BZ111" i="1"/>
  <c r="CB111" i="1" s="1"/>
  <c r="CD111" i="1" s="1"/>
  <c r="CH111" i="1"/>
  <c r="CK111" i="1" s="1"/>
  <c r="CT111" i="1"/>
  <c r="DL111" i="1"/>
  <c r="DQ111" i="1"/>
  <c r="DR111" i="1"/>
  <c r="EO111" i="1"/>
  <c r="EZ111" i="1"/>
  <c r="FL111" i="1"/>
  <c r="FX111" i="1"/>
  <c r="GL111" i="1"/>
  <c r="GW111" i="1"/>
  <c r="HI111" i="1"/>
  <c r="HU111" i="1"/>
  <c r="IF111" i="1"/>
  <c r="II111" i="1"/>
  <c r="IP111" i="1" s="1"/>
  <c r="JB111" i="1"/>
  <c r="JD111" i="1"/>
  <c r="JK111" i="1"/>
  <c r="JO111" i="1"/>
  <c r="JP111" i="1" s="1"/>
  <c r="JT111" i="1"/>
  <c r="JV111" i="1" s="1"/>
  <c r="AB112" i="1"/>
  <c r="AR112" i="1"/>
  <c r="AV112" i="1"/>
  <c r="AW112" i="1" s="1"/>
  <c r="BR112" i="1"/>
  <c r="BS112" i="1"/>
  <c r="BV112" i="1"/>
  <c r="BZ112" i="1"/>
  <c r="CB112" i="1" s="1"/>
  <c r="CD112" i="1" s="1"/>
  <c r="CH112" i="1"/>
  <c r="CK112" i="1" s="1"/>
  <c r="CT112" i="1"/>
  <c r="DL112" i="1"/>
  <c r="DQ112" i="1"/>
  <c r="DR112" i="1"/>
  <c r="EO112" i="1"/>
  <c r="EZ112" i="1"/>
  <c r="FL112" i="1"/>
  <c r="FX112" i="1"/>
  <c r="GL112" i="1"/>
  <c r="GW112" i="1"/>
  <c r="HI112" i="1"/>
  <c r="HU112" i="1"/>
  <c r="IF112" i="1"/>
  <c r="II112" i="1"/>
  <c r="IP112" i="1" s="1"/>
  <c r="JD112" i="1"/>
  <c r="JK112" i="1"/>
  <c r="JO112" i="1"/>
  <c r="JP112" i="1" s="1"/>
  <c r="JT112" i="1"/>
  <c r="JV112" i="1" s="1"/>
  <c r="AB113" i="1"/>
  <c r="AF113" i="1"/>
  <c r="AJ113" i="1"/>
  <c r="AV113" i="1"/>
  <c r="AW113" i="1" s="1"/>
  <c r="BR113" i="1"/>
  <c r="BS113" i="1"/>
  <c r="BV113" i="1"/>
  <c r="BZ113" i="1"/>
  <c r="CB113" i="1" s="1"/>
  <c r="CD113" i="1" s="1"/>
  <c r="CH113" i="1"/>
  <c r="CK113" i="1" s="1"/>
  <c r="CT113" i="1"/>
  <c r="DL113" i="1"/>
  <c r="DQ113" i="1"/>
  <c r="DR113" i="1"/>
  <c r="EO113" i="1"/>
  <c r="EZ113" i="1"/>
  <c r="FL113" i="1"/>
  <c r="FX113" i="1"/>
  <c r="GL113" i="1"/>
  <c r="GW113" i="1"/>
  <c r="HI113" i="1"/>
  <c r="HU113" i="1"/>
  <c r="IF113" i="1"/>
  <c r="IR113" i="1" s="1"/>
  <c r="II113" i="1"/>
  <c r="IP113" i="1" s="1"/>
  <c r="JD113" i="1"/>
  <c r="JI113" i="1"/>
  <c r="JK113" i="1"/>
  <c r="JO113" i="1"/>
  <c r="JP113" i="1" s="1"/>
  <c r="AB114" i="1"/>
  <c r="AF114" i="1"/>
  <c r="AR114" i="1"/>
  <c r="AV114" i="1"/>
  <c r="AW114" i="1" s="1"/>
  <c r="BR114" i="1"/>
  <c r="BS114" i="1"/>
  <c r="BV114" i="1"/>
  <c r="BZ114" i="1"/>
  <c r="CB114" i="1" s="1"/>
  <c r="CD114" i="1" s="1"/>
  <c r="CH114" i="1"/>
  <c r="CK114" i="1" s="1"/>
  <c r="CT114" i="1"/>
  <c r="DL114" i="1"/>
  <c r="DQ114" i="1"/>
  <c r="DR114" i="1"/>
  <c r="EO114" i="1"/>
  <c r="EZ114" i="1"/>
  <c r="FL114" i="1"/>
  <c r="FX114" i="1"/>
  <c r="GL114" i="1"/>
  <c r="GW114" i="1"/>
  <c r="HI114" i="1"/>
  <c r="HU114" i="1"/>
  <c r="IF114" i="1"/>
  <c r="IR114" i="1" s="1"/>
  <c r="II114" i="1"/>
  <c r="IP114" i="1" s="1"/>
  <c r="JD114" i="1"/>
  <c r="JI114" i="1"/>
  <c r="JK114" i="1"/>
  <c r="JO114" i="1"/>
  <c r="JP114" i="1" s="1"/>
  <c r="AB115" i="1"/>
  <c r="AF115" i="1"/>
  <c r="AJ115" i="1"/>
  <c r="AV115" i="1"/>
  <c r="AW115" i="1" s="1"/>
  <c r="BK115" i="1"/>
  <c r="BR115" i="1"/>
  <c r="BS115" i="1"/>
  <c r="BV115" i="1"/>
  <c r="BZ115" i="1"/>
  <c r="CB115" i="1" s="1"/>
  <c r="CD115" i="1" s="1"/>
  <c r="CH115" i="1"/>
  <c r="CK115" i="1" s="1"/>
  <c r="CT115" i="1"/>
  <c r="DL115" i="1"/>
  <c r="DQ115" i="1"/>
  <c r="DR115" i="1"/>
  <c r="EO115" i="1"/>
  <c r="EZ115" i="1"/>
  <c r="FL115" i="1"/>
  <c r="FX115" i="1"/>
  <c r="GL115" i="1"/>
  <c r="GW115" i="1"/>
  <c r="HI115" i="1"/>
  <c r="HU115" i="1"/>
  <c r="IF115" i="1"/>
  <c r="II115" i="1"/>
  <c r="IP115" i="1" s="1"/>
  <c r="JB115" i="1"/>
  <c r="JD115" i="1"/>
  <c r="JK115" i="1"/>
  <c r="JO115" i="1"/>
  <c r="JP115" i="1" s="1"/>
  <c r="AB116" i="1"/>
  <c r="AV116" i="1"/>
  <c r="AW116" i="1" s="1"/>
  <c r="BR116" i="1"/>
  <c r="BS116" i="1"/>
  <c r="BU116" i="1" s="1"/>
  <c r="BV116" i="1"/>
  <c r="BZ116" i="1"/>
  <c r="CB116" i="1" s="1"/>
  <c r="CD116" i="1" s="1"/>
  <c r="CH116" i="1"/>
  <c r="CK116" i="1" s="1"/>
  <c r="CT116" i="1"/>
  <c r="DQ116" i="1"/>
  <c r="DR116" i="1"/>
  <c r="EO116" i="1"/>
  <c r="EZ116" i="1"/>
  <c r="FL116" i="1"/>
  <c r="FX116" i="1"/>
  <c r="GL116" i="1"/>
  <c r="GW116" i="1"/>
  <c r="HI116" i="1"/>
  <c r="HU116" i="1"/>
  <c r="IF116" i="1"/>
  <c r="IR116" i="1" s="1"/>
  <c r="II116" i="1"/>
  <c r="IP116" i="1" s="1"/>
  <c r="JB116" i="1"/>
  <c r="JD116" i="1"/>
  <c r="JI116" i="1"/>
  <c r="JK116" i="1"/>
  <c r="JO116" i="1"/>
  <c r="JP116" i="1" s="1"/>
  <c r="AB117" i="1"/>
  <c r="AF117" i="1"/>
  <c r="AJ117" i="1"/>
  <c r="AR117" i="1"/>
  <c r="AV117" i="1"/>
  <c r="AW117" i="1" s="1"/>
  <c r="BK117" i="1"/>
  <c r="BR117" i="1"/>
  <c r="BS117" i="1"/>
  <c r="BV117" i="1"/>
  <c r="BZ117" i="1"/>
  <c r="CB117" i="1" s="1"/>
  <c r="CD117" i="1" s="1"/>
  <c r="CH117" i="1"/>
  <c r="CK117" i="1" s="1"/>
  <c r="CT117" i="1"/>
  <c r="DL117" i="1"/>
  <c r="DQ117" i="1"/>
  <c r="DR117" i="1"/>
  <c r="EO117" i="1"/>
  <c r="EZ117" i="1"/>
  <c r="FL117" i="1"/>
  <c r="FX117" i="1"/>
  <c r="GL117" i="1"/>
  <c r="GW117" i="1"/>
  <c r="HI117" i="1"/>
  <c r="HU117" i="1"/>
  <c r="IF117" i="1"/>
  <c r="II117" i="1"/>
  <c r="IP117" i="1" s="1"/>
  <c r="JB117" i="1"/>
  <c r="JD117" i="1"/>
  <c r="JK117" i="1"/>
  <c r="JO117" i="1"/>
  <c r="JP117" i="1" s="1"/>
  <c r="AB118" i="1"/>
  <c r="AJ118" i="1"/>
  <c r="AR118" i="1"/>
  <c r="AV118" i="1"/>
  <c r="AW118" i="1" s="1"/>
  <c r="BR118" i="1"/>
  <c r="BS118" i="1"/>
  <c r="BU118" i="1" s="1"/>
  <c r="BV118" i="1"/>
  <c r="BZ118" i="1"/>
  <c r="CB118" i="1" s="1"/>
  <c r="CD118" i="1" s="1"/>
  <c r="CH118" i="1"/>
  <c r="CK118" i="1" s="1"/>
  <c r="CT118" i="1"/>
  <c r="DL118" i="1"/>
  <c r="DQ118" i="1"/>
  <c r="DR118" i="1"/>
  <c r="EO118" i="1"/>
  <c r="EZ118" i="1"/>
  <c r="FL118" i="1"/>
  <c r="FX118" i="1"/>
  <c r="GL118" i="1"/>
  <c r="GW118" i="1"/>
  <c r="HI118" i="1"/>
  <c r="HU118" i="1"/>
  <c r="IF118" i="1"/>
  <c r="II118" i="1"/>
  <c r="IP118" i="1" s="1"/>
  <c r="JB118" i="1"/>
  <c r="JD118" i="1"/>
  <c r="JI118" i="1"/>
  <c r="JK118" i="1"/>
  <c r="JO118" i="1"/>
  <c r="JP118" i="1" s="1"/>
  <c r="JT118" i="1"/>
  <c r="JV118" i="1" s="1"/>
  <c r="AB119" i="1"/>
  <c r="AF119" i="1"/>
  <c r="AR119" i="1"/>
  <c r="AV119" i="1"/>
  <c r="AW119" i="1" s="1"/>
  <c r="BK119" i="1"/>
  <c r="BR119" i="1"/>
  <c r="BS119" i="1"/>
  <c r="BV119" i="1"/>
  <c r="BZ119" i="1"/>
  <c r="CB119" i="1" s="1"/>
  <c r="CD119" i="1" s="1"/>
  <c r="CH119" i="1"/>
  <c r="CK119" i="1" s="1"/>
  <c r="CT119" i="1"/>
  <c r="DL119" i="1"/>
  <c r="DQ119" i="1"/>
  <c r="DR119" i="1"/>
  <c r="EO119" i="1"/>
  <c r="EZ119" i="1"/>
  <c r="FL119" i="1"/>
  <c r="FX119" i="1"/>
  <c r="GL119" i="1"/>
  <c r="GW119" i="1"/>
  <c r="HI119" i="1"/>
  <c r="HU119" i="1"/>
  <c r="IF119" i="1"/>
  <c r="IR119" i="1" s="1"/>
  <c r="II119" i="1"/>
  <c r="IP119" i="1" s="1"/>
  <c r="JB119" i="1"/>
  <c r="JD119" i="1"/>
  <c r="JI119" i="1"/>
  <c r="JK119" i="1"/>
  <c r="JO119" i="1"/>
  <c r="JP119" i="1" s="1"/>
  <c r="AB120" i="1"/>
  <c r="AR120" i="1"/>
  <c r="AV120" i="1"/>
  <c r="AW120" i="1" s="1"/>
  <c r="BR120" i="1"/>
  <c r="BS120" i="1"/>
  <c r="BV120" i="1"/>
  <c r="BZ120" i="1"/>
  <c r="CB120" i="1" s="1"/>
  <c r="CD120" i="1" s="1"/>
  <c r="CH120" i="1"/>
  <c r="CK120" i="1" s="1"/>
  <c r="CT120" i="1"/>
  <c r="DL120" i="1"/>
  <c r="DQ120" i="1"/>
  <c r="DR120" i="1"/>
  <c r="EO120" i="1"/>
  <c r="EZ120" i="1"/>
  <c r="FL120" i="1"/>
  <c r="FX120" i="1"/>
  <c r="GL120" i="1"/>
  <c r="GW120" i="1"/>
  <c r="HI120" i="1"/>
  <c r="HU120" i="1"/>
  <c r="IF120" i="1"/>
  <c r="II120" i="1"/>
  <c r="IP120" i="1" s="1"/>
  <c r="JD120" i="1"/>
  <c r="JK120" i="1"/>
  <c r="JO120" i="1"/>
  <c r="JP120" i="1" s="1"/>
  <c r="JT120" i="1"/>
  <c r="JV120" i="1" s="1"/>
  <c r="AB121" i="1"/>
  <c r="AN121" i="1"/>
  <c r="AR121" i="1"/>
  <c r="AV121" i="1"/>
  <c r="AW121" i="1" s="1"/>
  <c r="BR121" i="1"/>
  <c r="BS121" i="1"/>
  <c r="BU121" i="1" s="1"/>
  <c r="BV121" i="1"/>
  <c r="BZ121" i="1"/>
  <c r="CB121" i="1" s="1"/>
  <c r="CD121" i="1" s="1"/>
  <c r="CH121" i="1"/>
  <c r="CK121" i="1" s="1"/>
  <c r="CT121" i="1"/>
  <c r="DL121" i="1"/>
  <c r="DQ121" i="1"/>
  <c r="DR121" i="1"/>
  <c r="EO121" i="1"/>
  <c r="EZ121" i="1"/>
  <c r="FL121" i="1"/>
  <c r="FX121" i="1"/>
  <c r="GL121" i="1"/>
  <c r="GW121" i="1"/>
  <c r="HI121" i="1"/>
  <c r="HU121" i="1"/>
  <c r="IF121" i="1"/>
  <c r="II121" i="1"/>
  <c r="IP121" i="1" s="1"/>
  <c r="JD121" i="1"/>
  <c r="JI121" i="1"/>
  <c r="JK121" i="1"/>
  <c r="JO121" i="1"/>
  <c r="JP121" i="1" s="1"/>
  <c r="JT121" i="1"/>
  <c r="JV121" i="1" s="1"/>
  <c r="AB122" i="1"/>
  <c r="AR122" i="1"/>
  <c r="AV122" i="1"/>
  <c r="AW122" i="1" s="1"/>
  <c r="BR122" i="1"/>
  <c r="BS122" i="1"/>
  <c r="BV122" i="1"/>
  <c r="BZ122" i="1"/>
  <c r="CB122" i="1" s="1"/>
  <c r="CD122" i="1" s="1"/>
  <c r="CH122" i="1"/>
  <c r="CK122" i="1" s="1"/>
  <c r="CT122" i="1"/>
  <c r="DL122" i="1"/>
  <c r="DQ122" i="1"/>
  <c r="DR122" i="1"/>
  <c r="EO122" i="1"/>
  <c r="EZ122" i="1"/>
  <c r="FL122" i="1"/>
  <c r="FX122" i="1"/>
  <c r="GL122" i="1"/>
  <c r="GW122" i="1"/>
  <c r="HI122" i="1"/>
  <c r="HU122" i="1"/>
  <c r="IF122" i="1"/>
  <c r="II122" i="1"/>
  <c r="IP122" i="1" s="1"/>
  <c r="JB122" i="1"/>
  <c r="JD122" i="1"/>
  <c r="JK122" i="1"/>
  <c r="JO122" i="1"/>
  <c r="JP122" i="1" s="1"/>
  <c r="AF123" i="1"/>
  <c r="AJ123" i="1"/>
  <c r="AR123" i="1"/>
  <c r="AV123" i="1"/>
  <c r="AW123" i="1" s="1"/>
  <c r="BR123" i="1"/>
  <c r="BS123" i="1"/>
  <c r="BV123" i="1"/>
  <c r="BZ123" i="1"/>
  <c r="CB123" i="1" s="1"/>
  <c r="CD123" i="1" s="1"/>
  <c r="CH123" i="1"/>
  <c r="CK123" i="1" s="1"/>
  <c r="CT123" i="1"/>
  <c r="DL123" i="1"/>
  <c r="DQ123" i="1"/>
  <c r="DR123" i="1"/>
  <c r="EO123" i="1"/>
  <c r="EZ123" i="1"/>
  <c r="FL123" i="1"/>
  <c r="FX123" i="1"/>
  <c r="GL123" i="1"/>
  <c r="GW123" i="1"/>
  <c r="HI123" i="1"/>
  <c r="HU123" i="1"/>
  <c r="IF123" i="1"/>
  <c r="IR123" i="1" s="1"/>
  <c r="II123" i="1"/>
  <c r="IP123" i="1" s="1"/>
  <c r="JB123" i="1"/>
  <c r="JD123" i="1"/>
  <c r="JI123" i="1"/>
  <c r="JK123" i="1"/>
  <c r="JO123" i="1"/>
  <c r="JP123" i="1" s="1"/>
  <c r="AB124" i="1"/>
  <c r="AF124" i="1"/>
  <c r="AJ124" i="1"/>
  <c r="AR124" i="1"/>
  <c r="AV124" i="1"/>
  <c r="AW124" i="1" s="1"/>
  <c r="BR124" i="1"/>
  <c r="BS124" i="1"/>
  <c r="BV124" i="1"/>
  <c r="BZ124" i="1"/>
  <c r="CB124" i="1" s="1"/>
  <c r="CD124" i="1" s="1"/>
  <c r="CH124" i="1"/>
  <c r="CK124" i="1" s="1"/>
  <c r="CT124" i="1"/>
  <c r="DL124" i="1"/>
  <c r="DQ124" i="1"/>
  <c r="DR124" i="1"/>
  <c r="EO124" i="1"/>
  <c r="EZ124" i="1"/>
  <c r="FL124" i="1"/>
  <c r="FX124" i="1"/>
  <c r="GL124" i="1"/>
  <c r="GW124" i="1"/>
  <c r="HI124" i="1"/>
  <c r="HU124" i="1"/>
  <c r="IF124" i="1"/>
  <c r="II124" i="1"/>
  <c r="IP124" i="1" s="1"/>
  <c r="JD124" i="1"/>
  <c r="JI124" i="1"/>
  <c r="JK124" i="1"/>
  <c r="JO124" i="1"/>
  <c r="JP124" i="1" s="1"/>
  <c r="AB125" i="1"/>
  <c r="AF125" i="1"/>
  <c r="AJ125" i="1"/>
  <c r="AR125" i="1"/>
  <c r="AV125" i="1"/>
  <c r="AW125" i="1" s="1"/>
  <c r="BG125" i="1"/>
  <c r="BK125" i="1"/>
  <c r="BR125" i="1"/>
  <c r="BS125" i="1"/>
  <c r="BV125" i="1"/>
  <c r="BZ125" i="1"/>
  <c r="CB125" i="1" s="1"/>
  <c r="CD125" i="1" s="1"/>
  <c r="CH125" i="1"/>
  <c r="CK125" i="1" s="1"/>
  <c r="CT125" i="1"/>
  <c r="DL125" i="1"/>
  <c r="DQ125" i="1"/>
  <c r="DR125" i="1"/>
  <c r="EO125" i="1"/>
  <c r="EZ125" i="1"/>
  <c r="FL125" i="1"/>
  <c r="FX125" i="1"/>
  <c r="GL125" i="1"/>
  <c r="GW125" i="1"/>
  <c r="HI125" i="1"/>
  <c r="HU125" i="1"/>
  <c r="IF125" i="1"/>
  <c r="II125" i="1"/>
  <c r="IP125" i="1" s="1"/>
  <c r="JD125" i="1"/>
  <c r="JI125" i="1"/>
  <c r="JK125" i="1"/>
  <c r="JO125" i="1"/>
  <c r="JP125" i="1" s="1"/>
  <c r="AB126" i="1"/>
  <c r="AV126" i="1"/>
  <c r="AW126" i="1" s="1"/>
  <c r="BR126" i="1"/>
  <c r="BS126" i="1"/>
  <c r="BV126" i="1"/>
  <c r="BZ126" i="1"/>
  <c r="CB126" i="1" s="1"/>
  <c r="CD126" i="1" s="1"/>
  <c r="CH126" i="1"/>
  <c r="CK126" i="1" s="1"/>
  <c r="CT126" i="1"/>
  <c r="DL126" i="1"/>
  <c r="DQ126" i="1"/>
  <c r="DR126" i="1"/>
  <c r="EO126" i="1"/>
  <c r="EZ126" i="1"/>
  <c r="FL126" i="1"/>
  <c r="FX126" i="1"/>
  <c r="GL126" i="1"/>
  <c r="GW126" i="1"/>
  <c r="HI126" i="1"/>
  <c r="HU126" i="1"/>
  <c r="IF126" i="1"/>
  <c r="II126" i="1"/>
  <c r="IP126" i="1" s="1"/>
  <c r="JD126" i="1"/>
  <c r="JK126" i="1"/>
  <c r="JO126" i="1"/>
  <c r="JP126" i="1" s="1"/>
  <c r="JT126" i="1"/>
  <c r="JV126" i="1" s="1"/>
  <c r="AB127" i="1"/>
  <c r="AF127" i="1"/>
  <c r="AJ127" i="1"/>
  <c r="AR127" i="1"/>
  <c r="AV127" i="1"/>
  <c r="AW127" i="1" s="1"/>
  <c r="BR127" i="1"/>
  <c r="BS127" i="1"/>
  <c r="BU127" i="1" s="1"/>
  <c r="BV127" i="1"/>
  <c r="BZ127" i="1"/>
  <c r="CB127" i="1" s="1"/>
  <c r="CD127" i="1" s="1"/>
  <c r="CH127" i="1"/>
  <c r="CK127" i="1" s="1"/>
  <c r="CT127" i="1"/>
  <c r="DL127" i="1"/>
  <c r="DQ127" i="1"/>
  <c r="DR127" i="1"/>
  <c r="EO127" i="1"/>
  <c r="EZ127" i="1"/>
  <c r="FL127" i="1"/>
  <c r="FX127" i="1"/>
  <c r="GL127" i="1"/>
  <c r="GW127" i="1"/>
  <c r="HI127" i="1"/>
  <c r="HU127" i="1"/>
  <c r="IF127" i="1"/>
  <c r="II127" i="1"/>
  <c r="IP127" i="1" s="1"/>
  <c r="JB127" i="1"/>
  <c r="JD127" i="1"/>
  <c r="JK127" i="1"/>
  <c r="JO127" i="1"/>
  <c r="JP127" i="1" s="1"/>
  <c r="AB128" i="1"/>
  <c r="AF128" i="1"/>
  <c r="AJ128" i="1"/>
  <c r="AR128" i="1"/>
  <c r="AV128" i="1"/>
  <c r="AW128" i="1" s="1"/>
  <c r="BR128" i="1"/>
  <c r="BS128" i="1"/>
  <c r="BV128" i="1"/>
  <c r="BZ128" i="1"/>
  <c r="CB128" i="1" s="1"/>
  <c r="CD128" i="1" s="1"/>
  <c r="CH128" i="1"/>
  <c r="CK128" i="1" s="1"/>
  <c r="CT128" i="1"/>
  <c r="DL128" i="1"/>
  <c r="DQ128" i="1"/>
  <c r="DR128" i="1"/>
  <c r="EO128" i="1"/>
  <c r="EZ128" i="1"/>
  <c r="FL128" i="1"/>
  <c r="FX128" i="1"/>
  <c r="GL128" i="1"/>
  <c r="GW128" i="1"/>
  <c r="HI128" i="1"/>
  <c r="HU128" i="1"/>
  <c r="IF128" i="1"/>
  <c r="IR128" i="1" s="1"/>
  <c r="II128" i="1"/>
  <c r="IP128" i="1" s="1"/>
  <c r="JB128" i="1"/>
  <c r="JD128" i="1"/>
  <c r="JI128" i="1"/>
  <c r="JK128" i="1"/>
  <c r="JO128" i="1"/>
  <c r="JP128" i="1" s="1"/>
  <c r="AB129" i="1"/>
  <c r="AF129" i="1"/>
  <c r="AR129" i="1"/>
  <c r="AV129" i="1"/>
  <c r="AW129" i="1" s="1"/>
  <c r="BR129" i="1"/>
  <c r="BS129" i="1"/>
  <c r="BV129" i="1"/>
  <c r="BZ129" i="1"/>
  <c r="CB129" i="1" s="1"/>
  <c r="CD129" i="1" s="1"/>
  <c r="CH129" i="1"/>
  <c r="CK129" i="1" s="1"/>
  <c r="CT129" i="1"/>
  <c r="DL129" i="1"/>
  <c r="DQ129" i="1"/>
  <c r="DR129" i="1"/>
  <c r="EO129" i="1"/>
  <c r="EZ129" i="1"/>
  <c r="FL129" i="1"/>
  <c r="FX129" i="1"/>
  <c r="GL129" i="1"/>
  <c r="GW129" i="1"/>
  <c r="HI129" i="1"/>
  <c r="HU129" i="1"/>
  <c r="IF129" i="1"/>
  <c r="II129" i="1"/>
  <c r="IP129" i="1" s="1"/>
  <c r="JD129" i="1"/>
  <c r="JI129" i="1"/>
  <c r="JK129" i="1"/>
  <c r="JO129" i="1"/>
  <c r="JP129" i="1" s="1"/>
  <c r="JT129" i="1"/>
  <c r="JV129" i="1" s="1"/>
  <c r="AB130" i="1"/>
  <c r="AF130" i="1"/>
  <c r="AJ130" i="1"/>
  <c r="AV130" i="1"/>
  <c r="AW130" i="1" s="1"/>
  <c r="BR130" i="1"/>
  <c r="BS130" i="1"/>
  <c r="BU130" i="1" s="1"/>
  <c r="BV130" i="1"/>
  <c r="BZ130" i="1"/>
  <c r="CB130" i="1" s="1"/>
  <c r="CD130" i="1" s="1"/>
  <c r="CH130" i="1"/>
  <c r="CK130" i="1" s="1"/>
  <c r="CT130" i="1"/>
  <c r="DL130" i="1"/>
  <c r="DQ130" i="1"/>
  <c r="DR130" i="1"/>
  <c r="EO130" i="1"/>
  <c r="EZ130" i="1"/>
  <c r="FL130" i="1"/>
  <c r="FX130" i="1"/>
  <c r="GL130" i="1"/>
  <c r="GW130" i="1"/>
  <c r="HI130" i="1"/>
  <c r="HU130" i="1"/>
  <c r="IF130" i="1"/>
  <c r="II130" i="1"/>
  <c r="IP130" i="1" s="1"/>
  <c r="JB130" i="1"/>
  <c r="JD130" i="1"/>
  <c r="JK130" i="1"/>
  <c r="JO130" i="1"/>
  <c r="JP130" i="1" s="1"/>
  <c r="AB131" i="1"/>
  <c r="AF131" i="1"/>
  <c r="AJ131" i="1"/>
  <c r="AR131" i="1"/>
  <c r="AV131" i="1"/>
  <c r="AW131" i="1" s="1"/>
  <c r="BR131" i="1"/>
  <c r="BS131" i="1"/>
  <c r="BV131" i="1"/>
  <c r="BZ131" i="1"/>
  <c r="CB131" i="1" s="1"/>
  <c r="CD131" i="1" s="1"/>
  <c r="CH131" i="1"/>
  <c r="CK131" i="1" s="1"/>
  <c r="CT131" i="1"/>
  <c r="DL131" i="1"/>
  <c r="DQ131" i="1"/>
  <c r="DR131" i="1"/>
  <c r="EO131" i="1"/>
  <c r="EZ131" i="1"/>
  <c r="FL131" i="1"/>
  <c r="FX131" i="1"/>
  <c r="GL131" i="1"/>
  <c r="GW131" i="1"/>
  <c r="HI131" i="1"/>
  <c r="HU131" i="1"/>
  <c r="IF131" i="1"/>
  <c r="II131" i="1"/>
  <c r="IP131" i="1" s="1"/>
  <c r="JB131" i="1"/>
  <c r="JD131" i="1"/>
  <c r="JI131" i="1"/>
  <c r="JK131" i="1"/>
  <c r="JO131" i="1"/>
  <c r="JP131" i="1" s="1"/>
  <c r="AB132" i="1"/>
  <c r="AF132" i="1"/>
  <c r="AJ132" i="1"/>
  <c r="AR132" i="1"/>
  <c r="AV132" i="1"/>
  <c r="AW132" i="1" s="1"/>
  <c r="BR132" i="1"/>
  <c r="BS132" i="1"/>
  <c r="BU132" i="1" s="1"/>
  <c r="BV132" i="1"/>
  <c r="BZ132" i="1"/>
  <c r="CB132" i="1" s="1"/>
  <c r="CD132" i="1" s="1"/>
  <c r="CH132" i="1"/>
  <c r="CK132" i="1" s="1"/>
  <c r="CT132" i="1"/>
  <c r="DL132" i="1"/>
  <c r="DQ132" i="1"/>
  <c r="DR132" i="1"/>
  <c r="EO132" i="1"/>
  <c r="EZ132" i="1"/>
  <c r="FL132" i="1"/>
  <c r="FX132" i="1"/>
  <c r="GL132" i="1"/>
  <c r="GW132" i="1"/>
  <c r="HI132" i="1"/>
  <c r="HU132" i="1"/>
  <c r="IF132" i="1"/>
  <c r="II132" i="1"/>
  <c r="IP132" i="1" s="1"/>
  <c r="JB132" i="1"/>
  <c r="JD132" i="1"/>
  <c r="JI132" i="1"/>
  <c r="JK132" i="1"/>
  <c r="JO132" i="1"/>
  <c r="JP132" i="1" s="1"/>
  <c r="AB133" i="1"/>
  <c r="AV133" i="1"/>
  <c r="AW133" i="1" s="1"/>
  <c r="BR133" i="1"/>
  <c r="BS133" i="1"/>
  <c r="BV133" i="1"/>
  <c r="BZ133" i="1"/>
  <c r="CB133" i="1" s="1"/>
  <c r="CD133" i="1" s="1"/>
  <c r="CH133" i="1"/>
  <c r="CK133" i="1" s="1"/>
  <c r="CT133" i="1"/>
  <c r="DL133" i="1"/>
  <c r="DQ133" i="1"/>
  <c r="DR133" i="1"/>
  <c r="EO133" i="1"/>
  <c r="EZ133" i="1"/>
  <c r="FL133" i="1"/>
  <c r="FX133" i="1"/>
  <c r="GL133" i="1"/>
  <c r="GW133" i="1"/>
  <c r="HI133" i="1"/>
  <c r="HU133" i="1"/>
  <c r="IF133" i="1"/>
  <c r="II133" i="1"/>
  <c r="IP133" i="1" s="1"/>
  <c r="JD133" i="1"/>
  <c r="JK133" i="1"/>
  <c r="JO133" i="1"/>
  <c r="JP133" i="1" s="1"/>
  <c r="AB134" i="1"/>
  <c r="AF134" i="1"/>
  <c r="AV134" i="1"/>
  <c r="AW134" i="1" s="1"/>
  <c r="BR134" i="1"/>
  <c r="BS134" i="1"/>
  <c r="BU134" i="1" s="1"/>
  <c r="BV134" i="1"/>
  <c r="BZ134" i="1"/>
  <c r="CB134" i="1" s="1"/>
  <c r="CD134" i="1" s="1"/>
  <c r="CH134" i="1"/>
  <c r="CK134" i="1" s="1"/>
  <c r="CT134" i="1"/>
  <c r="DL134" i="1"/>
  <c r="DQ134" i="1"/>
  <c r="DR134" i="1"/>
  <c r="EO134" i="1"/>
  <c r="EZ134" i="1"/>
  <c r="FL134" i="1"/>
  <c r="FX134" i="1"/>
  <c r="GL134" i="1"/>
  <c r="GW134" i="1"/>
  <c r="HI134" i="1"/>
  <c r="HU134" i="1"/>
  <c r="IF134" i="1"/>
  <c r="II134" i="1"/>
  <c r="IP134" i="1" s="1"/>
  <c r="JD134" i="1"/>
  <c r="JK134" i="1"/>
  <c r="JO134" i="1"/>
  <c r="JP134" i="1" s="1"/>
  <c r="JT134" i="1"/>
  <c r="JV134" i="1" s="1"/>
  <c r="AB135" i="1"/>
  <c r="AR135" i="1"/>
  <c r="AV135" i="1"/>
  <c r="AW135" i="1" s="1"/>
  <c r="BR135" i="1"/>
  <c r="BS135" i="1"/>
  <c r="BV135" i="1"/>
  <c r="BZ135" i="1"/>
  <c r="CB135" i="1" s="1"/>
  <c r="CD135" i="1" s="1"/>
  <c r="CH135" i="1"/>
  <c r="CK135" i="1" s="1"/>
  <c r="CT135" i="1"/>
  <c r="DQ135" i="1"/>
  <c r="DR135" i="1"/>
  <c r="EO135" i="1"/>
  <c r="EZ135" i="1"/>
  <c r="FL135" i="1"/>
  <c r="FX135" i="1"/>
  <c r="GL135" i="1"/>
  <c r="GW135" i="1"/>
  <c r="HI135" i="1"/>
  <c r="HU135" i="1"/>
  <c r="IF135" i="1"/>
  <c r="II135" i="1"/>
  <c r="IP135" i="1" s="1"/>
  <c r="JB135" i="1"/>
  <c r="JD135" i="1"/>
  <c r="JK135" i="1"/>
  <c r="JO135" i="1"/>
  <c r="JP135" i="1" s="1"/>
  <c r="JT135" i="1"/>
  <c r="JV135" i="1" s="1"/>
  <c r="AV136" i="1"/>
  <c r="AW136" i="1" s="1"/>
  <c r="BR136" i="1"/>
  <c r="BS136" i="1"/>
  <c r="BV136" i="1"/>
  <c r="BZ136" i="1"/>
  <c r="CB136" i="1" s="1"/>
  <c r="CD136" i="1" s="1"/>
  <c r="CH136" i="1"/>
  <c r="CK136" i="1" s="1"/>
  <c r="CT136" i="1"/>
  <c r="DL136" i="1"/>
  <c r="DQ136" i="1"/>
  <c r="DR136" i="1"/>
  <c r="EO136" i="1"/>
  <c r="EZ136" i="1"/>
  <c r="FL136" i="1"/>
  <c r="FX136" i="1"/>
  <c r="GL136" i="1"/>
  <c r="GW136" i="1"/>
  <c r="HI136" i="1"/>
  <c r="HU136" i="1"/>
  <c r="IF136" i="1"/>
  <c r="II136" i="1"/>
  <c r="IP136" i="1" s="1"/>
  <c r="JD136" i="1"/>
  <c r="JK136" i="1"/>
  <c r="JO136" i="1"/>
  <c r="JP136" i="1" s="1"/>
  <c r="AB137" i="1"/>
  <c r="AR137" i="1"/>
  <c r="AV137" i="1"/>
  <c r="AW137" i="1" s="1"/>
  <c r="BR137" i="1"/>
  <c r="BS137" i="1"/>
  <c r="BV137" i="1"/>
  <c r="BZ137" i="1"/>
  <c r="CB137" i="1" s="1"/>
  <c r="CD137" i="1" s="1"/>
  <c r="CH137" i="1"/>
  <c r="CK137" i="1" s="1"/>
  <c r="CT137" i="1"/>
  <c r="DQ137" i="1"/>
  <c r="DR137" i="1"/>
  <c r="EO137" i="1"/>
  <c r="EZ137" i="1"/>
  <c r="FL137" i="1"/>
  <c r="FX137" i="1"/>
  <c r="GL137" i="1"/>
  <c r="GW137" i="1"/>
  <c r="HI137" i="1"/>
  <c r="HU137" i="1"/>
  <c r="IF137" i="1"/>
  <c r="IR137" i="1" s="1"/>
  <c r="II137" i="1"/>
  <c r="IP137" i="1" s="1"/>
  <c r="JB137" i="1"/>
  <c r="JD137" i="1"/>
  <c r="JI137" i="1"/>
  <c r="JK137" i="1"/>
  <c r="JO137" i="1"/>
  <c r="JP137" i="1" s="1"/>
  <c r="JT137" i="1"/>
  <c r="JV137" i="1" s="1"/>
  <c r="AB138" i="1"/>
  <c r="AF138" i="1"/>
  <c r="AJ138" i="1"/>
  <c r="AR138" i="1"/>
  <c r="AV138" i="1"/>
  <c r="AW138" i="1" s="1"/>
  <c r="BR138" i="1"/>
  <c r="BS138" i="1"/>
  <c r="BU138" i="1" s="1"/>
  <c r="BV138" i="1"/>
  <c r="BZ138" i="1"/>
  <c r="CB138" i="1" s="1"/>
  <c r="CD138" i="1" s="1"/>
  <c r="CH138" i="1"/>
  <c r="CK138" i="1" s="1"/>
  <c r="CT138" i="1"/>
  <c r="DL138" i="1"/>
  <c r="DQ138" i="1"/>
  <c r="DR138" i="1"/>
  <c r="EO138" i="1"/>
  <c r="EZ138" i="1"/>
  <c r="FL138" i="1"/>
  <c r="FX138" i="1"/>
  <c r="GL138" i="1"/>
  <c r="GW138" i="1"/>
  <c r="HI138" i="1"/>
  <c r="HU138" i="1"/>
  <c r="IF138" i="1"/>
  <c r="II138" i="1"/>
  <c r="IP138" i="1" s="1"/>
  <c r="JB138" i="1"/>
  <c r="JD138" i="1"/>
  <c r="JK138" i="1"/>
  <c r="JO138" i="1"/>
  <c r="JP138" i="1" s="1"/>
  <c r="AB139" i="1"/>
  <c r="AF139" i="1"/>
  <c r="AR139" i="1"/>
  <c r="AV139" i="1"/>
  <c r="AW139" i="1" s="1"/>
  <c r="BR139" i="1"/>
  <c r="BS139" i="1"/>
  <c r="BU139" i="1" s="1"/>
  <c r="BV139" i="1"/>
  <c r="BZ139" i="1"/>
  <c r="CB139" i="1" s="1"/>
  <c r="CD139" i="1" s="1"/>
  <c r="CH139" i="1"/>
  <c r="CK139" i="1" s="1"/>
  <c r="CT139" i="1"/>
  <c r="DL139" i="1"/>
  <c r="DQ139" i="1"/>
  <c r="DR139" i="1"/>
  <c r="EO139" i="1"/>
  <c r="EZ139" i="1"/>
  <c r="FL139" i="1"/>
  <c r="FX139" i="1"/>
  <c r="GL139" i="1"/>
  <c r="GW139" i="1"/>
  <c r="HI139" i="1"/>
  <c r="HU139" i="1"/>
  <c r="IF139" i="1"/>
  <c r="IR139" i="1" s="1"/>
  <c r="II139" i="1"/>
  <c r="IP139" i="1" s="1"/>
  <c r="JB139" i="1"/>
  <c r="JD139" i="1"/>
  <c r="JK139" i="1"/>
  <c r="JO139" i="1"/>
  <c r="JP139" i="1" s="1"/>
  <c r="AB140" i="1"/>
  <c r="AR140" i="1"/>
  <c r="AV140" i="1"/>
  <c r="AW140" i="1" s="1"/>
  <c r="BR140" i="1"/>
  <c r="BS140" i="1"/>
  <c r="BV140" i="1"/>
  <c r="BZ140" i="1"/>
  <c r="CB140" i="1" s="1"/>
  <c r="CD140" i="1" s="1"/>
  <c r="CH140" i="1"/>
  <c r="CK140" i="1" s="1"/>
  <c r="CT140" i="1"/>
  <c r="DL140" i="1"/>
  <c r="DQ140" i="1"/>
  <c r="DR140" i="1"/>
  <c r="EO140" i="1"/>
  <c r="EZ140" i="1"/>
  <c r="FL140" i="1"/>
  <c r="FX140" i="1"/>
  <c r="GL140" i="1"/>
  <c r="GW140" i="1"/>
  <c r="HI140" i="1"/>
  <c r="HU140" i="1"/>
  <c r="IF140" i="1"/>
  <c r="IR140" i="1" s="1"/>
  <c r="II140" i="1"/>
  <c r="IP140" i="1" s="1"/>
  <c r="JB140" i="1"/>
  <c r="JD140" i="1"/>
  <c r="JI140" i="1"/>
  <c r="JK140" i="1"/>
  <c r="JO140" i="1"/>
  <c r="JP140" i="1" s="1"/>
  <c r="JT140" i="1"/>
  <c r="JV140" i="1" s="1"/>
  <c r="AB141" i="1"/>
  <c r="AF141" i="1"/>
  <c r="AJ141" i="1"/>
  <c r="AR141" i="1"/>
  <c r="AV141" i="1"/>
  <c r="AW141" i="1" s="1"/>
  <c r="BR141" i="1"/>
  <c r="BS141" i="1"/>
  <c r="BV141" i="1"/>
  <c r="BZ141" i="1"/>
  <c r="CB141" i="1" s="1"/>
  <c r="CD141" i="1" s="1"/>
  <c r="CH141" i="1"/>
  <c r="CK141" i="1" s="1"/>
  <c r="CT141" i="1"/>
  <c r="DL141" i="1"/>
  <c r="DQ141" i="1"/>
  <c r="DR141" i="1"/>
  <c r="EO141" i="1"/>
  <c r="EZ141" i="1"/>
  <c r="FL141" i="1"/>
  <c r="FX141" i="1"/>
  <c r="GL141" i="1"/>
  <c r="GW141" i="1"/>
  <c r="HI141" i="1"/>
  <c r="HU141" i="1"/>
  <c r="IF141" i="1"/>
  <c r="IR141" i="1" s="1"/>
  <c r="II141" i="1"/>
  <c r="IP141" i="1" s="1"/>
  <c r="JD141" i="1"/>
  <c r="JI141" i="1"/>
  <c r="JK141" i="1"/>
  <c r="JO141" i="1"/>
  <c r="JP141" i="1" s="1"/>
  <c r="JT141" i="1"/>
  <c r="JV141" i="1" s="1"/>
  <c r="AR142" i="1"/>
  <c r="AV142" i="1"/>
  <c r="AW142" i="1" s="1"/>
  <c r="BR142" i="1"/>
  <c r="BS142" i="1"/>
  <c r="BV142" i="1"/>
  <c r="BZ142" i="1"/>
  <c r="CB142" i="1" s="1"/>
  <c r="CD142" i="1" s="1"/>
  <c r="CH142" i="1"/>
  <c r="CK142" i="1" s="1"/>
  <c r="CT142" i="1"/>
  <c r="DL142" i="1"/>
  <c r="DQ142" i="1"/>
  <c r="DR142" i="1"/>
  <c r="EO142" i="1"/>
  <c r="EZ142" i="1"/>
  <c r="FL142" i="1"/>
  <c r="FX142" i="1"/>
  <c r="GL142" i="1"/>
  <c r="GW142" i="1"/>
  <c r="HI142" i="1"/>
  <c r="HU142" i="1"/>
  <c r="IF142" i="1"/>
  <c r="IR142" i="1" s="1"/>
  <c r="II142" i="1"/>
  <c r="IP142" i="1" s="1"/>
  <c r="JD142" i="1"/>
  <c r="JI142" i="1"/>
  <c r="JK142" i="1"/>
  <c r="JO142" i="1"/>
  <c r="JP142" i="1" s="1"/>
  <c r="AB143" i="1"/>
  <c r="AR143" i="1"/>
  <c r="AV143" i="1"/>
  <c r="AW143" i="1" s="1"/>
  <c r="BR143" i="1"/>
  <c r="BS143" i="1"/>
  <c r="BU143" i="1" s="1"/>
  <c r="BV143" i="1"/>
  <c r="BZ143" i="1"/>
  <c r="CB143" i="1" s="1"/>
  <c r="CD143" i="1" s="1"/>
  <c r="CH143" i="1"/>
  <c r="CK143" i="1" s="1"/>
  <c r="CT143" i="1"/>
  <c r="DL143" i="1"/>
  <c r="DQ143" i="1"/>
  <c r="DR143" i="1"/>
  <c r="EO143" i="1"/>
  <c r="EZ143" i="1"/>
  <c r="FL143" i="1"/>
  <c r="FX143" i="1"/>
  <c r="GL143" i="1"/>
  <c r="GW143" i="1"/>
  <c r="HI143" i="1"/>
  <c r="HU143" i="1"/>
  <c r="IF143" i="1"/>
  <c r="IR143" i="1" s="1"/>
  <c r="II143" i="1"/>
  <c r="IP143" i="1" s="1"/>
  <c r="JB143" i="1"/>
  <c r="JD143" i="1"/>
  <c r="JI143" i="1"/>
  <c r="JK143" i="1"/>
  <c r="JP143" i="1"/>
  <c r="AB144" i="1"/>
  <c r="AR144" i="1"/>
  <c r="AV144" i="1"/>
  <c r="AW144" i="1" s="1"/>
  <c r="BR144" i="1"/>
  <c r="BS144" i="1"/>
  <c r="BU144" i="1" s="1"/>
  <c r="BV144" i="1"/>
  <c r="BZ144" i="1"/>
  <c r="CB144" i="1" s="1"/>
  <c r="CD144" i="1" s="1"/>
  <c r="CH144" i="1"/>
  <c r="CK144" i="1" s="1"/>
  <c r="CT144" i="1"/>
  <c r="DL144" i="1"/>
  <c r="DQ144" i="1"/>
  <c r="DR144" i="1"/>
  <c r="EO144" i="1"/>
  <c r="EZ144" i="1"/>
  <c r="FL144" i="1"/>
  <c r="FX144" i="1"/>
  <c r="GL144" i="1"/>
  <c r="GW144" i="1"/>
  <c r="HI144" i="1"/>
  <c r="HU144" i="1"/>
  <c r="IF144" i="1"/>
  <c r="II144" i="1"/>
  <c r="IP144" i="1" s="1"/>
  <c r="JD144" i="1"/>
  <c r="JK144" i="1"/>
  <c r="JO144" i="1"/>
  <c r="JP144" i="1" s="1"/>
  <c r="AB145" i="1"/>
  <c r="AR145" i="1"/>
  <c r="AV145" i="1"/>
  <c r="AW145" i="1" s="1"/>
  <c r="BR145" i="1"/>
  <c r="BS145" i="1"/>
  <c r="BV145" i="1"/>
  <c r="BZ145" i="1"/>
  <c r="CB145" i="1" s="1"/>
  <c r="CD145" i="1" s="1"/>
  <c r="CH145" i="1"/>
  <c r="CK145" i="1" s="1"/>
  <c r="CT145" i="1"/>
  <c r="DL145" i="1"/>
  <c r="DQ145" i="1"/>
  <c r="DR145" i="1"/>
  <c r="EO145" i="1"/>
  <c r="EZ145" i="1"/>
  <c r="FL145" i="1"/>
  <c r="FX145" i="1"/>
  <c r="GL145" i="1"/>
  <c r="GW145" i="1"/>
  <c r="HI145" i="1"/>
  <c r="HU145" i="1"/>
  <c r="IF145" i="1"/>
  <c r="II145" i="1"/>
  <c r="IP145" i="1" s="1"/>
  <c r="JB145" i="1"/>
  <c r="JD145" i="1"/>
  <c r="JK145" i="1"/>
  <c r="JO145" i="1"/>
  <c r="JP145" i="1" s="1"/>
  <c r="AB146" i="1"/>
  <c r="AR146" i="1"/>
  <c r="AV146" i="1"/>
  <c r="AW146" i="1" s="1"/>
  <c r="BC146" i="1"/>
  <c r="BR146" i="1"/>
  <c r="BS146" i="1"/>
  <c r="BV146" i="1"/>
  <c r="BZ146" i="1"/>
  <c r="CB146" i="1" s="1"/>
  <c r="CD146" i="1" s="1"/>
  <c r="CH146" i="1"/>
  <c r="CK146" i="1" s="1"/>
  <c r="CT146" i="1"/>
  <c r="DL146" i="1"/>
  <c r="DQ146" i="1"/>
  <c r="DR146" i="1"/>
  <c r="EO146" i="1"/>
  <c r="EZ146" i="1"/>
  <c r="FL146" i="1"/>
  <c r="FX146" i="1"/>
  <c r="GL146" i="1"/>
  <c r="GW146" i="1"/>
  <c r="HI146" i="1"/>
  <c r="HU146" i="1"/>
  <c r="IF146" i="1"/>
  <c r="IR146" i="1" s="1"/>
  <c r="II146" i="1"/>
  <c r="IP146" i="1" s="1"/>
  <c r="JD146" i="1"/>
  <c r="JI146" i="1"/>
  <c r="JK146" i="1"/>
  <c r="JO146" i="1"/>
  <c r="JP146" i="1" s="1"/>
  <c r="AB147" i="1"/>
  <c r="AR147" i="1"/>
  <c r="AV147" i="1"/>
  <c r="AW147" i="1" s="1"/>
  <c r="BR147" i="1"/>
  <c r="BS147" i="1"/>
  <c r="BV147" i="1"/>
  <c r="BZ147" i="1"/>
  <c r="CB147" i="1" s="1"/>
  <c r="CD147" i="1" s="1"/>
  <c r="CH147" i="1"/>
  <c r="CK147" i="1" s="1"/>
  <c r="CT147" i="1"/>
  <c r="DL147" i="1"/>
  <c r="DQ147" i="1"/>
  <c r="DR147" i="1"/>
  <c r="EO147" i="1"/>
  <c r="EZ147" i="1"/>
  <c r="FL147" i="1"/>
  <c r="FX147" i="1"/>
  <c r="GL147" i="1"/>
  <c r="GW147" i="1"/>
  <c r="HI147" i="1"/>
  <c r="HU147" i="1"/>
  <c r="IF147" i="1"/>
  <c r="II147" i="1"/>
  <c r="IP147" i="1" s="1"/>
  <c r="JD147" i="1"/>
  <c r="JK147" i="1"/>
  <c r="JO147" i="1"/>
  <c r="JP147" i="1" s="1"/>
  <c r="AV148" i="1"/>
  <c r="AW148" i="1" s="1"/>
  <c r="BR148" i="1"/>
  <c r="BS148" i="1"/>
  <c r="BV148" i="1"/>
  <c r="BZ148" i="1"/>
  <c r="CB148" i="1" s="1"/>
  <c r="CD148" i="1" s="1"/>
  <c r="CH148" i="1"/>
  <c r="CK148" i="1" s="1"/>
  <c r="CT148" i="1"/>
  <c r="DL148" i="1"/>
  <c r="DQ148" i="1"/>
  <c r="DR148" i="1"/>
  <c r="EO148" i="1"/>
  <c r="EZ148" i="1"/>
  <c r="FL148" i="1"/>
  <c r="FX148" i="1"/>
  <c r="GL148" i="1"/>
  <c r="GW148" i="1"/>
  <c r="HI148" i="1"/>
  <c r="HU148" i="1"/>
  <c r="IF148" i="1"/>
  <c r="II148" i="1"/>
  <c r="IP148" i="1" s="1"/>
  <c r="JB148" i="1"/>
  <c r="JD148" i="1"/>
  <c r="JK148" i="1"/>
  <c r="JO148" i="1"/>
  <c r="JP148" i="1" s="1"/>
  <c r="AB149" i="1"/>
  <c r="AR149" i="1"/>
  <c r="AV149" i="1"/>
  <c r="AW149" i="1" s="1"/>
  <c r="BR149" i="1"/>
  <c r="BS149" i="1"/>
  <c r="BU149" i="1" s="1"/>
  <c r="BV149" i="1"/>
  <c r="BZ149" i="1"/>
  <c r="CB149" i="1" s="1"/>
  <c r="CD149" i="1" s="1"/>
  <c r="CH149" i="1"/>
  <c r="CK149" i="1" s="1"/>
  <c r="CT149" i="1"/>
  <c r="DL149" i="1"/>
  <c r="DQ149" i="1"/>
  <c r="DR149" i="1"/>
  <c r="EO149" i="1"/>
  <c r="EZ149" i="1"/>
  <c r="FL149" i="1"/>
  <c r="FX149" i="1"/>
  <c r="GL149" i="1"/>
  <c r="GW149" i="1"/>
  <c r="HI149" i="1"/>
  <c r="HU149" i="1"/>
  <c r="IF149" i="1"/>
  <c r="IR149" i="1" s="1"/>
  <c r="II149" i="1"/>
  <c r="IP149" i="1" s="1"/>
  <c r="JB149" i="1"/>
  <c r="JD149" i="1"/>
  <c r="JI149" i="1"/>
  <c r="JK149" i="1"/>
  <c r="JO149" i="1"/>
  <c r="JP149" i="1" s="1"/>
  <c r="JT149" i="1"/>
  <c r="JV149" i="1" s="1"/>
  <c r="AB150" i="1"/>
  <c r="AF150" i="1"/>
  <c r="AJ150" i="1"/>
  <c r="AR150" i="1"/>
  <c r="AV150" i="1"/>
  <c r="AW150" i="1" s="1"/>
  <c r="BK150" i="1"/>
  <c r="BR150" i="1"/>
  <c r="BS150" i="1"/>
  <c r="BV150" i="1"/>
  <c r="BZ150" i="1"/>
  <c r="CB150" i="1" s="1"/>
  <c r="CD150" i="1" s="1"/>
  <c r="CH150" i="1"/>
  <c r="CK150" i="1" s="1"/>
  <c r="CT150" i="1"/>
  <c r="DL150" i="1"/>
  <c r="DQ150" i="1"/>
  <c r="DR150" i="1"/>
  <c r="EO150" i="1"/>
  <c r="EZ150" i="1"/>
  <c r="FL150" i="1"/>
  <c r="FX150" i="1"/>
  <c r="GL150" i="1"/>
  <c r="GW150" i="1"/>
  <c r="HI150" i="1"/>
  <c r="HU150" i="1"/>
  <c r="IF150" i="1"/>
  <c r="II150" i="1"/>
  <c r="IP150" i="1" s="1"/>
  <c r="JB150" i="1"/>
  <c r="JD150" i="1"/>
  <c r="JK150" i="1"/>
  <c r="JO150" i="1"/>
  <c r="JP150" i="1" s="1"/>
  <c r="AB151" i="1"/>
  <c r="AR151" i="1"/>
  <c r="AV151" i="1"/>
  <c r="AW151" i="1" s="1"/>
  <c r="BR151" i="1"/>
  <c r="BS151" i="1"/>
  <c r="BV151" i="1"/>
  <c r="BZ151" i="1"/>
  <c r="CB151" i="1" s="1"/>
  <c r="CD151" i="1" s="1"/>
  <c r="CF151" i="1"/>
  <c r="CH151" i="1" s="1"/>
  <c r="CK151" i="1" s="1"/>
  <c r="CT151" i="1"/>
  <c r="DL151" i="1"/>
  <c r="DQ151" i="1"/>
  <c r="DR151" i="1"/>
  <c r="EO151" i="1"/>
  <c r="EZ151" i="1"/>
  <c r="FL151" i="1"/>
  <c r="FX151" i="1"/>
  <c r="GL151" i="1"/>
  <c r="GW151" i="1"/>
  <c r="HI151" i="1"/>
  <c r="HU151" i="1"/>
  <c r="IF151" i="1"/>
  <c r="II151" i="1"/>
  <c r="IP151" i="1" s="1"/>
  <c r="JD151" i="1"/>
  <c r="JI151" i="1"/>
  <c r="JK151" i="1"/>
  <c r="JO151" i="1"/>
  <c r="JP151" i="1" s="1"/>
  <c r="JT151" i="1"/>
  <c r="JV151" i="1" s="1"/>
  <c r="AB152" i="1"/>
  <c r="AF152" i="1"/>
  <c r="AR152" i="1"/>
  <c r="AV152" i="1"/>
  <c r="AW152" i="1" s="1"/>
  <c r="BK152" i="1"/>
  <c r="BR152" i="1"/>
  <c r="BS152" i="1"/>
  <c r="BU152" i="1" s="1"/>
  <c r="BV152" i="1"/>
  <c r="BZ152" i="1"/>
  <c r="CB152" i="1" s="1"/>
  <c r="CD152" i="1" s="1"/>
  <c r="CH152" i="1"/>
  <c r="CK152" i="1" s="1"/>
  <c r="CT152" i="1"/>
  <c r="DQ152" i="1"/>
  <c r="DR152" i="1"/>
  <c r="EO152" i="1"/>
  <c r="EZ152" i="1"/>
  <c r="FL152" i="1"/>
  <c r="FX152" i="1"/>
  <c r="GL152" i="1"/>
  <c r="GW152" i="1"/>
  <c r="HI152" i="1"/>
  <c r="HU152" i="1"/>
  <c r="IF152" i="1"/>
  <c r="IR152" i="1" s="1"/>
  <c r="II152" i="1"/>
  <c r="IP152" i="1" s="1"/>
  <c r="JD152" i="1"/>
  <c r="JI152" i="1"/>
  <c r="JK152" i="1"/>
  <c r="JO152" i="1"/>
  <c r="JP152" i="1" s="1"/>
  <c r="JT152" i="1"/>
  <c r="JV152" i="1" s="1"/>
  <c r="AB153" i="1"/>
  <c r="AR153" i="1"/>
  <c r="AV153" i="1"/>
  <c r="AW153" i="1" s="1"/>
  <c r="BR153" i="1"/>
  <c r="BS153" i="1"/>
  <c r="BU153" i="1" s="1"/>
  <c r="BV153" i="1"/>
  <c r="BZ153" i="1"/>
  <c r="CB153" i="1" s="1"/>
  <c r="CD153" i="1" s="1"/>
  <c r="CH153" i="1"/>
  <c r="CK153" i="1" s="1"/>
  <c r="CT153" i="1"/>
  <c r="DL153" i="1"/>
  <c r="DQ153" i="1"/>
  <c r="DR153" i="1"/>
  <c r="EO153" i="1"/>
  <c r="EZ153" i="1"/>
  <c r="FL153" i="1"/>
  <c r="FX153" i="1"/>
  <c r="GL153" i="1"/>
  <c r="GW153" i="1"/>
  <c r="HI153" i="1"/>
  <c r="HU153" i="1"/>
  <c r="IF153" i="1"/>
  <c r="II153" i="1"/>
  <c r="IP153" i="1" s="1"/>
  <c r="JB153" i="1"/>
  <c r="JD153" i="1"/>
  <c r="JK153" i="1"/>
  <c r="JO153" i="1"/>
  <c r="JP153" i="1" s="1"/>
  <c r="JT153" i="1"/>
  <c r="JV153" i="1" s="1"/>
  <c r="AB154" i="1"/>
  <c r="AR154" i="1"/>
  <c r="AV154" i="1"/>
  <c r="AW154" i="1" s="1"/>
  <c r="BR154" i="1"/>
  <c r="BS154" i="1"/>
  <c r="BV154" i="1"/>
  <c r="BZ154" i="1"/>
  <c r="CB154" i="1" s="1"/>
  <c r="CD154" i="1" s="1"/>
  <c r="CH154" i="1"/>
  <c r="CK154" i="1" s="1"/>
  <c r="CT154" i="1"/>
  <c r="DL154" i="1"/>
  <c r="DQ154" i="1"/>
  <c r="DR154" i="1"/>
  <c r="EO154" i="1"/>
  <c r="EZ154" i="1"/>
  <c r="FL154" i="1"/>
  <c r="FX154" i="1"/>
  <c r="GL154" i="1"/>
  <c r="GW154" i="1"/>
  <c r="HI154" i="1"/>
  <c r="HU154" i="1"/>
  <c r="IF154" i="1"/>
  <c r="IR154" i="1" s="1"/>
  <c r="II154" i="1"/>
  <c r="IP154" i="1" s="1"/>
  <c r="JB154" i="1"/>
  <c r="JD154" i="1"/>
  <c r="JK154" i="1"/>
  <c r="JO154" i="1"/>
  <c r="JP154" i="1" s="1"/>
  <c r="AV155" i="1"/>
  <c r="AW155" i="1" s="1"/>
  <c r="BR155" i="1"/>
  <c r="BS155" i="1"/>
  <c r="BU155" i="1" s="1"/>
  <c r="BV155" i="1"/>
  <c r="BZ155" i="1"/>
  <c r="CB155" i="1" s="1"/>
  <c r="CD155" i="1" s="1"/>
  <c r="CH155" i="1"/>
  <c r="CK155" i="1" s="1"/>
  <c r="CT155" i="1"/>
  <c r="DL155" i="1"/>
  <c r="DQ155" i="1"/>
  <c r="DR155" i="1"/>
  <c r="EO155" i="1"/>
  <c r="EZ155" i="1"/>
  <c r="FL155" i="1"/>
  <c r="FX155" i="1"/>
  <c r="GL155" i="1"/>
  <c r="GW155" i="1"/>
  <c r="HI155" i="1"/>
  <c r="HU155" i="1"/>
  <c r="IF155" i="1"/>
  <c r="II155" i="1"/>
  <c r="IP155" i="1" s="1"/>
  <c r="JB155" i="1"/>
  <c r="JD155" i="1"/>
  <c r="JK155" i="1"/>
  <c r="JO155" i="1"/>
  <c r="JP155" i="1" s="1"/>
  <c r="AB156" i="1"/>
  <c r="AF156" i="1"/>
  <c r="AJ156" i="1"/>
  <c r="AV156" i="1"/>
  <c r="AW156" i="1" s="1"/>
  <c r="BK156" i="1"/>
  <c r="BR156" i="1"/>
  <c r="BS156" i="1"/>
  <c r="BV156" i="1"/>
  <c r="BZ156" i="1"/>
  <c r="CB156" i="1" s="1"/>
  <c r="CD156" i="1" s="1"/>
  <c r="CH156" i="1"/>
  <c r="CK156" i="1" s="1"/>
  <c r="CT156" i="1"/>
  <c r="DL156" i="1"/>
  <c r="DQ156" i="1"/>
  <c r="DR156" i="1"/>
  <c r="EO156" i="1"/>
  <c r="EZ156" i="1"/>
  <c r="FL156" i="1"/>
  <c r="FX156" i="1"/>
  <c r="GL156" i="1"/>
  <c r="GW156" i="1"/>
  <c r="HI156" i="1"/>
  <c r="HU156" i="1"/>
  <c r="IF156" i="1"/>
  <c r="II156" i="1"/>
  <c r="IP156" i="1" s="1"/>
  <c r="JB156" i="1"/>
  <c r="JD156" i="1"/>
  <c r="JK156" i="1"/>
  <c r="JO156" i="1"/>
  <c r="JP156" i="1" s="1"/>
  <c r="AB157" i="1"/>
  <c r="AR157" i="1"/>
  <c r="AV157" i="1"/>
  <c r="AW157" i="1" s="1"/>
  <c r="BR157" i="1"/>
  <c r="BS157" i="1"/>
  <c r="BU157" i="1" s="1"/>
  <c r="BV157" i="1"/>
  <c r="BZ157" i="1"/>
  <c r="CB157" i="1" s="1"/>
  <c r="CD157" i="1" s="1"/>
  <c r="CH157" i="1"/>
  <c r="CK157" i="1" s="1"/>
  <c r="CT157" i="1"/>
  <c r="DL157" i="1"/>
  <c r="DQ157" i="1"/>
  <c r="DR157" i="1"/>
  <c r="EO157" i="1"/>
  <c r="EZ157" i="1"/>
  <c r="FL157" i="1"/>
  <c r="FX157" i="1"/>
  <c r="GL157" i="1"/>
  <c r="GW157" i="1"/>
  <c r="HI157" i="1"/>
  <c r="HU157" i="1"/>
  <c r="IF157" i="1"/>
  <c r="II157" i="1"/>
  <c r="IP157" i="1" s="1"/>
  <c r="JB157" i="1"/>
  <c r="JD157" i="1"/>
  <c r="JK157" i="1"/>
  <c r="JO157" i="1"/>
  <c r="JP157" i="1" s="1"/>
  <c r="AB158" i="1"/>
  <c r="AN158" i="1"/>
  <c r="AR158" i="1"/>
  <c r="AV158" i="1"/>
  <c r="AW158" i="1" s="1"/>
  <c r="BR158" i="1"/>
  <c r="BS158" i="1"/>
  <c r="BV158" i="1"/>
  <c r="BZ158" i="1"/>
  <c r="CB158" i="1" s="1"/>
  <c r="CD158" i="1" s="1"/>
  <c r="CH158" i="1"/>
  <c r="CK158" i="1" s="1"/>
  <c r="CT158" i="1"/>
  <c r="DL158" i="1"/>
  <c r="DQ158" i="1"/>
  <c r="DR158" i="1"/>
  <c r="EO158" i="1"/>
  <c r="EZ158" i="1"/>
  <c r="FL158" i="1"/>
  <c r="FX158" i="1"/>
  <c r="GL158" i="1"/>
  <c r="GW158" i="1"/>
  <c r="HI158" i="1"/>
  <c r="HU158" i="1"/>
  <c r="IF158" i="1"/>
  <c r="II158" i="1"/>
  <c r="IP158" i="1" s="1"/>
  <c r="JB158" i="1"/>
  <c r="JD158" i="1"/>
  <c r="JK158" i="1"/>
  <c r="JO158" i="1"/>
  <c r="JP158" i="1" s="1"/>
  <c r="AB159" i="1"/>
  <c r="AV159" i="1"/>
  <c r="AW159" i="1" s="1"/>
  <c r="BR159" i="1"/>
  <c r="BS159" i="1"/>
  <c r="BU159" i="1" s="1"/>
  <c r="BV159" i="1"/>
  <c r="BZ159" i="1"/>
  <c r="CB159" i="1" s="1"/>
  <c r="CD159" i="1" s="1"/>
  <c r="CH159" i="1"/>
  <c r="CK159" i="1" s="1"/>
  <c r="CT159" i="1"/>
  <c r="DL159" i="1"/>
  <c r="DQ159" i="1"/>
  <c r="DR159" i="1"/>
  <c r="EO159" i="1"/>
  <c r="EZ159" i="1"/>
  <c r="FL159" i="1"/>
  <c r="FX159" i="1"/>
  <c r="GL159" i="1"/>
  <c r="GW159" i="1"/>
  <c r="HI159" i="1"/>
  <c r="HU159" i="1"/>
  <c r="IF159" i="1"/>
  <c r="II159" i="1"/>
  <c r="IP159" i="1" s="1"/>
  <c r="JB159" i="1"/>
  <c r="JD159" i="1"/>
  <c r="JK159" i="1"/>
  <c r="JO159" i="1"/>
  <c r="JP159" i="1" s="1"/>
  <c r="JT159" i="1"/>
  <c r="JV159" i="1" s="1"/>
  <c r="AB160" i="1"/>
  <c r="AR160" i="1"/>
  <c r="AV160" i="1"/>
  <c r="AW160" i="1" s="1"/>
  <c r="BR160" i="1"/>
  <c r="BS160" i="1"/>
  <c r="BV160" i="1"/>
  <c r="BZ160" i="1"/>
  <c r="CB160" i="1" s="1"/>
  <c r="CD160" i="1" s="1"/>
  <c r="CH160" i="1"/>
  <c r="CK160" i="1" s="1"/>
  <c r="CT160" i="1"/>
  <c r="DL160" i="1"/>
  <c r="DQ160" i="1"/>
  <c r="DR160" i="1"/>
  <c r="EO160" i="1"/>
  <c r="EZ160" i="1"/>
  <c r="FL160" i="1"/>
  <c r="FX160" i="1"/>
  <c r="GL160" i="1"/>
  <c r="GW160" i="1"/>
  <c r="HI160" i="1"/>
  <c r="HU160" i="1"/>
  <c r="IF160" i="1"/>
  <c r="II160" i="1"/>
  <c r="IP160" i="1" s="1"/>
  <c r="JD160" i="1"/>
  <c r="JK160" i="1"/>
  <c r="JO160" i="1"/>
  <c r="JP160" i="1" s="1"/>
  <c r="AB161" i="1"/>
  <c r="AR161" i="1"/>
  <c r="AV161" i="1"/>
  <c r="AW161" i="1" s="1"/>
  <c r="BR161" i="1"/>
  <c r="BS161" i="1"/>
  <c r="BV161" i="1"/>
  <c r="BZ161" i="1"/>
  <c r="CB161" i="1" s="1"/>
  <c r="CD161" i="1" s="1"/>
  <c r="CH161" i="1"/>
  <c r="CK161" i="1" s="1"/>
  <c r="CT161" i="1"/>
  <c r="DL161" i="1"/>
  <c r="DQ161" i="1"/>
  <c r="DR161" i="1"/>
  <c r="EO161" i="1"/>
  <c r="EZ161" i="1"/>
  <c r="FL161" i="1"/>
  <c r="FX161" i="1"/>
  <c r="GL161" i="1"/>
  <c r="GW161" i="1"/>
  <c r="HI161" i="1"/>
  <c r="HU161" i="1"/>
  <c r="IF161" i="1"/>
  <c r="II161" i="1"/>
  <c r="IP161" i="1" s="1"/>
  <c r="JB161" i="1"/>
  <c r="JD161" i="1"/>
  <c r="JK161" i="1"/>
  <c r="JO161" i="1"/>
  <c r="JP161" i="1" s="1"/>
  <c r="AR162" i="1"/>
  <c r="AV162" i="1"/>
  <c r="AW162" i="1" s="1"/>
  <c r="BR162" i="1"/>
  <c r="BS162" i="1"/>
  <c r="BV162" i="1"/>
  <c r="BZ162" i="1"/>
  <c r="CB162" i="1" s="1"/>
  <c r="CD162" i="1" s="1"/>
  <c r="CF162" i="1"/>
  <c r="CG162" i="1"/>
  <c r="CT162" i="1"/>
  <c r="DL162" i="1"/>
  <c r="DQ162" i="1"/>
  <c r="DR162" i="1"/>
  <c r="EO162" i="1"/>
  <c r="EZ162" i="1"/>
  <c r="FL162" i="1"/>
  <c r="FX162" i="1"/>
  <c r="GL162" i="1"/>
  <c r="GW162" i="1"/>
  <c r="HI162" i="1"/>
  <c r="HU162" i="1"/>
  <c r="IF162" i="1"/>
  <c r="IR162" i="1" s="1"/>
  <c r="II162" i="1"/>
  <c r="IP162" i="1" s="1"/>
  <c r="JB162" i="1"/>
  <c r="JD162" i="1"/>
  <c r="JK162" i="1"/>
  <c r="JO162" i="1"/>
  <c r="JP162" i="1" s="1"/>
  <c r="AB163" i="1"/>
  <c r="AF163" i="1"/>
  <c r="AJ163" i="1"/>
  <c r="AV163" i="1"/>
  <c r="AW163" i="1" s="1"/>
  <c r="BG163" i="1"/>
  <c r="BK163" i="1"/>
  <c r="BR163" i="1"/>
  <c r="BS163" i="1"/>
  <c r="BU163" i="1" s="1"/>
  <c r="BV163" i="1"/>
  <c r="BZ163" i="1"/>
  <c r="CB163" i="1" s="1"/>
  <c r="CD163" i="1" s="1"/>
  <c r="CH163" i="1"/>
  <c r="CK163" i="1" s="1"/>
  <c r="CT163" i="1"/>
  <c r="DL163" i="1"/>
  <c r="DQ163" i="1"/>
  <c r="DR163" i="1"/>
  <c r="EO163" i="1"/>
  <c r="EZ163" i="1"/>
  <c r="FL163" i="1"/>
  <c r="FX163" i="1"/>
  <c r="GL163" i="1"/>
  <c r="GW163" i="1"/>
  <c r="HI163" i="1"/>
  <c r="HU163" i="1"/>
  <c r="IF163" i="1"/>
  <c r="IR163" i="1" s="1"/>
  <c r="II163" i="1"/>
  <c r="IP163" i="1" s="1"/>
  <c r="JD163" i="1"/>
  <c r="JI163" i="1"/>
  <c r="JK163" i="1"/>
  <c r="JO163" i="1"/>
  <c r="JP163" i="1" s="1"/>
  <c r="AB164" i="1"/>
  <c r="AR164" i="1"/>
  <c r="AV164" i="1"/>
  <c r="AW164" i="1" s="1"/>
  <c r="BR164" i="1"/>
  <c r="BS164" i="1"/>
  <c r="BV164" i="1"/>
  <c r="BZ164" i="1"/>
  <c r="CB164" i="1" s="1"/>
  <c r="CD164" i="1" s="1"/>
  <c r="CH164" i="1"/>
  <c r="CK164" i="1" s="1"/>
  <c r="CT164" i="1"/>
  <c r="DL164" i="1"/>
  <c r="DQ164" i="1"/>
  <c r="DR164" i="1"/>
  <c r="EO164" i="1"/>
  <c r="EZ164" i="1"/>
  <c r="FL164" i="1"/>
  <c r="FX164" i="1"/>
  <c r="GL164" i="1"/>
  <c r="GW164" i="1"/>
  <c r="HI164" i="1"/>
  <c r="HU164" i="1"/>
  <c r="IF164" i="1"/>
  <c r="II164" i="1"/>
  <c r="IP164" i="1" s="1"/>
  <c r="JB164" i="1"/>
  <c r="JD164" i="1"/>
  <c r="JK164" i="1"/>
  <c r="JO164" i="1"/>
  <c r="JP164" i="1" s="1"/>
  <c r="AB165" i="1"/>
  <c r="AV165" i="1"/>
  <c r="AW165" i="1" s="1"/>
  <c r="BR165" i="1"/>
  <c r="BS165" i="1"/>
  <c r="BU165" i="1" s="1"/>
  <c r="BV165" i="1"/>
  <c r="BZ165" i="1"/>
  <c r="CB165" i="1" s="1"/>
  <c r="CD165" i="1" s="1"/>
  <c r="CH165" i="1"/>
  <c r="CK165" i="1" s="1"/>
  <c r="CT165" i="1"/>
  <c r="DL165" i="1"/>
  <c r="DQ165" i="1"/>
  <c r="DR165" i="1"/>
  <c r="EO165" i="1"/>
  <c r="EZ165" i="1"/>
  <c r="FL165" i="1"/>
  <c r="FX165" i="1"/>
  <c r="GL165" i="1"/>
  <c r="GW165" i="1"/>
  <c r="HI165" i="1"/>
  <c r="HU165" i="1"/>
  <c r="IF165" i="1"/>
  <c r="II165" i="1"/>
  <c r="IP165" i="1" s="1"/>
  <c r="JB165" i="1"/>
  <c r="JD165" i="1"/>
  <c r="JK165" i="1"/>
  <c r="JO165" i="1"/>
  <c r="JP165" i="1" s="1"/>
  <c r="JT165" i="1"/>
  <c r="JV165" i="1" s="1"/>
  <c r="AB166" i="1"/>
  <c r="AF166" i="1"/>
  <c r="AJ166" i="1"/>
  <c r="AR166" i="1"/>
  <c r="AV166" i="1"/>
  <c r="AW166" i="1" s="1"/>
  <c r="BK166" i="1"/>
  <c r="BR166" i="1"/>
  <c r="BS166" i="1"/>
  <c r="BU166" i="1" s="1"/>
  <c r="BV166" i="1"/>
  <c r="BZ166" i="1"/>
  <c r="CB166" i="1" s="1"/>
  <c r="CD166" i="1" s="1"/>
  <c r="CH166" i="1"/>
  <c r="CK166" i="1" s="1"/>
  <c r="CT166" i="1"/>
  <c r="DQ166" i="1"/>
  <c r="DR166" i="1"/>
  <c r="EO166" i="1"/>
  <c r="EZ166" i="1"/>
  <c r="FL166" i="1"/>
  <c r="FX166" i="1"/>
  <c r="GL166" i="1"/>
  <c r="GW166" i="1"/>
  <c r="HI166" i="1"/>
  <c r="HU166" i="1"/>
  <c r="IF166" i="1"/>
  <c r="IR166" i="1" s="1"/>
  <c r="II166" i="1"/>
  <c r="IP166" i="1" s="1"/>
  <c r="JB166" i="1"/>
  <c r="JD166" i="1"/>
  <c r="JK166" i="1"/>
  <c r="JO166" i="1"/>
  <c r="JP166" i="1" s="1"/>
  <c r="AB167" i="1"/>
  <c r="AR167" i="1"/>
  <c r="AV167" i="1"/>
  <c r="AW167" i="1" s="1"/>
  <c r="BR167" i="1"/>
  <c r="BS167" i="1"/>
  <c r="BV167" i="1"/>
  <c r="BZ167" i="1"/>
  <c r="CB167" i="1" s="1"/>
  <c r="CD167" i="1" s="1"/>
  <c r="CH167" i="1"/>
  <c r="CK167" i="1" s="1"/>
  <c r="CT167" i="1"/>
  <c r="DL167" i="1"/>
  <c r="DQ167" i="1"/>
  <c r="DR167" i="1"/>
  <c r="EO167" i="1"/>
  <c r="EZ167" i="1"/>
  <c r="FL167" i="1"/>
  <c r="FX167" i="1"/>
  <c r="GL167" i="1"/>
  <c r="GW167" i="1"/>
  <c r="HI167" i="1"/>
  <c r="HU167" i="1"/>
  <c r="IF167" i="1"/>
  <c r="II167" i="1"/>
  <c r="IP167" i="1" s="1"/>
  <c r="JB167" i="1"/>
  <c r="JD167" i="1"/>
  <c r="JK167" i="1"/>
  <c r="JO167" i="1"/>
  <c r="JP167" i="1" s="1"/>
  <c r="JT167" i="1"/>
  <c r="JV167" i="1" s="1"/>
  <c r="AB168" i="1"/>
  <c r="AF168" i="1"/>
  <c r="AJ168" i="1"/>
  <c r="AR168" i="1"/>
  <c r="AV168" i="1"/>
  <c r="AW168" i="1" s="1"/>
  <c r="BR168" i="1"/>
  <c r="BS168" i="1"/>
  <c r="BU168" i="1" s="1"/>
  <c r="BV168" i="1"/>
  <c r="BZ168" i="1"/>
  <c r="CB168" i="1" s="1"/>
  <c r="CD168" i="1" s="1"/>
  <c r="CH168" i="1"/>
  <c r="CK168" i="1" s="1"/>
  <c r="CT168" i="1"/>
  <c r="DL168" i="1"/>
  <c r="DQ168" i="1"/>
  <c r="DR168" i="1"/>
  <c r="EO168" i="1"/>
  <c r="EZ168" i="1"/>
  <c r="FL168" i="1"/>
  <c r="FX168" i="1"/>
  <c r="GL168" i="1"/>
  <c r="GW168" i="1"/>
  <c r="HI168" i="1"/>
  <c r="HU168" i="1"/>
  <c r="IF168" i="1"/>
  <c r="II168" i="1"/>
  <c r="IP168" i="1" s="1"/>
  <c r="JB168" i="1"/>
  <c r="JD168" i="1"/>
  <c r="JI168" i="1"/>
  <c r="JK168" i="1"/>
  <c r="JO168" i="1"/>
  <c r="JP168" i="1" s="1"/>
  <c r="JT168" i="1"/>
  <c r="JV168" i="1" s="1"/>
  <c r="AB169" i="1"/>
  <c r="AF169" i="1"/>
  <c r="AJ169" i="1"/>
  <c r="AR169" i="1"/>
  <c r="AV169" i="1"/>
  <c r="AW169" i="1" s="1"/>
  <c r="BK169" i="1"/>
  <c r="BR169" i="1"/>
  <c r="BS169" i="1"/>
  <c r="BV169" i="1"/>
  <c r="BZ169" i="1"/>
  <c r="CB169" i="1" s="1"/>
  <c r="CD169" i="1" s="1"/>
  <c r="CH169" i="1"/>
  <c r="CK169" i="1" s="1"/>
  <c r="CT169" i="1"/>
  <c r="DL169" i="1"/>
  <c r="DQ169" i="1"/>
  <c r="DR169" i="1"/>
  <c r="EO169" i="1"/>
  <c r="EZ169" i="1"/>
  <c r="FL169" i="1"/>
  <c r="FX169" i="1"/>
  <c r="GL169" i="1"/>
  <c r="GW169" i="1"/>
  <c r="HI169" i="1"/>
  <c r="HU169" i="1"/>
  <c r="IF169" i="1"/>
  <c r="II169" i="1"/>
  <c r="IP169" i="1" s="1"/>
  <c r="JB169" i="1"/>
  <c r="JD169" i="1"/>
  <c r="JK169" i="1"/>
  <c r="JO169" i="1"/>
  <c r="JP169" i="1" s="1"/>
  <c r="AB170" i="1"/>
  <c r="AR170" i="1"/>
  <c r="AV170" i="1"/>
  <c r="AW170" i="1" s="1"/>
  <c r="BR170" i="1"/>
  <c r="BS170" i="1"/>
  <c r="BU170" i="1" s="1"/>
  <c r="BV170" i="1"/>
  <c r="BZ170" i="1"/>
  <c r="CB170" i="1" s="1"/>
  <c r="CD170" i="1" s="1"/>
  <c r="CH170" i="1"/>
  <c r="CK170" i="1" s="1"/>
  <c r="CT170" i="1"/>
  <c r="DL170" i="1"/>
  <c r="DQ170" i="1"/>
  <c r="DR170" i="1"/>
  <c r="EO170" i="1"/>
  <c r="EZ170" i="1"/>
  <c r="FL170" i="1"/>
  <c r="FX170" i="1"/>
  <c r="GL170" i="1"/>
  <c r="GW170" i="1"/>
  <c r="HI170" i="1"/>
  <c r="HU170" i="1"/>
  <c r="IF170" i="1"/>
  <c r="II170" i="1"/>
  <c r="IP170" i="1" s="1"/>
  <c r="JB170" i="1"/>
  <c r="JD170" i="1"/>
  <c r="JI170" i="1"/>
  <c r="JK170" i="1"/>
  <c r="JO170" i="1"/>
  <c r="JP170" i="1" s="1"/>
  <c r="AB171" i="1"/>
  <c r="AV171" i="1"/>
  <c r="AW171" i="1" s="1"/>
  <c r="BR171" i="1"/>
  <c r="BS171" i="1"/>
  <c r="BU171" i="1" s="1"/>
  <c r="BV171" i="1"/>
  <c r="BZ171" i="1"/>
  <c r="CB171" i="1" s="1"/>
  <c r="CD171" i="1" s="1"/>
  <c r="CH171" i="1"/>
  <c r="CK171" i="1" s="1"/>
  <c r="CT171" i="1"/>
  <c r="DL171" i="1"/>
  <c r="DQ171" i="1"/>
  <c r="DR171" i="1"/>
  <c r="EO171" i="1"/>
  <c r="EZ171" i="1"/>
  <c r="FL171" i="1"/>
  <c r="FX171" i="1"/>
  <c r="GL171" i="1"/>
  <c r="GW171" i="1"/>
  <c r="HI171" i="1"/>
  <c r="HU171" i="1"/>
  <c r="IF171" i="1"/>
  <c r="IR171" i="1" s="1"/>
  <c r="II171" i="1"/>
  <c r="IP171" i="1" s="1"/>
  <c r="JD171" i="1"/>
  <c r="JI171" i="1"/>
  <c r="JK171" i="1"/>
  <c r="JO171" i="1"/>
  <c r="JP171" i="1" s="1"/>
  <c r="JT171" i="1"/>
  <c r="JV171" i="1" s="1"/>
  <c r="AB172" i="1"/>
  <c r="AV172" i="1"/>
  <c r="AW172" i="1" s="1"/>
  <c r="BR172" i="1"/>
  <c r="BS172" i="1"/>
  <c r="BV172" i="1"/>
  <c r="BZ172" i="1"/>
  <c r="CB172" i="1" s="1"/>
  <c r="CD172" i="1" s="1"/>
  <c r="CH172" i="1"/>
  <c r="CK172" i="1" s="1"/>
  <c r="CT172" i="1"/>
  <c r="DL172" i="1"/>
  <c r="DQ172" i="1"/>
  <c r="DR172" i="1"/>
  <c r="EO172" i="1"/>
  <c r="EZ172" i="1"/>
  <c r="FL172" i="1"/>
  <c r="FX172" i="1"/>
  <c r="GL172" i="1"/>
  <c r="GW172" i="1"/>
  <c r="HI172" i="1"/>
  <c r="HU172" i="1"/>
  <c r="IF172" i="1"/>
  <c r="II172" i="1"/>
  <c r="IP172" i="1" s="1"/>
  <c r="JD172" i="1"/>
  <c r="JK172" i="1"/>
  <c r="JO172" i="1"/>
  <c r="JP172" i="1" s="1"/>
  <c r="JT172" i="1"/>
  <c r="JV172" i="1" s="1"/>
  <c r="AB173" i="1"/>
  <c r="AF173" i="1"/>
  <c r="AJ173" i="1"/>
  <c r="AR173" i="1"/>
  <c r="AV173" i="1"/>
  <c r="AW173" i="1" s="1"/>
  <c r="BR173" i="1"/>
  <c r="BS173" i="1"/>
  <c r="BU173" i="1" s="1"/>
  <c r="BV173" i="1"/>
  <c r="BZ173" i="1"/>
  <c r="CB173" i="1" s="1"/>
  <c r="CD173" i="1" s="1"/>
  <c r="CH173" i="1"/>
  <c r="CK173" i="1" s="1"/>
  <c r="CT173" i="1"/>
  <c r="DL173" i="1"/>
  <c r="DQ173" i="1"/>
  <c r="DR173" i="1"/>
  <c r="EO173" i="1"/>
  <c r="EZ173" i="1"/>
  <c r="FL173" i="1"/>
  <c r="FX173" i="1"/>
  <c r="GL173" i="1"/>
  <c r="GW173" i="1"/>
  <c r="HI173" i="1"/>
  <c r="HU173" i="1"/>
  <c r="IF173" i="1"/>
  <c r="IR173" i="1" s="1"/>
  <c r="II173" i="1"/>
  <c r="IP173" i="1" s="1"/>
  <c r="JD173" i="1"/>
  <c r="JK173" i="1"/>
  <c r="JO173" i="1"/>
  <c r="JP173" i="1" s="1"/>
  <c r="JT173" i="1"/>
  <c r="JV173" i="1" s="1"/>
  <c r="AB174" i="1"/>
  <c r="AR174" i="1"/>
  <c r="AV174" i="1"/>
  <c r="AW174" i="1" s="1"/>
  <c r="BR174" i="1"/>
  <c r="BS174" i="1"/>
  <c r="BV174" i="1"/>
  <c r="BZ174" i="1"/>
  <c r="CB174" i="1" s="1"/>
  <c r="CD174" i="1" s="1"/>
  <c r="CH174" i="1"/>
  <c r="CK174" i="1" s="1"/>
  <c r="CT174" i="1"/>
  <c r="DL174" i="1"/>
  <c r="DQ174" i="1"/>
  <c r="DR174" i="1"/>
  <c r="EO174" i="1"/>
  <c r="EZ174" i="1"/>
  <c r="FL174" i="1"/>
  <c r="FX174" i="1"/>
  <c r="GL174" i="1"/>
  <c r="GW174" i="1"/>
  <c r="HI174" i="1"/>
  <c r="HU174" i="1"/>
  <c r="IF174" i="1"/>
  <c r="II174" i="1"/>
  <c r="IP174" i="1" s="1"/>
  <c r="JB174" i="1"/>
  <c r="JD174" i="1"/>
  <c r="JK174" i="1"/>
  <c r="JO174" i="1"/>
  <c r="JP174" i="1" s="1"/>
  <c r="AB175" i="1"/>
  <c r="AJ175" i="1"/>
  <c r="AV175" i="1"/>
  <c r="AW175" i="1" s="1"/>
  <c r="BR175" i="1"/>
  <c r="BS175" i="1"/>
  <c r="BV175" i="1"/>
  <c r="BZ175" i="1"/>
  <c r="CB175" i="1" s="1"/>
  <c r="CD175" i="1" s="1"/>
  <c r="CH175" i="1"/>
  <c r="CK175" i="1" s="1"/>
  <c r="CT175" i="1"/>
  <c r="DL175" i="1"/>
  <c r="DQ175" i="1"/>
  <c r="DR175" i="1"/>
  <c r="EO175" i="1"/>
  <c r="EZ175" i="1"/>
  <c r="FL175" i="1"/>
  <c r="FX175" i="1"/>
  <c r="GL175" i="1"/>
  <c r="GW175" i="1"/>
  <c r="HI175" i="1"/>
  <c r="HU175" i="1"/>
  <c r="IF175" i="1"/>
  <c r="II175" i="1"/>
  <c r="IP175" i="1" s="1"/>
  <c r="JB175" i="1"/>
  <c r="JD175" i="1"/>
  <c r="JK175" i="1"/>
  <c r="JO175" i="1"/>
  <c r="JP175" i="1" s="1"/>
  <c r="JT175" i="1"/>
  <c r="JV175" i="1" s="1"/>
  <c r="AB176" i="1"/>
  <c r="AN176" i="1"/>
  <c r="AR176" i="1"/>
  <c r="AV176" i="1"/>
  <c r="AW176" i="1" s="1"/>
  <c r="BR176" i="1"/>
  <c r="BS176" i="1"/>
  <c r="BV176" i="1"/>
  <c r="BZ176" i="1"/>
  <c r="CB176" i="1" s="1"/>
  <c r="CD176" i="1" s="1"/>
  <c r="CH176" i="1"/>
  <c r="CK176" i="1" s="1"/>
  <c r="CT176" i="1"/>
  <c r="DL176" i="1"/>
  <c r="DQ176" i="1"/>
  <c r="DR176" i="1"/>
  <c r="EO176" i="1"/>
  <c r="EZ176" i="1"/>
  <c r="FL176" i="1"/>
  <c r="FX176" i="1"/>
  <c r="GL176" i="1"/>
  <c r="GW176" i="1"/>
  <c r="HI176" i="1"/>
  <c r="HU176" i="1"/>
  <c r="IF176" i="1"/>
  <c r="II176" i="1"/>
  <c r="IP176" i="1" s="1"/>
  <c r="JB176" i="1"/>
  <c r="JD176" i="1"/>
  <c r="JK176" i="1"/>
  <c r="JO176" i="1"/>
  <c r="JP176" i="1" s="1"/>
  <c r="AB177" i="1"/>
  <c r="AF177" i="1"/>
  <c r="AJ177" i="1"/>
  <c r="AV177" i="1"/>
  <c r="AW177" i="1" s="1"/>
  <c r="BR177" i="1"/>
  <c r="BS177" i="1"/>
  <c r="BU177" i="1" s="1"/>
  <c r="BV177" i="1"/>
  <c r="BZ177" i="1"/>
  <c r="CB177" i="1" s="1"/>
  <c r="CD177" i="1" s="1"/>
  <c r="CH177" i="1"/>
  <c r="CK177" i="1" s="1"/>
  <c r="CT177" i="1"/>
  <c r="DL177" i="1"/>
  <c r="DQ177" i="1"/>
  <c r="DR177" i="1"/>
  <c r="EO177" i="1"/>
  <c r="EZ177" i="1"/>
  <c r="FL177" i="1"/>
  <c r="FX177" i="1"/>
  <c r="GL177" i="1"/>
  <c r="GW177" i="1"/>
  <c r="HI177" i="1"/>
  <c r="HU177" i="1"/>
  <c r="IF177" i="1"/>
  <c r="II177" i="1"/>
  <c r="IP177" i="1" s="1"/>
  <c r="JD177" i="1"/>
  <c r="JK177" i="1"/>
  <c r="JO177" i="1"/>
  <c r="JP177" i="1" s="1"/>
  <c r="AB178" i="1"/>
  <c r="AF178" i="1"/>
  <c r="AJ178" i="1"/>
  <c r="AV178" i="1"/>
  <c r="AW178" i="1" s="1"/>
  <c r="BR178" i="1"/>
  <c r="BS178" i="1"/>
  <c r="BV178" i="1"/>
  <c r="BZ178" i="1"/>
  <c r="CB178" i="1" s="1"/>
  <c r="CD178" i="1" s="1"/>
  <c r="CH178" i="1"/>
  <c r="CK178" i="1" s="1"/>
  <c r="CT178" i="1"/>
  <c r="DL178" i="1"/>
  <c r="DQ178" i="1"/>
  <c r="DR178" i="1"/>
  <c r="EO178" i="1"/>
  <c r="EZ178" i="1"/>
  <c r="FL178" i="1"/>
  <c r="FX178" i="1"/>
  <c r="GL178" i="1"/>
  <c r="GW178" i="1"/>
  <c r="HI178" i="1"/>
  <c r="HU178" i="1"/>
  <c r="IF178" i="1"/>
  <c r="II178" i="1"/>
  <c r="IP178" i="1" s="1"/>
  <c r="JB178" i="1"/>
  <c r="JD178" i="1"/>
  <c r="JK178" i="1"/>
  <c r="JO178" i="1"/>
  <c r="JP178" i="1" s="1"/>
  <c r="AB179" i="1"/>
  <c r="AV179" i="1"/>
  <c r="AW179" i="1" s="1"/>
  <c r="BR179" i="1"/>
  <c r="BS179" i="1"/>
  <c r="BV179" i="1"/>
  <c r="BZ179" i="1"/>
  <c r="CB179" i="1" s="1"/>
  <c r="CD179" i="1" s="1"/>
  <c r="CH179" i="1"/>
  <c r="CK179" i="1" s="1"/>
  <c r="CT179" i="1"/>
  <c r="DL179" i="1"/>
  <c r="DQ179" i="1"/>
  <c r="DR179" i="1"/>
  <c r="EO179" i="1"/>
  <c r="EZ179" i="1"/>
  <c r="FL179" i="1"/>
  <c r="FX179" i="1"/>
  <c r="GL179" i="1"/>
  <c r="GW179" i="1"/>
  <c r="HI179" i="1"/>
  <c r="HU179" i="1"/>
  <c r="IF179" i="1"/>
  <c r="II179" i="1"/>
  <c r="IP179" i="1" s="1"/>
  <c r="JB179" i="1"/>
  <c r="JD179" i="1"/>
  <c r="JI179" i="1"/>
  <c r="JK179" i="1"/>
  <c r="JO179" i="1"/>
  <c r="JP179" i="1" s="1"/>
  <c r="JT179" i="1"/>
  <c r="JV179" i="1" s="1"/>
  <c r="AJ180" i="1"/>
  <c r="AR180" i="1"/>
  <c r="AV180" i="1"/>
  <c r="AW180" i="1" s="1"/>
  <c r="BR180" i="1"/>
  <c r="BS180" i="1"/>
  <c r="BV180" i="1"/>
  <c r="BZ180" i="1"/>
  <c r="CB180" i="1" s="1"/>
  <c r="CD180" i="1" s="1"/>
  <c r="CH180" i="1"/>
  <c r="CK180" i="1" s="1"/>
  <c r="CT180" i="1"/>
  <c r="DL180" i="1"/>
  <c r="DQ180" i="1"/>
  <c r="DR180" i="1"/>
  <c r="EO180" i="1"/>
  <c r="EZ180" i="1"/>
  <c r="FL180" i="1"/>
  <c r="FX180" i="1"/>
  <c r="GL180" i="1"/>
  <c r="GW180" i="1"/>
  <c r="HI180" i="1"/>
  <c r="HU180" i="1"/>
  <c r="IF180" i="1"/>
  <c r="IR180" i="1" s="1"/>
  <c r="II180" i="1"/>
  <c r="IP180" i="1" s="1"/>
  <c r="JD180" i="1"/>
  <c r="JK180" i="1"/>
  <c r="JO180" i="1"/>
  <c r="JP180" i="1" s="1"/>
  <c r="AB181" i="1"/>
  <c r="AR181" i="1"/>
  <c r="AV181" i="1"/>
  <c r="AW181" i="1" s="1"/>
  <c r="BR181" i="1"/>
  <c r="BS181" i="1"/>
  <c r="BV181" i="1"/>
  <c r="BZ181" i="1"/>
  <c r="CB181" i="1" s="1"/>
  <c r="CD181" i="1" s="1"/>
  <c r="CH181" i="1"/>
  <c r="CK181" i="1" s="1"/>
  <c r="CT181" i="1"/>
  <c r="DL181" i="1"/>
  <c r="DQ181" i="1"/>
  <c r="DR181" i="1"/>
  <c r="EO181" i="1"/>
  <c r="EZ181" i="1"/>
  <c r="FL181" i="1"/>
  <c r="FX181" i="1"/>
  <c r="GL181" i="1"/>
  <c r="GW181" i="1"/>
  <c r="HI181" i="1"/>
  <c r="HU181" i="1"/>
  <c r="IF181" i="1"/>
  <c r="II181" i="1"/>
  <c r="IP181" i="1" s="1"/>
  <c r="JB181" i="1"/>
  <c r="JD181" i="1"/>
  <c r="JK181" i="1"/>
  <c r="JO181" i="1"/>
  <c r="JP181" i="1" s="1"/>
  <c r="AB182" i="1"/>
  <c r="AR182" i="1"/>
  <c r="AV182" i="1"/>
  <c r="AW182" i="1" s="1"/>
  <c r="BR182" i="1"/>
  <c r="BS182" i="1"/>
  <c r="BU182" i="1" s="1"/>
  <c r="BV182" i="1"/>
  <c r="BZ182" i="1"/>
  <c r="CB182" i="1" s="1"/>
  <c r="CD182" i="1" s="1"/>
  <c r="CH182" i="1"/>
  <c r="CK182" i="1" s="1"/>
  <c r="CT182" i="1"/>
  <c r="DL182" i="1"/>
  <c r="DQ182" i="1"/>
  <c r="DR182" i="1"/>
  <c r="EO182" i="1"/>
  <c r="EZ182" i="1"/>
  <c r="FL182" i="1"/>
  <c r="FX182" i="1"/>
  <c r="GL182" i="1"/>
  <c r="GW182" i="1"/>
  <c r="HI182" i="1"/>
  <c r="HU182" i="1"/>
  <c r="IF182" i="1"/>
  <c r="II182" i="1"/>
  <c r="IP182" i="1" s="1"/>
  <c r="JD182" i="1"/>
  <c r="JK182" i="1"/>
  <c r="JO182" i="1"/>
  <c r="JP182" i="1" s="1"/>
  <c r="AV183" i="1"/>
  <c r="AW183" i="1" s="1"/>
  <c r="BR183" i="1"/>
  <c r="BS183" i="1"/>
  <c r="BV183" i="1"/>
  <c r="BZ183" i="1"/>
  <c r="CB183" i="1" s="1"/>
  <c r="CD183" i="1" s="1"/>
  <c r="CH183" i="1"/>
  <c r="CK183" i="1" s="1"/>
  <c r="CT183" i="1"/>
  <c r="DL183" i="1"/>
  <c r="DQ183" i="1"/>
  <c r="DR183" i="1"/>
  <c r="EO183" i="1"/>
  <c r="EZ183" i="1"/>
  <c r="FL183" i="1"/>
  <c r="FX183" i="1"/>
  <c r="GL183" i="1"/>
  <c r="GW183" i="1"/>
  <c r="HI183" i="1"/>
  <c r="HU183" i="1"/>
  <c r="IF183" i="1"/>
  <c r="II183" i="1"/>
  <c r="IP183" i="1" s="1"/>
  <c r="JD183" i="1"/>
  <c r="JK183" i="1"/>
  <c r="JO183" i="1"/>
  <c r="JP183" i="1" s="1"/>
  <c r="AB184" i="1"/>
  <c r="AF184" i="1"/>
  <c r="AJ184" i="1"/>
  <c r="AV184" i="1"/>
  <c r="AW184" i="1" s="1"/>
  <c r="BR184" i="1"/>
  <c r="BS184" i="1"/>
  <c r="BV184" i="1"/>
  <c r="BZ184" i="1"/>
  <c r="CB184" i="1" s="1"/>
  <c r="CD184" i="1" s="1"/>
  <c r="CH184" i="1"/>
  <c r="CK184" i="1" s="1"/>
  <c r="CT184" i="1"/>
  <c r="DL184" i="1"/>
  <c r="DQ184" i="1"/>
  <c r="DR184" i="1"/>
  <c r="EO184" i="1"/>
  <c r="EZ184" i="1"/>
  <c r="FL184" i="1"/>
  <c r="FX184" i="1"/>
  <c r="GL184" i="1"/>
  <c r="GW184" i="1"/>
  <c r="HI184" i="1"/>
  <c r="HU184" i="1"/>
  <c r="IF184" i="1"/>
  <c r="II184" i="1"/>
  <c r="IP184" i="1" s="1"/>
  <c r="JD184" i="1"/>
  <c r="JI184" i="1"/>
  <c r="JK184" i="1"/>
  <c r="JO184" i="1"/>
  <c r="JP184" i="1" s="1"/>
  <c r="AB185" i="1"/>
  <c r="AR185" i="1"/>
  <c r="AV185" i="1"/>
  <c r="AW185" i="1" s="1"/>
  <c r="BR185" i="1"/>
  <c r="BS185" i="1"/>
  <c r="BV185" i="1"/>
  <c r="BZ185" i="1"/>
  <c r="CB185" i="1" s="1"/>
  <c r="CD185" i="1" s="1"/>
  <c r="CH185" i="1"/>
  <c r="CK185" i="1" s="1"/>
  <c r="CT185" i="1"/>
  <c r="DL185" i="1"/>
  <c r="DQ185" i="1"/>
  <c r="DR185" i="1"/>
  <c r="EO185" i="1"/>
  <c r="EZ185" i="1"/>
  <c r="FL185" i="1"/>
  <c r="FX185" i="1"/>
  <c r="GL185" i="1"/>
  <c r="GW185" i="1"/>
  <c r="HI185" i="1"/>
  <c r="HU185" i="1"/>
  <c r="IF185" i="1"/>
  <c r="II185" i="1"/>
  <c r="IP185" i="1" s="1"/>
  <c r="JD185" i="1"/>
  <c r="JI185" i="1"/>
  <c r="JK185" i="1"/>
  <c r="JO185" i="1"/>
  <c r="JP185" i="1" s="1"/>
  <c r="AB186" i="1"/>
  <c r="AR186" i="1"/>
  <c r="AV186" i="1"/>
  <c r="AW186" i="1" s="1"/>
  <c r="BR186" i="1"/>
  <c r="BS186" i="1"/>
  <c r="BV186" i="1"/>
  <c r="BZ186" i="1"/>
  <c r="CB186" i="1" s="1"/>
  <c r="CD186" i="1" s="1"/>
  <c r="CH186" i="1"/>
  <c r="CK186" i="1" s="1"/>
  <c r="CT186" i="1"/>
  <c r="DL186" i="1"/>
  <c r="DQ186" i="1"/>
  <c r="DR186" i="1"/>
  <c r="EO186" i="1"/>
  <c r="EZ186" i="1"/>
  <c r="FL186" i="1"/>
  <c r="FX186" i="1"/>
  <c r="GL186" i="1"/>
  <c r="GW186" i="1"/>
  <c r="HI186" i="1"/>
  <c r="HU186" i="1"/>
  <c r="IF186" i="1"/>
  <c r="II186" i="1"/>
  <c r="IP186" i="1" s="1"/>
  <c r="JB186" i="1"/>
  <c r="JD186" i="1"/>
  <c r="JI186" i="1"/>
  <c r="JK186" i="1"/>
  <c r="JO186" i="1"/>
  <c r="JP186" i="1" s="1"/>
  <c r="AB187" i="1"/>
  <c r="AR187" i="1"/>
  <c r="AV187" i="1"/>
  <c r="AW187" i="1" s="1"/>
  <c r="BR187" i="1"/>
  <c r="BS187" i="1"/>
  <c r="BV187" i="1"/>
  <c r="BZ187" i="1"/>
  <c r="CB187" i="1" s="1"/>
  <c r="CD187" i="1" s="1"/>
  <c r="CH187" i="1"/>
  <c r="CK187" i="1" s="1"/>
  <c r="CT187" i="1"/>
  <c r="DL187" i="1"/>
  <c r="DQ187" i="1"/>
  <c r="DR187" i="1"/>
  <c r="EO187" i="1"/>
  <c r="EZ187" i="1"/>
  <c r="FL187" i="1"/>
  <c r="FX187" i="1"/>
  <c r="GL187" i="1"/>
  <c r="GW187" i="1"/>
  <c r="HI187" i="1"/>
  <c r="HU187" i="1"/>
  <c r="IF187" i="1"/>
  <c r="IR187" i="1" s="1"/>
  <c r="II187" i="1"/>
  <c r="IP187" i="1" s="1"/>
  <c r="JD187" i="1"/>
  <c r="JI187" i="1"/>
  <c r="JK187" i="1"/>
  <c r="JO187" i="1"/>
  <c r="JP187" i="1" s="1"/>
  <c r="AB188" i="1"/>
  <c r="AF188" i="1"/>
  <c r="AJ188" i="1"/>
  <c r="AV188" i="1"/>
  <c r="AW188" i="1" s="1"/>
  <c r="BR188" i="1"/>
  <c r="BS188" i="1"/>
  <c r="BU188" i="1" s="1"/>
  <c r="BV188" i="1"/>
  <c r="BZ188" i="1"/>
  <c r="CB188" i="1" s="1"/>
  <c r="CD188" i="1" s="1"/>
  <c r="CH188" i="1"/>
  <c r="CK188" i="1" s="1"/>
  <c r="CT188" i="1"/>
  <c r="DL188" i="1"/>
  <c r="DQ188" i="1"/>
  <c r="DR188" i="1"/>
  <c r="EO188" i="1"/>
  <c r="EZ188" i="1"/>
  <c r="FL188" i="1"/>
  <c r="FX188" i="1"/>
  <c r="GL188" i="1"/>
  <c r="GW188" i="1"/>
  <c r="HI188" i="1"/>
  <c r="HU188" i="1"/>
  <c r="IF188" i="1"/>
  <c r="II188" i="1"/>
  <c r="IP188" i="1" s="1"/>
  <c r="JB188" i="1"/>
  <c r="JD188" i="1"/>
  <c r="JK188" i="1"/>
  <c r="JO188" i="1"/>
  <c r="JP188" i="1" s="1"/>
  <c r="AB189" i="1"/>
  <c r="AF189" i="1"/>
  <c r="AJ189" i="1"/>
  <c r="AR189" i="1"/>
  <c r="AV189" i="1"/>
  <c r="AW189" i="1" s="1"/>
  <c r="BK189" i="1"/>
  <c r="BR189" i="1"/>
  <c r="BS189" i="1"/>
  <c r="BV189" i="1"/>
  <c r="BZ189" i="1"/>
  <c r="CB189" i="1" s="1"/>
  <c r="CD189" i="1" s="1"/>
  <c r="CH189" i="1"/>
  <c r="CK189" i="1" s="1"/>
  <c r="CT189" i="1"/>
  <c r="DL189" i="1"/>
  <c r="DQ189" i="1"/>
  <c r="DR189" i="1"/>
  <c r="EO189" i="1"/>
  <c r="EZ189" i="1"/>
  <c r="FL189" i="1"/>
  <c r="FX189" i="1"/>
  <c r="GL189" i="1"/>
  <c r="GW189" i="1"/>
  <c r="HI189" i="1"/>
  <c r="HU189" i="1"/>
  <c r="IF189" i="1"/>
  <c r="II189" i="1"/>
  <c r="IP189" i="1" s="1"/>
  <c r="JD189" i="1"/>
  <c r="JI189" i="1"/>
  <c r="JK189" i="1"/>
  <c r="JO189" i="1"/>
  <c r="JP189" i="1" s="1"/>
  <c r="AB190" i="1"/>
  <c r="AF190" i="1"/>
  <c r="AV190" i="1"/>
  <c r="AW190" i="1" s="1"/>
  <c r="BR190" i="1"/>
  <c r="BS190" i="1"/>
  <c r="BV190" i="1"/>
  <c r="BZ190" i="1"/>
  <c r="CB190" i="1" s="1"/>
  <c r="CD190" i="1" s="1"/>
  <c r="CH190" i="1"/>
  <c r="CK190" i="1" s="1"/>
  <c r="CT190" i="1"/>
  <c r="DL190" i="1"/>
  <c r="DQ190" i="1"/>
  <c r="DR190" i="1"/>
  <c r="EO190" i="1"/>
  <c r="EZ190" i="1"/>
  <c r="FL190" i="1"/>
  <c r="FX190" i="1"/>
  <c r="GL190" i="1"/>
  <c r="GW190" i="1"/>
  <c r="HI190" i="1"/>
  <c r="HU190" i="1"/>
  <c r="IF190" i="1"/>
  <c r="IR190" i="1" s="1"/>
  <c r="II190" i="1"/>
  <c r="IP190" i="1" s="1"/>
  <c r="JB190" i="1"/>
  <c r="JD190" i="1"/>
  <c r="JI190" i="1"/>
  <c r="JK190" i="1"/>
  <c r="JO190" i="1"/>
  <c r="JP190" i="1" s="1"/>
  <c r="JT190" i="1"/>
  <c r="JV190" i="1" s="1"/>
  <c r="AF191" i="1"/>
  <c r="AJ191" i="1"/>
  <c r="AV191" i="1"/>
  <c r="AW191" i="1" s="1"/>
  <c r="BR191" i="1"/>
  <c r="BS191" i="1"/>
  <c r="BU191" i="1" s="1"/>
  <c r="BV191" i="1"/>
  <c r="BZ191" i="1"/>
  <c r="CB191" i="1" s="1"/>
  <c r="CD191" i="1" s="1"/>
  <c r="CH191" i="1"/>
  <c r="CK191" i="1" s="1"/>
  <c r="CT191" i="1"/>
  <c r="DL191" i="1"/>
  <c r="DQ191" i="1"/>
  <c r="DR191" i="1"/>
  <c r="EO191" i="1"/>
  <c r="EZ191" i="1"/>
  <c r="FL191" i="1"/>
  <c r="FX191" i="1"/>
  <c r="GL191" i="1"/>
  <c r="GW191" i="1"/>
  <c r="HI191" i="1"/>
  <c r="HU191" i="1"/>
  <c r="IF191" i="1"/>
  <c r="II191" i="1"/>
  <c r="IP191" i="1" s="1"/>
  <c r="JB191" i="1"/>
  <c r="JD191" i="1"/>
  <c r="JK191" i="1"/>
  <c r="JO191" i="1"/>
  <c r="JP191" i="1" s="1"/>
  <c r="AB192" i="1"/>
  <c r="AN192" i="1"/>
  <c r="AR192" i="1"/>
  <c r="AV192" i="1"/>
  <c r="AW192" i="1" s="1"/>
  <c r="BR192" i="1"/>
  <c r="BS192" i="1"/>
  <c r="BU192" i="1" s="1"/>
  <c r="BV192" i="1"/>
  <c r="BZ192" i="1"/>
  <c r="CB192" i="1" s="1"/>
  <c r="CD192" i="1" s="1"/>
  <c r="CH192" i="1"/>
  <c r="CK192" i="1" s="1"/>
  <c r="CT192" i="1"/>
  <c r="DL192" i="1"/>
  <c r="DQ192" i="1"/>
  <c r="DR192" i="1"/>
  <c r="EO192" i="1"/>
  <c r="EZ192" i="1"/>
  <c r="FL192" i="1"/>
  <c r="FX192" i="1"/>
  <c r="GL192" i="1"/>
  <c r="GW192" i="1"/>
  <c r="HI192" i="1"/>
  <c r="HU192" i="1"/>
  <c r="IF192" i="1"/>
  <c r="II192" i="1"/>
  <c r="IP192" i="1" s="1"/>
  <c r="JB192" i="1"/>
  <c r="JD192" i="1"/>
  <c r="JK192" i="1"/>
  <c r="JO192" i="1"/>
  <c r="JP192" i="1" s="1"/>
  <c r="JT192" i="1"/>
  <c r="JV192" i="1" s="1"/>
  <c r="AB193" i="1"/>
  <c r="AR193" i="1"/>
  <c r="AV193" i="1"/>
  <c r="AW193" i="1" s="1"/>
  <c r="BR193" i="1"/>
  <c r="BS193" i="1"/>
  <c r="BV193" i="1"/>
  <c r="BZ193" i="1"/>
  <c r="CB193" i="1" s="1"/>
  <c r="CD193" i="1" s="1"/>
  <c r="CH193" i="1"/>
  <c r="CK193" i="1" s="1"/>
  <c r="CT193" i="1"/>
  <c r="DL193" i="1"/>
  <c r="DQ193" i="1"/>
  <c r="DR193" i="1"/>
  <c r="EO193" i="1"/>
  <c r="EZ193" i="1"/>
  <c r="FL193" i="1"/>
  <c r="FX193" i="1"/>
  <c r="GL193" i="1"/>
  <c r="GW193" i="1"/>
  <c r="HI193" i="1"/>
  <c r="HU193" i="1"/>
  <c r="IF193" i="1"/>
  <c r="II193" i="1"/>
  <c r="IP193" i="1" s="1"/>
  <c r="JB193" i="1"/>
  <c r="JD193" i="1"/>
  <c r="JK193" i="1"/>
  <c r="JO193" i="1"/>
  <c r="JP193" i="1" s="1"/>
  <c r="AB194" i="1"/>
  <c r="AF194" i="1"/>
  <c r="AJ194" i="1"/>
  <c r="AV194" i="1"/>
  <c r="AW194" i="1" s="1"/>
  <c r="BR194" i="1"/>
  <c r="BS194" i="1"/>
  <c r="BV194" i="1"/>
  <c r="BZ194" i="1"/>
  <c r="CB194" i="1" s="1"/>
  <c r="CD194" i="1" s="1"/>
  <c r="CH194" i="1"/>
  <c r="CK194" i="1" s="1"/>
  <c r="CT194" i="1"/>
  <c r="DL194" i="1"/>
  <c r="DQ194" i="1"/>
  <c r="DR194" i="1"/>
  <c r="EO194" i="1"/>
  <c r="EZ194" i="1"/>
  <c r="FL194" i="1"/>
  <c r="FX194" i="1"/>
  <c r="GL194" i="1"/>
  <c r="GW194" i="1"/>
  <c r="HI194" i="1"/>
  <c r="HU194" i="1"/>
  <c r="IF194" i="1"/>
  <c r="II194" i="1"/>
  <c r="IP194" i="1" s="1"/>
  <c r="JB194" i="1"/>
  <c r="JD194" i="1"/>
  <c r="JI194" i="1"/>
  <c r="JK194" i="1"/>
  <c r="JO194" i="1"/>
  <c r="JP194" i="1" s="1"/>
  <c r="AJ195" i="1"/>
  <c r="AR195" i="1"/>
  <c r="AV195" i="1"/>
  <c r="AW195" i="1" s="1"/>
  <c r="BR195" i="1"/>
  <c r="BS195" i="1"/>
  <c r="BU195" i="1" s="1"/>
  <c r="BV195" i="1"/>
  <c r="BZ195" i="1"/>
  <c r="CB195" i="1" s="1"/>
  <c r="CD195" i="1" s="1"/>
  <c r="CH195" i="1"/>
  <c r="CK195" i="1" s="1"/>
  <c r="CT195" i="1"/>
  <c r="DQ195" i="1"/>
  <c r="DR195" i="1"/>
  <c r="EO195" i="1"/>
  <c r="EZ195" i="1"/>
  <c r="FL195" i="1"/>
  <c r="FX195" i="1"/>
  <c r="GL195" i="1"/>
  <c r="GW195" i="1"/>
  <c r="HI195" i="1"/>
  <c r="HU195" i="1"/>
  <c r="IF195" i="1"/>
  <c r="II195" i="1"/>
  <c r="IP195" i="1" s="1"/>
  <c r="JB195" i="1"/>
  <c r="JD195" i="1"/>
  <c r="JK195" i="1"/>
  <c r="JO195" i="1"/>
  <c r="JP195" i="1" s="1"/>
  <c r="AB196" i="1"/>
  <c r="AR196" i="1"/>
  <c r="AV196" i="1"/>
  <c r="AW196" i="1" s="1"/>
  <c r="BR196" i="1"/>
  <c r="BS196" i="1"/>
  <c r="BV196" i="1"/>
  <c r="BZ196" i="1"/>
  <c r="CB196" i="1" s="1"/>
  <c r="CD196" i="1" s="1"/>
  <c r="CH196" i="1"/>
  <c r="CK196" i="1" s="1"/>
  <c r="CT196" i="1"/>
  <c r="DL196" i="1"/>
  <c r="DQ196" i="1"/>
  <c r="DR196" i="1"/>
  <c r="EO196" i="1"/>
  <c r="EZ196" i="1"/>
  <c r="FL196" i="1"/>
  <c r="FX196" i="1"/>
  <c r="GL196" i="1"/>
  <c r="GW196" i="1"/>
  <c r="HI196" i="1"/>
  <c r="HU196" i="1"/>
  <c r="IF196" i="1"/>
  <c r="II196" i="1"/>
  <c r="IP196" i="1" s="1"/>
  <c r="JB196" i="1"/>
  <c r="JD196" i="1"/>
  <c r="JK196" i="1"/>
  <c r="JO196" i="1"/>
  <c r="JP196" i="1" s="1"/>
  <c r="JT196" i="1"/>
  <c r="JV196" i="1" s="1"/>
  <c r="AB197" i="1"/>
  <c r="AF197" i="1"/>
  <c r="AV197" i="1"/>
  <c r="AW197" i="1" s="1"/>
  <c r="BR197" i="1"/>
  <c r="BS197" i="1"/>
  <c r="BU197" i="1" s="1"/>
  <c r="BV197" i="1"/>
  <c r="BZ197" i="1"/>
  <c r="CB197" i="1" s="1"/>
  <c r="CD197" i="1" s="1"/>
  <c r="CH197" i="1"/>
  <c r="CK197" i="1" s="1"/>
  <c r="CT197" i="1"/>
  <c r="DL197" i="1"/>
  <c r="DQ197" i="1"/>
  <c r="DR197" i="1"/>
  <c r="EO197" i="1"/>
  <c r="EZ197" i="1"/>
  <c r="FL197" i="1"/>
  <c r="FX197" i="1"/>
  <c r="GL197" i="1"/>
  <c r="GW197" i="1"/>
  <c r="HI197" i="1"/>
  <c r="HU197" i="1"/>
  <c r="IF197" i="1"/>
  <c r="II197" i="1"/>
  <c r="IP197" i="1" s="1"/>
  <c r="JD197" i="1"/>
  <c r="JK197" i="1"/>
  <c r="JO197" i="1"/>
  <c r="JP197" i="1" s="1"/>
  <c r="AB198" i="1"/>
  <c r="AF198" i="1"/>
  <c r="AR198" i="1"/>
  <c r="AV198" i="1"/>
  <c r="AW198" i="1" s="1"/>
  <c r="BR198" i="1"/>
  <c r="BS198" i="1"/>
  <c r="BV198" i="1"/>
  <c r="BZ198" i="1"/>
  <c r="CB198" i="1" s="1"/>
  <c r="CD198" i="1" s="1"/>
  <c r="CH198" i="1"/>
  <c r="CK198" i="1" s="1"/>
  <c r="CT198" i="1"/>
  <c r="DL198" i="1"/>
  <c r="DQ198" i="1"/>
  <c r="DR198" i="1"/>
  <c r="EO198" i="1"/>
  <c r="EZ198" i="1"/>
  <c r="FL198" i="1"/>
  <c r="FX198" i="1"/>
  <c r="GL198" i="1"/>
  <c r="GW198" i="1"/>
  <c r="HI198" i="1"/>
  <c r="HU198" i="1"/>
  <c r="IF198" i="1"/>
  <c r="II198" i="1"/>
  <c r="IP198" i="1" s="1"/>
  <c r="JB198" i="1"/>
  <c r="JD198" i="1"/>
  <c r="JI198" i="1"/>
  <c r="JK198" i="1"/>
  <c r="JO198" i="1"/>
  <c r="JP198" i="1" s="1"/>
  <c r="AB199" i="1"/>
  <c r="AF199" i="1"/>
  <c r="AJ199" i="1"/>
  <c r="AR199" i="1"/>
  <c r="AV199" i="1"/>
  <c r="AW199" i="1" s="1"/>
  <c r="BK199" i="1"/>
  <c r="BR199" i="1"/>
  <c r="BS199" i="1"/>
  <c r="BV199" i="1"/>
  <c r="BZ199" i="1"/>
  <c r="CB199" i="1" s="1"/>
  <c r="CD199" i="1" s="1"/>
  <c r="CH199" i="1"/>
  <c r="CK199" i="1" s="1"/>
  <c r="CT199" i="1"/>
  <c r="DL199" i="1"/>
  <c r="DQ199" i="1"/>
  <c r="DR199" i="1"/>
  <c r="EO199" i="1"/>
  <c r="EZ199" i="1"/>
  <c r="FL199" i="1"/>
  <c r="FX199" i="1"/>
  <c r="GL199" i="1"/>
  <c r="GW199" i="1"/>
  <c r="HI199" i="1"/>
  <c r="HU199" i="1"/>
  <c r="IF199" i="1"/>
  <c r="II199" i="1"/>
  <c r="IP199" i="1" s="1"/>
  <c r="JB199" i="1"/>
  <c r="JD199" i="1"/>
  <c r="JI199" i="1"/>
  <c r="JK199" i="1"/>
  <c r="JO199" i="1"/>
  <c r="JP199" i="1" s="1"/>
  <c r="AB200" i="1"/>
  <c r="AF200" i="1"/>
  <c r="AJ200" i="1"/>
  <c r="AR200" i="1"/>
  <c r="AV200" i="1"/>
  <c r="AW200" i="1" s="1"/>
  <c r="BR200" i="1"/>
  <c r="BS200" i="1"/>
  <c r="BV200" i="1"/>
  <c r="BZ200" i="1"/>
  <c r="CB200" i="1" s="1"/>
  <c r="CD200" i="1" s="1"/>
  <c r="CH200" i="1"/>
  <c r="CK200" i="1" s="1"/>
  <c r="CT200" i="1"/>
  <c r="DL200" i="1"/>
  <c r="DQ200" i="1"/>
  <c r="DR200" i="1"/>
  <c r="EO200" i="1"/>
  <c r="EZ200" i="1"/>
  <c r="FL200" i="1"/>
  <c r="FX200" i="1"/>
  <c r="GL200" i="1"/>
  <c r="GW200" i="1"/>
  <c r="HI200" i="1"/>
  <c r="HU200" i="1"/>
  <c r="IF200" i="1"/>
  <c r="IR200" i="1" s="1"/>
  <c r="II200" i="1"/>
  <c r="IP200" i="1" s="1"/>
  <c r="JD200" i="1"/>
  <c r="JI200" i="1"/>
  <c r="JK200" i="1"/>
  <c r="JO200" i="1"/>
  <c r="JP200" i="1" s="1"/>
  <c r="AB201" i="1"/>
  <c r="AR201" i="1"/>
  <c r="AV201" i="1"/>
  <c r="AW201" i="1" s="1"/>
  <c r="BR201" i="1"/>
  <c r="BS201" i="1"/>
  <c r="BU201" i="1" s="1"/>
  <c r="BV201" i="1"/>
  <c r="BZ201" i="1"/>
  <c r="CB201" i="1" s="1"/>
  <c r="CD201" i="1" s="1"/>
  <c r="CH201" i="1"/>
  <c r="CK201" i="1" s="1"/>
  <c r="CT201" i="1"/>
  <c r="DL201" i="1"/>
  <c r="DQ201" i="1"/>
  <c r="DR201" i="1"/>
  <c r="EO201" i="1"/>
  <c r="EZ201" i="1"/>
  <c r="FL201" i="1"/>
  <c r="FX201" i="1"/>
  <c r="GL201" i="1"/>
  <c r="GW201" i="1"/>
  <c r="HI201" i="1"/>
  <c r="HU201" i="1"/>
  <c r="IF201" i="1"/>
  <c r="II201" i="1"/>
  <c r="IP201" i="1" s="1"/>
  <c r="JD201" i="1"/>
  <c r="JK201" i="1"/>
  <c r="JO201" i="1"/>
  <c r="JP201" i="1" s="1"/>
  <c r="AB202" i="1"/>
  <c r="AR202" i="1"/>
  <c r="AV202" i="1"/>
  <c r="AW202" i="1" s="1"/>
  <c r="BR202" i="1"/>
  <c r="BS202" i="1"/>
  <c r="BU202" i="1" s="1"/>
  <c r="BV202" i="1"/>
  <c r="BZ202" i="1"/>
  <c r="CB202" i="1" s="1"/>
  <c r="CD202" i="1" s="1"/>
  <c r="CH202" i="1"/>
  <c r="CK202" i="1" s="1"/>
  <c r="CT202" i="1"/>
  <c r="DL202" i="1"/>
  <c r="DQ202" i="1"/>
  <c r="DR202" i="1"/>
  <c r="EO202" i="1"/>
  <c r="EZ202" i="1"/>
  <c r="FL202" i="1"/>
  <c r="FX202" i="1"/>
  <c r="GL202" i="1"/>
  <c r="GW202" i="1"/>
  <c r="HI202" i="1"/>
  <c r="HU202" i="1"/>
  <c r="IF202" i="1"/>
  <c r="II202" i="1"/>
  <c r="IP202" i="1" s="1"/>
  <c r="JB202" i="1"/>
  <c r="JD202" i="1"/>
  <c r="JK202" i="1"/>
  <c r="JO202" i="1"/>
  <c r="JP202" i="1" s="1"/>
  <c r="JT202" i="1"/>
  <c r="JV202" i="1" s="1"/>
  <c r="AR203" i="1"/>
  <c r="AV203" i="1"/>
  <c r="AW203" i="1" s="1"/>
  <c r="BR203" i="1"/>
  <c r="BS203" i="1"/>
  <c r="BV203" i="1"/>
  <c r="BZ203" i="1"/>
  <c r="CB203" i="1" s="1"/>
  <c r="CD203" i="1" s="1"/>
  <c r="CH203" i="1"/>
  <c r="CK203" i="1" s="1"/>
  <c r="CT203" i="1"/>
  <c r="DL203" i="1"/>
  <c r="DQ203" i="1"/>
  <c r="DR203" i="1"/>
  <c r="EO203" i="1"/>
  <c r="EZ203" i="1"/>
  <c r="FL203" i="1"/>
  <c r="FX203" i="1"/>
  <c r="GL203" i="1"/>
  <c r="GW203" i="1"/>
  <c r="HI203" i="1"/>
  <c r="HU203" i="1"/>
  <c r="IF203" i="1"/>
  <c r="II203" i="1"/>
  <c r="IP203" i="1" s="1"/>
  <c r="JB203" i="1"/>
  <c r="JD203" i="1"/>
  <c r="JK203" i="1"/>
  <c r="JO203" i="1"/>
  <c r="JP203" i="1" s="1"/>
  <c r="JT203" i="1"/>
  <c r="JV203" i="1" s="1"/>
  <c r="AB204" i="1"/>
  <c r="AF204" i="1"/>
  <c r="AJ204" i="1"/>
  <c r="AV204" i="1"/>
  <c r="AW204" i="1" s="1"/>
  <c r="BR204" i="1"/>
  <c r="BS204" i="1"/>
  <c r="BV204" i="1"/>
  <c r="BZ204" i="1"/>
  <c r="CB204" i="1" s="1"/>
  <c r="CD204" i="1" s="1"/>
  <c r="CH204" i="1"/>
  <c r="CK204" i="1" s="1"/>
  <c r="CT204" i="1"/>
  <c r="DL204" i="1"/>
  <c r="DQ204" i="1"/>
  <c r="DR204" i="1"/>
  <c r="EO204" i="1"/>
  <c r="EZ204" i="1"/>
  <c r="FL204" i="1"/>
  <c r="FX204" i="1"/>
  <c r="GL204" i="1"/>
  <c r="GW204" i="1"/>
  <c r="HI204" i="1"/>
  <c r="HU204" i="1"/>
  <c r="IF204" i="1"/>
  <c r="IR204" i="1" s="1"/>
  <c r="II204" i="1"/>
  <c r="IP204" i="1" s="1"/>
  <c r="JB204" i="1"/>
  <c r="JD204" i="1"/>
  <c r="JK204" i="1"/>
  <c r="JO204" i="1"/>
  <c r="JP204" i="1" s="1"/>
  <c r="AV205" i="1"/>
  <c r="AW205" i="1" s="1"/>
  <c r="BR205" i="1"/>
  <c r="BS205" i="1"/>
  <c r="BV205" i="1"/>
  <c r="BZ205" i="1"/>
  <c r="CB205" i="1" s="1"/>
  <c r="CD205" i="1" s="1"/>
  <c r="CH205" i="1"/>
  <c r="CK205" i="1" s="1"/>
  <c r="CT205" i="1"/>
  <c r="DL205" i="1"/>
  <c r="DQ205" i="1"/>
  <c r="DR205" i="1"/>
  <c r="EO205" i="1"/>
  <c r="EZ205" i="1"/>
  <c r="FL205" i="1"/>
  <c r="FX205" i="1"/>
  <c r="GL205" i="1"/>
  <c r="GW205" i="1"/>
  <c r="HI205" i="1"/>
  <c r="HU205" i="1"/>
  <c r="IF205" i="1"/>
  <c r="IR205" i="1" s="1"/>
  <c r="II205" i="1"/>
  <c r="IP205" i="1" s="1"/>
  <c r="JD205" i="1"/>
  <c r="JK205" i="1"/>
  <c r="JO205" i="1"/>
  <c r="JP205" i="1" s="1"/>
  <c r="AB206" i="1"/>
  <c r="AF206" i="1"/>
  <c r="AJ206" i="1"/>
  <c r="AR206" i="1"/>
  <c r="AV206" i="1"/>
  <c r="AW206" i="1" s="1"/>
  <c r="BR206" i="1"/>
  <c r="BS206" i="1"/>
  <c r="BU206" i="1" s="1"/>
  <c r="BV206" i="1"/>
  <c r="BZ206" i="1"/>
  <c r="CB206" i="1" s="1"/>
  <c r="CD206" i="1" s="1"/>
  <c r="CH206" i="1"/>
  <c r="CK206" i="1" s="1"/>
  <c r="CT206" i="1"/>
  <c r="DL206" i="1"/>
  <c r="DQ206" i="1"/>
  <c r="DR206" i="1"/>
  <c r="EO206" i="1"/>
  <c r="EZ206" i="1"/>
  <c r="FL206" i="1"/>
  <c r="FX206" i="1"/>
  <c r="GL206" i="1"/>
  <c r="GW206" i="1"/>
  <c r="HI206" i="1"/>
  <c r="HU206" i="1"/>
  <c r="IF206" i="1"/>
  <c r="II206" i="1"/>
  <c r="IP206" i="1" s="1"/>
  <c r="JD206" i="1"/>
  <c r="JI206" i="1"/>
  <c r="JK206" i="1"/>
  <c r="JO206" i="1"/>
  <c r="JP206" i="1" s="1"/>
  <c r="AB207" i="1"/>
  <c r="AN207" i="1"/>
  <c r="AR207" i="1"/>
  <c r="AV207" i="1"/>
  <c r="AW207" i="1" s="1"/>
  <c r="BR207" i="1"/>
  <c r="BS207" i="1"/>
  <c r="BV207" i="1"/>
  <c r="BZ207" i="1"/>
  <c r="CB207" i="1" s="1"/>
  <c r="CD207" i="1" s="1"/>
  <c r="CH207" i="1"/>
  <c r="CK207" i="1" s="1"/>
  <c r="CT207" i="1"/>
  <c r="DL207" i="1"/>
  <c r="DQ207" i="1"/>
  <c r="DR207" i="1"/>
  <c r="EO207" i="1"/>
  <c r="EZ207" i="1"/>
  <c r="FL207" i="1"/>
  <c r="FX207" i="1"/>
  <c r="GL207" i="1"/>
  <c r="GW207" i="1"/>
  <c r="HI207" i="1"/>
  <c r="HU207" i="1"/>
  <c r="IF207" i="1"/>
  <c r="II207" i="1"/>
  <c r="IP207" i="1" s="1"/>
  <c r="JB207" i="1"/>
  <c r="JD207" i="1"/>
  <c r="JK207" i="1"/>
  <c r="JO207" i="1"/>
  <c r="JP207" i="1" s="1"/>
  <c r="AB208" i="1"/>
  <c r="AR208" i="1"/>
  <c r="AV208" i="1"/>
  <c r="AW208" i="1" s="1"/>
  <c r="BR208" i="1"/>
  <c r="BS208" i="1"/>
  <c r="BU208" i="1" s="1"/>
  <c r="BV208" i="1"/>
  <c r="BZ208" i="1"/>
  <c r="CB208" i="1" s="1"/>
  <c r="CD208" i="1" s="1"/>
  <c r="CH208" i="1"/>
  <c r="CK208" i="1" s="1"/>
  <c r="CT208" i="1"/>
  <c r="DL208" i="1"/>
  <c r="DQ208" i="1"/>
  <c r="DR208" i="1"/>
  <c r="EO208" i="1"/>
  <c r="EZ208" i="1"/>
  <c r="FL208" i="1"/>
  <c r="FX208" i="1"/>
  <c r="GL208" i="1"/>
  <c r="GW208" i="1"/>
  <c r="HI208" i="1"/>
  <c r="HU208" i="1"/>
  <c r="IF208" i="1"/>
  <c r="II208" i="1"/>
  <c r="IP208" i="1" s="1"/>
  <c r="JB208" i="1"/>
  <c r="JD208" i="1"/>
  <c r="JK208" i="1"/>
  <c r="JO208" i="1"/>
  <c r="JP208" i="1" s="1"/>
  <c r="JT208" i="1"/>
  <c r="JV208" i="1" s="1"/>
  <c r="AB209" i="1"/>
  <c r="AR209" i="1"/>
  <c r="AV209" i="1"/>
  <c r="AW209" i="1" s="1"/>
  <c r="BR209" i="1"/>
  <c r="BS209" i="1"/>
  <c r="BV209" i="1"/>
  <c r="BZ209" i="1"/>
  <c r="CB209" i="1" s="1"/>
  <c r="CD209" i="1" s="1"/>
  <c r="CH209" i="1"/>
  <c r="CK209" i="1" s="1"/>
  <c r="CT209" i="1"/>
  <c r="DQ209" i="1"/>
  <c r="DR209" i="1"/>
  <c r="EO209" i="1"/>
  <c r="EZ209" i="1"/>
  <c r="FL209" i="1"/>
  <c r="FX209" i="1"/>
  <c r="GL209" i="1"/>
  <c r="GW209" i="1"/>
  <c r="HI209" i="1"/>
  <c r="HU209" i="1"/>
  <c r="IF209" i="1"/>
  <c r="II209" i="1"/>
  <c r="IP209" i="1" s="1"/>
  <c r="JB209" i="1"/>
  <c r="JD209" i="1"/>
  <c r="JK209" i="1"/>
  <c r="JO209" i="1"/>
  <c r="JP209" i="1" s="1"/>
  <c r="AB210" i="1"/>
  <c r="AF210" i="1"/>
  <c r="AV210" i="1"/>
  <c r="AW210" i="1" s="1"/>
  <c r="BR210" i="1"/>
  <c r="BS210" i="1"/>
  <c r="BU210" i="1" s="1"/>
  <c r="BV210" i="1"/>
  <c r="BZ210" i="1"/>
  <c r="CB210" i="1" s="1"/>
  <c r="CD210" i="1" s="1"/>
  <c r="CH210" i="1"/>
  <c r="CK210" i="1" s="1"/>
  <c r="CT210" i="1"/>
  <c r="DL210" i="1"/>
  <c r="DQ210" i="1"/>
  <c r="DR210" i="1"/>
  <c r="EO210" i="1"/>
  <c r="EZ210" i="1"/>
  <c r="FL210" i="1"/>
  <c r="FX210" i="1"/>
  <c r="GL210" i="1"/>
  <c r="GW210" i="1"/>
  <c r="HI210" i="1"/>
  <c r="HU210" i="1"/>
  <c r="IF210" i="1"/>
  <c r="II210" i="1"/>
  <c r="IP210" i="1" s="1"/>
  <c r="JB210" i="1"/>
  <c r="JD210" i="1"/>
  <c r="JK210" i="1"/>
  <c r="JO210" i="1"/>
  <c r="JP210" i="1" s="1"/>
  <c r="AB211" i="1"/>
  <c r="AF211" i="1"/>
  <c r="AJ211" i="1"/>
  <c r="AV211" i="1"/>
  <c r="AW211" i="1" s="1"/>
  <c r="BR211" i="1"/>
  <c r="BS211" i="1"/>
  <c r="BV211" i="1"/>
  <c r="BZ211" i="1"/>
  <c r="CB211" i="1" s="1"/>
  <c r="CD211" i="1" s="1"/>
  <c r="CH211" i="1"/>
  <c r="CK211" i="1" s="1"/>
  <c r="CT211" i="1"/>
  <c r="DL211" i="1"/>
  <c r="DQ211" i="1"/>
  <c r="DR211" i="1"/>
  <c r="EO211" i="1"/>
  <c r="EZ211" i="1"/>
  <c r="FL211" i="1"/>
  <c r="FX211" i="1"/>
  <c r="GL211" i="1"/>
  <c r="GW211" i="1"/>
  <c r="HI211" i="1"/>
  <c r="HU211" i="1"/>
  <c r="IF211" i="1"/>
  <c r="II211" i="1"/>
  <c r="IP211" i="1" s="1"/>
  <c r="JD211" i="1"/>
  <c r="JK211" i="1"/>
  <c r="JO211" i="1"/>
  <c r="JP211" i="1" s="1"/>
  <c r="AB212" i="1"/>
  <c r="AF212" i="1"/>
  <c r="AJ212" i="1"/>
  <c r="AV212" i="1"/>
  <c r="AW212" i="1" s="1"/>
  <c r="BK212" i="1"/>
  <c r="BR212" i="1"/>
  <c r="BS212" i="1"/>
  <c r="BU212" i="1" s="1"/>
  <c r="BV212" i="1"/>
  <c r="BZ212" i="1"/>
  <c r="CB212" i="1" s="1"/>
  <c r="CD212" i="1" s="1"/>
  <c r="CH212" i="1"/>
  <c r="CK212" i="1" s="1"/>
  <c r="CT212" i="1"/>
  <c r="DL212" i="1"/>
  <c r="DQ212" i="1"/>
  <c r="DR212" i="1"/>
  <c r="EO212" i="1"/>
  <c r="EZ212" i="1"/>
  <c r="FL212" i="1"/>
  <c r="FX212" i="1"/>
  <c r="GL212" i="1"/>
  <c r="GW212" i="1"/>
  <c r="HI212" i="1"/>
  <c r="HU212" i="1"/>
  <c r="IF212" i="1"/>
  <c r="II212" i="1"/>
  <c r="IP212" i="1" s="1"/>
  <c r="JD212" i="1"/>
  <c r="JK212" i="1"/>
  <c r="JO212" i="1"/>
  <c r="JP212" i="1" s="1"/>
  <c r="JT212" i="1"/>
  <c r="JV212" i="1" s="1"/>
  <c r="AB213" i="1"/>
  <c r="AR213" i="1"/>
  <c r="AV213" i="1"/>
  <c r="AW213" i="1" s="1"/>
  <c r="BK213" i="1"/>
  <c r="BR213" i="1"/>
  <c r="BS213" i="1"/>
  <c r="BV213" i="1"/>
  <c r="BZ213" i="1"/>
  <c r="CB213" i="1" s="1"/>
  <c r="CD213" i="1" s="1"/>
  <c r="CH213" i="1"/>
  <c r="CK213" i="1" s="1"/>
  <c r="CT213" i="1"/>
  <c r="DL213" i="1"/>
  <c r="DQ213" i="1"/>
  <c r="DR213" i="1"/>
  <c r="EO213" i="1"/>
  <c r="EZ213" i="1"/>
  <c r="FL213" i="1"/>
  <c r="FX213" i="1"/>
  <c r="GL213" i="1"/>
  <c r="GW213" i="1"/>
  <c r="HI213" i="1"/>
  <c r="HU213" i="1"/>
  <c r="IF213" i="1"/>
  <c r="IR213" i="1" s="1"/>
  <c r="II213" i="1"/>
  <c r="IP213" i="1" s="1"/>
  <c r="JD213" i="1"/>
  <c r="JK213" i="1"/>
  <c r="JO213" i="1"/>
  <c r="JP213" i="1" s="1"/>
  <c r="AB214" i="1"/>
  <c r="AV214" i="1"/>
  <c r="AW214" i="1" s="1"/>
  <c r="BR214" i="1"/>
  <c r="BS214" i="1"/>
  <c r="BV214" i="1"/>
  <c r="BZ214" i="1"/>
  <c r="CB214" i="1" s="1"/>
  <c r="CD214" i="1" s="1"/>
  <c r="CH214" i="1"/>
  <c r="CK214" i="1" s="1"/>
  <c r="CT214" i="1"/>
  <c r="DL214" i="1"/>
  <c r="DQ214" i="1"/>
  <c r="DR214" i="1"/>
  <c r="EO214" i="1"/>
  <c r="EZ214" i="1"/>
  <c r="FL214" i="1"/>
  <c r="FX214" i="1"/>
  <c r="GL214" i="1"/>
  <c r="GW214" i="1"/>
  <c r="HI214" i="1"/>
  <c r="HU214" i="1"/>
  <c r="IF214" i="1"/>
  <c r="II214" i="1"/>
  <c r="IP214" i="1" s="1"/>
  <c r="JB214" i="1"/>
  <c r="JD214" i="1"/>
  <c r="JK214" i="1"/>
  <c r="JO214" i="1"/>
  <c r="JP214" i="1" s="1"/>
  <c r="JT214" i="1"/>
  <c r="JV214" i="1" s="1"/>
  <c r="AB215" i="1"/>
  <c r="AR215" i="1"/>
  <c r="AV215" i="1"/>
  <c r="AW215" i="1" s="1"/>
  <c r="BR215" i="1"/>
  <c r="BS215" i="1"/>
  <c r="BU215" i="1" s="1"/>
  <c r="BV215" i="1"/>
  <c r="BZ215" i="1"/>
  <c r="CB215" i="1" s="1"/>
  <c r="CD215" i="1" s="1"/>
  <c r="CH215" i="1"/>
  <c r="CK215" i="1" s="1"/>
  <c r="CT215" i="1"/>
  <c r="DQ215" i="1"/>
  <c r="DR215" i="1"/>
  <c r="EO215" i="1"/>
  <c r="EZ215" i="1"/>
  <c r="FL215" i="1"/>
  <c r="FX215" i="1"/>
  <c r="GL215" i="1"/>
  <c r="GW215" i="1"/>
  <c r="HI215" i="1"/>
  <c r="HU215" i="1"/>
  <c r="IF215" i="1"/>
  <c r="II215" i="1"/>
  <c r="IP215" i="1" s="1"/>
  <c r="JB215" i="1"/>
  <c r="JD215" i="1"/>
  <c r="JK215" i="1"/>
  <c r="JO215" i="1"/>
  <c r="JP215" i="1" s="1"/>
  <c r="AB216" i="1"/>
  <c r="AN216" i="1"/>
  <c r="AR216" i="1"/>
  <c r="AV216" i="1"/>
  <c r="AW216" i="1" s="1"/>
  <c r="BR216" i="1"/>
  <c r="BS216" i="1"/>
  <c r="BV216" i="1"/>
  <c r="BZ216" i="1"/>
  <c r="CB216" i="1" s="1"/>
  <c r="CD216" i="1" s="1"/>
  <c r="CH216" i="1"/>
  <c r="CK216" i="1" s="1"/>
  <c r="CT216" i="1"/>
  <c r="DJ216" i="1"/>
  <c r="DL216" i="1"/>
  <c r="DQ216" i="1"/>
  <c r="DR216" i="1"/>
  <c r="EO216" i="1"/>
  <c r="EZ216" i="1"/>
  <c r="FL216" i="1"/>
  <c r="FX216" i="1"/>
  <c r="GL216" i="1"/>
  <c r="GW216" i="1"/>
  <c r="HI216" i="1"/>
  <c r="HU216" i="1"/>
  <c r="IF216" i="1"/>
  <c r="II216" i="1"/>
  <c r="IP216" i="1" s="1"/>
  <c r="JB216" i="1"/>
  <c r="JD216" i="1"/>
  <c r="JK216" i="1"/>
  <c r="JO216" i="1"/>
  <c r="JP216" i="1" s="1"/>
  <c r="JT216" i="1"/>
  <c r="JV216" i="1" s="1"/>
  <c r="AB217" i="1"/>
  <c r="AF217" i="1"/>
  <c r="AJ217" i="1"/>
  <c r="AR217" i="1"/>
  <c r="AV217" i="1"/>
  <c r="AW217" i="1" s="1"/>
  <c r="BR217" i="1"/>
  <c r="BS217" i="1"/>
  <c r="BV217" i="1"/>
  <c r="BZ217" i="1"/>
  <c r="CB217" i="1" s="1"/>
  <c r="CD217" i="1" s="1"/>
  <c r="CH217" i="1"/>
  <c r="CK217" i="1" s="1"/>
  <c r="CT217" i="1"/>
  <c r="DL217" i="1"/>
  <c r="DQ217" i="1"/>
  <c r="DR217" i="1"/>
  <c r="EO217" i="1"/>
  <c r="EZ217" i="1"/>
  <c r="FL217" i="1"/>
  <c r="FX217" i="1"/>
  <c r="GL217" i="1"/>
  <c r="GW217" i="1"/>
  <c r="HI217" i="1"/>
  <c r="HU217" i="1"/>
  <c r="IF217" i="1"/>
  <c r="IR217" i="1" s="1"/>
  <c r="II217" i="1"/>
  <c r="IP217" i="1" s="1"/>
  <c r="JB217" i="1"/>
  <c r="JD217" i="1"/>
  <c r="JI217" i="1"/>
  <c r="JK217" i="1"/>
  <c r="JO217" i="1"/>
  <c r="JP217" i="1" s="1"/>
  <c r="AB218" i="1"/>
  <c r="AR218" i="1"/>
  <c r="AV218" i="1"/>
  <c r="AW218" i="1" s="1"/>
  <c r="BR218" i="1"/>
  <c r="BS218" i="1"/>
  <c r="BU218" i="1" s="1"/>
  <c r="BV218" i="1"/>
  <c r="BZ218" i="1"/>
  <c r="CB218" i="1" s="1"/>
  <c r="CD218" i="1" s="1"/>
  <c r="CH218" i="1"/>
  <c r="CK218" i="1" s="1"/>
  <c r="CT218" i="1"/>
  <c r="DL218" i="1"/>
  <c r="DQ218" i="1"/>
  <c r="DR218" i="1"/>
  <c r="EO218" i="1"/>
  <c r="EZ218" i="1"/>
  <c r="FL218" i="1"/>
  <c r="FX218" i="1"/>
  <c r="GL218" i="1"/>
  <c r="GW218" i="1"/>
  <c r="HI218" i="1"/>
  <c r="HU218" i="1"/>
  <c r="IF218" i="1"/>
  <c r="IR218" i="1" s="1"/>
  <c r="II218" i="1"/>
  <c r="IP218" i="1" s="1"/>
  <c r="JD218" i="1"/>
  <c r="JI218" i="1"/>
  <c r="JK218" i="1"/>
  <c r="JO218" i="1"/>
  <c r="JP218" i="1" s="1"/>
  <c r="AB219" i="1"/>
  <c r="AN219" i="1"/>
  <c r="AR219" i="1"/>
  <c r="AV219" i="1"/>
  <c r="AW219" i="1" s="1"/>
  <c r="BR219" i="1"/>
  <c r="BS219" i="1"/>
  <c r="BU219" i="1" s="1"/>
  <c r="BV219" i="1"/>
  <c r="BZ219" i="1"/>
  <c r="CB219" i="1" s="1"/>
  <c r="CD219" i="1" s="1"/>
  <c r="CH219" i="1"/>
  <c r="CK219" i="1" s="1"/>
  <c r="CT219" i="1"/>
  <c r="DL219" i="1"/>
  <c r="DQ219" i="1"/>
  <c r="DR219" i="1"/>
  <c r="EO219" i="1"/>
  <c r="EZ219" i="1"/>
  <c r="FL219" i="1"/>
  <c r="FX219" i="1"/>
  <c r="GL219" i="1"/>
  <c r="GW219" i="1"/>
  <c r="HI219" i="1"/>
  <c r="HU219" i="1"/>
  <c r="IF219" i="1"/>
  <c r="II219" i="1"/>
  <c r="IP219" i="1" s="1"/>
  <c r="JB219" i="1"/>
  <c r="JD219" i="1"/>
  <c r="JI219" i="1"/>
  <c r="JK219" i="1"/>
  <c r="JO219" i="1"/>
  <c r="JP219" i="1" s="1"/>
  <c r="JT219" i="1"/>
  <c r="JV219" i="1" s="1"/>
  <c r="AR220" i="1"/>
  <c r="AV220" i="1"/>
  <c r="AW220" i="1" s="1"/>
  <c r="BR220" i="1"/>
  <c r="BS220" i="1"/>
  <c r="BV220" i="1"/>
  <c r="BZ220" i="1"/>
  <c r="CB220" i="1" s="1"/>
  <c r="CD220" i="1" s="1"/>
  <c r="CH220" i="1"/>
  <c r="CK220" i="1" s="1"/>
  <c r="CT220" i="1"/>
  <c r="DL220" i="1"/>
  <c r="DQ220" i="1"/>
  <c r="DR220" i="1"/>
  <c r="EO220" i="1"/>
  <c r="EZ220" i="1"/>
  <c r="FL220" i="1"/>
  <c r="FX220" i="1"/>
  <c r="GL220" i="1"/>
  <c r="GW220" i="1"/>
  <c r="HI220" i="1"/>
  <c r="HU220" i="1"/>
  <c r="IF220" i="1"/>
  <c r="II220" i="1"/>
  <c r="IP220" i="1" s="1"/>
  <c r="JB220" i="1"/>
  <c r="JD220" i="1"/>
  <c r="JK220" i="1"/>
  <c r="JO220" i="1"/>
  <c r="JP220" i="1" s="1"/>
  <c r="AB221" i="1"/>
  <c r="AF221" i="1"/>
  <c r="AJ221" i="1"/>
  <c r="AV221" i="1"/>
  <c r="AW221" i="1" s="1"/>
  <c r="BR221" i="1"/>
  <c r="BS221" i="1"/>
  <c r="BU221" i="1" s="1"/>
  <c r="BV221" i="1"/>
  <c r="BZ221" i="1"/>
  <c r="CB221" i="1" s="1"/>
  <c r="CD221" i="1" s="1"/>
  <c r="CH221" i="1"/>
  <c r="CK221" i="1" s="1"/>
  <c r="CT221" i="1"/>
  <c r="DL221" i="1"/>
  <c r="DQ221" i="1"/>
  <c r="DR221" i="1"/>
  <c r="EO221" i="1"/>
  <c r="EZ221" i="1"/>
  <c r="FL221" i="1"/>
  <c r="FX221" i="1"/>
  <c r="GL221" i="1"/>
  <c r="GW221" i="1"/>
  <c r="HI221" i="1"/>
  <c r="HU221" i="1"/>
  <c r="IF221" i="1"/>
  <c r="II221" i="1"/>
  <c r="IP221" i="1" s="1"/>
  <c r="JD221" i="1"/>
  <c r="JK221" i="1"/>
  <c r="JO221" i="1"/>
  <c r="JP221" i="1" s="1"/>
  <c r="JT221" i="1"/>
  <c r="JV221" i="1" s="1"/>
  <c r="AB222" i="1"/>
  <c r="AR222" i="1"/>
  <c r="AV222" i="1"/>
  <c r="AW222" i="1" s="1"/>
  <c r="BR222" i="1"/>
  <c r="BS222" i="1"/>
  <c r="BV222" i="1"/>
  <c r="BZ222" i="1"/>
  <c r="CB222" i="1" s="1"/>
  <c r="CD222" i="1" s="1"/>
  <c r="CH222" i="1"/>
  <c r="CK222" i="1" s="1"/>
  <c r="CT222" i="1"/>
  <c r="DL222" i="1"/>
  <c r="DQ222" i="1"/>
  <c r="DR222" i="1"/>
  <c r="EO222" i="1"/>
  <c r="EZ222" i="1"/>
  <c r="FL222" i="1"/>
  <c r="FX222" i="1"/>
  <c r="GL222" i="1"/>
  <c r="GW222" i="1"/>
  <c r="HI222" i="1"/>
  <c r="HU222" i="1"/>
  <c r="IF222" i="1"/>
  <c r="II222" i="1"/>
  <c r="IP222" i="1" s="1"/>
  <c r="JD222" i="1"/>
  <c r="JK222" i="1"/>
  <c r="JO222" i="1"/>
  <c r="JP222" i="1" s="1"/>
  <c r="AB223" i="1"/>
  <c r="AF223" i="1"/>
  <c r="AJ223" i="1"/>
  <c r="AV223" i="1"/>
  <c r="AW223" i="1" s="1"/>
  <c r="BK223" i="1"/>
  <c r="BR223" i="1"/>
  <c r="BS223" i="1"/>
  <c r="BV223" i="1"/>
  <c r="BZ223" i="1"/>
  <c r="CB223" i="1" s="1"/>
  <c r="CD223" i="1" s="1"/>
  <c r="CH223" i="1"/>
  <c r="CK223" i="1" s="1"/>
  <c r="CT223" i="1"/>
  <c r="DL223" i="1"/>
  <c r="DQ223" i="1"/>
  <c r="DR223" i="1"/>
  <c r="EO223" i="1"/>
  <c r="EZ223" i="1"/>
  <c r="FL223" i="1"/>
  <c r="FX223" i="1"/>
  <c r="GL223" i="1"/>
  <c r="GW223" i="1"/>
  <c r="HI223" i="1"/>
  <c r="HU223" i="1"/>
  <c r="IF223" i="1"/>
  <c r="II223" i="1"/>
  <c r="IP223" i="1" s="1"/>
  <c r="JD223" i="1"/>
  <c r="JK223" i="1"/>
  <c r="JO223" i="1"/>
  <c r="JP223" i="1" s="1"/>
  <c r="JT223" i="1"/>
  <c r="JV223" i="1" s="1"/>
  <c r="AF224" i="1"/>
  <c r="AJ224" i="1"/>
  <c r="AV224" i="1"/>
  <c r="AW224" i="1" s="1"/>
  <c r="BR224" i="1"/>
  <c r="BS224" i="1"/>
  <c r="BV224" i="1"/>
  <c r="BZ224" i="1"/>
  <c r="CB224" i="1" s="1"/>
  <c r="CD224" i="1" s="1"/>
  <c r="CH224" i="1"/>
  <c r="CK224" i="1" s="1"/>
  <c r="CT224" i="1"/>
  <c r="DL224" i="1"/>
  <c r="DQ224" i="1"/>
  <c r="DR224" i="1"/>
  <c r="EO224" i="1"/>
  <c r="EZ224" i="1"/>
  <c r="FL224" i="1"/>
  <c r="FX224" i="1"/>
  <c r="GL224" i="1"/>
  <c r="GW224" i="1"/>
  <c r="HI224" i="1"/>
  <c r="HU224" i="1"/>
  <c r="IF224" i="1"/>
  <c r="II224" i="1"/>
  <c r="IP224" i="1" s="1"/>
  <c r="JB224" i="1"/>
  <c r="JD224" i="1"/>
  <c r="JK224" i="1"/>
  <c r="JO224" i="1"/>
  <c r="JP224" i="1" s="1"/>
  <c r="AB225" i="1"/>
  <c r="AV225" i="1"/>
  <c r="AW225" i="1" s="1"/>
  <c r="BR225" i="1"/>
  <c r="BS225" i="1"/>
  <c r="BU225" i="1" s="1"/>
  <c r="BV225" i="1"/>
  <c r="BZ225" i="1"/>
  <c r="CB225" i="1" s="1"/>
  <c r="CD225" i="1" s="1"/>
  <c r="CH225" i="1"/>
  <c r="CK225" i="1" s="1"/>
  <c r="CT225" i="1"/>
  <c r="DL225" i="1"/>
  <c r="DQ225" i="1"/>
  <c r="DR225" i="1"/>
  <c r="EO225" i="1"/>
  <c r="EZ225" i="1"/>
  <c r="FL225" i="1"/>
  <c r="FX225" i="1"/>
  <c r="GL225" i="1"/>
  <c r="GW225" i="1"/>
  <c r="HI225" i="1"/>
  <c r="HU225" i="1"/>
  <c r="IF225" i="1"/>
  <c r="II225" i="1"/>
  <c r="IP225" i="1" s="1"/>
  <c r="JB225" i="1"/>
  <c r="JD225" i="1"/>
  <c r="JK225" i="1"/>
  <c r="JO225" i="1"/>
  <c r="JP225" i="1" s="1"/>
  <c r="JT225" i="1"/>
  <c r="JV225" i="1" s="1"/>
  <c r="AB226" i="1"/>
  <c r="AV226" i="1"/>
  <c r="AW226" i="1" s="1"/>
  <c r="BR226" i="1"/>
  <c r="BS226" i="1"/>
  <c r="BV226" i="1"/>
  <c r="BZ226" i="1"/>
  <c r="CB226" i="1" s="1"/>
  <c r="CD226" i="1" s="1"/>
  <c r="CH226" i="1"/>
  <c r="CK226" i="1" s="1"/>
  <c r="CT226" i="1"/>
  <c r="DL226" i="1"/>
  <c r="DQ226" i="1"/>
  <c r="DR226" i="1"/>
  <c r="EO226" i="1"/>
  <c r="EZ226" i="1"/>
  <c r="FL226" i="1"/>
  <c r="FX226" i="1"/>
  <c r="GL226" i="1"/>
  <c r="GW226" i="1"/>
  <c r="HI226" i="1"/>
  <c r="HU226" i="1"/>
  <c r="IF226" i="1"/>
  <c r="II226" i="1"/>
  <c r="IP226" i="1" s="1"/>
  <c r="JB226" i="1"/>
  <c r="JD226" i="1"/>
  <c r="JK226" i="1"/>
  <c r="JO226" i="1"/>
  <c r="JP226" i="1" s="1"/>
  <c r="JT226" i="1"/>
  <c r="JV226" i="1" s="1"/>
  <c r="AB227" i="1"/>
  <c r="AN227" i="1"/>
  <c r="AV227" i="1"/>
  <c r="AW227" i="1" s="1"/>
  <c r="BR227" i="1"/>
  <c r="BS227" i="1"/>
  <c r="BU227" i="1" s="1"/>
  <c r="BV227" i="1"/>
  <c r="BZ227" i="1"/>
  <c r="CB227" i="1" s="1"/>
  <c r="CD227" i="1" s="1"/>
  <c r="CH227" i="1"/>
  <c r="CK227" i="1" s="1"/>
  <c r="CT227" i="1"/>
  <c r="DL227" i="1"/>
  <c r="DQ227" i="1"/>
  <c r="DR227" i="1"/>
  <c r="EO227" i="1"/>
  <c r="EZ227" i="1"/>
  <c r="FL227" i="1"/>
  <c r="FX227" i="1"/>
  <c r="GL227" i="1"/>
  <c r="GW227" i="1"/>
  <c r="HI227" i="1"/>
  <c r="HU227" i="1"/>
  <c r="IF227" i="1"/>
  <c r="II227" i="1"/>
  <c r="IP227" i="1" s="1"/>
  <c r="JB227" i="1"/>
  <c r="JD227" i="1"/>
  <c r="JK227" i="1"/>
  <c r="JO227" i="1"/>
  <c r="JP227" i="1" s="1"/>
  <c r="AB228" i="1"/>
  <c r="AV228" i="1"/>
  <c r="AW228" i="1" s="1"/>
  <c r="BR228" i="1"/>
  <c r="BS228" i="1"/>
  <c r="BV228" i="1"/>
  <c r="BZ228" i="1"/>
  <c r="CB228" i="1" s="1"/>
  <c r="CD228" i="1" s="1"/>
  <c r="CH228" i="1"/>
  <c r="CK228" i="1" s="1"/>
  <c r="CT228" i="1"/>
  <c r="DL228" i="1"/>
  <c r="DQ228" i="1"/>
  <c r="DR228" i="1"/>
  <c r="EO228" i="1"/>
  <c r="EZ228" i="1"/>
  <c r="FL228" i="1"/>
  <c r="FX228" i="1"/>
  <c r="GL228" i="1"/>
  <c r="GW228" i="1"/>
  <c r="HI228" i="1"/>
  <c r="HU228" i="1"/>
  <c r="IF228" i="1"/>
  <c r="IR228" i="1" s="1"/>
  <c r="II228" i="1"/>
  <c r="IP228" i="1" s="1"/>
  <c r="JD228" i="1"/>
  <c r="JK228" i="1"/>
  <c r="JO228" i="1"/>
  <c r="JP228" i="1" s="1"/>
  <c r="JT228" i="1"/>
  <c r="JV228" i="1" s="1"/>
  <c r="AR229" i="1"/>
  <c r="AV229" i="1"/>
  <c r="AW229" i="1" s="1"/>
  <c r="BR229" i="1"/>
  <c r="BS229" i="1"/>
  <c r="BV229" i="1"/>
  <c r="BZ229" i="1"/>
  <c r="CB229" i="1" s="1"/>
  <c r="CD229" i="1" s="1"/>
  <c r="CH229" i="1"/>
  <c r="CK229" i="1" s="1"/>
  <c r="CT229" i="1"/>
  <c r="DL229" i="1"/>
  <c r="DQ229" i="1"/>
  <c r="DR229" i="1"/>
  <c r="EO229" i="1"/>
  <c r="EZ229" i="1"/>
  <c r="FL229" i="1"/>
  <c r="FX229" i="1"/>
  <c r="GL229" i="1"/>
  <c r="GW229" i="1"/>
  <c r="HI229" i="1"/>
  <c r="HU229" i="1"/>
  <c r="IF229" i="1"/>
  <c r="IR229" i="1" s="1"/>
  <c r="II229" i="1"/>
  <c r="IP229" i="1" s="1"/>
  <c r="JB229" i="1"/>
  <c r="JD229" i="1"/>
  <c r="JK229" i="1"/>
  <c r="JO229" i="1"/>
  <c r="JP229" i="1" s="1"/>
  <c r="AV230" i="1"/>
  <c r="AW230" i="1" s="1"/>
  <c r="BR230" i="1"/>
  <c r="BS230" i="1"/>
  <c r="BV230" i="1"/>
  <c r="BZ230" i="1"/>
  <c r="CB230" i="1" s="1"/>
  <c r="CD230" i="1" s="1"/>
  <c r="CH230" i="1"/>
  <c r="CK230" i="1" s="1"/>
  <c r="CT230" i="1"/>
  <c r="DL230" i="1"/>
  <c r="DQ230" i="1"/>
  <c r="DR230" i="1"/>
  <c r="EO230" i="1"/>
  <c r="EZ230" i="1"/>
  <c r="FL230" i="1"/>
  <c r="FX230" i="1"/>
  <c r="GL230" i="1"/>
  <c r="GW230" i="1"/>
  <c r="HI230" i="1"/>
  <c r="HU230" i="1"/>
  <c r="IF230" i="1"/>
  <c r="II230" i="1"/>
  <c r="IP230" i="1" s="1"/>
  <c r="JD230" i="1"/>
  <c r="JK230" i="1"/>
  <c r="JO230" i="1"/>
  <c r="JP230" i="1" s="1"/>
  <c r="AB231" i="1"/>
  <c r="AF231" i="1"/>
  <c r="AJ231" i="1"/>
  <c r="AR231" i="1"/>
  <c r="AV231" i="1"/>
  <c r="AW231" i="1" s="1"/>
  <c r="BR231" i="1"/>
  <c r="BS231" i="1"/>
  <c r="BU231" i="1" s="1"/>
  <c r="BV231" i="1"/>
  <c r="BZ231" i="1"/>
  <c r="CB231" i="1" s="1"/>
  <c r="CD231" i="1" s="1"/>
  <c r="CH231" i="1"/>
  <c r="CK231" i="1" s="1"/>
  <c r="CT231" i="1"/>
  <c r="DL231" i="1"/>
  <c r="DQ231" i="1"/>
  <c r="DR231" i="1"/>
  <c r="EO231" i="1"/>
  <c r="EZ231" i="1"/>
  <c r="FL231" i="1"/>
  <c r="FX231" i="1"/>
  <c r="GL231" i="1"/>
  <c r="GW231" i="1"/>
  <c r="HI231" i="1"/>
  <c r="HU231" i="1"/>
  <c r="IF231" i="1"/>
  <c r="IR231" i="1" s="1"/>
  <c r="II231" i="1"/>
  <c r="IP231" i="1" s="1"/>
  <c r="JD231" i="1"/>
  <c r="JI231" i="1"/>
  <c r="JK231" i="1"/>
  <c r="JO231" i="1"/>
  <c r="JP231" i="1" s="1"/>
  <c r="JT231" i="1"/>
  <c r="JV231" i="1" s="1"/>
  <c r="AB232" i="1"/>
  <c r="AF232" i="1"/>
  <c r="AJ232" i="1"/>
  <c r="AR232" i="1"/>
  <c r="AV232" i="1"/>
  <c r="AW232" i="1" s="1"/>
  <c r="BK232" i="1"/>
  <c r="BR232" i="1"/>
  <c r="BS232" i="1"/>
  <c r="BV232" i="1"/>
  <c r="BZ232" i="1"/>
  <c r="CB232" i="1" s="1"/>
  <c r="CD232" i="1" s="1"/>
  <c r="CH232" i="1"/>
  <c r="CK232" i="1" s="1"/>
  <c r="CT232" i="1"/>
  <c r="DL232" i="1"/>
  <c r="DQ232" i="1"/>
  <c r="DR232" i="1"/>
  <c r="EO232" i="1"/>
  <c r="EZ232" i="1"/>
  <c r="FL232" i="1"/>
  <c r="FX232" i="1"/>
  <c r="GL232" i="1"/>
  <c r="GW232" i="1"/>
  <c r="HI232" i="1"/>
  <c r="HU232" i="1"/>
  <c r="IF232" i="1"/>
  <c r="IR232" i="1" s="1"/>
  <c r="II232" i="1"/>
  <c r="IP232" i="1" s="1"/>
  <c r="JD232" i="1"/>
  <c r="JK232" i="1"/>
  <c r="JO232" i="1"/>
  <c r="JP232" i="1" s="1"/>
  <c r="AB233" i="1"/>
  <c r="AN233" i="1"/>
  <c r="AV233" i="1"/>
  <c r="AW233" i="1" s="1"/>
  <c r="BR233" i="1"/>
  <c r="BS233" i="1"/>
  <c r="BV233" i="1"/>
  <c r="BZ233" i="1"/>
  <c r="CB233" i="1" s="1"/>
  <c r="CD233" i="1" s="1"/>
  <c r="CH233" i="1"/>
  <c r="CK233" i="1" s="1"/>
  <c r="CT233" i="1"/>
  <c r="DL233" i="1"/>
  <c r="DQ233" i="1"/>
  <c r="DR233" i="1"/>
  <c r="EO233" i="1"/>
  <c r="EZ233" i="1"/>
  <c r="FL233" i="1"/>
  <c r="FX233" i="1"/>
  <c r="GL233" i="1"/>
  <c r="GW233" i="1"/>
  <c r="HI233" i="1"/>
  <c r="HU233" i="1"/>
  <c r="IF233" i="1"/>
  <c r="II233" i="1"/>
  <c r="IP233" i="1" s="1"/>
  <c r="JD233" i="1"/>
  <c r="JI233" i="1"/>
  <c r="JK233" i="1"/>
  <c r="JO233" i="1"/>
  <c r="JP233" i="1" s="1"/>
  <c r="JT233" i="1"/>
  <c r="JV233" i="1" s="1"/>
  <c r="AB234" i="1"/>
  <c r="AF234" i="1"/>
  <c r="AJ234" i="1"/>
  <c r="AR234" i="1"/>
  <c r="AV234" i="1"/>
  <c r="AW234" i="1" s="1"/>
  <c r="BR234" i="1"/>
  <c r="BS234" i="1"/>
  <c r="BV234" i="1"/>
  <c r="BZ234" i="1"/>
  <c r="CB234" i="1" s="1"/>
  <c r="CD234" i="1" s="1"/>
  <c r="CH234" i="1"/>
  <c r="CK234" i="1" s="1"/>
  <c r="CT234" i="1"/>
  <c r="DL234" i="1"/>
  <c r="DQ234" i="1"/>
  <c r="DR234" i="1"/>
  <c r="EO234" i="1"/>
  <c r="EZ234" i="1"/>
  <c r="FL234" i="1"/>
  <c r="FX234" i="1"/>
  <c r="GL234" i="1"/>
  <c r="GW234" i="1"/>
  <c r="HI234" i="1"/>
  <c r="HU234" i="1"/>
  <c r="IF234" i="1"/>
  <c r="IR234" i="1" s="1"/>
  <c r="II234" i="1"/>
  <c r="IP234" i="1" s="1"/>
  <c r="JD234" i="1"/>
  <c r="JI234" i="1"/>
  <c r="JK234" i="1"/>
  <c r="JO234" i="1"/>
  <c r="JP234" i="1" s="1"/>
  <c r="JT234" i="1"/>
  <c r="JV234" i="1" s="1"/>
  <c r="AB235" i="1"/>
  <c r="AR235" i="1"/>
  <c r="AV235" i="1"/>
  <c r="AW235" i="1" s="1"/>
  <c r="BR235" i="1"/>
  <c r="BS235" i="1"/>
  <c r="BU235" i="1" s="1"/>
  <c r="BV235" i="1"/>
  <c r="BZ235" i="1"/>
  <c r="CB235" i="1" s="1"/>
  <c r="CD235" i="1" s="1"/>
  <c r="CH235" i="1"/>
  <c r="CK235" i="1" s="1"/>
  <c r="CT235" i="1"/>
  <c r="DL235" i="1"/>
  <c r="DQ235" i="1"/>
  <c r="DR235" i="1"/>
  <c r="EO235" i="1"/>
  <c r="EZ235" i="1"/>
  <c r="FL235" i="1"/>
  <c r="FX235" i="1"/>
  <c r="GL235" i="1"/>
  <c r="GW235" i="1"/>
  <c r="HI235" i="1"/>
  <c r="HU235" i="1"/>
  <c r="IF235" i="1"/>
  <c r="II235" i="1"/>
  <c r="IP235" i="1" s="1"/>
  <c r="JD235" i="1"/>
  <c r="JK235" i="1"/>
  <c r="JO235" i="1"/>
  <c r="JP235" i="1" s="1"/>
  <c r="JT235" i="1"/>
  <c r="JV235" i="1" s="1"/>
  <c r="AB236" i="1"/>
  <c r="AR236" i="1"/>
  <c r="AV236" i="1"/>
  <c r="AW236" i="1" s="1"/>
  <c r="BR236" i="1"/>
  <c r="BS236" i="1"/>
  <c r="BU236" i="1" s="1"/>
  <c r="BV236" i="1"/>
  <c r="BZ236" i="1"/>
  <c r="CB236" i="1" s="1"/>
  <c r="CD236" i="1" s="1"/>
  <c r="CH236" i="1"/>
  <c r="CK236" i="1" s="1"/>
  <c r="CT236" i="1"/>
  <c r="DL236" i="1"/>
  <c r="DQ236" i="1"/>
  <c r="DR236" i="1"/>
  <c r="EO236" i="1"/>
  <c r="EZ236" i="1"/>
  <c r="FL236" i="1"/>
  <c r="FX236" i="1"/>
  <c r="GL236" i="1"/>
  <c r="GW236" i="1"/>
  <c r="HI236" i="1"/>
  <c r="HU236" i="1"/>
  <c r="IF236" i="1"/>
  <c r="II236" i="1"/>
  <c r="IP236" i="1" s="1"/>
  <c r="JD236" i="1"/>
  <c r="JI236" i="1"/>
  <c r="JK236" i="1"/>
  <c r="JO236" i="1"/>
  <c r="JP236" i="1" s="1"/>
  <c r="AB237" i="1"/>
  <c r="AV237" i="1"/>
  <c r="AW237" i="1" s="1"/>
  <c r="BR237" i="1"/>
  <c r="BS237" i="1"/>
  <c r="BU237" i="1" s="1"/>
  <c r="BV237" i="1"/>
  <c r="BZ237" i="1"/>
  <c r="CB237" i="1" s="1"/>
  <c r="CD237" i="1" s="1"/>
  <c r="CH237" i="1"/>
  <c r="CK237" i="1" s="1"/>
  <c r="CT237" i="1"/>
  <c r="DL237" i="1"/>
  <c r="DQ237" i="1"/>
  <c r="DR237" i="1"/>
  <c r="EO237" i="1"/>
  <c r="EZ237" i="1"/>
  <c r="FL237" i="1"/>
  <c r="FX237" i="1"/>
  <c r="GL237" i="1"/>
  <c r="GW237" i="1"/>
  <c r="HI237" i="1"/>
  <c r="HU237" i="1"/>
  <c r="IF237" i="1"/>
  <c r="II237" i="1"/>
  <c r="IP237" i="1" s="1"/>
  <c r="JB237" i="1"/>
  <c r="JD237" i="1"/>
  <c r="JK237" i="1"/>
  <c r="JO237" i="1"/>
  <c r="JP237" i="1" s="1"/>
  <c r="AV238" i="1"/>
  <c r="AW238" i="1" s="1"/>
  <c r="BR238" i="1"/>
  <c r="BS238" i="1"/>
  <c r="BU238" i="1" s="1"/>
  <c r="BV238" i="1"/>
  <c r="BZ238" i="1"/>
  <c r="CB238" i="1" s="1"/>
  <c r="CD238" i="1" s="1"/>
  <c r="CH238" i="1"/>
  <c r="CK238" i="1" s="1"/>
  <c r="CT238" i="1"/>
  <c r="DL238" i="1"/>
  <c r="DQ238" i="1"/>
  <c r="DR238" i="1"/>
  <c r="EO238" i="1"/>
  <c r="EZ238" i="1"/>
  <c r="FL238" i="1"/>
  <c r="FX238" i="1"/>
  <c r="GL238" i="1"/>
  <c r="GW238" i="1"/>
  <c r="HI238" i="1"/>
  <c r="HU238" i="1"/>
  <c r="IF238" i="1"/>
  <c r="II238" i="1"/>
  <c r="IP238" i="1" s="1"/>
  <c r="JB238" i="1"/>
  <c r="JD238" i="1"/>
  <c r="JK238" i="1"/>
  <c r="JO238" i="1"/>
  <c r="JP238" i="1" s="1"/>
  <c r="AR239" i="1"/>
  <c r="AV239" i="1"/>
  <c r="AW239" i="1" s="1"/>
  <c r="BR239" i="1"/>
  <c r="BS239" i="1"/>
  <c r="BV239" i="1"/>
  <c r="BZ239" i="1"/>
  <c r="CB239" i="1" s="1"/>
  <c r="CD239" i="1" s="1"/>
  <c r="CH239" i="1"/>
  <c r="CK239" i="1" s="1"/>
  <c r="CT239" i="1"/>
  <c r="DL239" i="1"/>
  <c r="DQ239" i="1"/>
  <c r="DR239" i="1"/>
  <c r="EO239" i="1"/>
  <c r="EZ239" i="1"/>
  <c r="FL239" i="1"/>
  <c r="FX239" i="1"/>
  <c r="GL239" i="1"/>
  <c r="GW239" i="1"/>
  <c r="HI239" i="1"/>
  <c r="HU239" i="1"/>
  <c r="IF239" i="1"/>
  <c r="II239" i="1"/>
  <c r="IP239" i="1" s="1"/>
  <c r="JD239" i="1"/>
  <c r="JK239" i="1"/>
  <c r="JO239" i="1"/>
  <c r="JP239" i="1" s="1"/>
  <c r="AB240" i="1"/>
  <c r="AV240" i="1"/>
  <c r="AW240" i="1" s="1"/>
  <c r="BR240" i="1"/>
  <c r="BS240" i="1"/>
  <c r="BU240" i="1" s="1"/>
  <c r="BV240" i="1"/>
  <c r="BZ240" i="1"/>
  <c r="CB240" i="1" s="1"/>
  <c r="CD240" i="1" s="1"/>
  <c r="CH240" i="1"/>
  <c r="CK240" i="1" s="1"/>
  <c r="CT240" i="1"/>
  <c r="DL240" i="1"/>
  <c r="DQ240" i="1"/>
  <c r="DR240" i="1"/>
  <c r="EO240" i="1"/>
  <c r="EZ240" i="1"/>
  <c r="FL240" i="1"/>
  <c r="FX240" i="1"/>
  <c r="GL240" i="1"/>
  <c r="GW240" i="1"/>
  <c r="HI240" i="1"/>
  <c r="HU240" i="1"/>
  <c r="IF240" i="1"/>
  <c r="II240" i="1"/>
  <c r="IP240" i="1" s="1"/>
  <c r="JD240" i="1"/>
  <c r="JI240" i="1"/>
  <c r="JK240" i="1"/>
  <c r="JO240" i="1"/>
  <c r="JP240" i="1" s="1"/>
  <c r="JT240" i="1"/>
  <c r="JV240" i="1" s="1"/>
  <c r="AB241" i="1"/>
  <c r="AV241" i="1"/>
  <c r="AW241" i="1" s="1"/>
  <c r="BR241" i="1"/>
  <c r="BS241" i="1"/>
  <c r="BU241" i="1" s="1"/>
  <c r="BV241" i="1"/>
  <c r="BZ241" i="1"/>
  <c r="CB241" i="1" s="1"/>
  <c r="CD241" i="1" s="1"/>
  <c r="CH241" i="1"/>
  <c r="CK241" i="1" s="1"/>
  <c r="CT241" i="1"/>
  <c r="DL241" i="1"/>
  <c r="DQ241" i="1"/>
  <c r="DR241" i="1"/>
  <c r="EO241" i="1"/>
  <c r="EZ241" i="1"/>
  <c r="FL241" i="1"/>
  <c r="FX241" i="1"/>
  <c r="GL241" i="1"/>
  <c r="GW241" i="1"/>
  <c r="HI241" i="1"/>
  <c r="HU241" i="1"/>
  <c r="IF241" i="1"/>
  <c r="IR241" i="1" s="1"/>
  <c r="II241" i="1"/>
  <c r="IP241" i="1" s="1"/>
  <c r="JB241" i="1"/>
  <c r="JD241" i="1"/>
  <c r="JK241" i="1"/>
  <c r="JO241" i="1"/>
  <c r="JP241" i="1" s="1"/>
  <c r="JT241" i="1"/>
  <c r="JV241" i="1" s="1"/>
  <c r="AB242" i="1"/>
  <c r="AV242" i="1"/>
  <c r="AW242" i="1" s="1"/>
  <c r="BR242" i="1"/>
  <c r="BS242" i="1"/>
  <c r="BV242" i="1"/>
  <c r="BZ242" i="1"/>
  <c r="CB242" i="1" s="1"/>
  <c r="CD242" i="1" s="1"/>
  <c r="CH242" i="1"/>
  <c r="CK242" i="1" s="1"/>
  <c r="CT242" i="1"/>
  <c r="DL242" i="1"/>
  <c r="DQ242" i="1"/>
  <c r="DR242" i="1"/>
  <c r="EO242" i="1"/>
  <c r="EZ242" i="1"/>
  <c r="FL242" i="1"/>
  <c r="FX242" i="1"/>
  <c r="GL242" i="1"/>
  <c r="GW242" i="1"/>
  <c r="HI242" i="1"/>
  <c r="HU242" i="1"/>
  <c r="IF242" i="1"/>
  <c r="II242" i="1"/>
  <c r="IP242" i="1" s="1"/>
  <c r="JB242" i="1"/>
  <c r="JD242" i="1"/>
  <c r="JK242" i="1"/>
  <c r="JO242" i="1"/>
  <c r="JP242" i="1" s="1"/>
  <c r="JT242" i="1"/>
  <c r="JV242" i="1" s="1"/>
  <c r="AB243" i="1"/>
  <c r="AJ243" i="1"/>
  <c r="AR243" i="1"/>
  <c r="AV243" i="1"/>
  <c r="AW243" i="1" s="1"/>
  <c r="BK243" i="1"/>
  <c r="BR243" i="1"/>
  <c r="BS243" i="1"/>
  <c r="BV243" i="1"/>
  <c r="BZ243" i="1"/>
  <c r="CB243" i="1" s="1"/>
  <c r="CD243" i="1" s="1"/>
  <c r="CH243" i="1"/>
  <c r="CK243" i="1" s="1"/>
  <c r="CT243" i="1"/>
  <c r="DL243" i="1"/>
  <c r="DQ243" i="1"/>
  <c r="DR243" i="1"/>
  <c r="EO243" i="1"/>
  <c r="EZ243" i="1"/>
  <c r="FL243" i="1"/>
  <c r="FX243" i="1"/>
  <c r="GL243" i="1"/>
  <c r="GW243" i="1"/>
  <c r="HI243" i="1"/>
  <c r="HU243" i="1"/>
  <c r="IF243" i="1"/>
  <c r="IR243" i="1" s="1"/>
  <c r="II243" i="1"/>
  <c r="IP243" i="1" s="1"/>
  <c r="JB243" i="1"/>
  <c r="JD243" i="1"/>
  <c r="JK243" i="1"/>
  <c r="JO243" i="1"/>
  <c r="JP243" i="1" s="1"/>
  <c r="JT243" i="1"/>
  <c r="JV243" i="1" s="1"/>
  <c r="AB244" i="1"/>
  <c r="AR244" i="1"/>
  <c r="AV244" i="1"/>
  <c r="AW244" i="1" s="1"/>
  <c r="BR244" i="1"/>
  <c r="BS244" i="1"/>
  <c r="BU244" i="1" s="1"/>
  <c r="BV244" i="1"/>
  <c r="BZ244" i="1"/>
  <c r="CB244" i="1" s="1"/>
  <c r="CD244" i="1" s="1"/>
  <c r="CH244" i="1"/>
  <c r="CK244" i="1" s="1"/>
  <c r="CT244" i="1"/>
  <c r="DL244" i="1"/>
  <c r="DQ244" i="1"/>
  <c r="DR244" i="1"/>
  <c r="EO244" i="1"/>
  <c r="EZ244" i="1"/>
  <c r="FL244" i="1"/>
  <c r="FX244" i="1"/>
  <c r="GL244" i="1"/>
  <c r="GW244" i="1"/>
  <c r="HI244" i="1"/>
  <c r="HU244" i="1"/>
  <c r="IF244" i="1"/>
  <c r="II244" i="1"/>
  <c r="IP244" i="1" s="1"/>
  <c r="JB244" i="1"/>
  <c r="JD244" i="1"/>
  <c r="JK244" i="1"/>
  <c r="JO244" i="1"/>
  <c r="JP244" i="1" s="1"/>
  <c r="JT244" i="1"/>
  <c r="JV244" i="1" s="1"/>
  <c r="AB245" i="1"/>
  <c r="AF245" i="1"/>
  <c r="AR245" i="1"/>
  <c r="AV245" i="1"/>
  <c r="AW245" i="1" s="1"/>
  <c r="BK245" i="1"/>
  <c r="BR245" i="1"/>
  <c r="BS245" i="1"/>
  <c r="BV245" i="1"/>
  <c r="BZ245" i="1"/>
  <c r="CB245" i="1" s="1"/>
  <c r="CD245" i="1" s="1"/>
  <c r="CH245" i="1"/>
  <c r="CK245" i="1" s="1"/>
  <c r="CT245" i="1"/>
  <c r="DL245" i="1"/>
  <c r="DQ245" i="1"/>
  <c r="DR245" i="1"/>
  <c r="EO245" i="1"/>
  <c r="EZ245" i="1"/>
  <c r="FL245" i="1"/>
  <c r="FX245" i="1"/>
  <c r="GL245" i="1"/>
  <c r="GW245" i="1"/>
  <c r="HI245" i="1"/>
  <c r="HU245" i="1"/>
  <c r="IF245" i="1"/>
  <c r="IR245" i="1" s="1"/>
  <c r="II245" i="1"/>
  <c r="IP245" i="1" s="1"/>
  <c r="JB245" i="1"/>
  <c r="JD245" i="1"/>
  <c r="JI245" i="1"/>
  <c r="JK245" i="1"/>
  <c r="JO245" i="1"/>
  <c r="JP245" i="1" s="1"/>
  <c r="AB246" i="1"/>
  <c r="AF246" i="1"/>
  <c r="AJ246" i="1"/>
  <c r="AR246" i="1"/>
  <c r="AV246" i="1"/>
  <c r="AW246" i="1" s="1"/>
  <c r="BG246" i="1"/>
  <c r="BK246" i="1"/>
  <c r="BR246" i="1"/>
  <c r="BS246" i="1"/>
  <c r="BU246" i="1" s="1"/>
  <c r="BV246" i="1"/>
  <c r="BZ246" i="1"/>
  <c r="CB246" i="1" s="1"/>
  <c r="CD246" i="1" s="1"/>
  <c r="CH246" i="1"/>
  <c r="CK246" i="1" s="1"/>
  <c r="CT246" i="1"/>
  <c r="DL246" i="1"/>
  <c r="DQ246" i="1"/>
  <c r="DR246" i="1"/>
  <c r="EO246" i="1"/>
  <c r="EZ246" i="1"/>
  <c r="FL246" i="1"/>
  <c r="FX246" i="1"/>
  <c r="GL246" i="1"/>
  <c r="GW246" i="1"/>
  <c r="HI246" i="1"/>
  <c r="HU246" i="1"/>
  <c r="IF246" i="1"/>
  <c r="II246" i="1"/>
  <c r="IP246" i="1" s="1"/>
  <c r="JD246" i="1"/>
  <c r="JK246" i="1"/>
  <c r="JO246" i="1"/>
  <c r="JP246" i="1" s="1"/>
  <c r="AB247" i="1"/>
  <c r="AR247" i="1"/>
  <c r="AV247" i="1"/>
  <c r="AW247" i="1" s="1"/>
  <c r="BR247" i="1"/>
  <c r="BS247" i="1"/>
  <c r="BU247" i="1" s="1"/>
  <c r="BV247" i="1"/>
  <c r="BZ247" i="1"/>
  <c r="CB247" i="1" s="1"/>
  <c r="CD247" i="1" s="1"/>
  <c r="CH247" i="1"/>
  <c r="CK247" i="1" s="1"/>
  <c r="CT247" i="1"/>
  <c r="DL247" i="1"/>
  <c r="DQ247" i="1"/>
  <c r="DR247" i="1"/>
  <c r="EO247" i="1"/>
  <c r="EZ247" i="1"/>
  <c r="FL247" i="1"/>
  <c r="FX247" i="1"/>
  <c r="GL247" i="1"/>
  <c r="GW247" i="1"/>
  <c r="HI247" i="1"/>
  <c r="HU247" i="1"/>
  <c r="IF247" i="1"/>
  <c r="II247" i="1"/>
  <c r="IP247" i="1" s="1"/>
  <c r="JB247" i="1"/>
  <c r="JD247" i="1"/>
  <c r="JK247" i="1"/>
  <c r="JO247" i="1"/>
  <c r="JP247" i="1" s="1"/>
  <c r="JT247" i="1"/>
  <c r="JV247" i="1" s="1"/>
  <c r="AB248" i="1"/>
  <c r="AF248" i="1"/>
  <c r="AJ248" i="1"/>
  <c r="AV248" i="1"/>
  <c r="AW248" i="1" s="1"/>
  <c r="BK248" i="1"/>
  <c r="BR248" i="1"/>
  <c r="BS248" i="1"/>
  <c r="BV248" i="1"/>
  <c r="BZ248" i="1"/>
  <c r="CB248" i="1" s="1"/>
  <c r="CD248" i="1" s="1"/>
  <c r="CH248" i="1"/>
  <c r="CK248" i="1" s="1"/>
  <c r="CT248" i="1"/>
  <c r="DL248" i="1"/>
  <c r="DQ248" i="1"/>
  <c r="DR248" i="1"/>
  <c r="EO248" i="1"/>
  <c r="EZ248" i="1"/>
  <c r="FL248" i="1"/>
  <c r="FX248" i="1"/>
  <c r="GL248" i="1"/>
  <c r="GW248" i="1"/>
  <c r="HI248" i="1"/>
  <c r="HU248" i="1"/>
  <c r="IF248" i="1"/>
  <c r="II248" i="1"/>
  <c r="IP248" i="1" s="1"/>
  <c r="JD248" i="1"/>
  <c r="JK248" i="1"/>
  <c r="JO248" i="1"/>
  <c r="JP248" i="1" s="1"/>
  <c r="JT248" i="1"/>
  <c r="JV248" i="1" s="1"/>
  <c r="AB249" i="1"/>
  <c r="AF249" i="1"/>
  <c r="AJ249" i="1"/>
  <c r="AR249" i="1"/>
  <c r="AV249" i="1"/>
  <c r="AW249" i="1" s="1"/>
  <c r="BG249" i="1"/>
  <c r="BK249" i="1"/>
  <c r="BR249" i="1"/>
  <c r="BS249" i="1"/>
  <c r="BV249" i="1"/>
  <c r="BZ249" i="1"/>
  <c r="CB249" i="1" s="1"/>
  <c r="CD249" i="1" s="1"/>
  <c r="CH249" i="1"/>
  <c r="CK249" i="1" s="1"/>
  <c r="CT249" i="1"/>
  <c r="DL249" i="1"/>
  <c r="DQ249" i="1"/>
  <c r="DR249" i="1"/>
  <c r="EO249" i="1"/>
  <c r="EZ249" i="1"/>
  <c r="FL249" i="1"/>
  <c r="FX249" i="1"/>
  <c r="GL249" i="1"/>
  <c r="GW249" i="1"/>
  <c r="HI249" i="1"/>
  <c r="HU249" i="1"/>
  <c r="IF249" i="1"/>
  <c r="II249" i="1"/>
  <c r="IP249" i="1" s="1"/>
  <c r="JB249" i="1"/>
  <c r="JD249" i="1"/>
  <c r="JK249" i="1"/>
  <c r="JO249" i="1"/>
  <c r="JP249" i="1" s="1"/>
  <c r="AF250" i="1"/>
  <c r="AJ250" i="1"/>
  <c r="AV250" i="1"/>
  <c r="AW250" i="1" s="1"/>
  <c r="BR250" i="1"/>
  <c r="BS250" i="1"/>
  <c r="BU250" i="1" s="1"/>
  <c r="BV250" i="1"/>
  <c r="BZ250" i="1"/>
  <c r="CB250" i="1" s="1"/>
  <c r="CD250" i="1" s="1"/>
  <c r="CH250" i="1"/>
  <c r="CK250" i="1" s="1"/>
  <c r="CT250" i="1"/>
  <c r="DL250" i="1"/>
  <c r="DQ250" i="1"/>
  <c r="DR250" i="1"/>
  <c r="EO250" i="1"/>
  <c r="EZ250" i="1"/>
  <c r="FL250" i="1"/>
  <c r="FX250" i="1"/>
  <c r="GL250" i="1"/>
  <c r="GW250" i="1"/>
  <c r="HI250" i="1"/>
  <c r="HU250" i="1"/>
  <c r="IF250" i="1"/>
  <c r="IR250" i="1" s="1"/>
  <c r="II250" i="1"/>
  <c r="IP250" i="1" s="1"/>
  <c r="JB250" i="1"/>
  <c r="JD250" i="1"/>
  <c r="JI250" i="1"/>
  <c r="JK250" i="1"/>
  <c r="JO250" i="1"/>
  <c r="JP250" i="1" s="1"/>
  <c r="AB251" i="1"/>
  <c r="AR251" i="1"/>
  <c r="AV251" i="1"/>
  <c r="AW251" i="1" s="1"/>
  <c r="BR251" i="1"/>
  <c r="BS251" i="1"/>
  <c r="BU251" i="1" s="1"/>
  <c r="BV251" i="1"/>
  <c r="BZ251" i="1"/>
  <c r="CB251" i="1" s="1"/>
  <c r="CD251" i="1" s="1"/>
  <c r="CH251" i="1"/>
  <c r="CK251" i="1" s="1"/>
  <c r="CT251" i="1"/>
  <c r="DL251" i="1"/>
  <c r="DQ251" i="1"/>
  <c r="DR251" i="1"/>
  <c r="EO251" i="1"/>
  <c r="EZ251" i="1"/>
  <c r="FL251" i="1"/>
  <c r="FX251" i="1"/>
  <c r="GL251" i="1"/>
  <c r="GW251" i="1"/>
  <c r="HI251" i="1"/>
  <c r="HU251" i="1"/>
  <c r="IF251" i="1"/>
  <c r="II251" i="1"/>
  <c r="IP251" i="1" s="1"/>
  <c r="JB251" i="1"/>
  <c r="JD251" i="1"/>
  <c r="JK251" i="1"/>
  <c r="JO251" i="1"/>
  <c r="JP251" i="1" s="1"/>
  <c r="AB252" i="1"/>
  <c r="AR252" i="1"/>
  <c r="AV252" i="1"/>
  <c r="AW252" i="1" s="1"/>
  <c r="BR252" i="1"/>
  <c r="BS252" i="1"/>
  <c r="BU252" i="1" s="1"/>
  <c r="BV252" i="1"/>
  <c r="BZ252" i="1"/>
  <c r="CB252" i="1" s="1"/>
  <c r="CD252" i="1" s="1"/>
  <c r="CH252" i="1"/>
  <c r="CK252" i="1" s="1"/>
  <c r="CT252" i="1"/>
  <c r="DL252" i="1"/>
  <c r="DQ252" i="1"/>
  <c r="DR252" i="1"/>
  <c r="EO252" i="1"/>
  <c r="EZ252" i="1"/>
  <c r="FL252" i="1"/>
  <c r="FX252" i="1"/>
  <c r="GL252" i="1"/>
  <c r="GW252" i="1"/>
  <c r="HI252" i="1"/>
  <c r="HU252" i="1"/>
  <c r="IF252" i="1"/>
  <c r="IR252" i="1" s="1"/>
  <c r="II252" i="1"/>
  <c r="IP252" i="1" s="1"/>
  <c r="JB252" i="1"/>
  <c r="JD252" i="1"/>
  <c r="JK252" i="1"/>
  <c r="JO252" i="1"/>
  <c r="JP252" i="1" s="1"/>
  <c r="JT252" i="1"/>
  <c r="JV252" i="1" s="1"/>
  <c r="AB253" i="1"/>
  <c r="AV253" i="1"/>
  <c r="AW253" i="1" s="1"/>
  <c r="BR253" i="1"/>
  <c r="BS253" i="1"/>
  <c r="BU253" i="1" s="1"/>
  <c r="BV253" i="1"/>
  <c r="BZ253" i="1"/>
  <c r="CB253" i="1" s="1"/>
  <c r="CD253" i="1" s="1"/>
  <c r="CH253" i="1"/>
  <c r="CK253" i="1" s="1"/>
  <c r="CT253" i="1"/>
  <c r="DL253" i="1"/>
  <c r="DQ253" i="1"/>
  <c r="DR253" i="1"/>
  <c r="EO253" i="1"/>
  <c r="EZ253" i="1"/>
  <c r="FL253" i="1"/>
  <c r="FX253" i="1"/>
  <c r="GL253" i="1"/>
  <c r="GW253" i="1"/>
  <c r="HI253" i="1"/>
  <c r="HU253" i="1"/>
  <c r="IF253" i="1"/>
  <c r="II253" i="1"/>
  <c r="IP253" i="1" s="1"/>
  <c r="JB253" i="1"/>
  <c r="JD253" i="1"/>
  <c r="JK253" i="1"/>
  <c r="JP253" i="1"/>
  <c r="AB254" i="1"/>
  <c r="AF254" i="1"/>
  <c r="AJ254" i="1"/>
  <c r="AR254" i="1"/>
  <c r="AV254" i="1"/>
  <c r="AW254" i="1" s="1"/>
  <c r="BK254" i="1"/>
  <c r="BR254" i="1"/>
  <c r="BS254" i="1"/>
  <c r="BV254" i="1"/>
  <c r="BZ254" i="1"/>
  <c r="CB254" i="1" s="1"/>
  <c r="CD254" i="1" s="1"/>
  <c r="CH254" i="1"/>
  <c r="CK254" i="1" s="1"/>
  <c r="CT254" i="1"/>
  <c r="DL254" i="1"/>
  <c r="DQ254" i="1"/>
  <c r="DR254" i="1"/>
  <c r="EO254" i="1"/>
  <c r="EZ254" i="1"/>
  <c r="FL254" i="1"/>
  <c r="FX254" i="1"/>
  <c r="GL254" i="1"/>
  <c r="GW254" i="1"/>
  <c r="HI254" i="1"/>
  <c r="HU254" i="1"/>
  <c r="IF254" i="1"/>
  <c r="II254" i="1"/>
  <c r="IP254" i="1" s="1"/>
  <c r="JB254" i="1"/>
  <c r="JD254" i="1"/>
  <c r="JI254" i="1"/>
  <c r="JK254" i="1"/>
  <c r="JO254" i="1"/>
  <c r="JP254" i="1" s="1"/>
  <c r="JT254" i="1"/>
  <c r="JV254" i="1" s="1"/>
  <c r="AB255" i="1"/>
  <c r="AR255" i="1"/>
  <c r="AV255" i="1"/>
  <c r="AW255" i="1" s="1"/>
  <c r="BR255" i="1"/>
  <c r="BS255" i="1"/>
  <c r="BU255" i="1" s="1"/>
  <c r="BV255" i="1"/>
  <c r="BZ255" i="1"/>
  <c r="CB255" i="1" s="1"/>
  <c r="CD255" i="1" s="1"/>
  <c r="CH255" i="1"/>
  <c r="CK255" i="1" s="1"/>
  <c r="CT255" i="1"/>
  <c r="DL255" i="1"/>
  <c r="DQ255" i="1"/>
  <c r="DR255" i="1"/>
  <c r="EO255" i="1"/>
  <c r="EZ255" i="1"/>
  <c r="FL255" i="1"/>
  <c r="FX255" i="1"/>
  <c r="GL255" i="1"/>
  <c r="GW255" i="1"/>
  <c r="HI255" i="1"/>
  <c r="HU255" i="1"/>
  <c r="IF255" i="1"/>
  <c r="II255" i="1"/>
  <c r="IP255" i="1" s="1"/>
  <c r="JB255" i="1"/>
  <c r="JD255" i="1"/>
  <c r="JK255" i="1"/>
  <c r="JO255" i="1"/>
  <c r="JP255" i="1" s="1"/>
  <c r="JT255" i="1"/>
  <c r="JV255" i="1" s="1"/>
  <c r="AB256" i="1"/>
  <c r="AR256" i="1"/>
  <c r="AV256" i="1"/>
  <c r="AW256" i="1" s="1"/>
  <c r="BR256" i="1"/>
  <c r="BS256" i="1"/>
  <c r="BV256" i="1"/>
  <c r="BZ256" i="1"/>
  <c r="CB256" i="1" s="1"/>
  <c r="CD256" i="1" s="1"/>
  <c r="CH256" i="1"/>
  <c r="CK256" i="1" s="1"/>
  <c r="CT256" i="1"/>
  <c r="DL256" i="1"/>
  <c r="DQ256" i="1"/>
  <c r="DR256" i="1"/>
  <c r="EO256" i="1"/>
  <c r="EZ256" i="1"/>
  <c r="FL256" i="1"/>
  <c r="FX256" i="1"/>
  <c r="GL256" i="1"/>
  <c r="GW256" i="1"/>
  <c r="HI256" i="1"/>
  <c r="HU256" i="1"/>
  <c r="IF256" i="1"/>
  <c r="II256" i="1"/>
  <c r="IP256" i="1" s="1"/>
  <c r="JD256" i="1"/>
  <c r="JI256" i="1"/>
  <c r="JK256" i="1"/>
  <c r="JO256" i="1"/>
  <c r="JP256" i="1" s="1"/>
  <c r="IL256" i="1" l="1"/>
  <c r="IR256" i="1"/>
  <c r="IL212" i="1"/>
  <c r="IR212" i="1"/>
  <c r="IL238" i="1"/>
  <c r="IR238" i="1"/>
  <c r="IL237" i="1"/>
  <c r="IR237" i="1"/>
  <c r="IL208" i="1"/>
  <c r="IR208" i="1"/>
  <c r="IL193" i="1"/>
  <c r="IR193" i="1"/>
  <c r="IL161" i="1"/>
  <c r="IR161" i="1"/>
  <c r="IL157" i="1"/>
  <c r="IR157" i="1"/>
  <c r="IL151" i="1"/>
  <c r="IR151" i="1"/>
  <c r="IL144" i="1"/>
  <c r="IR144" i="1"/>
  <c r="IL136" i="1"/>
  <c r="IR136" i="1"/>
  <c r="IL121" i="1"/>
  <c r="IR121" i="1"/>
  <c r="IL97" i="1"/>
  <c r="IR97" i="1"/>
  <c r="IL90" i="1"/>
  <c r="IR90" i="1"/>
  <c r="IL87" i="1"/>
  <c r="IR87" i="1"/>
  <c r="IL44" i="1"/>
  <c r="IR44" i="1"/>
  <c r="IL37" i="1"/>
  <c r="IR37" i="1"/>
  <c r="IL11" i="1"/>
  <c r="IR11" i="1"/>
  <c r="IL6" i="1"/>
  <c r="IR6" i="1"/>
  <c r="IL255" i="1"/>
  <c r="IR255" i="1"/>
  <c r="IL160" i="1"/>
  <c r="IR160" i="1"/>
  <c r="IL135" i="1"/>
  <c r="IR135" i="1"/>
  <c r="IL253" i="1"/>
  <c r="IR253" i="1"/>
  <c r="IL226" i="1"/>
  <c r="IR226" i="1"/>
  <c r="IL222" i="1"/>
  <c r="IR222" i="1"/>
  <c r="IL219" i="1"/>
  <c r="IR219" i="1"/>
  <c r="IL207" i="1"/>
  <c r="IR207" i="1"/>
  <c r="IL168" i="1"/>
  <c r="IR168" i="1"/>
  <c r="IL156" i="1"/>
  <c r="IR156" i="1"/>
  <c r="IL150" i="1"/>
  <c r="IR150" i="1"/>
  <c r="IL147" i="1"/>
  <c r="IR147" i="1"/>
  <c r="IL138" i="1"/>
  <c r="IR138" i="1"/>
  <c r="IL134" i="1"/>
  <c r="IR134" i="1"/>
  <c r="IL131" i="1"/>
  <c r="IR131" i="1"/>
  <c r="IL129" i="1"/>
  <c r="IR129" i="1"/>
  <c r="IL127" i="1"/>
  <c r="IR127" i="1"/>
  <c r="IL111" i="1"/>
  <c r="IR111" i="1"/>
  <c r="IL86" i="1"/>
  <c r="IR86" i="1"/>
  <c r="IL83" i="1"/>
  <c r="IR83" i="1"/>
  <c r="IL63" i="1"/>
  <c r="IR63" i="1"/>
  <c r="IL55" i="1"/>
  <c r="IR55" i="1"/>
  <c r="IL24" i="1"/>
  <c r="IR24" i="1"/>
  <c r="IL15" i="1"/>
  <c r="IR15" i="1"/>
  <c r="IL10" i="1"/>
  <c r="IR10" i="1"/>
  <c r="IL8" i="1"/>
  <c r="IR8" i="1"/>
  <c r="IL215" i="1"/>
  <c r="IR215" i="1"/>
  <c r="IL176" i="1"/>
  <c r="IR176" i="1"/>
  <c r="IL249" i="1"/>
  <c r="IR249" i="1"/>
  <c r="IL244" i="1"/>
  <c r="IR244" i="1"/>
  <c r="IL242" i="1"/>
  <c r="IR242" i="1"/>
  <c r="IL235" i="1"/>
  <c r="IR235" i="1"/>
  <c r="IL233" i="1"/>
  <c r="IR233" i="1"/>
  <c r="IL214" i="1"/>
  <c r="IR214" i="1"/>
  <c r="IL195" i="1"/>
  <c r="IR195" i="1"/>
  <c r="IL192" i="1"/>
  <c r="IR192" i="1"/>
  <c r="IL184" i="1"/>
  <c r="IR184" i="1"/>
  <c r="IL179" i="1"/>
  <c r="IR179" i="1"/>
  <c r="IL169" i="1"/>
  <c r="IR169" i="1"/>
  <c r="IL148" i="1"/>
  <c r="IR148" i="1"/>
  <c r="IL133" i="1"/>
  <c r="IR133" i="1"/>
  <c r="IL120" i="1"/>
  <c r="IR120" i="1"/>
  <c r="IL108" i="1"/>
  <c r="IR108" i="1"/>
  <c r="IL104" i="1"/>
  <c r="IR104" i="1"/>
  <c r="IL96" i="1"/>
  <c r="IR96" i="1"/>
  <c r="IL94" i="1"/>
  <c r="IR94" i="1"/>
  <c r="IL91" i="1"/>
  <c r="IR91" i="1"/>
  <c r="IL89" i="1"/>
  <c r="IR89" i="1"/>
  <c r="IL79" i="1"/>
  <c r="IR79" i="1"/>
  <c r="IL76" i="1"/>
  <c r="IR76" i="1"/>
  <c r="IL66" i="1"/>
  <c r="IR66" i="1"/>
  <c r="IL65" i="1"/>
  <c r="IR65" i="1"/>
  <c r="IL29" i="1"/>
  <c r="IR29" i="1"/>
  <c r="IL19" i="1"/>
  <c r="IR19" i="1"/>
  <c r="IL77" i="1"/>
  <c r="IR77" i="1"/>
  <c r="IL70" i="1"/>
  <c r="IR70" i="1"/>
  <c r="IL69" i="1"/>
  <c r="IR69" i="1"/>
  <c r="IL225" i="1"/>
  <c r="IR225" i="1"/>
  <c r="IL221" i="1"/>
  <c r="IR221" i="1"/>
  <c r="IL210" i="1"/>
  <c r="IR210" i="1"/>
  <c r="IL203" i="1"/>
  <c r="IR203" i="1"/>
  <c r="IL198" i="1"/>
  <c r="IR198" i="1"/>
  <c r="IL189" i="1"/>
  <c r="IR189" i="1"/>
  <c r="IL182" i="1"/>
  <c r="IR182" i="1"/>
  <c r="IL178" i="1"/>
  <c r="IR178" i="1"/>
  <c r="IL159" i="1"/>
  <c r="IR159" i="1"/>
  <c r="IL118" i="1"/>
  <c r="IR118" i="1"/>
  <c r="IL110" i="1"/>
  <c r="IR110" i="1"/>
  <c r="IL102" i="1"/>
  <c r="IR102" i="1"/>
  <c r="IL62" i="1"/>
  <c r="IR62" i="1"/>
  <c r="IL56" i="1"/>
  <c r="IR56" i="1"/>
  <c r="IL49" i="1"/>
  <c r="IR49" i="1"/>
  <c r="IL42" i="1"/>
  <c r="IR42" i="1"/>
  <c r="IL38" i="1"/>
  <c r="IR38" i="1"/>
  <c r="IL12" i="1"/>
  <c r="IR12" i="1"/>
  <c r="IL236" i="1"/>
  <c r="IR236" i="1"/>
  <c r="IL211" i="1"/>
  <c r="IR211" i="1"/>
  <c r="IL153" i="1"/>
  <c r="IR153" i="1"/>
  <c r="IL81" i="1"/>
  <c r="IR81" i="1"/>
  <c r="IL22" i="1"/>
  <c r="IR22" i="1"/>
  <c r="IL254" i="1"/>
  <c r="IR254" i="1"/>
  <c r="IL230" i="1"/>
  <c r="IR230" i="1"/>
  <c r="IL224" i="1"/>
  <c r="IR224" i="1"/>
  <c r="IL216" i="1"/>
  <c r="IR216" i="1"/>
  <c r="IL206" i="1"/>
  <c r="IR206" i="1"/>
  <c r="IL194" i="1"/>
  <c r="IR194" i="1"/>
  <c r="IL183" i="1"/>
  <c r="IR183" i="1"/>
  <c r="IL175" i="1"/>
  <c r="IR175" i="1"/>
  <c r="IL172" i="1"/>
  <c r="IR172" i="1"/>
  <c r="IL158" i="1"/>
  <c r="IR158" i="1"/>
  <c r="IL132" i="1"/>
  <c r="IR132" i="1"/>
  <c r="IL124" i="1"/>
  <c r="IR124" i="1"/>
  <c r="IL122" i="1"/>
  <c r="IR122" i="1"/>
  <c r="IL115" i="1"/>
  <c r="IR115" i="1"/>
  <c r="IL107" i="1"/>
  <c r="IR107" i="1"/>
  <c r="IL98" i="1"/>
  <c r="IR98" i="1"/>
  <c r="IL84" i="1"/>
  <c r="IR84" i="1"/>
  <c r="IL82" i="1"/>
  <c r="IR82" i="1"/>
  <c r="IL60" i="1"/>
  <c r="IR60" i="1"/>
  <c r="IL59" i="1"/>
  <c r="IR59" i="1"/>
  <c r="IL54" i="1"/>
  <c r="IR54" i="1"/>
  <c r="IL52" i="1"/>
  <c r="IR52" i="1"/>
  <c r="IL47" i="1"/>
  <c r="IR47" i="1"/>
  <c r="IL46" i="1"/>
  <c r="IR46" i="1"/>
  <c r="IL20" i="1"/>
  <c r="IR20" i="1"/>
  <c r="IL18" i="1"/>
  <c r="IR18" i="1"/>
  <c r="IL248" i="1"/>
  <c r="IR248" i="1"/>
  <c r="IL196" i="1"/>
  <c r="IR196" i="1"/>
  <c r="IL188" i="1"/>
  <c r="IR188" i="1"/>
  <c r="IL185" i="1"/>
  <c r="IR185" i="1"/>
  <c r="IL170" i="1"/>
  <c r="IR170" i="1"/>
  <c r="IL251" i="1"/>
  <c r="IR251" i="1"/>
  <c r="IL209" i="1"/>
  <c r="IR209" i="1"/>
  <c r="IL181" i="1"/>
  <c r="IR181" i="1"/>
  <c r="IL177" i="1"/>
  <c r="IR177" i="1"/>
  <c r="IL155" i="1"/>
  <c r="IR155" i="1"/>
  <c r="IL130" i="1"/>
  <c r="IR130" i="1"/>
  <c r="IL126" i="1"/>
  <c r="IR126" i="1"/>
  <c r="IL103" i="1"/>
  <c r="IR103" i="1"/>
  <c r="IL101" i="1"/>
  <c r="IR101" i="1"/>
  <c r="IL80" i="1"/>
  <c r="IR80" i="1"/>
  <c r="IL67" i="1"/>
  <c r="IR67" i="1"/>
  <c r="IL45" i="1"/>
  <c r="IR45" i="1"/>
  <c r="IL30" i="1"/>
  <c r="IR30" i="1"/>
  <c r="IL247" i="1"/>
  <c r="IR247" i="1"/>
  <c r="IL202" i="1"/>
  <c r="IR202" i="1"/>
  <c r="IL199" i="1"/>
  <c r="IR199" i="1"/>
  <c r="IL197" i="1"/>
  <c r="IR197" i="1"/>
  <c r="IL191" i="1"/>
  <c r="IR191" i="1"/>
  <c r="IL165" i="1"/>
  <c r="IR165" i="1"/>
  <c r="IL246" i="1"/>
  <c r="IR246" i="1"/>
  <c r="IL240" i="1"/>
  <c r="IR240" i="1"/>
  <c r="IL239" i="1"/>
  <c r="IR239" i="1"/>
  <c r="IL227" i="1"/>
  <c r="IR227" i="1"/>
  <c r="IL223" i="1"/>
  <c r="IR223" i="1"/>
  <c r="IL220" i="1"/>
  <c r="IR220" i="1"/>
  <c r="IL201" i="1"/>
  <c r="IR201" i="1"/>
  <c r="IL186" i="1"/>
  <c r="IR186" i="1"/>
  <c r="IL174" i="1"/>
  <c r="IR174" i="1"/>
  <c r="IL167" i="1"/>
  <c r="IR167" i="1"/>
  <c r="IL164" i="1"/>
  <c r="IR164" i="1"/>
  <c r="IL145" i="1"/>
  <c r="IR145" i="1"/>
  <c r="IL125" i="1"/>
  <c r="IR125" i="1"/>
  <c r="IL117" i="1"/>
  <c r="IR117" i="1"/>
  <c r="IL112" i="1"/>
  <c r="IR112" i="1"/>
  <c r="IL92" i="1"/>
  <c r="IR92" i="1"/>
  <c r="IL75" i="1"/>
  <c r="IR75" i="1"/>
  <c r="IL74" i="1"/>
  <c r="IR74" i="1"/>
  <c r="IL71" i="1"/>
  <c r="IR71" i="1"/>
  <c r="IL58" i="1"/>
  <c r="IR58" i="1"/>
  <c r="IL48" i="1"/>
  <c r="IR48" i="1"/>
  <c r="IL39" i="1"/>
  <c r="IR39" i="1"/>
  <c r="IL31" i="1"/>
  <c r="IR31" i="1"/>
  <c r="IL27" i="1"/>
  <c r="IR27" i="1"/>
  <c r="IL13" i="1"/>
  <c r="IR13" i="1"/>
  <c r="IL162" i="1"/>
  <c r="CH162" i="1"/>
  <c r="CK162" i="1" s="1"/>
  <c r="IM162" i="1"/>
  <c r="IG5" i="1"/>
  <c r="IL218" i="1"/>
  <c r="IL205" i="1"/>
  <c r="IL88" i="1"/>
  <c r="IL241" i="1"/>
  <c r="IL234" i="1"/>
  <c r="IL232" i="1"/>
  <c r="IL204" i="1"/>
  <c r="IL190" i="1"/>
  <c r="IK173" i="1"/>
  <c r="IL173" i="1"/>
  <c r="IL171" i="1"/>
  <c r="IL154" i="1"/>
  <c r="IL152" i="1"/>
  <c r="IK149" i="1"/>
  <c r="IL149" i="1"/>
  <c r="IK143" i="1"/>
  <c r="IL143" i="1"/>
  <c r="IL139" i="1"/>
  <c r="IL106" i="1"/>
  <c r="IK72" i="1"/>
  <c r="IL72" i="1"/>
  <c r="IK40" i="1"/>
  <c r="IL40" i="1"/>
  <c r="IK35" i="1"/>
  <c r="IL35" i="1"/>
  <c r="IL21" i="1"/>
  <c r="IK9" i="1"/>
  <c r="IL9" i="1"/>
  <c r="IL166" i="1"/>
  <c r="IL100" i="1"/>
  <c r="IK51" i="1"/>
  <c r="IL51" i="1"/>
  <c r="IK25" i="1"/>
  <c r="IL25" i="1"/>
  <c r="IK33" i="1"/>
  <c r="IL33" i="1"/>
  <c r="IL213" i="1"/>
  <c r="IK163" i="1"/>
  <c r="IL163" i="1"/>
  <c r="IK128" i="1"/>
  <c r="IL128" i="1"/>
  <c r="IK64" i="1"/>
  <c r="IL64" i="1"/>
  <c r="IK53" i="1"/>
  <c r="IL53" i="1"/>
  <c r="IK41" i="1"/>
  <c r="IL41" i="1"/>
  <c r="IK34" i="1"/>
  <c r="IL34" i="1"/>
  <c r="IL16" i="1"/>
  <c r="IK14" i="1"/>
  <c r="IL14" i="1"/>
  <c r="IL250" i="1"/>
  <c r="IL217" i="1"/>
  <c r="IL142" i="1"/>
  <c r="IK137" i="1"/>
  <c r="IL137" i="1"/>
  <c r="IL123" i="1"/>
  <c r="IK119" i="1"/>
  <c r="IL119" i="1"/>
  <c r="IL114" i="1"/>
  <c r="IK105" i="1"/>
  <c r="IL105" i="1"/>
  <c r="IL61" i="1"/>
  <c r="IL43" i="1"/>
  <c r="IK7" i="1"/>
  <c r="IL7" i="1"/>
  <c r="IL180" i="1"/>
  <c r="IK113" i="1"/>
  <c r="IL113" i="1"/>
  <c r="IL252" i="1"/>
  <c r="IL229" i="1"/>
  <c r="IL99" i="1"/>
  <c r="IK93" i="1"/>
  <c r="IL93" i="1"/>
  <c r="IK68" i="1"/>
  <c r="IL68" i="1"/>
  <c r="IK23" i="1"/>
  <c r="IL23" i="1"/>
  <c r="IJ5" i="1"/>
  <c r="IH5" i="1"/>
  <c r="IO5" i="1" s="1"/>
  <c r="IL5" i="1"/>
  <c r="IK85" i="1"/>
  <c r="IL85" i="1"/>
  <c r="IK245" i="1"/>
  <c r="IL245" i="1"/>
  <c r="IK200" i="1"/>
  <c r="IL200" i="1"/>
  <c r="IK187" i="1"/>
  <c r="IL187" i="1"/>
  <c r="IL140" i="1"/>
  <c r="IL116" i="1"/>
  <c r="IL73" i="1"/>
  <c r="IL57" i="1"/>
  <c r="IK36" i="1"/>
  <c r="IL36" i="1"/>
  <c r="IK26" i="1"/>
  <c r="IL26" i="1"/>
  <c r="IL17" i="1"/>
  <c r="IK243" i="1"/>
  <c r="IL243" i="1"/>
  <c r="IL231" i="1"/>
  <c r="IL228" i="1"/>
  <c r="IK146" i="1"/>
  <c r="IL146" i="1"/>
  <c r="IL141" i="1"/>
  <c r="IL109" i="1"/>
  <c r="IL95" i="1"/>
  <c r="IL78" i="1"/>
  <c r="IL50" i="1"/>
  <c r="IK32" i="1"/>
  <c r="IL32" i="1"/>
  <c r="IK28" i="1"/>
  <c r="IL28" i="1"/>
  <c r="IG234" i="1"/>
  <c r="IK218" i="1"/>
  <c r="FZ219" i="1"/>
  <c r="GA219" i="1" s="1"/>
  <c r="FZ162" i="1"/>
  <c r="GA162" i="1" s="1"/>
  <c r="IJ218" i="1"/>
  <c r="FZ222" i="1"/>
  <c r="GA222" i="1" s="1"/>
  <c r="IG213" i="1"/>
  <c r="FZ200" i="1"/>
  <c r="GA200" i="1" s="1"/>
  <c r="BU107" i="1"/>
  <c r="IG233" i="1"/>
  <c r="FZ184" i="1"/>
  <c r="GA184" i="1" s="1"/>
  <c r="IG147" i="1"/>
  <c r="IK129" i="1"/>
  <c r="IH101" i="1"/>
  <c r="IO101" i="1" s="1"/>
  <c r="BU112" i="1"/>
  <c r="FZ180" i="1"/>
  <c r="GA180" i="1" s="1"/>
  <c r="IG90" i="1"/>
  <c r="IH8" i="1"/>
  <c r="IO8" i="1" s="1"/>
  <c r="IJ236" i="1"/>
  <c r="FZ191" i="1"/>
  <c r="GA191" i="1" s="1"/>
  <c r="FZ77" i="1"/>
  <c r="GA77" i="1" s="1"/>
  <c r="BU105" i="1"/>
  <c r="IG46" i="1"/>
  <c r="IK256" i="1"/>
  <c r="IG122" i="1"/>
  <c r="IG120" i="1"/>
  <c r="FZ158" i="1"/>
  <c r="GA158" i="1" s="1"/>
  <c r="IJ138" i="1"/>
  <c r="IG212" i="1"/>
  <c r="IG82" i="1"/>
  <c r="FZ81" i="1"/>
  <c r="GA81" i="1" s="1"/>
  <c r="FZ28" i="1"/>
  <c r="GA28" i="1" s="1"/>
  <c r="IH244" i="1"/>
  <c r="IO244" i="1" s="1"/>
  <c r="FZ173" i="1"/>
  <c r="GA173" i="1" s="1"/>
  <c r="IJ92" i="1"/>
  <c r="IG143" i="1"/>
  <c r="BU147" i="1"/>
  <c r="IH226" i="1"/>
  <c r="IO226" i="1" s="1"/>
  <c r="FZ177" i="1"/>
  <c r="GA177" i="1" s="1"/>
  <c r="FZ127" i="1"/>
  <c r="GA127" i="1" s="1"/>
  <c r="IJ173" i="1"/>
  <c r="FZ171" i="1"/>
  <c r="GA171" i="1" s="1"/>
  <c r="FZ98" i="1"/>
  <c r="GA98" i="1" s="1"/>
  <c r="IK91" i="1"/>
  <c r="IH38" i="1"/>
  <c r="IO38" i="1" s="1"/>
  <c r="IH9" i="1"/>
  <c r="IO9" i="1" s="1"/>
  <c r="IG255" i="1"/>
  <c r="FZ253" i="1"/>
  <c r="GA253" i="1" s="1"/>
  <c r="IH116" i="1"/>
  <c r="IO116" i="1" s="1"/>
  <c r="FZ107" i="1"/>
  <c r="GA107" i="1" s="1"/>
  <c r="FZ48" i="1"/>
  <c r="GA48" i="1" s="1"/>
  <c r="IH25" i="1"/>
  <c r="IO25" i="1" s="1"/>
  <c r="FZ24" i="1"/>
  <c r="GA24" i="1" s="1"/>
  <c r="IH240" i="1"/>
  <c r="IO240" i="1" s="1"/>
  <c r="IH232" i="1"/>
  <c r="IO232" i="1" s="1"/>
  <c r="FZ198" i="1"/>
  <c r="GA198" i="1" s="1"/>
  <c r="FZ178" i="1"/>
  <c r="GA178" i="1" s="1"/>
  <c r="IH149" i="1"/>
  <c r="IO149" i="1" s="1"/>
  <c r="FZ123" i="1"/>
  <c r="GA123" i="1" s="1"/>
  <c r="FZ119" i="1"/>
  <c r="GA119" i="1" s="1"/>
  <c r="IG65" i="1"/>
  <c r="FZ61" i="1"/>
  <c r="GA61" i="1" s="1"/>
  <c r="BU220" i="1"/>
  <c r="FZ137" i="1"/>
  <c r="GA137" i="1" s="1"/>
  <c r="FZ247" i="1"/>
  <c r="GA247" i="1" s="1"/>
  <c r="IJ199" i="1"/>
  <c r="FZ172" i="1"/>
  <c r="GA172" i="1" s="1"/>
  <c r="IG111" i="1"/>
  <c r="IH62" i="1"/>
  <c r="IO62" i="1" s="1"/>
  <c r="IG35" i="1"/>
  <c r="IJ253" i="1"/>
  <c r="IG230" i="1"/>
  <c r="IJ189" i="1"/>
  <c r="IH171" i="1"/>
  <c r="IO171" i="1" s="1"/>
  <c r="IG168" i="1"/>
  <c r="IG165" i="1"/>
  <c r="IJ133" i="1"/>
  <c r="FZ132" i="1"/>
  <c r="GA132" i="1" s="1"/>
  <c r="IH129" i="1"/>
  <c r="IO129" i="1" s="1"/>
  <c r="FZ125" i="1"/>
  <c r="GA125" i="1" s="1"/>
  <c r="FZ117" i="1"/>
  <c r="GA117" i="1" s="1"/>
  <c r="FZ100" i="1"/>
  <c r="GA100" i="1" s="1"/>
  <c r="FZ86" i="1"/>
  <c r="GA86" i="1" s="1"/>
  <c r="FZ69" i="1"/>
  <c r="GA69" i="1" s="1"/>
  <c r="IJ25" i="1"/>
  <c r="FZ250" i="1"/>
  <c r="GA250" i="1" s="1"/>
  <c r="BU214" i="1"/>
  <c r="FZ211" i="1"/>
  <c r="GA211" i="1" s="1"/>
  <c r="FZ188" i="1"/>
  <c r="GA188" i="1" s="1"/>
  <c r="IK179" i="1"/>
  <c r="FZ163" i="1"/>
  <c r="GA163" i="1" s="1"/>
  <c r="FZ157" i="1"/>
  <c r="GA157" i="1" s="1"/>
  <c r="FZ155" i="1"/>
  <c r="GA155" i="1" s="1"/>
  <c r="FZ134" i="1"/>
  <c r="GA134" i="1" s="1"/>
  <c r="FZ110" i="1"/>
  <c r="GA110" i="1" s="1"/>
  <c r="FZ73" i="1"/>
  <c r="GA73" i="1" s="1"/>
  <c r="IJ28" i="1"/>
  <c r="IH19" i="1"/>
  <c r="IO19" i="1" s="1"/>
  <c r="IJ14" i="1"/>
  <c r="FZ13" i="1"/>
  <c r="GA13" i="1" s="1"/>
  <c r="IH7" i="1"/>
  <c r="IO7" i="1" s="1"/>
  <c r="IJ220" i="1"/>
  <c r="IH198" i="1"/>
  <c r="IO198" i="1" s="1"/>
  <c r="IH117" i="1"/>
  <c r="IO117" i="1" s="1"/>
  <c r="IK116" i="1"/>
  <c r="IH70" i="1"/>
  <c r="IO70" i="1" s="1"/>
  <c r="IG56" i="1"/>
  <c r="FZ43" i="1"/>
  <c r="GA43" i="1" s="1"/>
  <c r="FZ41" i="1"/>
  <c r="GA41" i="1" s="1"/>
  <c r="IH16" i="1"/>
  <c r="IO16" i="1" s="1"/>
  <c r="BU256" i="1"/>
  <c r="IH252" i="1"/>
  <c r="IO252" i="1" s="1"/>
  <c r="FZ239" i="1"/>
  <c r="GA239" i="1" s="1"/>
  <c r="IJ222" i="1"/>
  <c r="FZ204" i="1"/>
  <c r="GA204" i="1" s="1"/>
  <c r="IJ170" i="1"/>
  <c r="FZ165" i="1"/>
  <c r="GA165" i="1" s="1"/>
  <c r="IH145" i="1"/>
  <c r="IO145" i="1" s="1"/>
  <c r="FZ113" i="1"/>
  <c r="GA113" i="1" s="1"/>
  <c r="IG98" i="1"/>
  <c r="IH95" i="1"/>
  <c r="IO95" i="1" s="1"/>
  <c r="IK50" i="1"/>
  <c r="FZ39" i="1"/>
  <c r="GA39" i="1" s="1"/>
  <c r="IG12" i="1"/>
  <c r="IG252" i="1"/>
  <c r="IG220" i="1"/>
  <c r="IG203" i="1"/>
  <c r="FZ148" i="1"/>
  <c r="GA148" i="1" s="1"/>
  <c r="FZ139" i="1"/>
  <c r="GA139" i="1" s="1"/>
  <c r="FZ109" i="1"/>
  <c r="GA109" i="1" s="1"/>
  <c r="FZ99" i="1"/>
  <c r="GA99" i="1" s="1"/>
  <c r="BU94" i="1"/>
  <c r="IG91" i="1"/>
  <c r="FZ68" i="1"/>
  <c r="GA68" i="1" s="1"/>
  <c r="FZ32" i="1"/>
  <c r="GA32" i="1" s="1"/>
  <c r="IK31" i="1"/>
  <c r="IG20" i="1"/>
  <c r="IG247" i="1"/>
  <c r="IH196" i="1"/>
  <c r="IO196" i="1" s="1"/>
  <c r="FZ181" i="1"/>
  <c r="GA181" i="1" s="1"/>
  <c r="IK171" i="1"/>
  <c r="FZ150" i="1"/>
  <c r="GA150" i="1" s="1"/>
  <c r="FZ255" i="1"/>
  <c r="GA255" i="1" s="1"/>
  <c r="BU245" i="1"/>
  <c r="IH237" i="1"/>
  <c r="IO237" i="1" s="1"/>
  <c r="IH221" i="1"/>
  <c r="IO221" i="1" s="1"/>
  <c r="IG186" i="1"/>
  <c r="FZ95" i="1"/>
  <c r="GA95" i="1" s="1"/>
  <c r="IG71" i="1"/>
  <c r="IJ214" i="1"/>
  <c r="FZ190" i="1"/>
  <c r="GA190" i="1" s="1"/>
  <c r="FZ168" i="1"/>
  <c r="GA168" i="1" s="1"/>
  <c r="IG156" i="1"/>
  <c r="BU142" i="1"/>
  <c r="FZ140" i="1"/>
  <c r="GA140" i="1" s="1"/>
  <c r="IG130" i="1"/>
  <c r="IG106" i="1"/>
  <c r="FZ49" i="1"/>
  <c r="GA49" i="1" s="1"/>
  <c r="FZ36" i="1"/>
  <c r="GA36" i="1" s="1"/>
  <c r="IG253" i="1"/>
  <c r="IJ242" i="1"/>
  <c r="BU242" i="1"/>
  <c r="FZ228" i="1"/>
  <c r="GA228" i="1" s="1"/>
  <c r="IG217" i="1"/>
  <c r="IH216" i="1"/>
  <c r="IO216" i="1" s="1"/>
  <c r="IJ213" i="1"/>
  <c r="IH209" i="1"/>
  <c r="IO209" i="1" s="1"/>
  <c r="IJ205" i="1"/>
  <c r="FZ202" i="1"/>
  <c r="GA202" i="1" s="1"/>
  <c r="IK199" i="1"/>
  <c r="FZ194" i="1"/>
  <c r="GA194" i="1" s="1"/>
  <c r="IK190" i="1"/>
  <c r="IJ188" i="1"/>
  <c r="IH184" i="1"/>
  <c r="IO184" i="1" s="1"/>
  <c r="IJ152" i="1"/>
  <c r="BU146" i="1"/>
  <c r="IG144" i="1"/>
  <c r="IG142" i="1"/>
  <c r="FZ141" i="1"/>
  <c r="GA141" i="1" s="1"/>
  <c r="FZ133" i="1"/>
  <c r="GA133" i="1" s="1"/>
  <c r="FZ116" i="1"/>
  <c r="GA116" i="1" s="1"/>
  <c r="FZ112" i="1"/>
  <c r="GA112" i="1" s="1"/>
  <c r="FZ111" i="1"/>
  <c r="GA111" i="1" s="1"/>
  <c r="FZ105" i="1"/>
  <c r="GA105" i="1" s="1"/>
  <c r="IG97" i="1"/>
  <c r="IG78" i="1"/>
  <c r="BU71" i="1"/>
  <c r="IH68" i="1"/>
  <c r="IO68" i="1" s="1"/>
  <c r="FZ66" i="1"/>
  <c r="GA66" i="1" s="1"/>
  <c r="IG58" i="1"/>
  <c r="IH47" i="1"/>
  <c r="IO47" i="1" s="1"/>
  <c r="IH41" i="1"/>
  <c r="IO41" i="1" s="1"/>
  <c r="IJ32" i="1"/>
  <c r="FZ18" i="1"/>
  <c r="GA18" i="1" s="1"/>
  <c r="FZ10" i="1"/>
  <c r="GA10" i="1" s="1"/>
  <c r="IJ241" i="1"/>
  <c r="IG248" i="1"/>
  <c r="IG243" i="1"/>
  <c r="IG242" i="1"/>
  <c r="IG229" i="1"/>
  <c r="IG224" i="1"/>
  <c r="IG219" i="1"/>
  <c r="IH212" i="1"/>
  <c r="IO212" i="1" s="1"/>
  <c r="IG193" i="1"/>
  <c r="IH33" i="1"/>
  <c r="IO33" i="1" s="1"/>
  <c r="IK16" i="1"/>
  <c r="IG7" i="1"/>
  <c r="FZ176" i="1"/>
  <c r="GA176" i="1" s="1"/>
  <c r="IH172" i="1"/>
  <c r="IO172" i="1" s="1"/>
  <c r="IH158" i="1"/>
  <c r="IO158" i="1" s="1"/>
  <c r="FZ156" i="1"/>
  <c r="GA156" i="1" s="1"/>
  <c r="IH148" i="1"/>
  <c r="IO148" i="1" s="1"/>
  <c r="IH146" i="1"/>
  <c r="IO146" i="1" s="1"/>
  <c r="BU140" i="1"/>
  <c r="FZ135" i="1"/>
  <c r="GA135" i="1" s="1"/>
  <c r="FZ129" i="1"/>
  <c r="GA129" i="1" s="1"/>
  <c r="FZ124" i="1"/>
  <c r="GA124" i="1" s="1"/>
  <c r="FZ121" i="1"/>
  <c r="GA121" i="1" s="1"/>
  <c r="FZ106" i="1"/>
  <c r="GA106" i="1" s="1"/>
  <c r="FZ103" i="1"/>
  <c r="GA103" i="1" s="1"/>
  <c r="BU98" i="1"/>
  <c r="FZ88" i="1"/>
  <c r="GA88" i="1" s="1"/>
  <c r="FZ70" i="1"/>
  <c r="GA70" i="1" s="1"/>
  <c r="FZ58" i="1"/>
  <c r="GA58" i="1" s="1"/>
  <c r="BU57" i="1"/>
  <c r="FZ52" i="1"/>
  <c r="GA52" i="1" s="1"/>
  <c r="IG37" i="1"/>
  <c r="IH17" i="1"/>
  <c r="IO17" i="1" s="1"/>
  <c r="IJ16" i="1"/>
  <c r="FZ221" i="1"/>
  <c r="GA221" i="1" s="1"/>
  <c r="FZ217" i="1"/>
  <c r="GA217" i="1" s="1"/>
  <c r="FZ214" i="1"/>
  <c r="GA214" i="1" s="1"/>
  <c r="FZ201" i="1"/>
  <c r="GA201" i="1" s="1"/>
  <c r="IH60" i="1"/>
  <c r="IO60" i="1" s="1"/>
  <c r="IH50" i="1"/>
  <c r="IO50" i="1" s="1"/>
  <c r="FZ46" i="1"/>
  <c r="GA46" i="1" s="1"/>
  <c r="FZ40" i="1"/>
  <c r="GA40" i="1" s="1"/>
  <c r="IH31" i="1"/>
  <c r="IO31" i="1" s="1"/>
  <c r="IH18" i="1"/>
  <c r="IO18" i="1" s="1"/>
  <c r="FZ11" i="1"/>
  <c r="GA11" i="1" s="1"/>
  <c r="IG246" i="1"/>
  <c r="IG240" i="1"/>
  <c r="IH236" i="1"/>
  <c r="IO236" i="1" s="1"/>
  <c r="FZ229" i="1"/>
  <c r="GA229" i="1" s="1"/>
  <c r="FZ226" i="1"/>
  <c r="GA226" i="1" s="1"/>
  <c r="FZ207" i="1"/>
  <c r="GA207" i="1" s="1"/>
  <c r="IG205" i="1"/>
  <c r="IG199" i="1"/>
  <c r="FZ195" i="1"/>
  <c r="GA195" i="1" s="1"/>
  <c r="IH182" i="1"/>
  <c r="IO182" i="1" s="1"/>
  <c r="IH178" i="1"/>
  <c r="IO178" i="1" s="1"/>
  <c r="IG158" i="1"/>
  <c r="IH154" i="1"/>
  <c r="IO154" i="1" s="1"/>
  <c r="FZ131" i="1"/>
  <c r="GA131" i="1" s="1"/>
  <c r="IK125" i="1"/>
  <c r="IJ105" i="1"/>
  <c r="IK99" i="1"/>
  <c r="FZ44" i="1"/>
  <c r="GA44" i="1" s="1"/>
  <c r="IK43" i="1"/>
  <c r="FZ29" i="1"/>
  <c r="GA29" i="1" s="1"/>
  <c r="BU22" i="1"/>
  <c r="BU20" i="1"/>
  <c r="IG18" i="1"/>
  <c r="FZ235" i="1"/>
  <c r="GA235" i="1" s="1"/>
  <c r="BU223" i="1"/>
  <c r="FZ218" i="1"/>
  <c r="GA218" i="1" s="1"/>
  <c r="IG210" i="1"/>
  <c r="IG208" i="1"/>
  <c r="IG196" i="1"/>
  <c r="IG162" i="1"/>
  <c r="IG151" i="1"/>
  <c r="IG115" i="1"/>
  <c r="FZ114" i="1"/>
  <c r="GA114" i="1" s="1"/>
  <c r="BU106" i="1"/>
  <c r="BU102" i="1"/>
  <c r="FZ91" i="1"/>
  <c r="GA91" i="1" s="1"/>
  <c r="FZ90" i="1"/>
  <c r="GA90" i="1" s="1"/>
  <c r="FZ80" i="1"/>
  <c r="GA80" i="1" s="1"/>
  <c r="FZ76" i="1"/>
  <c r="GA76" i="1" s="1"/>
  <c r="FZ74" i="1"/>
  <c r="GA74" i="1" s="1"/>
  <c r="FZ71" i="1"/>
  <c r="GA71" i="1" s="1"/>
  <c r="IG22" i="1"/>
  <c r="IG16" i="1"/>
  <c r="FZ252" i="1"/>
  <c r="GA252" i="1" s="1"/>
  <c r="IG250" i="1"/>
  <c r="FZ249" i="1"/>
  <c r="GA249" i="1" s="1"/>
  <c r="IJ245" i="1"/>
  <c r="IH241" i="1"/>
  <c r="IO241" i="1" s="1"/>
  <c r="FZ234" i="1"/>
  <c r="GA234" i="1" s="1"/>
  <c r="FZ233" i="1"/>
  <c r="GA233" i="1" s="1"/>
  <c r="FZ230" i="1"/>
  <c r="GA230" i="1" s="1"/>
  <c r="IH228" i="1"/>
  <c r="IO228" i="1" s="1"/>
  <c r="BU228" i="1"/>
  <c r="IG227" i="1"/>
  <c r="IJ226" i="1"/>
  <c r="FZ224" i="1"/>
  <c r="GA224" i="1" s="1"/>
  <c r="FZ215" i="1"/>
  <c r="GA215" i="1" s="1"/>
  <c r="IH205" i="1"/>
  <c r="IO205" i="1" s="1"/>
  <c r="IG200" i="1"/>
  <c r="IG194" i="1"/>
  <c r="IG184" i="1"/>
  <c r="BU97" i="1"/>
  <c r="IH245" i="1"/>
  <c r="IO245" i="1" s="1"/>
  <c r="IH243" i="1"/>
  <c r="IO243" i="1" s="1"/>
  <c r="IH167" i="1"/>
  <c r="IO167" i="1" s="1"/>
  <c r="IG256" i="1"/>
  <c r="IJ247" i="1"/>
  <c r="FZ240" i="1"/>
  <c r="GA240" i="1" s="1"/>
  <c r="FZ237" i="1"/>
  <c r="GA237" i="1" s="1"/>
  <c r="IJ232" i="1"/>
  <c r="IK231" i="1"/>
  <c r="FZ231" i="1"/>
  <c r="GA231" i="1" s="1"/>
  <c r="IG226" i="1"/>
  <c r="IG222" i="1"/>
  <c r="FZ220" i="1"/>
  <c r="GA220" i="1" s="1"/>
  <c r="IJ216" i="1"/>
  <c r="IG214" i="1"/>
  <c r="IG209" i="1"/>
  <c r="IJ207" i="1"/>
  <c r="BU207" i="1"/>
  <c r="IH201" i="1"/>
  <c r="IO201" i="1" s="1"/>
  <c r="IH197" i="1"/>
  <c r="IO197" i="1" s="1"/>
  <c r="IG189" i="1"/>
  <c r="IH188" i="1"/>
  <c r="IO188" i="1" s="1"/>
  <c r="BU187" i="1"/>
  <c r="BU175" i="1"/>
  <c r="FZ166" i="1"/>
  <c r="GA166" i="1" s="1"/>
  <c r="IK110" i="1"/>
  <c r="IG254" i="1"/>
  <c r="BU254" i="1"/>
  <c r="IH248" i="1"/>
  <c r="IO248" i="1" s="1"/>
  <c r="BU248" i="1"/>
  <c r="FZ244" i="1"/>
  <c r="GA244" i="1" s="1"/>
  <c r="FZ243" i="1"/>
  <c r="GA243" i="1" s="1"/>
  <c r="IH234" i="1"/>
  <c r="IO234" i="1" s="1"/>
  <c r="IH233" i="1"/>
  <c r="IO233" i="1" s="1"/>
  <c r="IJ231" i="1"/>
  <c r="IJ230" i="1"/>
  <c r="BU224" i="1"/>
  <c r="BU216" i="1"/>
  <c r="IG207" i="1"/>
  <c r="IJ204" i="1"/>
  <c r="IG201" i="1"/>
  <c r="IJ196" i="1"/>
  <c r="BU183" i="1"/>
  <c r="IJ169" i="1"/>
  <c r="BU169" i="1"/>
  <c r="IH108" i="1"/>
  <c r="IO108" i="1" s="1"/>
  <c r="IJ108" i="1"/>
  <c r="IJ193" i="1"/>
  <c r="IH177" i="1"/>
  <c r="IO177" i="1" s="1"/>
  <c r="FZ251" i="1"/>
  <c r="GA251" i="1" s="1"/>
  <c r="IJ243" i="1"/>
  <c r="IH238" i="1"/>
  <c r="IO238" i="1" s="1"/>
  <c r="IG225" i="1"/>
  <c r="IJ211" i="1"/>
  <c r="IG192" i="1"/>
  <c r="IG190" i="1"/>
  <c r="IG183" i="1"/>
  <c r="IG179" i="1"/>
  <c r="BU179" i="1"/>
  <c r="IH247" i="1"/>
  <c r="IO247" i="1" s="1"/>
  <c r="FZ246" i="1"/>
  <c r="GA246" i="1" s="1"/>
  <c r="IG237" i="1"/>
  <c r="FZ232" i="1"/>
  <c r="GA232" i="1" s="1"/>
  <c r="IG231" i="1"/>
  <c r="IJ228" i="1"/>
  <c r="FZ216" i="1"/>
  <c r="GA216" i="1" s="1"/>
  <c r="IH211" i="1"/>
  <c r="IO211" i="1" s="1"/>
  <c r="FZ209" i="1"/>
  <c r="GA209" i="1" s="1"/>
  <c r="IJ203" i="1"/>
  <c r="BU174" i="1"/>
  <c r="IK170" i="1"/>
  <c r="IJ156" i="1"/>
  <c r="BU145" i="1"/>
  <c r="IH135" i="1"/>
  <c r="IO135" i="1" s="1"/>
  <c r="IJ89" i="1"/>
  <c r="IK89" i="1"/>
  <c r="BU70" i="1"/>
  <c r="IJ177" i="1"/>
  <c r="IG134" i="1"/>
  <c r="IH106" i="1"/>
  <c r="IO106" i="1" s="1"/>
  <c r="IH105" i="1"/>
  <c r="IO105" i="1" s="1"/>
  <c r="FZ101" i="1"/>
  <c r="GA101" i="1" s="1"/>
  <c r="IG83" i="1"/>
  <c r="FZ82" i="1"/>
  <c r="GA82" i="1" s="1"/>
  <c r="IG70" i="1"/>
  <c r="FZ62" i="1"/>
  <c r="GA62" i="1" s="1"/>
  <c r="FZ60" i="1"/>
  <c r="GA60" i="1" s="1"/>
  <c r="FZ56" i="1"/>
  <c r="GA56" i="1" s="1"/>
  <c r="IH55" i="1"/>
  <c r="IO55" i="1" s="1"/>
  <c r="IG42" i="1"/>
  <c r="FZ15" i="1"/>
  <c r="GA15" i="1" s="1"/>
  <c r="FZ5" i="1"/>
  <c r="GA5" i="1" s="1"/>
  <c r="FZ183" i="1"/>
  <c r="GA183" i="1" s="1"/>
  <c r="IH170" i="1"/>
  <c r="IO170" i="1" s="1"/>
  <c r="FZ169" i="1"/>
  <c r="GA169" i="1" s="1"/>
  <c r="IG161" i="1"/>
  <c r="IJ157" i="1"/>
  <c r="FZ154" i="1"/>
  <c r="GA154" i="1" s="1"/>
  <c r="IK152" i="1"/>
  <c r="FZ152" i="1"/>
  <c r="GA152" i="1" s="1"/>
  <c r="FZ151" i="1"/>
  <c r="GA151" i="1" s="1"/>
  <c r="FZ147" i="1"/>
  <c r="GA147" i="1" s="1"/>
  <c r="IJ132" i="1"/>
  <c r="IH125" i="1"/>
  <c r="IO125" i="1" s="1"/>
  <c r="FZ87" i="1"/>
  <c r="GA87" i="1" s="1"/>
  <c r="IJ86" i="1"/>
  <c r="FZ85" i="1"/>
  <c r="GA85" i="1" s="1"/>
  <c r="FZ75" i="1"/>
  <c r="GA75" i="1" s="1"/>
  <c r="IK60" i="1"/>
  <c r="IJ56" i="1"/>
  <c r="IJ41" i="1"/>
  <c r="IH35" i="1"/>
  <c r="IO35" i="1" s="1"/>
  <c r="IJ33" i="1"/>
  <c r="FZ33" i="1"/>
  <c r="GA33" i="1" s="1"/>
  <c r="FZ27" i="1"/>
  <c r="GA27" i="1" s="1"/>
  <c r="IG21" i="1"/>
  <c r="IK15" i="1"/>
  <c r="IG160" i="1"/>
  <c r="IJ158" i="1"/>
  <c r="BU150" i="1"/>
  <c r="FZ146" i="1"/>
  <c r="GA146" i="1" s="1"/>
  <c r="IJ143" i="1"/>
  <c r="IK142" i="1"/>
  <c r="IK140" i="1"/>
  <c r="IG118" i="1"/>
  <c r="IH107" i="1"/>
  <c r="IO107" i="1" s="1"/>
  <c r="FZ104" i="1"/>
  <c r="GA104" i="1" s="1"/>
  <c r="FZ102" i="1"/>
  <c r="GA102" i="1" s="1"/>
  <c r="IG92" i="1"/>
  <c r="IH88" i="1"/>
  <c r="IO88" i="1" s="1"/>
  <c r="FZ84" i="1"/>
  <c r="GA84" i="1" s="1"/>
  <c r="IG81" i="1"/>
  <c r="BU81" i="1"/>
  <c r="IG80" i="1"/>
  <c r="FZ59" i="1"/>
  <c r="GA59" i="1" s="1"/>
  <c r="IJ55" i="1"/>
  <c r="IG52" i="1"/>
  <c r="IJ48" i="1"/>
  <c r="IH44" i="1"/>
  <c r="IO44" i="1" s="1"/>
  <c r="IG31" i="1"/>
  <c r="IK30" i="1"/>
  <c r="IJ27" i="1"/>
  <c r="IG25" i="1"/>
  <c r="FZ17" i="1"/>
  <c r="GA17" i="1" s="1"/>
  <c r="IG14" i="1"/>
  <c r="IJ11" i="1"/>
  <c r="IJ9" i="1"/>
  <c r="IK8" i="1"/>
  <c r="BU162" i="1"/>
  <c r="IG153" i="1"/>
  <c r="IH152" i="1"/>
  <c r="IO152" i="1" s="1"/>
  <c r="IG150" i="1"/>
  <c r="IG129" i="1"/>
  <c r="BU129" i="1"/>
  <c r="BU126" i="1"/>
  <c r="BU125" i="1"/>
  <c r="IG113" i="1"/>
  <c r="BU69" i="1"/>
  <c r="BU62" i="1"/>
  <c r="IK57" i="1"/>
  <c r="IH39" i="1"/>
  <c r="IO39" i="1" s="1"/>
  <c r="IH15" i="1"/>
  <c r="IO15" i="1" s="1"/>
  <c r="IG13" i="1"/>
  <c r="IG11" i="1"/>
  <c r="IJ8" i="1"/>
  <c r="IG164" i="1"/>
  <c r="IG138" i="1"/>
  <c r="BU133" i="1"/>
  <c r="BU117" i="1"/>
  <c r="IG101" i="1"/>
  <c r="IG53" i="1"/>
  <c r="IJ44" i="1"/>
  <c r="FZ42" i="1"/>
  <c r="GA42" i="1" s="1"/>
  <c r="FZ35" i="1"/>
  <c r="GA35" i="1" s="1"/>
  <c r="IH30" i="1"/>
  <c r="IO30" i="1" s="1"/>
  <c r="BU25" i="1"/>
  <c r="IJ22" i="1"/>
  <c r="IH96" i="1"/>
  <c r="IO96" i="1" s="1"/>
  <c r="IH84" i="1"/>
  <c r="IO84" i="1" s="1"/>
  <c r="IH59" i="1"/>
  <c r="IO59" i="1" s="1"/>
  <c r="IJ29" i="1"/>
  <c r="FZ21" i="1"/>
  <c r="GA21" i="1" s="1"/>
  <c r="IG159" i="1"/>
  <c r="IJ155" i="1"/>
  <c r="FZ153" i="1"/>
  <c r="GA153" i="1" s="1"/>
  <c r="IG146" i="1"/>
  <c r="IJ134" i="1"/>
  <c r="FZ118" i="1"/>
  <c r="GA118" i="1" s="1"/>
  <c r="IG96" i="1"/>
  <c r="IG87" i="1"/>
  <c r="IJ83" i="1"/>
  <c r="FZ67" i="1"/>
  <c r="GA67" i="1" s="1"/>
  <c r="IG59" i="1"/>
  <c r="IG57" i="1"/>
  <c r="FZ50" i="1"/>
  <c r="GA50" i="1" s="1"/>
  <c r="IG48" i="1"/>
  <c r="IG38" i="1"/>
  <c r="FZ31" i="1"/>
  <c r="GA31" i="1" s="1"/>
  <c r="IH22" i="1"/>
  <c r="IO22" i="1" s="1"/>
  <c r="FZ16" i="1"/>
  <c r="GA16" i="1" s="1"/>
  <c r="FZ9" i="1"/>
  <c r="GA9" i="1" s="1"/>
  <c r="IH251" i="1"/>
  <c r="IO251" i="1" s="1"/>
  <c r="IH255" i="1"/>
  <c r="IO255" i="1" s="1"/>
  <c r="IH254" i="1"/>
  <c r="IO254" i="1" s="1"/>
  <c r="IG251" i="1"/>
  <c r="IG249" i="1"/>
  <c r="BU249" i="1"/>
  <c r="FZ241" i="1"/>
  <c r="GA241" i="1" s="1"/>
  <c r="FZ238" i="1"/>
  <c r="GA238" i="1" s="1"/>
  <c r="IH230" i="1"/>
  <c r="IO230" i="1" s="1"/>
  <c r="IH229" i="1"/>
  <c r="IO229" i="1" s="1"/>
  <c r="FZ227" i="1"/>
  <c r="GA227" i="1" s="1"/>
  <c r="IH223" i="1"/>
  <c r="IO223" i="1" s="1"/>
  <c r="BU217" i="1"/>
  <c r="IJ194" i="1"/>
  <c r="IJ181" i="1"/>
  <c r="IH162" i="1"/>
  <c r="IO162" i="1" s="1"/>
  <c r="IG241" i="1"/>
  <c r="IJ240" i="1"/>
  <c r="IG236" i="1"/>
  <c r="IG232" i="1"/>
  <c r="FZ225" i="1"/>
  <c r="GA225" i="1" s="1"/>
  <c r="IH219" i="1"/>
  <c r="IO219" i="1" s="1"/>
  <c r="IH215" i="1"/>
  <c r="IO215" i="1" s="1"/>
  <c r="FZ213" i="1"/>
  <c r="GA213" i="1" s="1"/>
  <c r="FZ210" i="1"/>
  <c r="GA210" i="1" s="1"/>
  <c r="FZ206" i="1"/>
  <c r="GA206" i="1" s="1"/>
  <c r="IH200" i="1"/>
  <c r="IO200" i="1" s="1"/>
  <c r="IJ200" i="1"/>
  <c r="IK198" i="1"/>
  <c r="IH195" i="1"/>
  <c r="IO195" i="1" s="1"/>
  <c r="FZ192" i="1"/>
  <c r="GA192" i="1" s="1"/>
  <c r="IJ176" i="1"/>
  <c r="IJ164" i="1"/>
  <c r="BU164" i="1"/>
  <c r="IJ160" i="1"/>
  <c r="BU160" i="1"/>
  <c r="IH131" i="1"/>
  <c r="IO131" i="1" s="1"/>
  <c r="IK131" i="1"/>
  <c r="FZ256" i="1"/>
  <c r="GA256" i="1" s="1"/>
  <c r="FZ245" i="1"/>
  <c r="GA245" i="1" s="1"/>
  <c r="IG244" i="1"/>
  <c r="IH239" i="1"/>
  <c r="IO239" i="1" s="1"/>
  <c r="IJ237" i="1"/>
  <c r="IJ235" i="1"/>
  <c r="IJ233" i="1"/>
  <c r="BU222" i="1"/>
  <c r="IH213" i="1"/>
  <c r="IO213" i="1" s="1"/>
  <c r="IJ209" i="1"/>
  <c r="FZ208" i="1"/>
  <c r="GA208" i="1" s="1"/>
  <c r="FZ205" i="1"/>
  <c r="GA205" i="1" s="1"/>
  <c r="IH204" i="1"/>
  <c r="IO204" i="1" s="1"/>
  <c r="FZ203" i="1"/>
  <c r="GA203" i="1" s="1"/>
  <c r="IG198" i="1"/>
  <c r="FZ193" i="1"/>
  <c r="GA193" i="1" s="1"/>
  <c r="IH189" i="1"/>
  <c r="IO189" i="1" s="1"/>
  <c r="IJ182" i="1"/>
  <c r="IG182" i="1"/>
  <c r="IJ144" i="1"/>
  <c r="IH246" i="1"/>
  <c r="IO246" i="1" s="1"/>
  <c r="FZ236" i="1"/>
  <c r="GA236" i="1" s="1"/>
  <c r="FZ223" i="1"/>
  <c r="GA223" i="1" s="1"/>
  <c r="IG211" i="1"/>
  <c r="IH210" i="1"/>
  <c r="IO210" i="1" s="1"/>
  <c r="IH192" i="1"/>
  <c r="IO192" i="1" s="1"/>
  <c r="BU178" i="1"/>
  <c r="IH165" i="1"/>
  <c r="IO165" i="1" s="1"/>
  <c r="IJ165" i="1"/>
  <c r="IH151" i="1"/>
  <c r="IO151" i="1" s="1"/>
  <c r="IJ151" i="1"/>
  <c r="IK151" i="1"/>
  <c r="IJ147" i="1"/>
  <c r="BU156" i="1"/>
  <c r="FZ254" i="1"/>
  <c r="GA254" i="1" s="1"/>
  <c r="IH253" i="1"/>
  <c r="IO253" i="1" s="1"/>
  <c r="IG245" i="1"/>
  <c r="IJ255" i="1"/>
  <c r="IJ252" i="1"/>
  <c r="IH250" i="1"/>
  <c r="IO250" i="1" s="1"/>
  <c r="FZ248" i="1"/>
  <c r="GA248" i="1" s="1"/>
  <c r="FZ242" i="1"/>
  <c r="GA242" i="1" s="1"/>
  <c r="IG239" i="1"/>
  <c r="BU239" i="1"/>
  <c r="IG238" i="1"/>
  <c r="IH231" i="1"/>
  <c r="IO231" i="1" s="1"/>
  <c r="IH218" i="1"/>
  <c r="IO218" i="1" s="1"/>
  <c r="IJ217" i="1"/>
  <c r="IG216" i="1"/>
  <c r="BU213" i="1"/>
  <c r="FZ212" i="1"/>
  <c r="GA212" i="1" s="1"/>
  <c r="BU209" i="1"/>
  <c r="IG206" i="1"/>
  <c r="BU203" i="1"/>
  <c r="IH202" i="1"/>
  <c r="IO202" i="1" s="1"/>
  <c r="FZ197" i="1"/>
  <c r="GA197" i="1" s="1"/>
  <c r="IH174" i="1"/>
  <c r="IO174" i="1" s="1"/>
  <c r="BU181" i="1"/>
  <c r="IH249" i="1"/>
  <c r="IO249" i="1" s="1"/>
  <c r="IH242" i="1"/>
  <c r="IO242" i="1" s="1"/>
  <c r="IJ198" i="1"/>
  <c r="IH193" i="1"/>
  <c r="IO193" i="1" s="1"/>
  <c r="IK185" i="1"/>
  <c r="IJ166" i="1"/>
  <c r="IH166" i="1"/>
  <c r="IO166" i="1" s="1"/>
  <c r="IH163" i="1"/>
  <c r="IO163" i="1" s="1"/>
  <c r="BU161" i="1"/>
  <c r="IG175" i="1"/>
  <c r="IJ139" i="1"/>
  <c r="IG89" i="1"/>
  <c r="BU29" i="1"/>
  <c r="IJ191" i="1"/>
  <c r="IH183" i="1"/>
  <c r="IO183" i="1" s="1"/>
  <c r="FZ179" i="1"/>
  <c r="GA179" i="1" s="1"/>
  <c r="IG172" i="1"/>
  <c r="IH161" i="1"/>
  <c r="IO161" i="1" s="1"/>
  <c r="FZ149" i="1"/>
  <c r="GA149" i="1" s="1"/>
  <c r="IG148" i="1"/>
  <c r="IG136" i="1"/>
  <c r="IJ136" i="1"/>
  <c r="BU136" i="1"/>
  <c r="FZ122" i="1"/>
  <c r="GA122" i="1" s="1"/>
  <c r="BU113" i="1"/>
  <c r="IH69" i="1"/>
  <c r="IO69" i="1" s="1"/>
  <c r="IG204" i="1"/>
  <c r="IH199" i="1"/>
  <c r="IO199" i="1" s="1"/>
  <c r="FZ196" i="1"/>
  <c r="GA196" i="1" s="1"/>
  <c r="IH191" i="1"/>
  <c r="IO191" i="1" s="1"/>
  <c r="FZ187" i="1"/>
  <c r="GA187" i="1" s="1"/>
  <c r="IG185" i="1"/>
  <c r="FZ175" i="1"/>
  <c r="GA175" i="1" s="1"/>
  <c r="IG173" i="1"/>
  <c r="FZ170" i="1"/>
  <c r="GA170" i="1" s="1"/>
  <c r="FZ167" i="1"/>
  <c r="GA167" i="1" s="1"/>
  <c r="IG166" i="1"/>
  <c r="IH164" i="1"/>
  <c r="IO164" i="1" s="1"/>
  <c r="IH160" i="1"/>
  <c r="IO160" i="1" s="1"/>
  <c r="IJ153" i="1"/>
  <c r="IH150" i="1"/>
  <c r="IO150" i="1" s="1"/>
  <c r="IH147" i="1"/>
  <c r="IO147" i="1" s="1"/>
  <c r="FZ145" i="1"/>
  <c r="GA145" i="1" s="1"/>
  <c r="BU131" i="1"/>
  <c r="IG93" i="1"/>
  <c r="IH82" i="1"/>
  <c r="IO82" i="1" s="1"/>
  <c r="IJ82" i="1"/>
  <c r="IK124" i="1"/>
  <c r="IH124" i="1"/>
  <c r="IO124" i="1" s="1"/>
  <c r="IH119" i="1"/>
  <c r="IO119" i="1" s="1"/>
  <c r="IJ119" i="1"/>
  <c r="BU101" i="1"/>
  <c r="IH87" i="1"/>
  <c r="IO87" i="1" s="1"/>
  <c r="FZ186" i="1"/>
  <c r="GA186" i="1" s="1"/>
  <c r="FZ185" i="1"/>
  <c r="GA185" i="1" s="1"/>
  <c r="FZ182" i="1"/>
  <c r="GA182" i="1" s="1"/>
  <c r="IG177" i="1"/>
  <c r="IJ175" i="1"/>
  <c r="IJ172" i="1"/>
  <c r="FZ159" i="1"/>
  <c r="GA159" i="1" s="1"/>
  <c r="BU154" i="1"/>
  <c r="IG152" i="1"/>
  <c r="IJ148" i="1"/>
  <c r="IJ142" i="1"/>
  <c r="IK141" i="1"/>
  <c r="IJ127" i="1"/>
  <c r="IH122" i="1"/>
  <c r="IO122" i="1" s="1"/>
  <c r="IJ122" i="1"/>
  <c r="IH187" i="1"/>
  <c r="IO187" i="1" s="1"/>
  <c r="IJ141" i="1"/>
  <c r="IH137" i="1"/>
  <c r="IO137" i="1" s="1"/>
  <c r="IH128" i="1"/>
  <c r="IO128" i="1" s="1"/>
  <c r="IJ128" i="1"/>
  <c r="BU128" i="1"/>
  <c r="IJ126" i="1"/>
  <c r="BU124" i="1"/>
  <c r="IH120" i="1"/>
  <c r="IO120" i="1" s="1"/>
  <c r="IJ187" i="1"/>
  <c r="IJ183" i="1"/>
  <c r="FZ174" i="1"/>
  <c r="GA174" i="1" s="1"/>
  <c r="IG170" i="1"/>
  <c r="BU167" i="1"/>
  <c r="FZ164" i="1"/>
  <c r="GA164" i="1" s="1"/>
  <c r="IJ161" i="1"/>
  <c r="FZ161" i="1"/>
  <c r="GA161" i="1" s="1"/>
  <c r="FZ160" i="1"/>
  <c r="GA160" i="1" s="1"/>
  <c r="IH156" i="1"/>
  <c r="IO156" i="1" s="1"/>
  <c r="IJ145" i="1"/>
  <c r="FZ138" i="1"/>
  <c r="GA138" i="1" s="1"/>
  <c r="IG128" i="1"/>
  <c r="BU89" i="1"/>
  <c r="IG141" i="1"/>
  <c r="IH140" i="1"/>
  <c r="IO140" i="1" s="1"/>
  <c r="IJ130" i="1"/>
  <c r="IJ129" i="1"/>
  <c r="IG121" i="1"/>
  <c r="FZ120" i="1"/>
  <c r="GA120" i="1" s="1"/>
  <c r="IG119" i="1"/>
  <c r="FZ115" i="1"/>
  <c r="GA115" i="1" s="1"/>
  <c r="IH111" i="1"/>
  <c r="IO111" i="1" s="1"/>
  <c r="IJ106" i="1"/>
  <c r="IH103" i="1"/>
  <c r="IO103" i="1" s="1"/>
  <c r="BU103" i="1"/>
  <c r="IH102" i="1"/>
  <c r="IO102" i="1" s="1"/>
  <c r="IG100" i="1"/>
  <c r="FZ94" i="1"/>
  <c r="GA94" i="1" s="1"/>
  <c r="BU91" i="1"/>
  <c r="IK90" i="1"/>
  <c r="IH85" i="1"/>
  <c r="IO85" i="1" s="1"/>
  <c r="IG84" i="1"/>
  <c r="FZ83" i="1"/>
  <c r="GA83" i="1" s="1"/>
  <c r="IJ79" i="1"/>
  <c r="BU79" i="1"/>
  <c r="IG69" i="1"/>
  <c r="IH67" i="1"/>
  <c r="IO67" i="1" s="1"/>
  <c r="IK67" i="1"/>
  <c r="IG61" i="1"/>
  <c r="IH61" i="1"/>
  <c r="IO61" i="1" s="1"/>
  <c r="FZ45" i="1"/>
  <c r="GA45" i="1" s="1"/>
  <c r="IH100" i="1"/>
  <c r="IO100" i="1" s="1"/>
  <c r="IK76" i="1"/>
  <c r="IH75" i="1"/>
  <c r="IO75" i="1" s="1"/>
  <c r="BU52" i="1"/>
  <c r="BU32" i="1"/>
  <c r="IJ113" i="1"/>
  <c r="IJ110" i="1"/>
  <c r="IH109" i="1"/>
  <c r="IO109" i="1" s="1"/>
  <c r="IG99" i="1"/>
  <c r="IJ96" i="1"/>
  <c r="FZ93" i="1"/>
  <c r="GA93" i="1" s="1"/>
  <c r="FZ92" i="1"/>
  <c r="GA92" i="1" s="1"/>
  <c r="FZ89" i="1"/>
  <c r="GA89" i="1" s="1"/>
  <c r="IG86" i="1"/>
  <c r="IG79" i="1"/>
  <c r="IG75" i="1"/>
  <c r="BU68" i="1"/>
  <c r="FZ54" i="1"/>
  <c r="GA54" i="1" s="1"/>
  <c r="FZ47" i="1"/>
  <c r="GA47" i="1" s="1"/>
  <c r="IH24" i="1"/>
  <c r="IO24" i="1" s="1"/>
  <c r="IK24" i="1"/>
  <c r="IG105" i="1"/>
  <c r="IH94" i="1"/>
  <c r="IO94" i="1" s="1"/>
  <c r="FZ136" i="1"/>
  <c r="GA136" i="1" s="1"/>
  <c r="IG133" i="1"/>
  <c r="IG132" i="1"/>
  <c r="IG126" i="1"/>
  <c r="IJ118" i="1"/>
  <c r="BU115" i="1"/>
  <c r="BU108" i="1"/>
  <c r="IJ103" i="1"/>
  <c r="IJ101" i="1"/>
  <c r="IK97" i="1"/>
  <c r="FZ97" i="1"/>
  <c r="GA97" i="1" s="1"/>
  <c r="IG94" i="1"/>
  <c r="IJ88" i="1"/>
  <c r="IJ84" i="1"/>
  <c r="IH77" i="1"/>
  <c r="IO77" i="1" s="1"/>
  <c r="IG72" i="1"/>
  <c r="IK63" i="1"/>
  <c r="IJ63" i="1"/>
  <c r="IG39" i="1"/>
  <c r="IG33" i="1"/>
  <c r="IH93" i="1"/>
  <c r="IO93" i="1" s="1"/>
  <c r="IH89" i="1"/>
  <c r="IO89" i="1" s="1"/>
  <c r="BU61" i="1"/>
  <c r="FZ130" i="1"/>
  <c r="GA130" i="1" s="1"/>
  <c r="FZ128" i="1"/>
  <c r="GA128" i="1" s="1"/>
  <c r="IG112" i="1"/>
  <c r="FZ108" i="1"/>
  <c r="GA108" i="1" s="1"/>
  <c r="FZ96" i="1"/>
  <c r="GA96" i="1" s="1"/>
  <c r="IG95" i="1"/>
  <c r="IJ93" i="1"/>
  <c r="IG88" i="1"/>
  <c r="IG76" i="1"/>
  <c r="IG74" i="1"/>
  <c r="IJ65" i="1"/>
  <c r="FZ64" i="1"/>
  <c r="GA64" i="1" s="1"/>
  <c r="IG63" i="1"/>
  <c r="IG62" i="1"/>
  <c r="IH58" i="1"/>
  <c r="IO58" i="1" s="1"/>
  <c r="IG54" i="1"/>
  <c r="IG51" i="1"/>
  <c r="IJ47" i="1"/>
  <c r="BU46" i="1"/>
  <c r="IG45" i="1"/>
  <c r="IH43" i="1"/>
  <c r="IO43" i="1" s="1"/>
  <c r="IG36" i="1"/>
  <c r="BU36" i="1"/>
  <c r="FZ34" i="1"/>
  <c r="GA34" i="1" s="1"/>
  <c r="FZ30" i="1"/>
  <c r="GA30" i="1" s="1"/>
  <c r="IJ23" i="1"/>
  <c r="IJ21" i="1"/>
  <c r="FZ19" i="1"/>
  <c r="GA19" i="1" s="1"/>
  <c r="IG17" i="1"/>
  <c r="IG9" i="1"/>
  <c r="FZ8" i="1"/>
  <c r="GA8" i="1" s="1"/>
  <c r="BU6" i="1"/>
  <c r="IH11" i="1"/>
  <c r="IO11" i="1" s="1"/>
  <c r="IJ69" i="1"/>
  <c r="FZ63" i="1"/>
  <c r="GA63" i="1" s="1"/>
  <c r="FZ57" i="1"/>
  <c r="GA57" i="1" s="1"/>
  <c r="FZ53" i="1"/>
  <c r="GA53" i="1" s="1"/>
  <c r="IG26" i="1"/>
  <c r="IJ78" i="1"/>
  <c r="FZ72" i="1"/>
  <c r="GA72" i="1" s="1"/>
  <c r="IH71" i="1"/>
  <c r="IO71" i="1" s="1"/>
  <c r="IJ70" i="1"/>
  <c r="FZ65" i="1"/>
  <c r="GA65" i="1" s="1"/>
  <c r="IJ61" i="1"/>
  <c r="IK55" i="1"/>
  <c r="FZ51" i="1"/>
  <c r="GA51" i="1" s="1"/>
  <c r="IK47" i="1"/>
  <c r="IG44" i="1"/>
  <c r="IJ43" i="1"/>
  <c r="BU39" i="1"/>
  <c r="FZ38" i="1"/>
  <c r="GA38" i="1" s="1"/>
  <c r="BU34" i="1"/>
  <c r="BU33" i="1"/>
  <c r="FZ25" i="1"/>
  <c r="GA25" i="1" s="1"/>
  <c r="BU23" i="1"/>
  <c r="FZ22" i="1"/>
  <c r="GA22" i="1" s="1"/>
  <c r="FZ20" i="1"/>
  <c r="GA20" i="1" s="1"/>
  <c r="IK17" i="1"/>
  <c r="IJ7" i="1"/>
  <c r="FZ6" i="1"/>
  <c r="GA6" i="1" s="1"/>
  <c r="IH78" i="1"/>
  <c r="IO78" i="1" s="1"/>
  <c r="IG68" i="1"/>
  <c r="IH64" i="1"/>
  <c r="IO64" i="1" s="1"/>
  <c r="IH57" i="1"/>
  <c r="IO57" i="1" s="1"/>
  <c r="IH56" i="1"/>
  <c r="IO56" i="1" s="1"/>
  <c r="FZ55" i="1"/>
  <c r="GA55" i="1" s="1"/>
  <c r="IH53" i="1"/>
  <c r="IO53" i="1" s="1"/>
  <c r="IJ52" i="1"/>
  <c r="IG50" i="1"/>
  <c r="IH48" i="1"/>
  <c r="IO48" i="1" s="1"/>
  <c r="IJ46" i="1"/>
  <c r="IG41" i="1"/>
  <c r="IJ40" i="1"/>
  <c r="IK39" i="1"/>
  <c r="IG34" i="1"/>
  <c r="IG28" i="1"/>
  <c r="IJ18" i="1"/>
  <c r="FZ12" i="1"/>
  <c r="GA12" i="1" s="1"/>
  <c r="IG10" i="1"/>
  <c r="IJ58" i="1"/>
  <c r="IJ67" i="1"/>
  <c r="IH65" i="1"/>
  <c r="IO65" i="1" s="1"/>
  <c r="IG55" i="1"/>
  <c r="IH52" i="1"/>
  <c r="IO52" i="1" s="1"/>
  <c r="IH51" i="1"/>
  <c r="IO51" i="1" s="1"/>
  <c r="IJ26" i="1"/>
  <c r="FZ23" i="1"/>
  <c r="GA23" i="1" s="1"/>
  <c r="IH21" i="1"/>
  <c r="IO21" i="1" s="1"/>
  <c r="IH6" i="1"/>
  <c r="IO6" i="1" s="1"/>
  <c r="BU226" i="1"/>
  <c r="IG195" i="1"/>
  <c r="IJ195" i="1"/>
  <c r="IG116" i="1"/>
  <c r="IJ116" i="1"/>
  <c r="IH112" i="1"/>
  <c r="IO112" i="1" s="1"/>
  <c r="IJ112" i="1"/>
  <c r="IJ251" i="1"/>
  <c r="IJ249" i="1"/>
  <c r="IJ248" i="1"/>
  <c r="BU243" i="1"/>
  <c r="IH235" i="1"/>
  <c r="IO235" i="1" s="1"/>
  <c r="BU230" i="1"/>
  <c r="BU229" i="1"/>
  <c r="IG221" i="1"/>
  <c r="IJ221" i="1"/>
  <c r="IG202" i="1"/>
  <c r="IJ202" i="1"/>
  <c r="BU194" i="1"/>
  <c r="IG180" i="1"/>
  <c r="IH180" i="1"/>
  <c r="IO180" i="1" s="1"/>
  <c r="BU180" i="1"/>
  <c r="IJ256" i="1"/>
  <c r="IJ244" i="1"/>
  <c r="IK236" i="1"/>
  <c r="IH208" i="1"/>
  <c r="IO208" i="1" s="1"/>
  <c r="IJ208" i="1"/>
  <c r="IG197" i="1"/>
  <c r="IJ197" i="1"/>
  <c r="BU148" i="1"/>
  <c r="IJ246" i="1"/>
  <c r="IH256" i="1"/>
  <c r="IO256" i="1" s="1"/>
  <c r="IJ238" i="1"/>
  <c r="IG235" i="1"/>
  <c r="IK234" i="1"/>
  <c r="BU233" i="1"/>
  <c r="IG228" i="1"/>
  <c r="IG218" i="1"/>
  <c r="IH206" i="1"/>
  <c r="IO206" i="1" s="1"/>
  <c r="IJ206" i="1"/>
  <c r="IK206" i="1"/>
  <c r="IJ239" i="1"/>
  <c r="IH227" i="1"/>
  <c r="IO227" i="1" s="1"/>
  <c r="IJ227" i="1"/>
  <c r="IG223" i="1"/>
  <c r="IJ223" i="1"/>
  <c r="BU193" i="1"/>
  <c r="IK254" i="1"/>
  <c r="IJ254" i="1"/>
  <c r="IK250" i="1"/>
  <c r="IK240" i="1"/>
  <c r="BU232" i="1"/>
  <c r="FZ189" i="1"/>
  <c r="GA189" i="1" s="1"/>
  <c r="IJ229" i="1"/>
  <c r="FZ199" i="1"/>
  <c r="GA199" i="1" s="1"/>
  <c r="IG176" i="1"/>
  <c r="IH176" i="1"/>
  <c r="IO176" i="1" s="1"/>
  <c r="BU176" i="1"/>
  <c r="IJ250" i="1"/>
  <c r="IJ234" i="1"/>
  <c r="BU234" i="1"/>
  <c r="IK233" i="1"/>
  <c r="IH225" i="1"/>
  <c r="IO225" i="1" s="1"/>
  <c r="IJ224" i="1"/>
  <c r="IH224" i="1"/>
  <c r="IO224" i="1" s="1"/>
  <c r="IG215" i="1"/>
  <c r="IJ215" i="1"/>
  <c r="IH222" i="1"/>
  <c r="IO222" i="1" s="1"/>
  <c r="IH220" i="1"/>
  <c r="IO220" i="1" s="1"/>
  <c r="IH217" i="1"/>
  <c r="IO217" i="1" s="1"/>
  <c r="IH214" i="1"/>
  <c r="IO214" i="1" s="1"/>
  <c r="IH207" i="1"/>
  <c r="IO207" i="1" s="1"/>
  <c r="BU205" i="1"/>
  <c r="IH203" i="1"/>
  <c r="IO203" i="1" s="1"/>
  <c r="BU199" i="1"/>
  <c r="BU198" i="1"/>
  <c r="BU196" i="1"/>
  <c r="IH194" i="1"/>
  <c r="IO194" i="1" s="1"/>
  <c r="BU190" i="1"/>
  <c r="IG187" i="1"/>
  <c r="IK186" i="1"/>
  <c r="BU185" i="1"/>
  <c r="IH175" i="1"/>
  <c r="IO175" i="1" s="1"/>
  <c r="BU151" i="1"/>
  <c r="BU211" i="1"/>
  <c r="BU204" i="1"/>
  <c r="BU200" i="1"/>
  <c r="IG163" i="1"/>
  <c r="IJ163" i="1"/>
  <c r="BU158" i="1"/>
  <c r="IG155" i="1"/>
  <c r="IH155" i="1"/>
  <c r="IO155" i="1" s="1"/>
  <c r="IG154" i="1"/>
  <c r="IJ154" i="1"/>
  <c r="IG127" i="1"/>
  <c r="IH127" i="1"/>
  <c r="IO127" i="1" s="1"/>
  <c r="IG125" i="1"/>
  <c r="IJ125" i="1"/>
  <c r="IJ184" i="1"/>
  <c r="IK184" i="1"/>
  <c r="IG169" i="1"/>
  <c r="IH169" i="1"/>
  <c r="IO169" i="1" s="1"/>
  <c r="IG167" i="1"/>
  <c r="IJ167" i="1"/>
  <c r="IK219" i="1"/>
  <c r="IJ190" i="1"/>
  <c r="IK189" i="1"/>
  <c r="BU186" i="1"/>
  <c r="IJ185" i="1"/>
  <c r="IG174" i="1"/>
  <c r="IJ174" i="1"/>
  <c r="BU172" i="1"/>
  <c r="IH168" i="1"/>
  <c r="IO168" i="1" s="1"/>
  <c r="IJ168" i="1"/>
  <c r="IK168" i="1"/>
  <c r="IG157" i="1"/>
  <c r="IH157" i="1"/>
  <c r="IO157" i="1" s="1"/>
  <c r="IG149" i="1"/>
  <c r="IJ149" i="1"/>
  <c r="BU137" i="1"/>
  <c r="IJ225" i="1"/>
  <c r="IJ219" i="1"/>
  <c r="IJ212" i="1"/>
  <c r="IJ210" i="1"/>
  <c r="IJ201" i="1"/>
  <c r="IJ192" i="1"/>
  <c r="IG191" i="1"/>
  <c r="IG188" i="1"/>
  <c r="IJ186" i="1"/>
  <c r="IH181" i="1"/>
  <c r="IO181" i="1" s="1"/>
  <c r="IK217" i="1"/>
  <c r="IK194" i="1"/>
  <c r="IH190" i="1"/>
  <c r="IO190" i="1" s="1"/>
  <c r="IH185" i="1"/>
  <c r="IO185" i="1" s="1"/>
  <c r="BU184" i="1"/>
  <c r="IG181" i="1"/>
  <c r="IJ180" i="1"/>
  <c r="IG178" i="1"/>
  <c r="IJ178" i="1"/>
  <c r="IG171" i="1"/>
  <c r="IJ171" i="1"/>
  <c r="IG139" i="1"/>
  <c r="IH139" i="1"/>
  <c r="IO139" i="1" s="1"/>
  <c r="BU189" i="1"/>
  <c r="IH186" i="1"/>
  <c r="IO186" i="1" s="1"/>
  <c r="IH159" i="1"/>
  <c r="IO159" i="1" s="1"/>
  <c r="IJ159" i="1"/>
  <c r="IJ179" i="1"/>
  <c r="IJ162" i="1"/>
  <c r="IJ150" i="1"/>
  <c r="IJ146" i="1"/>
  <c r="IH144" i="1"/>
  <c r="IO144" i="1" s="1"/>
  <c r="IH143" i="1"/>
  <c r="IO143" i="1" s="1"/>
  <c r="IH142" i="1"/>
  <c r="IO142" i="1" s="1"/>
  <c r="IJ140" i="1"/>
  <c r="IG140" i="1"/>
  <c r="FZ126" i="1"/>
  <c r="GA126" i="1" s="1"/>
  <c r="BU122" i="1"/>
  <c r="IH121" i="1"/>
  <c r="IO121" i="1" s="1"/>
  <c r="IJ121" i="1"/>
  <c r="IK121" i="1"/>
  <c r="IH173" i="1"/>
  <c r="IO173" i="1" s="1"/>
  <c r="IH153" i="1"/>
  <c r="IO153" i="1" s="1"/>
  <c r="IG145" i="1"/>
  <c r="BU141" i="1"/>
  <c r="IH133" i="1"/>
  <c r="IO133" i="1" s="1"/>
  <c r="IH179" i="1"/>
  <c r="IO179" i="1" s="1"/>
  <c r="IH138" i="1"/>
  <c r="IO138" i="1" s="1"/>
  <c r="IG135" i="1"/>
  <c r="IJ135" i="1"/>
  <c r="IG124" i="1"/>
  <c r="IJ124" i="1"/>
  <c r="IG123" i="1"/>
  <c r="IH123" i="1"/>
  <c r="IO123" i="1" s="1"/>
  <c r="BU119" i="1"/>
  <c r="IG114" i="1"/>
  <c r="IH114" i="1"/>
  <c r="IO114" i="1" s="1"/>
  <c r="IH132" i="1"/>
  <c r="IO132" i="1" s="1"/>
  <c r="IK132" i="1"/>
  <c r="IG117" i="1"/>
  <c r="IJ117" i="1"/>
  <c r="BU135" i="1"/>
  <c r="IG131" i="1"/>
  <c r="IJ131" i="1"/>
  <c r="IJ137" i="1"/>
  <c r="IG137" i="1"/>
  <c r="IH136" i="1"/>
  <c r="IO136" i="1" s="1"/>
  <c r="IG110" i="1"/>
  <c r="IH110" i="1"/>
  <c r="IO110" i="1" s="1"/>
  <c r="IK104" i="1"/>
  <c r="IH104" i="1"/>
  <c r="IO104" i="1" s="1"/>
  <c r="IJ104" i="1"/>
  <c r="FZ144" i="1"/>
  <c r="GA144" i="1" s="1"/>
  <c r="FZ143" i="1"/>
  <c r="GA143" i="1" s="1"/>
  <c r="FZ142" i="1"/>
  <c r="GA142" i="1" s="1"/>
  <c r="IH141" i="1"/>
  <c r="IO141" i="1" s="1"/>
  <c r="IH134" i="1"/>
  <c r="IO134" i="1" s="1"/>
  <c r="IH115" i="1"/>
  <c r="IO115" i="1" s="1"/>
  <c r="IJ115" i="1"/>
  <c r="IJ109" i="1"/>
  <c r="IG109" i="1"/>
  <c r="IK123" i="1"/>
  <c r="IJ120" i="1"/>
  <c r="IH118" i="1"/>
  <c r="IO118" i="1" s="1"/>
  <c r="IK114" i="1"/>
  <c r="IH113" i="1"/>
  <c r="IO113" i="1" s="1"/>
  <c r="IJ111" i="1"/>
  <c r="IG104" i="1"/>
  <c r="IH73" i="1"/>
  <c r="IO73" i="1" s="1"/>
  <c r="IJ73" i="1"/>
  <c r="BU72" i="1"/>
  <c r="IH130" i="1"/>
  <c r="IO130" i="1" s="1"/>
  <c r="IH126" i="1"/>
  <c r="IO126" i="1" s="1"/>
  <c r="IJ123" i="1"/>
  <c r="BU120" i="1"/>
  <c r="IJ114" i="1"/>
  <c r="BU111" i="1"/>
  <c r="IG108" i="1"/>
  <c r="BU87" i="1"/>
  <c r="IH86" i="1"/>
  <c r="IO86" i="1" s="1"/>
  <c r="IH80" i="1"/>
  <c r="IO80" i="1" s="1"/>
  <c r="IJ80" i="1"/>
  <c r="IK80" i="1"/>
  <c r="BU123" i="1"/>
  <c r="BU114" i="1"/>
  <c r="IG107" i="1"/>
  <c r="IH99" i="1"/>
  <c r="IO99" i="1" s="1"/>
  <c r="IJ99" i="1"/>
  <c r="BU82" i="1"/>
  <c r="BU75" i="1"/>
  <c r="BU58" i="1"/>
  <c r="IH98" i="1"/>
  <c r="IO98" i="1" s="1"/>
  <c r="IJ98" i="1"/>
  <c r="IG85" i="1"/>
  <c r="IJ85" i="1"/>
  <c r="IJ102" i="1"/>
  <c r="IK102" i="1"/>
  <c r="IH81" i="1"/>
  <c r="IO81" i="1" s="1"/>
  <c r="IJ81" i="1"/>
  <c r="IK118" i="1"/>
  <c r="IG102" i="1"/>
  <c r="IH83" i="1"/>
  <c r="IO83" i="1" s="1"/>
  <c r="IH79" i="1"/>
  <c r="IO79" i="1" s="1"/>
  <c r="IG77" i="1"/>
  <c r="IJ77" i="1"/>
  <c r="IK74" i="1"/>
  <c r="IH74" i="1"/>
  <c r="IO74" i="1" s="1"/>
  <c r="IJ74" i="1"/>
  <c r="IH66" i="1"/>
  <c r="IO66" i="1" s="1"/>
  <c r="IJ66" i="1"/>
  <c r="IK66" i="1"/>
  <c r="IJ107" i="1"/>
  <c r="IG103" i="1"/>
  <c r="IJ100" i="1"/>
  <c r="BU95" i="1"/>
  <c r="IH92" i="1"/>
  <c r="IO92" i="1" s="1"/>
  <c r="BU76" i="1"/>
  <c r="IJ97" i="1"/>
  <c r="IJ94" i="1"/>
  <c r="IK92" i="1"/>
  <c r="IJ91" i="1"/>
  <c r="IJ90" i="1"/>
  <c r="IK86" i="1"/>
  <c r="IK84" i="1"/>
  <c r="IK83" i="1"/>
  <c r="IJ76" i="1"/>
  <c r="IJ75" i="1"/>
  <c r="IG73" i="1"/>
  <c r="IJ72" i="1"/>
  <c r="IG66" i="1"/>
  <c r="IH49" i="1"/>
  <c r="IO49" i="1" s="1"/>
  <c r="BU48" i="1"/>
  <c r="BU47" i="1"/>
  <c r="IH97" i="1"/>
  <c r="IO97" i="1" s="1"/>
  <c r="BU92" i="1"/>
  <c r="IH91" i="1"/>
  <c r="IO91" i="1" s="1"/>
  <c r="IH90" i="1"/>
  <c r="IO90" i="1" s="1"/>
  <c r="BU86" i="1"/>
  <c r="BU84" i="1"/>
  <c r="BU83" i="1"/>
  <c r="IH76" i="1"/>
  <c r="IO76" i="1" s="1"/>
  <c r="BU74" i="1"/>
  <c r="IH72" i="1"/>
  <c r="IO72" i="1" s="1"/>
  <c r="IG67" i="1"/>
  <c r="IJ62" i="1"/>
  <c r="IK62" i="1"/>
  <c r="IG49" i="1"/>
  <c r="FZ79" i="1"/>
  <c r="GA79" i="1" s="1"/>
  <c r="IK95" i="1"/>
  <c r="IK87" i="1"/>
  <c r="IK75" i="1"/>
  <c r="IG60" i="1"/>
  <c r="IJ60" i="1"/>
  <c r="BU44" i="1"/>
  <c r="IG30" i="1"/>
  <c r="IJ30" i="1"/>
  <c r="IJ95" i="1"/>
  <c r="IJ87" i="1"/>
  <c r="IG64" i="1"/>
  <c r="IJ64" i="1"/>
  <c r="IH42" i="1"/>
  <c r="IO42" i="1" s="1"/>
  <c r="IJ42" i="1"/>
  <c r="FZ78" i="1"/>
  <c r="GA78" i="1" s="1"/>
  <c r="IK77" i="1"/>
  <c r="IJ68" i="1"/>
  <c r="BU56" i="1"/>
  <c r="IH54" i="1"/>
  <c r="IO54" i="1" s="1"/>
  <c r="IJ54" i="1"/>
  <c r="IK54" i="1"/>
  <c r="IH45" i="1"/>
  <c r="IO45" i="1" s="1"/>
  <c r="IG43" i="1"/>
  <c r="BU63" i="1"/>
  <c r="IJ50" i="1"/>
  <c r="IJ38" i="1"/>
  <c r="IG27" i="1"/>
  <c r="IH27" i="1"/>
  <c r="IO27" i="1" s="1"/>
  <c r="FZ26" i="1"/>
  <c r="GA26" i="1" s="1"/>
  <c r="IG19" i="1"/>
  <c r="IJ19" i="1"/>
  <c r="FZ14" i="1"/>
  <c r="GA14" i="1" s="1"/>
  <c r="IH10" i="1"/>
  <c r="IO10" i="1" s="1"/>
  <c r="IJ10" i="1"/>
  <c r="IH63" i="1"/>
  <c r="IO63" i="1" s="1"/>
  <c r="IJ49" i="1"/>
  <c r="IG47" i="1"/>
  <c r="IH46" i="1"/>
  <c r="IO46" i="1" s="1"/>
  <c r="IJ45" i="1"/>
  <c r="IJ37" i="1"/>
  <c r="FZ37" i="1"/>
  <c r="GA37" i="1" s="1"/>
  <c r="BU18" i="1"/>
  <c r="BU66" i="1"/>
  <c r="IJ59" i="1"/>
  <c r="IJ57" i="1"/>
  <c r="IJ53" i="1"/>
  <c r="IJ51" i="1"/>
  <c r="BU43" i="1"/>
  <c r="IJ39" i="1"/>
  <c r="IJ35" i="1"/>
  <c r="IH20" i="1"/>
  <c r="IO20" i="1" s="1"/>
  <c r="IJ20" i="1"/>
  <c r="IK20" i="1"/>
  <c r="IH13" i="1"/>
  <c r="IO13" i="1" s="1"/>
  <c r="IJ13" i="1"/>
  <c r="IG8" i="1"/>
  <c r="FZ7" i="1"/>
  <c r="GA7" i="1" s="1"/>
  <c r="IH40" i="1"/>
  <c r="IO40" i="1" s="1"/>
  <c r="IG32" i="1"/>
  <c r="IH32" i="1"/>
  <c r="IO32" i="1" s="1"/>
  <c r="BU21" i="1"/>
  <c r="BU17" i="1"/>
  <c r="IG15" i="1"/>
  <c r="IJ15" i="1"/>
  <c r="IJ71" i="1"/>
  <c r="IK61" i="1"/>
  <c r="IG40" i="1"/>
  <c r="IK38" i="1"/>
  <c r="IH37" i="1"/>
  <c r="IO37" i="1" s="1"/>
  <c r="IH36" i="1"/>
  <c r="IO36" i="1" s="1"/>
  <c r="IJ36" i="1"/>
  <c r="BU35" i="1"/>
  <c r="IH34" i="1"/>
  <c r="IO34" i="1" s="1"/>
  <c r="IJ34" i="1"/>
  <c r="IG29" i="1"/>
  <c r="IH29" i="1"/>
  <c r="IO29" i="1" s="1"/>
  <c r="IH12" i="1"/>
  <c r="IO12" i="1" s="1"/>
  <c r="IJ12" i="1"/>
  <c r="IK12" i="1"/>
  <c r="IG24" i="1"/>
  <c r="IJ24" i="1"/>
  <c r="IG23" i="1"/>
  <c r="IH23" i="1"/>
  <c r="IO23" i="1" s="1"/>
  <c r="IG6" i="1"/>
  <c r="IJ6" i="1"/>
  <c r="IJ31" i="1"/>
  <c r="BU7" i="1"/>
  <c r="BU31" i="1"/>
  <c r="IH28" i="1"/>
  <c r="IO28" i="1" s="1"/>
  <c r="IH26" i="1"/>
  <c r="IO26" i="1" s="1"/>
  <c r="IH14" i="1"/>
  <c r="IO14" i="1" s="1"/>
  <c r="BU11" i="1"/>
  <c r="BU9" i="1"/>
  <c r="BU8" i="1"/>
  <c r="IJ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lvelez</author>
  </authors>
  <commentList>
    <comment ref="D6" authorId="0" shapeId="0" xr:uid="{00000000-0006-0000-0000-000001000000}">
      <text>
        <r>
          <rPr>
            <sz val="10"/>
            <color indexed="81"/>
            <rFont val="Tahoma"/>
            <family val="2"/>
          </rPr>
          <t>Los fltros funcionan con versión de Excel 2010 o más actual</t>
        </r>
      </text>
    </comment>
  </commentList>
</comments>
</file>

<file path=xl/sharedStrings.xml><?xml version="1.0" encoding="utf-8"?>
<sst xmlns="http://schemas.openxmlformats.org/spreadsheetml/2006/main" count="23639" uniqueCount="8404">
  <si>
    <t>EQUIPAMIENTO</t>
  </si>
  <si>
    <t>EQUIPOS</t>
  </si>
  <si>
    <t>EXPROPIACIONES</t>
  </si>
  <si>
    <t>GASTOS ADMINISTRATIVOS</t>
  </si>
  <si>
    <t>OBRAS CIVILES</t>
  </si>
  <si>
    <t>TERRENOS</t>
  </si>
  <si>
    <t>VEHÍCULOS</t>
  </si>
  <si>
    <t>OTROS GASTOS</t>
  </si>
  <si>
    <t/>
  </si>
  <si>
    <t>Código BIP</t>
  </si>
  <si>
    <t>Nombre</t>
  </si>
  <si>
    <t>Número Región</t>
  </si>
  <si>
    <t>Región</t>
  </si>
  <si>
    <t>Provincia</t>
  </si>
  <si>
    <t>Comuna</t>
  </si>
  <si>
    <t>Región de Análisis</t>
  </si>
  <si>
    <t>Sector</t>
  </si>
  <si>
    <t>Subsector</t>
  </si>
  <si>
    <t>Fuentes</t>
  </si>
  <si>
    <t>Fuente Predominante</t>
  </si>
  <si>
    <t>Instituciones Financieras</t>
  </si>
  <si>
    <t>Institución Financiera padre</t>
  </si>
  <si>
    <t>Estado</t>
  </si>
  <si>
    <t>Proceso</t>
  </si>
  <si>
    <t>Etapa anterior a la Ejecución</t>
  </si>
  <si>
    <t>Justificación Proyecto</t>
  </si>
  <si>
    <t>Descripción</t>
  </si>
  <si>
    <t>N° beneficiarios Directos</t>
  </si>
  <si>
    <t>Primer Descriptor</t>
  </si>
  <si>
    <t>Segundo Descriptor</t>
  </si>
  <si>
    <t>Tercer Descriptor</t>
  </si>
  <si>
    <t>Plazo Real (Meses)</t>
  </si>
  <si>
    <t>Observaciones plazos UT</t>
  </si>
  <si>
    <t>Plazo Real vs Plazo Recomendado (Variación %)</t>
  </si>
  <si>
    <t>Tiempo Muerto</t>
  </si>
  <si>
    <t>Plazo Real vs Plazo Recomendado SIN tiempos Muertos (Variación %)</t>
  </si>
  <si>
    <t>Plazo Real vs Plazo Recomendado CON tiempos Muertos (Variación %)</t>
  </si>
  <si>
    <t>Observaciones Plazos SEREMI</t>
  </si>
  <si>
    <t>Fecha de entrega del terreno</t>
  </si>
  <si>
    <t>Total de Gastos con Contrato</t>
  </si>
  <si>
    <t>Total de Gastos administrativos u otros sin Contrato</t>
  </si>
  <si>
    <t>Total Gastado</t>
  </si>
  <si>
    <t>Total SIGFE</t>
  </si>
  <si>
    <t>Diferencia BIP-SIGFE</t>
  </si>
  <si>
    <t>Observaciones gastos UT</t>
  </si>
  <si>
    <t>CATEGORÍAS GASTOS</t>
  </si>
  <si>
    <t>Magnitud Real (Ex post)</t>
  </si>
  <si>
    <t>Observaciones Magnitud Unidad Técnica</t>
  </si>
  <si>
    <t>Observaciones Magnitud SEREMI</t>
  </si>
  <si>
    <t>Recepción Provisoria</t>
  </si>
  <si>
    <t>Fecha Recepción Provisoria</t>
  </si>
  <si>
    <t>Recepción Definitiva</t>
  </si>
  <si>
    <t>Fecha Recepción Definitiva</t>
  </si>
  <si>
    <t>El proyecto está en Operación</t>
  </si>
  <si>
    <t>Describa posibles situaciones que estén afectando la normal operación del proyecto</t>
  </si>
  <si>
    <t>Causas de la no operación</t>
  </si>
  <si>
    <t>Institución Responsable de la Información Técnica</t>
  </si>
  <si>
    <t>Institución Analista Responsable de la Modificación.</t>
  </si>
  <si>
    <t>Institución Administrador Responsable de la Modificación.</t>
  </si>
  <si>
    <t>Primer RS de la etapa de ejecución</t>
  </si>
  <si>
    <t>RS que da origen a la ejecución presupuestaria (primera asignación)</t>
  </si>
  <si>
    <t>Creación asignación presupuestaria que da origen a la ejecución</t>
  </si>
  <si>
    <t>Primer contrato del proyecto de obra civil</t>
  </si>
  <si>
    <t>Primer gasto con cargo al proyecto del primer contrato de obra civil</t>
  </si>
  <si>
    <t>Consultorías</t>
  </si>
  <si>
    <t>Equipamiento</t>
  </si>
  <si>
    <t>Equipos</t>
  </si>
  <si>
    <t>Expropiación</t>
  </si>
  <si>
    <t>Gastos Admnistrativos</t>
  </si>
  <si>
    <t>Obras Civiles</t>
  </si>
  <si>
    <t>Terrenos</t>
  </si>
  <si>
    <t>Vehículos</t>
  </si>
  <si>
    <t>Otros Gastos</t>
  </si>
  <si>
    <t>Otros Aportes Indirectos</t>
  </si>
  <si>
    <t>SIGFE NOMINAL</t>
  </si>
  <si>
    <t>Indicadores de Costos</t>
  </si>
  <si>
    <t>Observaciones Financiamiento de la Inversión Unidad Financiera</t>
  </si>
  <si>
    <t>Gastos Admnistrativos G A</t>
  </si>
  <si>
    <t>Total SIGFE NOMINAL</t>
  </si>
  <si>
    <t>Gastos Admnistrativos A S</t>
  </si>
  <si>
    <t>Observaciones Gastos Reales Unidad Financiera</t>
  </si>
  <si>
    <t xml:space="preserve">Gastos Admnistrativos G A	</t>
  </si>
  <si>
    <t>Indicador de Montos Contratados</t>
  </si>
  <si>
    <t>Institución Responsable de la Información Financiera</t>
  </si>
  <si>
    <t>El proyecto sufrió modificaciones menores al 10%</t>
  </si>
  <si>
    <t>Incremento/Disminución (M$)</t>
  </si>
  <si>
    <t>% de Modificaciones menores al 10% (referencial)</t>
  </si>
  <si>
    <t>Observaciones Modificaciones menores al 10% Unidad Técnica</t>
  </si>
  <si>
    <t>CATEGORÍAS DE MODIFICACIONES MENORES</t>
  </si>
  <si>
    <t>Número de Revaluaciones</t>
  </si>
  <si>
    <t>Monto del PROYECTO ORIGINAL (M$)</t>
  </si>
  <si>
    <t>Monto del PROYECTO REEVALUADO (M$)</t>
  </si>
  <si>
    <t>Variación de las Reevaluaciones</t>
  </si>
  <si>
    <t>Observaciones Reevaluaciones y Modificaciones menorea al 10% SEREMI</t>
  </si>
  <si>
    <t>CATEGORÍAS REEVALUACIONES</t>
  </si>
  <si>
    <t>Observaciones Indicadores de Resultado SEREMI</t>
  </si>
  <si>
    <t>Conclusiones</t>
  </si>
  <si>
    <t>Institución Responsable de la Información SEREMI</t>
  </si>
  <si>
    <t>MALLECO</t>
  </si>
  <si>
    <t>COLLIPULLI</t>
  </si>
  <si>
    <t>SALUD</t>
  </si>
  <si>
    <t>BAJA COMPLEJIDAD</t>
  </si>
  <si>
    <t>F.N.D.R.</t>
  </si>
  <si>
    <t>FINALIZADO</t>
  </si>
  <si>
    <t>REPOSICION</t>
  </si>
  <si>
    <t>DISEÑO</t>
  </si>
  <si>
    <t>ANTOFAGASTA</t>
  </si>
  <si>
    <t>TRANSPORTE</t>
  </si>
  <si>
    <t>TRANSPORTE URBANO,VIALIDAD PEATONAL</t>
  </si>
  <si>
    <t>MEJORAMIENTO</t>
  </si>
  <si>
    <t>CAUTIN</t>
  </si>
  <si>
    <t>CACHAPOAL</t>
  </si>
  <si>
    <t>BIO BIO</t>
  </si>
  <si>
    <t>LAJA</t>
  </si>
  <si>
    <t>SECTORIAL</t>
  </si>
  <si>
    <t>MINISTERIO DE SALUD</t>
  </si>
  <si>
    <t>PERFIL</t>
  </si>
  <si>
    <t>SANTIAGO</t>
  </si>
  <si>
    <t>MULTISECTORIAL</t>
  </si>
  <si>
    <t>DESARROLLO URBANO</t>
  </si>
  <si>
    <t>CONSTRUCCION</t>
  </si>
  <si>
    <t>DEL RANCO</t>
  </si>
  <si>
    <t>LIMARI</t>
  </si>
  <si>
    <t>OVALLE</t>
  </si>
  <si>
    <t>SOLUCION HABITACIONAL PARCIAL O COMPLEMENTARIA</t>
  </si>
  <si>
    <t>OSORNO</t>
  </si>
  <si>
    <t>AGUA POTABLE</t>
  </si>
  <si>
    <t>AGUA POTABLE RURAL</t>
  </si>
  <si>
    <t>TEMUCO</t>
  </si>
  <si>
    <t>JUSTICIA</t>
  </si>
  <si>
    <t>LLANQUIHUE</t>
  </si>
  <si>
    <t>PUERTO MONTT</t>
  </si>
  <si>
    <t>ELQUI</t>
  </si>
  <si>
    <t>LA HIGUERA</t>
  </si>
  <si>
    <t>VALDIVIA - REGION XIV</t>
  </si>
  <si>
    <t xml:space="preserve">VALDIVIA - REGION XIV </t>
  </si>
  <si>
    <t>AMPLIACION</t>
  </si>
  <si>
    <t>CURICO</t>
  </si>
  <si>
    <t>EVACUACION DISPOSICION FINAL AGUAS SERVIDAS</t>
  </si>
  <si>
    <t>EL LOA</t>
  </si>
  <si>
    <t>LOS ANGELES</t>
  </si>
  <si>
    <t>VIALIDAD INTERMEDIA</t>
  </si>
  <si>
    <t>CONCEPCION</t>
  </si>
  <si>
    <t>HUASCO</t>
  </si>
  <si>
    <t>ENERGIA</t>
  </si>
  <si>
    <t>ALUMBRADO PUBLICO</t>
  </si>
  <si>
    <t>SAN ANTONIO</t>
  </si>
  <si>
    <t>AYSEN</t>
  </si>
  <si>
    <t>TRANSPORTE MARITIMO, FLUVIAL Y LACUSTRE</t>
  </si>
  <si>
    <t>TRANSPORTE CAMINERO</t>
  </si>
  <si>
    <t>CHOAPA</t>
  </si>
  <si>
    <t>DISTRIBUCION Y CONEXION FINAL USUARIOS</t>
  </si>
  <si>
    <t>LA SERENA</t>
  </si>
  <si>
    <t>ORGANIZACION Y SERVICIOS COMUNALES</t>
  </si>
  <si>
    <t>DEPORTES</t>
  </si>
  <si>
    <t>DEPORTE RECREATIVO</t>
  </si>
  <si>
    <t>CARDENAL CARO</t>
  </si>
  <si>
    <t>ADMINISTRACION DE JUSTICIA</t>
  </si>
  <si>
    <t>ULTIMA ESPERANZA</t>
  </si>
  <si>
    <t>NATALES</t>
  </si>
  <si>
    <t>ARAUCO</t>
  </si>
  <si>
    <t>EDIFICACION PUBLICA</t>
  </si>
  <si>
    <t>CORDILLERA</t>
  </si>
  <si>
    <t>ARTE Y CULTURA</t>
  </si>
  <si>
    <t>MAGALLANES</t>
  </si>
  <si>
    <t>PUNTA ARENAS</t>
  </si>
  <si>
    <t>CHILOE</t>
  </si>
  <si>
    <t>FONDO CONCURSABLE ESPACIOS PUBLICOS</t>
  </si>
  <si>
    <t>COLCHAGUA</t>
  </si>
  <si>
    <t>COYHAIQUE</t>
  </si>
  <si>
    <t>MARGA MARGA</t>
  </si>
  <si>
    <t xml:space="preserve">ARICA - REGION XV </t>
  </si>
  <si>
    <t>ARICA - REGION XV</t>
  </si>
  <si>
    <t>VALPARAISO</t>
  </si>
  <si>
    <t>QUILLOTA</t>
  </si>
  <si>
    <t>TALCAHUANO</t>
  </si>
  <si>
    <t>AGUAS LLUVIAS</t>
  </si>
  <si>
    <t>PLAN ZONAS EXTREMAS</t>
  </si>
  <si>
    <t>JUNTA NACIONAL DE JARDINES INFANTILES</t>
  </si>
  <si>
    <t>RECONSTRUCCION SISMO 2010</t>
  </si>
  <si>
    <t>LINARES</t>
  </si>
  <si>
    <t>DIRECCION DE ARQUITECTURA MOP</t>
  </si>
  <si>
    <t>CARABINEROS DE CHILE</t>
  </si>
  <si>
    <t>TALCA</t>
  </si>
  <si>
    <t>MELIPILLA</t>
  </si>
  <si>
    <t>PRU</t>
  </si>
  <si>
    <t xml:space="preserve">PANGUIPULLI - REGION XIV </t>
  </si>
  <si>
    <t>CANELA</t>
  </si>
  <si>
    <t>TALAGANTE</t>
  </si>
  <si>
    <t>LAUTARO</t>
  </si>
  <si>
    <t>IQUIQUE</t>
  </si>
  <si>
    <t>LONGAVI</t>
  </si>
  <si>
    <t>COPIAPO</t>
  </si>
  <si>
    <t>GENERAL CARRERA</t>
  </si>
  <si>
    <t>PENCO</t>
  </si>
  <si>
    <t xml:space="preserve">Sin observaciones </t>
  </si>
  <si>
    <t>Sin observaciones.</t>
  </si>
  <si>
    <t>sin observaciones</t>
  </si>
  <si>
    <t>Sin observaciones</t>
  </si>
  <si>
    <t>sin observaciones.</t>
  </si>
  <si>
    <t>SIN OBSERVACIONES</t>
  </si>
  <si>
    <t>No hay.</t>
  </si>
  <si>
    <t>No hay</t>
  </si>
  <si>
    <t>Sin Observaciones.</t>
  </si>
  <si>
    <t>SIN OBSERVACIONES.</t>
  </si>
  <si>
    <t>Aun no corresponde</t>
  </si>
  <si>
    <t>Sin Observaciones</t>
  </si>
  <si>
    <t>SI</t>
  </si>
  <si>
    <t>NO</t>
  </si>
  <si>
    <t>no hay</t>
  </si>
  <si>
    <t>MARIA CRISTINA CACERES VIDAL</t>
  </si>
  <si>
    <t>CRISTINA JESUS GOMEZ MATUS</t>
  </si>
  <si>
    <t>FRANCISCO ANTONIO VALDES FLORES</t>
  </si>
  <si>
    <t>PATRICIA VALENZUELA M.</t>
  </si>
  <si>
    <t>ANA MARIA JARAMILLO REYES</t>
  </si>
  <si>
    <t>SERVICIO SALUD BIO BIO</t>
  </si>
  <si>
    <t>ALEJANDRA MONTERO BARRERA</t>
  </si>
  <si>
    <t>WALDO ZUNIGA V</t>
  </si>
  <si>
    <t>ALEX CATALAN SCHULZ</t>
  </si>
  <si>
    <t>CÉSAR ANDRÉS SOLÍS NAVARRO</t>
  </si>
  <si>
    <t>ERIC PEREZ GUTIERREZ</t>
  </si>
  <si>
    <t xml:space="preserve">MARGARET MARICEL VALLEJO ARAYA </t>
  </si>
  <si>
    <t>JAIME KONIG</t>
  </si>
  <si>
    <t>ANGELA DANIELA DIAZ AGUIRRE</t>
  </si>
  <si>
    <t>YOLANDA CONTRERAS</t>
  </si>
  <si>
    <t>MARCO LEIVA FUENTES</t>
  </si>
  <si>
    <t>ALEJANDRO  RÍOS RUBIO</t>
  </si>
  <si>
    <t>JULIA STANDEN ROCCO</t>
  </si>
  <si>
    <t>MUNICIPALIDAD DE PUNTA ARENAS</t>
  </si>
  <si>
    <t>MARIBEL CRISTINA GUERRA ALVAREZ</t>
  </si>
  <si>
    <t>YENDERY IVETTE HURTADO HERRERA</t>
  </si>
  <si>
    <t>MUNICIPALIDAD DE CHILLAN</t>
  </si>
  <si>
    <t>EDGARDO MUÑOZ BENAVENTE</t>
  </si>
  <si>
    <t>RODRIGO GONZALEZ CAMPOS</t>
  </si>
  <si>
    <t>HERNAN OSVALDO SEPULVEDA CISTERNAS</t>
  </si>
  <si>
    <t>PATRICIA SOLEDAD HERNANDEZ MOYANO</t>
  </si>
  <si>
    <t>CARLOS SANTANDER MUÑOZ</t>
  </si>
  <si>
    <t>No existen observaciones</t>
  </si>
  <si>
    <t>N/A</t>
  </si>
  <si>
    <t>No hay observaciones.</t>
  </si>
  <si>
    <t>no hay observaciones</t>
  </si>
  <si>
    <t>MONICA LORETO FUENTEALBA KLENNER</t>
  </si>
  <si>
    <t>GASTON AVILA SALDAÑA</t>
  </si>
  <si>
    <t>FERNANDO MARTINEZ ALARCON</t>
  </si>
  <si>
    <t>MARIO ARDILES FUNES</t>
  </si>
  <si>
    <t>LEONARDO OCTAVIO PAZMIÑO FERNANDEZ</t>
  </si>
  <si>
    <t>WALDO LOPEZ</t>
  </si>
  <si>
    <t>LUIS SOTO FUENTES</t>
  </si>
  <si>
    <t>LOURDES VELEZ</t>
  </si>
  <si>
    <t>DEPARTAMENTO DE ESTUDIOS - MDS</t>
  </si>
  <si>
    <t>VIALIDAD URBANA ESTRUCTURANTE</t>
  </si>
  <si>
    <t>Selección de filtros:</t>
  </si>
  <si>
    <t>Institución Financiera Principal</t>
  </si>
  <si>
    <t>Plazo Recomendado (Meses)</t>
  </si>
  <si>
    <t>CONSULTORÍAS</t>
  </si>
  <si>
    <t>PLAZO TOTAL RECOMENDADO SIN Tiempos Muertos.  (Meses)</t>
  </si>
  <si>
    <t>PLAZO TOTAL REAL SIN Tiempos Muertos.  (Meses)</t>
  </si>
  <si>
    <t>PLAZO TOTAL REAL CON Tiempos Muertos.  (Meses)</t>
  </si>
  <si>
    <t xml:space="preserve">Unidad de medida </t>
  </si>
  <si>
    <t>Magnitud Recomendada (Ex Ante)</t>
  </si>
  <si>
    <t>Indicador de Cumplimiento de la Magnitud (%)</t>
  </si>
  <si>
    <t xml:space="preserve"> Fecha  Inicio de la Operación</t>
  </si>
  <si>
    <t>Responsable de la Información Técnica</t>
  </si>
  <si>
    <t>Analista Responsable de la Modificación.</t>
  </si>
  <si>
    <t>Administrador Responsable de la Modificación.</t>
  </si>
  <si>
    <t>Al RS que da origen a la ejecución prespuestaria (diferencia)</t>
  </si>
  <si>
    <t>A la Creación asignación presupuestaria</t>
  </si>
  <si>
    <t>Primer gasto administrativo</t>
  </si>
  <si>
    <t xml:space="preserve">Al Primer gasto administrativo </t>
  </si>
  <si>
    <t xml:space="preserve">Primer contrato del proyecto </t>
  </si>
  <si>
    <t>Al Primer contrato del proyecto</t>
  </si>
  <si>
    <t>Al Primer contrato del proyecto de obra civil</t>
  </si>
  <si>
    <t xml:space="preserve">A la Entrega del terreno </t>
  </si>
  <si>
    <t>Al Primer gasto con cargo al proyecto del primer contrato de obra civil</t>
  </si>
  <si>
    <t>Total GA RS Orígen Ejecución</t>
  </si>
  <si>
    <t>Observaciones</t>
  </si>
  <si>
    <t>Monto Total Recomendado (Primer RS Ejecución) [M$]</t>
  </si>
  <si>
    <t>Financiamiento de la Inversión RS Origen Ejecución (Nominal) (Con asignación presupuestaria)</t>
  </si>
  <si>
    <t>Monto Total Recomendado (RS que da origen a ejecución presupuestaria) [M$]</t>
  </si>
  <si>
    <t>HISTORIAL DE CONTRATOS Y GASTOS SIN CONTRATO (NOMINAL)</t>
  </si>
  <si>
    <t>TOTAL MONTOS CONTRATADOS[M$]</t>
  </si>
  <si>
    <t>HISTORIAL DE GASTOS (NOMINAL)</t>
  </si>
  <si>
    <t>Total Gastos Reales  [M$]</t>
  </si>
  <si>
    <t>CATEGORÍA BIP vs SIGFE (Con Gasto Corregido)</t>
  </si>
  <si>
    <t>Diferencia BIP - SIGFE</t>
  </si>
  <si>
    <t>CATEGORÍAS GASTOS (después de  Correción Gastos)</t>
  </si>
  <si>
    <t>PLAZOS RECOMENDADO Y REAL POR ÍTEM</t>
  </si>
  <si>
    <t>PLAZO TOTAL</t>
  </si>
  <si>
    <t>Indicadores de Plazo</t>
  </si>
  <si>
    <t>CATEGORÍA BIP vs SIGFE (Incial)</t>
  </si>
  <si>
    <t>MAGNITUDES</t>
  </si>
  <si>
    <t>RECEPCIÓN PROVISORIA Y DEFINITIVA</t>
  </si>
  <si>
    <t xml:space="preserve">OPERACIÓN </t>
  </si>
  <si>
    <t>Responsables Información Técnica</t>
  </si>
  <si>
    <t>DURACIÓN HITOS GESTIÓN ADMINISTRATIVA (Días Corridos)</t>
  </si>
  <si>
    <t>Financiamiento de la Inversión Primer RS (Nominal)</t>
  </si>
  <si>
    <t>Responsable de la Información Financiera</t>
  </si>
  <si>
    <t>Resposanbles Información Financiera</t>
  </si>
  <si>
    <t>MODIFICACIONES MENORES AL 10% DEL COSTO TOTAL Y/O POR ITEMS</t>
  </si>
  <si>
    <t>Reevaluado SI /NO</t>
  </si>
  <si>
    <t>REEVALUACIONES</t>
  </si>
  <si>
    <t>Nombre de Indicador Económico</t>
  </si>
  <si>
    <t xml:space="preserve">Recomendado (Ex Ante) </t>
  </si>
  <si>
    <t>Real (Ex Post)</t>
  </si>
  <si>
    <t>Variación  (%)</t>
  </si>
  <si>
    <t xml:space="preserve">Nombre de Indicador Económico </t>
  </si>
  <si>
    <t>Recomendado  (Ex Ante)</t>
  </si>
  <si>
    <t>INDICADORES ECONÓMICOS</t>
  </si>
  <si>
    <t>Responsable de la Información SEREMI</t>
  </si>
  <si>
    <t>Responsable SEREMI</t>
  </si>
  <si>
    <t>(Todas)</t>
  </si>
  <si>
    <t>N° de Proyectos</t>
  </si>
  <si>
    <t>Nota: Si la celda aparece con #¡DIV/0!, indica que no hay datos en el sector seleccionado para realizar el cálculo.</t>
  </si>
  <si>
    <t>INDICADORES DE COSTOS</t>
  </si>
  <si>
    <t>Inicio</t>
  </si>
  <si>
    <t>% de Proyectos</t>
  </si>
  <si>
    <t>INDICADORES DE PLAZOS</t>
  </si>
  <si>
    <t>Variación Porcentual (%)</t>
  </si>
  <si>
    <t>PLAZO TOTAL RECOMENDADO CON Tiempos Muertos.  (Meses)</t>
  </si>
  <si>
    <t>Categoría Magnitud</t>
  </si>
  <si>
    <t>Real = Recomendada</t>
  </si>
  <si>
    <t>Real &gt; Recomendada</t>
  </si>
  <si>
    <t>Total general</t>
  </si>
  <si>
    <t>CARABINEROS</t>
  </si>
  <si>
    <t>Magnitud</t>
  </si>
  <si>
    <t>BIP &lt; SIGFE</t>
  </si>
  <si>
    <t>BIP = SIGFE</t>
  </si>
  <si>
    <t>BIP &gt; SIGFE</t>
  </si>
  <si>
    <t>BIP - SIGFE /  DURACIÓN HITOS GESTIÓN ADMINISTRATIVA (Días Corridos)</t>
  </si>
  <si>
    <t xml:space="preserve">Al RS que da origen a la ejecución prespuestaria </t>
  </si>
  <si>
    <t>Primer RS de la etapa de ejecución (Inicio)</t>
  </si>
  <si>
    <t xml:space="preserve">A la Creación asignación presupuestaria </t>
  </si>
  <si>
    <t xml:space="preserve">Al Primer contrato del proyecto </t>
  </si>
  <si>
    <t xml:space="preserve">Al Primer contrato del proyecto de obra civil </t>
  </si>
  <si>
    <t xml:space="preserve">A la Entrega del terreno  </t>
  </si>
  <si>
    <t xml:space="preserve">Al Primer gasto con cargo al proyecto del primer contrato de obra civil </t>
  </si>
  <si>
    <t>Categoría BIP - SIGFE</t>
  </si>
  <si>
    <t xml:space="preserve">Diferencia entre hitos </t>
  </si>
  <si>
    <t>Duración total desde el inicio</t>
  </si>
  <si>
    <t>Hito 1</t>
  </si>
  <si>
    <t>Hito 2</t>
  </si>
  <si>
    <t>Hito 3</t>
  </si>
  <si>
    <t>Hito 4</t>
  </si>
  <si>
    <t>Hito 5</t>
  </si>
  <si>
    <t>Hito 6</t>
  </si>
  <si>
    <t>Hito 7</t>
  </si>
  <si>
    <t>Hito 8</t>
  </si>
  <si>
    <t>Hito 9</t>
  </si>
  <si>
    <t>Hito 10</t>
  </si>
  <si>
    <t xml:space="preserve">Al Primer gasto administrativo   </t>
  </si>
  <si>
    <t>CATEGORÍAS INDICADOR ECONÓMICO 1</t>
  </si>
  <si>
    <t>CATEGORÍAS INDICADOR ECONOMICO 2</t>
  </si>
  <si>
    <t>Real &lt; Recomendado</t>
  </si>
  <si>
    <t>Real = Recomendado</t>
  </si>
  <si>
    <t>Real &gt; Recomendado</t>
  </si>
  <si>
    <t>Sin Datos</t>
  </si>
  <si>
    <t>% del Total</t>
  </si>
  <si>
    <t>Categoría</t>
  </si>
  <si>
    <t>Indicador Económico 1</t>
  </si>
  <si>
    <t>Indicador Económico 2</t>
  </si>
  <si>
    <t>Con Reevaluación</t>
  </si>
  <si>
    <t>%  del Total</t>
  </si>
  <si>
    <t>Categoría Operación</t>
  </si>
  <si>
    <t>En Operación</t>
  </si>
  <si>
    <t>Total GA Primer RS</t>
  </si>
  <si>
    <t>Total Gestión Administrativa Primer RS</t>
  </si>
  <si>
    <t>Total Gestión Administrativa  RS Orígen Ejecución</t>
  </si>
  <si>
    <t>Magnitud Real (Promedio)</t>
  </si>
  <si>
    <t>Unidad de medida (UM)</t>
  </si>
  <si>
    <t>Monto Recomendado</t>
  </si>
  <si>
    <t>Costo Real</t>
  </si>
  <si>
    <t>Unidad Técnica</t>
  </si>
  <si>
    <t>Unidad Financiera</t>
  </si>
  <si>
    <t>Uniadd Técnica</t>
  </si>
  <si>
    <t>Plazo Real</t>
  </si>
  <si>
    <t>Plazo Recomendado</t>
  </si>
  <si>
    <t>Plazo  Real</t>
  </si>
  <si>
    <t>PLAZOS OBRAS CIVILES                                 (Promedio - Meses)</t>
  </si>
  <si>
    <t>PLAZOS TOTALES                                                (Promedio - Meses)</t>
  </si>
  <si>
    <t>Volver</t>
  </si>
  <si>
    <t>PLAZA</t>
  </si>
  <si>
    <t>Sin Operar</t>
  </si>
  <si>
    <t>Real &lt; Recomendada</t>
  </si>
  <si>
    <t>(en blanco)</t>
  </si>
  <si>
    <t>No es Indicador Económico</t>
  </si>
  <si>
    <t>Total</t>
  </si>
  <si>
    <t>Nota 3: Para contabilizar el total se excluye el Hito 5 (Primer contrato del proyecto), por cuanto se considera el ciclo del proceso continuo con el Hito 6 (Primer contrato de Obra Civil)</t>
  </si>
  <si>
    <t>Nota 2: En Gestión Administrativa las celdas marcadas en color verde no presentan las diferencias de fechas que dan como resultado valores negativos.</t>
  </si>
  <si>
    <t>Nota 1: Se excluyen del cálculo las diferencias de hitos que presentan valores negativos.</t>
  </si>
  <si>
    <t>Categoría de Variación Plazo Total Real</t>
  </si>
  <si>
    <t>Rangos Plazo Total (años)</t>
  </si>
  <si>
    <t>Categoría de Variación Plazo Real Obra Civil</t>
  </si>
  <si>
    <t>Categoría Indicadores de Costos Reales Totales</t>
  </si>
  <si>
    <t>Categoría Indicadores de Costos Reales Obra Civil</t>
  </si>
  <si>
    <t>Indicador de Costos Reales</t>
  </si>
  <si>
    <t>Indicador de Costos Reales Obra Civil</t>
  </si>
  <si>
    <t>Indicador de Costos Reales/Monto Total Reevaluado</t>
  </si>
  <si>
    <t>Tamaño Costos Reales Obra Civil</t>
  </si>
  <si>
    <t>Institución Técnica</t>
  </si>
  <si>
    <t>Institución Financiera</t>
  </si>
  <si>
    <t>ALTO HOSPICIO</t>
  </si>
  <si>
    <t>EDUCACION PREBASICA</t>
  </si>
  <si>
    <t>CALDERA</t>
  </si>
  <si>
    <t>MEDIO AMBIENTE</t>
  </si>
  <si>
    <t>CHAÑARAL</t>
  </si>
  <si>
    <t>EDUCACION BASICA Y MEDIA</t>
  </si>
  <si>
    <t>LOS VILOS</t>
  </si>
  <si>
    <t>MONTE PATRIA</t>
  </si>
  <si>
    <t>CONCON</t>
  </si>
  <si>
    <t>RANCAGUA</t>
  </si>
  <si>
    <t>CHIGUAYANTE</t>
  </si>
  <si>
    <t>CARAHUE</t>
  </si>
  <si>
    <t>VILLARRICA</t>
  </si>
  <si>
    <t>PADRE LAS CASAS</t>
  </si>
  <si>
    <t>PALENA</t>
  </si>
  <si>
    <t>RIO NEGRO</t>
  </si>
  <si>
    <t>FRUTILLAR</t>
  </si>
  <si>
    <t>CAPITAN PRAT</t>
  </si>
  <si>
    <t>RIO IBAÑEZ</t>
  </si>
  <si>
    <t>AUTOGENERACION</t>
  </si>
  <si>
    <t xml:space="preserve">LOS LAGOS - REGION XIV </t>
  </si>
  <si>
    <t xml:space="preserve">FUTRONO - REGION XIV </t>
  </si>
  <si>
    <t>ELECTRIFICACION RURAL</t>
  </si>
  <si>
    <t>SANEAMIENTO SANITARIO</t>
  </si>
  <si>
    <t>RESIDUOS SOLIDOS</t>
  </si>
  <si>
    <t>Recepción provisoria sin observaciones</t>
  </si>
  <si>
    <t>Ninguna.</t>
  </si>
  <si>
    <t>SERGIO MARTINEZ HENRIQUEZ</t>
  </si>
  <si>
    <t>MUNICIPALIDAD DE COPIAPO</t>
  </si>
  <si>
    <t>JAVIER ANTONIO MARAMBIO ALFARO</t>
  </si>
  <si>
    <t>MUNICIPALIDAD DE CALDERA</t>
  </si>
  <si>
    <t>PAULINA ANDREA LEDESMA JORQUERA</t>
  </si>
  <si>
    <t>SERVICIO SALUD COQUIMBO</t>
  </si>
  <si>
    <t>YASNA CARDENAS</t>
  </si>
  <si>
    <t>SERVICIO SALUD MAULE</t>
  </si>
  <si>
    <t>DENIS PATRICIO MARTINEZ AGUILA</t>
  </si>
  <si>
    <t>BERNARDO MUÑOZ GOMEZ</t>
  </si>
  <si>
    <t>MUNICIPALIDAD DE FRUTILLAR</t>
  </si>
  <si>
    <t>PABLO ANDRES VIDAL LEAL</t>
  </si>
  <si>
    <t>MUNICIPALIDAD DE NATALES</t>
  </si>
  <si>
    <t>NA</t>
  </si>
  <si>
    <t>Indicador de Costos Reales vs Montos Contratados</t>
  </si>
  <si>
    <t>MAURICIO ANDRÉS FLORES LAMAS</t>
  </si>
  <si>
    <t>YASNA CAROLINA MARTÍNEZ ANGULO</t>
  </si>
  <si>
    <t>PEDRO SANTANDER</t>
  </si>
  <si>
    <t>JULIO ENRIQUE CARCAMO VERA</t>
  </si>
  <si>
    <t>REGION DE TARAPACA</t>
  </si>
  <si>
    <t>REGION DE ANTOFAGASTA</t>
  </si>
  <si>
    <t>REGION DE ATACAMA</t>
  </si>
  <si>
    <t>REGION DE COQUIMBO</t>
  </si>
  <si>
    <t>REGION DE LA ARAUCANIA</t>
  </si>
  <si>
    <t>REGION DE VALPARAISO</t>
  </si>
  <si>
    <t>REGION DEL MAULE</t>
  </si>
  <si>
    <t>REGION DEL BIO BIO</t>
  </si>
  <si>
    <t>REGION DE LOS LAGOS</t>
  </si>
  <si>
    <t>REGION DE LOS RIOS</t>
  </si>
  <si>
    <t>REGION DE ARICA Y PARINACOTA</t>
  </si>
  <si>
    <t>Sin Modificaciones</t>
  </si>
  <si>
    <t>Sin Reevaluación</t>
  </si>
  <si>
    <t>MODIFICACIONES INFERIORES al 10%</t>
  </si>
  <si>
    <t xml:space="preserve">Con Modificaciones </t>
  </si>
  <si>
    <r>
      <t xml:space="preserve">COSTOS OBRAS CIVILES 
</t>
    </r>
    <r>
      <rPr>
        <sz val="12"/>
        <color theme="3"/>
        <rFont val="Calibri"/>
        <family val="2"/>
        <scheme val="minor"/>
      </rPr>
      <t>(Promedio en M$)</t>
    </r>
    <r>
      <rPr>
        <b/>
        <sz val="12"/>
        <color theme="3"/>
        <rFont val="Calibri"/>
        <family val="2"/>
        <scheme val="minor"/>
      </rPr>
      <t>*</t>
    </r>
    <r>
      <rPr>
        <sz val="12"/>
        <color theme="3"/>
        <rFont val="Calibri"/>
        <family val="2"/>
        <scheme val="minor"/>
      </rPr>
      <t xml:space="preserve"> </t>
    </r>
  </si>
  <si>
    <r>
      <t xml:space="preserve">COSTOS TOTALES 
</t>
    </r>
    <r>
      <rPr>
        <sz val="12"/>
        <color theme="3"/>
        <rFont val="Calibri"/>
        <family val="2"/>
        <scheme val="minor"/>
      </rPr>
      <t>(Promedio en M$)</t>
    </r>
    <r>
      <rPr>
        <b/>
        <sz val="12"/>
        <color theme="3"/>
        <rFont val="Calibri"/>
        <family val="2"/>
        <scheme val="minor"/>
      </rPr>
      <t>*</t>
    </r>
  </si>
  <si>
    <t>Nota 1: Los proyectos marcados en color celeste en el código BIP no disponen de información completa del gasto real por cuanto fueron proyectos cofinanciados con aportes sectoriales y/o municipales, los cuales no se encuentran reportados en su totalidad en el BIP ni en SIGFE</t>
  </si>
  <si>
    <t>1 - REGION DE TARAPACA</t>
  </si>
  <si>
    <t>RECURSOS HIDRICOS</t>
  </si>
  <si>
    <t>SECT</t>
  </si>
  <si>
    <t>TRANSPORTE AEREO</t>
  </si>
  <si>
    <t>FNDR</t>
  </si>
  <si>
    <t>2 - REGION DE ANTOFAGASTA</t>
  </si>
  <si>
    <t>VIVIENDA Y DESARROLLO URBANO</t>
  </si>
  <si>
    <t>SAN PEDRO DE ATACAMA</t>
  </si>
  <si>
    <t>EDUCACION, CULTURA Y PATRIMONIO</t>
  </si>
  <si>
    <t>3 - REGION DE ATACAMA</t>
  </si>
  <si>
    <t>VALLENAR</t>
  </si>
  <si>
    <t>4 - REGION DE COQUIMBO</t>
  </si>
  <si>
    <t>TURISMO Y COMERCIO</t>
  </si>
  <si>
    <t>PAIHUANO</t>
  </si>
  <si>
    <t>SEGURIDAD PUBLICA</t>
  </si>
  <si>
    <t>5 - REGION DE VALPARAISO</t>
  </si>
  <si>
    <t>EL QUISCO</t>
  </si>
  <si>
    <t>REGION DEL LIBERTADOR GENERAL BERNARDO OHIGGINS</t>
  </si>
  <si>
    <t>6 - REGION DEL LIBERTADOR GENERAL BERNARDO O'HIGGINS</t>
  </si>
  <si>
    <t>LOLOL</t>
  </si>
  <si>
    <t>7 - REGION DEL MAULE</t>
  </si>
  <si>
    <t>CONSTITUCION</t>
  </si>
  <si>
    <t>PESCA</t>
  </si>
  <si>
    <t>PESCA ARTESANAL</t>
  </si>
  <si>
    <t>8 - REGION DEL BIO BIO</t>
  </si>
  <si>
    <t>LOS ALAMOS</t>
  </si>
  <si>
    <t>SAN PEDRO DE LA PAZ</t>
  </si>
  <si>
    <t>QUILLECO</t>
  </si>
  <si>
    <t>TUCAPEL</t>
  </si>
  <si>
    <t>YUMBEL</t>
  </si>
  <si>
    <t>HUALPEN</t>
  </si>
  <si>
    <t>9 - REGION DE LA ARAUCANIA</t>
  </si>
  <si>
    <t>PITRUFQUEN</t>
  </si>
  <si>
    <t>LONCOCHE</t>
  </si>
  <si>
    <t>RECURSOS NATURALES Y MEDIO AMBIENTE</t>
  </si>
  <si>
    <t>PUCON</t>
  </si>
  <si>
    <t>FNDR+SECT</t>
  </si>
  <si>
    <t>TEODORO SCHMIDT</t>
  </si>
  <si>
    <t>10 - REGION DE LOS LAGOS</t>
  </si>
  <si>
    <t>QUELLON</t>
  </si>
  <si>
    <t>LOS MUERMOS</t>
  </si>
  <si>
    <t>CALBUCO</t>
  </si>
  <si>
    <t>REGION DE AISEN DEL GENERAL CARLOS IBAÑEZ DEL CAMPO</t>
  </si>
  <si>
    <t>11 - REGION DE AISEN DEL GENERAL CARLOS IBAÑEZ DEL CAMPO</t>
  </si>
  <si>
    <t>REGION DE MAGALLANES Y ANTARTICA CHILENA</t>
  </si>
  <si>
    <t>12 - REGION DE MAGALLANES Y ANTARTICA CHILENA</t>
  </si>
  <si>
    <t>REGION METROPOLITANA DE SANTIAGO</t>
  </si>
  <si>
    <t>PUENTE ALTO</t>
  </si>
  <si>
    <t>13 - REGION METROPOLITANA DE SANTIAGO</t>
  </si>
  <si>
    <t>QUINTA NORMAL</t>
  </si>
  <si>
    <t>ADMINISTRACION SALUD</t>
  </si>
  <si>
    <t>EL BOSQUE</t>
  </si>
  <si>
    <t>EL MONTE</t>
  </si>
  <si>
    <t>14 - REGION DE LOS RIOS</t>
  </si>
  <si>
    <t xml:space="preserve">SAN JOSE DE LA MARIQUINA - REGION XIV </t>
  </si>
  <si>
    <t xml:space="preserve">LA UNION - REGION XIV </t>
  </si>
  <si>
    <t xml:space="preserve">RIO BUENO - REGION XIV </t>
  </si>
  <si>
    <t>15 - REGION DE ARICA Y PARINACOTA</t>
  </si>
  <si>
    <t xml:space="preserve">CAMARONES - REGION XV </t>
  </si>
  <si>
    <t>MINISTERIO DE OBRAS PUBLICAS</t>
  </si>
  <si>
    <t>MINISTERIO</t>
  </si>
  <si>
    <t>GOBIERNO REGIONAL</t>
  </si>
  <si>
    <t>MINISTERIO DE VIVIENDA Y URBANISMO</t>
  </si>
  <si>
    <t>MINISTERIO DEL DEPORTE</t>
  </si>
  <si>
    <t>PODER JUDICIAL</t>
  </si>
  <si>
    <t>MINISTERIO DE EDUCACION</t>
  </si>
  <si>
    <t>MINISTERIO DE JUSTICIA Y DERECHOS HUMANOS</t>
  </si>
  <si>
    <t>MINISTERIO DE DEFENSA NACIONAL</t>
  </si>
  <si>
    <t>GOBIERNO REGIONAL - MINISTERIO</t>
  </si>
  <si>
    <t>MINISTERIO DE TRANSPORTE Y TELECOMUNICACIONES</t>
  </si>
  <si>
    <t xml:space="preserve"> </t>
  </si>
  <si>
    <t>EL OBJETIVO DE ESTE PROYECTO ES DAR CUMPLIMIENTO A LA NORMATIVA VIGENTE, CONFORME AL NUEVO MODELO DE SALUD FAMILIAR, EL QUE BUSCA MEJORAR LA CALIDAD DE LA ATENCION PRIMARIA DE SALUD.</t>
  </si>
  <si>
    <t>PROGRAMA MEJORAMIENTO DE BARRIOS</t>
  </si>
  <si>
    <t>PLAN ZONAS REZAGADAS</t>
  </si>
  <si>
    <t>PRES</t>
  </si>
  <si>
    <t>TERMINADO</t>
  </si>
  <si>
    <t>VIALIDAD URBANA</t>
  </si>
  <si>
    <t>P.I.R.D.T.</t>
  </si>
  <si>
    <t xml:space="preserve">INICIATIVA SE ENMARCA DENTRO DEL PLAN DE CICLOVIAS DEL PROGRAMA DE GOBIERNO EL CUAL PERMITIRÁ LA EJECUCIÓN DE 190KM DE CICLOVIAS DE ALTO ESTÁNDAR A NIVEL NACIONAL, CON EL FIN DE FOMENTAR EL USO DE LA BICICLETA Y DESCONGESTIONAR LA CIUDAD </t>
  </si>
  <si>
    <t>BOMBEROS</t>
  </si>
  <si>
    <t>PLAN CHILOE</t>
  </si>
  <si>
    <t>CULTURA</t>
  </si>
  <si>
    <t>REFORZAR LA RESOLUCIÓN DE LA RED DE URGENCIA PARA MEJORAR EL ACCESO Y OPORTUNIDAD DE LA ATENCIÓN DE LA POBLACIÓN A CARGO, DE ACUERDO A ESTÁNDARES DE CALIDAD Y EQUIDAD CONTRIBUYENDO A
LA MEJORÍA DEL NIVEL DE VIDA DE LA POBLACIÓN QUE PRESENTA PROBLEMAS DE URGENCIA DE SALUD</t>
  </si>
  <si>
    <t>PROVISION SANEAMIENTO SANITARIO</t>
  </si>
  <si>
    <t>No aplica.</t>
  </si>
  <si>
    <t>.</t>
  </si>
  <si>
    <t>S/I</t>
  </si>
  <si>
    <t>N°  de Ampliaciones de Plazo</t>
  </si>
  <si>
    <t>Sin Observación</t>
  </si>
  <si>
    <t>04/10/2016</t>
  </si>
  <si>
    <t>08/01/2016</t>
  </si>
  <si>
    <t>26/04/2017</t>
  </si>
  <si>
    <t>12/01/2017</t>
  </si>
  <si>
    <t>25/08/2015</t>
  </si>
  <si>
    <t>25/08/2014</t>
  </si>
  <si>
    <t>28/04/2014</t>
  </si>
  <si>
    <t>22/08/2016</t>
  </si>
  <si>
    <t>24/06/2014</t>
  </si>
  <si>
    <t>12/01/2015</t>
  </si>
  <si>
    <t>11/08/2016</t>
  </si>
  <si>
    <t>05/05/2014</t>
  </si>
  <si>
    <t>23/09/2015</t>
  </si>
  <si>
    <t>15/11/2016</t>
  </si>
  <si>
    <t>26/09/2013</t>
  </si>
  <si>
    <t>24/11/2016</t>
  </si>
  <si>
    <t>11/11/2016</t>
  </si>
  <si>
    <t>15/02/2016</t>
  </si>
  <si>
    <t>24/04/2013</t>
  </si>
  <si>
    <t>03/03/2016</t>
  </si>
  <si>
    <t>07/11/2016</t>
  </si>
  <si>
    <t>22/03/2016</t>
  </si>
  <si>
    <t>08/08/2018</t>
  </si>
  <si>
    <t>30/12/2014</t>
  </si>
  <si>
    <t>26/01/2015</t>
  </si>
  <si>
    <t>08/06/2015</t>
  </si>
  <si>
    <t>09/09/2016</t>
  </si>
  <si>
    <t>30/12/2015</t>
  </si>
  <si>
    <t>13/09/2016</t>
  </si>
  <si>
    <t>13/05/2015</t>
  </si>
  <si>
    <t>28/09/2015</t>
  </si>
  <si>
    <t>16/05/2016</t>
  </si>
  <si>
    <t>15/06/2015</t>
  </si>
  <si>
    <t>22/10/2015</t>
  </si>
  <si>
    <t>12/08/2015</t>
  </si>
  <si>
    <t>24/05/2016</t>
  </si>
  <si>
    <t>24/05/2017</t>
  </si>
  <si>
    <t>23/11/2015</t>
  </si>
  <si>
    <t>29/02/2016</t>
  </si>
  <si>
    <t>04/01/2016</t>
  </si>
  <si>
    <t>29/07/2016</t>
  </si>
  <si>
    <t>01/12/2016</t>
  </si>
  <si>
    <t>15/12/2015</t>
  </si>
  <si>
    <t>27/04/2015</t>
  </si>
  <si>
    <t>23/09/2016</t>
  </si>
  <si>
    <t>08/08/2016</t>
  </si>
  <si>
    <t>13/10/2016</t>
  </si>
  <si>
    <t>14/11/2016</t>
  </si>
  <si>
    <t>01/10/2014</t>
  </si>
  <si>
    <t>13/07/2015</t>
  </si>
  <si>
    <t>18/08/2016</t>
  </si>
  <si>
    <t>16/02/2016</t>
  </si>
  <si>
    <t>17/11/2015</t>
  </si>
  <si>
    <t>18/12/2014</t>
  </si>
  <si>
    <t>31/08/2016</t>
  </si>
  <si>
    <t>04/12/2015</t>
  </si>
  <si>
    <t>15/07/2016</t>
  </si>
  <si>
    <t>24/08/2016</t>
  </si>
  <si>
    <t>05/01/2017</t>
  </si>
  <si>
    <t>01/12/2015</t>
  </si>
  <si>
    <t>15/03/2016</t>
  </si>
  <si>
    <t>31/12/2015</t>
  </si>
  <si>
    <t>08/09/2016</t>
  </si>
  <si>
    <t>09/11/2015</t>
  </si>
  <si>
    <t>15/12/2016</t>
  </si>
  <si>
    <t>01/06/2016</t>
  </si>
  <si>
    <t>04/07/2016</t>
  </si>
  <si>
    <t>06/07/2015</t>
  </si>
  <si>
    <t>22/12/2015</t>
  </si>
  <si>
    <t>10/12/2015</t>
  </si>
  <si>
    <t>08/07/2015</t>
  </si>
  <si>
    <t>14/11/2011</t>
  </si>
  <si>
    <t>03/06/2015</t>
  </si>
  <si>
    <t>30/11/2015</t>
  </si>
  <si>
    <t>09/12/2015</t>
  </si>
  <si>
    <t>12/09/2016</t>
  </si>
  <si>
    <t>02/11/2015</t>
  </si>
  <si>
    <t>03/02/2017</t>
  </si>
  <si>
    <t>07/10/2017</t>
  </si>
  <si>
    <t>03/07/2015</t>
  </si>
  <si>
    <t>24/09/2015</t>
  </si>
  <si>
    <t>30/12/2016</t>
  </si>
  <si>
    <t>01/10/2015</t>
  </si>
  <si>
    <t>16/11/2015</t>
  </si>
  <si>
    <t>14/10/2016</t>
  </si>
  <si>
    <t>07/10/2016</t>
  </si>
  <si>
    <t>11/10/2016</t>
  </si>
  <si>
    <t>17/03/2015</t>
  </si>
  <si>
    <t>15/09/2016</t>
  </si>
  <si>
    <t>11/01/2016</t>
  </si>
  <si>
    <t>03/04/2013</t>
  </si>
  <si>
    <t>29/07/2015</t>
  </si>
  <si>
    <t>26/07/2017</t>
  </si>
  <si>
    <t>15/01/2016</t>
  </si>
  <si>
    <t>20/05/2015</t>
  </si>
  <si>
    <t>04/11/2016</t>
  </si>
  <si>
    <t>28/11/2016</t>
  </si>
  <si>
    <t>27/03/2017</t>
  </si>
  <si>
    <t>04/08/2016</t>
  </si>
  <si>
    <t>02/12/2015</t>
  </si>
  <si>
    <t>10/03/2017</t>
  </si>
  <si>
    <t>27/10/2015</t>
  </si>
  <si>
    <t>23/06/2015</t>
  </si>
  <si>
    <t>25/08/2016</t>
  </si>
  <si>
    <t>31/03/2016</t>
  </si>
  <si>
    <t>16/06/2016</t>
  </si>
  <si>
    <t>24/05/2013</t>
  </si>
  <si>
    <t>09/02/2015</t>
  </si>
  <si>
    <t>18/04/2016</t>
  </si>
  <si>
    <t>02/05/2016</t>
  </si>
  <si>
    <t>22/09/2016</t>
  </si>
  <si>
    <t>28/12/2016</t>
  </si>
  <si>
    <t>29/09/2015</t>
  </si>
  <si>
    <t>19/11/2015</t>
  </si>
  <si>
    <t>02/10/2015</t>
  </si>
  <si>
    <t>13/05/2016</t>
  </si>
  <si>
    <t>05/04/2016</t>
  </si>
  <si>
    <t>25/09/2017</t>
  </si>
  <si>
    <t>23/10/2015</t>
  </si>
  <si>
    <t>18/11/2016</t>
  </si>
  <si>
    <t>28/07/2015</t>
  </si>
  <si>
    <t>23/12/2015</t>
  </si>
  <si>
    <t>13/06/2017</t>
  </si>
  <si>
    <t>16/12/2015</t>
  </si>
  <si>
    <t>sin Observaciones</t>
  </si>
  <si>
    <t>Metros Cuadrados</t>
  </si>
  <si>
    <t>Metros</t>
  </si>
  <si>
    <t>Kilómetros</t>
  </si>
  <si>
    <t>El proyecto se ejecutó conforme a lo aprobado ex ante, por lo tanto no hay variaciones en este indicador.</t>
  </si>
  <si>
    <t>Número de Soluciones</t>
  </si>
  <si>
    <t>Nro. Unidades Domiciliarias</t>
  </si>
  <si>
    <t>Número de Empalmes</t>
  </si>
  <si>
    <t>Nro. de Arranques Totales</t>
  </si>
  <si>
    <t>Unidad</t>
  </si>
  <si>
    <t>Las modificaciones al contrato no consideraron cambios en su magnitud</t>
  </si>
  <si>
    <t>No hay diferencias</t>
  </si>
  <si>
    <t>Sin Observación.</t>
  </si>
  <si>
    <t>Toneladas Métricas (1000 Kg)</t>
  </si>
  <si>
    <t>No existe diferencia.</t>
  </si>
  <si>
    <t>29/09/2017</t>
  </si>
  <si>
    <t>21/02/2017</t>
  </si>
  <si>
    <t>27/12/2017</t>
  </si>
  <si>
    <t>17/02/2017</t>
  </si>
  <si>
    <t>Se recepciona sin observaciones</t>
  </si>
  <si>
    <t>17/10/2017</t>
  </si>
  <si>
    <t>30/09/2017</t>
  </si>
  <si>
    <t>27/02/2017</t>
  </si>
  <si>
    <t>02/06/2016</t>
  </si>
  <si>
    <t>03/08/2017</t>
  </si>
  <si>
    <t>27/12/2018</t>
  </si>
  <si>
    <t>27/01/2017</t>
  </si>
  <si>
    <t>21/02/2018</t>
  </si>
  <si>
    <t>23/05/2016</t>
  </si>
  <si>
    <t>09/10/2012</t>
  </si>
  <si>
    <t>01/03/2013</t>
  </si>
  <si>
    <t>02/03/2018</t>
  </si>
  <si>
    <t>20/06/2016</t>
  </si>
  <si>
    <t>29/08/2017</t>
  </si>
  <si>
    <t>20/11/2018</t>
  </si>
  <si>
    <t>03/10/2016</t>
  </si>
  <si>
    <t>04/08/2017</t>
  </si>
  <si>
    <t>07/08/2017</t>
  </si>
  <si>
    <t>29/06/2018</t>
  </si>
  <si>
    <t>15/06/2016</t>
  </si>
  <si>
    <t>14/06/2017</t>
  </si>
  <si>
    <t>07/04/2017</t>
  </si>
  <si>
    <t>03/04/2017</t>
  </si>
  <si>
    <t>01/11/2016</t>
  </si>
  <si>
    <t>12/11/2015</t>
  </si>
  <si>
    <t>NO HAY</t>
  </si>
  <si>
    <t>07/12/2016</t>
  </si>
  <si>
    <t>24/08/2017</t>
  </si>
  <si>
    <t>31/08/2018</t>
  </si>
  <si>
    <t>29/12/2016</t>
  </si>
  <si>
    <t>30/01/2017</t>
  </si>
  <si>
    <t>14/12/2016</t>
  </si>
  <si>
    <t>13/07/2017</t>
  </si>
  <si>
    <t>09/03/2018</t>
  </si>
  <si>
    <t>No hay información</t>
  </si>
  <si>
    <t>17/05/2017</t>
  </si>
  <si>
    <t>06/04/2017</t>
  </si>
  <si>
    <t>11/04/2018</t>
  </si>
  <si>
    <t>13/07/2016</t>
  </si>
  <si>
    <t>29/03/2018</t>
  </si>
  <si>
    <t>18/12/2017</t>
  </si>
  <si>
    <t>16/06/2017</t>
  </si>
  <si>
    <t>29/01/2018</t>
  </si>
  <si>
    <t>25/10/2017</t>
  </si>
  <si>
    <t>06/05/2016</t>
  </si>
  <si>
    <t>29/05/2017</t>
  </si>
  <si>
    <t>20/12/2016</t>
  </si>
  <si>
    <t>01/03/2017</t>
  </si>
  <si>
    <t>26/06/2015</t>
  </si>
  <si>
    <t>24/04/2017</t>
  </si>
  <si>
    <t>07/12/2017</t>
  </si>
  <si>
    <t>20/01/2017</t>
  </si>
  <si>
    <t>24/07/2017</t>
  </si>
  <si>
    <t>05/06/2017</t>
  </si>
  <si>
    <t>31/01/2018</t>
  </si>
  <si>
    <t>13/11/2017</t>
  </si>
  <si>
    <t>12/12/2016</t>
  </si>
  <si>
    <t>18/07/2017</t>
  </si>
  <si>
    <t>09/03/2017</t>
  </si>
  <si>
    <t>RECEPCIÓN SIN OBSERVACIONES</t>
  </si>
  <si>
    <t>22/02/2018</t>
  </si>
  <si>
    <t>28/07/2016</t>
  </si>
  <si>
    <t>12/10/2016</t>
  </si>
  <si>
    <t>26/12/2017</t>
  </si>
  <si>
    <t>17/04/2017</t>
  </si>
  <si>
    <t>17/05/2018</t>
  </si>
  <si>
    <t>06/03/2018</t>
  </si>
  <si>
    <t>01/08/2018</t>
  </si>
  <si>
    <t>08/03/2018</t>
  </si>
  <si>
    <t>02/04/2018</t>
  </si>
  <si>
    <t>06/01/2017</t>
  </si>
  <si>
    <t>05/03/2018</t>
  </si>
  <si>
    <t>01/08/2017</t>
  </si>
  <si>
    <t>28/06/2017</t>
  </si>
  <si>
    <t>03/07/2018</t>
  </si>
  <si>
    <t>09/02/2017</t>
  </si>
  <si>
    <t>Recepción sin observaciones.</t>
  </si>
  <si>
    <t>01/07/2017</t>
  </si>
  <si>
    <t>06/10/2017</t>
  </si>
  <si>
    <t>26/04/2018</t>
  </si>
  <si>
    <t>01/04/2017</t>
  </si>
  <si>
    <t>28/12/2017</t>
  </si>
  <si>
    <t>29/03/2017</t>
  </si>
  <si>
    <t>23/03/2016</t>
  </si>
  <si>
    <t>25/06/2014</t>
  </si>
  <si>
    <t>27/02/2015</t>
  </si>
  <si>
    <t>10/03/2016</t>
  </si>
  <si>
    <t>30/11/2016</t>
  </si>
  <si>
    <t>02/11/2017</t>
  </si>
  <si>
    <t>05/02/2018</t>
  </si>
  <si>
    <t>17/08/2017</t>
  </si>
  <si>
    <t>04/12/2017</t>
  </si>
  <si>
    <t>23/10/2017</t>
  </si>
  <si>
    <t>29/06/2017</t>
  </si>
  <si>
    <t>25/07/2018</t>
  </si>
  <si>
    <t>30/11/2017</t>
  </si>
  <si>
    <t>25/07/2017</t>
  </si>
  <si>
    <t>31/07/2017</t>
  </si>
  <si>
    <t>03/07/2017</t>
  </si>
  <si>
    <t>28/04/2015</t>
  </si>
  <si>
    <t>11/12/2017</t>
  </si>
  <si>
    <t>22/12/2017</t>
  </si>
  <si>
    <t>19/12/2016</t>
  </si>
  <si>
    <t>21/12/2017</t>
  </si>
  <si>
    <t>07/07/2017</t>
  </si>
  <si>
    <t>23/11/2016</t>
  </si>
  <si>
    <t>21/11/2017</t>
  </si>
  <si>
    <t>30/03/2016</t>
  </si>
  <si>
    <t>06/06/2016</t>
  </si>
  <si>
    <t>28/09/2017</t>
  </si>
  <si>
    <t>06/07/2017</t>
  </si>
  <si>
    <t>19/03/2018</t>
  </si>
  <si>
    <t>24/03/2017</t>
  </si>
  <si>
    <t>08/06/2018</t>
  </si>
  <si>
    <t>16/11/2017</t>
  </si>
  <si>
    <t>10/01/2018</t>
  </si>
  <si>
    <t>La obra no presenta posibles situaciones que afecten la normal operación del proyecto</t>
  </si>
  <si>
    <t xml:space="preserve">SIN OBSERVACIONES </t>
  </si>
  <si>
    <t>06/10/2016</t>
  </si>
  <si>
    <t>17/11/2016</t>
  </si>
  <si>
    <t>06/02/2017</t>
  </si>
  <si>
    <t>25/01/2018</t>
  </si>
  <si>
    <t>06/07/2018</t>
  </si>
  <si>
    <t>08/08/2017</t>
  </si>
  <si>
    <t>15/06/2017</t>
  </si>
  <si>
    <t>13/12/2017</t>
  </si>
  <si>
    <t>22/11/2017</t>
  </si>
  <si>
    <t>22/12/2016</t>
  </si>
  <si>
    <t>14/12/2017</t>
  </si>
  <si>
    <t>25/03/2015</t>
  </si>
  <si>
    <t>13/05/2017</t>
  </si>
  <si>
    <t>04/05/2017</t>
  </si>
  <si>
    <t>30/10/2014</t>
  </si>
  <si>
    <t>26/02/2016</t>
  </si>
  <si>
    <t>04/03/2016</t>
  </si>
  <si>
    <t>19/08/2013</t>
  </si>
  <si>
    <t>14/10/2014</t>
  </si>
  <si>
    <t>21/06/2017</t>
  </si>
  <si>
    <t>29/06/2016</t>
  </si>
  <si>
    <t>14/02/2017</t>
  </si>
  <si>
    <t>01/09/2017</t>
  </si>
  <si>
    <t>04/05/2016</t>
  </si>
  <si>
    <t>26/03/2015</t>
  </si>
  <si>
    <t>16/08/2017</t>
  </si>
  <si>
    <t>02/01/2018</t>
  </si>
  <si>
    <t>31/03/2017</t>
  </si>
  <si>
    <t>31/10/2017</t>
  </si>
  <si>
    <t>20/10/2017</t>
  </si>
  <si>
    <t>01/08/2016</t>
  </si>
  <si>
    <t>02/02/2017</t>
  </si>
  <si>
    <t>29/11/2016</t>
  </si>
  <si>
    <t>08/03/2017</t>
  </si>
  <si>
    <t>15/03/2018</t>
  </si>
  <si>
    <t>05/04/2017</t>
  </si>
  <si>
    <t>29/11/2017</t>
  </si>
  <si>
    <t>01/12/2017</t>
  </si>
  <si>
    <t>26/08/2016</t>
  </si>
  <si>
    <t>23/08/2017</t>
  </si>
  <si>
    <t>28/03/2017</t>
  </si>
  <si>
    <t>02/05/2015</t>
  </si>
  <si>
    <t>05/12/2016</t>
  </si>
  <si>
    <t>13/03/2017</t>
  </si>
  <si>
    <t>08/07/2016</t>
  </si>
  <si>
    <t>12/01/2018</t>
  </si>
  <si>
    <t>22/01/2018</t>
  </si>
  <si>
    <t>17/04/2018</t>
  </si>
  <si>
    <t>14/11/2017</t>
  </si>
  <si>
    <t>04/06/2018</t>
  </si>
  <si>
    <t>18/10/2017</t>
  </si>
  <si>
    <t>15/11/2017</t>
  </si>
  <si>
    <t>01/01/2016</t>
  </si>
  <si>
    <t>12/04/2017</t>
  </si>
  <si>
    <t xml:space="preserve">Sin observaciones. </t>
  </si>
  <si>
    <t>27/09/2017</t>
  </si>
  <si>
    <t>22/08/2017</t>
  </si>
  <si>
    <t>28/03/2018</t>
  </si>
  <si>
    <t>22/07/2016</t>
  </si>
  <si>
    <t>21/12/2016</t>
  </si>
  <si>
    <t>23/02/2017</t>
  </si>
  <si>
    <t>28/08/2017</t>
  </si>
  <si>
    <t>31/12/2018</t>
  </si>
  <si>
    <t>15/05/2018</t>
  </si>
  <si>
    <t>24/10/2016</t>
  </si>
  <si>
    <t>22/12/2014</t>
  </si>
  <si>
    <t>08/10/2015</t>
  </si>
  <si>
    <t>12/02/2018</t>
  </si>
  <si>
    <t>05/07/2018</t>
  </si>
  <si>
    <t>03/05/2018</t>
  </si>
  <si>
    <t>10/07/2017</t>
  </si>
  <si>
    <t>03/01/2017</t>
  </si>
  <si>
    <t>23/05/2017</t>
  </si>
  <si>
    <t>22/11/2016</t>
  </si>
  <si>
    <t>23/11/2017</t>
  </si>
  <si>
    <t>07/01/2016</t>
  </si>
  <si>
    <t>16/08/2016</t>
  </si>
  <si>
    <t>07/09/2016</t>
  </si>
  <si>
    <t>27/05/2016</t>
  </si>
  <si>
    <t>10/10/2017</t>
  </si>
  <si>
    <t>20/02/2017</t>
  </si>
  <si>
    <t>06/12/2017</t>
  </si>
  <si>
    <t>21/03/2018</t>
  </si>
  <si>
    <t>21/09/2016</t>
  </si>
  <si>
    <t>06/11/2017</t>
  </si>
  <si>
    <t>23/02/2018</t>
  </si>
  <si>
    <t>04/07/2017</t>
  </si>
  <si>
    <t>11/01/2018</t>
  </si>
  <si>
    <t>03/08/2016</t>
  </si>
  <si>
    <t>13/12/2018</t>
  </si>
  <si>
    <t>24/01/2017</t>
  </si>
  <si>
    <t>27/03/2018</t>
  </si>
  <si>
    <t>27/10/2016</t>
  </si>
  <si>
    <t>29/12/2017</t>
  </si>
  <si>
    <t>30/03/2017</t>
  </si>
  <si>
    <t>No aplica</t>
  </si>
  <si>
    <t>15/03/2017</t>
  </si>
  <si>
    <t>02/06/2017</t>
  </si>
  <si>
    <t>19/05/2015</t>
  </si>
  <si>
    <t>05/10/2017</t>
  </si>
  <si>
    <t>En proceso</t>
  </si>
  <si>
    <t>09/01/2017</t>
  </si>
  <si>
    <t>12/10/2017</t>
  </si>
  <si>
    <t>31/01/2017</t>
  </si>
  <si>
    <t>12/03/2018</t>
  </si>
  <si>
    <t>20/03/2017</t>
  </si>
  <si>
    <t>SEREMI DE DESARROLLO SOCIAL REGION DE ANTOFAGASTA</t>
  </si>
  <si>
    <t>MUNICIPALIDAD DE SAN PEDRO ATACAMA</t>
  </si>
  <si>
    <t>MARIA JOSE ARENAS</t>
  </si>
  <si>
    <t>SERVICIO SALUD ATACAMA</t>
  </si>
  <si>
    <t>SEREMI DE DESARROLLO SOCIAL REGION DE ATACAMA</t>
  </si>
  <si>
    <t>EDUARDO PERALTA FLORES</t>
  </si>
  <si>
    <t>MUNICIPALIDAD DE VALLENAR</t>
  </si>
  <si>
    <t>MARCELA DEL PILAR PÉREZ RIVERA</t>
  </si>
  <si>
    <t>SEREMI DE DESARROLLO SOCIAL REGION DE COQUIMBO</t>
  </si>
  <si>
    <t>CORPORACION ADMINISTRATIVA DEL PODER JUDICIAL</t>
  </si>
  <si>
    <t>IRMA  MUÑOZ CORTES</t>
  </si>
  <si>
    <t>ALEX SEBASTIÁN SEPÚLVEDA MUÑOZ</t>
  </si>
  <si>
    <t>DIRECCION DE OBRAS HIDRAULICAS</t>
  </si>
  <si>
    <t>MUNICIPALIDAD DE PAIHUANO</t>
  </si>
  <si>
    <t>VALERIA  BUGUEÑO CANALES</t>
  </si>
  <si>
    <t>RICARDO CARRASCO GODOY</t>
  </si>
  <si>
    <t>MUNICIPALIDAD DE CONCON</t>
  </si>
  <si>
    <t>MUNICIPALIDAD DE EL QUISCO</t>
  </si>
  <si>
    <t>SEREMI DE DESARROLLO SOCIAL REGION DE VALPARAISO</t>
  </si>
  <si>
    <t>SEREMI DE DESARROLLO SOCIAL REGION DEL LIBERTADOR GENERAL BERNARDO O'HIGGINS</t>
  </si>
  <si>
    <t>ENRIQUE STANDEN</t>
  </si>
  <si>
    <t>SEREMI DE DESARROLLO SOCIAL REGION DEL MAULE</t>
  </si>
  <si>
    <t>MARÍA PILAR CASTILLO RAMÍREZ</t>
  </si>
  <si>
    <t>MUNICIPALIDAD DE CONSTITUCION</t>
  </si>
  <si>
    <t>LORETO FERNÁNDEZ BASTÍAS</t>
  </si>
  <si>
    <t>VERONICA SANHUEZA ARRIAGADA</t>
  </si>
  <si>
    <t>SERVICIO SALUD CONCEPCION</t>
  </si>
  <si>
    <t>SEREMI DE DESARROLLO SOCIAL REGION DEL BIO BIO</t>
  </si>
  <si>
    <t>PAULINA ZAPATA LAMANA</t>
  </si>
  <si>
    <t>MUNICIPALIDAD DE LOS ANGELES</t>
  </si>
  <si>
    <t>MARCIA CUEVAS REYES</t>
  </si>
  <si>
    <t>MUNICIPALIDAD DE TUCAPEL</t>
  </si>
  <si>
    <t>RICARDO ANTONIO NEIRA ARIAS</t>
  </si>
  <si>
    <t>MUNICIPALIDAD DE QUILLON</t>
  </si>
  <si>
    <t>SERVICIO SALUD ARAUCO</t>
  </si>
  <si>
    <t>EDUARDO DE LA SIERRA GALLEGOS</t>
  </si>
  <si>
    <t>MUNICIPALIDAD DE LAUTARO</t>
  </si>
  <si>
    <t>GONZALO ALEJANDRO BURGOS CIFUENTES</t>
  </si>
  <si>
    <t>MUNICIPALIDAD DE TEMUCO</t>
  </si>
  <si>
    <t>PAULA MARCELA CONCHA ALBERTI</t>
  </si>
  <si>
    <t>SEREMI DE DESARROLLO SOCIAL REGION DE LA ARAUCANIA</t>
  </si>
  <si>
    <t>SANDRA PAOLA HUENUL COLICOY</t>
  </si>
  <si>
    <t>SERVICIO SALUD ARAUCANIA SUR</t>
  </si>
  <si>
    <t>XIMENA PATRICIA TRUJILLO NAYAN</t>
  </si>
  <si>
    <t>MUNICIPALIDAD DE OSORNO</t>
  </si>
  <si>
    <t>SEREMI DE DESARROLLO SOCIAL REGION DE LOS LAGOS</t>
  </si>
  <si>
    <t>JUAN FRANCISCO PUSCHEL BARRIENTOS</t>
  </si>
  <si>
    <t>ANDRES ABURTO SEPULVEDA</t>
  </si>
  <si>
    <t>MUNICIPALIDAD DE LOS MUERMOS</t>
  </si>
  <si>
    <t>SANDRA BARRIA OYARZUN</t>
  </si>
  <si>
    <t>CARLOS SEGUNDO DOUGLAS TECA</t>
  </si>
  <si>
    <t>EDDIE GARRIDO GUTIERREZ</t>
  </si>
  <si>
    <t>DANIELA ISABEL VERA CARDENAS</t>
  </si>
  <si>
    <t>MUNICIPALIDAD DE PUERTO MONTT</t>
  </si>
  <si>
    <t>MARCELO GONZALEZ ANDRADE</t>
  </si>
  <si>
    <t>SEREMI DE DESARROLLO SOCIAL REGION DE AISEN DEL GENERAL CARLOS IBAÑEZ DEL CAMPO</t>
  </si>
  <si>
    <t>MARISOL TATIANA LOW VIDAL</t>
  </si>
  <si>
    <t>XIMENA DEL PILAR ANTOINE VAN AKEN</t>
  </si>
  <si>
    <t>SEREMI DE DESARROLLO SOCIAL REGION DE MAGALLANES Y ANTARTICA CHILENA</t>
  </si>
  <si>
    <t>BEATRIZ ROMERO CADENAS</t>
  </si>
  <si>
    <t>MUNICIPALIDAD DE MELIPILLA</t>
  </si>
  <si>
    <t>SEREMI DE DESARROLLO SOCIAL REGION METROPOLITANA DE SANTIAGO</t>
  </si>
  <si>
    <t>MARÍA PAZ PECHINI BURGOS</t>
  </si>
  <si>
    <t>CONSUELO HAMEL RIVAS</t>
  </si>
  <si>
    <t>SERVICIO SALUD METROP. OCCIDENTE</t>
  </si>
  <si>
    <t>ANDRES  OSORIO GRANIFO</t>
  </si>
  <si>
    <t>SERVICIO SALUD METROP. SUR</t>
  </si>
  <si>
    <t>JOSE VERDUGO CERON</t>
  </si>
  <si>
    <t>SUBSECRETARIA DE TRANSPORTES</t>
  </si>
  <si>
    <t>RENE BENEDICTO OPORTO GALLARDO</t>
  </si>
  <si>
    <t>KAREN SOLEDAD PIHÁN CANALES</t>
  </si>
  <si>
    <t>SEREMI DE DESARROLLO SOCIAL REGION DE LOS RIOS</t>
  </si>
  <si>
    <t>ROCÍO  ZÚÑIGA HERRERA</t>
  </si>
  <si>
    <t>28/10/2015</t>
  </si>
  <si>
    <t>19/01/2016</t>
  </si>
  <si>
    <t>08/06/2016</t>
  </si>
  <si>
    <t>29/12/2015</t>
  </si>
  <si>
    <t>28/10/2016</t>
  </si>
  <si>
    <t>01/07/2014</t>
  </si>
  <si>
    <t>11/08/2015</t>
  </si>
  <si>
    <t>02/11/2016</t>
  </si>
  <si>
    <t>02/12/2016</t>
  </si>
  <si>
    <t>04/10/2011</t>
  </si>
  <si>
    <t>22/12/2011</t>
  </si>
  <si>
    <t>18/06/2012</t>
  </si>
  <si>
    <t>05/06/2015</t>
  </si>
  <si>
    <t>08/03/2012</t>
  </si>
  <si>
    <t>28/03/2013</t>
  </si>
  <si>
    <t>09/08/2012</t>
  </si>
  <si>
    <t>30/08/2013</t>
  </si>
  <si>
    <t>22/09/2014</t>
  </si>
  <si>
    <t>23/01/2014</t>
  </si>
  <si>
    <t>30/06/2015</t>
  </si>
  <si>
    <t>20/04/2012</t>
  </si>
  <si>
    <t>30/09/2014</t>
  </si>
  <si>
    <t>25/09/2013</t>
  </si>
  <si>
    <t>30/09/2013</t>
  </si>
  <si>
    <t>10/02/2014</t>
  </si>
  <si>
    <t>03/07/2014</t>
  </si>
  <si>
    <t>05/09/2012</t>
  </si>
  <si>
    <t>08/10/2014</t>
  </si>
  <si>
    <t>21/03/2016</t>
  </si>
  <si>
    <t>08/02/2016</t>
  </si>
  <si>
    <t>10/08/2016</t>
  </si>
  <si>
    <t>12/12/2013</t>
  </si>
  <si>
    <t>03/12/2013</t>
  </si>
  <si>
    <t>11/01/2012</t>
  </si>
  <si>
    <t>13/06/2012</t>
  </si>
  <si>
    <t>27/09/2012</t>
  </si>
  <si>
    <t>23/06/2014</t>
  </si>
  <si>
    <t>06/08/2014</t>
  </si>
  <si>
    <t>06/01/2015</t>
  </si>
  <si>
    <t>10/03/2015</t>
  </si>
  <si>
    <t>11/02/2013</t>
  </si>
  <si>
    <t>01/06/2015</t>
  </si>
  <si>
    <t>14/10/2015</t>
  </si>
  <si>
    <t>18/01/2017</t>
  </si>
  <si>
    <t>12/05/2014</t>
  </si>
  <si>
    <t>01/09/2015</t>
  </si>
  <si>
    <t>25/03/2013</t>
  </si>
  <si>
    <t>16/12/2014</t>
  </si>
  <si>
    <t>10/11/2016</t>
  </si>
  <si>
    <t>23/12/2014</t>
  </si>
  <si>
    <t>01/08/2015</t>
  </si>
  <si>
    <t>13/01/2015</t>
  </si>
  <si>
    <t>02/06/2015</t>
  </si>
  <si>
    <t>01/12/2012</t>
  </si>
  <si>
    <t>31/05/2013</t>
  </si>
  <si>
    <t>11/12/2013</t>
  </si>
  <si>
    <t>09/12/2014</t>
  </si>
  <si>
    <t>12/04/2016</t>
  </si>
  <si>
    <t>01/08/2013</t>
  </si>
  <si>
    <t>03/01/2014</t>
  </si>
  <si>
    <t>25/10/2016</t>
  </si>
  <si>
    <t>05/08/2011</t>
  </si>
  <si>
    <t>02/09/2015</t>
  </si>
  <si>
    <t>19/12/2014</t>
  </si>
  <si>
    <t>31/08/2015</t>
  </si>
  <si>
    <t>06/01/2012</t>
  </si>
  <si>
    <t>20/04/2015</t>
  </si>
  <si>
    <t>24/06/2016</t>
  </si>
  <si>
    <t>01/10/2016</t>
  </si>
  <si>
    <t>31/07/2015</t>
  </si>
  <si>
    <t>28/12/2015</t>
  </si>
  <si>
    <t>01/02/2016</t>
  </si>
  <si>
    <t>01/04/2015</t>
  </si>
  <si>
    <t>06/02/2015</t>
  </si>
  <si>
    <t>19/02/2015</t>
  </si>
  <si>
    <t>24/08/2015</t>
  </si>
  <si>
    <t>14/05/2015</t>
  </si>
  <si>
    <t>18/01/2016</t>
  </si>
  <si>
    <t>11/03/2016</t>
  </si>
  <si>
    <t>08/04/2016</t>
  </si>
  <si>
    <t>30/01/2015</t>
  </si>
  <si>
    <t>29/01/2015</t>
  </si>
  <si>
    <t>01/11/2015</t>
  </si>
  <si>
    <t>07/08/2015</t>
  </si>
  <si>
    <t>30/09/2015</t>
  </si>
  <si>
    <t>06/10/2015</t>
  </si>
  <si>
    <t>01/05/2016</t>
  </si>
  <si>
    <t>29/04/2015</t>
  </si>
  <si>
    <t>10/08/2015</t>
  </si>
  <si>
    <t>01/07/2015</t>
  </si>
  <si>
    <t>26/01/2016</t>
  </si>
  <si>
    <t>17/08/2016</t>
  </si>
  <si>
    <t>21/08/2015</t>
  </si>
  <si>
    <t>12/05/2016</t>
  </si>
  <si>
    <t>31/05/2016</t>
  </si>
  <si>
    <t>17/06/2015</t>
  </si>
  <si>
    <t>29/01/2016</t>
  </si>
  <si>
    <t>03/05/2016</t>
  </si>
  <si>
    <t>11/05/2017</t>
  </si>
  <si>
    <t>29/08/2014</t>
  </si>
  <si>
    <t>16/08/2013</t>
  </si>
  <si>
    <t>29/01/2014</t>
  </si>
  <si>
    <t>05/01/2016</t>
  </si>
  <si>
    <t>20/11/2015</t>
  </si>
  <si>
    <t>13/08/2013</t>
  </si>
  <si>
    <t>20/01/2016</t>
  </si>
  <si>
    <t>31/03/2015</t>
  </si>
  <si>
    <t>01/12/2014</t>
  </si>
  <si>
    <t>01/10/2013</t>
  </si>
  <si>
    <t>12/09/2012</t>
  </si>
  <si>
    <t>15/05/2014</t>
  </si>
  <si>
    <t>06/09/2016</t>
  </si>
  <si>
    <t>18/07/2016</t>
  </si>
  <si>
    <t>05/11/2013</t>
  </si>
  <si>
    <t>16/12/2013</t>
  </si>
  <si>
    <t>05/08/2015</t>
  </si>
  <si>
    <t>29/03/2016</t>
  </si>
  <si>
    <t>02/08/2016</t>
  </si>
  <si>
    <t>14/12/2015</t>
  </si>
  <si>
    <t>05/07/2016</t>
  </si>
  <si>
    <t>04/04/2016</t>
  </si>
  <si>
    <t>31/12/2014</t>
  </si>
  <si>
    <t>19/11/2013</t>
  </si>
  <si>
    <t>13/08/2014</t>
  </si>
  <si>
    <t>31/01/2012</t>
  </si>
  <si>
    <t>03/09/2014</t>
  </si>
  <si>
    <t>13/06/2014</t>
  </si>
  <si>
    <t>01/03/2015</t>
  </si>
  <si>
    <t>22/06/2015</t>
  </si>
  <si>
    <t>01/07/2013</t>
  </si>
  <si>
    <t>31/12/2013</t>
  </si>
  <si>
    <t>01/09/2016</t>
  </si>
  <si>
    <t>29/12/2014</t>
  </si>
  <si>
    <t>12/02/2016</t>
  </si>
  <si>
    <t>28/06/2016</t>
  </si>
  <si>
    <t>01/09/2014</t>
  </si>
  <si>
    <t>13/05/2014</t>
  </si>
  <si>
    <t>18/03/2015</t>
  </si>
  <si>
    <t>11/02/2016</t>
  </si>
  <si>
    <t>01/03/2016</t>
  </si>
  <si>
    <t>29/10/2014</t>
  </si>
  <si>
    <t>03/12/2015</t>
  </si>
  <si>
    <t>09/02/2016</t>
  </si>
  <si>
    <t>01/04/2016</t>
  </si>
  <si>
    <t>17/05/2016</t>
  </si>
  <si>
    <t>24/12/2014</t>
  </si>
  <si>
    <t>11/03/2015</t>
  </si>
  <si>
    <t>07/05/2015</t>
  </si>
  <si>
    <t>30/04/2015</t>
  </si>
  <si>
    <t>15/05/2015</t>
  </si>
  <si>
    <t>04/02/2016</t>
  </si>
  <si>
    <t>05/10/2015</t>
  </si>
  <si>
    <t>31/12/2016</t>
  </si>
  <si>
    <t>11/11/2015</t>
  </si>
  <si>
    <t>20/08/2014</t>
  </si>
  <si>
    <t>28/05/2015</t>
  </si>
  <si>
    <t>05/03/2015</t>
  </si>
  <si>
    <t>06/11/2013</t>
  </si>
  <si>
    <t>31/03/2014</t>
  </si>
  <si>
    <t>09/08/2013</t>
  </si>
  <si>
    <t>27/06/2014</t>
  </si>
  <si>
    <t>26/11/2012</t>
  </si>
  <si>
    <t>30/10/2015</t>
  </si>
  <si>
    <t>26/11/2014</t>
  </si>
  <si>
    <t>10/06/2015</t>
  </si>
  <si>
    <t>19/08/2015</t>
  </si>
  <si>
    <t>23/04/2013</t>
  </si>
  <si>
    <t>01/02/2011</t>
  </si>
  <si>
    <t>17/10/2011</t>
  </si>
  <si>
    <t>25/02/2014</t>
  </si>
  <si>
    <t>08/01/2015</t>
  </si>
  <si>
    <t>27/05/2015</t>
  </si>
  <si>
    <t>13/10/2015</t>
  </si>
  <si>
    <t>29/05/2015</t>
  </si>
  <si>
    <t>05/06/2013</t>
  </si>
  <si>
    <t>12/03/2015</t>
  </si>
  <si>
    <t>27/01/2015</t>
  </si>
  <si>
    <t>07/03/2016</t>
  </si>
  <si>
    <t>23/04/2015</t>
  </si>
  <si>
    <t>07/10/2015</t>
  </si>
  <si>
    <t>08/05/2015</t>
  </si>
  <si>
    <t>13/04/2015</t>
  </si>
  <si>
    <t>24/07/2015</t>
  </si>
  <si>
    <t>04/05/2015</t>
  </si>
  <si>
    <t>24/11/2015</t>
  </si>
  <si>
    <t>08/09/2015</t>
  </si>
  <si>
    <t>18/06/2015</t>
  </si>
  <si>
    <t>13/01/2016</t>
  </si>
  <si>
    <t>27/09/2016</t>
  </si>
  <si>
    <t>27/06/2013</t>
  </si>
  <si>
    <t>05/11/2014</t>
  </si>
  <si>
    <t>01/02/2017</t>
  </si>
  <si>
    <t>20/10/2016</t>
  </si>
  <si>
    <t>07/03/2014</t>
  </si>
  <si>
    <t>04/04/2013</t>
  </si>
  <si>
    <t>22/08/2014</t>
  </si>
  <si>
    <t>13/08/2015</t>
  </si>
  <si>
    <t>07/12/2015</t>
  </si>
  <si>
    <t>26/01/2017</t>
  </si>
  <si>
    <t>17/03/2016</t>
  </si>
  <si>
    <t>22/05/2015</t>
  </si>
  <si>
    <t>26/11/2015</t>
  </si>
  <si>
    <t>16/03/2015</t>
  </si>
  <si>
    <t>15/09/2015</t>
  </si>
  <si>
    <t>21/10/2015</t>
  </si>
  <si>
    <t>22/01/2016</t>
  </si>
  <si>
    <t>27/08/2014</t>
  </si>
  <si>
    <t>26/08/2015</t>
  </si>
  <si>
    <t>29/09/2011</t>
  </si>
  <si>
    <t>20/08/2015</t>
  </si>
  <si>
    <t>16/03/2016</t>
  </si>
  <si>
    <t>30/06/2016</t>
  </si>
  <si>
    <t>11/07/2016</t>
  </si>
  <si>
    <t>26/07/2016</t>
  </si>
  <si>
    <t>03/12/2012</t>
  </si>
  <si>
    <t>23/11/2011</t>
  </si>
  <si>
    <t>06/05/2015</t>
  </si>
  <si>
    <t>03/03/2015</t>
  </si>
  <si>
    <t>10/01/2014</t>
  </si>
  <si>
    <t>03/10/2014</t>
  </si>
  <si>
    <t>16/09/2016</t>
  </si>
  <si>
    <t>15/04/2016</t>
  </si>
  <si>
    <t>15/04/2015</t>
  </si>
  <si>
    <t>04/06/2015</t>
  </si>
  <si>
    <t>11/09/2017</t>
  </si>
  <si>
    <t>20/09/2016</t>
  </si>
  <si>
    <t>24/03/2016</t>
  </si>
  <si>
    <t>09/08/2016</t>
  </si>
  <si>
    <t>20/07/2015</t>
  </si>
  <si>
    <t>13/04/2012</t>
  </si>
  <si>
    <t>21/04/2015</t>
  </si>
  <si>
    <t>14/01/2015</t>
  </si>
  <si>
    <t>26/05/2015</t>
  </si>
  <si>
    <t>02/10/2014</t>
  </si>
  <si>
    <t>26/11/2013</t>
  </si>
  <si>
    <t>04/08/2015</t>
  </si>
  <si>
    <t>03/08/2015</t>
  </si>
  <si>
    <t>27/06/2017</t>
  </si>
  <si>
    <t>01/10/2017</t>
  </si>
  <si>
    <t>29/10/2013</t>
  </si>
  <si>
    <t>02/09/2016</t>
  </si>
  <si>
    <t>18/12/2015</t>
  </si>
  <si>
    <t>28/01/2016</t>
  </si>
  <si>
    <t>16/11/2016</t>
  </si>
  <si>
    <t>Tipo de Contrato y Licitaciones</t>
  </si>
  <si>
    <t>Tipo de Adjudicación del Contrato de Obra Civil</t>
  </si>
  <si>
    <t>N° de Licitaciones</t>
  </si>
  <si>
    <t>Sin observación.</t>
  </si>
  <si>
    <t>NO HAY OBSERVACIONES</t>
  </si>
  <si>
    <t>No existen observaciones.</t>
  </si>
  <si>
    <t>Sin comentarios</t>
  </si>
  <si>
    <t>sin modificaciones</t>
  </si>
  <si>
    <t>Indicador Costo Real Obra Civil por Magnitud</t>
  </si>
  <si>
    <t>Tamaño Costos Reales totales</t>
  </si>
  <si>
    <t>FRANCISCO HERRERA ADRIAZOLA</t>
  </si>
  <si>
    <t>OLIVER JHONATAN OSORIO MUJICA</t>
  </si>
  <si>
    <t>MARTA VENEGAS HERRERA</t>
  </si>
  <si>
    <t>YERMA VILLALÓN COROSEO</t>
  </si>
  <si>
    <t>PILAR GLORIA HUERTA ROJAS</t>
  </si>
  <si>
    <t>MARITZA LEONOR ADAOS GUZMÁN</t>
  </si>
  <si>
    <t>DIRECCION DE OBRAS PORTUARIAS</t>
  </si>
  <si>
    <t>MARÍA ALEJANDRA ZEBALLOS PINTO</t>
  </si>
  <si>
    <t>MARCELA MARAMBIO PEREZ</t>
  </si>
  <si>
    <t>DIRECCION DE VIALIDAD</t>
  </si>
  <si>
    <t>CLAUDIA ANDREA  ZAPATA TAMAYO</t>
  </si>
  <si>
    <t>MERCEDES RIVERA ROSA</t>
  </si>
  <si>
    <t>ERNESTO RETAMALES DONOSO</t>
  </si>
  <si>
    <t>JUAN ANTONIO LOBOS</t>
  </si>
  <si>
    <t>MARIO VERA JOHNSTONE</t>
  </si>
  <si>
    <t>PATRICIO FERNANDOIS PINO</t>
  </si>
  <si>
    <t>GIOVANNA NOCETTI NUÑEZ</t>
  </si>
  <si>
    <t>CARLA VELÁSQUEZ CÁCERES</t>
  </si>
  <si>
    <t>JACQUELINE CARRASCO MUÑOZ</t>
  </si>
  <si>
    <t>GOBIERNO REGIONAL - REGION DEL BIO BIO</t>
  </si>
  <si>
    <t>YESSICA  SAEZ SALAZAR</t>
  </si>
  <si>
    <t>MARIO LOBO ROJAS</t>
  </si>
  <si>
    <t>JOSE LUIS FUENTES GONZALEZ</t>
  </si>
  <si>
    <t>HELGA CORTÉS REYES</t>
  </si>
  <si>
    <t>DINO RIVAS REYES</t>
  </si>
  <si>
    <t>PAULINA  ALEJANDRA HUIDOBRO JARAMI</t>
  </si>
  <si>
    <t>KARIN DEL CARMEN BARRIENTOS WINTER</t>
  </si>
  <si>
    <t>SUSANA ANDREA SILVA FUENTES</t>
  </si>
  <si>
    <t>BESSIÉ ANDRÉS CORDOVA ALBAYAY</t>
  </si>
  <si>
    <t>RODRIGO JUAN GONZALEZ ALCAÍNO</t>
  </si>
  <si>
    <t>MARJOLAINE CELIS LINNEBRINK</t>
  </si>
  <si>
    <t>KARIM LISSETTE BERTIN GUARDA</t>
  </si>
  <si>
    <t>ESPERANZA MARIA REGENTE PENNA</t>
  </si>
  <si>
    <t>GOBIERNO REGIONAL - REGION DE ARICA Y PARINACOTA</t>
  </si>
  <si>
    <t>ANA MARIA TAY MALDONADO</t>
  </si>
  <si>
    <t>sin reevaluación.</t>
  </si>
  <si>
    <t>La iniciativa no fue objeto de reevaluaciones.</t>
  </si>
  <si>
    <t>Monto Recomendado (M$)</t>
  </si>
  <si>
    <t>VALOR ACTUALIZADO COSTOS INV. OPER. Y MANTEN.</t>
  </si>
  <si>
    <t>COSTO ANUAL EQUIVALENTE</t>
  </si>
  <si>
    <t>VAN SOCIAL</t>
  </si>
  <si>
    <t>TIR SOCIAL</t>
  </si>
  <si>
    <t>COSTO EQUIVALENTE POR ATENCION</t>
  </si>
  <si>
    <t>CAE / USUARIO EQUIVALENTE</t>
  </si>
  <si>
    <t>COSTO EQUIVALENTE POR PERSONA</t>
  </si>
  <si>
    <t>VAN PRIVADO</t>
  </si>
  <si>
    <t>COSTO PRIVADO NETO INVERSION / N° DE ARRANQUES</t>
  </si>
  <si>
    <t>SIN INDICADOR</t>
  </si>
  <si>
    <t>COSTO PRIVADO NETO INVERSION / N° UNIONES DOMICILI</t>
  </si>
  <si>
    <t>No existen variaciones en los indicadores económicos.</t>
  </si>
  <si>
    <t>CHRISTIAN EDUARDO TRONCOSO RODRIGUEZ</t>
  </si>
  <si>
    <t>SEREMI DE DESARROLLO SOCIAL REGION DE TARAPACA</t>
  </si>
  <si>
    <t>PATRICIO CONTADOR</t>
  </si>
  <si>
    <t>MARINKA NORERO DUARTE</t>
  </si>
  <si>
    <t>DEPARTAMENTO DE INVERSIONES - MDS</t>
  </si>
  <si>
    <t>TATIANA ARANTXAZU  RENTERÍA LUCO</t>
  </si>
  <si>
    <t>ALFREDO PAVEZ ROJAS</t>
  </si>
  <si>
    <t>RAUL GUTIERREZ AREYUNA</t>
  </si>
  <si>
    <t>MANUEL ESPINAL</t>
  </si>
  <si>
    <t>OSCAR SAAVEDRA</t>
  </si>
  <si>
    <t>GUSTAVO AVILA GONZALEZ</t>
  </si>
  <si>
    <t>MARIA SOLEDAD BASTIAS TASSO</t>
  </si>
  <si>
    <t>ALEJANDRO ESTEBAN GODOY GODOY</t>
  </si>
  <si>
    <t>ALEJANDRO LEFORT</t>
  </si>
  <si>
    <t>WALDO LOBOS</t>
  </si>
  <si>
    <t>JORGE PIZARRO NUÑEZ</t>
  </si>
  <si>
    <t>CLAUDIA  CÉSPEDES MORALES</t>
  </si>
  <si>
    <t>HAROLD YEVENES S.</t>
  </si>
  <si>
    <t>CRISTOBAL EDUARDO OYARZUN PARRA</t>
  </si>
  <si>
    <t>LEONARDO BONTES GUERRERO</t>
  </si>
  <si>
    <t>MARIA ANTONIETA BELMAR H.</t>
  </si>
  <si>
    <t>RUTH ANDREA CARDENAS HUENTELICAN</t>
  </si>
  <si>
    <t>XIMENA TRONCOSO TAPIA</t>
  </si>
  <si>
    <t>EDUARDO REYES BUSCH</t>
  </si>
  <si>
    <t>ALEJANDRO RIVAS</t>
  </si>
  <si>
    <t>MAX ANTONIO ALVAREZ NAVARRO</t>
  </si>
  <si>
    <t>CLAUDIO ENRIQUE VELASQUEZ OYARZO</t>
  </si>
  <si>
    <t>RICARDO FORETICH OYARZUN</t>
  </si>
  <si>
    <t>JAVIER VERGARA SOTO</t>
  </si>
  <si>
    <t>MARCELA LARRAVIDE</t>
  </si>
  <si>
    <t>JOSÉ MANUEL PARADA</t>
  </si>
  <si>
    <t>FABIAN SOLIS ESCOBAR</t>
  </si>
  <si>
    <t>SEREMI DE DESARROLLO SOCIAL REGION DE ARICA Y PARINACOTA</t>
  </si>
  <si>
    <t>Indicador Costo Total por Magnitud</t>
  </si>
  <si>
    <t>Costo Real Obra Civil por Magnitud (Promedio) M$/mag.</t>
  </si>
  <si>
    <t>COLECTOR AGUAS LLUVIAS</t>
  </si>
  <si>
    <t>CENTRO CULTURAL</t>
  </si>
  <si>
    <t>SAR</t>
  </si>
  <si>
    <t>CENTRO DEPORTIVO (POLIDEPORTIVO)</t>
  </si>
  <si>
    <t>BORDE COSTERO</t>
  </si>
  <si>
    <t>PARQUE</t>
  </si>
  <si>
    <t>CASETAS SANITARIAS /AAPP/ALCANTARILLADO/ENERGÍA</t>
  </si>
  <si>
    <t>RED DE ALCANTARILLADO Y PLANTA TRATAMIENTO AGUAS SERVIDAS</t>
  </si>
  <si>
    <t>CENTRO COMUNITARIO</t>
  </si>
  <si>
    <t>PUENTE</t>
  </si>
  <si>
    <t>CIERRE VERTEDERO</t>
  </si>
  <si>
    <t>RESULTADOS EVALUACION EXPOST DE CORTO PLAZO - PROCESO 2019</t>
  </si>
  <si>
    <t>BASE DE DATOS CONSOLIDADA DEL PROCESO DE EVALAUCIÓN EX POST DE CORTO PLAZO 2019</t>
  </si>
  <si>
    <t>30135774-0</t>
  </si>
  <si>
    <t>CONSTRUCCION SISTEMA APR SANTA ROSA DE LAVADERO, MAULE</t>
  </si>
  <si>
    <t>MAULE</t>
  </si>
  <si>
    <t>30368722-0</t>
  </si>
  <si>
    <t>CONSTRUCCION CECOSF VILLA HACIENDA  ALHUÉ COMUNA DE ALHUÉ</t>
  </si>
  <si>
    <t>ALHUE</t>
  </si>
  <si>
    <t>30321323-0</t>
  </si>
  <si>
    <t>CONSTRUCCION SERV. ATENCIÓN PRIMARIA URGENCIA ALTA RESOLUCIÓN PENCO</t>
  </si>
  <si>
    <t>30349288-0</t>
  </si>
  <si>
    <t>REPOSICION CENTRO MULTIFUNCIONAL ADULTO MAYOR, PAILLACO</t>
  </si>
  <si>
    <t xml:space="preserve">PAILLACO - REGION XIV </t>
  </si>
  <si>
    <t>ASISTENCIA Y SERVICIO SOCIAL</t>
  </si>
  <si>
    <t>30169125-0</t>
  </si>
  <si>
    <t>CONSTRUCCION TENENCIA LOS TRAPENSES, COMUNA DE LO BARNECHEA</t>
  </si>
  <si>
    <t>BARNECHEA</t>
  </si>
  <si>
    <t>30101515-0</t>
  </si>
  <si>
    <t>CONSTRUCCION ESPACIO PUBLICO SECTOR FIESTA CRUZ DE MAYO, VALLENAR</t>
  </si>
  <si>
    <t>30366286-0</t>
  </si>
  <si>
    <t>CONSTRUCCION SALA CUNA Y NIVEL MEDIO MIXTOS, LAS FLORES, MAIPU</t>
  </si>
  <si>
    <t>MAIPU</t>
  </si>
  <si>
    <t>20084120-0</t>
  </si>
  <si>
    <t>CONSTRUCCION CENTRO DE SALUD  FAMILIAR CAJON, VILCUN</t>
  </si>
  <si>
    <t>VILCUN</t>
  </si>
  <si>
    <t>30321523-0</t>
  </si>
  <si>
    <t>CONSTRUCCION SERV.ATENCIÓN PRIMARIA URGENCIA ALTA RES.HUALPENCILLO</t>
  </si>
  <si>
    <t>30269724-0</t>
  </si>
  <si>
    <t>CONSTRUCCION   ESTADIO MUNICIPAL DE PUAUCHO, SAN JUAN DE LA COSTA</t>
  </si>
  <si>
    <t>SAN JUAN DE LA COSTA</t>
  </si>
  <si>
    <t>DEPORTE FORMATIVO</t>
  </si>
  <si>
    <t>30350774-0</t>
  </si>
  <si>
    <t>MEJORAMIENTO DIVERSAS CALLES DE LA PROVINCIA PALENA</t>
  </si>
  <si>
    <t>CHAITEN</t>
  </si>
  <si>
    <t>30101203-0</t>
  </si>
  <si>
    <t>CONSTRUCCION COMPLEJO EDUCACIONAL DARIO SALAS - CARAHUE</t>
  </si>
  <si>
    <t>30133559-0</t>
  </si>
  <si>
    <t>MEJORAMIENTO  PAVIM. AV. LOS PALACIOS Y CALLE MAIPÚ, SAN FERNANDO</t>
  </si>
  <si>
    <t>SAN FERNANDO</t>
  </si>
  <si>
    <t>30286522-0</t>
  </si>
  <si>
    <t>REPOSICION HOSPEDERIA HOGAR DE CRISTO ÑUBLE, CHILLAN</t>
  </si>
  <si>
    <t>REGION DE ÑUBLE</t>
  </si>
  <si>
    <t>DIGUILLIN</t>
  </si>
  <si>
    <t>CHILLAN - REGION DE ÑUBLE</t>
  </si>
  <si>
    <t>16 - REGION DE ÑUBLE</t>
  </si>
  <si>
    <t>30124320-0</t>
  </si>
  <si>
    <t>REPOSICION CANCHA ESTADIO MUNICIPAL DE CHERQUENCO, COMUNA VILCÚN</t>
  </si>
  <si>
    <t>20178868-0</t>
  </si>
  <si>
    <t>REPOSICION HOSPITAL DE FLORIDA,FLORIDA</t>
  </si>
  <si>
    <t>FLORIDA</t>
  </si>
  <si>
    <t>30102418-0</t>
  </si>
  <si>
    <t>CONSTRUCCION COMPLEJO EDUCACIONAL NUEVA ALBORADA-TEODORO SCHMIDT</t>
  </si>
  <si>
    <t>30077313-0</t>
  </si>
  <si>
    <t>CONSTRUCCION ELECTRIFICACION LOS RULOS II, COMUNA DE CANELA</t>
  </si>
  <si>
    <t>30071329-0</t>
  </si>
  <si>
    <t>CONSTRUCCION CENTRO SALUD FAMILIAR FUTRONO</t>
  </si>
  <si>
    <t>30083498-0</t>
  </si>
  <si>
    <t>CONSTRUCCION EDIFICIO INSTITUCIONAL MINVU-SERVIU ANTOFAGASTA</t>
  </si>
  <si>
    <t>ADMINISTRACION MULTISECTOR</t>
  </si>
  <si>
    <t>30087757-0</t>
  </si>
  <si>
    <t>REPOSICION POSTA DE SALUD DE CHANAVAYITA</t>
  </si>
  <si>
    <t>30123746-0</t>
  </si>
  <si>
    <t>REPOSICION PARCIAL HOGAR DE ANCIANOS SAN JOSE, RANCAGUA</t>
  </si>
  <si>
    <t>VIVIENDA DEFINITIVA</t>
  </si>
  <si>
    <t>30085451-0</t>
  </si>
  <si>
    <t>CONSTRUCCION Y EQUIPAMIENTO SALA DE ARTES ESCÉNICAS, QUINTA NORMAL</t>
  </si>
  <si>
    <t>30098554-0</t>
  </si>
  <si>
    <t>CONSTRUCCION GIMNASIO MUNICIPAL PEDRO DE VALDIVIA, TEMUCO</t>
  </si>
  <si>
    <t>30073279-0</t>
  </si>
  <si>
    <t>MEJORAMIENTO CAMINO CHADA-LOICA-CEMENTERIO, PITRUFQUEN</t>
  </si>
  <si>
    <t>30084171-0</t>
  </si>
  <si>
    <t>REPOSICION  ESCUELA BASICA LOS MORALES, COMUNA MONTE PATRIA</t>
  </si>
  <si>
    <t>30047349-0</t>
  </si>
  <si>
    <t>CONSTRUCCION CENTRO DE SALUD COCHAMO, COMUNA DE COCHAMO.</t>
  </si>
  <si>
    <t>COCHAMO</t>
  </si>
  <si>
    <t>30046830-0</t>
  </si>
  <si>
    <t>REPOSICION RETEN DE CARABINEROS COCHAMO</t>
  </si>
  <si>
    <t>30130158-0</t>
  </si>
  <si>
    <t>REPOSICION 4ª COMISARÍA CALBUCO COMO IMPLEMENTACIÓN PCSP CALBUCO</t>
  </si>
  <si>
    <t>30115943-0</t>
  </si>
  <si>
    <t>CONSTRUCCION C JUDICIAL JUZGADO FAMILIA 1° 2° 3° CIVIL VIÑA DEL MAR</t>
  </si>
  <si>
    <t>VIÑA DEL MAR</t>
  </si>
  <si>
    <t>30082794-0</t>
  </si>
  <si>
    <t>CONSTRUCCION RAMPA SECTOR PUNTA PAULA ISLA COLDITA COMUNA DE QUELLON</t>
  </si>
  <si>
    <t>30124504-0</t>
  </si>
  <si>
    <t>MEJORAMIENTO VEREDAS SECTOR CENTRO, VALLENAR</t>
  </si>
  <si>
    <t>30288773-0</t>
  </si>
  <si>
    <t>CONSTRUCCION CENTRO TRATAMIENTO INTEGRAL RESIDUOS SÓLIDOS FUTALEUFÚ</t>
  </si>
  <si>
    <t>FUTALEUFU</t>
  </si>
  <si>
    <t>30065936-0</t>
  </si>
  <si>
    <t>CONSTRUCCION Y EQUIPAMIENTO FISCALIA LOCAL DE CAÑETE</t>
  </si>
  <si>
    <t>CAÑETE</t>
  </si>
  <si>
    <t>30038641-0</t>
  </si>
  <si>
    <t>CONSTRUCCION FISCALIA LOCAL DE PORVENIR</t>
  </si>
  <si>
    <t>TIERRA DEL FUEGO</t>
  </si>
  <si>
    <t>PORVENIR</t>
  </si>
  <si>
    <t>30072264-0</t>
  </si>
  <si>
    <t>MEJORAMIENTO AVDA. JUAN MACKENNA DE OSORNO.</t>
  </si>
  <si>
    <t>30084242-0</t>
  </si>
  <si>
    <t>CONSTRUCCION CENTRO CULTURAL BICENTENARIO, CIUDAD DE MONTE PATRIA</t>
  </si>
  <si>
    <t>30083147-0</t>
  </si>
  <si>
    <t>MEJORAMIENTO ACERAS 7 CALLES DE LA COMUNA DE HUALPEN</t>
  </si>
  <si>
    <t>30116014-0</t>
  </si>
  <si>
    <t>REPOSICION VEREDAS  Y OBRAS COMPLEMENTARIAS SECTOR CENTRO COPIAPO</t>
  </si>
  <si>
    <t>30091120-0</t>
  </si>
  <si>
    <t>CONSTRUCCION SANEAMIENTO SANITARIO ESTACIÓN ÑIQUÉN, COMUNA DE ÑIQUÉN</t>
  </si>
  <si>
    <t>PUNILLA</t>
  </si>
  <si>
    <t>NIQUEN - REGION DE ÑUBLE</t>
  </si>
  <si>
    <t>30086892-0</t>
  </si>
  <si>
    <t>MEJORAMIENTO PAVIMENTO SILVA CHAVEZ COMUNA DE MELIPILLA</t>
  </si>
  <si>
    <t>30086112-0</t>
  </si>
  <si>
    <t>REPOSICION JARDIN INFANTIL PALOMITA BLANCA CALDERA</t>
  </si>
  <si>
    <t>30072378-0</t>
  </si>
  <si>
    <t>AMPLIACION Y MEJORAMIENTO SISTEMA APR NOVICIADO-PERALITO, PUDAHUEL</t>
  </si>
  <si>
    <t>PUDAHUEL</t>
  </si>
  <si>
    <t>30083845-0</t>
  </si>
  <si>
    <t>REPOSICION COMPLEJO DEPORTIVO PISCO ELQUI</t>
  </si>
  <si>
    <t>30291735-0</t>
  </si>
  <si>
    <t>CONSTRUCCION CANCHA SINTÉTICA ESTADIO MUNICIPAL, PAILLACO</t>
  </si>
  <si>
    <t>30074834-0</t>
  </si>
  <si>
    <t>CONSTRUCCION ALCANTARILLADO Y PLANTA TRATAMIENTO CRUCERO, PURRANQUE</t>
  </si>
  <si>
    <t>PURRANQUE</t>
  </si>
  <si>
    <t>30061986-0</t>
  </si>
  <si>
    <t>CONSTRUCCION CENTRO DEL ADULTO MAYOR COMUNA PLACILLA</t>
  </si>
  <si>
    <t>PLACILLA</t>
  </si>
  <si>
    <t>30059989-0</t>
  </si>
  <si>
    <t>CONSTRUCCION PAVIMENTO CALLE VICENTE PEREZ BARRIA, PUNTA ARENAS</t>
  </si>
  <si>
    <t>20139376-0</t>
  </si>
  <si>
    <t>CONSTRUCCION EDIFICIO SERVICIOS PUBLICOS, BARRIO CIVICO CONCEPC</t>
  </si>
  <si>
    <t>30036305-0</t>
  </si>
  <si>
    <t>REPOSICION CENTRO SALUD PUNITAQUI</t>
  </si>
  <si>
    <t>PUNITAQUI</t>
  </si>
  <si>
    <t>30120017-0</t>
  </si>
  <si>
    <t>REPOSICION ESCUELA LOCALIDAD DE CAMAR, COMUNA SAN PEDRO DE ATACAMA</t>
  </si>
  <si>
    <t>30095191-0</t>
  </si>
  <si>
    <t>REPOSICION CENTRO DE SALUD CESFAM QUILLECO</t>
  </si>
  <si>
    <t>30093612-0</t>
  </si>
  <si>
    <t>CONSTRUCCION RED DE ALCANTARILLADO VARIOS SECTORES PEUMO</t>
  </si>
  <si>
    <t>PEUMO</t>
  </si>
  <si>
    <t>30137244-0</t>
  </si>
  <si>
    <t>REPOSICION ESTADIO MUNICIPAL DE LICAN RAY, COMUNA DE VILLARRICA</t>
  </si>
  <si>
    <t>30121069-0</t>
  </si>
  <si>
    <t>AMPLIACION AREA DE MOVIMIENTO AD. CAÑAL BAJO. OSORNO, X REGIÓN.</t>
  </si>
  <si>
    <t>30167423-0</t>
  </si>
  <si>
    <t>CONSTRUCCION ZÓCALOS TURÍSTICOS CONSTITUCIÓN</t>
  </si>
  <si>
    <t>TURISMO</t>
  </si>
  <si>
    <t>30108442-0</t>
  </si>
  <si>
    <t>REPOSICION MEDIALUNA DE PELARCO</t>
  </si>
  <si>
    <t>PELARCO</t>
  </si>
  <si>
    <t>30046482-0</t>
  </si>
  <si>
    <t>CONSTRUCCION ELECTRIFICACION MANTOS DE HORNILLOS Y TRANQUILLA,OVALLE</t>
  </si>
  <si>
    <t>30065086-0</t>
  </si>
  <si>
    <t>CONSTRUCCION CASETAS SANITARIAS DE HUANA, MONTE PATRIA</t>
  </si>
  <si>
    <t>20142765-0</t>
  </si>
  <si>
    <t>REPOSICION ESCUELA BASICA D-45 M. ORELLA E., CALDERA</t>
  </si>
  <si>
    <t>30085275-0</t>
  </si>
  <si>
    <t>CONSTRUCCION CENTRO TRATAMIENTO INTERMEDIO RSD, CASABLANCA</t>
  </si>
  <si>
    <t>CASABLANCA</t>
  </si>
  <si>
    <t>30103697-0</t>
  </si>
  <si>
    <t>CONSTRUCCION NUEVO CEMENTERIO MUNICIPAL COMUNA DE SANTA JUANA</t>
  </si>
  <si>
    <t>SANTA JUANA</t>
  </si>
  <si>
    <t>30036635-0</t>
  </si>
  <si>
    <t>CONSTRUCCION POSTA SALUD RURAL CHUNGUNGO, COMUNA DE LA HIGUERA</t>
  </si>
  <si>
    <t>30046530-0</t>
  </si>
  <si>
    <t>CONSTRUCCION CALETA PESQUERA TOTORALILLO NORTE, LA HIGUERA</t>
  </si>
  <si>
    <t>30099489-0</t>
  </si>
  <si>
    <t>REPOSICION E INSTALACION LUMINARIAS PUBLICAS COMUNA DE EL MONTE</t>
  </si>
  <si>
    <t>30086174-0</t>
  </si>
  <si>
    <t>REPOSICION PUENTE Y MEJORAMIENTO CALLE SAN BERNARDO,CHILLAN</t>
  </si>
  <si>
    <t>30121393-0</t>
  </si>
  <si>
    <t>MEJORAMIENTO CAMINO EL BAJO (EGAÑA/CAM.RAPEL) MELIPILLA</t>
  </si>
  <si>
    <t>30092521-0</t>
  </si>
  <si>
    <t>REPOSICION MEDIA LUNA MUNICIPAL</t>
  </si>
  <si>
    <t>YERBAS BUENAS</t>
  </si>
  <si>
    <t>30070267-0</t>
  </si>
  <si>
    <t>CONSTRUCCION PARQUE CULTURAL EN ZONA PATRIMONIAL DE QUINTA NORMAL</t>
  </si>
  <si>
    <t>30073516-0</t>
  </si>
  <si>
    <t>REPOSICION TENENCIA LABRANZA, 8ª COMISARÍA DE TEMUCO</t>
  </si>
  <si>
    <t>30073621-0</t>
  </si>
  <si>
    <t>CONSTRUCCION P.E.R. INFIERNILLO II ETAPA, COMUNA DE LOS VILOS</t>
  </si>
  <si>
    <t>30094328-0</t>
  </si>
  <si>
    <t>CONSTRUCCION TEATRO MUNICIPAL DE LA PINTANA</t>
  </si>
  <si>
    <t>LA PINTANA</t>
  </si>
  <si>
    <t>20197007-0</t>
  </si>
  <si>
    <t>CONSTRUCCION OBRAS DE URBANIZACION VILLORRIO CAMINO A CASA</t>
  </si>
  <si>
    <t>30287722-0</t>
  </si>
  <si>
    <t>REPOSICION ACERAS AV.RUCAMANQUI ENTRE INDEP Y S.FCO HUEPIL TUCAPEL</t>
  </si>
  <si>
    <t>30045392-0</t>
  </si>
  <si>
    <t>CONSTRUCCION CENTRO DE SALUD FAMILIAR QUILACO</t>
  </si>
  <si>
    <t>QUILACO</t>
  </si>
  <si>
    <t>30051562-0</t>
  </si>
  <si>
    <t>REPOSICION CON ELEVACION CATEGORIA DE LA SUBCOM. CHIGUAYANTE</t>
  </si>
  <si>
    <t>30071792-0</t>
  </si>
  <si>
    <t xml:space="preserve">REPOSICION CON RELOCALIZACION CUARTEL 4° CIA. BOMBEROS DE YUMBEL, </t>
  </si>
  <si>
    <t>20167597-0</t>
  </si>
  <si>
    <t>CONSTRUCCION POSTA DE SALUD RURAL DE PACHICA</t>
  </si>
  <si>
    <t>TAMARUGAL</t>
  </si>
  <si>
    <t>HUARA (Prov. Tamarugal)</t>
  </si>
  <si>
    <t>30083843-0</t>
  </si>
  <si>
    <t>CONSTRUCCION CUARTEL 2DA CIA BOMBEROS, PUERTO AYSEN</t>
  </si>
  <si>
    <t>30168774-0</t>
  </si>
  <si>
    <t>REPOSICION CUARTEL 1° COMPAÑÍA DE BOMBEROS - MEJILLONES</t>
  </si>
  <si>
    <t>MEJILLONES</t>
  </si>
  <si>
    <t>30080326-0</t>
  </si>
  <si>
    <t>REPOSICION SUBCOMISARÍA DIEGO DE ALMAGRO</t>
  </si>
  <si>
    <t>DIEGO DE ALMAGRO</t>
  </si>
  <si>
    <t>20195441-0</t>
  </si>
  <si>
    <t>CONSTRUCCION FISCALIA LOCAL DE IQUIQUE</t>
  </si>
  <si>
    <t>30134906-0</t>
  </si>
  <si>
    <t>REPOSICION PLAZA DE ARMAS, CIUDAD DE PURRANQUE</t>
  </si>
  <si>
    <t>30069577-0</t>
  </si>
  <si>
    <t>REPOSICION CENTRO DE SALUD FAMILIAR SOL DE SEPTIEMBRE, CURICÓ</t>
  </si>
  <si>
    <t>30103533-0</t>
  </si>
  <si>
    <t>REPOSICION PARCIAL GIMNASIO MUNICIPAL ANTUCO</t>
  </si>
  <si>
    <t>ANTUCO</t>
  </si>
  <si>
    <t>30103394-0</t>
  </si>
  <si>
    <t>REPOSICION EDIFICIO CUERPO DE BOMBEROS DE CAÑETE</t>
  </si>
  <si>
    <t>30086202-0</t>
  </si>
  <si>
    <t>CONSTRUCCION CUARTEL POLICÍA INVESTIGACIONES SECTOR ALTO COYHAIQUE</t>
  </si>
  <si>
    <t>ADMINISTRACION SEGURIDAD PUBLICA</t>
  </si>
  <si>
    <t>20192885-0</t>
  </si>
  <si>
    <t>CONSTRUCCION SOLUCIONES SANITARIAS Y SIST. ALCANTAR, PUNTA DE CHOROS</t>
  </si>
  <si>
    <t>30259772-0</t>
  </si>
  <si>
    <t>CONSTRUCCION DE VEREDAS POBLACIÓN BDO OHIGGINS, OSORNO</t>
  </si>
  <si>
    <t>30441572-0</t>
  </si>
  <si>
    <t>CONSTRUCCION PLAZA NUEVA INDEPENDENCIA, PUNTA ARENAS</t>
  </si>
  <si>
    <t>30105955-0</t>
  </si>
  <si>
    <t xml:space="preserve">CONSTRUCCION ALCANTARILLADO Y DISPOSICION AGUAS SERVIDAS, SOCOROMA </t>
  </si>
  <si>
    <t xml:space="preserve">PARINACOTA - REGION XV </t>
  </si>
  <si>
    <t xml:space="preserve">PUTRE - REGION XV </t>
  </si>
  <si>
    <t>30123693-0</t>
  </si>
  <si>
    <t>REPOSICION JARDIN INFANTIL Y SALA CUNA SANDALITO DE JUAN FERNANDEZ</t>
  </si>
  <si>
    <t>JUAN FERNANDEZ</t>
  </si>
  <si>
    <t>30132699-0</t>
  </si>
  <si>
    <t>REPOSICION CLUB DE BOXEO HERIBERTO ROJAS, COMUNA DE IQUIQUE</t>
  </si>
  <si>
    <t>30125718-0</t>
  </si>
  <si>
    <t>CONSTRUCCION PARQUE DEPORTIVO EL ÁLAMO VILLA ALEMANA</t>
  </si>
  <si>
    <t>VILLA ALEMANA</t>
  </si>
  <si>
    <t>30244122-0</t>
  </si>
  <si>
    <t>CONSTRUCCION SERVICIO APR DE PUMOL, FUTRONO</t>
  </si>
  <si>
    <t>30464688-0</t>
  </si>
  <si>
    <t>REPOSICION PASEO PEATONAL LOS VILOS</t>
  </si>
  <si>
    <t>BORDE COSTERO,PASEOS PEATONALES, PLAYAS</t>
  </si>
  <si>
    <t>30077031-0</t>
  </si>
  <si>
    <t>CONSTRUCCION CENTRO DE SALUD FAMILIAR LA CALERA</t>
  </si>
  <si>
    <t>LA CALERA</t>
  </si>
  <si>
    <t>30306425-0</t>
  </si>
  <si>
    <t>CONSTRUCCION PARADEROS URBANOS, COMUNA DE TOCOPILLA</t>
  </si>
  <si>
    <t>TOCOPILLA</t>
  </si>
  <si>
    <t>30367524-0</t>
  </si>
  <si>
    <t>CONSTRUCCION SAR IRIS VELIZ HUME, COMUNA ARICA</t>
  </si>
  <si>
    <t>30121998-0</t>
  </si>
  <si>
    <t>REPOSICION Y REST. PARROQUIA NATIVIDAD DE MARIA, COMUNA DE LOLOL</t>
  </si>
  <si>
    <t>30321174-0</t>
  </si>
  <si>
    <t>CONSTRUCCION SAR ALBERTO REYES COMUNA DE TOMÉ</t>
  </si>
  <si>
    <t>TOME</t>
  </si>
  <si>
    <t>30137707-0</t>
  </si>
  <si>
    <t xml:space="preserve">MEJORAMIENTO CALLE SOR MERCEDES, COMUNA PANGUIPULLI                </t>
  </si>
  <si>
    <t>30103594-0</t>
  </si>
  <si>
    <t>CONSTRUCCION SERVICIO APR DICAHUE (LOS ANGELES)</t>
  </si>
  <si>
    <t>30132034-0</t>
  </si>
  <si>
    <t>CONSTRUCCION PASEO Y PROTECCION BORDE COSTERO SECTOR CORAZONES-ARICA</t>
  </si>
  <si>
    <t>30108745-0</t>
  </si>
  <si>
    <t>REPOSICION POSTA DE SALUD RURAL DE PISAGUA, COMUNA DE HUARA</t>
  </si>
  <si>
    <t>30123228-0</t>
  </si>
  <si>
    <t>REPOSICION JARDIN INFANTIL RICITOS DE ORO, COMUNA DE LA SERENA</t>
  </si>
  <si>
    <t>30124660-0</t>
  </si>
  <si>
    <t>CONSTRUCCION COLECTOR DE AGUAS LLUVIAS LOS ALAMOS, CONCON</t>
  </si>
  <si>
    <t>30134264-0</t>
  </si>
  <si>
    <t>CONSTRUCCION CORDÓN VERDE, POBLACIÓN MENZEL - VALDIVIA</t>
  </si>
  <si>
    <t>30321473-0</t>
  </si>
  <si>
    <t>CONSTRUCCION SERV ATENCIÓN URGENCIA ALTA RESOLUCIÓN SAN VICENTE THNO</t>
  </si>
  <si>
    <t>30112398-0</t>
  </si>
  <si>
    <t>CONSTRUCCION COMPLEJO POLIDEPORTIVO ORIENTE II ETAPA. RENGO</t>
  </si>
  <si>
    <t>RENGO</t>
  </si>
  <si>
    <t>30471198-0</t>
  </si>
  <si>
    <t>CONSTRUCCION JARDIN INFANTIL JUNJI RIOS DEL MAULE, CONSTITUCION</t>
  </si>
  <si>
    <t>30202472-0</t>
  </si>
  <si>
    <t>CONSTRUCCION ALCANTARILLADO PUNTA DE TRALCA, ETAPA 1, EL QUISCO</t>
  </si>
  <si>
    <t>30452075-0</t>
  </si>
  <si>
    <t>CONSTRUCCION CECOSF INDEPENDENCIA</t>
  </si>
  <si>
    <t>INDEPENDENCIA</t>
  </si>
  <si>
    <t>30115587-0</t>
  </si>
  <si>
    <t>CONSTRUCCION SISTEMAS DE GENERACION FOTOVOLTAICA PROV. CAPITAN PRAT</t>
  </si>
  <si>
    <t>30128683-0</t>
  </si>
  <si>
    <t>REPOSICION CON RELOCALIZACIÓN TCIA. CHILLÁN ORIENTE BAJO PCSP 2007</t>
  </si>
  <si>
    <t>30375226-0</t>
  </si>
  <si>
    <t>CONSTRUCCION URBANIZACION LOTEO SUR ETAPA 3 SERVIU, PUNTA ARENAS</t>
  </si>
  <si>
    <t>30109261-0</t>
  </si>
  <si>
    <t>REPOSICION ACCESO Y PUENTES LEUFUCADE 1-2, COMUNA DE LANCO</t>
  </si>
  <si>
    <t>30444372-0</t>
  </si>
  <si>
    <t>REPOSICION PAVIMENTOS AV. PAUL HARRIS</t>
  </si>
  <si>
    <t>30135949-0</t>
  </si>
  <si>
    <t>CONSTRUCCION POSTA DE SALUD RURAL QUINAMAVIDA, COMUNA DE COLBÚN</t>
  </si>
  <si>
    <t>COLBUN</t>
  </si>
  <si>
    <t>30369425-0</t>
  </si>
  <si>
    <t>CONSTRUCCION CECOSF COYHAIQUE URBANO</t>
  </si>
  <si>
    <t>30072781-0</t>
  </si>
  <si>
    <t>REPOSICION CENTRO SALUD FAMILIAR  FREIRINA</t>
  </si>
  <si>
    <t>FREIRINA</t>
  </si>
  <si>
    <t>30459448-0</t>
  </si>
  <si>
    <t>CONSTRUCCION SISTEMA APR EL LLANO-ARROZAL-HUENCUECHO NORTE</t>
  </si>
  <si>
    <t>30100083-0</t>
  </si>
  <si>
    <t xml:space="preserve">REPOSICION OFICINA DEL REGISTRO CIVIL DE LOS ANGELES              </t>
  </si>
  <si>
    <t>30086566-0</t>
  </si>
  <si>
    <t>REPOSICION CENTRO DE SALUD FAMILIAR ALFREDO GANTZ MANN, LA UNION</t>
  </si>
  <si>
    <t>30098066-0</t>
  </si>
  <si>
    <t>REPOSICION CENTRO DE MINEROS NATALES</t>
  </si>
  <si>
    <t>30096262-0</t>
  </si>
  <si>
    <t>CONSTRUCCION RODOVIARIO COMUNA DE LAUTARO</t>
  </si>
  <si>
    <t>ADMINISTRACION TRANSPORTE</t>
  </si>
  <si>
    <t>30128870-0</t>
  </si>
  <si>
    <t>REPOSICION CESFAM LAS ANIMAS, VALDIVIA</t>
  </si>
  <si>
    <t>30199074-0</t>
  </si>
  <si>
    <t>REPOSICION ESTADIO VIEJOS CRACKS CHINQUIHUE, PUERTO MONTT</t>
  </si>
  <si>
    <t>30446824-0</t>
  </si>
  <si>
    <t>CONSTRUCCION SISTEMA EVACUACIÓN AGUAS LLUVIAS FREIRE INTERIOR, LEBU</t>
  </si>
  <si>
    <t>LEBU</t>
  </si>
  <si>
    <t>30132197-0</t>
  </si>
  <si>
    <t>CONSTRUCCION CUARTEL DE BOMBEROS, TIERRA VIVA COPIAPO</t>
  </si>
  <si>
    <t>30286023-0</t>
  </si>
  <si>
    <t>CONSTRUCCION RED CICLOVIA ETAPA I (EJE SANTA MARIA),ARICA</t>
  </si>
  <si>
    <t>20169740-0</t>
  </si>
  <si>
    <t>CONSTRUCCION ELECTRIFICACIÓN SECTOR LA PARRITA-EL TALHUEN,CANELA</t>
  </si>
  <si>
    <t>30427328-0</t>
  </si>
  <si>
    <t>MEJORAMIENTO CALLE GABRIELA MISTRAL - PAILLACO</t>
  </si>
  <si>
    <t>30070756-0</t>
  </si>
  <si>
    <t>CONSTRUCCION CESFAM  P. AGUIRRE CERDA,  CALLE LARGA</t>
  </si>
  <si>
    <t>LOS ANDES</t>
  </si>
  <si>
    <t>CALLE LARGA</t>
  </si>
  <si>
    <t>30257223-0</t>
  </si>
  <si>
    <t>REPOSICION ESTADIO TECHADO COMUNA DE FREIRINA</t>
  </si>
  <si>
    <t>30369422-0</t>
  </si>
  <si>
    <t>REPOSICION CALETA CAVANCHA, IQUIQUE</t>
  </si>
  <si>
    <t>30129273-0</t>
  </si>
  <si>
    <t>REPOSICION HOSPEDERÍA HOGAR DE CRISTO, PUERTO MONTT</t>
  </si>
  <si>
    <t>30128832-0</t>
  </si>
  <si>
    <t>CONSTRUCCION 20 VIVIENDAS ADULTO MAYOR COMUNA DE CASTRO</t>
  </si>
  <si>
    <t>CASTRO</t>
  </si>
  <si>
    <t>30095573-0</t>
  </si>
  <si>
    <t>CONSTRUCCION CASETAS SANITARIAS VARIOS SECTORES URBANOS, MACHALI</t>
  </si>
  <si>
    <t>MACHALI</t>
  </si>
  <si>
    <t>30460581-0</t>
  </si>
  <si>
    <t>MEJORAMIENTO CALLE OSCAR VIEL, COMUNA DE PORVENIR. XII REGION</t>
  </si>
  <si>
    <t>30453432-0</t>
  </si>
  <si>
    <t>CONSTRUCCION MATRIZ GAS NATURAL SECTOR PAMPA REDONDA ALTO,P.ARENAS</t>
  </si>
  <si>
    <t>30103179-0</t>
  </si>
  <si>
    <t>CONSTRUCCION OBRAS DE URBANIZACION Y CASETAS SANITARIAS, ANTUCO</t>
  </si>
  <si>
    <t>30251873-0</t>
  </si>
  <si>
    <t>CONSTRUCCION SISTEMA DE AGUA POTABLE LOTEO 2-A, MAITENCILLO FREIRINA</t>
  </si>
  <si>
    <t>30457128-0</t>
  </si>
  <si>
    <t xml:space="preserve">CONSTRUCCION ELECTRIFICACIÓN SING VARIAS LOCALIDADES CAMARONES </t>
  </si>
  <si>
    <t>30115871-0</t>
  </si>
  <si>
    <t>CONSTRUCCION ALCANTARILLADO Y DISPOSICION AGUAS SERVIDAS CHAPIQUIÑA</t>
  </si>
  <si>
    <t>30446373-0</t>
  </si>
  <si>
    <t>CONSTRUCCION CENTRO COMUNITARIO DE SALUD FAMILIAR DE GAMBOA, CASTRO</t>
  </si>
  <si>
    <t>30283175-0</t>
  </si>
  <si>
    <t>CONSTRUCCION RED CICLOVIAS OSORNO</t>
  </si>
  <si>
    <t>30110475-0</t>
  </si>
  <si>
    <t>CONSTRUCCION CENTRO COMUNITARIO SALUD MAPUCHE GALVARINO</t>
  </si>
  <si>
    <t>GALVARINO</t>
  </si>
  <si>
    <t>30122631-0</t>
  </si>
  <si>
    <t>CONSTRUCCION 25 VIVIENDAS TUTELADAS ADULTO MAYOR MARCHIGUE</t>
  </si>
  <si>
    <t>MARCHIGUE</t>
  </si>
  <si>
    <t>30108556-0</t>
  </si>
  <si>
    <t>CONSTRUCCION DEFENSAS FLUVIALES RÍO IBÁÑEZ</t>
  </si>
  <si>
    <t>DEFENSAS FLUVIALES,MARITIMAS Y CAUCES NATURALES</t>
  </si>
  <si>
    <t>30292774-0</t>
  </si>
  <si>
    <t>CONSTRUCCION SISTEMA DE TELEVIGILANCIA, COMUNA DE LA REINA</t>
  </si>
  <si>
    <t>LA REINA</t>
  </si>
  <si>
    <t>30462401-0</t>
  </si>
  <si>
    <t>CONSTRUCCION JARDIN INFANTIL JUNJI CHACABUCO,COMUNA DE  LINARES</t>
  </si>
  <si>
    <t>30134695-0</t>
  </si>
  <si>
    <t>CONSTRUCCION 20 VIVIENDAS ADULTO MAYOR SECTOR LAS CRUCES, EL TABO</t>
  </si>
  <si>
    <t>EL TABO</t>
  </si>
  <si>
    <t>30370395-0</t>
  </si>
  <si>
    <t>CONSTRUCCION PARQUE AVENIDA CANAL DE LA LUZ, TALCA</t>
  </si>
  <si>
    <t>30135631-0</t>
  </si>
  <si>
    <t>CONSTRUCCION SISTEMA APR ROBLERÍA CHUPALLAR, LINARES</t>
  </si>
  <si>
    <t>30297974-0</t>
  </si>
  <si>
    <t>CONSTRUCCION ENERGIZACION RURAL CERRO CASTILLO.</t>
  </si>
  <si>
    <t>TORRES DEL PAINE</t>
  </si>
  <si>
    <t>30111037-0</t>
  </si>
  <si>
    <t>CONSTRUCCION ESPACIO PUBLICO EJE CUCCI BOASSO C. PASTENE, LUMACO</t>
  </si>
  <si>
    <t>LUMACO</t>
  </si>
  <si>
    <t>30352036-0</t>
  </si>
  <si>
    <t xml:space="preserve">CONSTRUCCION  CICLOVIAS ALTO ESTANDAR COMUNA DE RANCAGUA </t>
  </si>
  <si>
    <t>30372972-0</t>
  </si>
  <si>
    <t>CONSTRUCCION SAR COMUNA DE CONCON</t>
  </si>
  <si>
    <t>30130022-0</t>
  </si>
  <si>
    <t>CONSTRUCCION PARQUE CENTRAL 11 DE SEPTIEMBRE, SAN CARLOS</t>
  </si>
  <si>
    <t>SAN CARLOS - REGION DE ÑUBLE</t>
  </si>
  <si>
    <t>30465159-0</t>
  </si>
  <si>
    <t>CONSTRUCCION SERVICIO DE APR CHUCAHUA ISLA HUAR, COMUNA DE CALBUCO</t>
  </si>
  <si>
    <t>30429524-0</t>
  </si>
  <si>
    <t>CONSTRUCCION CENTRO COMUNITARIO DE SALUD DEGAN, ANCUD</t>
  </si>
  <si>
    <t>ANCUD</t>
  </si>
  <si>
    <t>30085441-0</t>
  </si>
  <si>
    <t>REPOSICION PAVIMENTO CALLE ARTURO PRAT, LAMPA.</t>
  </si>
  <si>
    <t>CHACABUCO</t>
  </si>
  <si>
    <t>LAMPA</t>
  </si>
  <si>
    <t>30070237-0</t>
  </si>
  <si>
    <t>REPOSICION CENTRO DE EVENTOS RECINTO MUNICIPAL, PALMILLA</t>
  </si>
  <si>
    <t>PALMILLA</t>
  </si>
  <si>
    <t>30429525-0</t>
  </si>
  <si>
    <t>CONSTRUCCION CENTRO COMUNITARIO DE SALUD AYTUE, QUELLON</t>
  </si>
  <si>
    <t>30083576-0</t>
  </si>
  <si>
    <t>REPOSICION EQUICAR, 51ª COM. Y DEPTO. ASOCIADO DE CARABINEROS</t>
  </si>
  <si>
    <t>30103626-0</t>
  </si>
  <si>
    <t>CONSTRUCCION SERVICIO APR EL OLIVO (LOS ÁNGELES</t>
  </si>
  <si>
    <t>30376292-0</t>
  </si>
  <si>
    <t>CONSTRUCCION SERVICIO APR  LA CAPILLA, LOS ANGELES</t>
  </si>
  <si>
    <t>30073164-0</t>
  </si>
  <si>
    <t>REPOSICION ESCUELA ESPECIAL SAN AGUSTIN, FRUTILLAR</t>
  </si>
  <si>
    <t>EDUCACION DIFERENCIAL Y ESPECIAL</t>
  </si>
  <si>
    <t>30352574-0</t>
  </si>
  <si>
    <t>CONSTRUCCION RED DE CICLORUTAS DE HUALPEN</t>
  </si>
  <si>
    <t>30403175-0</t>
  </si>
  <si>
    <t>REPOSICION FERIA COSTUMBRISTA ANTILHUE, LOS LAGOS</t>
  </si>
  <si>
    <t>30118958-0</t>
  </si>
  <si>
    <t>CONSTRUCCION PARQUE COSTANERA DE PUERTO SAAVEDRA</t>
  </si>
  <si>
    <t>SAAVEDRA</t>
  </si>
  <si>
    <t>30367055-0</t>
  </si>
  <si>
    <t>CONSTRUCCION JARDIN INFANTIL SECTOR PURINGUE RICO, MARIQUINA</t>
  </si>
  <si>
    <t>30362230-0</t>
  </si>
  <si>
    <t>CONSTRUCCION JARDIN INFANTIL CALLE BRAZIL, LOS LAGOS</t>
  </si>
  <si>
    <t>30357691-0</t>
  </si>
  <si>
    <t>CONSTRUCCION  DE SERVICIO DE APR LA RED, COMUNA DE EL MONTE</t>
  </si>
  <si>
    <t>30444373-0</t>
  </si>
  <si>
    <t>CONSTRUCCION DE SISTEMAS FOTOVOLTAICOS, SECTOR SAN MIGUEL COYHAIQUE</t>
  </si>
  <si>
    <t>30135250-0</t>
  </si>
  <si>
    <t>CONSTRUCCION MUROS DE CONTENCION POB. PABLO NERUDA, PADRE LAS CASAS</t>
  </si>
  <si>
    <t>40002560-0</t>
  </si>
  <si>
    <t>MEJORAMIENTO CALLE BARROS ARANA ENTRE CALLE DEL MEDIO Y PASAJE LA PEÑA, LAUTARO</t>
  </si>
  <si>
    <t>30351975-0</t>
  </si>
  <si>
    <t>REPOSICION ALUMBRADO PÚBLICO DIVERSOS SECTORES SAN CARLOS</t>
  </si>
  <si>
    <t>30366884-0</t>
  </si>
  <si>
    <t>CONSTRUCCION JARDIN INFANTIL SECTOR TRAIGUEN DE LA UNION</t>
  </si>
  <si>
    <t>30135253-0</t>
  </si>
  <si>
    <t>CONSTRUCCION MUROS DE CONTENCION SECTOR CONSTITUCION, TEMUCO</t>
  </si>
  <si>
    <t>30474731-0</t>
  </si>
  <si>
    <t>CONSTRUCCION CICLOVIA AVENIDA SIMPSON - VALDIVIA</t>
  </si>
  <si>
    <t>30108787-0</t>
  </si>
  <si>
    <t>REPOSICION P.T.A.S. Y REDES AP Y ALCANT, CAÑITAS, LOS MUERMOS</t>
  </si>
  <si>
    <t>30383572-0</t>
  </si>
  <si>
    <t>CONSTRUCCION SALA CUNA Y JARDIN INFANTIL VILLA LAS ISLAS LOS ANGELES</t>
  </si>
  <si>
    <t>30388372-0</t>
  </si>
  <si>
    <t>CONSTRUCCION CENTRO DEPORTIVO INTEGRAL LO ESPEJO</t>
  </si>
  <si>
    <t>LO ESPEJO</t>
  </si>
  <si>
    <t>30367048-0</t>
  </si>
  <si>
    <t>CONSTRUCCION ANFITEATRO SECTOR COSTANERA SUR LAGUNA SEÑORAZA, LAJA</t>
  </si>
  <si>
    <t>30431224-0</t>
  </si>
  <si>
    <t>CONSTRUCCION JARDIN INFANTIL Y SALA CUNA NUEVO SOL, ALTO HOSPICIO</t>
  </si>
  <si>
    <t>30071874-0</t>
  </si>
  <si>
    <t>MEJORAMIENTO AVENIDA PADRE HURTADO, LOS ANGELES</t>
  </si>
  <si>
    <t>30352027-0</t>
  </si>
  <si>
    <t>CONSTRUCCION RED DE CICLORUTAS DE CONCEPCION</t>
  </si>
  <si>
    <t>30429022-0</t>
  </si>
  <si>
    <t>CONSTRUCCION SERVICIO DE URGENCIA SAR LOS ALAMOS</t>
  </si>
  <si>
    <t>30317622-0</t>
  </si>
  <si>
    <t>CONSTRUCCION SOLUCIONES ELÉCTRICAS CUENCA GRAL. CARRERA</t>
  </si>
  <si>
    <t>30290174-0</t>
  </si>
  <si>
    <t>CONSTRUCCION PARQUE ESTERO QUILQUE, LOS ANGELES</t>
  </si>
  <si>
    <t>30112156-0</t>
  </si>
  <si>
    <t>CONSTRUCCION GIMNASIO MUNICIPAL COSTANERA DEL CAUTÍN</t>
  </si>
  <si>
    <t>30081159-0</t>
  </si>
  <si>
    <t>REPOSICION PISCINA MUNICIPAL  COMUNA DE SAN FERNANDO</t>
  </si>
  <si>
    <t>30082411-0</t>
  </si>
  <si>
    <t>REPOSICION ESTADIO MUNICIPAL DE PUNITAQUI</t>
  </si>
  <si>
    <t>30097343-0</t>
  </si>
  <si>
    <t>CONSTRUCCION SERVICIO DE URGENCIA SALA IRA-ERA  H.VICUÑA</t>
  </si>
  <si>
    <t>VICUÑA</t>
  </si>
  <si>
    <t>30390572-0</t>
  </si>
  <si>
    <t>MEJORAMIENTO GESTION DE TRANSITO COMUNA DE LA UNION</t>
  </si>
  <si>
    <t>30425072-0</t>
  </si>
  <si>
    <t>CONSTRUCCION LOTEOS HABITACIONALES SECTOR ORIENTE NATALES, ETAPA 1</t>
  </si>
  <si>
    <t>30476490-0</t>
  </si>
  <si>
    <t>CONSTRUCCION PARQUE HUMEDAL LOS BATROS, SAN PEDRO DE LA PAZ</t>
  </si>
  <si>
    <t>30363972-0</t>
  </si>
  <si>
    <t>CONSTRUCCION JARDIN INFANTIL JUNJI BICENTENARIO, COMUNA DE TALCA</t>
  </si>
  <si>
    <t>30133119-0</t>
  </si>
  <si>
    <t>MEJORAMIENTO CALLE L. COCHRANE, S. BOL.Y OTRAS, CHILLAN</t>
  </si>
  <si>
    <t>30077732-0</t>
  </si>
  <si>
    <t>CONSTRUCCION OFICINA REGISTRO CIVIL  E IDENTIFICACION ALTO HOSPICIO.</t>
  </si>
  <si>
    <t>30113257-0</t>
  </si>
  <si>
    <t>CONSTRUCCION PARQUE RECREATIVO SECTOR ULTRAESTACIÓN CHILLÁN</t>
  </si>
  <si>
    <t>30370283-0</t>
  </si>
  <si>
    <t>CONSTRUCCION RED CICLOVÍAS ETAPA II (EJES R.ROCCA Y A.NEGHME), ARICA</t>
  </si>
  <si>
    <t>30134705-0</t>
  </si>
  <si>
    <t>CONSTRUCCION EVACUACION AGUAS LLUVIAS POB RICARDO CANALES, QUILLOTA</t>
  </si>
  <si>
    <t>30323623-0</t>
  </si>
  <si>
    <t>REPOSICION  ESTADIO MUNICIPAL  CAPITAN PASTENE</t>
  </si>
  <si>
    <t>30362330-0</t>
  </si>
  <si>
    <t>CONSTRUCCION JARDIN INFANTIL CARIMALLIN, COMUNA RIO BUENO</t>
  </si>
  <si>
    <t>30469835-0</t>
  </si>
  <si>
    <t>CONSTRUCCION SALA CUNA Y JARDIN INFANTIL ALONSO DE ERCILLA, LONCOCHE</t>
  </si>
  <si>
    <t>30132829-0</t>
  </si>
  <si>
    <t>MEJORAMIENTO PASEO CÍVICO ALEJANDRO GUZMÁN, COM EL BOSQUE, ETAPA 1</t>
  </si>
  <si>
    <t>30431876-0</t>
  </si>
  <si>
    <t>CONSTRUCCION SISTEMA DE AGUA POTABLE RURAL CERRO NEGRO</t>
  </si>
  <si>
    <t>30482065-0</t>
  </si>
  <si>
    <t>CONSTRUCCION BORDE COSTERO PARQUE URBANO CERRO LA VIRGEN TALTAL</t>
  </si>
  <si>
    <t>30134178-0</t>
  </si>
  <si>
    <t>REPOSICION RUTA 5, SECTOR : VALLE DE CHACA, COMUNA DE ARICA</t>
  </si>
  <si>
    <t>30408324-0</t>
  </si>
  <si>
    <t>CONSTRUCCION , HABILIT. Y RELOCALIZACION C.R. SAMU REGION DE AYSEN</t>
  </si>
  <si>
    <t>30283225-0</t>
  </si>
  <si>
    <t>CONSTRUCCION PARQUE COSTANERA RIO SIMPSON, COYHAIQUE</t>
  </si>
  <si>
    <t>30063546-0</t>
  </si>
  <si>
    <t>MEJORAMIENTO EJE VIAL AVDA. RIQUELME - RENGO</t>
  </si>
  <si>
    <t>30397138-0</t>
  </si>
  <si>
    <t>REPOSICION VEREDAS CALLE PULLUQUEN, SAN JAVIER</t>
  </si>
  <si>
    <t>SAN JAVIER</t>
  </si>
  <si>
    <t>30195573-0</t>
  </si>
  <si>
    <t>CONSTRUCCION SEDE COMUNAL ADULTOS MAYORES,COMUNA DE GORBEA</t>
  </si>
  <si>
    <t>GORBEA</t>
  </si>
  <si>
    <t>30105928-0</t>
  </si>
  <si>
    <t>CONSTRUCCION EJE ZONA TIPICA CALLE INDEPENDENCIA, COBQUECURA</t>
  </si>
  <si>
    <t>ITATA</t>
  </si>
  <si>
    <t>COBQUECURA - REGION DE ÑUBLE</t>
  </si>
  <si>
    <t>30469691-0</t>
  </si>
  <si>
    <t>CONSTRUCCION SALA CUNA Y JARDIN INFANTIL MICHIGAN, COLLIPULLI</t>
  </si>
  <si>
    <t>30383678-0</t>
  </si>
  <si>
    <t>CONSTRUCCION UNA SALA CUNA Y JARDIN INFANTIL -DOMEYKO-STGO.</t>
  </si>
  <si>
    <t>30365774-0</t>
  </si>
  <si>
    <t>CONSTRUCCION SISTEMA APR LAS ROSAS-CUENTAS CLARAS</t>
  </si>
  <si>
    <t>30356425-0</t>
  </si>
  <si>
    <t>CONSTRUCCION SISTEMA APR LOS MAQUIS, COMUNA DE LOS VILOS</t>
  </si>
  <si>
    <t>30485570-0</t>
  </si>
  <si>
    <t>CONSTRUCCION SERVICIO DE APR DE SANTA FILOMENA II, PAILLACO</t>
  </si>
  <si>
    <t>30479686-0</t>
  </si>
  <si>
    <t>CONSTRUCCION SISTEMA AGUA POTABLE RURAL PUNTA CHILEN, ANCUD</t>
  </si>
  <si>
    <t>30415372-0</t>
  </si>
  <si>
    <t>MEJORAMIENTO INTEGRAL ACERAS CENTRICAS CONSTITUCION</t>
  </si>
  <si>
    <t>30361323-0</t>
  </si>
  <si>
    <t>CONSTRUCCION ELECTRIFICACION VALLE DE CHACA, COMUNA DE ARICA</t>
  </si>
  <si>
    <t>30096492-0</t>
  </si>
  <si>
    <t>REPOSICION ESCUELA G-523 BOYECO - TEMUCO.</t>
  </si>
  <si>
    <t>30130311-0</t>
  </si>
  <si>
    <t>REPOSICION CONSULTORIO ADOSADO HOSPITAL DE TENO</t>
  </si>
  <si>
    <t>TENO</t>
  </si>
  <si>
    <t>30426835-0</t>
  </si>
  <si>
    <t>CONSTRUCCION SERVICIO APR DE QUIMAN, FUTRONO</t>
  </si>
  <si>
    <t>30085429-0</t>
  </si>
  <si>
    <t>CONSTRUCCION SERVICIO MEDICO LEGAL LA UNIÓN</t>
  </si>
  <si>
    <t>30121817-0</t>
  </si>
  <si>
    <t>CONSTRUCCION URBANIZACION SECTOR SUR PUNTA ARENAS</t>
  </si>
  <si>
    <t>30135078-0</t>
  </si>
  <si>
    <t>REPOSICION PLAZA DE ARMAS DE CHAITÉN</t>
  </si>
  <si>
    <t>30181074-0</t>
  </si>
  <si>
    <t>CONSTRUCCION APR HUELLANTO Y 6° FAJA DE GORBEA Y MANHUE DE LONCOCHE</t>
  </si>
  <si>
    <t>30400185-0</t>
  </si>
  <si>
    <t>MEJORAMIENTO AV. ALESSANDRI Y TRAMO CALLE J. PAULINO FLORES, QUILLÓN</t>
  </si>
  <si>
    <t>QUILLON - REGION DE ÑUBLE</t>
  </si>
  <si>
    <t>30397323-0</t>
  </si>
  <si>
    <t>REPOSICION VEREDAS CALLE TORREBLANCA, SAN JAVIER</t>
  </si>
  <si>
    <t>30467605-0</t>
  </si>
  <si>
    <t>CONSTRUCCION SISTEMA APR PORVENIR - HUALINTO, COMUNA DE RIO NEGRO</t>
  </si>
  <si>
    <t>30131913-0</t>
  </si>
  <si>
    <t>CONSTRUCCION SISTEMA AGUA POTABLE RURAL, EL ENCANTO- PUYEHUE</t>
  </si>
  <si>
    <t>PUYEHUE</t>
  </si>
  <si>
    <t>30132873-0</t>
  </si>
  <si>
    <t xml:space="preserve">CONSTRUCCION SISTEMA APR BULI ORIENTE,SAN CARLOS </t>
  </si>
  <si>
    <t>30109506-0</t>
  </si>
  <si>
    <t>CONSTRUCCION PLAN DE CIERRE VERTEDERO EL GALLO COMUNA ANDACOLLO</t>
  </si>
  <si>
    <t>ANDACOLLO</t>
  </si>
  <si>
    <t>30413125-0</t>
  </si>
  <si>
    <t>CONSTRUCCION CALLE EUSEBIO LILLO SUR, PUNTA ARENAS</t>
  </si>
  <si>
    <t>30124255-0</t>
  </si>
  <si>
    <t>REPOSICION 6ª COMISARÍA CHILLÁN VIEJO BAJO PCSP</t>
  </si>
  <si>
    <t>30368730-0</t>
  </si>
  <si>
    <t>CONSTRUCCION SAR JULIO ACUÑA PINZÓN, COMUNA LO ESPEJO</t>
  </si>
  <si>
    <t>30121731-0</t>
  </si>
  <si>
    <t>CONSTRUCCION URBANIZACION SECTOR BARRANCO AMARILLO, PUNTA ARENAS</t>
  </si>
  <si>
    <t>30471692-0</t>
  </si>
  <si>
    <t>CONSTRUCCION JARDIN INFANTIL Y SALA CUNA LOS ROBLES,PUCON</t>
  </si>
  <si>
    <t>30368827-0</t>
  </si>
  <si>
    <t>CONSTRUCCION SAR CAROL URZÚA, COMUNA SAN BERNARDO</t>
  </si>
  <si>
    <t>MAIPO</t>
  </si>
  <si>
    <t>SAN BERNARDO</t>
  </si>
  <si>
    <t>30411122-0</t>
  </si>
  <si>
    <t>CONSTRUCCION SALA CUNA PAN DE AZÚCAR ALTO HOSPICIO</t>
  </si>
  <si>
    <t>30126931-0</t>
  </si>
  <si>
    <t>CONSTRUCCION PLAZA RECREATIVA SUR ORIENTE, LONCOCHE</t>
  </si>
  <si>
    <t>30397625-0</t>
  </si>
  <si>
    <t>CONSTRUCCION RED CICLOVIAS PUERTO NATALES</t>
  </si>
  <si>
    <t>30423337-0</t>
  </si>
  <si>
    <t>REPOSICION Y AMPLIACION SERVICIO AGUA POTABLE METRENCO,P.LAS CASAS</t>
  </si>
  <si>
    <t>30091965-0</t>
  </si>
  <si>
    <t>CONSTRUCCION BIBLIOTECA REGIONAL, COMUNA DE LA SERENA</t>
  </si>
  <si>
    <t>30479806-0</t>
  </si>
  <si>
    <t>MEJORAMIENTO CALLE IGNACIO CARRERA PINTO. SECTOR PONIENTE, PUNTA ARENAS.</t>
  </si>
  <si>
    <t>30462576-0</t>
  </si>
  <si>
    <t>REPOSICION URBANIZACION FCO COLOANE, ETAPA A, PUENTE ALTO</t>
  </si>
  <si>
    <t>SISTEMA AGUA POTABLE RURAL</t>
  </si>
  <si>
    <t>CENTRO COMUNITARIO DE SALUD FAMILIAR (CECOSF)</t>
  </si>
  <si>
    <t>CASA DE ADULTO MAYOR</t>
  </si>
  <si>
    <t>TENENCIA CARABINEROS</t>
  </si>
  <si>
    <t>FONDO CONCURSABLE DE ESPACIOS PUBLICOS</t>
  </si>
  <si>
    <t>JARDIN INFANTIL Y SALA CUNA</t>
  </si>
  <si>
    <t>CENTRO DE SALUD FAMILIAR (CESFAM)</t>
  </si>
  <si>
    <t>ESTADIO DE FUTBOL MUNICIPAL</t>
  </si>
  <si>
    <t>VIALIDAD LOCAL</t>
  </si>
  <si>
    <t>COLEGIO PREBASICA/BASICA/MEDIA CIENTIFICO HUMANISTA</t>
  </si>
  <si>
    <t>VIAS URBANAS INTERMEDIAS</t>
  </si>
  <si>
    <t>CENTROS DE ASISTENCIA</t>
  </si>
  <si>
    <t>CANCHA DE FUTBOL COMUNAL</t>
  </si>
  <si>
    <t>HOSPITALES COMUNITARIOS Y FAMILIARES (APS)</t>
  </si>
  <si>
    <t>EXTENSION LINEA MEDIA TENSION Y BAJA TENSION</t>
  </si>
  <si>
    <t>POSTA RURAL</t>
  </si>
  <si>
    <t xml:space="preserve">ESTABLECIMIENTO DE LARGA ESTADIA </t>
  </si>
  <si>
    <t>OTROS CULTURA</t>
  </si>
  <si>
    <t>GIMNASIO MUNICIPAL</t>
  </si>
  <si>
    <t>OTROS TRANSPORTE INTERURBANO</t>
  </si>
  <si>
    <t>ESCUELA BASICA</t>
  </si>
  <si>
    <t>RETEN CARABINEROS</t>
  </si>
  <si>
    <t>COMISARIA CARABINEROS</t>
  </si>
  <si>
    <t>JUZGADO (PODER JUDICIAL - CAPJ)</t>
  </si>
  <si>
    <t>EXPLANADA Y RAMPA</t>
  </si>
  <si>
    <t>ACERAS VIALIDAD PEATONAL</t>
  </si>
  <si>
    <t>CENTRO DE TRATAMIENTO RESIDUOS SOLIDOS</t>
  </si>
  <si>
    <t>FISCALIA (MINISTERIO PUBLICO)</t>
  </si>
  <si>
    <t>VIAS URBANAS ESTRUCTURANTES</t>
  </si>
  <si>
    <t>JARDIN INFANTIL</t>
  </si>
  <si>
    <t>COMPLEJO DEPORTIVO</t>
  </si>
  <si>
    <t>RED DE ALCANTARILLADO</t>
  </si>
  <si>
    <t>RED SECUNDARIA AREA DE MOVIMIENTO</t>
  </si>
  <si>
    <t>MEDIALUNA PARA PRACTICA</t>
  </si>
  <si>
    <t>CEMENTERIOS</t>
  </si>
  <si>
    <t>PUENTE URBANO</t>
  </si>
  <si>
    <t>PLAZA CIVICA</t>
  </si>
  <si>
    <t>TEATRO</t>
  </si>
  <si>
    <t>URBANIZACION</t>
  </si>
  <si>
    <t>SUBCOMISARIA CARABINEROS</t>
  </si>
  <si>
    <t>CUARTEL BOMBEROS</t>
  </si>
  <si>
    <t>CUARTEL PDI</t>
  </si>
  <si>
    <t>ACERAS</t>
  </si>
  <si>
    <t>SALA ESPECIALIZADA</t>
  </si>
  <si>
    <t>OTROS TRANSPORTE URBANO,VIALIDAD PEATONAL</t>
  </si>
  <si>
    <t>IGLESIA / TEMPLO</t>
  </si>
  <si>
    <t>FOTOVOLTAICO</t>
  </si>
  <si>
    <t>REGISTRO CIVIL E IDENTIFICACION</t>
  </si>
  <si>
    <t>OTROS DEPORTE RECREATIVO</t>
  </si>
  <si>
    <t>CICLOVIAS URBANAS</t>
  </si>
  <si>
    <t xml:space="preserve">OTROS DEPORTE FORMATIVO </t>
  </si>
  <si>
    <t>VIVIENDAS TUTELADAS</t>
  </si>
  <si>
    <t>CASETAS SANITARIAS/ALCANTARILLADO/AGUA POTABLE</t>
  </si>
  <si>
    <t xml:space="preserve">RED DE DISTRIBUCION DE GAS </t>
  </si>
  <si>
    <t>OTROS DEFENSAS FLUVIALES</t>
  </si>
  <si>
    <t>SISTEMAS DE ALERTA Y OTROS PROTECCION CIVIL</t>
  </si>
  <si>
    <t>OTROS ESPACIOS PUBLICOS</t>
  </si>
  <si>
    <t>ESCUELA BASICA DIFERENCIAL</t>
  </si>
  <si>
    <t>ESTABILIZACION DE TALUDES</t>
  </si>
  <si>
    <t>PISCINA SEMIOLIMPICA ABIERTA</t>
  </si>
  <si>
    <t>GESTION DE TRANSITO</t>
  </si>
  <si>
    <t>POZOS DE ABSORCION</t>
  </si>
  <si>
    <t>RUTA</t>
  </si>
  <si>
    <t>OTROS SALUD</t>
  </si>
  <si>
    <t>SERVICIO MEDICO LEGAL (SML)</t>
  </si>
  <si>
    <t>SALA CUNA</t>
  </si>
  <si>
    <t>BIBLIOTECA</t>
  </si>
  <si>
    <t>GOBIERNO REGIONAL - REGION DE LOS RIOS</t>
  </si>
  <si>
    <t>SERVICIO VIVIENDA Y URBANIZACION REGION DE ATACAMA</t>
  </si>
  <si>
    <t>GOBIERNO REGIONAL - REGION DE LA ARAUCANIA</t>
  </si>
  <si>
    <t>GOBIERNO REGIONAL - REGION DE LOS LAGOS</t>
  </si>
  <si>
    <t>GOBIERNO REGIONAL - REGION DEL LIBERTADOR GENERAL BERNARDO O'HIGGINS</t>
  </si>
  <si>
    <t>GOBIERNO REGIONAL - REGION DE COQUIMBO</t>
  </si>
  <si>
    <t>SERVICIO VIVIENDA Y URBANIZACION REGION DE ANTOFAGASTA</t>
  </si>
  <si>
    <t>GOBIERNO REGIONAL - REGION DE TARAPACA</t>
  </si>
  <si>
    <t>GOBIERNO REGIONAL - REGION METROPOLITANA DE SANTIAGO</t>
  </si>
  <si>
    <t>GOBIERNO REGIONAL - REGION DE ATACAMA</t>
  </si>
  <si>
    <t>MINISTERIO PUBLICO</t>
  </si>
  <si>
    <t>SERVICIO VIVIENDA Y URBANIZACION REGION DE LOS LAGOS</t>
  </si>
  <si>
    <t>GOBIERNO REGIONAL - REGION DE MAGALLANES Y ANTARTICA CHILENA</t>
  </si>
  <si>
    <t>SERVICIO VIVIENDA Y URBANIZACION REGION DEL BIO BIO</t>
  </si>
  <si>
    <t>GOBIERNO REGIONAL - REGION DE ANTOFAGASTA</t>
  </si>
  <si>
    <t>DIRECCION DE AEROPUERTOS</t>
  </si>
  <si>
    <t>GOBIERNO REGIONAL - REGION DEL MAULE</t>
  </si>
  <si>
    <t>GOBIERNO REGIONAL - REGION DE VALPARAISO</t>
  </si>
  <si>
    <t>SERVICIO VIVIENDA Y URBANIZACION REGION METROPOLITANA DE SANTIAGO</t>
  </si>
  <si>
    <t>FNDR+MUNIC</t>
  </si>
  <si>
    <t>MUNICIPALIDAD DE YERBAS BUENAS - GOBIERNO REGIONAL - REGION DEL MAULE</t>
  </si>
  <si>
    <t>GOBIERNO REGIONAL - MUNICIPALIDAD</t>
  </si>
  <si>
    <t>GOBIERNO REGIONAL - REGION METROPOLITANA DE SANTIAGO - MUNICIPALIDAD DE LA PINTANA</t>
  </si>
  <si>
    <t>GOBIERNO REGIONAL - REGION DE AISEN DEL GENERAL CARLOS IBAÑEZ DEL CAMPO</t>
  </si>
  <si>
    <t>SERVICIO VIVIENDA Y URBANIZACION REGION DE VALPARAISO</t>
  </si>
  <si>
    <t>SERVICIO VIVIENDA Y URBANIZACION REGION DE COQUIMBO</t>
  </si>
  <si>
    <t>SERVICIO VIVIENDA Y URBANIZACION REGION DE LOS RIOS</t>
  </si>
  <si>
    <t>SERVICIO DE REGISTRO CIVIL E IDENTIFICACION</t>
  </si>
  <si>
    <t>SERVICIO VIVIENDA Y URBANIZACION REGION DE ARICA Y PARINACOTA</t>
  </si>
  <si>
    <t>SERVICIO VIVIENDA Y URBANIZACION REGION DEL LIBERTADOR GENERAL BERNARDO O'HIGGINS</t>
  </si>
  <si>
    <t>SERVICIO VIVIENDA Y URBANIZACION REGION DEL MAULE</t>
  </si>
  <si>
    <t>SERVICIO VIVIENDA Y URBANIZACION REGION DE LA ARAUCANIA</t>
  </si>
  <si>
    <t>INSTITUTO NACIONAL DE DEPORTES</t>
  </si>
  <si>
    <t>SUBSIDIO NACIONAL AL TRANSPORTE PUBLICO</t>
  </si>
  <si>
    <t>GOBIERNO REGIONAL - REGION DE AISEN DEL GENERAL CARLOS IBAÑEZ DEL CAMPO - SERVICIO VIVIENDA Y URBANIZACION REGION DE AISEN DEL GENERAL CARLOS IBAÑEZ DEL CAMPO</t>
  </si>
  <si>
    <t>GOBIERNO REGIONAL - MINISTERIO DE VIVIENDA Y URBANISMO</t>
  </si>
  <si>
    <t>SERVICIO VIVIENDA Y URBANIZACION REGION DE MAGALLANES Y ANTARTICA CHILENA</t>
  </si>
  <si>
    <t>DIRECCION DE BIBLIOTECAS, ARCHIVOS Y MUSEOS</t>
  </si>
  <si>
    <t>EN LA ACTUALIDAD LA LOCALIDAD SE ABASTECE DE NORIAS Y CAMIONES ALJIBES, LO QUE PRODUCE PROBLEMAS DE DISPONIBILIDAD(SOBRE TODO EN ÉPOCAS DE ESCASES HÍDRICA), SALUBRIDAD Y SEGURIDAD DEL RECURSO.</t>
  </si>
  <si>
    <t>- CAPTACION Y TRATAMIENTO: SE HABILITA SONDAJE EXISTENTE (50 M PROFUNDIDAD, SE ENCAMISA COMPLETO), EL CUAL POSEE UN CAUDAL DE 30 L/S, QUE ES MÁS QUE SUFICIENTE PARA ABASTECER LA DEMANDA ESTIMADA DE 6,4 L/S ENTRE EL AÑO 10 AL 20. 
- LA HABILITACION DEL SONDAJE INCLUYE ADEMAS LA INCLUSION DE UN EQUIPO DE BOMBEO, EQUIPO DE DOSIFICACION HIPOCLORITO PARA SANITIZAR EL AGUA.
- EL EQUIPO DE BOMBEO REQUERIDO DEBE SER CAPAZ DE SUMINISTRAR, AL ANO 10 Y 20, UN CAUDAL DE 6,4 L/S A UNA ALTURA DE 9,45 M. 
- LA IMPULSION E INTERCONEXIONES SE CONTEMPLAN EN ACERO GALVANIZADO ASTM A53 SCH40 GRADO A DN=3 EN TOTAL 50M.
- INSTALACION DE EQUIPO BOOSTER PARA SECTOR DE ALTA Y BAJA PRESION UBICADA EN SEDE COMUNITARIA Y RECINTO ESTANQUE.
- SISTEMA DE CLORACION: SE CONSIDERA LA INCORPORACION DE UN EQUIPO DE CLORACION, PARA TRATAR EL AGUA CAPTADA, CON UNA SOLUCION DE HIPOCLORITO DE CALCIO, CON UNA DOSIS DE 1 PPM EN UNA CONCENTRACION DE 4.000 PPM. ESTE SISTEMA DEBE ENTREGAR UN CAUDAL DE INYECCION DE 5,76 L/H HASTA EL AÑO 20. PARA LA DOSIFICACION SE CONSIDERA ESTANQUE DE CLORACION DE CAPACIDAD 100 LITROS. 
- REGULACION: SE CONTEMPLA, DE ACUERDO AL ANALISIS, LA CONSTRUCCION DE UN ESTANQUE DE HORMIGON ARMADO  A NIVEL DE PISO DE CAPACIDAD 20 M3. 
- LA RED CONTARA CON 10,5 KM DE EXTENSIÓN APROXIMADAMENTE, PVC C-10 (63MM = 1,2 KM; 75MM = 9,2 KM; ASTM A53 SCH 40 2(PULG)=10 M; 3(PULG)= 156M;
- LOS ARRANQUES A INSTALAR SON 111.</t>
  </si>
  <si>
    <t xml:space="preserve">CONTRIBUIR A MANTENER SANA SU POBLACIÓN JUNTO A LA COMUNIDAD , EN EL CUIDADO DE LA SALUD DE SUS FAMILIAS, PRINCIPALMENTE A TRAVÉS DE LA PROMOCIÓN, PREVENCIÓN Y FORTALECIMIENTO DEL AUTO CUIDADO EN COORDINACIÓN CON LA RED ASISTENCIAL. </t>
  </si>
  <si>
    <t xml:space="preserve">EL PROYECTO CONSISTE EN LA CONSTRUCCIÓN DE UN CENTRO COMUNITARIO DE SALUD FAMILIAR (CECOSF)  EN TERRENO VACÍO UBICADO EN  CAMINO  LA LÍNEA S/N  VILLA HACIENDA ALHUÉ EN LA COMUNA DE ALHUÉ ,  CON DEPENDENCIA ADMINISTRATIVA DEL  CESFAM VIILLA HACIENDA ALHUÉ, CON 248 M2 .  SE CONSIDERA LA REALIZACIÓN DE LAS ESPECIALIDADES,  PARA EL  DISEÑO ARQUITECTÓNICO SE APLICARÁ   EL PROTOTIPO DEL MINSAL. ESTA CONTEMPLADA  LA ADQUISICIÓN DE EQUIPOS Y  EQUIPAMIENTO PARA UNA EFICAZ  Y EFICIENTE OPERACIÓN DEL DISPOSITIVO DE SALUD,  ASÍ COMO TAMBIÉN GASTOS ADMINISTRATIVOS Y OTROS GASTOS UTILIZADOS PARA EL  PAGO DEL PERMISO DE EDIFICACIÓN </t>
  </si>
  <si>
    <t>A FIN DE MEJORAR LA COBERTURA, OPORTUNIDAD Y CALIDAD DE LA ATENCIÓN A LOS USUARIOS DE LOS
SERVICIOS DE URGENCIA DE LA COMUNA DE PENCO, SE PROPONE LA CONSTRUCCIÓN DE UN SAR ANEXO AL  NUEVO CESFAM PENCO</t>
  </si>
  <si>
    <t>CONSISTE EN REALIZAR EL DISEÑO Y LA EJECUCIÓN DE OBRAS CORRESPONDIENTES A LA CONSTRUCCIÓN DE UN SERVICIO DE ATENCIÓN DE URGENCIA DE ALTA RESOLUTIVIDAD DE 553,8 M2 ANEXO AL NUEVO CESFAM PENCO. ESTA INFRAESTRUCTURA POSEE UNA MATERIALIDAD CON MUROS ESTRUCTURALES DE HORMIGÓN ARMADO Y ALBAÑILERIA, TENIENDO COMO PRINCIPALES RECINTOS UNA SALA CON RX OSTEOPULMONAR, UNA SALA PARA EXAMENES DE LABORATORIO Y DISTINTOS BOX PARA LA FUNCIONALIDAD DE LA URGENCIA.</t>
  </si>
  <si>
    <t>LA NECESIDAD DE CONTAR CON UNA INFRAESTRUCTURA DESTINADA A LOS ADULTOS MAYORES QUE RESIDEN EN EL HOGAR JUAN PABLO II DADO A QUE LA INFRAESTRUCTURA NO CUMPLE CON LAS CONDICIONES QUE GARANTICEN UNA MEJOR CALIDAD DE VIDA.</t>
  </si>
  <si>
    <t>ADULTO MAYOR</t>
  </si>
  <si>
    <t>ESTA NUEVA UNIDAD POLICIAL PERMITIRÁ MEJORAR LA PRESENCIA POLICIAL Y LA CAPACIDAD DE RESPUESTA DE CARABINEROS ANTE LA DEMANDA  POR SERVICIOS POLICIALES DE LA COMUNIDAD LOS TRAPENSES EN LA COMUNA DE LO BARNECHEA , MEJORANDO LOS NIVELES DE SEGURIDAD PERCIBIDOS POR LA COMUNIDAD.</t>
  </si>
  <si>
    <t>LA INICIATIVA CONSISTE EN LA CONSTRUCCIÓN DE UN RECINTO POLICIAL DE 353,75 M/2 CON LA CATEGORÍA DE TENENCIA, EL CUAL SE DESARROLLÓ POR EL DEPARTAMENTO DE CUARTELES DE CARABINEROS, EN BASE A UN PROGRAMA DE ARQUITECTURA CONSIDERANDO EL MODELO AUTOCONSTRUCTIVO TERMO PANEL S.I.P  -F-15, EN UN TERRENO DE 1861,12 M/2 UBICADO EN AVDA. LA DEHESA N° 4422, CEDIDO EN COMODATO POR 99 AÑOS A CARABINEROS DE CHILE  POR LA I. MUNICIPALIDAD DE LO BARNECHEA.</t>
  </si>
  <si>
    <t>DOTAR AL SECTOR RAFAEL TORREBLANCA DE UN ESPACIO PUBLICO CON AREAS VERDES APTO PARA EL ESPARCIMIENTO, RECREACIÓN Y PERMANENCIA Y, AL MISMO TIEMPO, ALBERGAR DE FORMA SEGURA A TODA LA POBLACIÓN QUE ASISTE ANUALMENTE A LA CELEBRACION DE LA FIESTA RELIGIOSA DE LA CRUZ DE MAYO.</t>
  </si>
  <si>
    <t>EN ESTA ETAPA SE DESARROLLARAN LAS OBRAS CIVILES DEL PROYECTO, CON LA CONTRUCCIÓN DE MUROS DE CONTENCIÓN, PAVIMENTOS MIXTOS EN BALDOSAS MICROVIBRADAS , ADOCRETOS, HORMIGON, GRADAS, JUEGOS INFANTILES, MAQUINAS DE EJERCICIOS,SOMBREADEROS, ESCAÑOS, BASUREROS, BEBEDEROS, ILUMINACION ARTIFICIAL , GRUTA Y LA RECONSTRUCCION DEL HITO URBANO DE LA CRUZ ,TODO EN UNA SUPERFICIE DE 9537 M².</t>
  </si>
  <si>
    <t>EN EL SECTOR LAS FLORES, COMUNA DE MAIPU, EXISTE POBLACIÓN INFANTIL DE 0- 3 AÑOS 11 MESES DE EDAD QUE SE ENCUENTRA MARGINADA DEL PROCESO DE EDUCACIÓN INICIAL PRESENTANDO UN BAJO NIVEL SOCIOCOGNITIVO.
ADEMÁS, EN EL SECTOR EXISTE DÉFICIT DE CUPOS DE ATENCIÓN PARVULARIA.</t>
  </si>
  <si>
    <t>LA PRESENTE ETAPA CONSIDERA LA EJECUCIÓN DE OBRAS CIVILES PARA LA CONSTRUCCIÓN DE UNA SALA CUNA Y JARDÍN INFANTIL EN CALLE
LAS FLORES N°1620, EN LA COMUNA DE MAIPÚ. CON ESTO SE INSTALA UNA CAPACIDAD DE 20 CUPOS PARA LA ATENCIÓN DE SALA CUNA EN NIVELES MENOR Y MAYOR Y DE 24 PÁRVULOS EN NIVELES MEDIO MENOR Y MAYOR, EQUIVALENTE A UN NIVEL SALA CUNA MIXTO Y UN NIVEL MEDIO MIXTO. SERÁ ADMINISTRADO DIRECTAMENTE POR JUNJI. TAMBIÉN CONTEMPLA LA ADQUISICIÓN DE EQUIPOS Y EQUIPAMIENTO SEGÚN NORMATIVA
CORRESPONDIENTE.
EL PROYECTO CONTEMPLA LAS SIGUIENTES ÁREAS:
RECINTOS DOCENTES (205,52 MT2): SALA DE ACTIVIDADES, UNO PARA SALA CUNA Y UNO PARA NIVELES MEDIOS, SALA DE MUDAS Y HÁBITOS HIGIÉNICOS, AMBOS NIVELES Y SALA DE EXPANSIÓN.
RECINTOS ADMINISTRATIVOS (110,54 MT2): OFICINA DE DIRECCIÓN, DE EDUCADORAS, HALL DE ESPERA, SALA MULTIUSO, SALAS COMUNITARIAS, SALAS DE AMAMANTAMIENTO, BODEGAS Y BAÑOS.
ÁREA DE SERVICIOS (112,87 MT2): COCINA, COCINA DE LECHE, BODEGAS Y BAÑO.
CIRCULACIONES Y MUROS (17,93%)(93,74 MT2).
ÁREAS CUBIERTAS (61,01 MT2); CIRCULACIONES Y PATIOS CUBIERTOS.
ÁRAS EXTERIORES (343,44 MT2): PATIOS DE EXPANSIÓN, GENERAL Y SERVICIO. 
TOTAL MAGNITUD: 927,12 MT2.
EL PROYECTO CONTEMPLA LA EDIFICACIÓN DE UNA PLANTA, EN SISTEMA CONSTRUCTIVO PANEL CIP Y FACHADA CON EFICIENCIA ENERGÉTICA. LOS
RECINTOS Y PROGRAMA ARQUITECTÓNICO SE DISEÑAN SEGÚN LOS ESTÁNDARES DEL PROGRAMA PAM-CR.</t>
  </si>
  <si>
    <t xml:space="preserve">CAJÓN, SE CARACTERIZA POR SER UN LUGAR DE CRECIMIENTO EXPLOSIVO DE SU POBLACIÓN A TRAVÉS DE LA EXPANSIÓN DE LOTEOS DE VIVIENDAS, ACTUALMENTE LA SALUD ES ATENDIDA A TRAVÉS DE UNA POSTA, LA QUE NO DA ABASTO POR ESPACIO Y ESPECIALIDADES, PARA SU POBLACIÓN. </t>
  </si>
  <si>
    <t xml:space="preserve"> CONST EIFICIO DE 1.509,05 M2 . PMA, ES EL SIGUIENTE: 
BOX CLÍNICO MULTIPROPÓSITO TIPO ,	12 M2, BOX CLÍNICO MULTIPROPÓSITO TIPO 2,12 M2, BOX GINECOLÓGICO CON BAÑO	19 M2, BOX DENTAL12 M2, UNIDAD SATÉLITE SOME CON ARCHIVO FICHAS	14 M2, SALA ESPERA 20 M2, SALA TRABAJO CLÍNICO GRUPAL 16 M2, BAÑOS ACCESO UNIVERSAL 4 M2, BAÑOS PERSONAL 1,5 M2, BOX IRA	24 M2, BOX ERA	24 M2, SALA TOMA MUESTRA Y BAÑO 12 M2, BOX ECOGRAFIAS 12 M2, BOX VACUNATORIO 12 M2, SALA MULTIUSO 30 M2, CURACIÓN Y TRATAMIENTO 24 M2, BOX ATENCIÓN DE URGENCIA 24 M2, CIRUGÍA MENOR 16 M2, VESTIDOR CON LAVADO QUIRÚRGICO	8 M2, SALA TRABAJO SUCIO	4 M2. SALA ATENCIÓN VICTIMAS CON BAÑO	19 M2, SALA ESPERA GENERAL 17 M2, BAÑOS ACCESO UNIVERSAL	4 M2, BAÑOS PERSONAL 1,5 M2, RX DENTAL DIGITAL Y SALA DE COMANDO	8 M2, SOME URGENCIAS CON PROCEDIMIENTOS 8 M2, ASEO	4 M2, FARMACIA,SALA ESPERA 5 M2 .. DESPACHO FARMACIA 9 M2, BODEGA FARMACIA 10 M2 , DESPACHO P.N.A.C. 9 M2, BODEGA PNAC.  20 M2, AREA SUCIA Y ÁREA LIMPIA Y ESTÉRIL 	22 M2 . OFICINA DIRECCIÓN 9 M2 SCRETARIA DIRECCIÓN 8 M2 OFICINA SUBDIRECTOR ADMINISTRATIVO 9 M2, BODEGA ADMINISTRATIVA	2 M2, CAFETERÍA, 21 M2, VESTUARIO CON BAÑO BAÑO PERSONAL 1,5 M2, UNIDAD DE SOME, SOME GENERAL 	16 M2 ,ARCHIVO, ESPACIOS FULL SPACE VAR OFICINA JEFE SOME 9 M2, OFICINA CALIFICACIÓN DE DERECHO	9 M2, OFICINA TÉCNICA ( INFORMES) 12 M2, O.I.R.S. 8 M2, SALA EQUIPOS TECNOLOGÍAS DE INFORMACIÓN Y COMUNICACIÓN	12 M2
SALA DE ESTIMULACIÓN TEMPRANA CON BODEGA	18 M2 4. AREA SERVICIOS GENERALES RECINTO DE ASEO (INTERIOR DEL CES)	4 M2, BODEGA GENERAL 9 M2, DEPOSITO DE RESIDUOS SÓLIDOS 10 M2, TABLEROS ELÉCTRICOS SECUNDARIOS	1,2 M2, SALA DE TABLEROS ELÉCTRICOS Y GRUPO ELECTRÓGENO	20 M2, SALA GUARDIAS, CHOFERES Y ENCARGADO DE MANTENCIÓN DEL EDIFICIO 15 M2, SALA CALDERA Y QUIPOS, TÉRMICOS	20 M2, SALA SERVICIOS EXTERNOS 	15 M2 ESPACIO DE GASES CLÍNICOS 12 M2, GABINETE INCENDIOS 	0,8 M2
ESTACIONAMIENTO AMBULANCIA (COBERTIZO MEDIDA SUP.)	12 M2
ATIO CARGA SALA REHABILITACIÓN CON BAÑO	74 M2, </t>
  </si>
  <si>
    <t>AL FIN DE MEJORAR LA COBERTURA, OPORTUNIDAD Y CALIDAD DE LA ATENCIÓN A LOS USUARIOS DE LOS SERVICIOS DE URGENCIA DE LA COMUNA DE HUALPEN, SE PROPONE LA CONSTRUCCIÓN DE UN SAR EN EL SECTOR DE HUALPEN, ADOSADO AL CESFAM EXISTENTE</t>
  </si>
  <si>
    <t>CONSISTE EN REALIZAR EL DISEÑO Y LA EJECUCIÓN DE OBRAS CORRESPONDIENTE A LA CONSTRUCCIÓN DE UN SERVICIO DE ATENCIÓN DE URGENCIA DE ALTA RESOLUTIVIDAD ADOSADO AL CESFAM HUALPENCILLO, OCUPANDO LOS RECINTOS COMUNES DE ATENCIÓN DEL ACTUAL CENTRO, CONSIDERANDO A SU VEZ LA CONSTRUCCIÓN DE 356 M2 Y HABILITACIÓN DE 78,3 M2 PARA QUE EL SAR ADOSADO CUENTE CON TODOS LOS RECINTOS REQUERIDOS.DADA LA ANTERIOR INTERVENCIÓN SE DEBERÁ REALIZAR UNA AMPLIACIÓN QUE PERMITA ALBERGAR LOS RECINTOS DESPLAZADOS POR LA PRESENCIA DEL NUEVO SAR CORRESPONDIENTE A 70,7 M2. ESTA INFRAESTRUCTURA TENDRÁ UNA MATERIALIDAD CON MUROS ESTRUCTURALES DE HORMIGÓN ARMADO Y ALBAÑILERÍA, TENIENDO COMO PRINCIPALES RECINTOS UNA SALA CON RX OSTEOPULMONAR, UNA SALA PARA EXÁMENES DE LABORATORIO Y DISTINTOS BOX PARA LA FUNCIONALIDAD DE LA URGENCIA.</t>
  </si>
  <si>
    <t>SE IDENTIFICA QUE LOS FUTBOLISTAS Y LA COMUNIDAD DE LA COMUNA DE SAN JUAN DE LA COSTA NO PUEDEN PRACTICAR Y PRESENCIAR FÚTBOL DE FORMA CÓMODA, SEGURA Y PROGRAMADA EN TODA LA RED DEPORTIVA COMUNAL.</t>
  </si>
  <si>
    <t>SE CONSIDERA LA CONSTRUCCIÓN DE UN ESTADIO PARA LA LOCALIDAD DE PUAUCHO, CAPITAL DE LA COMUNA DE SAN JUAN DE LA COSTA. EL DISEÑO CONSIDERA ELEMENTOS DE LA CULTURA TRADICIONAL MAPUCHE-WILLICHE, EN SU MATERIALIDAD, CONFORMACIÓN ESPACIAL Y ARQUITECTÓNICA.
EL PROYECTO POSEE UNA SUPERFICIE TOTAL DE 11.360,36M2, DONDE SE DISTINGUEN: CARPETA DE PASTO SINTÉTICO DE 7.102 M2 CON 4 TORRES DE ILUMINACIÓN DE 18M Y 24 FOCOS DE 2000 WATTS; UN MÓDULO DE HORMIGÓN DE DOS NIVELES DE 535,96M2 QUE INCORPORA GRADERÍAS TECHADAS CON ESTRUCTURA METÁLICA, CUBIERTA DE ZINC ALUM, Y CAPACIDAD PARA 400 BUTACAS INDIVIDUALES,  CAMARINES, SERVICIOS HIGIÉNICOS, SALA PRIMEROS AUXILIOS, OFICINA ADMINISTRACIÓN Y BODEGA GENERAL; 58M2 DE PASILLOS CUBIERTOS, 210M2 DE ESTACIONAMIENTOS, CASETA DE GENERADOR DE 24M2; CIERROS PERIMETRALES; INSTALACIONES SANITARIAS, ELÉCTRICAS, GAS Y AGUAS LLUVIA. CONSIDERA 3.430M2 DE ESPACIOS PÚBLICOS ABIERTOS, DE LOS CUALES 570M2 CORRESPONDEN A UN ÁREA DE ACCESO DE CIRCULACIÓN PEATONAL EN BALDOSAS MICROVIBRADAS, DONDE SE LOCALIZA UN ÁREA CEREMONIAL REPRESENTADA POR UN CULTRÚN.
ADEMÁS DEL ÍTEM OBRAS CIVILES, EL PROYECTO CONSIDERA CONSULTORÍAS PARA ASESORÍA DE INSPECCIÓN TÉCNICA, EQUIPOS, EQUIPAMIENTOS Y GASTOS ADMINISTRATIVOS.</t>
  </si>
  <si>
    <t>EJECUTAR PAVIMENTOS EN HCV EN 16 CALLES DE LA PROVINCIA DE PALENA QUE CUENTAN CON CARPETA DE RODADO EN ESTABILIZADO. ESTA INICIATIVA SE ENMARCA DENTRO  DEL PLAN  PATAGONIA VERDE.(PEDZE)</t>
  </si>
  <si>
    <t>PROYECTO DE EJECUCION DE PAVIMENTACION EN HCV DE 16 CALLES DE LA PROVINCIA DE PALENA, CALZADA HCV 0.15 ACERAS 0,07 Y SOLUCION DE AGUAS LLUVIA, QUE EN TOTAL SUMAN 26.492 M2 DE CALZADA. ESTE PROYECTO SE INSERTA EN EL PLAN PATAGONIA VERDE (PEDZE). SE CONSTRUIRA DE ACUERDO A DISEÑO DE INGENIERÍA APROBADO POR SERVIU.
MONTOS DE INVERSION: CHAITEN M$1.294.229, PALENA M$19.146, FUTALEUFU M$405.276, HUALAIHUE M$378.381</t>
  </si>
  <si>
    <t>EL SIGUIENTE PROYECTO ESTÁ DIRIGIDO A LOGRAR LA CONSTRUCCIÓN DE UN COMPLEJO EDUCACIONAL, QUE COBIJE LA EDUCACIÓN PREBASICA, BÁSICA Y MEDIA CIENTÍFICA HUMANÍSTICA DE LA COMUNA DE CARAHUE., LA CUAL FUE AFECTADA POR EL TERREMOTO DEL 27/F DE 2010</t>
  </si>
  <si>
    <t>LA CONSTRUCCIÓN DEL ESTABLECIMIENTO ¿COMPLEJO EDUCACIONAL DARIO SALAS - CARAHUE, UBICADO EN CAMINO CARAHUE KM 1 S/N,  CON UNA SUPERFICIE DE 30.000 M2, EN LA CIUDAD DE CARAHUE, CUENTA CON UNA SUPERFICIE DE  6.753,34 MT2 DE CONSTRUCCIÓN, PARA UNA CAPACIDAD DE 1260 ALUMNOS EN UN SUPERFICIE QUE SE DETALLA A CONTINUACIÓN:
ÁREA ADMINISTRACIÓN   284,58
ÁREA DOCENTE           2.036,34
ÁREA PREBASICA           216,73
ÁREA SERVICIOS              801,55
ÁREA MULTICANCHA    1.123,08
ÁREA PATIOS                2.161,33
OTRAS SUPERFICIES          139,84
EL EDIFICIO SE PROYECTA EN 3 PISOS EN ESTRUCTURA MAYORMENTE DE HORMIGÓN ARMADO, ADEMÁS DE ESTRUCTURA DE MADERA LAMINADA PARA LAS MULTICANCHAS, COMO COMPLEMENTO. POR OTRA PARTE ESTE EDIFICIO INCLUYE  TERMOPANELES EN MARCO DE PVC Y UNA ENVOLVENTE DEL EDIFICIO, QUE MEDIANTE UN ESTUDIO DE EFICIENCIA ENERGÉTICA, DETERMINÓ SUS CARACTERÍSTICAS, CON LO CUAL SE PRETENDE MEJORAR, TANTO LOS ASPECTOS DE CALEFACCIÓN Y VENTILACIÓN, ASÍ COMO TAMBIÉN LA ACÚSTICA DE LOS RECINTOS Y EL AHORRO DE ENERGÍAS ASOCIADAS AL FUNCIONAMIENTO DE ESTE COMPLEJO EDUCACIONAL.
EL COLEGIO CONSTARÁ CON NIVELES DE PRE BÁSICA, BÁSICA Y ENSEÑANZA MEDIA, LO CUAL SERÁ UN BENEFICIO PARA EL DESARROLLO DE LOS ALUMNOS DEL SECTOR.
QUE EN LA ACTUALIDAD LA ESCUELA DARIO SALAS, FUNCIONA EN DEPENDENCIAS DE LA ESCUELA KIM RUKA, HASTA QUE SE CONSTRUYA EL NUEVO COMPLEJO EDUCACIONAL.</t>
  </si>
  <si>
    <t xml:space="preserve">A NIVEL URBANO, LA PAVIMENTACIÓN DE LAS VÍAS AV. JOSÉ PALACIOS Y CALLE MAIPÚ PRETENDE CONECTAR EFICIENTEMENTE EL CENTRO DE LA CIUDAD CON EL CRECIENTE SECTOR PONIENTE DE SAN FERNANDO, ADEMÁS DE MEJORAR LA CALIDAD DE VIDA DE LOS VECINOS QUE TRANSITAN POR ELLAS A DIARIO  ENTRE SUS HOGARES Y SUS TRABAJOS.   </t>
  </si>
  <si>
    <t xml:space="preserve">EL PROYECTO CONTEMPLA ENTRE OTRAS OBRAS, LA PAVIMENTACIÓN DE LA CALZADA DE CALLE  JOSÉ PALACIOS, EN 2 TRAMOS, DE ACUERDO A PROYECTO ORIGINAL  SERVIU Nº  2292, DE FECHA NOV 2016.
-TRAMO: ENTRE CALLES VALDIVIA Y  GUADALUPE SUR  EN UNA LONG. APROX. DE 461 ML, Y ANCHO DE CALZADA DE 7 M, CON UNA CARPETA ASFÁLTICA DE 0,06 M DE ESPESOR, BINDER DE 0,05 M, SOBRE BASE ESTABILIZADA DE 0,20 M; COLOCACIÓN DE  SOLERAS TIPO A;  CONSTRUCCIÓN DE  VEREDAS DE 1,3 M DE ANCHO, POR EL COSTADO SUR DE LA CALZADA, EN DOS TRAMOS: EL PRIMERO ENTRE CALLE VALDIVIA Y COLEGIO BRITISH COLLEGE, APROX. 165 ML; Y UN SEGUNDO TRAMO, ENTRE CALLES OLEGARIO LAZO Y GUADALUPE  SUR, APROX. 160 ML.
SE CONTEMPLA ENTUBAMIENTO  DE  ACEQUIA EXISTENTE EN COSTADO SUR DE LA CALZADA, EN 2 TRAMOS: EL PRIMERO ENTRE CALLE CARAMPANGUE Y COLEGIO BRITISH COLLEGE, APROX. 60 ML; Y UN SEGUNDO TRAMO, ENTRE CALLES OLEGARIO LAZO Y GUADALUPE  SUR, APROX. 160 ML.
-TRAMO: CALLES EL QUILO Y LOS RULOS EN UNA LONG. APROX. DE 119 ML,  Y ANCHO DE CALZADA DE 6 M, CON UNA  CARPETA ASFÁLTICA DE  0,07 M. DE ESPESOR, SOBRE BASE ESTABILIZADA DE 0,25 M; COLOCACIÓN DE  SOLERAS TIPO A;  CONSTRUCCIÓN DE VEREDAS DE 1,2 M DE ANCHO, POR EL COSTADO NORTE EN TRAMO EL QUILO-LOS RULOS.
 </t>
  </si>
  <si>
    <t xml:space="preserve">LA NECESIDAD DE CONTAR CON UNA HOSPEDERIA PARA ATENDER EL CRECIENTE NUMERO DE PERSONAS EN SITUACION DE CALLE CON ALTA VULNERABILIDAD SOCIAL, EXPUESTAS A DAÑOS EN SU INTEGRIDAD FISICA, EMOCIONAL Y PSIQUICA Y QUE PROVIENEN DE DIVERSAS COMUNAS DE LA PROVINCIA DE ÑUBLE </t>
  </si>
  <si>
    <t>CONSULTA LA CONSTRUCCION Y EQUIPAMIENTO DE UN EDIFICIO MODERNO DE 2 NIVELES CON UNA SUPERFICIE DE 1.211,9 M2, EN MATERIAL DE ALBAÑILERIA CONFINADA Y ESTRUCTURA METALCON, CON ALTOS ESTANDARES CONSTRUCTIVOS Y EFICIENCIA ENERGETICA, EN UNA LOCALIZACION ESTRATEGICA DENTRO DE LAS 4 AVENIDAS PRINCIAPLES, CERCANA AL MERCADO, CENTROS DE SALUD Y SERVICIOS PUBLICOS,  QUE PERMITA DAR ATENCIÓN PERMANENTE Y DE CALIDAD A 70 PERSONAS EN SITUACION DE CALLE PROVENIENTES DE CHILLAN Y SUS COMUNAS VECINAS.</t>
  </si>
  <si>
    <t>CHERQUENCO CUENTA CON UN ESTADIO MUN.DE MAS DE 20 AÑOS, POSEE UNA CANCHA DE TIERRA EN MUY MALAS CONDICIONES PARA LA PRÁCTICA DEL FUTBOL,DESGASTADO POR SU PROLONGADA UTILIZACIÓN,EL MUNICIPIO PRETENDE RECUPERAR ESTE RECINTO Y SATISFACER LA DEMANDA DEPORTIVA LOCAL, ADEMÁS DISMINUIR EL SEDENTARISMO</t>
  </si>
  <si>
    <t>EL ESTADIO DE CHERQUENCO, ACTUALMENTE CUENTA CON UNA SUPERFICIE DE TIERRA, LA CUAL SE PRETENDE MEJORAR A TRAVES DE LAS
SIGUIENTES INTERVENCIONES:
- DRENAJE Y MEJORAMIENTO PREVIO DEL TERRENO DE JUEGO;
- SUMINISTRO E INSTALACIÓN CARPETA DE CÉSPED SINTÉTICA 8214M2
- INSTALACION ARCOS DE FÚTBOL, BANDERINES,
- PROTECCIÓN TRAS ARCOS (PARAPELOTAS)
- BANCA SUPLENTE
- CIERRE PERIMETRAL (MALLA OLIMPICA)
- REPARACIÓN DE GRADERÍAS EXISTENTES
- SUPERFICIE DE ACCESO A CANCHA
ADEMÁS CONTEMPLA UN SERVICIO DE ASESORÍA INSPECCIÓN TECNICA DE OBRAS (A.I.T.O.), DEPENDIENTE DE LA MUNICIPALIDAD DE VILCÚN</t>
  </si>
  <si>
    <t>EL HOSPITAL DE FLORIDA CONSTRUIDO EL AÑO 1939 CON ESTRUCTURA DE MADERA CON  INSTALACIONES QUE AGOTARON SU VIDA UTIL Y ESTADO DE CONSERVACION MENOS QUE REGULAR . CLARAMENTE ES UN ESTABLECIMIENTO QUE NO REUNE LAS CONDICIONES  NI LA NORMATIVA BASICA PARA ACREDITACION  EN LA ATENCION DE SUS USUARIOS.</t>
  </si>
  <si>
    <t>EL PROYECTO CONTEMPLA LA REPOSICION DEL HOSPITAL DE FLORIDA EN UN NUEVO TERRENO. EL NUEVO ESTABLECIMIENTO TENDRA 3947,3 M2 , EN DOS NIVELES.   SE CONTEMPLA LA COMPRA DEL EQUIPAMIENTO COMPLETO, EQUIPOS Y LA REPOSICION DE UNA AMBULANCIA BASICA.
SE INCLUYEN EN LA INVERSION LOS COSTOS DE ASESORIA A LA INSPECCION Y EL PAGO DE DERECHOS Y APORTES FINANCIEROS REEMBOLSABLES EN EL ITEM OTROS.</t>
  </si>
  <si>
    <t>LA ESCUELA NUEVA ALBORADA, TIENE MÁS DE 50 AÑOS DE USO, PRESENTANDO CONSIDERABLES DEFICIENCIAS E INSUFICIENCIA EN SU INFRAESTRUCTURA, LO CUAL HACE UN ESTABLECIMIENTO INCOMODO, INSEGURO, POCO ATRACTIVO Y FUNCIONAL, ETC, GENERANDO CON ELLO EXÓDO DE MATRÍCULA Y DESCONTENTO DE LA COMUNIDAD ESCOLAR.</t>
  </si>
  <si>
    <t>SE CONSULTA CONSTRUCCION NUEVO ESTABLECIMIENTO EN DOS NIVELES CON APROX 3691 M2, CONTEMPLANDO ENTRE OTRAS : OF DIRECTOR E INSPECTOR GENERAL, UTP, ARCHIVO, SALA PROFESORESPORTERIA, ENFERMERIA, 12 AULAS PARA 40 ALUMNOS, MULTITALLER, BIBLIOTECA, SALA IDIOMAS, SALA COMPUTACION, TALLER AUDIOVISUALES, LABORATORIO, DEPENDENCIAS PRE BASICA, SALA INTEGRACION, GIMNASIO.</t>
  </si>
  <si>
    <t>LOGRAR UN DESARROLLO SOCIAL Y ECONOMICO EN IGUALDAD DE CONDICIONES CON EL RESTO DE LA REGION, PERMITIENDO APROVECHAR LAS OPORTUNIDADES DE MEJOR CALIDAD DE VIDA QUE TRAE CONSIGO EL USO DE NUEVAS TECNOLOGIAS DOMESTICAS, PRODUCTIVAS Y DE LA COMUNICACION, MEDIANTE LA ELECTRIFICACIÓN DE LA LOCALIDAD DE LOS RULOS EN SU SEGUNDA ETAPA.</t>
  </si>
  <si>
    <t>LA RED ELÉCTRICA CONSIDERA LA CONSTRUCCIÓN DE APROXIMADAMENTE 3.229 METROS DE RED DE MEDIA TENSIÓN BIFÁSICA EN POSTE DE HORMIGÓN ARMADO DE 11,5 METROS, CON CABLE DESNUDO DE ALUMINIO N° 2 AWG (33 MM (33 MM²), ESTRUCTURAS ASOCIADAS Y PROTECCIONES .
INSTALACIÓN DE OCHO SUBESTACIONES BIFÁSICAS DE 15 KVA CADA UNA, EN TENSIONES DE 23.000/231 VOLTS Y SUS RESPECTIVOS EQUIPOS DE PROTECCIÓN EN MEDIA Y BAJA TENSIÓN.
CONSTRUCCIÓN DE RED DE BAJA TENSIÓN MONOFÁSICA EN UNA EXTENSIÓN DE  APROXIMADAMENTE  5.775 METROS SOBRE POSTES DE HORMIGÓN ARMADO DE 9,0 METROS EN CONDUCTOR DE ALUMINIO PREENSAMBLADO DE 2X25 MM2,  ESTRUCTURAS ASOCIADAS Y PROTECCIONES.
CONSTRUCCIÓN DE 51 EMPALMES HASTA CONECTAR LA INSTALACIÓN ELÉCTRICA INTERIOR DE CADA UNO DE LOS BENEFICIARIOS, , ADEMÁS DE 2 EMPALMES A EQUIPAMIENTOS: CLUB DEPORTIVO E IGLESIA EVANGÉLICA. SUMINISTRO E INSTALACIÓN DE 53 MEDIDORES MONOFÁSICOS EN TOTAL,  ESTRUCTURAS ASOCIADAS Y PROTECCIONES.</t>
  </si>
  <si>
    <t>SE OTORGARÁ UNA ATENCIÓN PRIMARIA DE ALTA CALIDAD, RESOLUTIVA, ACOGEDORA Y CERCANA BAJO EL PRISMA DE SALUD FAMILIAR  Y COMUNITARIA, GARANTIZANDO EL ACCESO UNIVERSAL AL SISTEMA INTEGRAL DE PROTECCIÓN SOCIAL Y FORTALECER LA RED ASISTENCIAL PÚBLICA.</t>
  </si>
  <si>
    <t>LA ETAPA CONSISTE EN LA CONSTRUCCIÓN DEL CENTRO DE SALUD FAMILIAR, EL CUAL SERÁ EMPLAZADO EN EL SECTOR URBANO DE LA COMUNA. LA CONSTRUCCIÓN  CONTEMPLA UNA SUPERFICIE DE 2078 M2, CON DOS NIVELES DE CONSTRUCCIÓN MÁS UN ZOCALO, DE ACUERDO A DISEÑO  DE ARQUITECTURA, INGENIERÍA DE ESPECIALIDADES APROBADO POR EL SERVICIO SALUD VALDIVIA. 
SE PLANTEA UN SISTEMA CONSTRUCTIVO EN BASE A PILARES, VIGAS Y LOSA DE HORMIGÓN ARMADO. LA ESTRUCTURA DE TECHUMBRE SERÁ EN BASE A UNA CERCHA METÁLICA.
LA ETAPA CONTEMPLA ADEMÁS LA ADQUISICIÓN DE EQUIPOS Y EQUIPAMIENTO PARA EL CORRECTO FUNCIONAMIENTO DEL CESFAM.
SE CONSIDERAN GASTOS ADMINISTRATIVOS ASOCIADOS A LOS GASTOS DE LICITACIÓN, TANTO PARA LAS OBRAS CIVILES COMO PARA LA ADQUISICIÓN DE EQUIPOS Y EQUIPAMIENTO.</t>
  </si>
  <si>
    <t xml:space="preserve">INICIATIVA PERMITIRA A LAS INSTITUCIONES DE SEREMI MINVU Y SERVIU UNA MAYOR INTEGRACION DESDE LA PERSPECTIVA LABORAL Y DE ATENCION AL CIUDADANO.  </t>
  </si>
  <si>
    <t>CORRESPONDE A LA EJECUCION DE LAS OBRAS CORRESPONDIENTE AL EDIFICIO INSTITUCIONAL QUE ALBERGARÁ AL MINISTERIO DE LA VIVIENDA Y URBANISMO EN LA REGION Y AL SERVICIO DE VIVIENDA Y URBANIZACION, CORRESPONDE A LA EJECUCION DE LAS PARTIDAS DE OBRA GRUESA, INSTALACIONES, TERMINACIONES E IMPLEMENTACION DE LAS OFICINAS DE ESTA INSTITUCION PUBLICA, QUE ALBERGARÁ APROXIMADAMENTE A 183 FUNCIONARIOS DE AMBAS INSTITUCIONES, CON UNA SUPERFICIE DE 5.265 M2.</t>
  </si>
  <si>
    <t>DEBIDO A LA ANTIGUEDAD DEL ACTUAL ESTABLECIMIENTO Y A LOS TERREMOTOS DEL 2005 Y 2007 QUE PRODUJERON   UNA FISURA EN EL CENTRO DEL INMUEMB, A SUS MALAS CONDICIONES TECNICAS SE RECOMIENDA REPONER ESTE ESTABLECIMIENTO PARA DAR UNA MEJOR ATENCIÓN DE SALUD</t>
  </si>
  <si>
    <t xml:space="preserve">CON LA PRESENTACIÓN DE ESTA INICIATIVA DE INVERSIÓN, SE POSTULA PROCEDER A EFECTUAR REPARACIONES Y MEJORAMINETOS A LA POSTA DE SALUD RURAL DE CALETA CHANAVAYITA DE IQUIQUE, LO ANTERIOR, DEBIDO AL CRECIMIENTO DE LA POBLACIÓN A ATENDER, SOBRE TODO EN EL PERIODO ESTIVAL, AL QUE ASISTE UNA GRAN CANTIDAD DE PERSONAS VERANEANTES QUE SOBREPASAN LAS 3.00O DIARIAS. SE CONSULTA ADEMÁS REPONER PARTE DEL EQIPAMIENTO CLÍNICO DE LA POSTA DE SALUD COMO INSTRUMENTAL QUIRÚRGICO Y DENTAL, EL EQUIPO DE RADIO COMUNCACIONES, Y MOBILIARIO CLÍNICO. </t>
  </si>
  <si>
    <t>LA PRESENTE INICIATIVA BUSCA  LA REPOSICION PARCIAL DEL HOGAR DE ANCIANOS SAN JOSE , DE RANCAGUA, EL CUAL SUFRIO GRAVES DAÑOS POR EL TERREMOTO DE FEBRERO 2010.</t>
  </si>
  <si>
    <t>LA PRESENTE INICIATIVA COMPRENDE LA REPOSICIÓN PARCIAL DEL HOGAR DE ANCIANOS SAN JOSE, EMPLAZADO EN TERRENOS PROPIEDAD DE LA CONGREGACIÓN DE HERMANAS HOSPITALARIAS DEL SAGRADO CORAZÓN DE JESUS, DE UNA SUPERFICIE DE 1.930.39 M2. EN TÉRMINOS GENERALES EL PROYECTO COMPRENDE LA REPOSICIÓN DE 1.590.74 M2 DISTRIBUIDOS EN UNA CONSTRUCCIÓN NUEVA DE 131.47 M2 . QUE CORRESPONDE A LA CAPILLA DE UN PISO EN DOBLE ALTURA; LA REPOSICIÓN DE 1.002.07 M2 , QUE CORRESPONDE A LA PABELLÓN CENTRAL DEL HOGAR DE DOS PISOS ; LA REMODELACIÓN DE 457, 20 M2 CORRESPONDIENTES A UN PABELLÓN LATERAL DE DOS PISOS CON HABITACIONES Y SALAS DE TERAPIA
 EN TÉRMINOS DE DISTRIBUCIÓN EN EL AREA A REPONER :
 PRIMER PISO DE 906,07 M2 , COMPRENDE UN ÁREA PÚBLICA CON EL ACCESO PRINCIPAL, HALL DE DISTRIBUCIÓN, RECEPCIÓN GENERAL, OFICINAS ,DIRECCIÓN Y PROFESIONALES , SALA DE REUNIONES HOGAR, BAÑO DE VISITAS, ASCENSOR, Y LA PEQUEÑA CAPILLA. TAMBIÉN SE ENCUENTRA AQUI EL ÁREA PRIVADA DE LA COMUNIDAD DE HERMANAS QUE COMPRENDE UN PASILLO DE DISTRIBUCIÓN, SALA DE ESTAR, COMEDOR COCINA LAVADERO, 4 DORMITORIOS Y UN ORATORIO, Y 16 DORMITORIOS PARA ANCIANOS RESIDENTES.
 SEGUNDO PISO: 227,47 M2 ESTE NIVEL COMPRENDE COMEDOR COCINA , ESTAR , SALA DE REUNIÓN, BAÑO Y CAMARINES PARA LOS FUNCIONARIOS, UNA SALA MULTIUSO, UNA BODEGA , Y UN ÁREA CON 4 DE DORMITORIOS PARA LAS HERMANAS LOS QUE INCLUYEN SUS RESPETIVOS BAÑOS.
 EL AREA A REMODELAR DE 286,27 M2 EN 2 PISOS  COMPRENDE UN PASILLO DE DISTRIBUCIÓN, DORMITORIOS PARA 41 ANCIANOS Y SALAS DE TERAPIA.
 EL HOGAR TENDRÁ UNA CAPACIDAD PARA 8 HERMANAS RESIDENTES O EN TRANSITO Y  57 ANCIANOS (16 EN EL AREA A REPONER Y 41 EN SECTOR A REMODELAR).
 COMPLEMENTARIAMENTE EL PROYECTO CONSIDERA EL EQUIPAMIENTO DE CADA RECINTO.</t>
  </si>
  <si>
    <t>ESTE PROYECTO, PARTE DEL PROGRAMA DE CENTROS CULTURALES, CONSIDERA LA CONSTRUCCIÓN DE UNA SALA DE ARTES ESCÉNICAS QUE COMPLEMENTA LA REHABILITACIÓN HECHA A LA CASONA DUBOIS, PARA FORMAR EN CONJUNTO, EL PRIMER CENTRO CULTURAL PARA LA COMUNA DE QUINTA NORMAL.</t>
  </si>
  <si>
    <t>EL PROYECTO CONSISTE EN LA CONSTRUCCIÓN DE UNA SALA DE ARTES ESCÉNICAS DE HORMIGÓN ARMADO DE 913 M2 QUE  SE ENCUENTRA SEMI ENTERRADA, EN LA SUPERFICIE APARECE COMO UN ÓVALO  CON CUBIERTA DE ACABADO CERÁMICO TIPO MOSAICO EN EL CUAL SE PROYECTARÁ UN DISEÑO ICONOGRÁFICO DE LA COMUNA, SUBTERRANEAMENTE, Y ATRAVÉS DE UN FOYER, QUE ACTÚA AL MISMO TIEMPO COMO SALA DE EXPOSICIONES, SE UNE A LA CASONA DUBOIS, CON LA CUAL FORMAN EL CENTRO CULTURAL DE QUINTA NORMAL.
ESTA SALA TIENE CAPACIDAD PARA 300 PERSONAS Y POSEE EQUIPOS DE ILUMINACIÓN, CLIMATIZACIÓN, ACONDICIONAMIENTO ACÚSTICO, PARRILLA, SISTEMA DE MANIOBRAS, CÁMARA NEGRA Y UN ESCENARIO QUE CUENTA CON UNA BOCA DE 12M, LO QUE LO HACE APTO PARA OBRAS DE GRAN ENVERGADURA. CONSIDERA, ADEMÁS, MOBILIARIO, BUTACAS, EQUIPAMIENTO COMPUTACIONAL, DE AUDIO Y DE ILUMINACIÓN ACORDE A LAS NECESIDADES DE UNA OBRA DE ESTAS CARACTERÍSTICAS.</t>
  </si>
  <si>
    <t>INEXISTENCIA DE RECINTOS DE CARACTER DEPORTIVO Y CULTURAL EN EL SECTOR, CON SU CONSTRUCCIÓN SE PRETENDE INTEGRAR A LA POBLACION DEL SECTOR Y BRINDAR ALTERNATIVAS DE EXPARCIMIENTO.</t>
  </si>
  <si>
    <t>EL PROYECTO CONSIDERA LA CONSTRUCCIÓN DE UN GIMNASIO DE APROX. 1.078,50 M2, CON MUROS DE HORMIGÓN ARMADO Y ALBAÑILERÍA REFORZADA, CON PILARES Y CADENAS DE HORMIGÓN ARMADO, ADEMÁS SE CONSIDERA PISO DE MADERA SOBRE ENVIGADO. LA CUBIERTA CONSIDERA ESTRUCTURA METÁLICA CON PLANCHAS METÁLICAS PREPINTADAS. A CONTINUACIÓN SE DETALLAN LAS SUPERFICIES, SEGÚN PROGRAMA ARQUITECTÓNICO:
CANCHA: 558,78 M2
GRADERIAS: 217,7 M2
ESCENARIO: 57,61 M2
BODEGA: 10,9 M2
OFICINA: 9,72 M2
HALL ACCESO: 32,66 M2
BAÑO DAMAS: 16,68M2
CAMARINES DAMAS: 20,1 M2
BAÑO VARONES: 16,68 M2
CAMARINES VARONES: 20,1 M2
SALIDA EMERGENCIAS:	14,9 M2
BAÑO DISCAPACITADOS: 6,09 M2
ENFERMERIA:10,9 M2
ÁREA BANCAS  JUGADORES (VENTANALES): 19 M2
TOTAL SUPERFICIE UTIL: 1.011,82 M2
TOTAL CONSTRUIDO:	1.078,50 M2
OBRAS COMPLEMENTARIAS:
CORTE TERRENO Y RELLENO TERRENO (TERRAZAS ACTUALES)
REFUERZO DE TALUD
EVACUACION DE AGUAS LLUVIAS A COLECTOR EXISTENTE
ESTACIONAMIENTOS (23), INCLUYE  (2) DE DISCAPCITADOS
RAMPA DE DISCAPACITADOS
CIERROS PERIMETRALES</t>
  </si>
  <si>
    <t>DEBIDO A LA SITUACIÓN ACTUAL DEL CAMINO EL CUAL CONSISTE EN UNA CARPETA DE TIERRA EN MAL ESTADO, ES NECESARIO MEJORAR ESTA SITUACIÓN POR UN TRATAMIENTO ASFALTICO, LO QUE MEJORARA LA CONECTIVIDAD DE TODOS LOS SECTORES ALEDAÑOS AL CAMINO LOS QUE UTILIZAN ESTA VIA PARA TRASLADARSE A PITRUFQUEN.</t>
  </si>
  <si>
    <t xml:space="preserve">EL PROYECTO CONSISTE EN LA PAVIMENTACIÓN DEL CAMINO CON DOBLE TRATAMIENTO DE UNA EXTENSION DE 6 KMS. CON UN ANCHO DE CALZADA DE 7 MTS. DE INICIO EN EL KM. 0 (CEMENTERIO DE PITRUFQUÉN) HASTA EL CRUCE CHADA. 
SE REALIZARAN LAS SIGUIENTES FAENAS: CONSTRUCCION DE FOSOS Y CONTRAFOSOS, INSTALACION DE DOS PARADEROS TIPOS, DEMARCACION TERMOPLASTICA DE PAVIMENTOS, LIMPIEZA DE ALCANTARILLAS Y CAUSES, SEÑALETICAS, OBRAS DE ARTE Y BARANDAS METALICAS PARA PUENTE DE HORMIGON EXISTENTE. </t>
  </si>
  <si>
    <t>ESTA INICIATIVA DE PROYECTOS TIENE POR OBJETIVO PRINCIPAL CUBRIR LOS DEFICIT DE AULAS EXISTENTES EN DICHO RECINTO EDUCACIONAL PARA QUE PUEDAN CUMPLIR CON LA NORMATIVA ESTABLECIDA POR EL MINISTERIO DE EDUCACION Y ASI PODER CUMPLIR CON LOS REQUISITOS ESTABLECIDOS EN LA REFORMA EDUCACIONAL.</t>
  </si>
  <si>
    <t>SE CONTEMPLA LA CONSTRUCCION DE  615.28 M2, EN LOS CUALES SE CONSIDERA UN AREA ADMINISTRATIVA DE 80,1 M2, QUE INCLUYE OFICINA DIRECTOR, SALA UTP,  SALA DE PROFESORES, BODEGA ARCHIVO Y SALA DE MATERIAL DIDACTICO; UN AREA DOCENTE DE 233,1 M2, QUE INCLUYE 2 AULAS, BIBLIOTECA, SALA DE COMPUTACION Y SALA DE TALLER; UN AREA DE SERVICIO DE 90,2 M2 QUE CONSIDERA  SSHH ALUMNOS, ALUMNAS, DOCENTES Y ADMINISTRATIVOS, PERSONAL DE SERVICIO Y MANIPÙLADORA, ADEMAS DE CAMARINES HOMBRES Y MUJERES; UN AREA DE COMEDOR DE 72,25 M2 QUE INCLUYE COMEDOR, COCINA Y DESPENSA Y OTRAS AREAS QUE INCLUYE UNA VIVIENDA PARA PROFESOR DE 48 M2, 66,5 M2 DE CIRCULACIONES CUBIERTAS Y PATIO DE SERVICIO DE 25,35M2.
RESPECTO LA MATERIALIDAD SE CONSULTA EDIFICIO EN BASE A MUROS DE HORMIGÓN ARMADO QUE RECIBE ESFUERZOS DE TECHUMBRE EN BASE A CERCHAS Y TIJERALES DE CIELO CON DESCARGA DE ESFUERZOS UNIFORMES A TERRENO A TRAVÉS DE FUNDACIÓN CORRIDA.
EN GENERAL SE PRIVILEGIA LA ESTRUCTURACIÓN PERIMETRAL PARA DAR FLEXIBILIDAD A LA PLANTA PARA FUTURAS MODIFICACIONES FUNCIONALES QUE SE REQUIERAN EN EL TIEMPO
ADEMAS SE CONTEMPLA EL DETALLE DE EQUIPOS Y EQUIPAMIENTO.</t>
  </si>
  <si>
    <t>MEJORAR EL ACCESO A INFRAESTRUCTURA DE SALUD PÚBLICA MÁS ESPECIALIZADA EN LA COMUNA DE COCHAMÓ, LA CUAL ACTUALMENTE SÓLO CUENTA CON POSTAS RURALES.</t>
  </si>
  <si>
    <t>CONSISTE EN LA EJECUCIÓN DE UN CENTRO DE SALUD FAMILIAR DE 1.312,5 M2, EN 2 NIVELES UBICADO A UN COSTADO DE LA PLAZA DE RÍO PUELO EN LA COMUNA DE COCHAMÓ. CONSTRUIDO EN ALBAÑILERÍA REFORZADA, ESTRUCTURA DE TECHUMBRE EN MADERA, CUBIERTA EN ACERO PREPINTADO Y REVESTIMIENTO EXTERIOR EN SIDING DE FIBROCEMENTO.
FUNCIONALMENTE SE DIVIDE EN 4 ZONAS: ATENCIÓN CLÍNICA, URGENCIAS, ZONA DE SERVICIOS, E 1º PISO, Y ADMINISTRACIÓN EN 2º PISO. CUENTA CON BOXES CLÍNICOS,  DENTAL,  DE CURACIONES, SALA DE ESTERILIZACIÓN, SALA DE REHABILITACIÓN Y SALA MULTIUSO, ENTRE OTROS RECINTOS. ADEMÁS, SE CONTEMPLA LA ADQUISICIÓN DEL EQUIPAMIENTO Y EQUIPOS ESTABLECIDO POR MINSAL, LA CONTRATACIÓN DE UN ITO DURANTE LA EJECUCIÓN Y LA INCORPORACIÓN DE LA ADECUACIÓN DE LA NORMA SISMICA Y LAS NORMAS TECNICAS BASICAS (MINSAL).</t>
  </si>
  <si>
    <t>LA ACTUAL INFRAESTRUCTURA DEL CUARTEL HA CUMPLIDO SU VIDA ÚTIL Y SE ENCUENTRA ALTAMENTE DETERIORADA, POR LO QUE SU REPOSICIÓN PERMITIRÁ DISPONER DE LAS DEPENDENCIAS SUFICIENTES Y ADECUADAS PARA SATISFACER LAS DEMANDAS POR SERVICIOS POLICIALES Y DE ATENCIÓN A LA COMUNIDAD.</t>
  </si>
  <si>
    <t>CONSISTE EN LA REPOSICION DEL RETEN COCHAMO EN EL TERRENO DEL ACTUAL EMPLAZAMIENTO, ATENDIENDO AL MAL ESTADO DE LA INFRAESTRUCTURA, CONFORME AL DISEÑO DE ARQUITECTURA Y A LOS REQUERIMIENTOS DEFINIDOS POR CARABINEROS. LA INFRAESTRUCTURA CONTEMPLA LA CONSTRUCCIÓN DE 503 M2 EN DOS PISOS (465 CORRESPONDEN A CUARTEL Y CASA ANEXA Y 38 M2 A ESTACIONAMIENTOS)</t>
  </si>
  <si>
    <t>A NIVEL NACIONAL DE SEGURIDAD SE TRABAJA CON EL OBJETO DE DISMINUIR EL NIVEL DEL DELITO Y MEJORAR LOS NIVELES DE SEGURIDAD PERCIBIDOS POR LA COMUNIDAD, EN ESTE AMBITO DE ACCION SE ENCUENTRA LA ESTRATEGIA PLAN CUADRANTE QUE SE APLICA EN LA COMUNA Y REQUIERE DISPONER DE LA INFRAESTRUCTURA ÓPTIMA</t>
  </si>
  <si>
    <t>CONSISTE EN LA REPOSICIÓN DE LA 4ª COMISARIA CALBUCO BAJO LA MODALIDAD DE PAGO CONTRA RECEPCIÓN CON UNA CONSTRUCCIÓN DE 1.238 M2, INCORPORANDO LOS EQUIPOS, EQUIPAMIENTO
NECESARIOS PARA COMPLETAR LA IMPLEMENTACIÓN DEL PLAN CUADRANTE EN LA COMUNA DE CALBUCO.</t>
  </si>
  <si>
    <t>INSATISFACCIÓN DE LOS USUARIOS Y FUNCIONARIOS DEL JUZGADO DE FAMILIA, 1°, 2° Y 3° JUZGADO CIVIL DE VIÑA DEL MAR DEBIDO A LAS ACTUALES CONDICIONES DE HACINAMIENTO DE LAS INFRAESTRUCTURAS, IMPIDIENDO BRINDAR UN ADECUADO Y EQUITATIVO FUNCIONAMIENTO DEL SERVICIO JUDICIAL A LA COMUNIDAD.</t>
  </si>
  <si>
    <t xml:space="preserve">LA PRESENTE INICIATIVA DE INVERSIÓN CONSIDERA LA CONSTRUCCIÓN DEL CENTRO JUDICIAL JUZGADO DE FAMILIA, 1°, 2° Y 3° CIVIL VIÑA DEL MAR, EN UN TERRENO DE 2.326 M2 UBICADO EN TRASLAVIÑA N° 153 Y ARLEGUI N°338 COMUNA DE VIÑA DEL MAR. Y DE PROPIEDAD DE LA CORPORACIÓN ADMINISTRATIVA DEL PODER JUDICIAL (CAPJ)
EL PROYECTO CONTEMPLA LA EJECUCIÓN DE LAS OBRAS LA QUE CONSIDERA UNA INFRAESTRUCTURA DE 9.461 M2 DONDE SE INSTALARÁ EL JUZGADO DE FAMILIA, EL 1°, 2° Y 3° JUZGADOS CIVIL DE VIÑA DEL MAR CONFORME AL SIGUIENTE DETALLE:
1.- JUZGADO DE FAMILIA DE VIÑA DEL MAR CON 8 JUECES Y 8 SALAS, SE CONSTRUIRÁN 4.394,33 M2 DE SUPERFICIE EDIFICADA Y 276 M2 DE ESTACIONAMIENTO, TOTALIZANDO 4.670 M2
2.- 1° JUZGADO CIVIL DE VIÑA DEL MAR CON 2 SALAS Y 2 JUECES, SE CONSTRUIRÁN 1.464,56 M2 DE SUPERFICIE EDIFICADA Y 133 M2 DE ESTACIONAMIENTO, TOTALIZANDO 1.597 M2 
3.- 2° JUZGADO CIVIL DE VIÑA DEL MAR CON 2 SALAS Y 2 JUECES, SE CONSTRUIRÁN 1.464,56 M2 DE SUPERFICIE EDIFICADA Y 133 M2 DE ESTACIONAMIENTO, TOTALIZANDO 1.597 M2 
4.- 3° JUZGADO CIVIL DE VIÑA DEL MAR CON 2 SALAS Y 2 JUECES, SE CONSTRUIRÁN 1.464,56 M2 DE SUPERFICIE EDIFICADA Y 133 M2 DE ESTACIONAMIENTO, TOTALIZANDO 1.597 M2 </t>
  </si>
  <si>
    <t>LOS HABITANTES DE ISLA COLDITA, UBICADA A 6,55 MILLAS NÁUTICAS AL SUR-OESTE DE QUELLÓN (HASTA PUNTA PAULA) PARA ACCEDER A LOS SERVICIOS TIENEN TRASLADARSE NAVEGANDO A LA CIUDAD CAPITAL DE LA COMUNA, NO CUENTAN CON LA INFRAESTRUCTURA PARA EMBARQUE Y DESEMBARQUE DE PASAJEROS Y CARGA MENOR.</t>
  </si>
  <si>
    <t>LAS OBRAS CONTEMPLAN RAMPA PEATONAL DE HORMIGÓN PILOTADA DOBLE DE 156 M DE LARGO Y 2,4 M DE ANCHO Y LOSAS DE HORMIGÓN ARMADO DE 14 CM DE ESPESOR, PARA UNA NAVE DE DISEÑO DE 18 M DE ESLORA.; EXPLANADA DE 83 M2 Y REFUGIO PASAJEROS DE 31,4 M2; E INCLUYE ILUMINACIÓN AUTÓNOMA (4 POSTES DE ILUMINACIÓN SOLAR) Y DEFENSAS ELASTOMÉRICAS</t>
  </si>
  <si>
    <t>EL PROYECTO BUSCA GENERAR UN CAMBIO  A TRAVÉS DEL MEJORAMIENTO DE VEREDAS EN EL SECTOR CENTRO DE LA CIUDAD, ESPECÍFICAMENTE EN EL CUADRANTE QUE CIRCUNDA A LA PLAZA DE ARMAS DE LA CIUDAD, VALE DECIR, EL CUADRANTE COMPRENDIDO POR LAS CALLES: ACONCAGUA, SERRANO, RAMÍREZ Y TALCA.</t>
  </si>
  <si>
    <t>SE CONSULTA LA REPOSICIÓN DE 19.735 M2 DE VEREDAS EN EL SECTOR CENTRO DE LA CIUDAD, ESPECIFICAMENTE EN EL PERÍMETRO COMPRENDIDO  ENTRE LAS CALLES: -ACONCAGUA,  SERRANO,  RAMÍREZ Y TALCA.
SE PROYECTA LA REPOSICIÓN DE LA VEREDAS EXISTENTE,  CUYA MATERIALIDAD ESTA CONSTITUIDA POR HORMIGÓN, BALDOSAS LISAS Y ADOQUIN,   POR BALDOSAS MICROVIBRADAS DE ACUERDO A LAS EXIGENCIAS DEFINIDAS EN LAS ESPECIFICACIONES TÉCNICAS QUE FORMAN PARTE DEL PROYECTO.</t>
  </si>
  <si>
    <t>LA COMUNA DE FUTALEUFÚ DEBE RESOLVER EN CALIDAD DE URGENCIA SU SITUACIÓN DE GESTIÓN DE RESIDUOS SÓLIDOS, YA QUE EL ACTUAL RELLENO SE ENCUENTRA EN UN TERRENO ARRENDADO EL CUAL YA CUMPLIÓ SU VIDA ÚTIL.</t>
  </si>
  <si>
    <t>EL PROYECTO DE INVERSIÓN CONSIDERA LA CONSTRUCCIÓN DE UN CENTRO DE TRATAMIENTO INTEGRAL DE RESIDUOS SÓLIDOS DOMICILIARIOS,  EL CUAL INCLUIRÁ ENTRE OTROS:  UN GALPÓN METÁLICO MULTIPROPÓSITO (701 M2) PARA EL PROCESAMIENTO DE RESIDUOS NO ORGÁNICOS,  UN SEGUNDO GALPÓN METÁLICO PARA EL PROCESAMIENTO DE RESIDUOS ORGÁNICOS (308 M2),  UNA ZANJA TECHADA COMO ÁREA DE DISPOSICIÓN DE RESIDUOS DE DESCARTE, CIERRE PERIMETRAL (600 ML), CAMINOS INTERIORES, VEREDAS PEATONALES Y ÁREAS VERDES.  EL PROYECTO TAMBIÉN CONSIDERA LA COMPRA DE MAQUINARIAS Y EQUIPOS (EXCAVADORA, CAMIÓN COMPACTADOR, EQUIPOS DE LA LÍNEA DE PROCESO, EQUIPAMIENTO, ENTRE OTROS EQUIPOS).</t>
  </si>
  <si>
    <t>EST PROYECTO BUSCA OTORGAR INFRAESTRUCTURA DEFINITIVA A LA FISCALÍA LOCAL DE CAÑETE, POR LO QUE SE PROYECTA LA CONSTRUCCIÓN DE UN INMUEBLE DE 441 M2 MÁS EL EQUIPAMIENTO COMPLEMENTARIO PARA SU ÓPTIMO FUNCIONAMIENTO.</t>
  </si>
  <si>
    <t>SE LLEVARÁ A CABO LA ETAPA DE EJECUCIÓN DEL PROYECTO "CONSTRUCCIÓN Y EQUIPAMIENTO FISCALÍA LOCAL DE CAÑETE", LA QUE CONSIDERA UNA SUPERFICIE DE 499 M2 QUE SEA CAPAZ DE RESPONDER A LAS ACTUALES NECESIDADES DE LA FISCALÍA LOCAL DE CAÑETE</t>
  </si>
  <si>
    <t>REFORMA PROCESO PENAL</t>
  </si>
  <si>
    <t xml:space="preserve">EL PROYECTO SE JUSTIFICA EN BASE A LA IMPLEMENTACIÓN DE LA NUEVA JUSTICIA PENAL, LA QUE INVOLUCRA NUEVOS ACTORES COMO LO SON EL MINISTERIO PÚBLICO, ÓRGANO PERSECUTOR DEL DELITO. </t>
  </si>
  <si>
    <t>EN ESTA ETAPA SE LLEVARÁ A CABO LA CONSTRUCCIÓN DE 264,18 M2 DE SUPERFICIE PARA LA FISCALÍA LOCAL DE PORVENIR, CON LA POSTERIOR ADQUISICIÓN DE EQUIPOS Y EQUIPAMIENTO COMPLEMENTARIA.</t>
  </si>
  <si>
    <t>Este proyecto es necesario a fin de habilitar un eje vial en sentido este-oeste de la ciudad de Osorno, conectando la ruta U-22 (a la costa) con ruta ch-215 (a paso internacional Cardenal Samore) dando continuidad al circuito Avenida República (Rahue), Juan Mackenna y Julio Buschmann.</t>
  </si>
  <si>
    <t>EL PROYECTO CONSULTA LA EJECUCION DE LAS OBRAS DE PAVIMENTACION EN HORMIGON, ILUMINACION, SANEAMIENTO DE AGUAS ALLUVIAS, TRASLADO DE SERVICIOS (SANITARIOS Y ELECTRICOS - POSTACIONES), PAISAJISMO, SEÑALIZACIÓN Y DEMARACION  DE AVENIDA JUAN MACKENNA ENTRE  ACCESO A NUEVO PUENTE PEDRO DE VALDIVIA Y CESAR ERCILLA.
TRAMO PUENTE-BULNES: CONSIDERA EMPALME CON OBRAS DE PUENTE PEDRO DE VALDIVIA, DOBLE CALZADA DE  5 PISTAS, BIDIRECCIONAL, CON MEDIANA DE 6,5 M.
TRAMO PORTALES-COLON: CONSIDERA DOBLE CALZADA SIENDO NECESARIO REALIZAR EXPROPIACIONES PARA DAR CABIDA A LA 2° CALZADA (SUR).
TRAMO COLON-ECUADOR: CONSIDERA MANTENER EL TRAZADO DE LA AVENIDA EXISTENTE CON DOBLE CALZADA Y MEDIANA DE GRAN MAGNITUD CONSERVANDO PARQUE EXISTENTE.
TRAMO ECUADOR-ERCILLA: CONTEMPA LA CONSTRUCCION DE DOBLE CALZADA CON 2 PISTAS POR SENTIDO Y MEDIANA DE 5 MT Y EMPALME CON J.BUSCHMANN.
LA MAGNITUD DE LAS OBRAS DE CONSTRUCCION ES DE 58.000 M2 DE PAVIMENTO DE HORMIGON, 10.000 M2 DE ESPACIOS PUBLICOS.
ESTA ETAPA CONSULTA OBRAS CIVILES ; EXPROPIACIONES ; ASESORIAS A LA INSPECCIÓN  Y GASTO ADMINISTRATIVOS</t>
  </si>
  <si>
    <t>EL OBJETO DEL PROYECTO ES SATISFACER LAS NECESIDADES DE CONTAR CON ESPACIOS APTOS PARA LA REALIZACIÓN DE ACTIVIDADES ARTÍSTICAS Y CULTURALES, DE MANERA QUE ACTUE DE PUNTO DE ENCUENTRO DEL QUEHACER CULTURAL. ADEMAS, CONTEMPLA UN MASTER PLAN QUE APORTARA AL DESARROLLO SOCIAL Y ECONOMICO DE LA COMUNA.</t>
  </si>
  <si>
    <t>SE CONTEMPLA LA EJECUCIÓN DE LA OBRA GRUESA Y TERMINACIONES, LAS CUALES EN SUS MUROS, MACHONES, PILARES, VIGAS, CADENAS, LOSAS, PILAREJOS, CADENETAS Y ORNAMENTOS DEBERÁN SER DE HORMIGÓN ARMADO; EN CUANTO A SUS MUROS Y MURETES DIVISORIOS, SERÁN EN TABIQUERÍA TIPO METALCOM Y VULCOMETAL Y LA CUBIERTA EXTERIOR EN MADERA LAMINADA. 
EN CUANTO A LAS SUPERFICIES, EN LOS POLÍGONOS A A H, SE CONTEMPLA UN CAFÉ CULTURAL, COCINA CAFÉ, DESPENSA, SSHH MANIPULADOR, SALA DE BASURA, BODEGA ASEO, SSHH VARONES Y DAMAS GENERAL Y DISCAPACITADOS HOMBRES Y MUJERES, SALA MULTIUSO, TALLER 2, TALLER 3, SALA DE EXPOSICIÓN PATRIMONIO ARQUEOLÓGICO, LOS QUE SUMAN UNA SUPERFICIE DE 322,992 M2. RESPECTO AL  I A K, SE CONTEMPLA UNA SALA DE REUNIONES, ESPACIO DE TRABAJO, OFICINA DE DIRECCIÓN, SALA BIBLIOREDES, HALL ACCESO INFORMACIONES, ÁREA ADULTO MAYOR, ESPACIO MÚSICA, ÁREA JUVENIL, ÁREA PRENSA, CONOCIMIENTO, GUAGUATECA, PEQUEÑOS LECTORES, ÁREA DE REVISTAS, PRÉSTAMO Y ÁREA FONDO, SE TIENE UNA SUPERFICIE DE 351,587 M2; EN CUANTO AL L-M, CONTIENE ÁREA DE ESPERA, SECRETARIA, OFICINA ADMINISTRACIÓN, SSHH VARONES Y DAMAS, SALA DE REUNIONES, TALLER 1, SALA DE EXPOSICIÓN 1, HALL SALA EXPOSICIÓN, BODEGA 1 Y 2, SALA DE EXPOSICIÓN 2 Y SALA DE ENSAYO 1 Y 2. ESTO CONTEMPLA UNA SUPERFICIE DE 311,5 M2. EN CUANTO AL N-Ñ, CONTIENE AREA DE RECEPCION DE AUDITORIUM, SSHH DAMAS Y VARONES,  AUDITORIUM, CAMARINES DAMAS - VARONES  Y BODEGA. ESTO CONTEPLA UNA SUPERFICIE TOTAL DE 477,060 M2. RESPECTO AL X QUE CORRESPONDE AL ZÓCALO EL CUAL TIENE UNA SUPERFICIE DE 71,040 M2. EN CUANTO A LOS POLÍGONOS DE O-P-Q-R-S-T-U-V-W, LOS CUALES CORRESPONDEN A LOS ESPACIOS DE CIRCULACIÓN SEMICUBIERTOS, SE CONTEMPLA UNA SUPERFICIE DE 302,174M2. EN RESUMEN, LA SUP. TOTAL CONSTRUIDA CORRESPONDIENTE AL 1º NIVEL Y NIVEL ZÓCALO, CORRESPONDE A 1.836,353 M2.  POR ÚLTIMO, LOS POLÍGONOS INDICADOS EN LA DESCRIPCIÓN APARECEN INDICADOS EN PLANOS Y ESTE DEL PROYECTO. 
CONTEMPLA LA ADQUISICION DE EQUIPAM. Y EQUIPOS.</t>
  </si>
  <si>
    <t>HUALPÉN, CARECIÓ POR MUCHOS AÑOS DE INICIATIVAS QUE MEJORARAN LAS CONDICIONES DE SUS HABITANTES, PRINCIPALMENTE AL MEJORAMIENTO DE ESPACIOS PÚBLICOS, ANTE ESTO SE REQUIERE RESOLVER LA SITUACIÓN ACTUAL DEL TRANSITO PEATONAL INEXISTENTE Y MEJORAR LAS ACERAS ALTAMENTE DETERIORADAS, AGREGANDO SUPERFICIE</t>
  </si>
  <si>
    <t>SUPERFICIE ACERAS DE HORMIGÓN	: 8.738 M²
SUPERFICIE DISPOSITIVOS DE RODADOS	: 140 UNIDADES
SUPERFICIE ADOCRETOS		: 8.569 M²
SUPERFICIE BATUCO			: 10.055 M²
TOTAL SUPERFICIE			: 27.362 M²
POBLACIÓN RENE SCHNEIDER:
NUEVA IMPERIAL ENTRE COLÓN Y ARTEAGA ALEMPARTE:
LARGO CALLE: 540 M; SUPERFICIE PROYECTADA: 3.680 M²;ACERAS DE HORMIGÓN	: 842 M²; ACERAS DE ADOQUÍN: 1.372 M²; ACERAS DE BATUCO: 1.466 M²; DISPOSITIVOS DE RODADOS: 19 UNIDADES
MALLECO ENTRE NUEVA IMPERIAL Y PUERTO SAAVEDRA: 
LARGO CALLE: 430 M; SUPERFICIE PROYECTADA: 4.162 M²; ACERAS DE HORMIGÓN: 1.161 M²; ACERAS DE ADOQUÍN: 1.417 M²; ACERAS DE BATUCO: 1.584 M²; DISPOSITIVOS DE RODADOS: 13 UNIDADES 
PUERTO SAAVEDRA ENTRE COLÓN Y MALLECO:
LARGO CALLE: 198 M; SUPERFICIE PROYECTADA: 1.216 M²; ACERAS DE HORMIGÓN: 370 M²; ACERAS DE ADOQUÍN: 425 M²; ACERAS DE BATUCO: 421 M²; DISPOSITIVOS DE RODADOS: 15 UNIDADES
POBLACIÓN ARMANDO ALARCÓN DEL CANTO:
POSTDAM ENTRE RECONQUISTA Y GRAN BRETAÑA:
LARGO CALLE: 754 M; SUPERFICIE PROYECTADA: 8.744 M²; ACERAS DE HORMIGÓN: 3.429 M²; ACERAS DE ADOQUÍN: 2.259 M²; ACERAS DE BATUCO: 3.056 M²; DISPOSITIVOS DE RODADOS: 40 UNIDADES
POBLACIÓN PARQUE CENTRAL:
LOS ZORZALES ENTRE ARTEAGA ALEMPARTE Y LOS GORRIONES:
LARGO CALLE: 412 M; SUPERFICIE PROYECTADA: 5.678 M²; ACERAS DE HORMIGÓN: 1.732 M²; ACERAS DE ADOQUÍN: 1.763 M²; ACERAS DE BATUCO: 2.183 M²; DISPOSITIVOS DE RODADOS: 22 UNIDADES
LOS GORRIONES ENTRE LOS FAISANES Y LAS TORCAZAS:
LARGO CALLE: 174 M; SUPERFICIE PROYECTADA: 1.480 M²; ACERAS DE HORMIGÓN: 547 M²; ACERAS DE ADOQUÍN: 418 M²; ACERAS DE BATUCO: 515 M²; DISPOSITIVOS DE RODADOS: 17 UNIDADES
LOS FAISANES ENTRE LOS GORRIONES Y ARTEAGA ALEMPARTE:
LARGO CALLE: 298 M; SUPERFICIE PROYECTADA: 2.402 M²; ACERAS DE HORMIGÓN: 657 M²; ACERAS DE ADOQUÍN: 915 M²; ACERAS DE BATUCO: 830 M²; DISPOSITIVOS DE RODADOS: 14 UNIDADES</t>
  </si>
  <si>
    <t>FONDO COMPENSACION REGIONAL</t>
  </si>
  <si>
    <t>VEREDAS EN MAL ESTADO QUE REQUIEREN DE UNA REPOSICION COMPLETA, YA QUE DADA SU SITUACIÓN ACTUAL, LAS HACEN SER UN PELIGRO PARA QUIENES TRANSITAN POR EL SECTOR DONDE SE EMPLAZA EL PROYECTO,</t>
  </si>
  <si>
    <t xml:space="preserve">REPOSICION DE VEREDAS QUE SE ENCUENTRAN EN MAL ESTADO EL SECTOR CENTRO DE LA CIUDAD, EN EL PERIMETRO COMPRENDIDO ENTRE CALLES: RODRIGUEZ, COPAYAPU, VALLEJOS Y YERBAS BUENAS. DE LA CIUDAD CON EL PROPOSITO ESTANDARIZAR LA MATERIALIDAD EXISTENTE CON BALDOSAS MICROVIBRADAS.  FACILITAR EL DESPLAZAMIENTO PEATONAL DE LAS PERSONAS. ADEMAS DE GENERAR OBRAS COMPLEMENTARIAS EN CALLE ATACAMA ENTRE MAIPU Y YERBAS BUENAS Y CON ELLO  CONTRIBUIR A MEJORAR EL ESPACIO PUBLICO DE LA CIUDAD. </t>
  </si>
  <si>
    <t xml:space="preserve">LA LOCALIDAD DE ESTACIÓN ES UN ASENTAMIENTO HUMANO PERTENECIENTE A LA COMUNA DE ÑIQUÉN COMPUESTO POR 110 FAMILIAS, EL SECTOR NO CUENTA CON SISTEMA DE ALCANTARILLADO SITUACIÓN QUE PROVOCA EN SUS HABITANTES GRAVES PROBLEMAS DE CONTAMINACIÓN. </t>
  </si>
  <si>
    <t>EL PROYECTO CONSIDERA: 
OBRAS DE DISPOSICIÓN DE EXCRETAS: UD MAS CONEXIÓN INTERIOR (88), SOLO U.D. (28), CONEXIÓN CASETA SANITARIA (7), FOSA SÉPTICA (5).
MEJORAMIENTO DEL SISTEMA DE AGUA POTABLE QUE INCLUYE OBRAS DE CAPTACIÓN Y DESINFECCIÓN, OBRAS DE REGULACIÓN, RED DE DISTRIBUCIÓN Y MODIFICACIÓN SISTEMAS ELÉCTRICOS.
RED DE AGUAS SERVIDAS QUE PERMITA MEJORAR EL SECTOR DESDE EL PUNTO DE VISTA SANITARIO, ESTO INCLUYE LA  CONSTRUCCIÓN DE 104 UNIONES DOMICILIARIAS, 5880 METROS LINEALES DE RED DE ALCANTARILLADO.
CONSTRUCCIÓN PLANTA DE TRATAMIENTO DE AGUAS SERVIDAS QUE PERMITA TRATAR EL TOTAL DEL AGUA SERVIDA CRUDA DOMICILIARIA CON DESCARGA AL RIO ÑIQUEN, 
INCORPORACIÓN DE UNA PLANTA ELEVADORA.
SE CONTEMPLA LA PAVIMENTACION DE LAS CALLES, LOS ALAMOS, PABLO ACUÑA Y BRASILIANO ACUÑA. INCLUYE EN ASFALTO 5740 M2 DE CALZADA,535 M2 DE VEREDAS 873 M2 DE ZARPAS Y EN HORMIGON 1939 ML DE SOLERAS,535 M2 DE VEREDAS Y 1746 M2 DE ZARPAS</t>
  </si>
  <si>
    <t>LA CALLE SILVA CHAVEZ EJE PRINCIPAL DE CONECTIVIDAD DE LA CIUDAD CON EL SECTOR NORTE PRESENTA UN IMPORTANTE NIVEL DE DETERIORO PRODUCTO DEL ALTO TRAFICO  DE VEHÍCULOS LIVIANO Y PESADO, PARTICULARES Y LOCOMOCIÓN COLECTIVA, CUMPLIENDO SU VIDA UTIL, POR TANTO SE HACE NECESARIA SU REPOSICIÓN</t>
  </si>
  <si>
    <t>SE TRATA DE LA PAVIMENTACION DE CALLE SILVA CHAVEZ  ENTRE MANUEL RODRIGUEZ -VIC. MACKENNA,  CONTEMPLA 16.950 M2 PAVIMENTO EN HORMIGON, CON UN ESPESOR DE E=0.17M Y LA REPOSICION DE 8.577 M2 DE VEREDAS, CON UN ESPESOR DE E=0,07M,ADEMAS SE CONSIDERAN ACCESOS VEHICULARES Y DISPOSITIVOS DE TRANSITO, NECESARIOS PARA EL MEJORAMIENTO DE LAS CONDICIONES  DE FUNCIONALIDAD Y SEGURIDAD</t>
  </si>
  <si>
    <t>MALA CALIDAD DE LAS ACTUALES DEPENDENCIAS Y DEFECIT DE ESPACIOS DE ACUERDO A LA ACTUAL NORMATIVA, AFECTAN LA CALIDAD DEL SERVICIO ENTREGADO A LOS PARVULOS</t>
  </si>
  <si>
    <t>LAS OBRAS CONTEMPLAN LA REPOSICIÒN DEL JARDIN INFANTIL , ENTREGANDO MAS NIVELES DE ENSEÑANZA AUMENTANDO LA CAPACIDAD DE MATRICULADOS A 164 PARVULOS. LAS OBRAS CONTEMPLAN: AREA DOCENTE 333 M2. AREA ADMINISTRATIVA 101 M2., AREA SERVICIOS 86 M2., PATIOS 492 M2., Y MUROS-CIRCULACIONES 156 EN TOTAL 1.169 M2. A EDIFICAR</t>
  </si>
  <si>
    <t>DEBIDO A QUE EL SISTEMA YA CUMPLIO EL TIEMPO PARA EL CUAL FUE PREVISTO ,Y QUE EXISTEN 418 SOLICITUDES DE CONEXION SIN SATISFACER, SE REQUIERE EL MEJORAMIENTO Y AMPLIACIÓN DEL SERVICIO.</t>
  </si>
  <si>
    <t>EL MEJORAMIENTO Y AMPLIACIÓN DEL SERVICIO,  CONSISTE EN:
-IMPULSIÓN 
-MEJORAMIENTO DE TERRENO ESTANQUE CON MICROPILOTES
-ESTANQUE DE REGULACIÓN HORMIGÓN ARMADO SEMIENTERRADO V = 500 M3 ACTUALIZADO POST 27 F
- CONSTRUCCIÓN DE CASETA EQUIPO ELECTROGENO
-CONSTRUCCION DE CASETA SISTEMA DE BOMBAS
-DISEÑO E INGENIERIA DE DETALLE OBRAS ELECTRICAS
-INSTALACIÓN DE 20 KM DE RED DE DISTRIBUCIÓN EN EL SIGUIENTE DETALLE
-PVC (D= 75 MM): 813 M
-PVC (D= 90 MM): 1857 M
-PVC (D= 110 MM): 500 M
-PVC (D= 160 MM): 7010 M
-PVC (D= 250 MM): 2125 M
-PVC (D= 315 MM): 3686 M
-PROYECTO ELECTRICO
-ARRANQUES DOMICILIARIOS (627 ARRANQUES NUEVOS)</t>
  </si>
  <si>
    <t>SE CONSTRUIRA EL COMPLEJO DEPORTIVO DE ACUERDO A DISEÑO ADJUNTO, QUE COMPRENDE CANCHA DE FUTBOL, CANCHA DE TENIS, MULTICANCHA, PISCINA SEMI OLIMPICA, CAMARINES, SSHH, OFICINAS, SALA DE PRIMEROS AUXILIOS, Y ESPACIOS ASOCIADOS, ADEMAS DE ZONA DE JUEGOS Y ESPARCIMIENTO FAMILIAR. LA OBRA INCLUYE CONSTRUCCIÓN, INSTALACIONES, PAISAJISMO, SENDERISMO, MOBILIARIO URBANO Y TODO LO INCLUIDO DENTRO DE PROYECTO DE DISEÑO Y ESPECIALIDADES. SE CONSTRUIRAN EN TOTAL 1500 M2 MAS TODAS LAS SUPERFICIES DE JUEGOS, SE INCLUYEN INSTALACIONES DE AGUA, ALCANTARILLADO, ELECTRICIDAD, GAS LICUADO, RIEGO POR GOTEO Y SISTEMA DE RED HUMEDA.</t>
  </si>
  <si>
    <t xml:space="preserve">LA NECESIDAD DE CONTAR CON UNA INFRAESTRUCTURA QUE PERMITA EFECTUAR LA DISCIPLINA DEPORTIVA EN LA LARGA TEMPORADA INVERNAL Y ESTIVAL; CONTRIBUYENDO AL FORTALECIMIENTO DEL DEPORTE COMUNAL.  </t>
  </si>
  <si>
    <t>EL PROYECTO CONSISTE EN LA INSTALACIÓN DE PASTO SINTÉTICO PARA LA CANCHA EXISTENTE DEL ESTADIO MUNICIPAL DE LA CIUDAD DE PAILLACO; ESTA TIENE UNA SUPERFICIE DE 7922 M2. EL PROYECTO CONSISTE EN LA EXTRACCIÓN DEL PASTO EXISTENTE, LA COMPACTACIÓN DEL TERRENO, INSTALACIÓN DE LOS DRENES CORRESPONDIENTES SEGÚN DISEÑO Y LA INSTALACIÓN DEL PASTO SINTÉTICO; ADEMAS SE ADQUIRIRÁ UN TRACTOR PARA LA MANTENCION DE ESTE.</t>
  </si>
  <si>
    <t>SUBTÍTULO 33</t>
  </si>
  <si>
    <t>LA NO EXISTENCIA DE ALCANTARILLADO GENERA PROBLEMAS  SANITARIOS, AMBIENTALES Y ESPECIALMENTE LA POSTERGACIÓN DE VIVIENDAS SOCIALES AL NO POSEER PERMISO DE EDIFICACIÓN.</t>
  </si>
  <si>
    <t>EL PROYECTO CONSISTE EN LA CONDUCCIÓN DE LAS AGUAS SERVIDAS A TRAVÉS DE UNA RED DE ALCANTARILLADO GRAVITACIONAL DE
APROXIMADAMENTE 2.500 M, CON FACTIBILIDAD PARA 100 USUARIOS (94 VIVIENDAS Y 6 EQUIPAMIENTOS). ADEMÁS SE CONTEMPLA LA CONEXIÓN A LA
ZONA HUMEDA DE LA VIVIENDA A 68 FAMILIAS (VIVIENDAS) Y LA CONSTRUCCION DE UNA PLANTA DE TRATAMIENTO DE LAS AGUAS SERVIDAS CON
TECNOLOGÍA DE BIOFILTROS, EN TERRENO ADQUIRIDO POR LA MUNICIPALIDAD.
-MEDIANTE CONSULTORÍA SE CONTRATARÁ ASESORÍA A LA INSPECCIÓN TÉCNICA POR UNA DURACIÓN ESTIMADA DE 12 MESES.</t>
  </si>
  <si>
    <t>EN LA COMUNA DE PLACILLA EXISTEN 7 CLUBES DE ADULTO MAYOR, ADEMAS DE LA UNION COMUNAL DE ADULTOS MAYORES. ESTAS PERSONAS NO CUENTAN CON UN RECINTO PARA REUNION Y DESARROLLO DE ACTIVIDADES PROPIAS, Y CON ELLO MEJORAR SU CALIDAD DE VIDA.</t>
  </si>
  <si>
    <t>LA ESTAPA CONTEMPLA LA CONSTRUCCIÓN DE UN CENTRO DEL ADULTO MAYOR DE 318,27 M2, EN UN TERRENO MUNCIPAL UBICADO EN LA CALLE CARRANZA. EL CENTRO SE CONSTRUIRÁ DE ACUERDO AL SIGUIENTE PROGRAMA AQRUITECTÓNICO: OFICINA ADMINISTRACIÓN, BAÑO PRIVADO, RECEPCIÓN, SALA MULTIUSO, SALA DE REUNIONES, SALA DE COMPUTACIÓN, SALA DE SERVICIOS DEL ADULTO MAYOR, BAÑOS - CAMARINES, BODEGA Y COCINA. EL OBJETIVO FUNDAMENTAL DEL PROYECTO CONSISTEN EN QUE LOS ADULTOS MAYORES DE LA COMUNA PUEDAN DISPONER DE UN ESPACIO ADECUADO PARA INCREMENTAR SU BIENESTAR FÍSICO, SOCIAL Y EMOCIONAL.</t>
  </si>
  <si>
    <t>EXISTE EN EL ÁREA UN DÉFICIT DE CONECTIVIDAD Y DE EQUIPAMIENTO URBANO, LO QUE DIFICULTA EL DESPLAZAMIENTO DE LA POBLACIÓN HACIA EL SECTOR Y LOCALMENTE. EL ÁREA  CUENTA CON UN ESTABLECIMIENTO DE SALUD (CONSULTORIO) Y UN ESTABLECIMIENTO EDUCACIONAL (LICEO).</t>
  </si>
  <si>
    <t>EL PROYECTO CONSIDERA UNA INTERVENCIÓN EN EL  SECTOR DE CALLE VICENTE PEREZ BARRIA COMPRENDIDO ENTRE CALLES CLUB HÍPICO Y MANANTIALES, ADEMAS DE INCORPORAR LOS TRAMOS DE CALLE OSORIO Y VELASTEGUI QUE CONECTAN A LA MISMA CON VIAS NORTE SUR PARALELAS (STAMBUK Y JORGE MONTT).
EN RESUMEN SE PUEDE OBSERVAR QUE LA INTREVENCION EN CALLE VICENTE PEREZ BARRIA ES DE: CALZADA DE HCV E= 0,17  M,. CON UN TOTAL A EJECUTAR DE 4467 M², ADEMÁS DE 1367 M² DE ACERAS DE 0,07 M DE ESPESOR.
PARA CALLE OSORIO  CORRESPONDE UNA INTERVENCION DE : CALZADA DE HCV E= 0,17  M.,  CON UN TOTAL A EJECUTAR DE 330 M², ADEMÁS DE 137 M² DE ACERAS DE 0,07 M DE ESPESOR. Y PARA CALLE VELASTEGUI  CORRESPONDE UNA INTERVENCION DE : CALZADA DE HCV E= 0,17  M.,  CON UN TOTAL A EJECUTAR DE 664 M², ADEMÁS DE 152 M² DE ACERAS DE 0,07 M DE ESPESOR. CONSIDERA ADEMAS, OBRAS COMPLEMENTARIAS TALES COMO ALUMBRADO PUBLICO, MANEJO DE AGUAS LLUVIAS, ESTACIONAMIENTO, MUROS DE CONTENCION PARA REFORZAR LA ESTABILIDAD DE CALLE VICENTE PEREZ, DADA LA DIFERENCIA DE COTAS CON CALLE STIPICIC.</t>
  </si>
  <si>
    <t>DIVERSAS INSTITUCIONES DEL ESTADO REQUIEREN INFRAESTRUCTURA PARA REALIZAR ADECUADAMENTE SUS ACTIVIDADES PROPIAS, ENMARCANDOSE EN LA RECUPERACION DE LA RIBERA NORTE DEL BIOBIO.</t>
  </si>
  <si>
    <t>CONSISTE EN LA EJECUCIÓN DE LAS OBRAS DE CONSTRUCCIÓN DEL PROYECTO EDIFICIO SERVICIOS PÚBLICOS BARRIO CÍVICO CONCEPCIÓN EN ETAPAS ENTRE LOS AÑOS 2003-2010. SE CONSULTA UNA INVERSIÓN MULTISECTORIAL, TANTO DEL MOP, COMO DE LOS OTROS SERVICIOS REGIONALES INCLUIDOS EN EL PROGRAMA REGIONAL (35 SERVICIOS)QUE COMPRENDE UNA SUPERFICIE TOTAL DE 38.815M2. LA EJECUCIÓN DE LAS ETAPAS QUEDA SUPEDITADA A LA DISPONIBILIDAD PRESUPUESTARIA DE LOS SERVICIOS REGIONALES. LA 1° ETAPA CONSULTA A LA INTENDENCIA, SUBDERE, GOBIERNO REGIONAL Y SEREMI DE GOBIERNO, DENTRO DEL CUAL SE INCLUYE  OBRAS COMPLEMENTARIAS Y PLAZAS EXTERIORES DE ACCESO AL EDIFICIO, ESTACIONAMIENTOS SUBTERRÁNEOS Y OBRAS PROVISORIOS DE ACCESO AL ESTACIONAMIENTO EN UNA SUPERFICIE TOTAL DE 8.406M2. EL AREA 2 (ETAPA1 -BLOQUE 2A) EDIFICIO MOP EN 7.168 M2. EL AREA 3 (ETAPA 3-BLOQUE 3A) SERVIU, MINVU Y B.NACIONALES EN 10.019 M2. SE CONSULTA UNA CUARTA ETAPA (BLOQUE 2B)INCLUYE SECREDUC, INJ, SEREMI SALUD, SERPLAC E INE EN 4.894,25 M2.</t>
  </si>
  <si>
    <t>LA EXISTENCIA DE UN EDIFICIO POCO FUNCIONAL, CON ESPACIOS NO APROVECHADOS O MAL DISTRIBUIDOS Y ÁREAS DE CIRCULACIÓN QUE DIFICULTAN LA RELACIÓN DIRECTA QUE DEBE EXISTIR ENTRE BOXES O SECTORES GENERA UNA DEFICIENTE E INSUFICIENTE ATENCIÓN AL PÚBLICO.</t>
  </si>
  <si>
    <t>EL PROYECTO CONSISTE EN LA REPOSICIÓN DEL CENTRO DE SALUD FAMILIAR, CON UNA SUPERFICIE  TOTAL  A  CONSTRUIR DE 1.494,91 M2  APROXIMADOS, DE ACUERDO AL DISEÑO DESARROLLADO, EL CUAL SE HA BASADO EN EL PROGRAMA MÉDICO ARQUITECTÓNICO (PMA) PROPUESTO Y RECOMENDADO EN LA ETAPA DE DISEÑO, QUE REQUIERE DE LAS SIGUIENTES AREAS O RECINTOS SEGÚN  LO SIGUIENTE:  1.- AREA DE APOYO TECNICO;  2.- AREA ADMINISTRATIVA;  3.- SECTOR 1, CONSIDERA BOX MULTIPROPOSITO, BOX DENTALES, SOME, SSHH. ENTRE OTROS;  4.- SECTOR 2 CONSIDERA BOX MULTIPROPOSITO, BOX DENTALES, SOME, SSHH. ENTRE OTROS;  5.- RECINTOS COMUNES DE ATENCIÓN;  6.- AREA DE ATENCION DE URGENCIA(SAPU);  7.- AREA DE SERVICIOS GENERALES, ADEMAS DE UN PORCENTAJE DE SUPERFICIE PARA MUROS Y CIRCULACIONES, DE IGUAL FORMA, SE CONTEMPLA LA REPOSICIÓN DE LOS EQUIPOS Y EL EQUIPAMIENTO ACORDE CON LAS CARACTERÍSTICAS DEL RECINTO.</t>
  </si>
  <si>
    <t xml:space="preserve">LA ESCUELA DE CAMAR DATA DE LOS AÑOS 60 Y FUE CONSTRUIDA EN SUS INICIOS POR LOS VECINOS COMO EQUIPAMIENTO COMUNITARIO POR LO QUE OBEDECE A AUTOCONSTRUCIÓN Y NO OBEDECE A CRITERIOS NORMATIVOS, A LA FECHA LA SITUCACIÓN SE HA VUELTO CRÍTICA PUES LA EDIFICACIÓN PRESENTA DAÑOS ESTRUCTURALES </t>
  </si>
  <si>
    <t>EL PROYECTO CONSISTE EN LA REPOSICION DE A ESCUELA DE CAMAR EN NUEVOS TERRENOS CONSTRUIDO EN PIEDRA LIPARITA Y PILARES Y CADENAS DE HORMIGON QUE CONTEMPLA 466 M2 CONSTRUIDOS PARA AREAS DOCENTES, AREA ADMINISTRATIVA Y DE SEVICIOS . LA ESCUELA ES DEL TIPO MULTIGRADO Y ATIENDE A NIVELES COMBINADOS DE 1 A 6TO BÁSICO</t>
  </si>
  <si>
    <t>LA NECESIDAD DE CONTAR CON UN CENTRO DE SALUD QUE CUMPLA LA NORMATIVA EXIGIDA POR EL MINSAL</t>
  </si>
  <si>
    <t>EL PROYECTO CONSISTE EN LA CONSTRUCCION DE UN CENTRO  DE SALUD ( CESFAM ) DE 958 M2,  APROXIMADOS, EN HORMIGON ARMADO DE UN PISO, QUE SE EMPLAZARA EN EL ACCESO NORPONIENTE DE LA LOCALIDAD DE QUILLECO, EL CUAL INCLUYE LA INFRAESTRUCTURA , EQUIPAMIENTO Y   EQUIPOS PARA HABILITAR DICHO CONSULTORIO. SUS PRINCIPALES RECINTOS SON 3 BOX MULTIPROPOSITO, SALA DE REHABILITACIÓN, 1 BOX DE URGENCIA, SALA IRA Y ERA, ENTRE OTROS.</t>
  </si>
  <si>
    <t>EL PROYECTO CONSIDERA LA CONSTRUCCIÓN DE LA RED DE ALCANTARILLADO DE LOS SECTORES DE ARBOLEDAS, LEON XII, GULUTREN Y ANTONIO HOCES EN UNA EXTENSION APROXIMADA DE 8.298 ML,CON CAÑERIAS DE PVC DE 200 MM , CAÑERIAS PEAD PE 80 PN6 DE DIAMETRO DE 200 Y 250 MM, CAÑERIAS PEAD PE 80 PN 3.2 DE 200 Y 250 MM Y CAÑERIAS DE ACERO E=6.35 MM CON DIAMETRO DE 400 MM . ADEMAS SE CONTEMPLAN 276 UNIONES DOMICILIARIAS MAS UNA UNION ESPECIAL EN EL LICEO JEAN BUCHANAN. EN EL SECTOR DE GULUTREN SE DEBERA CONSTRUIR UNA PEAS , ESTA SE EMPLAZARA DE UN TERRENO PROPIEDAD ESSBIO.</t>
  </si>
  <si>
    <t>TERRITORIOS VULNERABLES</t>
  </si>
  <si>
    <t xml:space="preserve">DADO A LAS PRECARIAS CONDICIONES EN QUE SE ENCUENTRA EL RECINTO DEPORTIVO EN LA LOCALIDAD DE LICAN RAY, SUMANDO  A LO ANTERIOR QUE LA CANCHA RESULTA PRÁCTICAMENTE INUTILIZABLE DADO A LA CONDICIÓN EN QUE SE ENCUENTRA (TIERRA), NO OBSTANTE SE OCUPA IGUAL POR LA COMUNIDAD ORGANIZADA DE LA LOCALIDAD Y SUS ALREDEDORES, ES POR ESTA RAZÓN QUE URGE LA NECESIDAD DE DOTAR  CON EL EQUIPAMIENTO MÍNIMO PARA SU BUEN USO Y ACORDE A LAS EXIGENCIAS  TÉCNICAS DE UN RECINTO DEPORTIVO. </t>
  </si>
  <si>
    <t>LA PRESENTE INICIATIVA COMPRENDE:
1.     REPOSICIÓN DE LA SUPERFICIE CORRESPONDIENTE A LA CANCHA DE FÚTBOL EN PASTO SINTÉTICO DE 6825 METROS CUADRADOS (105X65M) Y UNA CONTRA CANCHA DE 945 METROS CUADRADOS, ADEMÁS DE UN SISTEMA SISTEMA DE DRENAJE QUE PERMITA LA CORRECTA EVACUACIÓN DE LAS AGUAS LLUVIA.
2.     MEJORAMIENTO DE LAS GRADERÍAS ACTUALES.
3.     CONSTRUCCIÓN DE GRADERÍA TECHADAS PARA 308 PERSONAS
4.     REPOSICIÓN DE 4 MONOPOSTES DE ILUMINACIÓN
5.     CONSTRUCCIÓN BAJO GRADERÍAS, 3 CAMARINES (2 PARA JUGADORES Y 1 PARA ÁRBITROS)  Y SERVICIOS HIGIÉNICO HOMBRES, MUJERES Y UNIVERSAL.
6.     CIERRE PERIMETRAL DEL ÁREA DE JUEGO
ADEMÁS SE CONSIDERA DESARROLLAR LOS PROYECTOS DE ESPECIALIDADES DE AGUA, ALCANTARILLADO Y ENERGÍA.</t>
  </si>
  <si>
    <t>DADO EL CAMBIO DE FLOTA PLANIFICADO POR LOS PRINCIPALES OPERADORES DEL PAÍS, ES NECESARIO DEFINIR LOS REQUERIMIENTOS DE INFRAESTRUCTURA Y DOTAR AL AERÓDROMO DE ELLOS, SEGÚN LOS REQUERIMIENTOS NORMATIVOS, DE CAPACIDAD Y CRECIMIENTO DE LA DEMANDA Y LAS DEFINICIONES CONTENIDAS EN LOS MANUALES.</t>
  </si>
  <si>
    <t>AUMENTAR LA LONGITUD DE PISTA DE 1.700 M. ACTUALES, HASTA APROXIMADAMENTE 1.950 M, EN CARPETA DE CONCRETO ASFÁLTICO PARA CON ELLO RESPONDER A LOS REQUERIMIENTOS DE INFRAESTRUCTURA DE LA ACTUAL FLOTA DE LOS OPERADORES NACIONALES. EN CASO CONTRARIO, LOS VUELOS REGULARES DEBERÁN DESVIARSE A PICHOY DE VALDIVIA O EL TEPUAL DE PUERTO MONTT.</t>
  </si>
  <si>
    <t>PISTA</t>
  </si>
  <si>
    <t>RED SECUNDARIA</t>
  </si>
  <si>
    <t>LA AUSENCIA DE ELEMENTOS DE APOYO QUE PERMITAN UNA MAYOR Y MEJOR COMPRENSIÓN DEL PAISAJE, SUMADO A LA ACCIÓN DEL TERREMOTO Y POSTERIOR MAREMOTO DEL 27 DE FEBRERO DEL AÑO 2010, HAN GENERADO UNA PÉRDIDA EN EL USO TURÍSTICO DEL BORDE COSTERO DE CONSTITUCIÓN</t>
  </si>
  <si>
    <t>CON EL FIN DE PROVEER ESPACIOS QUE PERMITAN UN MAYOR DESARROLLO TURÍSTICO PARA LA ZONA Y SE CONVIERTAN EN REFERENTES QUE SE CONSTITUYAN ADEMÁS EN POLOS DE ATRACCIÓN, SE PLANTEA LA CONSTRUCCIÓN DE LOS SIGUIENTES MIRADORES, LOS QUE PERMITIRÁN DISFRUTAR DE LA BELLEZA ESCÉNICA DE CADA UNA DE LOS SECTORES PROPUESTOS: 1. MIRADOR PUNTA VENTANAS, 2. MIRADOR ROCA CALABOCILLOS, A. MIRADOR ROCA CALABOCILLOS NORTE, B. MIRADOR ROCA CALABOCILLOS SUR, 3. MIRADOR PLAYA CALABOCILLOS, A. MIRADOR PLAYA CALABOCILLOS NORTE, B. MIRADOR PLAYA CALABOCILLOS SUR, 4. MIRADOR CERRO DE ARENA</t>
  </si>
  <si>
    <t>LA MEDIALUNA MUNICIPAL DE PELARCO TIENE SU INFRAESTRUCTURA EN MAL ESTADO, ADEMAS NO TIENE LAS DIMENSIONES EXIGIDAS POR LA FEDERACION DE RODEO DE CHILE Y CARECE TAMBIEN DE ALGUNAS DEPENDENCIAS BASICAS COMO ENFERMERIA, BODEGA, BOLETERIA, KIOSCO DE VENTAS, OFICINA DE INSCRIPCION, ETC.</t>
  </si>
  <si>
    <t>EL PROYECTO CONSIDERA LA REPOSICION TOTAL DE LA MEDIALUNA EN MADERA IMPREGNADA DE LA ESCUADRIA SEÑALADA EN ESPECIFICACIONES TECNICAS Y PLANOS. INCLUYE GRADERIAS, CASETA PARA JUECES Y PRENSA, ZONA DE GRUPO FOLKLORICO, CORRALES DE ANIMALES Y SUS RESPECTIVAS "MANGAS", BEBEDEROS, CARGADERO DE ANIMALES, BOLETERIAS, ENFERMERIA, BODEGAS, OFICINAS, ETC</t>
  </si>
  <si>
    <t>LA FALTA DE ELECTRICIDAD EN ESTAS LOCALIDADES INFLUYE EN EL BAJO DESARROLLO SOCIOECONÓMICO Y CULTURAL, Y EN GENERAL EN EL BIENESTAR DE LAS PERSONAS. NO SE PUEDEN REALIZAR ACTIVIDADES NOCTURNAS SEAN ESTAS CULTURALES O DE OTRO TIPO.
EL USO DE OTRAS ENERGÍAS TIENE UN ALTO COSTO EN SU ADQUISICIÓN, ES DE</t>
  </si>
  <si>
    <t>PARA ESTE PROYECTO SE CONSIDERA LO SIGUIENTE:
- CONSTRUCCIÓN DE 18801 METROS DE RED AÉREA DE MEDIA TENSIÓN BIFASICA DE 25 [KV], PROYECTADA EN CONDUCTOR DE AAAC PROTEGIDO DE 50[MM2] APOYADA EN POSTES DE CONCRETO CON ANCLAJES Y ACCESORIOS.
- CONSTRUCCIÓN DE 1480 METROS DE RED DE BAJA TENSIÓN DE CONDUCTOR PREENSAMBLADO DE ALUMINIO 2X25[MM2] APOYADA EN POSTES DE CONCRETO CON SUS RESPECTIVAS ESTRUCTURAS Y ACCESORIOS.
- CONSTRUCCIÓN DE 8 SUBESTACIONES APOYADAS EN POSTES DE CONCRETO DE 11,5 METROS. LOS TRANSFORMADORES A INSTALAR SON DE 10[KVA] EN 25[KV] DE TENSIÓN Y CUENTAN CON SUS RESPECTIVOS EQUIPOS DE PROTECCIÓN Y ACCESORIOS.
- PROVISIÓN E INSTALACIÓN DE ACOMETIDA EN CONCÉNTRICO 2X24[MM2].
- PROVISIÓN E INSTALACIÓN DE 71 CAJAS DE EMPALMES MONOFÁSICAS.
- PROVISIÓN E INSTALACIÓN DE 71 MEDIDORES MONOFÁSICOS.
- PROVISIÓN E INSTALACIÓN DE TIERRAS DE SERVICIO Y PROTECCIÓN.
- PROVISIÓN E INSTALACIÓN DE RED INTERIOR EN CONCÉNTRICO DE 2X24[MM2] PARA 71 CONSUMIDORES DE SERVICIO.
- PROVISIÓN E INSTALACIÓN DE TIERRAS DE SERVICIO Y PROTECCIÓN.</t>
  </si>
  <si>
    <t>EL PROYECTO SE JUSTIFICA POR LOS INADECUADOS SERVICIOS BÁSICOS DE LA LOCALIDAD DE HUANA.</t>
  </si>
  <si>
    <t>El proyecto contempla la construcción de 69 casetas sanitarias de 9.23 m2, y una caseta de accesibilidad universal de 14.58m2, compuesta de baño y cocina, estructurada con albañilería de ladrillo armada. La construcción de una red secundaria de alcantarillado de HDPE 200mm de 3.633 metros lineales que incluye 230 uniones domiciliarias, la extensión de la matriz de agua potable en 342 metros lineales  de PVC de 110mm y que incluye 34 nuevos arranques de agua potable y 1 empalme eléctrico para una caseta sanitaria. También se considera la pavimentación en asfalto de 1.650m de la calle Cortes-Monroy y las calles Tomas Vega, Alicia Vega y Los Naranjos, los cuales representan una longitud total de 469,7m de pavimentación en asfalto. La red de colectores será complementada con el sistema de impulsión y PEAS proyectado por la empresa concesionaria Aguas del Valle</t>
  </si>
  <si>
    <t>EL ESTABLECIMIENTO FUE CONSTRUIDO CON EL ESTANDAR DE LA SOCIEDAD CONSTRUCTORA ESTABLECIMIENTOS EDUCACIONALES.  HA CUMPLIDO SU VIDA UTIL Y SE ENCUENTRA EN MAL ESTADO.  EL NUEVO EDIFICIO PERMITIRÁ ENTREGAR SERVICIOS DE EDUCACIÓN DE ACUERDO A LA POLÍTICA SECTORIAL VIGENTE Y LINEAMIENTOS ESTRATÉGICOS DE</t>
  </si>
  <si>
    <t>REPOSICION DEL ESTABLECIMIENTO EN NUEVO TERRENO UBICADO EN AVDA. ESMERALDA ESQUINA AVDA. LOS AROMOS S/N, PARA UNA MATRICULA DE 780 ALUMNOS, SEGUN PROGRAMA ARQUITECTONICO APROBADO POR SECREDUC. LA
LA SUPERFICIE TOTAL A EDIFICAR ALCANZA A LOS 5.267,5 M2 LAS QUE SE DISTRIBUYEN EN: PRIMER PISO DE 3.785,7 M2 Y EL SEGUNDO NIVEL 1.481,8 M2.</t>
  </si>
  <si>
    <t>DE ACUERDO AL DECRETO DE CIERRE DEL VERTEDERO MUNICIPAL, SE REQUIERE HABILITAR UN CENTRO DE TRATAMIENTO DE RSD Y SU TRANSFERENCIA A UN RELLENO AUTORIZADO.</t>
  </si>
  <si>
    <t>A)	BASADOS EN LOS RESULTADOS DEL ESTUDIO DE CARACTERIZACIÓN REALIZADO EN LA COMUNA EL AÑO 2007 Y 2010, EN EL CUAL SE OBTIENE QUE EL 46% DE LOS RSD CORRESPONDEN A MATERIA ORGÁNICA Y 22% A RESIDUOS POTENCIALMENTE RECICLABLES, ES QUE SE PROPONE LA HABILITACIÓN DE UN CENTRO DE TRATAMIENTO INTERMEDIO DE RESIDUOS SÓLIDOS DOMICILIARIOS PARA LA COMUNA DE CASABLANCA, CONFORMADO POR DOS MÓDULOS: ESTACIÓN DE TRANSFERENCIA Y VALORIZACIÓN DE RESIDUOS SÓLIDOS RECICLABLES (RSR).
ESTE PROYECTO SE EMPLAZARÁ EN EL SITIO DE PROPIEDAD FISCAL ¿ EX CANTERA, UBICADO AL ORIENTE DE LA RUTA 68, COMUNA DE CASABLANCA, REGIÓN DE VALPARAÍSO, A 2 KILÓMETROS AL SUR ORIENTE DEL CENTRO CÍVICO DE LA COMUNA. Y DARÁ SOLUCIÓN AL MANEJO DE TODOS LOS RESIDUOS GENERADOS EN LA COMUNA, ES DECIR, RESIDUOS SÓLIDOS DE ORIGEN DOMICILIARIOS Y LOS RESIDUOS ASIMILABLES A DOMICILIARIOS (ZONA URBANA Y RURAL), YA SEAN ESTOS EN FORMA MIXTA O CLASIFICADA SEGÚN TIPO.  
LOS VOLÚMENES DE RESIDUOS A MANEJAR EN EL AÑO 0 ES EN PROMEDIO 8.000 TON/AÑO, PARA LLEGAR A UN MÁXIMO EN EL AÑO 20 DE 25.000 TON/AÑO APROXIMADAMENTE.</t>
  </si>
  <si>
    <t xml:space="preserve">EL ACTUAL CEMENTERIO NO TIENE MAS CAPACIDAD PARA ATENDER A LA  POBLACION, Y TAMPOCO PUEDE EXPANDIRSE PUES ESTA LIMITADO POR POBLACIONES QUE SE FORMARON A MEDIDA QUE CRECIO LA COMUNA. DE NO CONTAR CON NUEVAS INSTALACIONES Y SEPULTURAS SE PODRA GENERAR UN PROBLEMA SANITARIO Y SOCIAL </t>
  </si>
  <si>
    <t>EL PROYECTO CONSIDERA UN EDIFICIO DE UN PISO, DISPUESTO EN LÍNEA CURVA, CON VARIAS DEPENDENCIAS VINCULADAS MEDIANTE UN UMBRAL DE ACCESO, QUE INCLUYE ADMINISTRACIÓN, BAÑOS PÚBLICOS Y SALÓN CEREMONIAL-VELATORIO, CON UN TOTAL DE 381,11 M2, CONSIDERANDO COMO MEDIA SUPERFICIE LOS 224.57 M2 DEL UMBRAL DE ACCESO. CONTEMPLA ESTRUCTURA DE MUROS EN HORMIGÓN ARMADO, ESTRUCTURA DE TECHUMBRE EN CERCHAS DE ACERO Y ENVIGADO DE MADERA LAMINADA PARA EL SECTOR VELATORIO.
EL PROYECTO, ADEMÁS DEL EDIFICIO, CONTEMPLA LA CONSTRUCCIÓN DE 20 COLUMNAS DE 4 NICHOS EN ESTRUCTURA DE ALBAÑILERÍA, ÁREAS DE CIRCULACIÓN PEATONAL Y VEHICULAR, Y CIERRE PERIMETRAL.
SE PROYECTA UN TOTAL DE 1118 SEPULTURAS TRADICIONALES, 80 NICHOS Y 32 MAUSOLEOS A HABILITAR EN LA SUPERFICIE A INTERVENIR, QUEDANDO UNA SUPERFICIE APROXIMADAMENTE IGUAL PARA EXPANSIÓN FUTURA.</t>
  </si>
  <si>
    <t>CHUNGUNGO QUEDA MUY ALEJADO DEL NÚCLEO DE COMUNICACIÓN MÁS CERCANO, COMO LO ES LA RUTA 5, Y POR TANTO EN EN DETRIMENTO EN RELACIÓN A OTRAS LOCALIDADES DE LA HIGUERA EN CUASNTO A TIEMPO. ESTA ES LA RAZÓN POR LA QUE SE HA DECIDIDO PRESENTAR ESTE PROYECTO,  QUE ACERCARÁ LA ATENCIÓN DE SALUD DE MANERA M</t>
  </si>
  <si>
    <t xml:space="preserve">EL PROYECTO CONSIDERA LA CONSTRUCCION DE UNA POSTA DE SALUD RURAL DE 343,63 M², CON EQUIPAMIENTO ESTANDAR COMPLETO PARA DAR ATENCION A 300 HABITANTES PERMANTENTES. ENTRE LAS PRINCIPALES DEPENDENCIAS SE CUENTA CON DOS BOX CLINICO MULTIPROPOSITO, BOX GINECO-OBSTRETICO, BOX PROCEDIMIENTOS, BOX TRABAJO CLINICO GRUPAL, SOME GENERAL Y ARCHIVO ACTIVO, BOTIQUIN, BAÑO ACCESO UNIVERSAL, BAÑO PÚBLICO Y PERSONAL, SALA DE ESPERA Y EDUCACION GRUPAL RECINTO DE ASEO, RECINTO DE RESIDUOS SOLIDOS, DESPACHO DE ALIMENTOS, BODEGA DE ALIMENTOS Y BODEGA DE INSUMOS. A LO ANTERIOR, SE AGREGA UNA VIVIENDA PARA EL PARAMEDICO DE 71,68 METROS CUADRADOS. TODO ESTO MAS CIRCULACIÓN SUMA 343,63 METROS CUADRADOSEN.
EN EL DESARROLLO DEL PROYECTO SE CONSIDERA LA EJECUCIÓN DE LA OBRA GRUESA, LAS TERMINACIONES, LAS INSTALACIONES DE AGUA POTABLE, ALCANTARILLADO, ELECTRICIDAD Y GAS LICUADO. </t>
  </si>
  <si>
    <t>LA OBRA SE CONSTRUIRÁ POR ETAPAS, ETAPA 1: OBRAS MARÍTIMAS: 
UN MUELLE, COMPUESTO POR UNA PASARELA DE 30 MTS. DE LONGITUD TOTAL, Y UN CABEZO DE 10,5 MTS. DE LONGITUD. SU SUPERESTRUCTURA ES EN BASE A VIGAS Y PARRILLAS METÁLICAS, APOYADAS SOBRE PILOTES QUE SE FUNDAN EN DADOS DE HORMIGÓN APOYADOS ESTOS ÚLTIMOS SOBRE ROCAS. ESTA ESTRUCTURA CONTARÁ CON UN MURO DE ESTRIBO, CUYA MATERIALIDAD ES HORMIGÓN EN MASA APOYADO SOBRE CAMA DE ROCAS. EL CABEZO ESTÁ ESTRUCTURADO EN BASE A VIGAS Y PARRILLAS METÁLICAS, EN EL COSTADO OESTE DOS CHAZAS QUE PERMITEN LA OPERACIÓN EN DISTINTOS NIVELES DE MAREA. 
-MURO EXPLANADA, CUYA MATERIALIDAD ES DE HORMIGÓN ARMADO APOYADO SOBRE UNA CAMA DE ROCAS DE 20 A 40 KG. Y UN ENROCADO DE CORAZA CON ROCAS DE 500 KG. 
ETAPA 2 OBRAS TERRESTRES: 
BOXES: 10 BOXES EN UNA SUPERFICIE DE 60 M2. 
-	SERVICIOS HIGIÉNICOS: PARA HOMBRES, MUJERES Y PERSONAS CON MOVILIDAD REDUCIDA, EN UNA SUPERFICIE TOTAL DE 30 M2, CON UNA ZONA DE LAVADO EXTERIOR.
-	UN SOMBREADERO EN ACERO Y MADERA DE 48 M2.
-	COBERTIZO PRODUCTIVO: DESTINADO AL DESARROLLO DE UNA FUTURA SALA DE PROCESOS, EN UNA SUPERFICIE APROX. DE 125 M2.
-	EXPLANADA: EN UNA SUPERFICIE 400 M2 CONFECCIONADA EN PAVIMENTO DE HORMIGÓN.
-	CUATRO PUESTOS DE ESTACIONAMIENTO PARA VEHÍCULOS MENORES.
-	HABILITACION DE AGUA POTABLE POR MEDIO DE ESTANQUE EN ALTURA Y SUMINISTRADO POR CAMIÓN ALJIBE.
-	SOLUCIÓN DE ALCANTARILLADO POR MEDIO DE FOSA SÉPTICA CON TRATAMIENTO DE RILES Y RESPECTIVO DREN.
-	INSTALACIÓN ELÉCTRICA: POR MEDIO DE PANELES FOTOVOLTAICOS. 
-	CIERRO PERIMETRAL: EN ÁREA DE INTERVENCIÓN A TRAVÉS DE MALLA ACMAFOR, CON EL FIN DEL RESGUARDO Y CONTROL DEL ACCESO A LAS INSTALACIONES LA CALETA.</t>
  </si>
  <si>
    <t>SUPERACION DE LA POBREZA</t>
  </si>
  <si>
    <t>CALETAS PESQUERAS</t>
  </si>
  <si>
    <t>DEBIDO A LA LARGA DATA DE LAS LUMINARIAS EXISTENTE NO RESULTA CONVENIENTE SU MANTENCIÓN Y REPARACIÓN POR LA EXCESIVA ANTIGUEDAD DE SUS COMPONENTES.</t>
  </si>
  <si>
    <t>ESTA ALTERNATIVA DE SOLUCIÓN CONTEMPLA LA REPOSICIÓN DE 2.830 LUMINARIAS EXISTENTES EN LA COMUNA Y LA INCORPORACIÓN DE 538 NUEVAS LUMINARIAS: 450 PEATONALES EN DIFERENTES PUNTOS DE LA COMUNA Y 88 NUEVAS LUMINARIAS VIALES. CABE DESTACAR QUE LA TECNOLOGÍA PROPUESTA ES BASADA EN LUMINARIAS CON TECNOLOGÍA LED, LA CUAL CONSIDERA UN IMPORTANTE AHORRO EN LOS COSTOS DE OPERACIÓN.</t>
  </si>
  <si>
    <t>CONSIDERANDO QUE LA SECCIÓN HIDRÁULICA ES INSUFICIENTE PARA LAS CRECIDAS MÁXIMAS DEL ESTERO, LO CUAL HA GENERADO LA SOCAVACIÓN DE LA PROTECCIÓN DE RIBERAS, CALZADA REDUCIDA PARA EL TRANSITO DE VEHÍCULOS SOBRE EL PUENTE, ADEMÁS DE NO CONTAR CON PASILLOS, BARRERAS Y OTROS ELEMENTOS DE SEGURIDAD PARA EL TRANSITO DE PEATONES, SE RECOMIENDA LA REPOSICIÓN DE LA ESTRUCTURA EXISTENTE.</t>
  </si>
  <si>
    <t>SE CONSIDERA LA REPOSICION DEL PUENTE UBICADO EN LA CALLE, SAN BERNARDO INTERSECCIÓN PJE. SARGENTO CANDELARIA EN UNA SUPERFICIE DE 194 M2, PAVIMENTACIÓN EN 1269 M2 EN HCV DE 0.16 M, VEREDA DE HCV DE 0.07M. EN 369 M2 DESDE CALLE SARGENTO CANDELARIA HASTA CALLE NUEVA 3. Y UN MEJORAMIENTO EN EL ESTERO EN UNA SUPERFICIE DE 1449 M2 EN EL SECTOR DEL PUENTE, DANDO UNA SUPERFICIE TOTAL A EJECUTAR DE 3.281 M2, ADEMÁS DE CONSIDERAR SOLUCIÓN DE AGUAS LLUVIAS EN UNA LONGITUD DE 262 ML DESDE CALLE NUEVA 3 HASTA SU DESCARGA AL ESTERO LAS TOSCAS.</t>
  </si>
  <si>
    <t>EL PROYECTO CONSTITUYE LA ÚNICA VÍA QUE CONECTA EL SECTOR ORIENTE DE LA CIUDAD DE MELIPILLA CON EL SECTOR SUR EN DIRECCIÓN AL CAMINO A RAPEL. EL EJE SE ENCUETRA DENTRO DEL LÍMITE URBANO DE LA COMUNA, BRINDA ACCESIBILIDAD A SECTORES RESIDENCIALES Y DE EQUIPAMIENTO.</t>
  </si>
  <si>
    <t>EN ATENCIÓN A QUE LA ALTERNATIVA MAS RENTABLE RESULTA SER EN HCV, EL PROYECTO CONTEMPLA LA EJECUCIÓN EN HCV DE LA CALZADA EN LA FAJA DISPONIBLE CON  UN ESPESOR DE 18 CM, Y UNA SUPERFICIE  DE 8193 M2. PARA LA PAVIMENTACIÓN DE CAMINO EL BAJO, ENTRE CALLE EGAÑA Y CAMINO A RAPEL, EN UNA LONGITUD DE APROX. 1.130 ML Y 7 MTS. DE ANCHO VARIABLE EN TODA SU EXTENSIÓN. SEGUN DISEÑO APROBADO Y VALIDADO POR SERVIU . CONTEMPLA ADEMÁS, SOLUCIÓN DE AGUAS LLUVIAS, ESTRUCTURA DE PUENTE, LA CONSTRUCCIÓN DE VEREDAS, MODIFICACION DE ANILLOS DE CAMARAS, DEFENSAS CAMINERAS EN CURVAS, DEMARCACIÓN, SEÑALIZACIÓN, REPOSICION DE CERCOS Y LOS DEBIDOS ENSAYES Y CONTROLES DE CALIDAD SEGUN PRESUPUESTO ADJUNTO. PRESENTA UN VAN DE M$ 1.159.640  Y UNA TIR DE UN 21,52%</t>
  </si>
  <si>
    <t>LA MEDIALUNA MUNICIPAL DE YERBAS BUENAS, TIENE SU INFRAESTRUCTURA EN MAL ESTADO DESDE EL TERREMOTO DEL 2010, ADEMÁS NO TIENE LAS DIMENSIONES EXIGIDAS POR LA FEDERACIÓN DE RODEO DE CHILE Y CARECE TAMBIÉN DE ALGUNAS DEPENDENCIAS BÁSICAS COMO SON ENFERMERÍA, BODEGA, BOLETERÍA, STAND DE
EXPOSICIONES.</t>
  </si>
  <si>
    <t>EL PROYECTO CONSISTE EN LA REPOSICIÓN COMPLETA DE LA MEDIA LUNA Y CONSTRUCCIÓN DE RECINTOS
ASOCIADOS, QUE EN CONJUNTO, LOGREN PLASMAR LAS COSTUMBRES HUASAS RELATIVAS AL RODEO Y SU VEZ
POTENCIEN A TRAVÉS DE SU EXPRESIÓN, LA ARQUITECTURA RURAL DE LA ZONA.
LA OBRA CONSISTE EN:
CONSTRUCCIÓN GRADERÍAS
CONSTRUCCIÓN DE OFICINA DE ADMINISTRACIÓN, CAMARINES, SERVICIOS HIGIÉNICOS, CASETA DE
JURADOS,
CASETA DE TRANSMISIONES Y STAND DE EXPOSICIONES.
CONSTRUCCIÓN CANCHA DE RODEO
CONSTRUCCIÓN DE CORRALES, PICADERO Y PESEBRERAS.
PLAZAS DE ACCESO Y CONEXIÓN CON OTROS EQUIPAMIENTOS DEL TERRENO.
ACCESOS PEATONALES Y VEHICULARES CON SUS CIRCULACIONES.
RAMPA DE DESCARGA DE ANIMALES
ILUMINACIÓN CANCHA MEDIA LUNA, LOCALES COMERCIALES, CORREDORES DE CIRCULACIÓN BAJO
GRADERÍA, CORRALES, PICADERO, PLAZAS DE ACCESOS Y ESPACIOS EXTERIORES.</t>
  </si>
  <si>
    <t>EL OBJETIVO ES OFRECER A LA COMUNIDAD UN PARQUE CON LAS CARACTERÍSTICAS DE UNA PLAZA DE ARMAS, QUE CONVOQUE ACTOS CÍVICOS , CULTURALES, Y DE ESPARCIMIENTO. EL PARQUE SE UBICA EN EL CENTRO GEOGRÁFICO DE LA COMUNA DE QUINTA NORMAL, RODEADO DE LA CASA DE LA CULTURA, BIBLIOTECA Y SALA DE ARTES ESCÉNICAS COMUNAL.</t>
  </si>
  <si>
    <t>LAS OBRAS DE CONSTRUCCIÓN DEL PARQUE DE 4.863 M2 TOTALES A INTERVENIR, DE UN TOTAL PREDIAL DE 14.990M2. EL ÁREA SE DIVIDE EN LAS SIGUIENTES ÁREAS: UNA EXPLANADA PARA ACTOS CÍVICOS DE 2.844 M2. EN BALDOSA MICROVIBRADA, DENTRO DE ELLA EXISTEN CIRCULACIONES DE 1.160 M2, DE LOS CUALES 607 M2 SON CUBIERTOS POR UN SOMBREADERO TIPO PÉRGOLA. LAS ÁREAS VERDES NUEVAS SON DE 2.020 M2. DE LOS CUALES 995 M2 CONSISTEN EN CÉSPED NUEVO, Y 1.024 M2 DE MAICILLO. CONTARÁ CON 45 UNIDADES DE ESCAÑOS DE HORMIGÓN PREFABRICADO RECTO, 44 ESCAÑOS DE HORMIGÓN PREFABRICADO CON MADERA Y RESPALDO, 35 ESCAÑOS DE HORMIGÓN PREFABRICADO CURVO, 34 BASUREROS DE HORMIGÓN PREFABRICADO, 2 PORTABICICLETAS DE TIPO ARGOLLAS, 7 MESAS DE AJEDREZ DE HORMIGON PREFABRICADO, Y UN JUEGO INFANTIL DE TIPO MALLAS. LUMINARIAS DE TIPO LED DE 70W (SON 4), 80W (SON 18), 153W (SON 6), 33W (SON 10).</t>
  </si>
  <si>
    <t>LA PRESENTE INICIATIVA DE INVERSIÓN PERMITIRÁ DOTAR A LA TENENCIA LABRANZA DE UNA INFRAESTRUCTURA ADECUADA PARA CUMPLIR CON LAS CONDICIONES MÍNIMAS REQUERIDAS PARA UNA EFICIENTE ATENCIÓN A LA COMUNIDAD</t>
  </si>
  <si>
    <t>CONSISTE EN LA REPOSICIÓN DE LA TENENCIA EN LA MISMA UBICACIÓN, BAJO LA MODALIDAD CONSTRUCTIVA PANEL SIP. CONSIDERANDO UNA SUPERFICIE TOTAL DE 333,38 M2 PARA EL CUARTEL, DE ACUERDO AL PROGRAMA ARQUITECTONICO. INCLUYENDO LOS EQUIPOS Y MOBILIARIO NECESARIOS PARA SU ÓPTIMO FUNCIONAMIENTO.</t>
  </si>
  <si>
    <t>DADO EL LIMITADO DESARROLLO DE LA LOCALIDAD DE INFIERNILLO, SE PRETENDE BENEFICIAR CON ELECTRICIDAD A UN TOTAL DE 20 FAMILIAS CUYA POBLACION ASCIENDE A 77 PERSONAS , MAS LA MEDIA LUNA, QUE PERMITIRA EL DESARROLLO DE ACTIVIDADES DE DESARROLLO Y COMUNITARIAS.</t>
  </si>
  <si>
    <t xml:space="preserve">CONSISTE EN LA CONSTRUCCIÓN DE LA ELECTRIFICACIÓN DE LA SEGUNDA ETAPA DE LA LOCALIDAD DE INFIERNILLO A PARTIR DE LA ESCUELA HASTA EL FINAL DE LA QUEBRADA. LAS CONEXIONES BENEFICIARAN A 20 FAMILIAS MÁS LA MEDIALUNA DE LA LOCALIDAD. 
SE CONTEMPLA LA CONSTRUCCIÓN DE APROX. 6.103 METROS DE RED DE MEDIA TENSIÓN BIFÁSICA EN POSTES DE HORMIGON DE 11,5 METROS, CON CABLE DESNUDO DE ALUMINIO N° 2 AWG, CON SUS RESPECTIVOS ANCLAJES Y ACCESORIOS. LA INSTALACIÓN DE 4 SUBESTACIONES DE 15 KVA CADA UNA, EN 23 KV DE TENSIÓN .
INCORPORA LA CONSTRUCCIÓN DE RED DE BAJA TENSIÓN MONOFÁSICA EN UNA EXTENSIÓN EN TORNO A 2560 MTS, EN CONDUCTOR DE ALUMINIO PREENSAMBLADO DE 2X25 MM2. ADEMÁS CONSIDERA LA PROVISIÓN E INSTALACIÓN DE 21 ACOMETIDAS DE EMPALMES EN CONDUCTOR CONCENTRICO DE 2X6 MM2, 21 CAJAS DE EMPALMES MONOFÁSICOS CON SUS RESPECTIVAS BASES E INTERRUPTORES TERMOMAGNÉTICOS, LA CONEXIÓN Y PUESTA EN MARCHA DE ESTOS 21 MEDIDORES. TAMBIÉN CONTEMPLA LA PROVISIÓN E INSTALACIÓN DE RED INTERIOR CONCÉNTRICO DE 2X4MM2 Y EN CACLE DE ALUMINIO PREENSAMBLADO DE 2X25 MM2 PARA 21 CLIENTES, Y LA PROVISIÓN E INSTALACIÓN DE TIERRAS DE SERVICIO Y PROTECCIÓN, POSTES Y OTROS ELEMENTOS ADICIONALES JUNTO A LA DECLARACIÓN SEC. </t>
  </si>
  <si>
    <t>EL PROYECTO SE PROPONE LA CONSTRUCCIÓN DE UN TEATRO, QUE PERMITA REPRESENTACIÓN DE LAS DIFERENTES DISCIPLINAS ESCÉNICAS,  COMPLETANDO EL PROGRAMA DE INFRAESTRUCTURA CULTURAL DE LA PINTANA PARA EL BICENTENARIO.</t>
  </si>
  <si>
    <t>LA ESTRUCTURA DEL EDIFICIO ES DE HORMIGÓN ARMADO. CONTARÁ DE 3 NIVELES. EN EL SUBTERRANEO SE UBICA EL ÁREA DE ACTORES (SUP. DE 347,1 M2); EN EL 1ER PISO ESTARÁ EL ESCENARIO, PLATEA PARA 640 ESPECTADORES (632 EN BUTACAS Y 8 DISCAPACITADOS EN SUS SILLAS), HALL DE ACCESO, ÁREA DE EXPANSIÓN Y DE ENSAYOS DE ARTES ESCÉNICAS, SS. HH. PÚBLICO, CAFETERÍA, GUARDARROPÍA, BOLETERÍA. EL 2º PISO CONTARÁ CON PLATEA PARA 152 ESPECTADORES, HALL PÚBLICO, ÁREA ADMINISTRATIVA Y UNIDADES TÉCNICAS. TOTAL CAPACIDAD TEATRO: 792 ESPECTADORES.  
SUPERFICIE SOBRE EL TERRENO: 1.504,1 M2. TOTAL SUPERFICIE DEL TEATRO ES DE 1.851,2 M2.
EL PROYECTO INCLUYE LOS EQUIPOS Y EQUIPAMIENTOS NECESARIOS PARA EL FUNCIONAMIENTO DEL TEATRO</t>
  </si>
  <si>
    <t>CON EL PROYECTO DEL VILLORRIO CAMINO A CASA, QUE FORMA PARTE DEL CONVENIO DE PROGRAMACIÓN MINVU ¿ GORE, SE VA A DAR SOLUCIÓN A 75 FAMILIAS QUE VIVEN ACTUALMENTE DE ALLEGADOS EN EL SECTOR DE LONQUÉN EN INADECUADAS CONDICIONES DE HABITABILIDAD.</t>
  </si>
  <si>
    <t xml:space="preserve">EJECUCION DE OBRAS DE URBANIZACION PARA 75 FAMILIAS DEL VILLORRIO CAMINO A CASA, QUE CORRESPONDE A LA CONSTRUCCION DEL SISTEMA DE AGUA POTABLE CON SUMINISTRO DE TUBERÍAS DE PVC C-10, D = 75 MM PARA 906 METROS Y SUMINISTRO DE TUBERÍAS DE PVC C-10, D = 110MM   PARA 2.208 METROS  , ALCANTARILLADO CON UN SUMINISTRO TUBERÍA DE PVC TIPO T-2 D=180 MM  PARA 150M Y  SUMINISTRO TUBERÍA DE PVC TIPO T-2 D=200 MM PARA 582 METROS; CON UNA PLANTA TRATAMIENTO DE AGUAS SERVIDAS, AGUAS LLUVIAS Y PAVIMENTACION EN CONCRETO ASFALTICO DE 0,04M PARA 6.689 M2 Y ALUMBRADO PUBLICO EN  73 PUNTOS, CON BALLAST DE DOBLE NIBEL DE POTENCIA , UBICADO EN CAMINO LAS ACACIAS S/S SECTOR LONQUEN, COMUNA DE TALAGANTE. </t>
  </si>
  <si>
    <t>OBRAS DE URBANIZACION</t>
  </si>
  <si>
    <t>EL MAL ESTADO DE LAS ACERAS Y LA EXISTENCIA DE TRAMOS SIN PRESENCIA DE ACERAS PAVIMENTADAS NI DELIMITADAS, HACE EL TRANSITAR DE LOS PEATONES LENTO Y DIFICULTOSO DADA SU ESCASA MANTENCIÓN Y VIDA UTIL SOBREPASADA, PROVOCANDO DESNIVELES, LEVANTAMIENTOS Y QUEBRADURAS QUE PROVOCAN INCONVENIENTES AL ANDAR</t>
  </si>
  <si>
    <t>EL PROYECTO CONSULTA LA REPOSICIÓN  DE  ACERAS EN LA AVDA. RUCAMANQUI ENTRE CALLE INDEPENDENCIA Y SAN FRANCISCO DE HUEPIL, ALCANZANDO UNA LONGITUD DE 1.062 MT. POR MATERIALIDAD HORMIGÓN EN UN PLAZO DE 3 MESES, PERMITIENDO EL CORRECTO DESPLAZAMIENTO DE LOS PEATONES Y VEHÍCULOS YA QUE POR LA CONDICIÓN ACTUAL SE VE LIMITADA POR EL TRANSITAR DE PEATONES POR LA CALZADA. SE REALIZARÁ INTERVENCIÓN EN ACERAS, ACCESOS VEHICULARES, PUENTES, RETIRO DE ARBOLES, ADEMÁS DE OBRAS DE AGUAS LLUVIAS, ZANJA DE INFILTRACIÓN, CAÑERÍAS.</t>
  </si>
  <si>
    <t>LA CONSTRUCCIÓN DEL CENTRO DE SALUD FAMILIAR  BUSCA MEJORAR LA CALIDAD DE ATENCIÓN A LOS USUARIOS, CON INFRAESTRUCTURA ADECUADA, QUE ENTREGUE A LOS USUARIOS MAYOR  SEGURIDAD Y CONFORT,  Y POR OTRO LADO DISPONER DE ESPACIOS FÍSICOS ÓPTIMOS PARA LA ATENCIÓN MULTIPROFESIONAL.</t>
  </si>
  <si>
    <t>LA INVERSIÓN CONTEMPLA LA CONSTRUCCIÓN DEL CESFAM DE QUILACO CON UNA SUPERFICIE DE 659,75 M2  EN HORMIGÓN ARMADO  Y ESTRUCTURA DE ACERO , LOSA DE CIELO, SISTEMA DE CLIMATIZACION ACORDE AL CLIMA. LA CONSTRUCCIÓN SERA EN 1 PISO Y CONTEMPLA 2 BOX MULTIPROPOSITOS, BOX DE URGENCIA, IRA Y ERA ENTRE OTROS PRINCIPALES RECINTOS. ADEMAS INCLUYE EQUIPOS, EQUIPAMIENTO Y AMBULANCIA, ADEMÁS DE CONSULTORIA PARA ASESORÍA A LA INSPECCIÓN TÉCNICA</t>
  </si>
  <si>
    <t>EL PROYECTO PERMITIRÁ SATISFACER LAS NECESIDADES DE INFRAESTRUCTURA PARA EL FUNCIONAMIENTO ÓPTIMO DE UN CUARTEL POLICIAL, PERMITIENDO MEJORAR LAS ACTUALES CONDICIONES LABORALES Y DE HABITABILIDAD DEL PERSONAL, QUE EN CONSECUENCIA REPERCUTE EN EL SERVICIO POLICIAL QUE SE DESARROLLA.</t>
  </si>
  <si>
    <t>EL PROYECTO CONSISTE EN LA REPOSICIÓN DE LA SUBCOMISARÍA DE CARABINEROS DE CHIGUAYANTE EN EL TERRENO ACTUAL DE UNA SUPERFICIE PROXIMADA DE 5.000 MT2. SE CONTEMPLA  ENTRE OTROS RECINTOS LA CONSTRUCCIONDE SALAS DE ESPERA PARA EL PUBLICO, CALABOZOS PARA LOS DETENIDOS, SALA DE ARMAS, SALA DE GUARDIA, ETC.
TAMBIEN  SE CONTEMLA LA ADQUISICION DEL EQUIPAMIENTO Y MOBILIARIO NECESARIO PARA REALIZAR LAS LABORES PROPIAS DEL FUNCIONAMIENTO DE ESTE RECINTO POLICIAL</t>
  </si>
  <si>
    <t>LA 4° CIA. DE BOMBEROS DE YUMBEL, DESARROLLA UNA IMPORTANTE LABOR COMUNITARIA EN LA CIUDAD DE YUMBEL. PRODUCTO DEL TERREMOTO DEL 27/F LA CONTRUCCION QUE UTILIZABAN SUFRIO GRAVES DAÑOS ESTRUCTURALES, POR LO TANTO EN LA ACTUALIDAD  NO CUENTAN CON ESPACIO PARA SUS LABORES PROPIAS.</t>
  </si>
  <si>
    <t>SE PROYECTA PRIMERAMENTE LA CONTRATACION DE LOS ESTUDIOS DE INGENIERIA Y ESPECIALIDADES, NECESARIOS PARA LUEGO REALIZAR LA CORRECTA CONSTRUCCION DE UN EDIFICIO DE DOS PISOS, EN ALBAÑILERÍA REFORZADA Y HORMIGÓN ARMADO, CON UNA SUPERFICIE PROYECTADA DE 464,04 M², ESTUCO INTERIOR Y EXTERIOR, CERÁMICOS EN PISO Y MUROS DE BAÑOS Y COCINAS, CERÁMICOS EN TODOS LOS PISOS A EXCEPCIÓN DE LA SALA DE MÁQUINA QUE LLEVARÁ BALDOSAS. LOS RECINTOS PROYECTADOS SON, HALL DE ACCESO, SECRETARIA, SALA DE CONTROL, OFICINA CAPITÁN, OFICINA DIRECTOR, OFICINA TENIENTE, ESTAR, COCINA, SALA DE MÁQUINAS, SS.HH. DAMAS Y VARONES, TODOS EN EL PRIMER NIVEL. ADEMAS, SALA MULTIUSO, DORMITORIOS, SS.HH., COCINA Y OTROS PARA LA GUARDIA, TODOS EN EL 2° NIVEL. SE SUMA A LOS COSTOS DE LA CONSULTORIA, LA CONTRATACION DE UN PROFESIONAL ASESOR DE LA ITO DURANTE TODO EL PERIODO QUE DURE LA EJECUCION DE LA OBRA (7 MESES). SE CONSIDERA ADEMAS LA COMPRA DE EQUIPOS (COMPUTACIONALES Y DE COMUNICACION) Y EL EQUIPAMIENTO DE TODAS LAS DEPENDENCIAS.</t>
  </si>
  <si>
    <t>PROYECTO DESTINADO A  EFECTUAR DISEÑOS ARQUITECTONICOS Y ESPECIALIDADES CONCURRENTES PARA CONSTRUIR UNA POSTA DE SALUD RURAL DE APROX., 215 MT2  EN PUEBLO DE PACHICA DE LA COMUNA DE HUARA. CUYA  JUSTIFICACION TECNICA ESTA DADA EN EL ESTUDIO DE RED, EN CUANTO EXISTE UN VACIO DE COBERTURA A CERRAR.</t>
  </si>
  <si>
    <t>ESTA INICIATIVA DE INVERSIÓN TIENE POR OBJETIVO CONSTRUIR Y EQUIPAR UNA POSTA DE SALUD RURAL EN LA LOCALIDAD DE PACHICA COMUNA DE HUARA EN LA PROVINCIA DE IQUIQUE.LO ANTERIOR, EN ATENCIÓN A LO INDICADO POR EL ERAR DE SALUD QUE MENCIONA QUE POR LA POBLACION ESTABLECIDA EN LA LOCALIDAD, COMPUESTA POR ADULTOS MAYORES Y ESCOLARES EN SU GRAN MAYORIA Y POR RAZONES GEOGRAFICAS Y SOCIOECONOMICAS DEBE IMPLEMENTARSE UN ESTABLECIMIENTO DE SALUD PRIMARIA EN ESTA LOCALIDAD. PARA ESTO, DE ACUERDO AL DISEÑO TIPO ESTABLECIDO POR EL MINISTERIO DE SALUD, SE CONSULTA CONSTRUIR UN EDIFICIO DE APROX., 215 MTS2 DE ESTRUCTURA SOLIDA EN UNA PLANTA CON CASA HABITACION PARA EL PARAMEDICO INCLUIDA. EL AREA DE ATENCION CONSIDERA SALA DE ESPERA, BAÑOS PUBLICOS,BOX ENTREGA DE ALIMENTOS Y MEDICAMENTOS, BOX DE ADULTO CON BAÑO, BOX MATERNAL CON BAÑO, BOX INFANTIL Y BOX ATENCION PARAMEDICO. A SU VEZ SE INCURRIRÁN EN GASTOS ADMINISTRATIVOS QUE IMPLICA GASTOS EN PAPEL Y TINTA, ENTRE OTROS</t>
  </si>
  <si>
    <t>EN UNA COMUNA DE ALTA PLUVIOSIDAD Y CLIMA FRÍO, DONDE EL USO DE LA CALEFACCIÓN A LEÑA ES CAUSA DE UN NÚMERO IMPORTANTE DE INCENDIOS EN VIVIENDAS, EL PROYECTO VIENE A ENTREGAR INFRAESTRUCTURA, EQUIPOS Y EQUIPAMIENTO ADECUADO CON EL FIN DE QUE LES PERMITA DESEMPEÑAR DE MEJOR MANERA LOS REQUERIMIENTOS.</t>
  </si>
  <si>
    <t>SE CONSIDERA LA CONSTRUCCION DE UN CUARTEL DE BOMBEROS PARA LA 2° COMPAÑÍA DE PUERTO AYSEN DE 331.92 M2 DE SUPERFICIE EDIFICADA, EMPLAZADA EN UN TERRENO DE PROPIEDAD DEL CUERPO DE BOMBEROS DE AYSEN, UBICADO EN AVENIDA EUSEBIO IBAR ESQUINA LAS GOLONDRINAS, EN LAS UNIDADES VECINALES 6, 7 Y 8.
EL TERRENO POSEE UN AREA DE 543 M2, SU TOPOGRAFIA ES HORIZONTAL.
EL PROYECTO CONSIDERA LOS SIGUIENTES RECINTOS: UNA SALA DE MAQUINAS PARA 2 CARROS BOMBAS, ESPACIO DE MANIOBRAS, 3 OFICINAS DIRECTIVAS, ARCHIVO, BODEGAS DE MATERIALES MENORES, SALA DE ESTAR, COMEDOR, COCINA, ESPACIO PARA LA GUARDIA, SALA DE REUNIONES, DORMITORIOS, SSHH Y CAMARINES, GRUPO ELECTROGENO PARA EMERGENCIAS, SISTEMA DE CALEFACCION, REPOSICION DE EQUIPOS Y MOBILIARIO EN MAL ESTADO.
EL EDIFICIO SE DESARROLLARA EN DOS NIVELES, SE ESTRUCTURA EN ACERO, LOSA COLABORANTE, CUBIERTAS METALICAS, REVESTIMIENTOS INTERIORES DE YESOCARTON Y VIDROS TERMOPANEL.</t>
  </si>
  <si>
    <t>EL INMUEBLE REQUIERE CON URGENCIA LA REPOSICIÓN DEL EDIFICIO, YA QUE PRESENTA SERIOS DAÑOS ESTRUCTURALES. EN EL TERREMOTO DEL  2007, LA INFRAESTRUCTURA DEL TECHO Y CAMPANARIO COLAPSARON PONIENDO EN PELIGRO LA VIDA DE LOS VOLUNTARIOS Y PERSONAS.</t>
  </si>
  <si>
    <t>CONSISTE EN LA CONSTRUCCIÓN E IMPLEMENTACIÓN DEL CUARTEL DE BOMBEROS DE LA PRIMERA COMPAÑÍA DE MEJILLONES, CON EL FIN DE MEJORAR LAS CONDICIONES DE LOS VOLUNTARIOS Y LA SEGURIDAD DE LA COMUNA. DICHO CUARTEL CONSTA DE UNA SALA DE MÁQUINA CON CAPACIDAD PARA 3 CARROS DE BOMBERO Y UN VEHÍCULO DE MEDIANO TAMAÑO, ESTA SALA DE MÁQUINA SE PROYECTA EN ESTRUCTURA DE ACERO. ADEMÁS EL CUARTEL CUENTA CON LOS SIGUIENTES RECINTOS EN SU PRIMER NIVEL: HALL DE ENTRADA, SALA DE SESIONES, OFICINAS, CAMARINES Y SALA DE CAMBIO, BODEGAS, SERVICIOS HIGIÉNICOS, INCLUYE DISCAPACITADOS, ENTRE OTROS. EN EL SEGUNDO NIVEL SE CONSIDERA ÁREA MÁS PRIVADA PARA EL USO DE LOS VOLUNTARIOS, EL CUAL CONSTA DE: SALA DE ESTAR Y ÁREA DE DESCANSO, SALA DE ESTUDIO, DORMITORIOS DE GUARDIAS FEMENINOS Y MASCULINOS Y EL DEPARTAMENTO DEL CUARTELERO A CARGO. ESTAS ZONAS DESCRITAS SE CONSIDERAN DE HORMIGÓN ARMADO POR SU GRAN RESISTENCIA SÍSMICA, CASI NULA MANTENCIÓN Y POR SU LARGA VIDA ÚTIL.</t>
  </si>
  <si>
    <t xml:space="preserve">EL PROYECTO SE ENMARCA DENTRO DE LA ESTRATEGIA DE SEGURIDAD PÚBLICA Y TIENE COMO OBJETIVO ASEGURAR UNA INFRAESTRUCTURA ÓPTIMA, CON DISTRIBUCIÓN ESPACIAL EFICIENTE Y DEPENDENCIAS SEGURAS, TANTO PARA LA COMUNIDAD QUE CONCURRE A LA SUBCOMISARÍA COMO PARA EL PERSONAL QUE PRESTA SERVICIOS POLICIALES.  </t>
  </si>
  <si>
    <t>CONSISTE EN REPOSICIÓN DEL CUARTEL EN SU ACTUAL EMPLAZAMIENTO DE PROPIEDAD FISCAL, CONSIDERANDO UNA INFRAESTRUCTURA PARA CUARTEL DE 526,65 M2 Y UNA VIVIENDA ANEXA DE 140,43 M2, TOTALIZANDO 667,08 M2. INCLUYE ADEMÁS, EQUIPAMIENTO, EQUIPOS Y OTROS GASTOS.</t>
  </si>
  <si>
    <t>SE ESPERA DURANTE LA ETAPA DE EJECUCIÓN EFECTUAR LAS OBRAS RELATIVAS A CONSTRUCCIÓN DEL EDIFICIO QUE ALBERGARÁ A LA FISCALÍA LOCAL DE IQUIQUE, CONSIDERANDO A LA VEZ LA IMPLEMENTACIÓN DE ESTACIONAMIENTOS Y EL EQUIPAMIENTO COMPLEMENTARIO PARA LA FISCALÍA.</t>
  </si>
  <si>
    <t>DEBIDO AL DETERIORO GENERADO POR EL PASO DEL TIEMPO Y ESCASA RENOVACIÓN DE ELEMENTOS, RESTRINGIDA MANTENCIÓN Y POR LA PRESENCIA DE DIVERSIDAD DE USO QUE SE DA EN EL ESPACIO PÚBLICOS, HOY PRESENTA CARACTERÍSTICAS FÍSICAS DEFICIENTES EN ASPECTOS QUE INCIDEN EN NO FOMENTAR LA PERMANENCIA EN LA PLAZA.</t>
  </si>
  <si>
    <t>EL PROYECTO PERMITIRÁ LA EJECUCIÓN DE LAS OBRAS DEFINIDAS EN LOS ESTUDIOS DE ARQUITECTURA, INGENIERÍA Y ESPECIALIDADES DESARROLLADOS POR LA MUNICIPALIDAD  PARA EL MEJORAMIENTO DE LA CAPACIDAD Y CALIDAD DEL ESPACIO PÚBLICO DE LA PLAZA DE ARMAS DE PURRANQUE, ESPACIO QUE SE COMPLEMENTA CON EL MEJORAMIENTO DE LA CALLE PEDRO MONTT QUE LA BORDEA, INCORPORANDO UNA CICLOBANDA QUE SE INTEGRA AL PLAN MAESTRO DE CICLO VÍAS QUE UNE GRANDES TRAYECTOS DE LA CIUDAD DE PURRANQUE, JUNTO CON ELEMENTOS URBANOS COMO JARDINERAS Y BASUREROS.
SE CONTEMPLAN LAS SIGUIENTES OBRAS: CIRCULACIONES (TOTAL 9.098M2: 6.368M2 BALDOSA PIEDRA CAPRICHO OCRE, 1.374M2 BALDOSE PIEDRA CAPRICHO ROJO VALLENAR, 916M2 BALDOSE PIEDRA CAPRICHO MARENGO, 258M2 DE HORMIGÓN LAVADO Y 220M2 DE BALDOSA MINVU TÁCTIL); ÁREAS VERDES (5.175M2); MOBILIARIO URBANO (3 ESTACIONAMIENTO DE BICICLETAS, 203 ML ASIENTOS IN-SITU, 97 ESCAÑOS, 42 BASUREROS, 2 TENSOESTRUCTURAS, MEJORAMIENTO DE 3 ESCULTURAS; ESPACIO ESCENARIO CUBIERTO PARA ACTOS CÍVICOS; BAÑOS PÚBLICOS; OFICINA DE EXPOSICIONES E INFORMACIÓN TURÍSTICA; 85 LUMINARIAS; JUEGOS DE AGUA; SISTEMA DE RIEGO.</t>
  </si>
  <si>
    <t>LA DEMANDA DE ATENCIÓN PRIMARIA DE SALUD DE LA COMUNA Y LA IMPLEMENTACIÓN DEL MODELO DE SALUD FAMILIAR HACEN INSUFICIENTE LA INFRAESTRUCTURA DISPONIBLE POR LO QUE ES NECESARIO REDISTRIBUIR LA DEMANDA Y NORMALIZAR EL CONSULTORIO SOL DE SEPTIEMBRE DE ACUERDO A LAS CARACTERISTICAS DE UN CESFAM.</t>
  </si>
  <si>
    <t>ESTA ETAPA CONTEMPLA LA EJECUCION DE LAS OBRAS CIVILES Y LA ADQUISICION DE LOS EQUIPOS Y EQUIPAMIENTO DE ACUERDO A LOS RESULTADOS DEL ESTUDIO DE NORMALIZACIÓN.</t>
  </si>
  <si>
    <t>EL PROYECTO SE JUSTIFICA PUES SOLUCIONA EL DÉFICIT DE OFERTA DE RECINTOS DEPORTIVOS CERRADOS QUE ACTUALMENTE PRESENTA LA COMUNA DE ANTUCO. EL ÚNICO GIMNASIO PÚBLICO QUE POSEIA LA COMUNA FUE INHABILITADO POR TERREMOTO, DE MODO QUE NO EXISTE OFERTA POR ESTE CONCEPCTO,ACTIV. DEPORTIVAS SIN REALIZARSE.</t>
  </si>
  <si>
    <t>REPONER 1.177.78 MTS2 DE ESTRUCTURA DAÑADA POR TERREMOTO, CIERRO PERIMETRAL, ENROCADO CANAL DE RIEGO Y DESARROLLAR  DISEÑO ESPECIFICAMENTE PROYECTOS DE ESPECIALIDADES.
LA SUPERFICIE A REPONER CORRESPONDIENTE A SUPERFICIE DE MULTICANCHA,  GRADERÍAS BAÑOS Y CAMARINES . SE MANTIENE CAPACIDAD PERO SE MEJORA ARQUITECTURA Y CALIDAD CONSTRUCTIVA, CONFORME A INDICACIONES DEL INSTITUTO NACIONAL DEL DEPORTE</t>
  </si>
  <si>
    <t>CONTAR CON UN EDIFICIO ADECUADO Y FUNCIONAL ES UNA DE LAS PRINCIPALES NECESIDADES DE LA INSTITUCIÓN DE BOMBEROS DE CAÑETE AL IGUAL QUE DE LA COMUNA EN GENERAL. POSTERIOR AL TERREMOTO DE FEBRERO 2010 EL EDIFICIO PRESENTA UN ESTADO DE DETERIORO ALTO Y DE RIESGO PARA SUS OCUPANTES.</t>
  </si>
  <si>
    <t>EN ESTA ETAPA SE DESARROLLARÁDE LA CONSULTORÍADE DISEÑO PARA EL EDIFICIO CUERPO DE BOMBEROS DE CAÑETE POSTERIOR A ÉSTA SE REALIZARÁ LA EJECUCIÓN DE LA OBRA DE 1259 M2 APROXIMADAMENTE EN HORMIGÓN ARMADO CON LAS CARACTERÍSTICAS DESARROLLADAS POR DISEÑO.</t>
  </si>
  <si>
    <t xml:space="preserve"> INICIATIVA  ENMARCADA EN LA ESTRATEGIA NACIONAL DE SEGURIDAD PÚBLICA Y DEL PLAN DE DESARROLLO INSTITUCIONAL DE LA POLICÍA DE INVESTIGACIONES DE CHILE, LA CUAL BUSCA POTENCIAR LA ENTREGA DE SERVICIOS A LA COMUNIDAD Y DAR RESPUESTA A LAS NECESIDADES REGIONALES DE DEFENSA Y SEGURIDAD.</t>
  </si>
  <si>
    <t>CONSTRUCCIÓN DE COMPLEJO POLICIAL EN SECTOR ALTO DE COYHAIQUE, QUE CONTEMPLA 3.207 M2 DE EDIFICACIÓN EN ALTURA (3 PISOS) Y UN ÁREA DE 162 M2 DESTINADA A ESTACIONAMIENTOS PARA 30 VEHÍCULOS POLICIALES. ESTE INMUEBLE ALBERGARÁ A LAS  BRIGADAS OPERATIVAS DE POLICÍA DE INVESTIGACIONES DE CHILE.</t>
  </si>
  <si>
    <t>LA LOCALIDAD PRESENTA UNA DEFICIENTE E INADECUADA COBERTURA DE SERVICIOS BASICOS, PRINCIPALMENTE EN EL TRATAMIENTO Y DISPOSICION DE LAS AGUAS SERVIDAS QUE SE TRADUCE EN DETERIORO DE SU CALIDAD DE VIDA</t>
  </si>
  <si>
    <t>SE CONTEMPLA LA CONSTRUCCIÓN DEL SISTEMA DE RECOLECCIÓN Y DISPOSICIÓN FINAL DE LAS AGUAS SERVIDAS, COMO TAMBIÉN SOLUCIONES SANITARIAS DE PUNTA DE CHOROS. SE CONSIDERA OBRAS: PLANTA DE TRATAMIENTO DE AGUAS SERVIDAS POR LODOS ACTIVADOS CON AIREACION EXTENDIDA TIPO COMPACTA EN HORMIGON ARMADO PARA UNA CAPACIDAD DE 1784 HABITANTES, PLANTA ELEVADORA DE AGUAS SERVIDAS EN HORMIGON ARMADO CAPACIDAD 9 L/S A 45,3 MCA EN PVC 110 MM 1641 ML; UNA RED DE COLECTORES TOTAL DE 2611.2 ML EN PVC SANITARIO DE 180 Y 200 MM, 35 CAMARAS PUBLICAS DE INSPECCION, 16 CASETAS SANITARIAS COMPLETAS DE 12 M2 ALBAÑILERIA EN LADRILLO PRINCESA A LA VISTA, 36 CASETAS BAÑOS, 2 CASETAS COCINA, 71 SOLUCIONES INTERMEDIAS Y 195 UNIONES DOMICILIARIAS (70 SÓLO UD+LAS 125 CORRESPONDIENTES A LAS SOLUCIONES ANTES DESCRITAS) EN PVC SANITARIO 110 MM, OBRAS ELECTRICAS DE FUERZA Y CONTROL PARA PLANTA ELEVADORA Y TRATAMIENTO DE AGUAS SERVIDAS AUTOMATICAS, CON GRUPO ELECTRÓGENO DE EMERGENCIA CON TRANSFERENCIA AUTOMÁTICA.
ADEMAS, COMO PARTE DEL AUMENTO DE OBRAS, SOLICITADO POR REQUERIMIENTO DEL SERVICIO DE SALUD, SE CONSIDERA, LA CONTRUCCION DE UNA CASETA DE BAÑO Y UNA DUCHA DE LIMPIEZA PARA EL OPERADOR DE LA PLANTA DE ELEVACION DE AGUAS SERVIDAS Y LA CONSTRUCCION DE UNA EXTENCION DE MATRIZ, CON EL ARRANQUE DE AGUA POTABLE PARA ALIMENTAR ESTAS INSTALACIONES. EN LA PLANTA DE TRATAMIENTO DE AGUAS SERVIDAS SE INSTALARÁN PASARELAS CON BARANDAS DE SEGURIDAD EN EL AREA DE AIREACION EXTENDIDA Y SE DEJARÁ REGULARIZADA LA MATRIZ Y ARRANQUE DE AGUA POTABLE QUE ALIMENTA LA PLANTA, ADEMAS SE SELLARAN LAS CAMARAS PUBLICAS Y UNIONES DOMICILIARIAS.</t>
  </si>
  <si>
    <t>POBLACIÓN BERNARDO O´HIGGINS, EN EL SECTOR ORIENTE DE OSORNO, ESTÁ CONFORMADA POR 7 EDIFICIOS DE DEPARTAMENTOS (112 DEPARTAMENTOS) Y 460 CASAS, TOTALIZANDO 572 HOGARES Y UNA POBLACIÓN APROXIMADA DE 2.860 PERSONAS. 
LA POBLACIÓN FUE CONFORMADA A PRINCIPIOS DE LOS AÑOS 70 Y SUS VEREDAS FUERON CONSTRUIDAS EN LOS AÑOS 1979 Y 1985. DEL TOTAL DE VEREDAS DE LA POBLACIÓN (7.598 M2), EL 52,22% REQUIEREN ALGÚN TIPO DE INTERVENCIÓN: REPOSICIÓN (1.912,5 M2) O CONSTRUCCIÓN (2.055,5 M2).
EL MAL ESTADO DE LAS VEREDAS GENERA INCOMODIDAD Y DIFICULTAD EN EL TRÁNSITO DE LOS PEATONES. EN EL ÁREA DONDE LAS VEREDAS ESTÁN EN MAL ESTADO, EXISTE RIESGO DE CAIDAS Y TORCEDURAS, MIENTRAS QUE EN EL ÁREA DONDE NO EXISTEN VEREDAS SE PRODUCE BARRO EN INVIERNO Y POLVO EN VERANO.</t>
  </si>
  <si>
    <t>EL PROYECTO CONSIDERA LA INTERVENCIÓN DE 3.968 M2 DE VEREDAS EN POBLACIÓN BERNARDO O´HIGGINS. DE ELLAS, 2055,5 M2 CORRESPONDEN A CONSTRUCCIÓN DE VEREDAS Y 1912,5 M2 A REPOSICIÓN DE VEREDAS EN MAL ESTADO. DE IGUAL FORMA, 3455 M2 CORRESPONDEN A ACERAS SIMPLES DE ESPESOR  E=0,07 M. Y 523 M2 CORRESPONDEN A ACERAS REFORZADAS DE ESPESOR E=0,12 M.</t>
  </si>
  <si>
    <t>LA EXISTENCIA DE ESPACIOS PÚBLICOS DETERIORADOS, SIN MOBILIARIO URBANO, NI ILUMINACIÓN CON ROTURA DE PAVIMENTOS, GENERANDO ASÍ ESPACIOS RESIDUALES EN ESTE LUGAR.</t>
  </si>
  <si>
    <t>SE CONSIDERA LA CONSTRUCCIÓN DE LA PLAZA NUEVA INDEPENDENCIA, CON UN TOTAL DE 3712 M2, CON HORMIGÓN LISO DE 1684 M2, HORMIGÓN DE COLOR 300 M2, CARPETA PARA ÁREA JUEGOS DE CAUCHO DE COLOR DE 380 M2 Y ÁREA DE CÉSPED DE 1000 M2, ADEMÁS DE ZONA DE ESTACIONAMIENTOS, JUEGOS Y MÁQUINAS DE EJERCICIOS, EN LA POBLACIÓN NUEVA INDEPENDENCIA EN LA CIUDAD DE PUNTA ARENAS.</t>
  </si>
  <si>
    <t>ACTUALMENTE EL POBLADO DE SOCOROMA SE ENCUENTRA FUERA DE ALGUNA CONCESIÓN SANITARIA OTORGADA POR LA (SISS). POR ENDE CARECE DE UN SISTEMA DE EVACUACIÓN Y DISPOSICIÓN FINAL DE AGUAS SERVIDAS QUE ENTREGUE COBERTURA DE SERVICIOS SANITARIOS. CREANDO UN RIESGO AMBIENTAL Y PARA LA SALUD DE SUS HABITANTES.</t>
  </si>
  <si>
    <t>LA ETAPA CONSISTE EN LA CONSTRUCCIÓN DE LA RED DE ALCANTARILLADO Y SISTEMA DE DISPOSICIÓN DE AGUAS SERVIDAS DE LA LOCALIDAD DE SOCOROMA,  A TRAVÉS DE LAS CONSTRUCCIÓN DE UNA FOSA SÉPTICA Y DRENES. CONSIDERA MOVIMIENTOS DE TIERRA, SUMINISTRO, TRANSPORTE, COLOCACIÓN Y PROVISIÓN DE TUBERÍAS, OBRAS DE HORMIGÓN, INSTALACIÓN DE 107 UNIONES DOMICILIARIAS, REPOSICIÓN DE PAVIMENTOS EN ALGUNOS SECTORES, TUBERÍA PVC C-6, D=200 MM, Y TUBERÍA PVC C-4 D=110MM. ADEMÁS CONSIDERA UNA MAGNITUD DE 1.716 METROS DE RED ALCANTARILLADO.</t>
  </si>
  <si>
    <t>EL JARDIN INFANTIL SANDALITO FUE COMPLETAMENTE DESTRUIDO LA MADRUGADA DEL 27 DE FEBRERO DEL 2010 POR EL TSUNAMI POSTERIOR AL TERREMOTO DEL 27F EN CONSTITUCION. DESDE ESE MISMO AÑO HASTA LA FECHA, EL ESTABLECIMIENTO FUNCIONA EN UN LOCAL PROVISORIO QUE ACTUALMENTE SE ENCUENTRA CON AVANZADO DETERIORO.</t>
  </si>
  <si>
    <t>LA ETAPA EJECUCIÓN CONSIDERA TODAS LAS OBRAS CIVILES NECESARIAS PARA LA REPOSICIÓN DEL JARDÍN INFANTIL Y SALA CUNA, ENTRE LAS CUALES SE DEBE SEÑALAR LA EDIFICACIÓN DE 436 METROS CUADRADOS QUE DAN LUGAR A TODOS LOS RECINTOS, ADMINISTRATIVOS, DOCENTES Y DE SERVICIOS NECESARIOS DE ACUERDO A LA NORMATIVA VIGENTE Y TODAS LAS OBRAS ANEXAS PARA SU SEGURIDAD ESTRUCTURAL, TALES COMO MUROS DE CONTENCIÓN Y MEJORAMIENTO DE TERRENO.</t>
  </si>
  <si>
    <t>LA NECESIDAD DE REPONER EL HISTÓRICO CLUB DE BOXEO ANTE LA FALTA DE RECINTO UTILIZADO PARA ENTRENAMIENTO FORMATIVO/COMPETITIVO, Y ACTIVIDADES BOXERILES, CONSTRUIDO EN MADERA Y CON CASI 100 AÑOS DE ANTIGÜEDAD, ESTÁ EN MUY MAL ESTADO CON RIESGO DE DERRUMBE O INCENDIO, UBICADO EN EL CENTRO DE IQUIQUE.</t>
  </si>
  <si>
    <t>COMPRENDE LA REPOSICIÓN TOTAL DEL CLUB DE BOXEO,DEMOLIENDO LAS ACTUALES DEPENDENCIAS DE MADERA QUE ESTÁN EN MUY MAL ESTADO, Y LUEGO LA CONSTRUCCIÓN TOTAL DEL CLUB DE BOXEO EN MATERIAL RESISTENTE Y APROVECHANDO TODO EL TERRENO. EL PROYECTO COMPRENDE SOLO LA INFRAESTRUCTURA,YA QUE EL CLUB CUENTA CON EL EQUIPAMIENTO.
CONTEMPLA EDIFICACIÓN EN DOS PISOS EL PRIMER PISO TENDRÁ UNA SUPERFICIE DE 423,73 M² Y EL 2° 122,64 M², TOTALIZANDO UNA SUPERFICIE CONSTRUIDA DE 546,37 M².
CONTARÁ CON GRADERÍAS PARA UNA CAPACIDAD DE 200 PERSONAS APROX, ADEMÁS OFICINAS Y SALAS EN EL 2° PISO.</t>
  </si>
  <si>
    <t>EL PROYECTO BUSCA CONTRIBUIR A LA DISMINUCION DE LOS  ALTOS NIVELES DE VULNERABILIDAD FISICO-ESPACIAL DEL SECTOR DE EL ALAMO, PRODUCTO DEL DETERIORO Y ABANDONO, LO CUAL GENERA CONDICIONES SOCIALES QUE FACILITAN TANTO LA ACCION DELICTUAL Y LA PERCEPCION DE TEMOR.</t>
  </si>
  <si>
    <t xml:space="preserve"> CONSTRUCCIÓN DEL PARQUE RECREATIVO EL ALAMO, UBICADO EN EL SECTOR SUR DE LA COMUNA. EN SU DISEÑO, SE CONSIDERAN ESPACIOS DE: PLAZA CÍVICA EL ÁLAMO 2100 METROS CUADRADOS, PLAZA EVENTOS COMUNITARIOS 500 METROS CUADRADOS, PLAZA DE LA MUJER / ANFITEATRO 800 METROS CUADRADOS, CIRCUITO DE ACCESIBILIDAD UNIVERSAL, SENDEROS PEATONALES DE MAICILLOS, 4 PUENTES PEATONALES ( 2 CON CICLOVIAS), MOBILIARIO URBANO (9 BICICLETEROS, 27 ESCAÑOS, 8 BANCOS DE CUBOS,30 BANCAS, 14 BASUREROS, 11 BEBEDEROS, 15 JUEGOS INFANTILES, 3 JUEGOS INCLUSIVOS, 22 MAQUINAS DE EJERCICIOS, 1 SKATE PARK   . EL PARQUE SE PROYECTA EN UNA SUPERFICIE DE 24.000 M2.</t>
  </si>
  <si>
    <t>EN LA ACTUALIDAD ESTA LOCALIDAD NO CUENTA CON UN SISTEMA DE AGUA, POR ESTA RAZÓN, SE PROYECTA LA CONSTRUCCIÓN DEL SERVICIO PARA DOTAR DE AGUA A LA POBLACIÓN ACTUAL Y FUTURA, CONTRIBUYENDO A SU DESARROLLO.</t>
  </si>
  <si>
    <t>EN RESUMEN, PARA LA LOCALIDAD DE PUMOL SE DEFINEN LAS SIGUIENTES OBRAS:
- INSTALACIÓN DE 103 NUEVOS ARRANQUE, 51 DE ELLOS CON MEDIDOR.
- RED DE DISTRIBUCIÓN DE APROX. 8.800 ML APROXIMADAMENTE EN PVC C-10 Y 6 D = 63 Y 75 MM.
- CAPTACIÓN SUPERFICIAL Y DESARENADOR CON SUS RESPETIVAS INTERCONEXIONES HIDRÁULICAS.
- HABILITACIÓN DE SENTINA COMO PLANTA ELEVADORA CON EQUIPOS DE BOMBEO Y SUS RESPECTIVAS INTERCONEXIONES HIDRÁULICAS.
- ESTANQUE SEMIENTERRADO DE V=30 M3, CON SUS RESPECTIVAS INTERCONEXIONES HIDRÁULICAS.
- SISTEMA DE ADUCCIÓN E IMPULSIÓN HACIA EL ESTANQUE.
- SISTEMA DE TRATAMIENTO CON EQUIPOS DE DOSIFICACIÓN Y FILTRO.
- OBRAS ELÉCTRICAS NECESARIAS PARA EL FUNCIONAMIENTO DEL SERVICIO.
- OBRAS VIALES.
- URBANIZACIÓN DE RECINTOS.</t>
  </si>
  <si>
    <t>DETERIORO GENERALIZADO EN CONDICIONES DE INFRAESTRUCTURA DE ESPACIO PÚBLICO  COSTANERA SALVADOR ALLENDE; PRODUCTO DE LOS EFECTOS DEL TERREMOTO Y TSUNAMI DE SEPTIEMBRE DE 2015.</t>
  </si>
  <si>
    <t>EL PROYECTO BUSCA REPONER UN ESPACIO PÚBLICO AFECTADO POR EL TERREMOTO Y TSUNAMI DE 16 DE SEPTIEMBRE DE 2015  EN UNA FRANJA QUE DEFINE EL BORDE DE LA TRAMA HISTÓRICA DE LOS VILOS. ENTRE LOS OBJETIVOS DEL PROYECTO SE ENCUENTRAN EL DETONAR EN EL SECTOR UN ESPACIO DE REGENERACIÓN URBANA QUE AUMENTE LA ACTIVIDAD ECONÓMICA Y TURÍSTICA DEL SECTOR, ADEMÁS DE GENERAR UN ESPACIO DE ENCUENTRO PARA LA COMUNIDAD, TENIENDO EN CUENTA LA MIXTURA DE USOS QUE SE DESARROLLAN EN EL LUGAR. 
ESTE PASEO SE UBICA  EN EL SECTOR ORIENTE DE LA CALLE AVENIDA COSTANERA SALVADOR ALLENDE, EN LA COMUNA DE LOS VILOS.
SE CONTEMPLA LA  REPOSICIÓN DE 4446 DE ESPACIO PÚBLICO ; INCLUYENDO  EL PAVIMENTO DE 3810 M2 EN BALDOSA Y ADOQUINES, MUROS DE CONTENCIÓN, INSTALACIÓN DE 53 LUMINARIAS, 4 ESCAÑOS, 256 TOPES VEHICULARES, 108 METROS LINEALES DE JARDINERAS DE HORMIGÓN, 5 SOMBREADEROS, 25 BASUREROS, 1 JUEGO INFANTIL, 1 BEBEDERO, 4 KIOSKOS, 4 BICICLETEROS, 1 BANCA Y MESA DE AJEDREZ, Y RESTAURACIÓN DE ÁREAS VERDES.</t>
  </si>
  <si>
    <t>RECONSTRUCCION SISMO Y TSUNAMI REGION COQUIMBO 2015</t>
  </si>
  <si>
    <t>EL PROBLEMA ES LA SATURACIÓN DEL CONSULTORIO DE ARTIFICIO, DEBIDO A LA CANTIDAD DE POBLACIÓN INSCRITA EN EL SISTEMA DE SALUD MUNICIPAL MÁS LA QUE SERÁ TRASPASADA DESDE EL CONSULTORIO ADOSADO DEL HOSPITAL DE LA CALERA, POR LO SERÁ NECESARIO LA CREACIÓN DE UN NUEVO CENTRO DE SALUD PARA 30.000 INSCRITO</t>
  </si>
  <si>
    <t>LA CONSTRUCCION DEL NUEVO CENTRO DE SALUD DE 2.676 M2, UBICADO EN CALLE TREINTA Y TRES DE LA COMUNA DE LA CALERA, CONSIDERA LA EJECUCION DE OBRAS CIVILES Y SU EQUIPAMIENTO, Y POSTERIOR PUESTA EN MARCHA PARA ATENDER UNA POBLACION DE 30.000 USUARIOS.</t>
  </si>
  <si>
    <t>LA INEXISTENCIA DE LUGARES SEÑALIZADOS IMPOSIBILITA LA MEDIDA DE ORGANIZAR LAS PARADAS DE LOS TAXIS COLECTIVOS, SITUACIÓN QUE HA GENERADO UNA MALA COSTUMBRE ENTRE CIUDADANOS/AS QUE, DE MANERA IMPRUDENTE, HACEN DE PARADEROS CUALQUIER LUGAR DE LA CALLE, ENTORPECIENDO EL TRÁFICO VEHICULAR Y, EN OCASIONES GENERANDO ACCIDENTES Y CONFLICTOS SOCIALES.</t>
  </si>
  <si>
    <t>LA ETAPA DE OBRAS CIVILES CONTEMPLA LA INSTALACIÓN DE FAENAS, ESTRUCTURA DE 11 PARADEROS EN PERFIL DE ACERO CUBIERTO CON MADERA Y QUE EN SU CUBIERTA CUENTA CON PLANCHAS DE POLICARBONATO (POLIBAMBÚ), SUMINISTRO E INSTALACIÓN DE 26 SEÑALETICAS INFORMATIVA DE 60X60 CM CON LA LEYENDA "PARADA MIXTA", SUMINISTRO E INSTALACIÓN DE 15 PUNTOS CON DEMARCACIONES VIALES SEGÚN MANUAL CONASET, OBRAS ADICIONALES COMO RADIER Y MURETE DE CONTENCIÓN Y LA LIMPIEZA FINAL PARA SU RECEPCIÓN.
LA CONSULTORIA CONTEMPLA CONTRATACIÓN DE LA INSPECCION TÉCNICO DE OBRA DE ACUERDO A TERMINOS DE REFERENCIA ADJUNTOS EN PROYECTO.
LOS GASTOS ADMINISTRATIVOS CONTEMPLAN LOS GASTOS DEL PROCESO DE LICITACIÓN TALES COMO PUBLICACIÓN DE ESTA LICITACIÓN EN DIARIO, FOTOCOPIAS Y PLOTEO DE PLANOS.</t>
  </si>
  <si>
    <t>ENTREGAR ATENCIÓN DE URGENCIA, OPORTUNA, RESOLUTIVA Y DE CALIDAD A LA POBLACIÓN
CARGO EN HORARIO NO HÁBIL (COMPLEMENTARIO AL FUNCIONAMIENTO DE CESFAM),
EVITANDO QUE ESTA POBLACIÓN CONCURRA A UN SERVICIO DE EMERGENCIA HOSPITALARIA,</t>
  </si>
  <si>
    <t>EL PROYECTO CONSISTE EN LA CONSTRUCCIÓN DE UN SERVICIO DE ATENCIÓN PRIMARIA DE URGENCIA DE ALTA RESOLUCIÓN (SAR) ALEDAÑO AL CESFAM IRIS VELIZ HUME. CUYO PMA CONSISTE EN: 1 BOX DE CATEGORIZACIÓN, 1 DE PROCEDIMIENTOS, 1 DE REANIMACION, 1 BOX DE ATENCION, 1 BOX MEDICO LEGAL, 1 BOX RAYOS X, 01 BOX TRATAMIENTO RESPIRATORIO, OFICINA DE CARABINERO, ZONAS ADMINISTRATIVAS ENTRE OTROS. EL SAR SERA CONSTRUIDO EN 1 SOLO NIVEL Y EN TOTAL SUMAN 496, 29 M2 SEGÚN PMA PROPUESTO</t>
  </si>
  <si>
    <t>DEBIDO AL FUERTE SISMO DEL 27 DE FEBRERO DE 2010 LAS ESTRUCTURA PARROQUIAL SUFRIO EL COLAPSO APROXIMADO AL 80% DE SU CONSTRUCCION, DEBIENDO LA COMUNIDAD LOLOLINA EN GENERAL ASISTIR A LOS RESPONSOS Y ACTIVIDADES PROPIAS EN UN LUGAR PROVISORIO SIN LAS CONDICIONES DE HABITABILIDAD</t>
  </si>
  <si>
    <t>COMPRENDE LA REPOSICION DE LA NAVE PRINCIPAL EN ALBAÑILERIA DE LADRILLO Y PILARES INTERMEDIOS ESTRUCTURALES. LA RESTAURACION DE VELATORIO, OFICINA Y SALAS PARROQUIALES, ADEMAS DEL EQUIPAMIENTO NECESARIO PARA EL BUEN FUNCIONAMIENTO.</t>
  </si>
  <si>
    <t>A FIN DE MEJORAR LA COBERTURA, OPORTUNIDAD Y CALIDAD DE LA ATENCIÓN A LOS USUARIOS DE LOS SERVICIOS DE URGENCIA DE LA COMUNA DE TOMÉ, SE PROPONE LA CONSTRUCCIÓN DE UN SAR EN EL
SECTOR DE TOME ALTO, ADOSADO AL CESFAM ALBERTO REYES.</t>
  </si>
  <si>
    <t>CONSISTE EN REALIZAR EL DISEÑO Y LA EJECUCIÓN DE OBRAS CORRESPONDIENTE A LA CONSTRUCCIÓN DE UN SERVICIO DE ATENCIÓN DE URGENCIA DE ALTA RESOLUTIVIDAD ADOSADO AL CESFAM ALBERTO REYES, OCUPANDO LOS RECINTOS COMUNES DE ATENCIÓN DEL ACTUAL CENTRO (BOX IRA. ERA, DE PROCEDIMIENTOS) CONSIDERANDO A SU VEZ LA CONSTRUCCIÓN DE 412 M2 Y HABILITACIÓN DE 20 M2 PARA QUE EL SAR ADOSADO CUENTE CON TODOS LOS RECINTOS REQUERIDOS. ESTA INFRAESTRUCTURA TENDRÁ UNA MATERIALIDAD CON MUROS ESTRUCTURALES DE HORMIGÓN ARMADO Y ALBAÑILERÍA, TENIENDO COMO PRINCIPALES RECINTOS UNA SALA CON RX OSTEOPULMONAR, UNA SALA PARA EXÁMENES DE LABORATORIO Y DISTINTOS BOX PARA LA FUNCIONALIDAD DE LA URGENCIA.</t>
  </si>
  <si>
    <t>EL PRESENTE PROYECTO ESTÁ ORIENTADO A SOLUCIONAR UN PROBLEMA DE CONECTIVIDAD VIAL URBANA DE LA CIUDAD DE PANGUIPULLI. EN ESTA VÍA SE ENCUENTRA EMPLAZADO EL HOSPITAL, POR LO QUE SE HACE MUY NECESARIO CONTAR CON UNA VÍA EXPEDITA Y EN BUENAS CONDICIONES, PARA EL TRASLADO DE PACIENTES.</t>
  </si>
  <si>
    <t>EL PROYECTO CONSISTE EN LA CONSTRUCCIÓN EN HORMIGÓN DE LA CARPETA DE RODADO DE CALLE SOR MERCEDES DE LA CIUDAD DE PANGUIPULLI. PARA LO CUAL SE DEBERÁ EXTRAER EL MATERIAL EXISTENTE, REPONERLO CON MATERIAL INTEGRAL Y REALIZAR LA BASE, PARA EL POSTERIOR HORMIGONADO,  ADEMÁS  SE REALIZARA LA REPOSICIÓN DE SOLERAS, VEREDAS, TRASLADO DE CUATRO POSTES DE ALUMBRADO PÚBLICO Y LA CONSTRUCCIÓN DE UN COLECTOR DE AGUAS LLUVIAS.</t>
  </si>
  <si>
    <t xml:space="preserve">LA POBLACIÓN SE ABASTECE, EN GENERAL, MEDIANTE POZOS (NORIAS) SIN NINGÚN TRATAMIENTO SANITARIO.  EN VERANO, UN GRAN PORCENTAJE DE ELLOS SE SECAN,  ABASTECIENDOSE MEDIANTE ACCARREO, DESDE  ESTANQUE ALMACENAMIENTO  UBICADO EN POSTA,  ALIMENTADO CON CAMIONES ALJIBES DE LA MUNICIPALIDAD. </t>
  </si>
  <si>
    <t>CONSTRUCCIÓN DE LAS OBRAS DISEÑADAS DEL SERVICIO DE APR QUE CONSIDERA: CONSTRUCCIÓN Y HABILITACIÓN DEL POZO CONSTRUIDO EN EL 2012 (D=8¿¿ P= 72 M QMAX AF. = 6,5 L/S), OBRAS Y EQUIPO BOMBEO,  IMPULSIÓN DE L= 34 M,  D= 75 MM EN AC. GALV ,  MACROMEDIDOR, CASETA DE COMANDO, Y TRATAMIENTO, OBRAS ELECTRICAS, EQUIPO CLORACION,  ESTANQUE H.A. SEMIENTERRADO V= 50 M3, SISTEMA DE PRESURIZACIÓN,  RED DE DISTRIBUCIÓN, CON VALVULAS REDUCTORAS DE PRESIÓN, DE 27.137 M DE CAÑERÍAS EN PVC C- 6  EN D= 63  A   110 MM., Y 221 ARRANQUES  VIV., PARA ABASTECER CON AP APROX. A  774  HAB</t>
  </si>
  <si>
    <t xml:space="preserve">ESTE SECTOR CORRESPONDE A UN IMPORTANTE TRAMO DE BORDE COSTERO TURÍSTICO DE LA CIUDAD DE ARICA, EL QUE SE ENCUENTRA EN UN ESTADO DE INFERIOR CALIDAD QUE EL RESTO DE LA TRAMA URBANA DE LA CIUDAD, CON UN ANCHO QUE IMPIDE EL DESARROLLO TURÍSTICO DE ESTA ZONA. </t>
  </si>
  <si>
    <t>LA ETAPA CONSISTE EN LA CONSTRUCCIÓN DE PASEO PEATONAL COSTERO CON CARACTERÍSTICAS DE ACCESIBILIDAD UNIVERSAL, CON UN MAGNITUD DE 7.800 METROS CUADRADOS DE SUPERFICIE.  ESTA SE DIVIDE EN OBRAS TERRESTRES Y OBRAS MARÍTIMAS. LAS SUPERFICIES ESTIMADAS SON DE CICLOBANDA (2.294 M2), PASEO PEATONAL (3.148 M2), TERRAZAS (1.688 M2), ÁREAS DE SERVICIOS (450 M2), ÁREA DE TURISMO Y EDIFICACIONES (221 M2) QUE INCLUYE MUROS DE PROTECCIÓN, CICLOVÍAS, LUMINARIAS, ESTACIONAMIENTOS, MOBILIARIO URBANO, MIRADORES, ZONA DE SERVICIOS Y TURISMO QUE INCLUYEN BAÑOS CON SOLUCIÓN PARTICULAR.</t>
  </si>
  <si>
    <t>DEBIDO A LA ANTIGUEDAD DEL ACTUAL ESTABLECIMIENTO Y AL SINIESTRO DEL AÑO 2010, QUE DEJÓ INUTILIZADA GRAN PARTE DE LA INFRAESTRUCTURA,  A SUS MALAS CONDICIONES TECNICAS Y LA
DISFUNCIONALIDAD DE SU UBICACIÓN SE ACONSEJA REPONER ESTE ANTIGUO ESTABLECIMIENTO</t>
  </si>
  <si>
    <t>SE CONSTRUYE LA POSTA RURAL DE PISAGUA EMPLAZADA EN UN TERRENO DE 362,3 M2, SE CONTEMPLA UN PMA DE 237,3 M2, QUE TENDRÁ TODOS LOS RECINTOS CLÍNICOS Y DE APOYO NECESARIOS PARA SU BUEN FUNCIONAMIENTO. ADEMÁS SE CONTEMPLA LA CONSTRUCCIÓN DE LA CASA DEL PARAMÉDICO. LA POSTA QUEDARÁ COMPLETAMENTE EQUIPADA.</t>
  </si>
  <si>
    <t>REALIZAR REPOSICIÓN DE JARDÍN INFANTIL, DEBIDO A QUE SU ESTRUCTURA DATA DEL AÑO 1980, CUYA MATERIALIDAD EN MADERA SUPERA SU VIDA UTIL</t>
  </si>
  <si>
    <t>EL PROYECTO PERMITIRÁ REALIZAR LA DEMOLICIÓN DE LA EDIFICACIÓN EXISTENTE Y CONSTRUIR EL NUEVO ESTABLECIMIENTO EDUCACIONAL, DANDO CUMPLIMIENTO AL MARCO NORMATIVO VIGENTE, ADEMÁS DE OFRECER COBERTURA A LA DEMANDA DEL SECTOR Y GENERANDO LAS CONDICIONES DE SEGURIDAD Y HABITABILIDAD QUE REQUIERE EL ESPACIO EDUCATIVO, CON UN TOTAL DE 935.67 M2. DE OBRAS QUE SE DIVIDEN EN LOS SIGUIENTES SECTORES:
ÁREA DOCENTE: SALA CUNA N°1 DE 45,65 M2, SALA CUNA N°2 DE 58,40 M2, , SALA CUNA N°3 DE 58,40 M2, SALA DE MUDAS N°1 DE 12,78 M2, SALA DE MUDAS N°2 DE 20,70 M2, SALA DE ACTIVIDADES NIVEL MEDIO N°1 DE 46,93 M2, NIVEL MEDIO N°2 DE 47,05 M2, NIVEL MEDIO 3 DE 46,93 M2, SALA DE HÁBITOS HIGIÉNICOS N°1 DE 8,15M2, SALA DE HÁBITOS HIGIÉNICOS N°2 DE 8,15, SALA DE HÁBITOS HIGIÉNICOS N°3 DE 8,15, SALA BAÑERA DE 2,08 M2, SALA AUDIOVISUAL DE 17,28 M2 Y PATIO EN SEGUNDO PISO DE 56.53 M2.
ÁREA ADMINISTRATIVA: OFICINA DE DIRECTORA 5,85 M2, OFICINA DE EDUCADORAS 8,85 M2, SALA DE ESPERA DE 13,57 M2, SALA SALUD DE 6,90 M2, SALA DE USO MÚLTIPLE DE 15,34 M2, BAÑO DISCAPACITADOS DE 4,13 M2, BAÑO AUXILIAR DE 2,99 M2, BODEGA MATERIAL DIDÁCTICO N°1 7,27 M2, , BODEGA MATERIAL DIDÁCTICO N°2 DE 11,34 M2,  BODEGA GENERAL DE 8,29 M2, BODEGA DE ASEO DE 8,29 M2.
ÁREA DE SERVICIOS: COCINA GENERAL DE 15,84 M2, COCINA NIVEL MEDIO 12,95 M2, COCINA DE LECHE DE 8,44 M2, BAÑO MANIPULADORAS  4,71 M2, BODEGA DE ALIMENTOS 9,59 M2 Y DESPENSA DE 4,69 M2.
LAS TRES ÁREAS ALCANZAN UN TOTAL DE 586,22 M2 DE SUPERFICIE ÚTIL, A LO QUE SE SUMA UN 10% DE ESTRUCTURA DE MUROS CON UN TOTAL DE 58,62  M2 Y 290,81 M2 DE CIRCULACIONES CUBIERTAS, LO QUE RESULTA UN TOTAL DE 935,65 M2 CONSTRUIDOS.
LA MATERIALIDAD PRINCIPAL DE LA ESTRUCTURA ES DE HORMIGÓN ARMADO, EN CUANTO A TERMINACIONES LOS MUROS DE LAS ZONAS HÚMEDAS TENDRÁN REVESTIMIENTO CERAMICO Y EN LOS DEMÁS RECINTOS SE CONSULTA MURO ESTUCADO CON TERMINACIÓN PINTURA ESMALTE AL AGUA, LOS PAVIMENTOS DE LOS RECINTOS DOCENTES SERÁ VINILICO ALTO TRAFICO Y EL RESTO PAVIMENTO CERAMICO.</t>
  </si>
  <si>
    <t xml:space="preserve">LA INUNDACIÓN DEL SECTOR LOS ROMEROS POR EL ESCURRIMIENTO Y ACUMULACIÓN DE AGUAS LLUVIAS, PROVOCA DAÑOS EN INFRAESTRUCTURA Y ENSERES DE VIVIENDAS, COMERCIO Y VÍA PÚBLICA. AL MISMO TIEMPO LOS EVENTOS DIFICULTAN EL ACCESO Y TRÁNSITO DE PERSONAS Y VEHÍCULOS DEL  SECTOR, QUEDANDO EN OCASIONES  AISLADOS </t>
  </si>
  <si>
    <t xml:space="preserve"> CORRESPONDE A LA CONSTRUCCIÓN DEL COLECTOR PRIMARIO DE AGUAS LLUVIAS  LOS ÁLAMOS,  CON DESCARGA DIRECTA AL MAR , CON UNA LONGITUD TOTAL DE 1.469 MTS  Y   CAUDAL DE 3.389 LITROS POR SEGUNDO. 
EL TRAZADO SE INICIA EN AV. MAGALLANES CON CALLE CLARENCIA, AGREGÁNDOSE UN COLECTOR DE REFUERZO QUE RECOGE LAS AGUAS LLUVIAS DE LA PISTA SUR PONIENTE Y AVANZA POR EL ÁREA VERDE, LLEGA  A MAGALLANES CON LOS CASTAÑOS. CONTINÚA POR LOS ÁLAMOS HASTA LLEGAR A LOS LIRIOS, BAJA HASTA AV. VERGARA. CONTINÚA POR VERGARA HASTA CALLE UNO, AVANZANDO  HASTA AV. BARROS, BAJANDO POR DICHA CALLE HASTA BORGOÑO PARA CAER FINALMENTE AL MAR EN EL MISMO SECTOR EN EL QUE ACTUALMENTE SE PRODUCE LA DESCARGA POR SOBRE LA CALZADA LO CUAL PROVOCA INUNDACIONES. LA INTERVENCION CONTEMPLA DEMOLICION Y REPOSICIÓN DE PAVIMENTOS,EXCAVACIONES, CONSTRUCCION DEL COLECTOR, CAMARAS, CAJON DE HORMIGON ARMADO Y SUMIDEROS .
</t>
  </si>
  <si>
    <t>EL PROYECTO BUSCA PONER EN VALOR Y VINCULAR CON EL ENTORNO, EL ÚNICO ESPACIO PÚBLICO LONGITUDINAL QUE CRUZA LA POBLACIÓN MENZEL, DE LA COMUNA DE VALDIVIA.</t>
  </si>
  <si>
    <t>EN ESTA ETAPA CORRESPONDE LA EJECUCIÓN DE LOS ESTUDIOS OBTENIDOS EN LA ETAPA DE DISEÑO, EL CUAL DEBERÁ INCLUIR ENTRE OTROS LAS SIGUIENTES PARTIDAS DE OBRAS: ÁREAS VERDES, VEREDAS, ESCAÑOS, ILUMINACIÓN, Y MOBILIARIO URBANO. PARTE DEL FINANCIAMIENTO DE LAS OBRAS ES PROPORCIONADO POR EL MUNICIPIO Y LOS GASTOS ADMINISTRATIVOS INDICADOS ESTÁN ASOCIADOS A GASTOS DE LICITACIÓN.</t>
  </si>
  <si>
    <t>A FIN DE MEJORAR LA COBERTURA, OPORTUNIDAD Y CALIDAD DE LA ATENCIÓN A LOS USUARIOS DE LOS SERVICIOS DE URGENCIA DE LA COMUNA DE TALCAHUANO, SE PROPONE LA CONSTRUCCIÓN DE UN SAR EN EL SECTOR DE SAN VICENTE, ANEXO AL CESFAM EXISTENTE</t>
  </si>
  <si>
    <t>CONSISTE EN REALIZAR EL DISEÑO Y LA EJECUCIÓN DE OBRAS CORRESPONDIENTE A LA CONSTRUCCIÓN DE UN SERVICIO DE ATENCIÓN DE URGENCIA DE ALTA RESOLUTIVIDAD DE 552 M2, UBICADO A 500 METROS DEL CESFAM LOS CERROS EN LA COMUNA DE TALCAHUANO. ESTA INFRAESTRUCTURA POSEE UNA MATERIALIDAD CON MUROS ESTRUCTURALES DE HORMIGÓN ARMADO Y ALBAÑILERÍA, TENIENDO COMO PRINCIPALES RECINTOS UNA SALA CON RX OSTEOPULMONAR, UNA SALA PARA EXÁMENES DE LABORATORIO Y DISTINTOS BOX PARA LA FUNCIONALIDAD DE LA URGENCIA.</t>
  </si>
  <si>
    <t>EL PROYECTO COMPRENDE DOTAR DE INFRAESTRUCTURA DEPORTIVA A UN SECTOR URBANO DE GRAN
DESARROLLO HABITACIONAL Y EDUCACIONAL CARENTE DE RECINTOS DE ESTE TIPO POR LO CUAL REPRESENTA
UN AVANCE DESDE EL PUNTO DE VISTA DE LA CALIDAD DE SERVICIOS PARA LA CIUDADANIA</t>
  </si>
  <si>
    <t>CORRESPONDE A UN REECINTO DE 1063 M2 QUE CUENTA CON UNA MULTICANCHA NORMADA PARA BASQUETBOL Y VOLEIBOL, UNA SALA MULTIUSO EQUIPADA DE 60 M2 , ZONAS DE ADMINISTRACION, BODEGA, CAMARINES Y SERVICIOS HIGIENICOS.</t>
  </si>
  <si>
    <t>EL SECTOR POBLACIONAL DE VILLA VERDE POSEE ESCASA OFERTA PREESCOLAR AFECTANDO A UNA POBLACION INFANTIL DE 168 MENORES ENTRE 0 Y 4 AÑOS. ESTA FALTA DE ESTIMULACION TEMPRANA GENERA EN LOS NIÑOS UN BAJO DESARROLLO DE SUS CAPACIDADES Y LOGRO DE SUS APRENDIZAJES.</t>
  </si>
  <si>
    <t>EL PROYECTO CONTEMPLA LA CONSULTORIA, EJECUCION DE LAS OBRAS CIVILES, EQUIPAMIENTO Y EQUIPOS COMPLEMENTARIOS. LA ALTERNATIVA SELECCIONADA CONSISTE EN LA CONSTRUCCIÓN DE UN EDIFICIO EN DOS PISOS MÁS UN SUBTERRÁNEO CON UN TOTAL  DE 540,67 M2 EN UN TERRENO DE 1.131,03 M2,  CONSIDERANDO UNA SALA CUNA Y UN NIVEL MEDIO PARA 20 Y 28 ALUMNOS RESPECTIVAMENTE DEL SECTOR POBLACIONAL DE VILLA RÍOS DEL MAULE. EL TERRENO FUE CEDIDO EN USUFRUCTO POR LA MUNICIPALIDAD DE CONSTITUCIÓN EN UN ÁREA DE EQUIPAMIENTO DE ESE SECTOR POBLACIONAL. .</t>
  </si>
  <si>
    <t>EN LA ACTUALIDAD EL QUISCO, CUENTA CON ALGUNAS LOCALIDADES DE LA COMUNA QUE AÚN NO POSEEN SERVICIO DE ALCANTARILLADO DE RED. LA LOCALIDAD DE PUNTA DE TRALCA ES UNA DE ELLAS. EL SECTOR PRESENTA SISTEMAS DEFICIENTES DE SANEAMIENTO BÁSICO, DEBIDO PRINCIPALMENTE A QUE ACTUALMENTE ELIMINAN LAS EXCRETAS.</t>
  </si>
  <si>
    <t>EL PRESENTE PROYECTO SE REFIERE A LAS OBRAS DE DESAGÜE DE ALCANTARILLADO DE AGUAS SERVIDAS PARA LA ETAPA 1, DEL ESTUDIO
DENOMINADO "ESTUDIO DE SANEAMIENTO SANITARIO INTEGRAL EN EL SECTOR PUNTA DE TRALCA, COMUNA DEL QUISCO" FINANCIADO POR SUBDERE A
TRAVÉS DEL PMB ENTRE LOS AÑOS 2012-2013.
EL PROYECTO CONSIDERA INSTALACIÓN DE FAENAS, MOVIMIENTO DE TIERRAS, TRANSPORTE INTERNO Y PRUEBA DE CAÑERÍA. SUMINISTRO DE DE
CAÑERÍA EN DISTINTOS DIÁMETROS, UNIONES DOMICILIARIAS PARCIALES O COMPLETAS SEGÚN LA CONDICIÓN DE LOS BENEFICIARIOS, OBRAS DE
HORMIGÓN, CÁMARAS DE INSPECCIÓN Y OBRAS ANEXAS.
PARA LAS VIVIENDAS DEFINIDAS EN EL PROYECTO DE AGUAS SERVIDAS, SE VERIFICARAN LAS PENDIENTES, EL DIÁMETRO, EL CAUDAL MÁX. INST., LA
CAPACIDAD DE PORTEO (H/D=0,70), ALTURA Y VELOCIDAD DE ESCURRIMIENTO Y VELOCIDAD DE AUTO LAVADO, PARA CADA TRAMO DE COLECTOR
PROYECTADO, DE ACUERDO A LOS HABITANTES ACUMULADOS.</t>
  </si>
  <si>
    <t>REFORZAR RESOLUTIVIDAD Y LA INTEGRALIDAD DE LA ATENCION PRIMARIA DE SALUD A NIVEL COMUNAL PARA DAR UNA RESPUESTA MAS EFECTIVA A LA POBLACIÓN DE LA COMUNA DE INDEPENDENCIA Y OPTIMIZAR EL FUNCIONAMIENTO DE LA RED ASISTENCIAL DEL SERVICIO DE SALUD METROPOLITANO NORTE</t>
  </si>
  <si>
    <t>EL PROYECTO CONSISTE EN LA CONSTRUCCION Y HABILITACION DE UN CECOSF EN CALLE LAS ENREDADERAS Nº 2437 Y QUE TENDRA DE REFERENCIA EL CESFAM CRUZ MELO DE INDEPENDENCIA.
EN UNA PRIMERA ETAPA SE CONTEMPLA EL DESARROLLO DE ESPECIALIDADES Y ANTEPROYECTO. LUEGO SE PROCEDERA A LA CONSTRUCCIÓN QUE TENDRÁ UNA INTERVENCIÓN DE 315 MT2 EN DOS NIVELES. EN PARALELO SE EFECTUARA LA ADQUISICIÓN DE LOS EQUIPOS Y EL EQUIPAMIENTO PARA LA EFICAZ OPERACIÓN DEL DISPOSITIVO DE SALUD. TAMBIÉN SE CONSIDERAN GASTOS ADMINISTRATIVOS Y OTROS GASTOS QUE SE USARAN PARA LA PREPARACIÓN DE LICITACIONES Y PAGO DE PERMISO DE EDIFICACIÓN.</t>
  </si>
  <si>
    <t>EXISTEN FAMILIAS DE ESCASOS RECURSOS, QUE HABITAN EN SECTORES AISLADOS, LO QUE HA IMPEDIDO DOTARLES DE ENERGÍA ELÉCT. TRADICIONAL. PARA SUPERAR DICHA CARENCIA, SE HA FORMULADO ESTE PROYECTO QUE ESTÁ INSERTO EN EL PLAN AYSÉN, EL QUE CONTRIBUIRÁ A ALCANZAR LA META NACIONAL DE COBERT. DE ELECT. RURAL.</t>
  </si>
  <si>
    <t>INSTALACIÓN DE 120 SISTEMAS INDIVIDUALES DE GENERACIÓN FOTOVOLTAICA EN LAS COMUNAS DE TORTEL, O´HIGGINS Y COCHRANE, PROVINCIA CAPITÁN PRAT.
CONSIDERA LA ESTRUCTURA DEL MONTAJE, UN BANCO DE PANELES FOTOVOLTAICOS CON UNA POTENCIA INSTALADA DE 500W, UN INVERSOR DE 12V-500W, BATERÍA 400AH, REGULADOR DE CARGA Y LA INSTALACIÓN ELÉCTRICA INTERIOR (4 ENCHUFES Y 4 CENTROS DE LUZ).</t>
  </si>
  <si>
    <t>INCREMENTAR LA VIGILANCIA POLICIAL MEDIANTE SERVICIOS POLICIALES PERMANENTES Y EFECTIVOS POR CUADRANTES, ENTREGANDO MAYOR PRESENCIA DE CARABINEROS EN LA POBLACIÓN, CON EL PROPÓSITO DE CONTROLAR LA CRIMINALIDAD Y ELEVAR LOS NIVELES DE PERCEPCIÓN DE SEGURIDAD DE LA COMUNA DE CHILLÁN.</t>
  </si>
  <si>
    <t>SE POSTULA LA REPOSICIÓN CON RELOCALIZACIÓN DE LA TENENCIA CHILLÁN ORIENTE EN UN NUEVO TERRENO EL CUAL FUE ENTREGADO A CARABINEROS MEDIANTE UN COMODATO POR PARTE DE LA I. MUNICIPALIDAD. SE PROYECTA INA INFRAESTRUCTURA DE 636,7 M2. BAJO EL SISTEMA CONSTRUCTIVO ISOPOL MEDIANTE LA MODALIDAD PAGO CONTRA RECEPCIÓN. LO ANTERIOR CON LA FINALIDAD DE DAR TERMINO AL PROCESO DE IMPLEMENTACIÓN DE LA ESTRATEGIA PLAN CUADRANTE EN LA COMUNA DE CHILLÁN.</t>
  </si>
  <si>
    <t>LA CIUDAD DE PUNTA ARENAS ACTUALMENTE POSEE LA MAS ALTA DEMANDA HABITACIONAL SOCIAL QUE NO HA SIDO SATISFECHA O ATENDIDA ADECUADAMENTE GENERÁNDOSE DÉFICIT Y NO EXISTE LA OFERTA PRIVADA. ACTUALMENTE EXISTEN TERRENOS SERVIU FACTIBLES DE UTILIZAR</t>
  </si>
  <si>
    <t>CORRESPONDE A LA EJECUCIÓN DE LA TERCERA ETAPA DEL LOTEO DISEÑADO. ESTO IMPLICA LA URBANIZACIÓN DE LA CONSTRUCCIÓN DE UN LOTEO DE 130 SOLUCIONES HABITACIONALES, SIENDO LAS PRINCIPALES PARTIDAS LAS ASOCIADAS A: MEJORAMIENTO DE SUELOS, PAVIMENTACIÓN, AALL, INSTALACIÓN DE REDES DE SERVICIO, JUEGOS INFANTILES Y EQUIPAMIENTO ENTRE OTRAS MENORES.</t>
  </si>
  <si>
    <t>VIVIENDAS SOCIALES</t>
  </si>
  <si>
    <t>DOTAR DE RECURSOS FINANCIEROS, INFRAESTRUCTURA Y PROGRAMAS QUE ASEGUREN LA CONECTIVIDAD REGIONAL PARA EL TRANSPORTE DE BIENES Y PERSONAS.LA PRESENTE IDI DEBERÁ SOLUCIONAR UN TEMA DE INUNDACIONES, LA BAJA RASANTE EN EL ÁREA DE ESTUDIO Y MEJORAR LA CALIDAD ACTUAL DE LA VÍA.</t>
  </si>
  <si>
    <t>LA PRESENTE INICIATIVA CONTEMPLA LA REPOSICIÓN DEL PAVIMENTO DE HORMIGÓN EXISTENTE POR UN PAVIMENTO DE CONCRETO ASFÁLTICO DE RODADURA, MAS OBRAS DE PERALTAMIENTO DE 1,25 METROS EN EL CITADO CAMINO Y LA REPOSICION DE LOS PUENTES LEUFUCADE 1 Y 2.</t>
  </si>
  <si>
    <t>EL PROYECTO REPONDRÁ LOS PAVIMENTOS DESTRUIDOS POR ALUVIÓN DE MARZO 2015</t>
  </si>
  <si>
    <t>EL PROYECTO CONTEMPLA LA REPOSICIÓN DE  6.200 METROS CUADRADOS DE PAVIMENTO DE ASFALTO 7 CENTÍMETROS CON DEMARCACIONES, SEÑALETICA Y SOLUCIONES DE AGUAS LLUVIAS.</t>
  </si>
  <si>
    <t>RECONSTRUCCION ALUVION MARZO 2015 II, III REGION</t>
  </si>
  <si>
    <t>EN EL SECTOR NO EXISTE UN ESTABLECIMIENTO DE ATENCIÓN PRIMARIA DE SALUD Y LOS PACIENTES, UNA GRAN PROPORCIÓN  DE ADULTOS MAYORES (15 %), DEBEN TRASLADARSE AL CESFAM DE PANIMÁVIDA, DISTANTE MÁS DE 8 KM. DE LA LOCALIDAD DE QUINAMÁVIDA.</t>
  </si>
  <si>
    <t>ESTA ETAPA CONSISTE EN LA CONSTRUCCIÓN DE LA POSTA DE SALUD RURAL DE 254 M2, QUE INCLUYEN 4 BOX DE ATENCIÓN, ADEMÁS DE RECINTOS DE APOYO COMO SOME Y BODEGAS. TAMBIEN CONTEMPLA LA ADQUISICIÓN DE EQUIPOS Y EQUIPAMIENTO NECESARIO PARA SU OPERACIÓN.</t>
  </si>
  <si>
    <t xml:space="preserve">COMO PRINCIPAL OBJETIVO DE ESTE  PROYECTO, ESTA LA CONSOLIDACIÓN DEL MODELO DE SALUD FAMILIAR, EN SU ENFOQUE INTEGRAL QUE COMPRENDE PREVENCIÓN, EDUCACIÓN Y PROMOCIÓN DE LA SALUD, EN INTERACCIÓN CON LA COMUNIDAD ATENDIDA. </t>
  </si>
  <si>
    <t>SE SOLICITAN RECURSOS PARA LA ETAPA DE EJECUCIÓN DEL PROYECTO, CONSTRUCCIÓN CECOSF COYHAIQUE, EMPLAZADO EN CALLE LAUTARO, EN EL CENTRO DE LA CIUDAD DE COYHAIQUE. UNA INFRAESTRUCTURA DE 274,14 M2, SE PROPONE LA CONSTRUCCIÓN EN RADIER Y FUNDACIONES DE HORMIGÓN ARMADO, ESTRUCTURA EN TABIQUERÍA METÁLICA TIPO METALCON, REVESTIMIENTOS EN FIBROCEMENTO Y PLACAS DE YESO CARTÓN, SE UTILIZARÁN VENTANAS TERMOPANEL Y CUBIERTA METÁLICA, APLICANDO CRITERIOS DE EFICIENCIA ENERGÉTICA EN LA ENVOLVENTE TÉRMICA. SE SOLICITAN RECURSOS PARA GASTOS ADMINISTRATIVOS Y CONSULTORÍAS, ESTAS ÚLTIMAS DESTINADAS A PAGO DE ALGUNAS ESPECIALIDADES COMO MECÁNICAS DE SUELO Y ADECUACIÓN DE INSTALACIONES MÁS LOS HONORARIOS PARA LA ASESORÍA A LA INSPECCIÓN TÉCNICA.  SE CONTEMPLAN TAMBIÉN GASTOS ASOCIADOS A EQUIPOS Y EQUIPAMIENTOS DEL PROYECTO.</t>
  </si>
  <si>
    <t>EL PROYECTO CORRESPONDE A UN EDIFICIO NUEVO CON UN PRIMER PISO Y UN ZÓCALO, CON UNA SUPERFICIE DE 1.414,46 M2 EN HORMIGÓN ARMADO. ES UN EDIFICIO CUYO DISEÑO INCORPORA LA EFICIENCIA ENERGÉTICA A TRAVÉS DE UNA DOBLE PIEL. LAS OBRAS EXTERIORES SUMAN UNA SUPERFICIE DE MAS DE 3.000 M2 APROXIMADAMENTE. SE CONSIDERA ADEMAS UN PROYECTO DE OBRAS COMPLEMENTARIAS DE UN CONSULTORIO PROVISORIO EN BASE A CONTENEDORES Y CIRCULACIONES TECHADAS QUE SUMAN APROXIMADAMENTE 271 M2 PARA MANTENER EL CONSULTORIO EXISTENTE EN FUNCIONAMIENTO MIENTRAS DURA LA EJECUCIÓN DE LAS OBRAS CIVILES</t>
  </si>
  <si>
    <t>A PESAR DE LAS DIVERSAS FUENTES DE ABASTECIMIENTO, ÉSTAS NO PRESTAN UN SERVICIO CON UN ESTÁNDAR EN CANTIDAD, CALIDAD Y PERMANENCIA QUE PERMITA SATISFACER LAS NECESIDADES BÁSICAS DE CONSUMO DE LOS HABITANTES.</t>
  </si>
  <si>
    <t>- SUMINISTRO E INSTALACIÓN EQUIPO DE BOMBEO Q=3,2 L/S A 32,69 M (AÑO 10)
- INSTALACIÓN DE IMPULSIÓN EN ACERO GALVANIZADO GRADO A DN=3 ". LARGO 75 M.
- INSTALACIÓN SISTEMA DE CLORACIÓN A BASE DE HIPOCLORITO DE CALCIO, CAPAC DE 
  INYECTAR 2,92 L/H A UNA PRESIÓN DE 1,43 M.C.A.
- CONSTRUCCIÓN DE ESTANQUE SEMIENTERRADO DE HORMIGÓN ARMADO V=30 M3.
- SUMINISTRO E INSTALACIÓNDE EQUIPO BOOSTER PARA PRESURIZACIÓN DE LA RED,  
  CAPAZ DE ENTREGAR 2,94 L/S A 64 M. (AÑO 20)
- INSTALACIÓN DE 22,8 KM DE RED, DE LOS CUALES 17,37 KM SON EN PVC C-6 EN 63 MM,  
  2,48 KM EN PVC C-10 DN=110 MM, 2,36 KM EN PVC C-6 110 MM, Y EL RESTO EN HDPE Y 
  ACERO GALVANIZADO.
- INSTALACIÓN DE 180 ARRANQUES DOMICILIARIOS, 179 DE 1/2" Y 1 DE 3/4".
- PROYECTO ELÉCTRICO PARA LOS ELEMENTOS ELECTROMECÁNICOS.
- URBANIZACIÓN RECINTO: ACCESO VEHICULAR, VEREDA PEATONAL, CIERRO PERIMETRAL,  
  CASETAS CLORACIÓN, BODEGA, EQUIPO BOOSTER Y EQUIPO ELECTRÓGENO.</t>
  </si>
  <si>
    <t>REPOSICIÓN OFICINA AFECTADA POR TERREMOTO DEL 27 DE FEBRERO DE 2010.  ADEMÁS  LA OFICINA DAÑADA NO CUENTA CON CONDICIONES ADECUADAS PARA LA ATENCIÓN DE PÚBLICO MASIVO, ASÍ COMO PARA BRINDAR SEGURIDAD A FUNCIONARIOS Y PÚBLICO EN GENERAL.</t>
  </si>
  <si>
    <t>EL PROYECTO CONSISTE EN EL LA CONSTRUCCIÓN Y EQUIPAMIENTO DEL EDIFICIO DESTINADO A LA OFICINA DEL REGISTRO CIVIL E IDENTIFICACIÓN DE LOS ÁNGELES UNA SUPERFICIE TOTAL DE 691 M2 CONFORME A DISEÑO DESARROLLADO CON LA VARIABLE DE EFICIENCIA ENERGÉTICA Y DE UNA ESTRUCTURA DE HORMIGÓN ARMADO.</t>
  </si>
  <si>
    <t xml:space="preserve">DE ACUERDO A LAS POLITICAS DE SALUD, ESTA INICIATIVA PERMITIRA SATISFACER LAS NECESIDADES DE LA POBLACION DE LA CIUDAD DE LA UNION Y ENTREGAR UNA ORIENTACION FAMILIAR A LA SALUD COMUNAL </t>
  </si>
  <si>
    <t xml:space="preserve">SE CONSTRUIRA UN EDIFICIO EN DOS NIVELES, DE HORMIGÓN ARMADO, DE UNA SUPERFICIE TOTAL DE 2.479 M2, DISTRIBUIDOS EN ÁREA CLÍNICA, AREA DE
APOYO TECNICO, AREA ADMINISTRATIVA Y AREA DE SERVICIOS GENERALES. INCLUYE EQUIPAMIENTO Y EQUIPOS,
SU CONSTRUCCION CUMPLE CON LA NORMA SÍSMICA Y NORMATIVA VIGENTE DEL MINSAL. </t>
  </si>
  <si>
    <t>EL ACTUAL CENTRO DE MINEROS FUNDADO EN EL AÑO 1972, ES UNA INFRAESTRUCTURA DE MADERA QUE HA CUMPLIDO SU VIDA UTIL SUS INSTALACIONES SE ENCUENTRAN MUY DETERIORADAS Y NO PERMITEN UN MEJORAMIENTO NI REPARACION, EN CUALQUIER MOMENTTO PUEDE OCACIONAR RIESGOS PARA LAS PERSONAS QUE FRECUENTAN EL LUGAR</t>
  </si>
  <si>
    <t>SE CONSIDERA LA CONSTRUCCIÓN DE UN EDIFICIO 2  PISOS, 491 M2, MAS UN ALTILLO DE 69.5 M2, AREA PATIO DE SERVICIO EN PRIMER PISO DE 9.5 M2 Y AREA CLUB EN SEGUNDO PISO DE 26.6 M2, LO QUE SUMADO DA UN TOTAL DE 596.6 M2 EN ESTRUCTURA DE HORMIGON ARMADO Y MADERA LAMINADA, QUE CONTARA CON: HALL, SALONES DE EVENTOS, BAÑOS HOMBRES, MUJERES Y DISCAPACITADOS, PATIO DE SERVICIO, COCINAS, COMEDOR, SALA DE REUNIONES, HABITACION PARA EL CUIDADOR, SALA CLUB, ALTILLO, AREAS VERDES, SALA DE CALDERAS, ENTRE OTROS.</t>
  </si>
  <si>
    <t>CONSULTA LA CONSTRUCCION DE UN RODOVIARIO PARA SATISFACER LA DEMANDA DE LOS USUARIOS DE LOCOMOCION COLECTIVA INTERURBANA DE LAUTARO.</t>
  </si>
  <si>
    <t>CONSULTA LA CONSTRUCCION DE UN TERMINAL DE BUSES RODOVIARIO CONSIDERANDO:
PRIMER PISO: SALA DE ESPERA (230,83M2),BOLETERIAS (84,24M2), BAÑOS PUBLICOS (41,47M2), BODEGA(16,32M2), CUSTODIA(13,80M2), LOCALES COMERCIALES (2) (22,20M2), CAFETERIA(54,42M2), CIRCULACIONES(15,00M2).
SEGUNDO PISO: ADMINISTRACION(91,35). 
TOTAL AREAS INTERIORES 629,47M2
AREAS EXTERIORES CUBIERTAS: ANDENES EXTERIORES(374,07M2), ACCESO CUBIERTO PRINCIPAL(49,85M2), ACCESO CUBIERTO SECUNDARIO(35,00M2).
TOTAL AREAS EXTERIORES CUBIERTAS: 458,92M2.
AREAS EXTERIORES NO CUBIERTAS: VEREDA Y ACCESO PEATONAL, JARDINERAS, ESTACIONAMIENTO VEHICULO, ESTACIONAMIENTO TAXIS, PARADA TAXIS, PARADA, BUSES, AREA MANIOBRA DE BUSES, CALLE RIQUELME, AREA VERDE, OTRAS CIRCULACIONES INTERIORES.
TOTAL AREAS EXTERIORES NO CUBIERTAS 3751,77M2</t>
  </si>
  <si>
    <t>EL ESTADO Y EL NUMERO DE RECINTOS DE LA ACTUAL INFRAESTRUCTURA IMPIDE ENTREGAR EL SERVICIO DE SALUD DE ACUERDO AL NUEVO MODELO DE ATENCION DEL SECTOR PARA LA ATENCION PRIMARIA</t>
  </si>
  <si>
    <t>SE CONSTRUIRA UN EDIFICIO EN UN NIVEL, DE HORMIGÓN ARMADO, DE UNA SUPERFICIE TOTAL DE 2.831 M2, DISTRIBUIDOS EN ÁREA CLÍNICA, AREA DE APOYO TECNICO, AREA ADMINISTRATIVA Y AREA DE SERVICIOS GENERALES. INCLUYE EQUIPAMIENTO Y EQUIPOS.
SU CONSTRUCCION CONSIDERA EFICIENCIA ENERGÉTICA, PAVIMENTOS DE ACCESO VEHICULARES, SEÑALETICA, LETREROS EXTERIORES</t>
  </si>
  <si>
    <t xml:space="preserve">EL FUTBOL EN LA CATEGORIA VIEJOS CRACKS SE PRACTICA CON LIMITADAS Y DEFICIENTES
CONDICIONES DE INFRAESTRUCTURA LA INFRAESTRUCTURA DEL ESTADIO ANTONIO VARAS TIENE MAS DE 20
AÑOS POR LO QUE SE ENCUENTRA EN PESIMAS CONDICIONES PARA SU OPERACION </t>
  </si>
  <si>
    <t>REPOSICION ESTADIO VIEJOS CRACK CHINQUIHUE A CUAL COMPRENDE CANCHA SINTETICA CON MEDIDAS 68* 105 MT, MODULO 1 DE 556 MTS QUE COMPRENDE
ADMINISTRACION, CAMARINES, AREA DE PRECALENTAMIENTO, SALA MULTIUSO,CAFETERIA, MODULO 2 DE 278.9 MTS2 CORRESPONDE A GRADERIAS
TECHADAS PARA 300 PERSONAS MAS BAÑOS PUBLICOS Y BODEGA, MODULO 3 DE 24,56 MTS2 CORREPONDE A PORTAL DE ACCESO Y BOLETERIAS,
MODULO 4 DE 32.19 MTS 2 CORRESPONDE A SALA DE CALDERA Y GRUPO ELECTROGENO, ADEMAS DE CIERRE PERIMETRAL, INCLUYE RECURSOS PARA
CONSULTORIA, EQUIPOS , EQUIPAMIENTO Y GASTOS ADMINISTRATIVOS</t>
  </si>
  <si>
    <t>LA NECESIDAD DE DAR SOLUCIÓN URGENTE AL PROBLEMA DE INUNDACIONES QUE SE CONCENTRAN EN EL PASAJE FREIRE INTERIOR DE LA COMUNA DE LEBU, CUYOS RESIDENTES ENFRENTAN PROBLEMAS DE ACCESIBILIDAD CADA VEZ QUE OCURREN PRECIPITACIONES, DADA LA AUSENCIA DE UN SISTEMA DE EVACUACIÓN DE AGUAS LLUVIAS.</t>
  </si>
  <si>
    <t>LAS OBRAS CIVILES DEL PROYECTO CONTEMPLAN LA CONSTRUCCIÓN DE 1015 M2 DE PAVIMENTO DE HCV PARA EL PASAJE FREIRE INTERIOR, 227 M2 DE ACERAS, 459 M DE TUBERÍA DE HDPE DE ESPESORES 300, 450 Y 600 MM Y 86 M3 DE MUROS DE CONTENCIÓN DE HORMIGÓN ARMADO. TODAS EN CONJUNTO CONFORMAN EL SISTEMA DE EVACUACIÓN DE AGUAS LLUVIAS NECESARIO. ADEMAS SE CONSIDERA EL ÍTEM DE INSPECCIÓN DONDE EXISTA LA CONTRATACIÓN DE UN PROFESIONAL QUE SE ENCARGUE DE SUPERVISAR LA OBRA DE MANERA CONTINUA PARA SU CORRECTA EJECUCIÓN.</t>
  </si>
  <si>
    <t>INADECUADA COBERTURA EN MATERIA DE SEGURIDAD EN UN SECTOR  POBLACIONAL, QUE HA TENIDO Y TENDRÁ UN IMPORTANTE DESARROLLO INMOBILIARIO. ESTO IMPLICA LA NECESIDAD DE CONTAR CON EQUIPAMIENTO ADECUADO DESDE EL PUNTO DE VISTA DE LA SEGURIDAD PARA QUIENES HABITAN LAS VIVIENDAS DEL SECTOR.</t>
  </si>
  <si>
    <t xml:space="preserve">EL PROYECTO CON TEMPLA LA CONSTRUCCION DE UN CUARTEL DE BOMBEROS DE UNA SUPERFICIE DE 550 METROS CUADRADOS, EN ESTRUCTURA METÁLICA, CON SU RESPECTIVO EQUIPAMIENTO EN EL SECTOR TIERRA VIVA DE COPIAPO. LAS OBRAS CONTEMPLAN SALA DE ESTUDIO, DORMITORIOS, COCINA, SS.HH, SALA DE REUNIONES Y SALA DE MAQUINAS </t>
  </si>
  <si>
    <t>EL PARQUE AUTOMOTRIZ DE ARICA SE HA TRIPLICADO CONGESTIONANDO LAS VIAS DE CIRCULACION, ADICIONALMENTE LOS PRECIOS DE LOS COMBUSTIBLES SON MAS ELEVADOS QUE EN OTRAS CIUDADES. SE DEBE DESTACAR QUE ARICA POSEE UN CLIMA Y  TAMAÑO QUE FAVORECE EL USO DE MEDIOS ALTERNATIVOS DE TRANSPORTE COMO LA BICICLETA</t>
  </si>
  <si>
    <t>EL PRESENTE PROYECTO CONTEMPLA LA CONSTRUCCION DE UNA CICLOVIA DE 4,034 KM DE CARPETA ASFALTICA EN CALIENTE DE 7 CM DE ESPESOR, COLOR 50/12. ESTARA UBICADA ENTRE AVDA DIEGO PORTALES Y AMADOR NEGHME, ESTO PERMITIRA LA CONEXION ENTRE LA ZONA NORTE DE LA CIUDAD CON UN PUNTO IMPORTANTE DE CENTROS COMERCIALES, EDUCACIONALES, ETC. ADICIONALMENTE SE CONSIDERA PAISAJISMO, ILUMINACION, MOBILIARIO URBANO Y DE ESTA FORMA GENERAR UN LUGAR DE ENCUENTRO FAMILIAR Y RECREACIONAL.</t>
  </si>
  <si>
    <t>LOGRAR UN DESARROLLO SOCIAL Y ECONOMICO EN IGUALDAD DE CONDICIONES CON EL RESTO DE LA REGION,
PERMITIENDO APROVECHAR LAS OPORTUNIDADES DE MEJOR CALIDAD DE VIDA QUE TRAE CONSIGO EL USO DE
NUEVAS TECNOLOGIAS DOMESTICAS, PRODUCTIVAS Y DE LA COMUNICACION.</t>
  </si>
  <si>
    <t>LA RED ELÉCTRICA CONSIDERA LA CONSTRUCCIÓN DE APROXIMADAMENTE 5.890 METROS DE RED DE MEDIA TENSIÓN BIFÁSICA EN POSTE DE HORMIGÓN ARMADO DE 11,5 METROS, CON CABLE DESNUDO DE ALUMINIO N° 2 AWG  (33 MM²) Y ESTRUCTURAS ASOCIADAS.
INSTALACIÓN DE CUATROS SUBESTACIONES BIFÁSICAS DE 15 KVA CADA UNA, EN TENSIONES DE 23.000/231 VOLTS Y SUS RESPECTIVOS EQUIPOS DE PROTECCIÓN EN MEDIA Y BAJA TENSIÓN.
CONSTRUCCIÓN DE RED DE BAJA TENSIÓN MONOFÁSICA EN UNA EXTENSIÓN DE APROXIMADAMENTE 25 METROS SOBRE POSTES DE HORMIGÓN ARMADO DE 9,0 METROS Y DE 3.160 METROS EN POSTACIÓN COMÚN CON LA RED DE MEDIA TENSIÓN, EN CONDUCTOR DE ALUMINIO PREENSAMBLADO DE 2X25 MM2.
CONSTRUCCIÓN DE 15 EMPALMES HASTA CONECTAR LA INSTALACIÓN ELÉCTRICA INTERIOR DE CADA UNO DE LOS BENEFICIARIOS Y TRES EQUIPAMIENTOS COMUNITARIOS. SUMINISTRO E INSTALACIÓN DE 18 MEDIDORES MONOFÁSICOS.</t>
  </si>
  <si>
    <t>EL PRESENTE PROYECTO SOLUCIONA EL PROBLEMA DE CONEXIÓN VIAL INTERNA EN LA CIUDAD DE PAILLACO, SE POSIBILITA LA CONCRECIÓN DE RECORRIDOS DE LOCOMOCIÓN COLECTIVA, ADEMAS SE EVITARA LA OCURRENCIA DE ACCIDENTES DE TRANSITO, ANEGAMIENTO DE CALLES, CONTAMINACIÓN ENTRE
OTROS BENEFICIOS</t>
  </si>
  <si>
    <t xml:space="preserve">EL PRESENTE PROYECTO CONTEMPLA LA EJECUCIÓN DE LAS SIGUIENTES PARTIDAS:
* PAVIMENTACION
* AGUAS LLUVIAS
* ILUMINACION </t>
  </si>
  <si>
    <t>EL C.E.S. P. AGUIRRE C.  NO CUMPLE CON LA INFRAESTRUCTURA FÍSICA  NI FUNCIONALIDAD REQUERIDA BAJO EL MODELO DE CESFAM, NO SIENDO POSIBLE OCUPAR LA ACTUAL PROPIEDAD DEBIDO A LA NORMATIVA URBANISTICA, REQUIRIENDO EN EL ÁREA DE INFLUENCIA UN TERRENO PARA LA UBICACIÓN DEL CESFAM REQUERIDO.</t>
  </si>
  <si>
    <t>LA OBRA CONSIDERA LA CONSTRUCCION DE UN EDIFICO DE UN PISO, CON UNA SUPERFICIE DE 1.798 M2. EN UN TERRENO DISTINTO AL ACTUAL Y CUYA PROPIEDAD ES MUNICIPAL, SU FABRICACION ES EN HORMIGON ARMADO, COMPRENDE ADEMÁS INSTALACIONES ELÉCTRICAS E ILUMINACIÓN, CORRIENTES DÉBILES, SISTEMAS DE ALARMAS, INSTALACIÓN DE GAS LICUADO, CALEFACCIÓN, INSTALACIONES SANITARIAS DE AGUA POTABLE Y ALCANATRILLADO, MANEJO DE AGUAS LLUVIA, INSTALACIONES DE GASES CLÍNICOS, MOBILIARIO, EQUIPOS Y EQUIPAMIENTO,  SUMADO A ELLO LAS OBRAS EXTERIORES PARA LOS ACCESOS Y PAISAJISMO.
EL PMA CONTEMPLA 9 BOX MULTIPROPOSITOS, 1 BOX GINECOLÓGICOS, 3 BOX PARA ATENCIÓN ODONTOLÓGICA, BOX IRA, BOX ERA, BOX PROCEDIMIENTO Y CIRUGÍA MENOR; BOX CURACIONES Y TRATAMIENTO, BOX DE URGENCIA, BOX ECOGRAFÍAS, BOX VACUNATORIO, SALAS DE TRABAJO GRUPAL, SOME MÁS LOS RECINTOS PROPIOS ASOCIADOS A UN CESFAM PARA 14.000 HABITANTES APP.</t>
  </si>
  <si>
    <t>EL INCUMPLIMIENTO NORMATIVO DEL ESTADIO ACTUAL PARA EL DESARROLLO DE ACTIVIDADES DEPORTIVAS Y LA NECESIDAD DE CONTAR CON UN ESPACIO COMUNAL PARA ACTIVIDADES RECREACIONALES.</t>
  </si>
  <si>
    <t>SE PROYECTA LA CONSTRUCCIÓN DEL ESTADIO TECHADO DE FREIRINA EN TERRENOS MUNICIPALES DEL SECTOR VICUÑA MACKENNA, DE ACUERDO A DISEÑO PROPUESTO POR LA I.M. DE FREIRINA, QUE COMPRENDE CANCHAS DE BASQUETBOL, VOLEIBOL, GRADERÍAS, INCORPORACIÓN DE PISCINA MUNICIPAL, ADEMÁS DE CAMARINES, Y OFICINAS ADMINISTRATIVAS.</t>
  </si>
  <si>
    <t>LAS CONDICIONES NO SE CONDICEN CON EL CAMBIO QUE HA EXPERIMENTADO EL ENTORNO DE LA PENÍNSULA SE COMPARTE CIRCULACIÓN PEATONAL Y VEHICULAR SIENDO RIESGOSO PARA LA SEGURIDAD DE LOS TRANSEÚNTES. EXISTE SUPERPOSICIÓN DE USOS PRODUCTIVOS Y SERVICIOS LO QUE DIFICULTA LA OPERATIVIDAD Y ORDEN DE LA CALETA</t>
  </si>
  <si>
    <t>CONSIDERA LA REUTILIZACIÓN DE LAS LOS BOXES DE ALBAÑILERÍA EXISTENTES Y DEL SOMBREADERO METÁLICO, LO QUE SUPONDRÍA BAJAR LOS COSTOS DE EDIFICACIÓN. LA CONSTRUCCIÓN DE LAS NUEVAS EDIFICACIONES SE CONSIDERA ALBAÑILERÍA CONFINADA CON H° ESTUCADO PARA LOS BOXES, PARA LAS CONSTRUCCIONES A NIVEL DE CALLE SE ESTRUCTURAN CON MADERA LAMINADA DONDE SE PRIVILEGIA ENTREGAR ILUMINACIÓN Y VENTILACIÓN NATURAL A LA MAYOR CANTIDAD POSIBLE DE RECINTOS A NIVEL DE EXPLANADA. SE ESTABLECEN DOS RECORRIDOS INDEPENDIENTES ENTRE SÍ; POR UN LADO SE DEFINE TODO EL SISTEMA OPERACIONAL A PARTIR DE LA RAMPA CENTRAL (COLOCADA EN SENTIDO ORTOGONAL A LA CALLE PARA ASÍ RECUPERAR LOS ESPACIOS RESIDUALES), MIENTRAS QUE POR OTRO LADO SE ORDENAN LOS RECORRIDOS PEATONALES TURÍSTICOS A PARTIR DE LOS ESPACIOS PÚBLICOS EXISTENTES A NIVEL CALLE. ESTOS RECORRIDOS SE DIVIDEN EN DOS, SE INCORPORA AL PROYECTO UN PASEO PEATONAL DE MADERA QUE UNE LAS CONSTRUCCIONES NUEVAS Y ANTIGUAS DE LA CALETA. EL OTRO DONDE SE REMPLAZA LA VEREDA EXISTENTE CON UN PASEO DE BALDOSA INTEGRANDO UNA NUEVA PLAZA PÚBLICA DE ACCESO AL PROYECTO. ESTE PASEO EN CONJUNTO CON FAROLES, BANCAS Y BASUREROS DEL MISMO DISEÑO Y MATERIALIDAD QUE EN EL PASEO CAVANCHA Y BAQUEDANO. RESCATANDO LA IMAGEN SALITRERA E HISTÓRICA DE LA CIUDAD, UNIFICANDO LOS DISTINTOS PUNTOS TURÍSTICOS. SECTOR PESCADERÍA, A NIVEL DE LA EXPLANADA, SE ENCUENTRAN EN TOTAL 59 PAÑOLES DE ALBAÑILERÍA REFORZADA (12 DE ELLOS PREXISTENTES), UNA NUEVA BODEGA DE COMBUSTIBLES, TALLER DE CARPINTERÍA (DONDE SE REGULARIZA EL EXISTENTE REFORZANDO SU LOSA), LAS NUEVAS UBICACIONES DE LA FÁBRICA DE HIELO (CUYA MAQUINARIA SE REMPLAZA) Y MEJORAMIENTO DEL SOPORTE DE LA ESTATUA DE SAN PEDRO, NUEVA RAMPA QUE CONECTA LOS NIVELES DE LA EXPLANADA, Y EL ÁREA RESERVADA PARA EL CONTAINER DEL TÚNEL DE FRÍO. CABE DESTACAR QUE LA LOSA SUPERIOR DE LOS PAÑOLES SE CONSTITUYE COMO PASEO PEATONAL, REVISTIENDO SU SUPERFICIE CON MADERA, AGREGÁNDOSE MOBILIARIO URBANO (BANCAS, BASUREROS, LUMINARIAS) Y BARANDAS.</t>
  </si>
  <si>
    <t>EN LA ACTUALIDAD EN PUERTO MONTT EXISTEN IDENTIFICADAS 128 PERSONAS EN SITUACION DE CALLE, LOS QUE EN LA ACTUALIDAD SE ATIENDEN EN LA FUNDACION HOGAR DE CRISTO QUE ESTA HABILITADA PARA 80 PERSONAS Y EN CUANTO A SU INFRAESTRUCTURA TIENE FALENCIAS PARA ENTREGAR UNA ATENCION DIGNA Y SEGURA.</t>
  </si>
  <si>
    <t>EL PROYETCO CONSIDERA LA CONSTRUCCION DE UN CENTRO QUE PERMITA LA ATENCION DIGNA A LAS PERSONAS EN SITUACION DE CALLE, EN LA ACTUALIDAD SE CUENTA CON UN TERRENO DE 2.311M2, Y SE PROPONE UNA CONSTRUCCION DE 2.095M2, EL CUAL CONSIDERA DEPENDENCIAS ADMINISTRATIVAS DE SOPORTE SOCIAL, DORMITORIOS, SERVICIOS HIGIENICOS, DUCHAS COMEDORES, DEPENDENCIAS DE APOYO Y SERVICIOS, COCINA, BODEGAS, ENTRE OTRAS, SE CONTEMPLA UNA CAPACIDAD DE ATENCION EN LA HOSPEDERÍA PARA 112 PERSONAS, EN EL COMEDOR 112 PERSONAS Y PARA EL PROGRAMA DE ACOGIDA 65 PERSONAS. EL PROYECTO INCLUYE LOS EQUIPOS Y EQUIPAMIENTO ADEMÁS DE LAS CONSULTORÍAS PARA LA INSPECCIÓN DE LAS OBRAS CIVILES.</t>
  </si>
  <si>
    <t>ATENDER LA NECESIDAD HABITACIONAL DE LOS ADULTOS MAYORES DE LA COMUNA DE CASTRO EN CUMPLIMIENTO AL CONVENIO MINVU - SENAMA</t>
  </si>
  <si>
    <t xml:space="preserve">EL PROYECTO CORRESPONDE A LA CONSTRUCCIÓN DE 20 VIVIENDAS TUTELADAS PARA EL ADULTO MAYOR CON UNA SUP. PROMEDIO DE 31,65 M2, TOTALIZANDO UN TOTAL DE 633,7 M2; MAS UNA SEDE SOCIAL DE 132,8 M2 TODO LO CUAL ARROJA  796,5 M2 A CONSTRUIR. EN CIRCULACIONES ABIERTAS CUBIERTAS SE TIENE UN TOTAL DE 200 M2 ADICIONALES, LOS CUALES SUMADOS A LOS ANTERIORES ARROJA UN TOTAL DE 996,5 M2 ABSOLUTOS A CONSTRUIR PARA EL PROYECTO 20 VAM DE CASTRO. </t>
  </si>
  <si>
    <t>EN EL SECTOR URBANO EXISTE UNA GRAN CANTIDAD DE VIVIENDAS SIN EL SERVICIO DE ALCANTARILLADO, LO QUE ORIGINA SERIOS PROBLEMAS DE SALUBRIDAD. ADEMAS, HAY UN NUMERO NO MENOR DE VIVIENDAS SIN SERVICIO DE AGUA POTABLE POR FALTA DE RED. LA FALTA DE URBANIZACION IMPIDE EJECUTAR OBRAS DE PAVIMENTACION.</t>
  </si>
  <si>
    <t>EL PROYECTO CONSIDERA UN TOTAL DE 128 BENEFICIARIOS DIRECTOS, A LOS QUE SE LES OTORGARA LAS SIGUIENTES SOLUCIONES AL INTERIOR DE SUS SITIOS: 49 CASETA SANITARIAS COMPLETAS,  2 CASETA SOLO BAÑO, 1 CASETA BAÑO MAS MEJORAMIENTO COCINA, 3 MEJORAMIENTO BAÑO, 7 MEJORAMIENTO BAÑO Y COCINA Y 66 UNIONES DOMICILIARIAS, SE CONTEMPLA ADEMAS 4 SOLUCIONES PARTICULARES DE FOSA Y POZO 
- EL PROYECTO DE ALCANTARILLADO CONSIDERA LA INSTALACION DE REDES EN LOS CALLEJONES: MIRAFLORES, SIMON BOLIVAR, LO PEREZ, LO PALMA, LO CARTAGENA, PISAGUA, LOS CIRUELOS, LOS ALAMOS, QUILLAYES, LOS CEREZOS, EL MANZANO, EN LOS CAMINOS: BARROS NEGROS Y LA HACIENDA, Y COMPLETAR TRAMOS EN CALLES: ARTURO PRAT, SAN JUAN, TARAPACA E IRARRAZAVAL, LO QUE CORRESPONDE A 2.604 M.L. DE REDES. ADEMAS SE CONSIDRA LA CONSTRUCCION DE DOS PLANTAS ELEVADORAS EN EL SECTOR DE BARROS NEGROS.
- EL PROYECTO DE AGUA POTABLE CONSIDERA LA AMPLIACION DE LA RED HACIA LOS SIGUIENTES CALLEJONES: LOS QUILLAYES, MIRAFLORES, LO PEREZ, LA HACIENDA, SIMON BOLIVAR, LOS NOGALES Y PISAGUA, LO QUE CORRESPONDE A 1.291 M.L. DE REDES Y 8 GRIFOS.
- EL PROYECTO DE PAVIMENTACION CONSIDERA PAVIMENTAR LOS CAMINOS: LA VINILLA, BARROS NEGROS Y LA HACIENDA Y LOS CALLEJONES: LO CARTAGENA, CABAÑAS, LO PERZ, MIRAFLORES, LOS CIRUELOS, PISAGUA, LOS ALAMOS, LOS NOGALES, EL MANZANO, LOS QUILLAYES, LO PALMA Y SIMON BOLIVAR, LO QUE CORRESPONDE A 14.915 M2 DE PAVIMENTOS DE HORMIGON EN DISTINTOS ESPESORES Y 2.713 M2 DE ACERAS.</t>
  </si>
  <si>
    <t>LA EJECUCIÓN DEL PROYECTO VIAL, CALLE OSCAR VIEL, TRAMO ESMERALDA ¿ FRANCISCO SAMPAIO, DE  LA COMUNA DE PORVENIR,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t>
  </si>
  <si>
    <t>CORRESPONDE A LA EJECUCIÓN DE UN PROYECTO VIAL DE LA CALLE OSCAR VIEL, ENTRE LOS TRAMOS ESMERALDA- FRANCISCO SAMPAIO. LA OBRA DE PAVIMENTACIÓN VIAL CONSIDERA 341 (M) DE LONGITUD.
 EL PROYECTO CONSIDERA  CALZADAS EN HCV DE ESPESOR, E=0,16 Y UN ANCHO DE 7 M. LAS VEREDAS TIENEN UN ESPESOR DE 0,07 (M) Y CONSIDERAN UN ANCHO DE 1.5 (M).
EL PROYECTO EN RESUMEN, CONTEMPLA TODAS LAS OBRAS DE PAVIMENTACIÓN Y ANEXAS DEL PROYECTO NECESARIO PARA SU ÓPTIMA EJECUCIÓN.</t>
  </si>
  <si>
    <t xml:space="preserve">EL SECTOR RURAL Y PERIURBANO DE LA COMUNA HA IDO QUEDANDO AL MARGEN DEL SANEAMIENTO BASICO, SITUACION QUE SE SE HACE NECESARIA SUBSANAR,  PRINCIPALMENTE EN LO QUE RESPECTA AL SISTEMA DE CALEFACCION,LO QUE PERMITIRA MEJORAR LA CALIDAD DE VIDA DE LOS VECINOS QUE HABITAN DICHOS SECTORES </t>
  </si>
  <si>
    <t>EL PROYECTO CONTEMPLA LA EJECUCIÓN DE UNA LÍNEA MATRIZ PARA DOTAR DE GAS NATURAL AL SECTOR PAMPA REDONDA ALTO, UBICADO EN EL SECTOR RURAL, AL COSTADO NORPONIENTE DE LA COMUNA DE PUNTA ARENAS.
ESTA LÍNEA DE GAS ESTÁ COMPUESTA POR UNA RED DE MATERIAL PEMD, DE ACUERDO A LOS DIFERENTES DIÁMETROS, SEGÚN PLANO QUE SE ADJUNTA EN ANEXO.
SE HACE REFERENCIA A LOS DIÁMETROS Y LARGOS SEGÚN LOS SIGUIENTES DATOS DEL PROYECTO:
-        110 MM = 750 M.
-          63 MM = 4.020 M.
ADEMÁS, SE CONTEMPLA LA EJECUCIÓN DE 60 ARRANQUES DE GAS NATURAL, DE ACUERDO A LA NORMATIVA VIGENTE DE LA SEC Y GASCO S.A.</t>
  </si>
  <si>
    <t xml:space="preserve">LA LOCALIDAD NO CUENTA CON ALCANTARILLADO DE AGUAS SERVIDAS POR LO QUE PROLIFERAN LOS POZOS NEGROS Y SOLUCIONES PARTICULARES EN MAL ESTADO. ADEMAS LAS CALLES ESTAN CONSTITUIDAS EN TIERRA.TODO ESTO SE TRADUCE EN PROBLEMAS DE SALUD Y MALA CALIDAD DE VIDA DE LOS HABITANTES. </t>
  </si>
  <si>
    <t>CONTEMPLA LA EJEC. DE 548 SOL. SANIT. INTER. SEPARADAS EN 88 CAS. BAÑO, 321 CONEX. CON REP. DE ARTEF. Y ACCS. Y 139 SOLO CONEX. - CONSIDERA LA CONSTRUCCION DE UN SISTEMA DE ALCANTARILLADO DE A.S. CON PLANTA DE TRATAMIENTO, INCLUYE 14.538 ML DE COLECT., 179 C.I Y EXCAVACIONES POR 23527 M3. - CONTEMPLA 25449 M2 PAVIMENTACION DE CALZADA EN ASFALTO, 10025 ML  DE SOLERAS, 4476 M2 ACERAS HCV, Y 5171 M2 DE ZARPAS, GAVIONES Y MUROS DE CONTENCION  - MEJOR. Y AMP. DEL SIST. DE A.P. INCLUYE UNA NUEVA CAPT.  PARA EL FUNCIONAMIENTO DEL ALCANT. SANIT. - AGUAS LLUVIAS INCLUYEN 5180ML DE TUBERÍAS, 64 C.I . Y 58 SUMIDEROS S2 Y 5 SUMIDEROS S3, 560 ML DE CANAL DE HORMIGON ARM. Y 112 CAJONES DE H.A - CONTEMPLA ADEMAS LA  OPERACION Y MANT. DE LA PTAS POR 1 AÑO . -
- SE CONTEMPLA ADEMAS EL PAGO DE DERECHOS Y SERVIDUMBRES DE PASO.</t>
  </si>
  <si>
    <t>EL PROYECTO VIENE A PROVEER DE SANEAMIENTO BASICO A 126 VIVIENDAS DE  LAS CUALES SE CONSIDERA CONSTRUIR EN UNA PRIMERA ETAPA 47 VIVIENDAS PARA LAS FAMILIAS QUE YA CUENTAN CON SUBSIDIO HABITACIONAL. LAS 79 RESTANTES SE ENCUENTRAN EN PROCESO DE FORMACION DE UN NUEVO COMITE.</t>
  </si>
  <si>
    <t>CONTEMPLA LA CONSTRUCCION DE RED DE DISTRIBUCION DE AGUA POTABLE PARA 126 VIVIENDAS DEL SECTOR DE MAITENCILLO, Y QUE ABARCA 3,12 HECTAREAS, EL SISTEMA SE ALIMENTARA DESDE LA DUCCION VALLENAR HUASCO HACIA SENTINA DE ACUMULACION DE 150 M2 Y DISTRIBUIDA POR 1275 ML DE CAÑERIA.</t>
  </si>
  <si>
    <t>CAMARONES ES LA ÚNICA COMUNA DE LA REGIÓN QUE NO CUENTA CON SUMINISTRO DE ENERGÍA ELÉCTRICA LAS 24 HORAS DEL DÍA.  EL CONTAR CON DICHO SUMINISTRO PERMITIRÁ INCREMENTAR LAS POSIBILIDADES DE DESARROLLO DE SUS HABITANTES.</t>
  </si>
  <si>
    <t>EL PROYECTO CONSISTE EN LA CONSTRUCCIÓN DE UNA LÍNEA ELÉCTRICA DE MEDIA TENSIÓN DE APROXIMADAMENTE 130 KILÓMETROS, 8 KILÓMETROS DE RED DE BAJA TENSIÓN, 7 SUBESTACIONES DE DISTRIBUCIÓN PARA DOTAR DE ENERGÍA ELÉCTRICA A VARIAS LOCALIDADES DE LA COMUNA DE CAMARONES, CUYA CANTIDAD DE BENEFICIARIOS ES: MARQUIRAVE 4, GUATANAVE 45, GUAÑACAGUA 61, CODPA 75, TALTAPE 29, MAQUITA 7 Y CAMARONES 28, ADEMÁS DE SERVICIOS PÚBLICOS, LO QUE DA UN TOTAL DE 294 EMPALMES</t>
  </si>
  <si>
    <t>CHAPIQUIÑA CARECE DE INFRAESTRUCTURA SANITARIA PARA LA RECOLECCIÓN Y TRATAMIENTO DE AGUAS SERVIDAS, NO SE CUENTA CON ESTE SERVICIO DE CARÁCTER BÁSICO, CON TODAS LAS CONSECUENCIAS SANITARIAS Y AMBIENTALES QUE TAL SITUACIÓN IMPLICA.</t>
  </si>
  <si>
    <t xml:space="preserve">EL PROYECTO CONSISTE EN LA CONSTRUCCIÓN DE LA RED DE ALCANTARILLADO PARA UNA EXTENSIÓN DE 2.223 ML CON COLECTORES DE DIÁMETRO 160, 180 Y 200 MM. CONSIDERANDO LA CONSTRUCCIÓN DE UNA PLANTA DE TRATAMIENTO PRIMARIO DE AGUAS SERVIDAS  MEDIANTE UNA FOSA SÉPTICA COLECTIVA CON UN VOLUMEN ÚTIL DE 26,3 M3 Y  UN SISTEMA DE DRENAJE CON  UNA SUPERFICIE DE 6.400 M2. SE CONTEMPLA UNA DOTACIÓN DE CONSUMO DE 100 LTS/HAB/DÍA Y UN CAUDAL DE CONSUMO PROMEDIO ACTUAL DE  180  M3/MES. </t>
  </si>
  <si>
    <t>LA IMPOSIBILIDAD DE PODER REALIZAR TODAS LAS PRESTACIONES QUE LA CANASTA DE SALUD FAMILIAR CONTEMPLA  SOBRE TODO ACTIVIDADES DE TIPO PREVENTIVO Y PROMOCIONAL  A LA POBLACIÓN DEL SECTOR DE NERCON Y GAMBOA  LO QUE IMPACTA EN LA BAJA ADHERENCIA A  LOS TRATAMIENTOS Y LA COMPENSACIÓN DE LOS CRÓNICOS.</t>
  </si>
  <si>
    <t>SE CONSTRUIRA UN ESTABLECIMIENTO ASISTENCIAL EL QUE CONTARÁ CON: 1 BOX MULTIPROPÓSITO, 1 BOX DENTAL, 1 GINECO-OBSTETRICO, MÁS BAÑO, 1 BOX CONSULTA, 1 BOX PROCEDIMIENTOS, MAS RECINTOS FIJOS Y DE APOYO DE ACUERDO AL PROGRAMA DE RECINTOS ESTABLECIDO POR MINSAL.  SE CONSIDERA ADEMÁS LA CONTRATACIÓN DE ASESORÍA PARA LA INSPECCIÓN DE LA OBRA, PAGO DE PERMISOS DE EDIFICACIÓN  Y LA ADQUISICIÓN DEL EQUIPAMIENTO ESTABLECIDO PARA ESTE TIPO DE ESTABLECIMIENTO ASISTENCIAL.</t>
  </si>
  <si>
    <t>AJUSTAR EL DISEÑO ESTABLECIDO POR SECTRA AL PLAN DE CICLOVIAS DE CORTO PLAZO DE OSORNO A LA PERTINENCIA DE USO Y LAS RECOMENDACIONES DE DISEÑO ESTABLECIDAD POR EL MINVU PARA EL DESARROLLO DE LA MEDIDA PRESIDENCIAL DEL PLAN CICLOVIAS 190 KMS.</t>
  </si>
  <si>
    <t>CONSIDERA LA CONSTRUCCIÓN DE LA PRIMERA ETAPA DE LA RED DE CICLOVIAS DE LA CIUDAD DE OSORNO , LAS PRINCIPALES PARTIDAS SON: CICLOVIAS DE HORMIGÓN PIGMENTADO (10,4 KM), LUMINARIAS LED, SEÑALETICA Y DEMARCACIÓN VIAL, BICIESTACIONAMIENTOS Y CONTADORES DE BICICLETAS.</t>
  </si>
  <si>
    <t>CONTRIBUIR AL BIENESTAR INTEGRAL DE LAS PERSONAS MAPUCHES Y NO MAPUCHES DE LA COMUNA DE GALVARINO Y COMUNAS VECINAS, A TRAVÉS DE PRESTACIÓNES DE  PREVENCIÓN, PROMOCIÓN  Y ATENCIÓN  DE SALUD, CON MEDICINA MAPUCHE.</t>
  </si>
  <si>
    <t>LA ETAPA CONSISTE EN LA CONSTRUCCIÓN DE UN CENTRO COMUNITARIO DE SALUD MAPUCHE  CON UNA SUPERFICIE TOTAL DE 702 MTS2, DISTRIBUIDOS DE LA SIGUIENTE MANERA:
- ÁREA DE ATENCIÓN  232 M2
- ÁREA APOYO   123 M2
- ÁREA ADMINISTRATIVA  94 M2
- CIRCULACIÓN Y MUROS  253 M2</t>
  </si>
  <si>
    <t>RESPONDE A LA DEMANDA NO ATENDIDA CON DEFICIT HABITACIONAL EN LA PROVINCIA DE CARDENAL CARO PARA PERSONAS MAYORES DE 60 AÑOS AUTOVALENTES.</t>
  </si>
  <si>
    <t>CONSIDERA LA CONTRATACION POR PARTE DE SERVIU REGIÓN DE OHIGGINS DEL DISEÑO Y CONSTRUCCIÓN DE 25 VIVIENDAS TUTELADAS EN TERRENOS DEL OFERENTE UBICADO EN LA COMUNA DE MARCHIGUE, DESTINADO A ACOGER A ADULTOS MAYORES VALENTES, VULNERABLES SOCIALMENTE QUE REQUIEREN SOLUCIÓN HABITACIONAL. LAS ACTIVIDADES COMPRENDEN EL LLAMADO A LICITACIÓN, ESTUDIO DE LAS OFERTAS, CONTRATACIÓN Y CONSTRUCCIÓN DE LAS OBRAS, INSPECCIÓN TÉCNICA, RECEPCIÓN Y PAGO DE LAS MISMAS. ASÍ MISMO, CONSIDERA LA ENTREGA EN COMODATO DE LAS VIVIENDAS AL SENAMA PARA SU EQUIPAMIENTO, ADMINISTRACIÓN Y MANTENCION. LO ANTERIOR, SEGÚN EL TITULO VIII N°62 (V.Y U.) DE 1984, MODIF. POR DS N°227, (V. Y U.) DE 2007, QUE REGLAMENTA EL NUEVO PROGRAMA HABITACIONAL PARA EL ADULTO MAYOR.</t>
  </si>
  <si>
    <t>DURANTE LOS EVENTOS DE CRECIDA DEL RÍO IBÁÑEZ, SE HAN INCREMENTADO LOS NIVELES DE ESCURRIMIENTO, PROVOCANDO IMPORTANTES INUNDACIONES QUE HAN AFECTADO A CAMINOS Y PREDIOS CERCANOS, GENERANDO SITUACIONES DE RIESGO PARA LA POBLACIÓN DE PUERTO IBÁÑEZ, ESTAS OBRAS PERMITIRÁN MITIGAR ESTOS RIESGOS.</t>
  </si>
  <si>
    <t>LA CONSTRUCCIÓN DE DEFENSAS FLUVIALES EN EL RÍO IBÁÑEZ, PROTEGERÁN LA INFRAESTRUCTURA PÚBLICA (CAMINO IBÁÑEZ - PUERTO LEVICÁN; AERÓDROMO), LA POBLACIÓN Y RECUPERARÁ TERRENOS AGRÍCOLAS, CON 20466 METROS CÚBICOS DE ENROCADO Y 736 UNIDADES DE GAVIONES.</t>
  </si>
  <si>
    <t>AUMENTO DE DELITOS DE CONNOTACIÓN SOCIAL SEGÚN CARABINEROS Y ENCUESTA ENUSC. AUMENTO NIVEL DE PERCEPCIÓN DE INSEGURIDAD DE VECINOS DE LA REINA. ESTE SISTEMA BUSCA CONTAR CON UNA HERRAMIENTA DE APOYO A VIGILANCIA PREVENTIVA Y MEDIO DE PRUEBA ANTE EL MINISTERIO PÚBLICO MEDIANTE EL REGISTRO VISUAL DE HECHOS DELICTIVOS</t>
  </si>
  <si>
    <t>LA INICIATIVA CONSISTE EN LA CONSTRUCCIÓN DE UN SISTEMA DE TELEVIGILANCIA COMO PARTE DE UN PLAN DE SEGURIDAD MUNICIPAL EN EL MARCO DE UNA POLÍTICA DE PREVENCIÓN DE DELITOS Y LA COORDINACIÓN PERMANENTE CON LA 16° COMISARÍA DE CARABINEROS DE LA REINA, QUE CONSIDERA LA ADQUISICIÓN E INSTALACIÓN DE 66 CÁMARAS DE TELEVIGILANCIA Y DE UNA CENTRAL DE MONITOREO Y EQUIPAMINETO DE SOPORTE, QUE SE LOCALIZARÁ EN EL CENTRO DE OPERACIONES DE LA UNIDAD DE SEGURIDAD Y EMERGENCIA DE LA MUNICIPALIDAD DE LA REINA, UBICADA EN AV. ALCALDE FERNANDO CASTILLO VELASCO N°9980 DE LA COMUNA.</t>
  </si>
  <si>
    <t>EL SECTOR POBLACIONAL MALAQUIAS CONCHA DE LA CIUDAD DE LINARES   POSEE ESCASA OFERTA PREESCOLAR, AFECTANDO A UNA POBLACION INFANTIL DE 603 MENORES ENTRE 0 Y 4 AÑOS. ESTA FALTA DE ESTIMULACIÓN TEMPRANA GENERA EN LOS NIÑOS UN BAJO DESARROLLO DE SUS CAPACIDADES Y LOGRO DE SUS APRENDIZAJES</t>
  </si>
  <si>
    <t>EL PROYECTO CONTEMPLA CONSULTORÍA PARA LA ELABORACION DEL DISEÑO DEFINITIVO Y LA CONSTRUCCION DE UN JARDIN INFANTIL CON EQUIPAMIENTO PARA ATENDER 40 MENORES EN NIVEL SALA CUNA Y 56 MENORES EN NIVEL MEDIO. LA SUPERFICIE A EDIFICAR, DE ACUERDO A ANTE  PROYECTO ES DE 956,85 METROS CUADRADOS APROXIMADOS. LA INICIATIVA SERA CONSTRUIDA EN UN TERRENO DE 1016,80 METROS CUADRADOS CEDIDO EN CONCESION POR EL MINISTERIO DE BIENES NACIONALES.</t>
  </si>
  <si>
    <t>DISMINUCION DEL DEFICIT POTENCIAL DE VIVIENDAS PARA ADULTOS MAYORES AUTOVALENTES QUE SE ENCUENTRAN BAJO LA LINEA DE POBREZA</t>
  </si>
  <si>
    <t xml:space="preserve">CONSTRUCCION DE UN CONDOMINIO DE 20 VIVIENDAS TUTELADAS PARA ADULTO MAYOR UBICADO EN UN TERRENO SERVIU CON FRENTE A AVDA SALINAS, SECTOR LAS CRUCES, COMUNA DE EL TABO. SE INCLUYE ADEMAS UNA ZONA COMUN DE EQUIPAMIENTO. TODO CONFORME A LAS BASES TECNICAS PARA ESTE TIPO DE VIVIENDAS SEGUN LO INDICADO EN LA CIRCULAR MINVU 13 DEL 07.05.2015 Y AL CONVENIO MINVU - SENAMA DE JULIO 2013. CONTEMPLA LA EJECUCION DE 20 VIVIENDAS DE 35,91 M2 CADA UNA Y UNA ZONA COMUN DE 120,94 M2 CON LAS SIGUIENTES PARTIDAS RELEVANTES: MUROS ALBAÑILERIA REFORZADA LADRILLO HECHO A MAQUINA ESTUCADO, TABIQUERIA INTERIOR METALCON, CUBIERTA ZINCALUM 5V, CIELOS YESO CARTON, REVESTIMIENTO CERAMICO PISOS, VENTANAS ALUMINIO, PINTURAS EXTERIORES E INTERIORES, REMARCADORES DE GAS Y ELECTRICIDAD, ARTEFACTOS SANITARIOS CON ACCESORIOS, MUEBLES INCORPORADOS, CANALES Y BAJADAS DE AGUAS LLUVIAS, ACONDICIONAMIENTO TERMICO, ESTANQUE DE GAS EXTERIOR, CENTROS DE TV CABLE Y TELEFONO, CALEFON, CAMPANA EXTRACTORA, PAVIMENTOS EXTERIORES, MOBILIARIO, ILUMINACION, CIERROS, PAISAJISMO, RIEGO, ACCESO VEHICULAR Y ESTACIONAMIENTOS. SUPERFICIE TOTAL CONSTRUIDA 839,14 M2. </t>
  </si>
  <si>
    <t xml:space="preserve">LA EXISTENCIA DE UN DÉFICIT DE ÁREAS VERDES RECREATIVAS URBANAS EN EL SECTOR NORTE DE LA COMUNA DE TALCA PARA ATENDER A SUS POBLADORES Y HABITANTES. ADEMÁS DE ESTO, LAS ÁREAS VERDES EXISTENTES, SON PERCIBIDAS DE BAJA CALIDAD. POR OTRA PARTE LA CARENCIA DE ÁREAS VERDES RECREATIVAS URBANAS DE LA ZONA </t>
  </si>
  <si>
    <t>EL PROYECTO CONSISTE EN CONSTRUIR 32.600 M2 DE PARQUE EN DONDE ACTUALMENTE HAY UN AREA EN DESUSO, ESTO CONSIDERA AREAS VERDES, ARBORIZACION, MOBILIARIO URBANO CONSISTENTE EN 19 PERGOLAS, 7 SOMBREADEROS, 23 MESAS CON 2 ASIENTOS, 4 MESAS CON 4 ASIENTOS, 11 MESAS DE PING PONG, 11 MESAS DE TACA TACA, 217 MESAS DE HORMIGON, 18 MESAS CON RESPALDO, 77 BASUREROS, 7 BEBEDEROS DE HORMIGON, 40 BOLARDOS Y 3 BICICLETEROS, ADEMAS DE 1 CANCHA DE RAYUELA, 1 MULTICANCHA, 2 AREAS DE JUEGOS INFANTILES Y 2 AREAS DE JUEGOS DE AGUA ORNAMENTALES, 1 EXPLANADA MULTIUSO, LUMINARIA PEATONAL, CICLOVÍAS Y UN PROYECTO DE PAISAJISMO PARA TODA EL AREA DE INTERVENCIÓN.</t>
  </si>
  <si>
    <t>EN LA ACTUALIDAD LA LOCALIDAD SE ABASTECE DE NORIAS Y PRINCIPALMENTE DE VERTIENTES, LO QUE PRODUCE PROBLEMAS DE DISPONIBILIDAD(SOBRE TODO EN ÉPOCAS DE SEQUÍA), SALUBRIDAD Y SEGURIDAD DE ESTE VITAL ELEMENTO.</t>
  </si>
  <si>
    <t>- SE CONSIDERA LA HABILITACIÓN DE SONDAJE, CAPAZ EXTRAER UN CAUDAL DE 3,4 L/S AL AÑO 10 (54,4 METROS DE ALTURA) Y 4,1 L/S AL AÑO DE PREVISIÓN.
- SE INCORPORA SISTEMA DE TRATAMIENTO MEDIANTE EQUIPO CLORADOR DE HIPOCLORITO DE CALCIO, CAUDAL DE INYECCIÓN 3,37 L/H A 38 M.C.A. INCLUYE CASETA PARA BOMBAS DOSIFICADORAS.
- CONSTRUCCIÓN ESTANQUE DE HORMIGÓN ARMADO SEMIENTERRADO DE 40M3.
- SUMINISTRO E INSTALACIÓN DE SISTEMA BOOSTER (Q=2,12 L/S; H=20 M.) PARA MANTENER UNA ADECUADA PRESIÓN DE SERVICIO EN LA RED DE DISTRIBUCIÓN.
- EL PROYECTO CONSIDERA UNA RED DE DISTRIBUCIÓN DE 14,9 KM APROXIMADOS,  CONFORMADA POR: TUBERÍAS DE PVC C-6 DE DIÁMETRO 63 MM (9658 M) 75 MM (2430 M) Y PVC-C10 63 MM (1014 M) Y 75 MM (1548 M); ACERO GALVANIZADO DE 2" (66 M) Y 3" ( 108 M); HDPE 63 MM (48 M) Y 75 MM (42 M).
- LOS ARRANQUES CONSIDERADOS SON TODOS NUEVOS EN UNA CANTIDAD DE 173.
- ADEMÁS SE CONTEMPLAN LAS OBRAS ELÉCTRICAS NECESARIAS PARA EL FUNCIONAMIENTO DEL SISTEMA Y SUS ELEMENTOS ELECTROMECÁNICOS.
- LA CONSTRUCCIÓN DE LA INFRAESTRUCTURA DESCRITA BENEFICIARÁ A APROXIMADAMENTE 600 PERSONAS AL AÑO CERO, PUDIENDO LLEGAR A APROXIMADAMENTE 900 AL AÑO 20 DE OPERACIÓN</t>
  </si>
  <si>
    <t>CERRO CASTILLO TIENE UN SUMINISTRO ELECTRICO LIMITADOA CIERTAS HORAS DEL DIA (18,5 HRS AL DIA) DEBIDO AL ALTO COSTO OPERACIONAL DEL SISTEMA ACTUAL DE GENERACION, EL CUAL ES EN BASE A COMBUSTIBLE DIESEL. ESTO HA LIMITADO EL DESARROLLO DE ACTIVIDADES COMERCIALES Y PRODUCTIVAS EN EL POBLADO.</t>
  </si>
  <si>
    <t>LA TIPOLOGIA DEL PROYECTO DE ENERGIZACION RURAL QUE SE EMPLAZA EN EL SECTOR NORTE DE LA RUTA 9 ES DEL TIPO DE EXTENSION DE RED. EL INICIO DE LA LINEA ELECTRICA COMIENZA DESDE LA SALIDA DEL POSTE N° 184-007 QUE ESTÁ UBICADA EN LA CURVA DE SALIDA DEL POBLADO DE NATALES, DE LOS CUALES APROXIMADAMENTE 40 KMS SON DE POSTACION DE 11,5 M DE LARGO DE CEMENTO Y LOS RESTANTES 15 KM SON SOTERRADOS, LOS PRIMEROS 40 KM PERTENECEN A LA COMUNA DE NATALES Y LOS RESTANTES A LA COMUNA DE TORRES DEL PAINE DE UN TOTAL 55 KM. LA LÍNEA PROYECTADA ES DE MEDIA TENSION DE 13,2 KV/220V. POR LA LONGITUD DEL SOTERRAMIENTO SE CONSIDERA CONSULTORÍA PARA VERIFICAR EL PARALELISMO CON VIALIDAD.</t>
  </si>
  <si>
    <t xml:space="preserve">LA INICIATIVA RESPONDE AL DÉFICIT DE ESPACIOS PÚBLICOS, INFRAESTRUCTURA Y EQUIPAMIENTO ADECUADO DEL EJE CUCCI BOASSO DE CAPITÁN PASTENE, LUMACO; CON LA FINALIDAD DE GENERAR INSTANCIAS DE ESPARCIMIENTO Y RECREACIÓN CÍVICA PARA LA LOCALIDAD, CONTRIBUYENDO EN LA MEJORA DEL PATRIMONIO. </t>
  </si>
  <si>
    <t>EL PROYECTO A EJECUTAR CONSIDERA EN SU PROGRAMA LO SIGUIENTE:
AREAS VERDES: 1751 M2 (CUBRESUELO, ARBUSTOS Y HERBACES)AREAS BLANDAS 2984M2 (CORTEZA DE PINO GRAVILL DE CUARZO Y BOLONES DE PIEDRA); CICLOVIA 1052.75M2 (HORMIGON PEINADO) AREA DE DESCANSO Y ENCUENTRO, EXPLANADA CIVICA 1793.67M2 ( BALDOSA Y HORMIGON ESTAMPADO); ACERAS PEATONALES 4573.59M2 ( HORMIGON PEINADO); SENDEROS PEATONALES 1823.4M2 (ADOCRETO Y BALDOSAS); ESTACIONAMIENTO 248.93M2 ( HORMIGON VEHICULAR); EQUIPAMIENTO URBANO 678,4 M2 (INCLUYE SOMBREADERO, KIOSKOS, ESTACIONAMIENTOS DE BICICLETAS);PAVIEMENTO  VEHICULAR 3656 M2 (HORMIGON VEHICULAR TERMINACION AFINADO Y ESTAMPADO); EN TOTAL LA SUPERFICIE A INTERVENIR ES DE 18.562,04 M2.-</t>
  </si>
  <si>
    <t>EXISTE UNA ALTA DEMANDA Y CLARAS FALENCIAS EN LO QUE RESPECTA A CONECTIVIDAD DE LAS CIUDADES. PRINCIPALMENTE EN ESTAS TRES COMUNAS. ES POR ESO, Y BAJO EL CONCEPTO DE INTEGRAR AL CICLISTA QUE ESTOS PROYECTOS VIENEN A MEJORAR ESTA CONDICIÓN.</t>
  </si>
  <si>
    <t>SE CONSULTA LA EJECUCION DE LOS TRAMOS DE CICLOVIAS PRIORIZADOS COMO META PRESIDENCIAL EN LA COMUNA DE RANCAGUA, SIENDO COMO META 4,5 KM. LOS DISEÑOS DE CICLOVIAS EXISTENTES (PLAN MAESTRO) FUERON AJUSTADOS AL ALTO ESTANDAR DEFINIDO POR EL MINVU Y MINISTERIO DE TRANSPORTES, LLEGANDO A UN TOTAL DE 4,6 KM CON LOS AJUSTES REALIZADOS, ES DECIR, CON UN MAYOR PERFIL, MEJOR SEÑALIZACION Y DEMARCACIONES, MAS EFICIENTES Y CONTINUAS. LOS TRAZADOS SELECCIONADOS Y DESARROLLADOS, RESPONDE A UNA NECESIDAD POTENCIAL DE COMUNICACIÓN Y EFICIENCIA DE LAS CONEXIONES EXISTENTES DE ZONAS HABITACIONALES CONSOLIDADAS Y EN PROCESO DE CONSOLIDACION DE LA CIUDAD DE RANCAGUA. EN LA CIUDAD DE RANCAGUA LOS TRAMOS SELECCIONADOS SON:
- TUNICHE (828 MT) ENTRE LINEA FERREA Y AVDA. KENNEDY, MODO MIXTO (CICLOVIA Y CICLOBANDA)
- CIRCUNVALACION NORTE (1.055 MT) ENTRE AVDA. KENNEDY Y DIEGO DE ALMAGRO EN MODO CICLOVIA (ACERA).
- DIEGO DE ALMAGRO (849 MT) ENTRE CIRCUNVALACION NORTE Y PUNTA DEL SOL, EN MODO CICLOVIA (ACERA)
- MANUEL MONTT (1.988 MT) ENTRE RIO LOCO Y CARRETERA DEL COBRE (CALLE EUSEBIO LILLO) EN MODO MIXTO (CICLOVIA Y CICLOBANDA).
EL PROYECTO SE EJECUTARA EN 3 ETAPAS, SIENDO LA 1ª EL EJE TUNICHE CON 828 ML. DE CICLOBANDA, PARA LA 2ª ETAPA DE EJECUCIÓN SE CONSIDERAN LOS EJES: CIRCUNVALACIÓN NORTE; Y MANUEL MONTT; CON UN TOTAL PARA ESTA ETAPA DE 2.993 ML, Y UNA 3º ETAPA EL EJE DIEGO DE ALMAGRO CON 849 ML.</t>
  </si>
  <si>
    <t>LO SATURADO DE LOS SERVICIOS DE URGENCIA DE LOS HOSPITALES, LAS GRANDES DISTANCIAS DE DESPLAZAMIENTO, LA POCA ACCESIBILIDAD Y LOS ALTOS COSTOS DE TRASLADOS.</t>
  </si>
  <si>
    <t>PARA ESTE PROYECTO DE SAR SE CONSIDERAN DOS (2) ETAPAS; LA PRIMERA ABARCA EL DISEÑO DE ARQUITECTURA MAS LAS ESPECIALIDADES DEL SAR, INCLUYENDO TOPOGRAFIA, Y LA SEGUNDA ETAPA CORRESPONDE A LA CONSTRUCCIÓN DEL SAR ADOSADO AL CESFAM DE CONCÓN, ADEMÁS DE LA COMPRA DE EQUIPOS, EQUIPAMIENTO Y UNA AMBULANCIA, ESTO HASTA LA PUESTA EN MARCHA DEL DISPOSITIVO</t>
  </si>
  <si>
    <t>EL PROYECTO SE ENMARCA DENTRO DE LOS PLANES DE REGENERACION URBANA (PRU), LOS QUE POR MEDIO DE
UNA GESTIÓN COORDINADA BUSCAN POTENCIAR LA CAPACIDAD URBANA DE LOS TERRITORIOS AFECTADOS POR
EL TERREMOTO DE 2010, CONFORMANDO MEJORES STANDARES DE CALIDAD DEL ESPACIO PUBLICO.</t>
  </si>
  <si>
    <t xml:space="preserve">EL PROYECTO PLANTEA UN BORDE DURO EN CALLE LAS GOLONDRINAS, PARA MULTIUSO, CON UNAS ESTRUCTURAS DE SOMBREADEROS, SEPARÁNDOLOS DE LA ZONA CENTRAL DONDE SE DESARROLLA EL PARQUE EN SÍ, POR ÁREAS VERDES. 
EN LA FRANJA CENTRAL SE DESARROLLA EL PARQUE, EN EL INICIO CON UNA PLAZA DURA EN LA ESQUINA DE CALLE EL CANELO Y EL PASAJE GOLONDRINAS; UN ESPACIO CÍVICO EN EL CENTRO JUNTO A LOS JUEGOS DE AGUA, LUEGO SE CONFIGURA LA ZONA DE JUEGOS INFANTILES CERCA DEL JARDÍN INFANTIL EXISTENTE. EN LA MANZANA SIGUIENTE SE PROPONE ÁREAS DE PERMANENCIA Y PLAZA ACTIVA, SE INTEGRA AL PROYECTO UNA PLAZA DE JUEGOS DE AGUA EXISTENTE. COMO REMATE, EN LA ZONA CON UNA MAYOR ARBORIZACIÓN EXISTENTE SE PROYECTA  UNA PLAZA PARA EL ADULTO MAYOR, EN LA CUAL SE GENERAN ESPACIOS DE PERMANENCIA Y UNA PLAZA ACTIVA ESPECIAL PARA ESTE GRUPO ETARIO.
EN LO PRINCIPAL, SE TIENE:
5.530,41 M2 PAVIMENTOS DUROS; 2.510,8 M2 PAVIMENTOS BLANDOS;  6.599,64 M2 AREAS VERDES Y 442,02 M2 OTROS EXISTENTES, LO QUE TOTALIZA UNA SUPERFICIE PROYECTO DE	15.082 M2.
SE CONSIDERA ADEMÁS: SOLERAS 16,8 M; SOLERILLAS	1.513,64 M; SOLERAS ZARPA 135 M; DISPOSITIVOS DE RODADOS 7 UNIDADES; DEMARCACION Y SEÑALETICA; QUIOSCO 34,87 M2; PERGOLA 175 M2; MURO ASIENTO 704,37 M; ESCALERAS, BARANDAS Y PASAMANOS;ESCAÑOS IN SITU 12 UNIDADES; ESCAÑOS 41 UNIDADES; BASUREROS 15 UNIDADES; PUNTO LIMPIO	3 UNIDADES; BICICLETEROS 3 UNIDADES; MESAS AJEDREZ 9 UNIDADES; ALCORQUE EN OBRA 5 UNIDADES; BOLARDOS 283 UNIDADES; JUEGOS INFANTILES 13 UNIDADES; JUEGOS PLAZA ACTIVA 14 UNIDADES; JUEGOS DE AGUA 6 UNIDADES; REUBICACION PARADERO EXISTENTE; ARBOLES 202 UNIDADES; ARBUSTOS 5.024 UNIDADES; LUMINARIAS 104 UNIDADES; RED DE RIEGO; ENTUBACION CANAL DE AGUAS LLUVIAS REUBICADO 498,56 M. </t>
  </si>
  <si>
    <t>EL SECTOR RURAL DE CHUCAHUA ES UNA LOCALIDAD SEMICONCENTRADA QUE SE UBICA EN LA ISLA HUAR COMUNA DE CALBUCO Y PRESENTA EL PROBLEMA DE UN DEFICIENTE ABASTECIMIENTO DE AGUA SIN TRATAMIENTO ADECUADO PARA EL CONSUMO HUMANO. ESTE PROYECTO TIENE POR OBJETO MEJORAR LA CALIDAD DE VIDA DE LOS BENEFICIARIOS Y DISMINUIR LA TASA DE ENFERMEDADES ENTERICAS.</t>
  </si>
  <si>
    <t>ESTA INICIATIVA CONTEMPLA LA HABILITACION DE UN POZO PROFUNDO DE 93 METROS CON UNA BOMBA INSTALADA QUE APORTA UN CAUDAL DE PRODUCCION DE 6,2 LTS/SEG, EL CUAL FUE CONSTRUIDO EL AÑO 2012 POR EL M.O.P. LAS AGUAS SERAN TRATADAS MEDIANTE INYECCION DE HIPOCLORITO DE CALCIO A TRAVES DE UN EQUIPO CLORADOR EN UNA CASETA DE TRATAMIENTO. EN OTRO TERRENO, SE CONTEMPLA LA CONSTRUCCION DE UN ESTANQUE SEMIENTERRADO DE HORMIGON ARMADO DE 30 M3., UNA CAMARA DE PRESURIZACION Y OBRAS ELECTRICAS. SE PROYECTA INSTALAR APROXIMADAMENTE 14 KM DE RED DE DISTRIBUCION QUE SERAN EN PVC DE 63, 75 Y 90 MM DE DIAMETRO, Y LA INSTALACION DE 121 ARRANQUES DOMICILIARIOS QUE PERMITIRA BENEFICIAR AL AÑO DE PUESTA EN MARCHA DEL SERVICIO A 575 HABITANTES DEL SECTOR.</t>
  </si>
  <si>
    <t>SE REQUIERE MEJORAR LA COBERTURA DE ATENCIONES DE SALUD, FORTALECER LA PREVENCIÓN Y PROMOCION DE SALUD DEL SECTOR RURAL PUNTRA DEGAN</t>
  </si>
  <si>
    <t>LA ETAPA CONSISTE EN LA CONSTRUCCIÓN DE UN CENTRO COMUNITARIO DE SALUD FAMILIAR DE 237 METROS CUADRADOS CON SU EQUIPOS Y EQUIPAMEINTO ASOCIADO, LOS RECINTOS CORRESPONDEN A :
1 BOX MULTIPROPOSITO
1 BOX DE CONSULTA Y EXAMEN
1 BOX DE PROCEDIMEINTOS
1 BOX GINECO OBSTETRICO
1 BOX DENTAL
BOTIQUIN
SOME
SALA MULTIUSO
DESPACHO Y BODEGA PNAC
OTROS RECINTOS COMO REAS, TABLERO ELECTRICO, ASEO Y SERVICIOS HIGIENICOS, COMPRENDE TAMBIEN LAS CONSULTORIAS PARA ADECUACION DE DISEÑO, E INSPECCION TECNICA, PAGO PERMISOS Y GASTOS ADMINSITRATIVOS</t>
  </si>
  <si>
    <t>LA AV. ARTURO PRAT UNA DE NUESTRAS PRINCIPALES VIAS, PRESENTA UN GRADO SIGNIFICATIVO DE DETERIORO DE LA CARPETA (TRAMOS DE HORMIGÓN Y ASFALTO), PRESENTANDO BACHES, FRACTURAS, DESNIVELES LO CUAL DIFICULTA SIGNIFICATIVAMENTE EL TRÁNSITO VEHICULAR.</t>
  </si>
  <si>
    <t xml:space="preserve">EL PROYECTO CONSISTE EN LA CONSTRUCCIÓN DE UNA CARPETA DE HORMIGÓN DE 19 CM DE ESPESOR SOBRE BASE ESTABILIZADA, DE 7 METROS DE ANCHO, EN UNA LONGITUD DE 1.674,17 METROS LINEALES, LO QUE REPRESENTA UNA SUPERFICIE DE 11.727,49 M2, </t>
  </si>
  <si>
    <t>EL RECINTO RAMADA OFICIAL SE ENCUENTRA MUY DETERIORADO, PRODUCTO DE LOS AÑOS, NO CUENTA ACTUALMENTE CON LAS CONDICIONES DE SEGURIDAD Y LAS DEPENDENCIAS NECESARIAS PARA REALIZAR EVENTOS DE CARACTER MASIVO.</t>
  </si>
  <si>
    <t>COMPRENDE LA CONSTRUCCION DE UN CENTRO DE EVENTOS EN EL RECINTO COMPLEJO DEPORTIVO MUNICIPAL, LA MATERIALIDAD DEL EDIFICIO SE COMPONE DE UNA ESTRUCTURA MIXTA DE ALBAÑILERIA REFORZADA, ESTUCADA Y PINTADA,  Y ESTRUCTURA METÁLICA EN EL VOLUMEN CENTRAL, REVESTIDA CON TINGLADO DE FIBROCEMENTO DE 6 MM. LA ESTRUCTURA DE TECHUMBRE SERA EN BASE A CERCHAS METALICAS CON CUBIERTA EN PLANCHAS CONTINUAS DE ZINC ALUM DE 0,4 MM CON ENTRADAS DE LUZ).
EL PROGRAMA ARQUITECTONICO SE ENCUENTRA ENMARCADO EN UNA SUPERFICIE DE 1511 M2 CUENTA CON LOS RECINTOS SIGUIENTES: ESPACIO MULTIUSO-ZONA DE ASIENTOS MOVILES, BOLETERIA, SALA 1OS AUXILIOS, COCINA, PATIO DE SERVICIOS, ESCENARIO, CAMARINES, SERVICIOS HIGIENICOS DAMAS Y VARONES, PLAZA DE ANTESALA, PATIO DE DESGARGA, AREA LIBRE, ETC.</t>
  </si>
  <si>
    <t>EL SECTOR DE AYTUE PRESENTA UNA VULNERABILIDAD SOCIAL Y DE RIESGOS EN SUS CONDICIONES DE SALUD, QUE REQUIERE LA PERMANENCIA DE UN EQUIPO PROFESIONAL PARA REFORZAR ACTIVIDADES DE PROMOCIÓN Y PREVENCIÓN CON LA COMUNIDAD.</t>
  </si>
  <si>
    <t>LA ETAPA CONSISTE EN LA CONSTRUCCIÓN Y EQUIPAMIENTO DEL CENTRO COMUNITARIO DE SALUD FAMILIAR EN SECTOR AYTUE DE QUELLON, EL TAMAÑO DEL ESTABLECIMIENTO SERÁ DE 237 M2, Y CONTARÁ CON:
- 1 BOX MULTIPROPOSITO
- 1 BOX DE CONSULTA Y EXAMEN
- 1 BOX DE PROCEDIMIENTOS
- 1 BOX GINECO OBTETRICO
- 1 BOX DENTAL
- BOTIQUIN
- SOME
- SALA MULTIUSO
- DESPACHO Y BODEGA PNAC
OTROS RECINTOS MENORES COMO REAS, TABLERO ELÉCTRICO, ASEO, SERVICIOS HIGIÉNICOS.
COMPRENDE TAMBIEN LAS CONSULTORIAS DE REVISOR INDEPENDIENTE DE ARQUITECTURA E INGENIERIA E INSPECCION TECNICA OBRAS
ADEMAS DE LOS EQUIPOS Y EQUIPAMIENTO DE CADA UNO DE ESTOS RECINTOS</t>
  </si>
  <si>
    <t>Infraestructura insuficiente, de carácter provisorio, en avanzado deterioro e inadecuada, con sus servicios básicos colapsados y sin instalaciones de habitabilidad dignas y apropiadas para el personal que cumple sus funciones en la Escuela de Equitación y 51ª Comisaría Montada.</t>
  </si>
  <si>
    <t>ESTA ETAPA CONSISTE EN REPONER LA INFRAESTRUCTURA QUE ALBERGA LAS ZONAS DE HABITABILIDAD Y ADMINISTRATIVA DE LA ESCUELA DE CABALLERIA DE CARABINEROS (ESCABAR), SUBCOMISARÍA MONTADA Y DEPTO. FOMENTO EQUINO L.4., TANTO POR EL HACINAMIENTO REGISTRADO, COMO POR EL AVANZADO DETERIORO DE SUS INSTALACIONES.
LO ANTERIOR, EN VIRTUD DE LA IMPORTANCIA QUE REVISTE LA ESCABAR EN EL ÁMBITO ECUESTRE NACIONAL E INTERNACIONAL, ASÍ COMO TAMBIÉN EN LA IMAGEN CORPORATIVA DE LA INSTITUCIÓN, CONSTITUYÉNDOSE COMO UN PILAR FUNDAMENTAL AL MOMENTO DE IMPULSAR LA INTERACCIÓN E INTEGRACIÓN CON LA COMUNIDAD NACIONAL.
DE ACUERDO AL RESULTADO DE LA ETAPA DE DISEÑO SE CONSIDERA UNA CONSTRUCCIÓN TOTAL DE 2.362,20 M2 Y SE INCORPORA CONSULTORIAS POR APLICACIÓN DE LA NUEVA NORMATIVA SISMICA.</t>
  </si>
  <si>
    <t>LOS HABITANTES SE ABASTECEN DE NORIAS Y VERTIENTES SIN TRATAMIENTO SANITARIO.  EL SUMINISTRO DE AGUA POTABLE LA REALIZA EL CAMIÓN ALJIBE DE LA MUNICIPALIDAD DURANTE LOS FRECUENTES Y PROLONGADOS PERÍODOS DE ESCASEZ DE AGUA,</t>
  </si>
  <si>
    <t>CONSTRUCCIÓN DE LAS OBRAS DISEÑADAS DEL SERVICIO DE APR QUE CONSIDERA: CONSTRUCCIÓN Y HABILITACIÓN DEL POZO CONSTRUIDO EN EL 2012 (D=8¿¿ P= 40 M QMAX AF. = 3 L/S), OBRAS Y EQUIPO ELEVACIÓN,  IMPULSIÓN DE L= 64 M,  D= 3¿ EN AC. GALV ,  MACROMEDIDOR, CASETA DE COMANDO, Y TRATAMIENTO, OBRAS ELECTRICAS, EQUIPO CLORACION, FILTRO DE ABATIMIENTO DE LA TURBIEDAD, ESTANQUE METÁLICO ELEVADO V= 25 M3 CON TORRE METÁLICA DE H= 25 M, RED DE DISTRIBUCIÓN DE 12.688 M DE CAÑERÍAS EN PVC C- 6  EN D= 63 Y   110 MM., Y 146 ARRANQUES  VIV. PARA ABASTECER CON AP APROX. A  587 HAB</t>
  </si>
  <si>
    <t>EL PRINCIPAL PROBLEMA ES LA FALTA ABASTECIMIENTO POR MEDIO DE UN SISTEMA DE AGUA POTABLE DE ACUERDO A LAS EXIGENCIAS DEL SERVICIO DE SALUD, QUE PERMITA A LAS FAMILIAS CONSUMIR AGUA MINIMIZANDO EL RIESGO DE ENFERMEDAD POR AGENTE PATÓGENOS.</t>
  </si>
  <si>
    <t>LA SITUACIÓN CON PROYECTO CONSIDERA LA INSTALACIÓN DE UN SERVICIO DE AGUA POTABLE RURAL, A FIN DE SATISFACER EN FORMA PERMANENTE Y CONTINUA A LA COMUNIDAD. PARA ELLO SE REQUERIRÁ CONTAR CON LAS SIGUIENTES OBRAS GENERALES:
-HABILITACIÓN DE FUENTE DE PRODUCCIÓN PARA 
-CONDUCCIÓN PRIMARIA CAÑERÍA DE IMPULSIÓN Q=4,06 L/S (AÑO 10) Y 4,92 L/S (AÑO 20)
-PLANTA DE TRATAMIENTO DE AGUA POTABLE (REMOCIÓN DE TURBIEDAD Y DESINFECCIÓN)
-ESTANQUE DE REGULACIÓN H=25 M. Y V=50 M3
-RED DE DISTRIBUCIÓN L=24.945 M.
-218 ARRANQUES TOTALES, 215 VIVIENDAS + 2 IGLESIAS + 1 ESCUELA</t>
  </si>
  <si>
    <t>SE REQUIERE CONTAR CON INFRAESTRUCTURA ADECUADA PARA LOS ALUMNOS DE LA ESCUELA SAN AGUSTIN, YA QUE ACTUALMENTE FUNCIONA EN UNA SEDE SOCIAL, QUE NO PERMITE ATENDER EN FORMA ADECUADA A LOS ALUMNOS ACTUALES NI OTORGAR MAYOR COBERTURA, NO SE CUMPLE CON LA NORMATIVA LEGAL PARA LA EDUCACION ESPECIAL.</t>
  </si>
  <si>
    <t xml:space="preserve">OBRAS CIVILES POR 655,5 M2 DONDE SE DISTINGUEN SALAS DE CLASES, SALA DE REHABILITACIÓN, COMEDOR, COCINA, PATIO, OFICINA PARA PROFESORES, OFICINA PARA CONSULTA DE PROFESIONALES DE APOYO, HALL DE ENTRADA Y SS.HH. ADEMÁS SE CONSIDERAN RECURSOS PARA CONSULTORÍAS, EQUIPOS, EQUIPAMIENTOS Y GASTOS ADMINISTRATIVOS. </t>
  </si>
  <si>
    <t>EL PROYECTO CONSIDERA EL DESARROLLO DE 6 KM CICLOVIAS:
CURANILAHUE	COLÓN - AVDA. LA RECONQUISTA	0,7	KM
GRAN BRETAÑA	BREMEN - AVDA. LA RECONQUISTA	1,0	KM
AV. RECONQUISTA	G. BRETAÑA - O. ATLÁNTICO	0,1	KM
OCEANO ATLANTICO	AVDA. LA RECONQUISTA - CALLE 4	0,5	KM
PASAJE DIECINUEVE	CALLE 4 - OCÉANO PACÍFICO	0,3	KM
FINLANDIA	GRAN BRETAÑA - NUEVA COSTANERA	0,8	KM
LAS GOLONDRINAS	GRAN BRETAÑA - NUEVA COSTANERA	0,2	KM
NUEVA IMPERIAL	COLON - ALEMPARTE	0,6	KM
GRAN BRETAÑA	LAS GOLONDRINAS - BREMEN	1,8	KM
CONSIDERA LA EJECUCIÓN DE CICLOVIAS BIDIRECCIONALES DE 2 METROS DE ANCHO, MATERIALIDAD HORMIGON PIGMENTADO, Y EMPLAZAMIENTO EN SECTOR ACERAS, INCLUYE ILUMINACION, SEÑALETICA VERTICAL Y DEMARCACION VIAL Y SEMAFORIZACION (NORMALIZACION) EN CIERTOS EJES.</t>
  </si>
  <si>
    <t xml:space="preserve">ANTILHUE NO CUENTAN CON UN RECINTO ADECUADO PARA DESARROLLAR SUS ACTIVIDADES COMERCIALES EN LAS CONDICIONES ADECUADAS, ESTO NO LES PERMITE CONTAR CON UNA FUENTE DE INGRESOS PERMANENTE QUE CONTRIBUYA AL DESARROLLO ECONÓMICO Y SOCIAL, ESTO CONLLEVA PROBLEMAS COMO DESEMPLEO, MIGRACIÓN, ENTRE OTROS. </t>
  </si>
  <si>
    <t xml:space="preserve">SE CONSTRUIRÁ UN RECINTO TECHADO CUYA SUPERFICIE ÚTIL ES DE 1182 M2 CON UN TOTAL DE 28 PUESTOS DISTRIBUIDOS EN 18 PUESTOS DE COMIDA, UN LOCAL DE CERVEZA, UN LOCAL DE JUGOS, 2 LOCALES DE ARTESANÍA Y 6 LOCALES DE REPOSTERÍA. ADEMÁS,  SE CONTEMPLA UN ESCENARIO, PATIO DE SERVICIO, BAÑOS, CAMARINES, SALA DE AUDIO Y BODEGA. SU ESTRUCTURA ES DE MADERA LAMINADA QUE RECOGE ASPECTOS ARQUITECTÓNICOS DE VAGONES DE TRENES. </t>
  </si>
  <si>
    <t>INVERSIÓN MENOR 2.000 UTM</t>
  </si>
  <si>
    <t xml:space="preserve">RESPONDE AL DÉFICIT DE ÁREAS VERDES PRESENTE EN LA LOCALIDAD DE PUERTO SAAVEDRA, A LA FALTA DE INFRAESTRUCTURA ADECUADA PARA GENERAR INSTANCIAS DE ESPARCIMIENTO Y RECREACIÓN PARA SUS HABITANTES  Y AL DETERIORO EXISTENTE DEL BORDE COSTERO DE LA LOCALIDAD.  </t>
  </si>
  <si>
    <t>LA ETAPA PROGRAMADA COMPRENDE LA EJECUCIÓN DE APROXIMADAMENTE 68.790 M2, CORRESPONDIENTES A LA CONSTRUCCIÓN DE LA COSTANERA DE PUERTO SAAVEDRA, UBICADA EN LA LOCALIDAD DEL MISMO NOMBRE.
LA EJECUCIÓN CONSIDERA LOS PROYECTOS DE ARQUITECTURA, PAISAJISMO, ESTRUCTURA, AGUA POTABLE Y ALCANTARILLADO, SEÑALÉTICA, TOPOGRAFÍA, MECANICA DE SUELO, RIEGO, ELÉCTRICO, ILUMINACIÓN, PAVIMENTACIÓN Y EVACUACIÓN DE AGUAS LLUVIAS PRINCIPALMENTE.
LA EJECUCIÓN DEL PROGRAMA ARQUITECTONICO ABARCA  4 TRAMOS: TRAMO 1: HISTÓRICO-NATURAL, TRAMO 2: RECREATIVO ¿ DEPORTIVO, TRAMO 3: CÍVICO ¿ CULTURAL Y TRAMO 4: TURÍSTICO ¿ GASTRONÓMICO Y SE DISTRIBUYE A TRAVÉS DE LAS SIGUIENTES ZONAS:
ZONA ÁREAS VERDES Y PAISAJISMO 23856,3 M2 / RECORRIDOS PEATONALES DUROS 18865 M2
VIALIDAD PARQUE COSTANERA 12636,8 M2 / ZONA ESTACIONAMIENTOS 1503 M2
CICLOVIAS 2855,1 M2 / PLAZOLETAS CUBIERTAS 480 M2
FOGON MAPUCHE CUBIERTO 158,1 M2 / PASEO CUBIERTO ZONA PARADORES  DE SERVICIOS 464 M2 
PLAZA CUBIERTA ZONA MAQUINA DE EJERCICIOS 284,8 M2 / PLAZA ELEVADA CUBIERTA 289,2 M2
RUCAS MUSEO 104 M2 / ZONA MULTICANCHA 578,2 M2
ZONA SKATE PARK 398,9 M2 / ZONA MAQUINAS EJERCICIOS 59,2 M2
ZONA DE JUEGOS INFANTILES 521,2 M2 / PARADOR DE SERVICIOS (BAÑOS) 305,4 M2
PLAZA DE AGUA 490  M2 
ESCALAS, RAMPAS, SOLERAS, GRADAS PLAZA DE AGUA, PUENTE EN PLAZA DE AGUA 2629,1 M2
TOTAL: 68.790 M2</t>
  </si>
  <si>
    <t>PROYECTO ENMARCADO EN LA POLITICA SOCIAL DE INTEGRACION A LA ESCOLARIDAD DESDE LA EDAD TEMPRANA, PARA DISMINUIR LA BRECHA DE COBERTURA DE ATENCION PREBASICA EN EL PAIS Y GENERAR SUFICIENTE CAPACIDAD DE ATENCION PARA LOS NIÑOS ENTRE 0 Y 4 AÑOS EN EL SECTOR DE PURINGUE RICO DE LA COMUNA DE MARIQUINA.</t>
  </si>
  <si>
    <t>SE CONSULTAN LOS ESTUDIOS NECESARIOS PARA LA ELABORACION DEL DISEÑO DE ESPECIALIDADES PARA EJECUTAR LA EJECUCION DE UN JARDIN INFANTIL CON EQUIPAMIENTO NECESARIO, CON CAPACIDAD PARA ATENDER A 20 LACTANTES EN NIVEL SALA CUNA Y 24 PARVULOS EN NIVEL MEDIO. LA SUPERFICIE A EDIFICAR ES DE 575 M2 Y CORRESPONDE A UN ANTEPROYECTO ELABORADO POR EQUIPO META REGIONAL DE ACUERDO A LOS ESTANDARES APROBADOS POR EL PROGRAMA NACIONAL DE META PRESIDENCIAL PARA CONSTRUCCION DE SALAS CUNA</t>
  </si>
  <si>
    <t>PROYECTO ENMARCADO EN LA POLÍTICA SOCIAL DE INTEGRACIÓN A LA ESCOLARIDAD DESDE LA EDAD TEMPRANA, PARA DISMINUIR LA BRECHA COBERTURA DE ATENCIÓN PRE BÁSICA EN EL PAÍS Y GENERAR SUFICIENTE CAPACIDAD DE ATENCIÓN PARA LOS NIÑOS ENTRE 0 Y 4 AÑOS CUMPLIDOS DEL RADIO URBANO DE LA COMUNA DE LOS LAGOS</t>
  </si>
  <si>
    <t>SE CONSULTAN LOS ESTUDIOS NECESARIOS PARA LA ELABORACION DEL DISEÑO DE ESPECIALIDADES PARA EJECUTAR LA CONSTRUCCION DE UN JARDIN INFANTIL CON EQUIPAMIENTO NECESARIO CON CAPACIDAD PARA ATENDER A 40 MENORES EN NIVEL SALA CUNA Y 48 EN NIVEL MEDIO. LA SUPERFICIE A EDIFICAR ES DE 820,28 M2 Y CORRESPONDE A UN ANTE PROYECTO ELABORADO POR EQUIPO META REGIONAL DE ACUERDO A LOS ESTANDARES APROBADOS POR EL PROGRAMA NACIONAL DE META PRESIDENCIAL PARA CONSTRUCCION DE SALAS CUNA.</t>
  </si>
  <si>
    <t>PARTE DE LA POBLACION DE LA LOCALIDAD SE ABASTECEN DESDE UN SISTEMA PRECARIO, CON UNA DEFICIENTE PRESION Y EL RESTO DE LA POBLACIÓN PRINCIPALMENTE DE CAMIONES ALJIBES.POR LO TANTO ES NECESARIO REALIZAR UN SISTEMA COLECTIVO DE SISTEMA DE AGUA POTABLE RURAL.DEBIDO AL RIESGO SANITARIO.</t>
  </si>
  <si>
    <t>LAS PRINCIPALES OBRAS QUE CONSIDERAN LA INSTALACIÓN SON LAS SIGUIENTES:
-HABILITACION SONDAJE.
-MATRIZ IMPULSIÓN SONDAJE A ESTANQUE REGULACIÓN (82 M, PVC C-10 D = 110MM)
-OBRAS DE TRATAMIENTO , DESINFECCION Y CASETA
-PLANTA DESNITRIFICADORA Y CASETA
-ESTANQUE ELEVADO DE ACERO (V = 100 M3 Y H = 20 M)
-RED DE DISTRIBUCION(5 KM PVC C-10 D=110MM ) Y 160 ARRANQUES
-MATRIZ INTERCONEXION ESTANQUE REGULACION (1,3 KM PVC C-10)
-OBRAS ELECTRICAS</t>
  </si>
  <si>
    <t>EN MAYO DE 2014 EL GOBIERNO DE LA PRESIDENTA BACHELET SE PROPUSO FOMENTAR EL DESARROLLO DE LOS RECURSOS ENERGÉTICOS PROPIOS EN LAS ZONAS EXTREMAS Y AISLADAS, MEDIANTE EL USO DE FUENTES DE ENERGÍAS RENOVABLES REDUCIENDO LA DEPENDENCIA DEL COMBUSTIBLE DIÉSEL, Y DE ESTA FORMA CUBRIR TAMBIÉN LA DEMANDA DE SUS SECTORES RURALES CON ALTOS ÍNDICES DE POBREZA.</t>
  </si>
  <si>
    <t>LA SOLUCIÓN TÉCNICA CONSIDERA:  28 SISTEMAS FOTOVOLTAICOS DE 1.500 WP; CON INVERSOR 24V-1.500W; BANCO DE BATERÍAS 420AH, 24V; REGULADOR DE CARGA 60A; LÁMPARAS EFICIENTES LED 5W-220AC; ESTRUCTURA DE MONTAJE Y CIERRE PERIMETRAL; INSTALACIÓN ELÉCTRICA INTERIOR (4 ENCHUFES Y 4 CENTROS DE LUZ); INSTALACIÓN DEL SISTEMA ENERGÉTICO; CASETA PARA BATERÍAS Y EQUIPOS.</t>
  </si>
  <si>
    <t>LA INICIATIVA RESPONDE AL DÉFICIT EXISTENTE EN POBLACION PABLO NERURA DE PADRE LAS CASAS, CORRESPONDIENTE A LA CARENTE CAPACIDAD DE CONTENCIÓN DE TERRENOS PARA EVITAR RIESGO DE DESPLAZAMIENTO DE SUELOS, AFECTANDO A UN TOTAL DE 171 POBLADORES</t>
  </si>
  <si>
    <t>EL PROYECTO CONTEMPLA LA CONSTRUCCIÓN DE 520 ML DE MUROS CONTENCIÓN DE BLOQUES Y HORMIGÓN PARA LA CONTENCIÓN DE LOS TERRENOS. ADEMAS MEJORAS EN LAS AGUAS LLUVIAS A TRAVÉS DE DRENES CON ZANJA DE INFILTRACIÓN DE POLIPROPILENO. 
LAS PRINCIPALES OBRAS A EJECUTAR SON:
MUROS DE CONTENCION 
EXCAVACIÓN EN CORTE							3.111 M3		
RELLENO 								1.958 M3		
RETIRO DE EXCEDENTES	 						2.642 M3	
EMPAREJAMIENTO SUPERFICIE						3.113 M2	
MEJORAMIENTO DE TERRENO BAJO FUNDACIÓN				200  M3	
GEOTEXTIL GLOBALTEX G150 O SIMILAR					1.800 M2		  
EMPLANTILLADO							35 M3	
MOLDAJE								850 M2		
HORMIGÓN H25								452 M3		
ACERO DE REFUERZO							58.352KG	
JUNTAS DE DILATACIÓN  							320ML		
ALBAÑILERÍA DE BLOQUE							1.180M2	
HORMIGÓN DE GRAVILLA						125M3		
GEOTEXTIL FELTREX G20 O SIMILAR					1.580 M2	
RELLENO DE RESPALDO	  						456 M3	
GRAVILLA DRENANTE							65M3		
ARENA									35M3		
IMPERMEABILIZANTE ASFÁLTICO						1.120 M2	
GEODREN CIRCULAR							2.178M2		
BARBACANAS								93 M	
HORMIGÓN								58M3	
ACERO DE REFUERZO							2.128KG	
EXCAVACIÓN								352M3		
MOLDAJE								558M2		
PUNTAL DE EUCALIPTUS							320M	
AGUAS LLUVIAS
EXCAVACIÓN EN ZANJAS DE  0 - 2 M DE PROFUNDIDAD.   			309M3		
RELLENO ARENA								134M3	
RELLENO MATERIAL NATURAL DE EXCAVACIÓN				70M3	
RETIRO Y TRANSPORTE DE EXCEDENTES					311M3	
PVC D = 110MM								54 ML	
TEE PVC 110X110 MM							33N°		
CURVA 1/8 PVC D: 110 MM						33N°		
COLOCACION Y PRUEBA DE CAÑERIAS PVC D =  110MM 			50 ML	
CELDAS PARA ZANJA DE INFILTRACIÓN TIPO 1 -2-3	    			852Nº	
GOETEXTIL						    	          1.520M2</t>
  </si>
  <si>
    <t>SANEAMIENTO DE POBLACIONES</t>
  </si>
  <si>
    <t>La iniciativa es importante para la localidad de Lautaro, ya que corresponde a un camino de ripio, que vincula a la ciudad y a otras localidades con el Hospital de Lautaro, además de conectarse a un tramo pavimentado de la Avenida Barros Arana. Con la ejecución del proyecto se busca obtener un estándar mínimo que solucione problemas básicos como mejorar el tránsito y accesibilidad, ya sea peatonal,en bicicleta o vehicular, evitará que la movilidad se vea dificultada por las malas condiciones del camino, debido a la formación de zonas de barro en invierno y evitará la contaminación ambiental y desgaste de viviendas que se generan a través del levantamiento de polvo y ruidos molestos.</t>
  </si>
  <si>
    <t>Corresponde a la ejecución del proyecto de Pavimentación y Aguas Lluvia "Mejoramiento Calle Barros Arana entre Calle del Medio y Pasaje de la Peña" de Lautaro. El proyecto consiste en la Ejecución de calzada de HCV de 0.18m y base estabilizada de 0.20m. También la construcción de veredas de 0.07m y base de 0.05m. La superficie de proyecto es de 1.748 m2 de intervención de calzada y 375 m2 de veredas. Este proyecto dará solución de acceso al Hospital de la localidad de Lautaro y mejorará el estándar de las poblaciones circundantes al pavimentar una calle que actualmente es de ripio.</t>
  </si>
  <si>
    <t>EL ALUMBRADO PÚBLICO DE SAN CARLOS URBANO HA CUMPLIDO SU VIDA ÚTIL MEDIA, PROVOCANDO UNA DISMINUCIÓN DE LA INTENSIDAD LUMÍNICA ENTREGADA. ASIMISMO, EL COSTO DE MANTENCIÓN Y DE OPERACIÓN DEL SISTEMA DE ALUMBRADO PÚBLICO NO ES ÓPTIMO.</t>
  </si>
  <si>
    <t>SE CONTEMPLA EL REEMPLAZO DE 2.696 LUMINARIAS DE DIVERSAS TECNOLOGÍAS POR OTRAS DE TECNOLOGÍA LED, DE ACUERDO AL SIGUIENTE DETALLE: 93 LUMINARIAS LED DE 216 W, 15 LUMINARIAS LED DE 108 W, 886 LUMINARIAS LED DE 82 W, 1.690 LUMINARIAS LED DE 57 W Y 12 LUMINARIAS LED DE 57 W CON GANCHO DE 2.</t>
  </si>
  <si>
    <t>PROYECTO ENMARCADO EN LA POLÍTICA SOCIAL DE INTEGRACIÓN A LA ESCOLARIDAD DESDE LA EDAD TEMPRANA, PARA DISMINUIR LA BRECHA DE COBERTURA DE ATENCIÓN PRE BÁSICA EN EL PAÍS Y GENERAR SUFICIENTE CAPACIDAD DE ATENCIÓN PARA LOS NIÑOS ENTRE 0 Y 4 AÑOS EN EL SECTOR DE TRAIGUEN DE LA UNION</t>
  </si>
  <si>
    <t>SE CONSULTAN LOS ESTUDIOS NECESARIOS PARA LA ELABORACION DEL DISEÑO DE ESPECIALIDADES PARA EJECUTAR LA CONSTRUCCION DE UN JARDIN INFANTIL CON EQUIPAMIENTO NECESARIO CON CAPACIDAD PARA ATENDER A 20 LACTANTES EN NIVEL SALA CUNA Y 24 PARVULOS EN NIVEL MEDIO. LA SUPERFICIE A EDIFICAR ES DE 524 M2 Y CORRESPONDE A UN ANTE PROYECTO ELABORADO POR EQUIPO META REGIONAL DE ACUERDO A LOS ESTANDARES APROBADOS POR EL PROGRAMA NACIONAL DE META PRESIDENCIAL PARA CONSTRUCCION DE SALAS CUNA.</t>
  </si>
  <si>
    <t>RESPONDE AL DÉFICIT EN LA CONTENCIÓN DE TERRENOS EXISTENTES EN LA CALLE CONSTITUCION ENTRE SAN FERNANDO Y PTO. MONTT DE TEMUCO, QUE LOGRE EVITAR EL RIESGO DE DESPLAZAMIENTO DE SUELO Y LA FALTA DE ACCESIBILIDAD QUE AFECTA A LAS VIVIENDAS DEL SECTOR.</t>
  </si>
  <si>
    <t>EL PROYECTO CONTEMPLA LA CONSTRUCCIÓN DE 423 M3 (294,6 ML ) DE MUROS DE HORMIGÓN PARA LA CONTENCIÓN DE LOS TERRENOS Y ALGUNAS MEJORAS EN LAS AGUAS LLUVIAS 12 ML DE COLECTOR Y 2 SUMIDEROS. ADEMAS CONSIDERA LA EJECUCIÓN DE 965 M2 (264 ML APROX)DE PAVIMENTO PEATONAL-VEHICULAR EN CALZADA DE HORMIGÓN HCV PARA SOLUCIONAR LOS PROBLEMAS DE ACCESIBILIDAD A LAS VIVIENDAS.
LAS PRINCIPALES OBRAS QUE CONTEMPLA EL PROYECTO SON:
MUROS DE CONTENCIÓN	 
EXCAVACIÓN EN CORTE...1.313 M3
RELLENO...831 M3
GEOTEXTIL GLOBALTEX G150 O SIMILAR...653 M2
EMPAREJAMIENTO SUPERFICIE...897 M2
MEJORAMIENTO DE TERRENO...217 M3
HIDROSIEMBRA...640 M2
RELLENO DE TALUD...436M3
EMPLANTILLADO HORMIGÓN H5...30 M3
MOLDAJE...2.387 M2
HORMIGÓN H25...423 M3
ACERO DE REFUERZO...41.127 KG
JUNTAS DE DILATACIÓN...170 ML
GEOTEXTIL FELTREX G20 O SIMILAR...1.406 M2
RELLENO GRANULAR COMPACTADO...435 M3
BARBACANAS...120 ML	
IMPERMEABILIZANTE ASFÁLTICO...811 M2
BARANDA METÁLICA...274 ML 	 
PAVIMENTACIÓN  	
EXCAVACIÓN EN CORTE...413 M3
RELLENOS...16 M3
SUBRASANTE NATURAL...1.563 M2
SUBRASANTE MEJORADA E=30CM...12.459 M2
BASES GRANULARES PARA PAVIMENTOS DE HORMIGON E=15CM...965 M2
PAVIMENTO HORMIGON E=13CM...965 M2
SOLERAS (RECTA TIPO A)...30 ML
SOLERAS CON ZARPA...507 ML
GEOTEXTIL...793 M2	
POSTES A DESPLAZAR...10 U
VEREDA HC A DEMOLER...340 M2
ACCESO HCV A DEMOLER...83 M2
ESCALERA A DEMOLER...12 M2
AGUAS LLUVIAS	 
SUMINISTRO Y TRANSPORTE INTERNO DE CAÑERÍAS, HDPE D =  450MM....12 ML
SUMIDERO S-2   TIPO SERVIU (DOBLE)...3 Nº
REJILLA HORIZONTAL PARA SUMIDERO...6 Nº</t>
  </si>
  <si>
    <t>EL PRESENTE PROYECTO CONSISTE EN DOTAR DE UNA RED DE CICLOVIAS EN LA CIUDAD DE VALDIVIA, EN PARTICULAR ESTA CICLOVIA CORRESPONDE A AV. SIMPSON; DE ESTA FORMA SE POSIBILITA EL TRANSITO SEGURO Y ORDENADO DE UN MODO DE TRANSPORTE, EN ESTE CASO BICICLETAS</t>
  </si>
  <si>
    <t>ESTA INICIATIVA CONSULTA LA EJECUCIÓN DE DOS PROYECTOS, QUE SERAN DENOMINADOS ETAPAS:
ETAPA 1: AV. CIRCUNVALACION, EN UNA LONGITUD DE 2000 METROS LINEALES, SE CONSULTA LA EJECUCION DE OBRAS COMPLEMENTARIAS A LA CICLOVIA EXISTENTE (PARA PODER LLEVARLA AL ALTO ESTANDAR). SE CONTEMPLAN PARTIDAS DE SEÑALIZACION Y DEMARCACION, BICIBOX, ESTACIONAMIENTO DE BICICLETAS.
ETAPA 2: AV. SIMPSON DE VALDIVIA EN UNA LONGITUD DE 1900 METROS LINEALES LAS PARTIDAS SON: MODIFICACION DE SERVICIOS, PAVIMENTACION, AGUAS LLUVIAS, SEÑALIZACION Y DEMARCACION, ENTRE OTRAS.
AMBAS ETAPAS EXCLUYENTES ENTRE SI.</t>
  </si>
  <si>
    <t xml:space="preserve">EN LA LOCALIDAD DE CAÑITAS CENTRO EXISTE UN PROBLEMA DE MARGINALIDAD SANITARIA DE LA POBLACIÓN QUE VIVE EN SITUACIÓN DE POBREZA, ES DECIR, EXISTEN FAMILIAS CUYAS VIVIENDAS NO POSEEN UN SISTEMA DE EVACUACIÓN DE AGUAS SERVIDAS Y EXCRETAS </t>
  </si>
  <si>
    <t>SE REALIZARÁN OBRAS DE AMPLIACIÓN DE LA RED DE COLECTORES DE EVACUACIÓN DE AGUAS SERVIDAS Y EXCRETAS LAS QUE QUEDARÁN DEBIDAMENTE CONECTADAS A LA RED PÚBLICA, Y OBRAS DE REPOSICIÓN DE LA PLANTA DE DE TRATAMIENTO DE AGUAS SERVIDAS DE LA LOCALIDAD DE CAÑITAS, DISEÑADA PARA UNA POBLACIÓN DE 1450 PERSONAS EN EL AÑO 20.
 DE ESTA MANERA, SE OBTENDRÁ EL NIVEL CORRESPONDIENTE AL ESTÁNDAR SANITARIO MÍNIMO DE LA POBLACIÓN DE CAÑITAS.
SE CONECTARÁM 116 USUARIOS DESDE UD HASTA ARTEFACTOS.
SE CONECTARAN 16 ARRANQUE AL AGUA POTABLE DE APR.
SE CONSTRUIRAN 168 UD, LAS QUE CONTEMPLAN VIVIENDAS Y EQUIPAMIENTO COMUNITARIO (POSTA RURAL, JUNTA DE VECINOS, ETC)
SE CONSIDERA ASISTENCIA TENICA PARA ITO POR 10 MESES.
SE INCLUYEN LOS GASTOS ADMINISTRATIVOS DEL PROCESO DE LICITACIÓN.</t>
  </si>
  <si>
    <t>SE PRESENTA PROYECTO PARA DISMINUIR EL DÉFICIT EN FORMACION INICIAL DE LA COMUNA DE LOS ANGELES, EMPLAZADO EN CALLE COSTANERA QUILQUE SUR 1591, VILLA LAS ISLAS, LOS ÁNGELES  A TRAVES  DE LA CONSTRUCCIÓN SALA CUNA Y JARDÍN INFANTIL CON LA CREACIÓN DE  20 CUPOS NIVEL SALA CUNA Y 24 NIVEL MEDIO.</t>
  </si>
  <si>
    <t>EL PROYECTO CONSISTE EN LA CONSTRUCCIÓN DE UN JARDÍN INFANTIL Y SALA CUNA EN LA COMUNA DE LOS ÁNGELES, COMPUESTO DE 2 PISOS, CON UN TOTAL CONSTRUIDO DE 526,63. EL PRIMER PISO, CON UNA SUPERFICIE DE 299,18 M2, ESTRUCTURADO EN BASE A MARCOS Y LOSA DE HORMIGÓN ARMADO, TABIQUERÍAS DE ACERO GALVANIZADO TIPO METALCON Y LOS CIMENTOS SOBRE FUNDACIONES DE HORMIGÓN ARMADO. EL SEGUNDO NIVEL, CON UNA SUPERFICIE DE 227,45 M2 ES ESTRUCTURADO EN BASE DE ACERO GALVANIZADO TIPO METALCON.
EL PROYECTO, CUENTA CON LA IMPLEMENTACIÓN DEL NUEVO PROGRAMA META PRESIDENCIAL, QUE BUSCA MEJORAR LOS ESTÁNDARES DE CALIDAD TANTO EN INFRAESTRUCTURA COMO EN ACTIVIDADES PEDAGÓGICAS AUMENTANDO LOS COEFICIENTES DE M2 POR NIÑOS Y NIÑAS, ASÍ COMO EL DE PERSONAL ADULTO, ENTREGANDO UNA ATENCIÓN PARA 20 LACTANTES EN 1 AULA DE SALA CUNA Y 24 PÁRVULOS EN 1 AULA DE NIVELES MEDIO, JUNTO CON LA IMPLEMENTACIÓN DE RECINTOS COMPLEMENTARIOS DE SERVICIO, ADMINISTRACIÓN Y DOCENTES.-</t>
  </si>
  <si>
    <t>EXISTEN PROBLEMAS DE DESARROLLO SOCIAL, LOS QUE SE PUEDEN MITIGAR MEDIANTE EL MEJORAMIENTO DE LAS CONDICIONES PARA LA PRACTICA DEPORTIVA Y FOMENTO DE VIDA SANA.
HAY BAJOS INDICES DE PRACTICA DEPORTIVA A NIVEL NACIONAL, SITUACIÓN MÁS GRAVE EN COMUNAS VULNERABLES COMO LO ESPEJO</t>
  </si>
  <si>
    <t>DISEÑO Y EJECUCIÓN DE CENTRO DEPORTIVO CON 2924 M2 MÁS 2040M2 EN OBRAS EXTERIORES. CONTEMPLA SUPERFICIE DE JUEGO, GRADERÍAS, SALA DE MUSCULACIÓN, SALAS DE USO MÚLTIPLE, SALA PREESCOLAR, SALA MÉDICA, BODEGAS, 4 CAMARINES PARA DEPORTISTAS, BAÑOS PARA PREESCOLARES, SSHH PARA ESPECTADORES, CAMARINES PARA ARBITROS, CAFETERÍA, ADMINISTRACIÓN Y ENFERMERÍA. ADICIONALMENTE SE CONSIDERA LA HABILITACIÓN COMPLETA CON EL EQUIPAMIENTO DEPORTIVO Y EQUIPAMIENTO EXTERIOR.</t>
  </si>
  <si>
    <t xml:space="preserve">LA COMUNA DE LAJA NO EXISTEN ESPACIOS O INFRAESTRUCTURA PARA REALIZAR EVENTOS MASIVOS AL AIRE LIBRE DE ESTA MANERA ESTE PROYECTO PERMITIRIA EL DOBLE PROPÓSITO DE DOTAR DE UN LUGAR PARA EVENTOS Y RECUPERAR TERRENOS EROSIONABLES  </t>
  </si>
  <si>
    <t>CONSISTE EN CONSTRUIR UN ESCENARIO Y GRADERÍAS AL AIRE LIBRE PARA ALBERGAR LOS EVENTOS ARTÍSTICOS MASIVOS  Y QUE PERMITIRÁ ADEMAS ESTABILIZAR UN TERRENO EROSIONABLE Y CON PENDIENTES  INCORPORAN UN GRAN ESPACIO AL DESARROLLO URBANO DE LA COMUNA, ADEMAS DEL EQUIPAMIENTO CONSISTENTE EN 1500 SILLAS PARA FORMAR LA PLATEA RESPECTIVA Y OTROS ASOCIADOS A LAS OBRAS CIVILES.
LA INTERVENCIÓN ES DE APROX. 9.000 M2., EN BORDE SUR LAGUNA SEÑORAZA, CUYA MATERIALIDAD PREDOMINANTE ES HORMIGÓN ARMADO. LA ALTERNATIVA SELECCIONADA ES UN MATERIAL DE CONSTRUCCIÓN QUE ASUME TODAS LAS FORMAS, COLORES, Y TEXTURAS. LA PLASTICIDAD DEL HORMIGÓN  NOS PERMITE AJUSTARSE FÁCILMENTE A LA TOPOGRAFÍA DEL TERRENO.
LAS SUPERFICIE A CONSTRUIR POR DEPENDENCIAS SON LAS SIGUIENTES:  
ESCENARIO 250 M2	HCV Y ESTRUCTURAS METÁLICAS 
GRADERÍAS 5000 M2	HCV Y DIVERSOS PAVIMENTOS
SERVICIOS HIGIÉNICOS 130  M2 HCV Y ALBAÑILERÍA REFORZADA
SALA DE AUDIO 23   M2 ALBAÑILERÍA REFORZADA
BODEGA 212,6 M2 HCV
ESTACIONAMIENTOS  1215 M2 HCV
PUNTO LIMPIO 60,5 M2 HCV Y ALBAÑILERÍA REFORZADA
EXPLANADA 600 M2 HCV
MANGA DE ACCESO 39.67 M2	RAMPA HCV Y ESTRUCTURAS METÁLICAS 
ENTRE OTRAS OBRAS.
SE TENDRÁ UNA CONSULTORÍA QUE IMPLICA CONTRATAR UN ASESOR DE LA ITO DURANTE LA EJECUCIÓN DE OBRAS</t>
  </si>
  <si>
    <t>DE ACUERDO A LAS PRIORIDADES Y EJES DE GESTIÓN DE JUNJI, DE OTORGAR EDUC. PARVULARIA PÚBLICA DE CALIDAD CON APRENDIZAJE SIGNIFICATIVO QUE FAVOREZCA EL DESARROLLO INTEGRAL DE LOS INFANTES, ESTE SECTOR TERRITORIAL REQUIERE AMPLIACIÓN DE COBERTURA PARA SATISFACER LA DEMANDA DE NIÑOS (AS) DE 0 A 4 AÑOS.</t>
  </si>
  <si>
    <t>EL PROYECTO CONSISTE EN LA CONSTRUCCIÓN DE 2 SALAS CUNA Y DOS NIVELES MEDIOS EN EL SECTOR "LA PAMPA" DE ALTO HOSPICIO, CON CAPACIDAD PARA 40 LACTANTES Y 56 PÁRVULOS. SU MATERIALIDAD PRINCIPAL ES MIXTA EN BASE A PANELES ESTRUCTURALES SIP Y COVINTEC SUSTENTADOS SOBRE LOSAS DE FUNDACIÓN EN HORMIGÓN ARMADO, EDIFICADO EN 1 PISO CON UNA SUP. DE 675 M2, EN TERRENO CEDIDO EN COMODATO POR SERVIU.</t>
  </si>
  <si>
    <t>FORTALECIMIENTO EDUCACIÓN PUBLICA</t>
  </si>
  <si>
    <t>LA VÍA POSEE ALTO TRANSITO VEHICULAR, PEATONAL Y DE CICLISTAS, EXISTIENDO TRAMOS INTERRUMPIDOS SIN PAVIMENTO Y OTROS SIN FAJA VIAL, IMPIDIENDO GENERAR UN EJE NORTE SUR EXPEDITO QUE PERMITA CONECTAR LOS ACCESOS DE LA CIUDAD. EL MAL ESTADO DE LA VIA GENERA PELIGRO DE ACCIDENTES Y DAÑOS EN VEHICULOS</t>
  </si>
  <si>
    <t>ESTE PROYECTO PRETENDE COMPLETAR LA PAVIMENTACIÓN DE LAS DOS CALZADAS DE LA AVENIDA PADRE HURTADO, ENTRE OROMPELLO Y VICUÑA MACKENNA. 
SE INCLUYE 38.629 M2 DE CALZADAS DE HORMIGÓN DE ESPESOR 20 CM, MAS 10.633 M2 DE ACERAS DE HORMIGÓN, MAS 7.785 M2 DE CICLOVÍA, SOLUCIÓN DE AGUAS LLUVIAS, 4 SEMAFORIZACIONES, SEGURIDAD VIAL, PAISAJISMO EXPROPIACIONES, PUENTE CALZADA ORIENTE SOBRE ESTERO QUILQUE Y DEMÁS OBRAS COMPLEMENTARIAS, GENERANDO UN EJE VIAL NORTE SUR EXPEDITO, QUE PERMITA CONECTAR LOS ACCESOS DE MARIA DOLORES Y DE LA COMUNA DE NACIMIENTO A LA CIUDAD DE LOS ÁNGELES, MEJORANDO LA CONECTIVIDAD VIAL DE LA CIUDAD. 
SE EXCLUYE EL NUDO VIAL DE AVENIDA PADRE HURTADO CON RUTA Q-180.</t>
  </si>
  <si>
    <t>ESTA INICIATIVA SE ENMARCA DENTRO DEL PLAN DE CICLOVIAS DEL PROGRAMA DE GOBIERNO EL CUAL PERMITIRÁ LA EJECUCIÓN DE 190KM DE CICLOVIAS DE ALTO ESTANDAR A NIVEL NACIONAL CON EL FIN DE FOMENTAR EL USO DE LA BICICLETA Y DESCONGESTIONAR LA CUIDAD</t>
  </si>
  <si>
    <t>COMPRENDE LA EJECUCIÓN DE 10.6 KM DE CICLOVIAS DENTRO DE LA COMUNA DE CONCEPCIÓN,CONSIDERA NORMALIZACIÓN DE SEMÁFOROS, VEREDAS, PAVIMENTO CICLOVIA, ILUMINACION , BICICLETEROS. EL PRESENTE INCOPORARÁ MEJORAS EN LOS ESTANDARES DE LAS CICLOVIAS, MEJORANDO LAS INTERSECCIONES, DEMARCACIONES, SEGREGADORES, ANCHOS Y ESPECIALIDADES ASOCIADAS. LOS EJES CONSIDERADOS SON: OHIGGINS, ROOSVELT, MANUEL RODRIGUEZ, ONGOLMO, C,AVELLO, HERAS, ANGOL.</t>
  </si>
  <si>
    <t>REFORZAR LA RESOLUCIÓN DE LA RED DE URGENCIA PARA MEJORAR EL ACCESO Y OPORTUNIDAD DE LA ATENCIÓN PRIMARIA, DE ACUERDO A ESTÁNDARES DE CALIDAD Y EQUIDAD</t>
  </si>
  <si>
    <t>ESTE PROYECTO SE PRESENTA EN EL CONTEXTO DEL PLAN MARCO DE DESARROLLO TERRITORIAL, PROGRAMA
DE INFRAESTRUCTURA RURAL PARA EL DESARROLLO TERRITORIAL, DE LA SUBSECRETARIA DE DESARROLLO
REGIONAL, EN ACUERDO CON EL GOBIERNO REGIONAL DE AYSEN PARA FAVORECER ACTIVIDADES PRODUCTIVAS
DE SECTORES RURALES.</t>
  </si>
  <si>
    <t>ESTE PROYECTO CONSIDERA LA CONSTRUCCIÓN DE 16 SOLUCIONES INDIVIDUALES DE ELECTRIFICACIÓN CON SISTEMA DE GENERACIÓN FOTOVOLTAICO EN SECTORES RURALES COMO LAGO PLOMO, PATO RARO, LAGO BERTRAND Y CAMINO BAHÍA EXPLORADORES.
CADA SOLUCIÓN INDIVIDUAL CONTEMPLA LA INSTALACIÓN DE: 
- SISTEMA FOTOVOLTAICO DE 1800WP.
- INVERSOR 24V- 1800W
- BANCO DE BATERÍAS 520AH, 24V.  SE UTILIZARÁN BATERÍAS TIPO VRLA (VALVE-REGULATED-LEAD-ACID) EN ARREGLO DE 12 BATERÍAS DE 2VOLT CADA UNA. 
- REGULADOR DE CARGA 150/85A
- LÁMPARAS EFICIENTES LED 5W-220AC
- ESTRUCTURA DE MONTAJE Y CIERRE PERIMETRAL.
- INSTALACIÓN ELÉCTRICA INTERIOR (4 ENCHUFES Y 4 CENTROS DE LUZ)
- INSTALACIÓN DEL SISTEMA ENERGÉTICO
- CASETA PARA BATERÍAS Y EQUIPOS.</t>
  </si>
  <si>
    <t>PLAN MARCO DESARROLLO TERRITORIAL</t>
  </si>
  <si>
    <t>ESTE PARQUE SE ENCUENTRA INCLUIDO DENTRO DEL PLAN CHILE AREA VERDE EL CUAL BUSCA AUMENTAR LAS AREAS RECREATIVAS Y DE ESPARCIMIENTO DISMINUYENDO LA CARENCIA DE AREAS VERDES POR HABITANTE EN EL PAIS</t>
  </si>
  <si>
    <t>EL PARQUE ESTERO QUILQUE ESTÁ CONCEBIDO COMO UN ÁREA INTEGRADORA DE LA LOCALIDAD, YA QUE EN LA ACTUALIDAD ATRAVIESA GRAN PARTE DEL SECTOR PLANO DIVIDIÉNDOLO EN DOS, PARA ELLO EL DISEÑO PROPUSO RECUPERAR URBANÍSTICA Y ESTRATÉGICAMENTE LA RIBERA DEL ESTERO, CONFIGURANDO ÁREAS DE ESPARCIMIENTO Y RECREACIÓN Y ZONAS NATURALIZADAS PARA QUE LA DGA PUEDA TRABAJAR EN LA LIMPIEZA DEL CAUCE DEL ESTERO Y REALICE LAS OBRAS DE MEJORAMIENTO, SIN PERJUDICAR LAS OBRAS EJECUTADAS EN EL PARQUE, PERMITIENDO EL USO DE LOS ESPACIOS PÚBLICOS Y LA SEGURIDAD DE LAS VIVIENDAS QUE ENFRENTAN EL ESTERO. COSTANERA PEATONAL: 19585 M2; CICLOVÍAS: 3.689 M2; ÁREAS VERDES: 30.476 M2; ILUMINACIÓN PEATONAL: 700 UNIDADES; PAISAJISMO:1.173 UNIDADES; PAVIMENTOS: 142671 M2; JUEGOS INFANTILES: 110 UNIDADES. LO ANTERIOR ESTÁ PENSADO CON ACCESIBILIDAD UNIVERSAL PARA TODO EL PARQUE Y TODA LA INFRAESTRUCTURA PROPUESTA, CON MULTICANCHAS, CAMARINES Y BAÑOS. ESTA INICIATIVA MEJORARA LA CALIDAD DE VIDA DE LOS HABITANTES DEL SECTOR, ENTREGANDO UNA MAYOR CANTIDAD DE AREAS VERDES TIPO PARQUE, QUE EN LA ACTUALIDAD NO EXISTE; FAVORECIENDO EL ENCUENTRO DE LAS FAMILIAS Y MEJORANDO LA IMAGEN URBANA DE LA CIUDAD. LA CONSTRUCCION DE ESTE PARQUE VENDRA A SOLUCION EN PARTE LA CARENCIA DE AREAS VERDES DEL SECTOR, EL CUAL NO POSEE NINGUNA INFRAESTRUCTURA DE ESTE TIPO</t>
  </si>
  <si>
    <t>INEXISTENCIA DE UN RECINTO DEPORTIVO Y CULTUTAL EN EL SECTOR SANTA ROSA, CON SU CONSTRUCCIÓN SE PRETENDE INTEGRAR A LA POBLACIÓN DEL SECTOR Y BRINDAR ALTERNATIVAS DE ESPARCIMIENTO.-</t>
  </si>
  <si>
    <t>EL PROYECTO CONSIDERA LA CONSTRUCCIÓN EN UNA SUPERFICIE APROX.1077.91 M², CON MUROS DE HORMIGÓN ARMADO Y ALBAÑILERÍA REFORZADA;
CON PILARES Y CADENAS DE HORMIGÓN ARMADO. ADEMAS SE CONSIDERA PISO DE MADERA SOBRE ENVIGADO. LA CUBIERTA CONSIDERA ESTRUCTURA
METALICA CON PLANCHAS METALICAS PREPINTADAS.
A CONTINUACION SE DETALLAN LAS SUPERFICIES UTILES:
CAMARIN 1 20.88 M2
CAMARIN 2 20.88 M2
BAÑO PUBLICO 1 10.39 M2
BAÑO PUBLICO 2 10.48 M2
VESTIDORES 11.40 M2
BODEGA VESTIDORES 3.00 M2
BODEGA ASEO 4.58 M2
PRIMEROS AUXILIOS 6.92
OFICINA 9.00 M2
SECRETARIA Y SALA ESPERA 12.29 M2
BOLETERIA 6.20 M2
HALL 35.31 M2
ESCENARIO 40.27 M2
GRADERIAS 120 M2 (CAPACIDAD PARA 336 PERSONAS)
SECTOR CANCHA 558.30 M2;
SE CONSIDERAN ESPACIOS ADAPTADOS PARA MINUSVÁLIDOS
OBRAS COMPLEMENTARIAS:
1.- REUBICACIÓN TRAZADO COLECTOR A.LL. EXISTENTE,ACORDE A EMPLAZAMIENTO DE LA OBRA
2.- ESTACIONAMIENTOS(14)+1 MINUSVALIDO
3.- CIERROS PERIMETRALES
4.- CIRCULACIONES EXTERIORES Y ACCESO PRINCIPAL (ATRIO) EN BALDOSAS.</t>
  </si>
  <si>
    <t xml:space="preserve">LA COMUNA DE SAN FERNANDO PRESENTA UN IMPORTANTE DÉFICIT DE ESPACIOS PÚBLICOS DESTINADOS A LA PRÁCTICA DE ACTIVIDADES FÍSICAS Y DEPORTIVAS, DADO QUE LAS INSTALACIONES EXISTENTES PRESENTAN IMPORTANTES NIVELES DE DETERIORO. </t>
  </si>
  <si>
    <t>EL PROYECTO  CONSISTE EN LA REPOSICIÓN DE LAS ACTUALES PISCINAS MUNICIPALES, A TRAVÉS DE LA CONSTRUCCIÓN DE TRES PISCINAS, UNA SEMI OLÍMPICA DE UN TAMAÑO DE 25 METROS DE LARGO POR 16 METROS DE ANCHO. TAMBIÉN SE CONSIDERA UNA PISCINA PARA PEQUEÑOS, LA QUE TENDRÁ UNA PROFUNDIDAD QUE VARIARÁ DE 35 A 92 CM, DE 72 METROS CUADRADOS RECTANGULAR Y PISCINA TOBOGÁN MAS CAMARINES, CASINO Y PLAZA DE AGUA</t>
  </si>
  <si>
    <t>EN LA COMUNA EXISTE: POCA DIVERSIDAD DE DISCIPLINAS DEPORTIVAS, INCAPACIDAD PARA SATISFACER LA DEMANDA DEPORTIVA LOCAL, PRÁCTICA DEPORTIVA EN CONDICIONES DESFAVORABLES, ALTOS NIVELES DE SEDENTARISMO, AUMENTO DE LAS HORAS DE OCIO EN LA JUVENTUD, BAJOS NIVELES DE DESEMPEÑO DEPORTIVO.</t>
  </si>
  <si>
    <t>EL PROYECTO CONSISTE EN LA REPOSICIÓN DEL ESTADIO MUNICIPAL DE PUNITAQUI CONSIDERANDO LA CONSTRUCCIÓN DE: UN VOLUMEN DE GRADERÍAS CON CAPACIDAD PARA 829 PERSONAS, BAJO ESTE VOLUMEN LA CONSTRUCCIÓN DE CAMARINES, SS.HH Y BODEGAS, CON UN TOTAL DE 601.18M²; UN ÁREA DE ADMINISTRACIÓN DE 114.84 M²; UN SALÓN MULTIUSO DE 123.69M²; UN GIMNASIO TECHADO DE 968.27 M².
UN VOLUMEN COMPARTIDO PARA GIMNASIO TECHADO, PISCINA SEMIOLÍMPICA Y PISTAS DE ATLETISMO CON: CAMARINES, SS.HH, ADMINISTRACIÓN PISCINA, SALA DE RECUPERACIÓN Y BODEGAS CON UNA SUPERFICIE DE 356.48 M²; Y OTRAS CONSTRUCCIONES MENORES 60.97M². EN TOTAL LA SUPERFICIE CONSTRUIDA SERÁ DE 2.225.43 M².
LAS SUPERFICIES DE LAS INSTALACIONES DEPORTIVAS QUE SE CONSTRUIRAN SON: CANCHA DE FÚTBOL DE PASTO SINTÉTICO DE, MULTICANCHA 1 PARA VOLEIBOL, BABY-FÚTBOL Y BÁSQUETBOL, MULTICANCHA 2 PARA HÁNDBOL Y TENIS, PISTA DE ATLETISMO RECORTÁN DE 130M DE LARGO, PISTA DE SALTO LARGO Y SALTO CON GARROCHA, PISCINA SEMI OLÍMPICA DE 12,9 X 25 M.
SE CONSIDERAN EL DESARROLLO DE ÁREAS VERDES Y CIRCULACIONES. CONTEMPLA TAMBIÉN LA ADQUISICIÓN DE EQUIPOS Y EQUIPAMIENTOS, CUYOS LISTADOS SE ENCUENTRAN EN LOS ANTECEDENTES DEL PROYECTO.</t>
  </si>
  <si>
    <t>LA UNIDAD DE URGENCIA ACTUALMENTE NO CUMPLE CON EL ESTÁNDAR DEL MODELO DE HOSPITAL DE BAJA COMPLEJIDAD, YA QUE HOY EN DÍA LE FALTAN RECINTOS DE ATENCIÓN, TALES COMO BOX DE REANIMACIÓN, DE ATENCIÓN Y DE PROCEDIMIENTOS, POR LO QUE NO PUEDE SATISFACER LA DEMANDA REQUERIDA POR LOS USUARIOS.</t>
  </si>
  <si>
    <t>SE PROPONE REPONER EL SERVICIO DE URGENCIA, Y EL ÁREA DE ATENCIÓN KINÉSICA DEL HOSPITAL DE VICUÑA, LO QUE INVOLUCRA UNA SUPERFICIE TOTAL DE 520.14 M², QUE SE DESGLOSA COMO SIGUE:
EL ÁREA DE URGENCIA PROPUESTA ESTÁ COMPUESTA POR UNA SALA DE ESPERA DE 42.33M², UN RECINTO DE SOME DE 8.55M² Y DOS BAÑOS UNIVERSALES DE 4M² CADA UNO. PARA ATENCIÓN CLÍNICA DISPONE UN BOX DE REANIMACIÓN DE 18.54M², 2 BOX INDIFERENCIADOS DE 11.4M² CADA UNO,  OFICINA MULTIPROPÓSITO 6.49M², 2 SS.HH. DE PERSONAL DE 3.7M² CADA UNO, RECINTOS DE ROPA LIMPIA Y ROPA SUCIA DE 0.54M² CADA UNO, LAVACHATAS DE 4M², RECINTO ASEO DE 3.38M², ESTAR DE FUNCIONARIOS DE 6.76M², DEPÓSITO DE SILLAS DE RUEDAS 2.31M² , UN BOX DE PROCEDIMIENTOS DE 12.4M², UNA SALA DE OBSERVACIÓN DE 19.4M², SS.HH PACIENTE DE 3.8M², UNA ESTACIÓN DE ENFERMERÍA DE 10.37M², TRABAJO LIMPIO DE 4.03M² Y UN RECINTO DE TRABAJO SUCIO DE 4.03M². TAMBIÉN SE INCLUYE BOX GINECOLÓGICO (ATENCIÓN A VÍCTIMAS) DE 14.8M², BAÑO INCLUIDO DE 3.42M², ADEMÁS DE UNA SUPERFICIE DE CIRCULACIONES Y MUROS DE 142.75M². TODO ELLO ALCANZA UNA SUPERFICIE DE 346.64M².POR OTRO LADO, SE CONSIDERAN LOS SIGUIENTES RECINTOS DEL ÁREA DE KINESIOTERAPIA: UNA SALA DE ESPERA DE 24.38M², 2 BAÑOS PÚBLICOS UNIVERSALES DE 3.89M² CADA UNO, UN BOX IRA DE 18.19M², UN BOX ERA DE 17.92M², UN GIMNASIO DE REHABILITACIÓN DE 48.44M², UNA BODEGA DE MATERIALES DE 3.14 M², SALA DE ACTIVIDADES DE LA VIDA DIARIA 17.79M², CUBÍCULOS DE ATENCIÓN 13.26M², A LO QUE SE DEBE SUMAR EL LA SUPERFICIE DE CIRCULACIONES Y MUROS, POR 22.6M², EL TOTAL DE ESTA SUPERFICIE ES DE 173.5M².LA INICIATIVA CONSIDERA ADEMÁS LA ADQUISICIÓN DE EQUIPAMIENTO Y EQUIPOS NECESARIOS PARA EL SECTOR DE URGENCIA Y ÁREA KINÉSICA DE UN HOSPITAL COMUNITARIO COMO ES EL DE VICUÑA DE ACUERDO A LOS ESTÁNDARES DEL MINSAL.</t>
  </si>
  <si>
    <t>EL PROYECTO PERMITIRA RESOLVER MULTIPLES PROBLEMAS DE GESTIÓN DE TRÁNSITO EN LA COMUNA DE LA UNIÓN, MEJORANDO LAS CONDICIONES DE MOVILIDAD, MEDIANTE LA IMPLEMENTACIÓN DE PROYECTOS DE INVERSIÓN QUE PERMITIRÁN OPTIMIZAR EL USO DE LA INFRAESTRUCTURA VIAL COMUNAL.</t>
  </si>
  <si>
    <t>ESTE PROYECTO INVOLUCRA VARIOS SECTORES DE LA CIUDAD, POR LO QUE LO MÁS APROPIADO ES IDENTIFICAR ÁREAS EN ESTE CONTEXTO, EL PROYECTO DESARROLLA MEDIDAS EN  EL ÁREA CÉNTRICA DE LA CIUDAD DEFINIDA POR LOS SIGUIENTES EJES:
A) GESTIÓN DE TRANSITO:
- CALLE RAMIREZ 
- CALLE ARTURO PRAT
- CALLE ESMERALDA 
- CALLE SERRANO 
- CALLE SARGENTO ALDEA 
- CALLE COMERCIO 
- CALLE MANUEL MONTT 
- CALLE ANGAMOS 
- CALLE 21 DE MAYO
- CALLE O´HIGGINS 
- AVDA BARROS ARANA
ADEMÁS EL PROYECTO CONTEMPLA LA IMPLEMENTACIÓN DE 11 INTERSECCIONES SEMAFORIZADAS, TANTO EN EL ÁREA CÉNTRICA COMO FUERA DE ELLA. LAS MAYORES MODIFICACIONES SON, LAS SIGUIENTES INTERSECCIONES:
- AVDA. INDUSTRIAL CON AVDA R. BOETTCHER
- AVDA CAUPOLICÁN CON CALLE COMERCIO  
- AVDA. INDUSTRIAL CON CALLE 21 DE MAYO.
 FINALMENTE ES IMPORTANTE MENCIONAR QUE EL PROYECTO PROPONE UN DISEÑO A NIVEL PARA EL CRUCE FERROVIARIO DE CALLE CAUPOLICÁN.  EL CUAL SERA TERMINADO POR UN PROYECTO MUNICIPAL COMPLEMENTARIO QUE CUENTA CON APROBACIÓN DE EFE.
B) CICLOVIAS
SIGUIENTES LONGITUDES EN (METROS)
- CALLE PRAT                     (2290)
- AVDA CAUPOLICAN            (386)
- AVDA INDUSTRIAL             (240)
- CALLE RICARDO SIEGLE      (550)
- CALLE LOS COPIHUES         (645)
- CALLE LA VIRGEN              (2348)
EXISTIENDO UN TOTAL DE 8.564 METROS DE CICLOVIAS EN EL PROYECTO DE SECTRA</t>
  </si>
  <si>
    <t>NATALES POSEE LA SEGUNDA CONCENTRACIÓN DE POBLACIÓN Y DÉFICIT HABITACIONAL REGIONAL, EXISTIENDO DEMANDA POR VIVIENDAS, ORGANIZADA DE LARGA DATA, Y SE CUENTA CON SUELO URBANO SERVIU, QUE PERMITIRÁN GENERAR LOTEOS INTEGRADOS SOCIALMENTE PARA ATENDER ESTA DEMANDA HABITACIONAL.</t>
  </si>
  <si>
    <t>CORRESPONDE A LAS OBRAS DE URBANIZACIÓN PARA UN LOTEO DE 149 VIVIENDAS, LAS CUALES TENDRÁN UNA SUPERFICIE DE APROXIMADAMENTE 58 MT2, EMPLAZADAS EN UN TERRENO DE APROXIMADAMENTE 3,07 HECTÁREA. LAS PRINCIPALES OBRAS CONTEMPLAN MEJORAMIENTOS DE SUELO, PAVIMENTACIÓN, INSTALACIÓN DE SERVICIOS, ÁREAS VERDES, EQUIPAMIENTO, ILUMINACIÓN PÚBLICA, SEÑALIZACIÓN, ENTRE OTRAS.</t>
  </si>
  <si>
    <t>EL HUMEDAL LOS BATROS SECTOR CANDELARIA ES UN SECTOR MUY DETERIORADO Y DEGRADADO ECOLOGICAMENTE, PERO QUE POSEE UN ALTO POTENCIAL Y UN GRAN VALOR PAISAJISTICO QUE SE REQUIERE RESCATAR PARA LA COMUNIDAD CIRCUNDANTE Y PARA LA COMUNA DE SAN PEDRO DE LA PAZ, COMO MEDIDA PARA LA PUESTA EN VALOR DE NUESTROS ECOSISTEMAS URBANOS</t>
  </si>
  <si>
    <t>EL PROYECTO BUSCA PONER EN VALOR EL ECOSISTEMA DEL HUMEDAL DE MANERA DE PROYECTAR EN ESTE ESPACIO URBANO UN PARQUE RECREACIONAL DESTINADO AL ENCUENTRO SOCIAL, AL APRENDIZAJE DE LOS ESPACIOS ECOSISTÉMICOS URBANOS, A LA PRÁCTICA DEL DEPORTE, AL DESARROLLO LOCAL, A LA PRÁCTICA DE LA VIDA SANA Y SOBRE TODO A RESCATAR ESTE GRAN ESPACIO NATURAL DENTRO DE LA CIUDAD DE SAN PEDRO DE LA PAZ. CONSIDERA PASEOS, MIRADORES, CANCHAS DE FUTBOL, CICLOVIA, PLAZAS DE JUEGOS INFANTILES INCLUSIVOS,  PLAZAS DE AGUA, SECTORES DE ESTAR, SOMBREADEROS, CAMARINES, CASETAS DE GUARDIAS, SECTORES DESTINADO A LA VENTA DE PRODUCTOS DE LA ZONA, PAISAJISMO Y RENATURALIZACIÓN DEL HUMEDAL. NUEVO CAE M$ 511.784, NUEVO VAC M$5.870.131, CAE BENEF.=  $ 3.788</t>
  </si>
  <si>
    <t xml:space="preserve">EL SECTOR POBLACIONAL BICENTENARIO POSEE ESCASA OFERTA PREESCOLAR AFECTANDO A UNA POBLACION INFANTIL DE 509 MENORES ENTRE 0 Y 4 AÑOS. ESTA FALTA DE ESTIMULACION TEMPRANA GENERA EN LOS NIÑOS UN BAJO DESARROLLO DE SUS CAPACIDADES Y LOGRO DE SUS APRENDIZAJES </t>
  </si>
  <si>
    <t>EL PROYECTO CONTEMPLA CONSULTORIA PARA LA ELABORACION DEL DISEÑO DEFINITIVO Y LA CONSTRUCCION DE UN JARDIN INFANTIL CON EQUIPAMIENTO PARA ATENDER A 60 MENORES EN NIVEL SALA CUNA Y 72 MENORES EN NIVEL MEDIO. LA SUPERFICIE A INTERVENIR, DE ACUERDO A ANTE PROYECTO ES DE 1979,9 M2</t>
  </si>
  <si>
    <t>PERMITIRÁ MEJORAR LA CALIDAD DE VIDA DE LOS VECINOS YA QUE LA AUSENCIA DE PAVIMENTO HA TRAÍDO CONSIGO CONTAMINACIÓN DEL AIRE POR LA EMISIÓN DE MATERIAL PARTICULADO, SUCIEDAD EN LAS VIVIENDAS Y EVIDENTES RIESGOS DE ACCIDENTES A LOS PEATONES DEBIDO A LAS PIEDRAS QUE SALTAN Y EN INVIERNO POR EL BARRO</t>
  </si>
  <si>
    <t>SE CONSULTA LA PAVIMENTACION DE 7 CALLES Y PASAJES DE LA CIUDAD DE LA CIUDAD DE CHILLAN, LAS QUE SE DETALLAN A CONTINUACIÓN:
-	AV. NUEVA ORIENTE: ENTRE AV. A. DE ERCILLA Y PJE. CERRO TRIDENTE CON UNA SUPERFICIE DE 2047 M2 EN HCV, ESPESOR 0,15 M.
-	DIAGONAL MONTERRICO: ENTRE PJE. CERRO BELEN Y SENDA PAYACHATA CON UNA SUPERFICIE DE 405 M2 EN HCV, ESPESOR 0,15 M.
-	CALLE FLORES MILLÁN: ENTRE AVDA. P. HARRIS Y CALLE LA ESPIGA CON UNA SUPERFICIE DE 980 M2 EN HCV, ESPESOR 0,15 M.
-	CALLE VALPARAÍSO: ENTRE SIMÓN BOLÍVAR Y CALLE IGNACIO CARRERA PINTO CON UNA SUPERFICIE DE 679 M2 EN ASFALTO, ESPESOR 0,09 M.
-	CALLE LORD COCHRANE: ENTRE ANTÁRTICA CHILENA E IGNACIO CARRERA PINTO CON UNA SUPERFICIE DE 1777 M2 EN ASFALTO, ESPESOR 0,09 M.
-	CALLE SIMÓN BOLÍVAR: ENTRE LORD COCHRANE Y PJE. JUAN FERNÁNDEZ CON UNA SUPERFICIE DE 965 M2 EN ASFALTO, ESPESOR 0,09 M.
-	PJE. JUAN FERNÁNDEZ: ENTRE SIMÓN BOLÍVAR E IGNACIO CARRERA PINTO CON UNA SUPERFICIE DE 291 M2 EN HCV, ESPESOR 0,15 M.
-      PJE. MALLECO: ENTRE CALLE SIMÓN BOLÍVAR E IGNACIO CARRERA PINTO, CON UNA SUPERFICIE DE 355 M2 EN HCV, ESPESOR 0,15 M.
- 	PJE. OSORNO: ENTRE ANTÁRTICA CHILENA E IGNACIO CARRERA PINTO CON UNA SUPERFICIE DE 619 M2 EN ASFALTO, ESPESOR 0,09 M. Y  419 M2 EN HCV, ESPESOR 0,15 M.
- 	PJE. BIO BIO: ENTRE ANTÁRTICA CHILENA E IGNACIO CARRERA PINTO CON UNA SUPERFICIE DE 619 M2 EN ASFALTO, ESPESOR 0,09 M. Y 419 M2 EN HCV, ESPESOR 0,15 M.
- ABARCANDO UNA SUPERFICIE TOTAL EN ASFALTO DE 4659 M2, EN ESPESOR DE 9 CM Y EN HCV DE 4916 M2, EN ESPESOR DE 15 CM.</t>
  </si>
  <si>
    <t>EL PROYECTO DE CONSTR. DE LA OFICINA DE REGISTRO CIVIL E IDENTIFICACIÓN DE ALTO HOSPICIO, CONTEMPLA LA CONSTRUCCIÓN DE UN EDIFICIO MODERNO QUE DÉ RESPUESTA A LOS REQUERIMIENTOS DE LOS CIUDADANOS, CON ESPACIOS ADECUADOS E IMPLEMENTADA SOBRE MODELOS QUE PERMITAN UNA ATENCIÓN DE EXCELENCIA Y DE CALIDAD</t>
  </si>
  <si>
    <t xml:space="preserve">SE CONTEMPLA LA CONSTRUCCION EN UN TERRENO DE 900 M2 CON UNA SUPERFICIE A CONSTRUIR DE 569,4M2. LA NUEVA OFICINA   CONTEMPLA LA CONSTRUCCIÓN EN 2DOS NIVEL, LOS QUE ALBERGA RÁN ÁREAS DE ATENCION DE PUBLICO, SALA DE CEREMONIAS,SALA DE ARCHIVOS DE LA INFORMACION, OFICINAS INTERNAS Y DE SERVICIOS BODEGAS DE BIENES VALORADOS Y DE OTRAS ESPECIES. EL EQUIPAMIENTO CONTEMPLA LA ADQUISICIÓN DEL MOBILIARIO COMPLETO PARA UNA OFICINA DE ATENCIÓN DE PÚBLICO IGUALMENTE PARA EL FUNCIONAMIENTO PROPIO DE LA OFICINA, ASIMISMO  EQUIPOS NECESARIOS PARA EL FUNCIONAMIENTO DE UNA OFCINA DE ESTA ENVERGADURA.  </t>
  </si>
  <si>
    <t xml:space="preserve">ESTE PROYECTO SE ENMARCA DENTRO DE LOS PRU, QUE BUSCAN IDENTIFICAR, RESCATAR Y ORDENAR LAS CARACTERISTICAS URBANAS DE LAS COMUNAS Y CONVERTIRLAS EN OPORTUNIDADES DE DESARROLLO. </t>
  </si>
  <si>
    <t>ESTE PROYECTO CONSISTE EN LA CONSTRUCCIÓN DE UN ÁREA RECREATIVA CON ILUMINACIÓN, ESCAÑOS, SEÑALÉTICA Y MOBILIARIO ACORDE CON EL ESPACIO QUE SE QUIERE HABILITAR.
CONTARÁ CON UNA ZONA TECHADA PARA DIFERENTES ACTIVIDADES, AREA DE JUEGOS INFANTILES INCLUSIVOS Y DE AGUA, ZONA DEPORTIVA PARA ADULTOS MAYORES, ZONA DE JUEGOS MUSICALES SENSORIALES, PAISAJISMO Y SISTEMA DE RIEGO.
LA SUPERFICIE INVOLUCRADA EN LAS OBRAS DEL PROYECTO ES DE  9.812 M2 Y EL TERRENO INVOLUCRADO TIENE UNA SUPERFICIE DE 17.245 M2.</t>
  </si>
  <si>
    <t>EL PARQUE AUTOMOTRIZ DE ARICA SE HA TRIPLICADO CONGESTIONANDO LAS VIAS DE CIRCULACION, ADICIONALMENTE LOS PRECIOS DE LOS COMBUSTIBLES SON MAS ELEVADOS QUE EN OTRAS CIUDADES. SE DEBE DESTACAR QUE ARICA POSEE UN CLIMA Y TAMAÑO QUE FAVORECE EL USO DE MEDIOS ALTERNATIVOS DE TRANSPORTE COMO LA BICICLETA.</t>
  </si>
  <si>
    <t>EL PRESENTE PROYECTO CONTEMPLA LA CONSTRUCCIÓN DE LA ETAPA II DE LA RED DE CORTO PLAZO DEL PLAN MAESTRO DE CICLOVÍAS DE ARICA, CONSIDERANDO LA NORMATIVA DE ALTO ESTANDA VIGENTE PARA ESTE TIPO DE INTERVENCIONES. 
PRIMER TRAMO EJE RENATO ROCCA: UBICADO ENTRE SANTA MARIA Y A. AZOLAS, PISTA DERECHA BIDIRECCIONAL ORIENTE Y PONIENTE, CON UNA LONGITUD DE 0,6 KMS. SE CONSIDERA LUMINARIAS, SEÑALÉTICA Y DEMARCACIÓN, UN REFUGIO PEATONAL, SEMAFORIZACIÓN Y MEJORAMIENTO DE ACERAS DEL EJE.
SEGUNDO TRAMO EJE AMADOR NEGHME: UBICADO ENTRE SANTIAGO ARATA Y LINDEROS, PISTA DERECHA BIDIRECCIONAL ORIENTE Y PONIENTE, CON UNA LONGITUD DE 0,9 KMS. SE CONSIDERAN LUMINARIAS, SEÑALÉTICA Y DEMARCACIÓN.</t>
  </si>
  <si>
    <t>SECTOR URBANO POBLACIONAL CON UNA ZONA DE INUNDACION QUE AFECTA AL ENTORNO DE LAS PROPIEDADES PRIVADAS, A LOS USUARIOS DE LA VIA PUBLICA Y LA INFRAESTRUCTURA VIAL URBANA EXISTENTE DEL SECTOR</t>
  </si>
  <si>
    <t xml:space="preserve">EL SECTOR DE INTERVENCION CORRESPONDE A LA CALLE RICARDO CANALES UBICADA AL INTERIOR DE LA POBLACION DEL MISMO NOMBRE, FRENTE A AREA VERDE EXISTENTE. CONTEMPLA COMO OBRA PRINCIPAL LA CONSTRUCCION DE UN POZO DE INFIILTRACION DE 2.353 M3 DE VOLUMEN MAXIMO DE ALMACENAMIENTO CON UN SISTEMA MODULAR DE CUBOS DREN DE POLIPROPILENO. CONSIDERA ADEMAS, DEMOLICION DE PAVIMENTOS, TUBERIAS, CAMARAS DE INSPECCION, SUMIDEROS, MODIFICACION DE SERVICIOS, DESVIOS DE TRANSITO, CALZADAS HCV, ACERAS HC, SOLERAS Y ZAMPEADOS. INCLUYE LA REPOSICION DE CALZADA PARA MEJORAR EL ESCURRIMIENTO SUPERFICIAL DE LAS AGUAS LLUVIAS EN LAS CALLES ESMERALDA CON BULNES LADO PONIENTE, YUNGAY CON BULNES LADO PONIENTE Y YUNGAY CON GABRIELA MISTRAL LADO ORIENTE. </t>
  </si>
  <si>
    <t>NUESTRA COMUNA CUENTA CON 22 CLUB DEPORTIVOS, ALREDEDOR DE 3715 PERSONAS, SIENDO UNA COMUNA DESTACADA POR EL DEPORTE. ACTUALMENTE LAS ACTIVIDADES DEPORTIVAS EN SUS NIVELES  FORMATIVOS, COMPETITIVOS Y RECREATIVOS PRESENTAN DEFICIT DADO LA AUSENCIA Y MAL ESTADO DE LA INFRAESTRUCTURA Y EQUIPAMIENTO.-</t>
  </si>
  <si>
    <t>LAS OBRAS A EJECUTAR DENTRO DEL PROGRAMA ARQUITECTONICO SON (SUPERFICIE A EJE): CAMARIN HOMBRES 43.12M2; CAMARIN DAMAS 43.12M2; BAÑO HOMBRE 19.34M2; BAÑO DAMAS 19.34M2;LOS   M2 DE BAÑO DISCAPACITADOS INCLUIDO EN BAÑOS PUBLICOS; CAMARIN ARBITRO 24.28M2; ENFERMERIA 7.87M2;BODEGA GENERAL 1  9.99M2;BODEGA GENERAL 2 5.1M2;ZONA LOCKERS 16.18M2; GRADERIAS 356 ASIENTOS 304.08M2; CASETA TRANSMISIONES 6.35M2; BODEGA ASEO 2.61M2; CIRCULACION CUBIERTA A1 79.85M2; CIRCULACION CUBIERTA A2 37.66M2; CIRCULACION CUBIERTA A3 73.60M2; BOLETERIA 4.70M2; CASETA DE CALEFONT 2.30M2; CASETA GRUPO ELECTROGENO 7.41M2 TOTAL M2 PROGRAMA: 706.90M2
PROGRAMA EXTERIOR: CANCHA DE FUTBOL 60X90MT (INCLUIDO CONTRACANCHA 3MT POR LADO 66X96 MT) 6336M2;MULTICANCHA 15X28MT  ( INCLUIR CONTRACANCHA QUEDA DE 19X32MT)608M2; PISTA VELOCIDAD (LARGO TOTAL 100MT POR 4 PISTAS DE 1.2MT CADA UNA )480M2; PISTA SALTO LARGO (LARGO TOTAL 100MT)48M2;SENDERO  DE TROTE (LARGO TOTAL 244MT)986.33M2; AREAS VERDES,PLAZAS Y CIRCULACIONES ABIERTAS 5699.7M2.-
SUPERFICIE TOTAL CONSTRUIDA 706.90M2
SUPERFICIE EXTERIORES 14.158 M2
TOTAL PROYECTO:14.864,93 M2
SE CONSIDERA ADEMAS DENTRO DEL PROYECTO A EJECUTAR LA EXTENSION DE AGUA POTABLE Y ALCANTARILLADO, QUEDANDO URBANIZADO EL RECINTO.-</t>
  </si>
  <si>
    <t>PROYECTO ENMARCADO EN LA POLÍTICA SOCIAL DE INTEGRACIÓN A LA ESCOLARIDAD DESDE LA EDAD TEMPRANA, PARA DISMINUIR LA BRECHA COBERTURA DE ATENCIÓN PRE BÁSICA EN EL PAÍS Y GENERAR SUFICIENTE 
CAPACIDAD DE ATENCIÓN PARA LOS NIÑOS ENTRE 0 Y 4 AÑOS EN EL RADIO 
URBANO DE LA COMUNA DE RIO BUENO.</t>
  </si>
  <si>
    <t>SE CONSULTAN LOS ESTUDIOS NECESARIOS PARA LA ELABORACION DEL DISEÑO DE ESPECIALIDADES PARA EJECUTAR LA CONSTRUCCION DE UN JARDIN INFANTIL CON EQUIPAMIENTO NECESARIO CON CAPACIDAD PARA ATENDER A 20 MENORES EN NIVEL SALA CUNA Y 24 EN NIVEL MEDIO. LA SUPERFICIE A EDIFICAR ES DE 567 M2 Y CORRESPONDE A UN ANTE PROYECTO ELABORADO POR EQUIPO META REGIONAL DE ACUERDO A LOS ESTANDARES APROBADOS POR EL PROGRAMA NACIONAL DE META PRESIDENCIAL PARA CONSTRUCCION DE SALAS CUNA.</t>
  </si>
  <si>
    <t>LA EDUCACIÓN INICIAL ES LA BASE PARA EL DESARROLLO PSICOMOTOR Y COGNITIVO DE LOS NIÑOS EN DESARROLLO. LO ANTERIOR GENERA LA NECESIDAD DE AMPLIAR LA COBERTURA DE SALAS CUNAS Y JARDINES INFANTILES DE MANERA DE POSIBILITAR EL ACCESO A TODA LA POBLACIÓN QUE REQUIERA ATENCIÓN EN LA COMUNA DE LONCOCHE.</t>
  </si>
  <si>
    <t>EL PROYECTO PRESENTADO CONSIDERA LA CONSTRUCCIÓN DE 2 SALA CUNA Y 2 NIVEL MEDIO CON CAPACIDAD PARA 20 LACTANTES Y 28 PÁRVULOS CADA UNO: ENTREGANDO UN TOTAL DE COBERTURA DE 96 NIÑOS Y NIÑAS. SE PROPONE LA CONSTRUCCIÓN DE INFRAESTRUCTURA DE 908,06 M2 Y  ADEMÁS SE CONSIDERA EN EL PROGRAMA ARQUITECTÓNICO  2 SALAS CUNA, 2 NIVELES MEDIOS, 4 SALAS DE MUDAS Y HÁBITOS HIGIÉNICOS, 2 SALAS DE EXPANSIÓN, 2 OFICINAS, 1 HALL DE ESPER, 1 SALAS MULTIUSO DOCENTE, 1 COMUNITARIA Y 1 DE AMAMANTAMIENTO.  BAÑOS (DOCENTE, PERSONAL DE SERVICIO, ACCESIBLE) BODEGAS, GUARDACOCHE, COCINA. ÁREA SUCIA-ÁREA LIMPIA, ÁREA OPERACIONES PRELIMINARES, COCINA DE LECHE, ÁREA DE CALDERAS, PATIO CERRADO Y CIRCULACIONES Y MUROS.
ADEMAS SE CONSULTA EL ESTUDIO DE LAS SIGUIENTES ESPECIALIDADES: TOPOGRAFÍA, MECÁNICA DE SUELOS, PROYECTO DE INGENIERÍAS, PROYECTO DE ARQUITECTURA DEFINITIVO, Y REVISORES INDEPENDIENTES DE PROYECTOS DE ESTRUCTURAS, EFICIENCIA ENERGÉTICA.</t>
  </si>
  <si>
    <t xml:space="preserve">LA NECESIDAD DE OTORGAR A LOS HABITANTES DE LA COMUNA EL BOSQUE, UN ESPACIO PÚBLICO QUE PERMITA ESTABLECER UN SOPORTE URBANO PARA SU RELACIÓN CON LOS SERVICIOS COMUNALES, CONECTAR VÍAS ESTRUCTURANTES Y ÁREAS VERDES, Y PERMITIR LA INTERACCIÓN Y ENCUENTRO SOCIAL Y CIUDADANO. </t>
  </si>
  <si>
    <t>LA PRIMERA ETAPA DE ESTE PROYECTO SE LOCALIZA EN AVENIDA ALEJANDRO GUZMÁN ENTRE AVDA. PADRE HURTADO Y AVDA. JULIO COVARRUBIAS,  ESTE TRAMO CONSIDERA LA INVERSIÓN EN VEREDAS Y PLATABANDAS CON CARACTERÍSTICAS DE CONECTIVIDAD DE SERVICIOS PÚBLICOS CON UN PERFIL CÍVICO.  
EL PROGRAMA ARQUITECTÓNICO CONSISTIRÁ EN GENERAR 917 M2  CIRCULACIONES CON BALDOSAS MICRO VIBRADAS, 2076 VEREDAS DE HORMIGÓN QUE INCLUIRÁ 901 M2 DE CARPETAS DE HORMIGÓN REFORZADO EN ACCESO VEHICULARES, LA INSTALACIÓN DE 119 BANCAS QUE CONFORMARAN LAS ZONAS DE PERMANENCIAS,  6 BASUREROS, 10 BICICLETEROS, 18 SEGREGADORES, OBRAS DE PAISAJISMO QUE INCLUIRÁN 778 M2 CUBRESUELOS, 7.599 ARBUSTOS Y 81 ÁRBOLES, JUNTO A UN PROYECTO ELÉCTRICO QUE COMPRENDERÁ 48 LUMINARIAS CON EFICIENCIA ENERGÉTICA.</t>
  </si>
  <si>
    <t>EL SECTOR NO POSEE UN SISTEMA DE AGUA POTABLE AJUSTADO A LA NORMATIVA VIGENTE. SE ABASTECEN DE AGUA CRUDA A TRAVÉS DE SISTEMAS INDIVIDUALES Y COLECTIVOS, ADEMÁS DE TRANSPORTE DE AGUA POTABLE DESDE LA ZONA URBANA Y COMPRA A LA EMPRESA SANITARIA</t>
  </si>
  <si>
    <t>OBRAS DE CAPTACIÓN QUE CONTEMPLAN LA CONSTRUCCIÓN DE CAPTACIÓN SUPERFICIAL Y CONEXIONES HIDRÁULICAS, LÍNEA DE ADUCCIÓN, CONSTRUCCIÓN DE SISTEMA DE TRATAMIENTO Y CASETA PARA EQUIPOS DE TRATAMIENTO Y DESINFECCIÓN. CONSTRUCCIÓN DE ESTANQUE DE REGULACIÓN N°1 CON V= 10 M3 Y N°2 CON V= 20 M3 INSTALACIÓN  DE RED DE DISTRIBUCIÓN CONFORMADA POR A APROXIMADAMENTE 11.410 M DE CAÑERÍA DE HDPE Y 336 M DE TUBERÍA DE ACERO GALVANIZADO, CONSTRUCCIÓN DE CÁMARA DE VÁLVULAS ACUARTELADORAS, REDUCTORAS DE PRESIÓN Y DESAGÜE. CONEXIÓN DE 96 ARRANQUES DOMICILIARIOS E INSTALACIÓN DE OBRAS ELÉCTRICAS PARA EL CORRECTO FUNCIONAMIENTO DEL SISTEMA DE APR.</t>
  </si>
  <si>
    <t>LA INICIATIVA FORMA PARTE DEL PLAN URBANO ESTRATEGICO DE TALTAL, EL POLIGONO DE INTERVENCION CONSIDERA EL BORDE COSTERO Y EL SECTOR CERRO LA VIRGEN. EL PROYECTO SE SUSTENTA BAJO UN ENTORNO URBANO, PAISAJISTICO Y CULTURAL, COHERENTE CON LA IDEA CENTRAL DEL PLAN, QUE PROYECTA A TALTAL COMO UNA CIUDAD INTEGRADA, ATRACTIVA Y CON VALOR PATRIMONIAL.</t>
  </si>
  <si>
    <t>CORRESPONDE A LA ETAPA DE EJECUCION DE LA ZONA 2 (BORDE COSTERO), DEL PROYECTO META PRESIDENCIAL ENMARCADO EN EL PLAN CHILE AREA VERDE, DENOMINADO MEJORAMIENTO BORDE COSTERO Y PARQUE URBANO CERRO LA VIRGEN, TALTAL. EL DISEÑO DE ESTE ESPACIO PUBLICO, CONTRIBUYE A LA INTEGRACION URBANA DEL SECTOR CERRO LA VIRGEN, POR CUANTO LO ESTABLECE COMO UN ESPACIO MEDIADOR ENTRE LA SITUACION BORDE MAR Y BORDE CERRO, ADEMAS DE FORMALIZARSE COMO UN ARTICULADOR ENTRE EL NORTE Y EL SUR DE LA CIUDAD. ESTA INICIATIVA PROPORCIONARA UNA IMAGEN RENOVADA AL SECTOR, QUE LO IDENTIFICARA Y LO HARA ATRACTIVO PARA IMPULSAR EL TURISMO EN LA COMUNA. EL PROYECTO ABARCA UN AREA APROXIMADA DE 32.560 M2, DESDE LA PLAZA ACCESO HASTA EL MUELLE HISTORICO DE TALTAL, CONSOLIDANDO EL SECTOR DE BORDE COSTERO.</t>
  </si>
  <si>
    <t>LA RUTA 5  ES EL ÚNICO  EJE ESTRUCTURANTE DE CONECTIVIDAD LONGITUDINAL  Y POR LA CUAL SE ACCEDE A LAS LOCALIDADES INTERIORES Y COSTERAS. DEBIDO AL IMPORTANTE TRÁNSITO DE VEHÍCULOS SE HACE NECESARIO RECUPERAR Y MEJORAR EL NIVEL DE  SERVICIO</t>
  </si>
  <si>
    <t xml:space="preserve">EL PRESENTE  PROYECTO POSTULA, EN FUNCIÓN DEL DISEÑO DE INGENIERÍA, LA EJECUCIÓN DE LAS OBRAS DE REPOSICIÓN DE LA CARPETA ASFÁLTICA Y OTRAS OBRAS, DE UN TRAMO DE LA RUTA 5, EN EL SECTOR DEL VALLE DE CHACA  ENTRE LOS  KM 2.024.000  Y KM. 2026,8. LA LONGITUD DEL PROYECTO ES DE 2,8  KM APROX. LAS PRINCIPALES OBRAS A EJECUTAR COMPRENDEN REPOSCIÓN DE PAVIMENTO, OBRAS DE DRENAJE Y PROTECCIÓN DE LA PLATAFORMA, ELEMENTOS DE CONTROL Y SEGURIDAD Y OBRAS VARIAS, ADEMÁS SE CONSIDERA EL MEJORAMIENTO DE DISEÑO EN INTERSECCIONES  Y ACCESOS A CAMINOS INTERIORES. </t>
  </si>
  <si>
    <t>ACTUALMENTE EXISTE UNA INSUF. COBERTURA, OPORTUNIDAD Y CALIDAD DE LA ATENCION DE LOS USUARIOS DEL CENTRO REGULADOR SAMU. JUNTO A LO ANTERIOR SE PROYECTA AUMENTAR LA COBERTURA DEL MISMO A NIVEL SUPRA SERVICIO. PARA ELLO SE REQUIERE MEJORAR EL FUNCIONAMIENTO DEL CENTRO REGULADOR, DOTANDOLO DE INFRAE</t>
  </si>
  <si>
    <t>EL PROYECTO CONSISTE EN LA CONSTRUCCIÓN DE INFRAESTRUCTURA Y  HABILITACIÓN PARA EL FUNCIONAMIENTO DEL CENTRO REGULADOR SAMU DE LA REGIÓN DE AYSÉN, QUE CUBRIRÁ LA REGIÓN DE AYSÉN. EL PROYECTO CUENTA CON UNA SUPERFICIE DE 627 METROS CUADRADOS  QUE SE DISTRIBUYEN EN; ADMINISTRACIÓN, ÁREA TÉCNICA, AREA ADMINISTRATIVA, AREA DE APOYO, CIRCULACIONES Y MUROS Y ESTACIONAMIENTOS. LA EDIFICACION SE PROPONE EN DOS NIVELES EN RADIER Y FUNDACIONES EN HORMIGÓN ARMADO, ESTRUCTURA DE MUROS PISOS Y CUBIERTA SERA METÁLICA Y REVESTIMIENTOS EN METAL Y FIBROCEMENTO. LA HABILITACIÓN CONTEMPLA EQUIPAMIENTOS DEL EDIFICIO Y PARA EQUIPOS EL PROYECTO CONTEMPLA UNA AVANZADA PROPUESTA DE TICS. PARA LA EJECUCIÓN DE LAS OBRAS SE CONTEMPLAN CONSULTORIAS PARA CONSULTORIAS PREVIAS Y ASESORÍA A LA INSPECCIÓN TÉCNICA DE OBRAS.</t>
  </si>
  <si>
    <t>EL PARQUE URBANO SURGE PARA DAR SOLUCIÓN AL ACTUAL DÉFICIT DE ÁREAS VERDES DE LA CIUDAD, MEJORANDO LA SEGURIDAD SOCIAL, FAVORECIENDO EL RECORRIDO PEATONAL POR SOBRE EL TRÁFICO VEHICULAR Y RESALTANDO EL ENTORNO NATURAL  CON UNA PUESTA EN VALOR DE TODOS LOS ELEMENTOS NATURALES Y CULTURALES DEL SECTOR.</t>
  </si>
  <si>
    <t>ENMARCADO EN EL PROGRAMA DE ESPACIOS PÚBLICOS MINVU, EN EL PLAN CHILE ÁREA VERDE, EN EL PEDZE, Y TAMBIÉN COMO MEDIDA PRESIDENCIAL, SE PRETENDE LA CREACIÓN DE UN GRAN PARQUE URBANO PARA COYHAIQUE, EMPLAZADO PARALELO AL RÍO SIMPSON, QUE BUSCA REPONER Y ACONDICIONAR UNA SERIE DE ESPACIOS DE USO PÚBLICO QUE ACTUALMENTE SE ENCUENTRAN DETERIORADOS, CON ESCASA O NULA MANTENCIÓN, CON DEFICIENTE MOBILIARIO URBANO, Y DESVINCULADOS ENTRE SÍ, LO QUE GENERA ÁREAS DE RIESGO SANITARIO Y SOCIAL PARA LA POBLACIÓN. 
SE HABILITARÁN EN TOTAL 59.900M2, QUE INCLUYEN 11.010M2 PARA LA CONSOLIDACIÓN DE VÍAS DE CIRCULACIÓN PEATONAL, CICLOVÍAS, PAVIMENTOS Y OTRAS ÁREAS DURAS CON ADOCRETOS, BALDOSAS Y PIEDRAS LAJA. SE CONSTRUIRÁN 423M2 DE PAVIMENTOS DE MADERA QUE CORRESPONDEN A DECK EN MIRADORES, PASARELAS Y OBRAS COMPLEMENTARIAS. 
LOS ESPACIOS PÚBLICOS CONTARÁN CON ÁREAS VERDES, MIRADORES, JUEGOS INFANTILES, MOBILIARIO URBANO, MÁQUINAS DE EJERCICIO, SENDEROS E ILUMINACIÓN ADECUADA. EN CUANTO A LAS INSTALACIONES, SE CONSIDERA LA CANALIZACIÓN SUBTERRÁNEA DE TELEFONÍA, FIBRA ÓPTICA, Y EMPALMES DE ENERGÍA ELÉCTRICA. 
LAS ÁREAS A INTERVENIR GENERARÁN ESPACIOS PÚBLICOS EQUIPADOS Y ADECUADOS PARA EL DESCANSO, EL ESPARCIMIENTO, LA CONTEMPLACIÓN, Y EL ENCUENTRO SOCIAL. DICHOS ESPACIOS QUEDARÁN ÍNTEGRAMENTE CONECTADOS A TRAVÉS DE CICLOVÍAS Y SENDEROS PEATONALES, INCLUYENDO EL CONCEPTO DE ACCESIBILIDAD UNIVERSAL, Y PRIVILEGIANDO EL DESPLAZAMIENTO DE PEATONES Y CICLISTAS VISITANTES DEL PARQUE EN FORMA SEGURA, SEPARADA DEL TRÁNSITO VEHICULAR QUE CIRCULA POR EL BYPASS RUTA SIETE.</t>
  </si>
  <si>
    <t>ESTE PROYECTO ESTÁ ORIENTADO A MEJORAR LA PRINCIPAL VÍA DE ACCESIBILIDAD Y CONEXIÓN DE LA CIUDAD DE RENGO CON LA RUTA 5 SUR, AUMENTANDO LA CAPACIDAD DE LA VÍA Y POTENCIANDO LA IMAGEN URBANA DE LA MISMA, COMPLEMENTANDO LA SOLUCIÓN VIAL CON UNA PROPUESTA DE DISEÑO URBANO.</t>
  </si>
  <si>
    <t>ESTE PROYECTO CONSISTE EN LA EJECUCION DEL MEJORAMIENTO INTEGRAL DEL EJE VIAL AVDA.
ERNESTO RIQUELME DE LA COMUNA DE RENGO. EL TRAMO ES DE APROXIMADAMENTE DE 1.330 MT., QUE COMPRENDE LA AVDA. RIQUELME ENTRE LA
RUTA 5 SUR Y AVDA. ARTURO PRAT. DONDE LAS OBRAS CONSIDERADAS PARA ESTE TRAMO CONSISTIRÍAN EN LA CONSTRUCCIÓN UNA DOBLE CALZADA
BIDIRECCIONAL, DE 7M CADA UNA, CON UNA MEDIANA DE ANCHO VARIABLE, JUNTO CON LA CONSTRUCCION DE UN PASO BAJO NIVEL EN EL SECTOR DEL
CUCRE DE LA AV. E. RIQUELME CON LA LINEA FERREA.</t>
  </si>
  <si>
    <t>EL MAL ESTADO DE LAS ÁREAS DE CIRCULACIÓN PEATONAL DE LA CALLE PULLUQUEN, ES PRODUCTO DE DISTINTOS FACTORES CLIMÁTICOS, HUMANOS Y CATÁSTROFES NATURALES LO QUE CONLLEVA A UNA DEFICIENTE CONECTIVIDAD PARA LOS PEATONES QUE TRANSITAN POR ESTAS CALLES.</t>
  </si>
  <si>
    <t>EL PRESENTE PROYECTO PROPONE LA REPOSICIÓN DE VEREDAS EN CALLE PULLUQUÉN DESDE CALLE SERRANO HASTA AVENIDA CHORRILLOS. LA PROPUESTA INDICADA ES POR VEREDAS DE BALDOSAS MICROVIBRADAS, YA QUE SE MEJORA SIGNIFICATIVAMENTE LA DURABILIDAD Y COSTO DE MANTENCIÓN EN EL TIEMPO Y POR ENDE LA CALIDAD DE VIDA PEATONAL, DEJANDO UNA SUPERFICIE UNIFORME, NIVELADA, DURABLE Y ACORDE A LOS PAVIMENTOS DE VEREDA  QUE SE HAN REALIZADO EN OTRAS CALLES DEL CUADRANTE DEL CENTRO HISTÓRICO DE LA CIUDAD DE SAN JAVIER, LO QUE DA CONTINUIDAD AL DISEÑO DE LAS CALLES YA EJECUTADAS CON DICHA TIPOLOGÍA DE VEREDA. EN GENERAL, SE PRETENDEN REPONER 5.545 M2 DE ACERAS EN BALDOSAS MICROVIBRADAS, CONJUNTAMENTE CON OBRAS ANEXAS COMO MUROS DE CONTENCIÓN EN PEQUEÑA ESCALA PARA EL CONFINAMIENTOS DE TERRENOS A MAYOR COTA Y EVITAR DESPRENDIMIENTOS  DE TIERRA O CAÍDAS DE CIERROS POR LA EJECUCIÓN DE LOS TRABAJOS.</t>
  </si>
  <si>
    <t xml:space="preserve">EN LA ACTUALIDAD LOS ADULTOS MAYORES DE GORBEA NO POSEEN UN ESPACIO PARA REALIZAR SUS MULTIPLES ACTIVIDADES DE RECREACION Y ENTRETENCION. ES POR ESTO QUE LA MUNICIPALIDAD REALIZARA ESTE IMPORTANTE PROYECTO PARA LOS ADULTOS MAYORES DE LA COMUNA DE GORBEA. </t>
  </si>
  <si>
    <t>LA INICIATIVA CONSISTE EN LA  CONSTRUCCIÓN DE UN CENTRO PARA QUE LOS ADULTOS MAYORES DE LA COMUNA PUEDAN DESARROLLAR ACTIVIDADES QUE MEJOREN SU CALIDAD DE VIDA. EL PROGRAMA ARQUITECTÓNICO CONTEMPLA 272.85 M2 QUE SE DESGLOSA DE LA SIGUIENTE FORMA:
- AREA DE ADMINISTRACIÓN: 20,62 M2
ESPACIO DESTINADO PARA PERSONAL ADMINISTRATIVO CON OFICINA Y BAÑO PERSONAL.
- ÁREA DE REUNIONES: 143,08 M2
CUENTA CON SALA DE ESTAR , COMEDOR Y 2 SALONES MULTIUSO , ESCENARIO PARA EL DESARROLLO DE ACTIVIDADES.
EN ESTE ITEM ADEMAS SE CONTEMPLA UN DORMITORIO, PARA QUE AQUELLOS ADULTOS MAYORES ESPECIALMENTE DE LOCALIDADES RURALES PUEDAN PERNOCTAR EN CASO DE EMERGENCIA.
- ÁREA DE SERVICIOS: 49.15 M2
ESTE ESPACIO CONTEMPLA LOS BAÑOS, COCINA, BODEGA, PATIO DE SERVICIO CUBIERTO Y SALA PARA EL GRUPO ELECTRÓGENO.
-CIRCULACIÓN Y MUROS: 60,00 M2</t>
  </si>
  <si>
    <t>ESTE PROYECTO SE INSERTA EN EL PRBC 18, CON EL FIN DE ASEGURAR UNA RESTAURACIÓN URBANÍSTICA DE CALIDAD, INCLUSIVA E INTEGRAL DE COBQUECURA, CONSIDERANDO EL VALOR PATRIMONIAL QUE POSEE ESA CIUDAD, SIN PERDER LA IMAGEN REPRESENTATIVA DEL HABITAR URBANO DEL CHILE CENTRAL DEL SIGLO XIX.</t>
  </si>
  <si>
    <t xml:space="preserve">LA ETAPA CONSISTE EN LA EJECUCIÓN DE LAS OBRAS NECESARIAS PARA MATERIALIZAR EL DISEÑO PROPUESTO DEL PROYECTO CONSTRUCCION EJE ZONA TIPICA CALLE INDEPENDENCIA EN COBQUECURA, LAS OBRAS INCLUYEN LA EJECUCIÓN DE PAVIMENTOS EN CALZADA Y VEREDAS, BANCAS EN OBRA Y BANCAS TIPO, SEÑALÉTICAS TURÍSTICAS, BASUREROS, ILUMINACIÓN PEATONAL, SEGREGADORES DE PIEDRA LAJA, CUBRESUELOS Y ARBOLES Y UN SOMBREADERO INSTALADO EN LA PLAZA DE COBQUECURA. TODO ESTO DESARROLLADO EN UNA SUPERFICIE DE 4.278,22 M2.       </t>
  </si>
  <si>
    <t>LA EDUCACIÓN INICIAL ES LA BASE PARA EL DESARROLLO PSICOMOTOR Y COGNITIVO DE LOS NIÑOS EN DESARROLLO. LO ANTERIOR GENERA LA NECESIDAD DE AMPLIAR LA COBERTURA DE SALAS CUNAS Y JARDINES INFANTILES DE MANERA DE POSIBILITAR EL ACCESO A TODA LA POBLACIÓN QUE REQUIERA ATENCIÓN EN LA COMUNA DE COLLIPULLI.</t>
  </si>
  <si>
    <t>EL PROYECTO PRESENTADO CONSIDERA LA CONSTRUCCIÓN DE 2 SALA CUNA Y 2 NIVEL MEDIO CON CAPACIDAD PARA 20 LACTANTES Y 28 PÁRVULOS CADA UNO: ENTREGANDO UN TOTAL DE COBERTURA DE 96 NIÑOS Y NIÑAS. SE PROPONE LA CONSTRUCCIÓN DE INFRAESTRUCTURA DE 915,78 M2 Y  ADEMÁS SE CONSIDERA EN EL PROGRAMA ARQUITECTÓNICO  2 SALAS CUNA, 2 NIVELES MEDIOS, 4 SALAS DE MUDAS Y HÁBITOS HIGIÉNICOS, 2 SALAS DE EXPANSIÓN, 2 OFICINAS, 1 HALL DE ESPER, 1 SALAS MULTIUSO DOCENTE, 1 COMUNITARIA Y 1 DE AMAMANTAMIENTO.  BAÑOS (DOCENTE, PERSONAL DE SERVICIO, ACCESIBLE) BODEGAS, GUARDACOCHE, CLOSET, COCINA. ÁREA SUCIA-ÁREA LIMPIA, ÁREA OPERACIONES PRELIMINARES, COCINA DE LECHE, ÁREA DE CALDERAS, PATIO CERRADO Y CIRCULACIONES Y MUROS.
ADEMAS SE CONSULTA EL ESTUDIO DE LAS SIGUIENTES ESPECIALIDADES: TOPOGRAFÍA, MECÁNICA DE SUELOS, PROYECTO DE INGENIERÍAS, PROYECTO DE ARQUITECTURA DEFINITIVO, Y REVISORES INDEPENDIENTES DE PROYECTOS DE ESTRUCTURAS, EFICIENCIA ENERGÉTICA.</t>
  </si>
  <si>
    <t>EN EL ÁREA DE INFLUENCIA EXISTE UNA POBLACIÓN INFANTIL DE  0- 3 AÑOS 11 MESES, QUE PRESENTA UN BAJO DESARROLLO SOCIO-COGNITIVO, DEBIDO A UNA ESCASA COBERTURA DE ATENCIÓN PRE-ESCOLAR.</t>
  </si>
  <si>
    <t>LA PRESENTE ETAPA CONSIDERA LA EJECUCIÓN DE OBRAS CIVILES PARA LA CONSTRUCCIÓN DE 1 SALA CUNA Y 1 NIVEL  MEDIO EN CALLE DOMEYKO N° 2050, COMUNA DE SANTIAGO. CON ESTO SE INSTALA UNA CAPACIDAD DE 20 CUPOS PARA LA ATENCIÓN DE SALA CUNA Y DE 24  PÁRVULOS EN NIVEL MEDIO.  
SERÁ ADMINISTRADO DIRECTAMENTE POR JUNJI. TAMBIÉN CONTEMPLA LA ADQUISICIÓN DE EQUIPOS Y EQUIPAMIENTO SEGÚN NORMATIVA CORRESPONDIENTE.
EL PROYECTO CONTEMPLA LAS SIGUIENTES ÁREAS:
.-RECINTOS DOCENTES: SALA DE ACTIVIDADES, SALA DE MUDAS Y HÁBITOS HIGIÉNICOS, AMBOS NIVELES Y SALA DE EXPANSIÓN.
.-RECINTOS ADMINISTRATIVOS: OFICINA DE DIRECCIÓN, DE EDUCADORAS, HALL DE ESPERA, SALA MULTIUSO, SALAS COMUNITARIAS, SALAS DE AMAMANTAMIENTO, BODEGAS Y BAÑOS.
.-ÁREA DE SERVICIOS: COCINA, COCINA DE LECHE, BODEGAS Y BAÑO.
.-AREAS CUBIERTAS
.-AREAS EXTERIORES
LA DISTRIBUCION DE LOS ESPACIOS ES DE LA SIGUIENTE: 
.-1ER PISO: 249,51 M2; 2O PISO: 293,43; SUPERFICIE CUBIERTA 51,73; ESPACIOS EXTERIORES 131,88 M2.
EL PROYECTO CONTEMPLA LA EDIFICACIÓN DE DOS PISOS, EN BASE A PERFILERÍA METÁLICA, LOSA DE PLACA COLABORANTE  Y FACHADA CON EFICIENCIA ENERGÉTICA. LOS RECINTOS Y PROGRAMA ARQUITECTÓNICO SE DISEÑAN SEGÚN LOS ESTÁNDARES DEL PROGRAMA PAM-CR.</t>
  </si>
  <si>
    <t>LOS SECTORES DE LAS ROSAS Y CUENTAS CLARAS SE ABASTECEN ESENCIALMENTE DE NORIAS QUE HAN VISTO DISMINUIR SUS NIVELES, AFECTANDO LA CONTINUIDAD Y PERMANENCIA DEL RECURSO AGUA, AFECTANDO NOTORIAMENTE SU CALIDAD DE VIDA.</t>
  </si>
  <si>
    <t>LAS OBRAS CONTEMPLAN LO SIGUIENTE:
-OBRAS DE HABILITACIÓN HIDRÁULICA DEL POZO EXISTENTE.
-INSTALACIÓN EQUIPO DE BOMBEO CAPAZ DE ELEVAR Q=2,2 L/S A 30 M.
-INSTALACIÓN DE CAÑERÍA DE IMPULSIÓN L=52,6 M. ESENCIALMENTE EN ACERO GALVANIZADO DN=75 MM.
-OBRAS DE CONSTRUCCIÓN DE ESTANQUE DE REGULACIÓN, V=25 M3, H=20 M.
-INSTALACIÓN SISTEMA DE CLORACIÓN, INCLUYE EQUIPO DOSIFICADOR DE HIPOCLORITO DE CALCIO Q=2,63 L/H  
 A UNA PRESIÓN DE 23,58 M.C.A.
-INSTALACIÓN DE MACROMEDIDOR DN=75 MM.
-OBRAS DE CONSTRUCCIÓN DE RED DE DISTRIBUCIÓN, A INSTALAR 8.490 METROS, PRINCIPALMENTE EN PCV C-6 
 DIÁMETROS 63 MM Y 75 MM.
-INSTALACIÓN DE 114 ARRANQUES DOMICILIARIOS.
-EJECUCIÓN DE VARIAS OBRAS ANEXAS.
-EJECUCIÓN DE OBRAS ELÉCTRICAS 
LAS OBRAS BENEFICIARÁN A 114 FAMILIAS QUE HOY NO CUENTAN CON AGUA POTABLE EN LA CANTIDAD Y PERMANENCIA ADECUADAS.</t>
  </si>
  <si>
    <t>EL PROYECTO BUSCA DAR SOLUCIÓN AL INADECUADO ABASTECIMIENTO DE AGUA PARA EL CONSUMO HUMANO, REEMPLAZANDO LOS ACTUALES SISTEMAS POR UN SISTEMA COLECTIVO, DE ACUERDO A LOS
OBJETIVOS DEL PROGRAMA NACIONAL DE AGUA POTABLE RURAL, MEJORANDO LA CALIDAD DE VIDA DE LOS HABITANTES DE LA LOCALIDAD</t>
  </si>
  <si>
    <t>LA CONSTRUCCIÓN DEL SISTEMA DE AGUA POTABLE CONSIDERA LAS SIGUIENTES OBRAS:
- HABILITACIÓN POZO-CASETA: CONSIDERA LA HABILITACIÓN DE LA NORIA-POZO, INTERCONEXIONES HIDRÁULICAS EN LA CAPTACIÓN, SUMINISTRO E INSTALACIÓN DE GRUPO MOTOBOMBA SUMERGIBLE, CASETA DE TRATAMIENTO Y CONTROL, EQUIPO DE TRATAMIENTO EN BASE A BOMBA DOSIFICADORA DE HIPOCLORITO DE CALCIO.
- RED DE IMPULSIÓN: CONSIDERA LA INSTALACIÓN DE  765 METROS DE TUBERIA DE PVC C-16 DIAMETRO 63 MILIMETROS Y 600 METROS DE TUBERIA DE PVC C-10 DIAMETRO 63 MILIMETROS, VÁLVULAS DE CONTROL Y VENTOSAS, OBRAS DE ATRAVIESOS, CÁMARAS DE VÁLVULAS, MACHONES DE HORMIGÓN.
- CONSTRUCCIÓN ESTANQUE SEMIENTERRADO DE HORMIGÓN ARMADO  DE CAPACIDAD DE 20 METROS CUBICOS: INCLUYE LAS OBRAS CIVILES NECESARIAS PARA LA CONSTRUCCIÓN DEL ESTANQUE SEMIENTERRADO MÁS LAS INTERCONEXIONES HIDRÁULICAS.
- RED DE DISTRIBUCIÓN: CONSIDERA LA INSTALACIÓN 8692 METROS DE TUBERÍA DE PVC C-10 DIAMETROS 63 MILIMETROS, VÁLVULAS DE CONTROL Y VENTOSAS, OBRAS DE DESAGÜES, MACHONES, ATRAVIESOS, INSTALACIÓN DE 74 ARRANQUES DOMICILIARIOS DE 1/2 PULGADA Y 8 ARRANQUE DE  ¾ PULGADA.
PARA EL SECTOR ALTO DE LOS MAITENES, SE CONSIDERA LA INSTALACIÓN DE UNA PLANTA PRESURIZADORA, QUE CONSTA DE LA CONSTRUCCIÓN DE UNA SENTINA Y LA INSTALACIÓN DE UNA BOMBA CON EQUIPO HIDRONEUMÁTICO Y 1412 METROS DE RESPECTIVA RED PRESURIZADA EN TUBERIAS DE PVC C-10 DIAMETRO 63 MILIMETROS.
- OBRAS ELÉCTRICAS: OBRAS ELÉCTRICAS PARA LA CONEXIÓN AL POZO, CASETA DE CONTROL Y PLANTA PRESURIZADORA.
- PRUEBA DE CONJUNTO, OPERACIÓN Y MANTENCIÓN.</t>
  </si>
  <si>
    <t>EN LA ACTUALIDAD LA LOCALIDAD DE SANTA FILOMENA II NO CUENTA CON SERVICIO DE AGUA POTABLE RURAL. POR ESTA RAZÓN, SE PROYECTA LA CONSTRUCCIÓN DEL SERVICIO PARA DOTAR DE AGUA A LA POBLACIÓN, CONTRIBUYENDO AL DESARROLLO DE ESTA LOCALIDAD.</t>
  </si>
  <si>
    <t>LAS OBRAS PROYECTADAS SON LAS SIGUIENTES:
-	INSTALACIÓN DE 52 NUEVOS ARRANQUES.
-	HABILITACIÓN DEL SONDAJE.
-	RED DE DISTRIBUCIÓN DE 7.020 M DE TUBERÍAS DE PVC C-10 CON UN DIÁMETRO DE 75 MM.
-	SISTEMA DE TRATAMIENTO CON FILTRO Y EQUIPOS DOSIFICADORES.
-	CONSTRUCCIÓN DE UN PEDESTAL DE H: 15 MTS, PARA LA CUBA EXISTENTE DE V: 25M3.
-	URBANIZACIÓN DE RECINTOS.
-	OBRAS ELÉCTRICAS NECESARIAS PARA EL FUNCIONAMIENTO DEL SERVICIO.
-	OBRAS VIALES.</t>
  </si>
  <si>
    <t>EL M.O.P. A TRAVES DE LA D.O.H. DESARROLLA EL PROGRAMA DE AGUA POTABLE RURAL, CON EL OBJETIVO DE SOLUCIONAR EL PROBLEMA QUE AFECTA A LAS LOCALIDADES CON DEFICIENTE ABASTECIMIENTO DE AGUA POTABLE LOGRANDO MEJORAR LA CALIDAD DE VIDA DE LOS BENEFICIARIOS Y DISMINUIR LA TASA DE ENFERMEDADES ENTERICAS.</t>
  </si>
  <si>
    <t>ESTA INICIATIVA CONTEMPLA LA HABILITACION DE UN POZO PROFUNDO DE 60 METROS QUE APORTA UN CAUDAL DE PRODUCCION DE 3,5 LTS/SEG, EL CUAL FUE CONSTRUIDO EL AÑO 2012 POR LA ILUSTRE MUNICIPALIDAD DE ANCUD. LAS AGUAS SERÁN TRATADAS MEDIANTE INYECCIÓN DE HIPOCLORITO DE CALCIO A TRAVÉS DE UN EQUIPO CLORADOR UBICADOS EN UNA CASETA PARA EL SISTEMA DE TRATAMIENTO DE CLORACION Y DE LAS OBRAS ELECTRICAS. SE CONTEMPLA LA CONSTRUCCIÓN DE UN ESTANQUE METALICO ELEVADO DE 25 M3 Y 20 METROS DE ALTURA. SE PROYECTA INSTALAR APROXIMADAMENTE 7,8 KM. DE RED DE DISTRIBUCIÓN QUE SERÁN EN PVC C-10 DE 75 MM DE DIÁMETRO, Y LA INSTALACIÓN DE 154 ARRANQUES DOMICILIARIOS. ESTA INICIATIVA PERMITIRÁ BENEFICIAR AL AÑO 2037 A 716 HABITANTES DEL SECTOR.</t>
  </si>
  <si>
    <t>LA INICIATIVA RADICA EN REPONER PARTE DE LAS ACERAS CENTRICAS. ASI GARANTIZAR CONDICIONES DE SEGURIDAD PARA TODOS LOS HABITANTES DADO EL PRECARIO ESTADO ACTUAL Y CONDUCENTE A ACCIDENTES. SIENDO NECESARIO SU INTERVENCIÓN.</t>
  </si>
  <si>
    <t>EL PROYECTO CONSISTE EN MEJORAR TRAMOS ACERAS CÉNTRICAS CON INTERVENCIÓN DE CALLES MONTT (ENTRE BULNES A FREIRE Y OÑEDERRA A ZAÑARTU), VIAL (ENTRE OHIGGINS A OÑEDERRA) Y OÑEDERRA (ENTRE ROSAS A CRUZ). EN MATERIALIDAD BALDOSAS. CON UNA SUPERFICIE DE 4.961 M2. CON REPOSICIÓN DE SOLERAS EN MAL ESTADO. EJECUCIÓN SEGÚN NORMATIVA VIGENTE Y ORDENANZA LOCAL SOBRE LA MATERIA.</t>
  </si>
  <si>
    <t>CHACA PRESENTA  NIVELES PRECARIOS DE DESARROLLO HUMANO, ALTOS ÍNDICES DE MIGRACIÓN Y FALTA DE ACCESO A SERVICIOS LA ELECTRICIDAD Y UNA MUY DIFÍCIL CONECTIVIDAD. TODAS ESTAS CARENCIAS SE ACENTÚAN EN ESTE ESCENARIO AFECTANDO COMO SIEMPE A LOS SECTORES MÁS VULNERABLES.</t>
  </si>
  <si>
    <t>CONSTRUCCIÓN DE 21,5 KM DE LÍNEA MT. CONDUCTOR DE ALUMINO, POSTES DE H. A. 11.5 M 600 KG DE RUPTURA.
CONSTRUCCIÓN DE 11 SUBESTACIONES DE DISTRIBUCIÓN DE DIVERSAS POTENCIAS.
SUBESTACIONES: 10 SS/EE AÉREAS DE 10 KVA, TRIFÁSICA, 3 SS/EE  AÉREAS DE 10 KVA BIFÁSICAS, 3 SS/EE AÉREAS DE 5 KVA, TRIFÁSICAS, 1 S/E TRIFÁSICA DE 15 KVA, TODAS DE 23/0.231 KV, CON SUS RESPECTIVOS EQUIPOS DE PROTECCIÓN EN MEDIA Y BAJA TENSIÓN.
CONSTRUCCIÓN Y SUMINISTRO DE UN REGULADOR DE VOLTAJE DE 600 KVA.
CONSTRUCCIÓN DE 71 EMPALMES DOMICILIARIOS.
REDES DE BAJA TENSIÓN EN CONDUCTOR DE ALUMINIO PRE-ENSAMBLADO CALPE.
TRAMITACIÓN EN LA SEC.
PERMISOS DE CRUCE Y PARALELISMOS EN VIALIDAD.</t>
  </si>
  <si>
    <t>POTENCIAR LA EDUCACIÓN MUNICIPAL REPRESENTA UNO DE LOS PRINCIPALES OBJETIVOS DE LA MUNICIPALIDAD DE TEMUCO, ES POR ESTO QUE EL PROYECTO DE REPOSICIÓN Y ADECUACION DE LA ESCUELA BOYECO REPRESENTA LA CONCRECION DE DICHO OBJETIVO A NIVEL RURAL.</t>
  </si>
  <si>
    <t>EL ESTABLECIMIENTO COMPRENDE LOS NIVELES DE ENSEÑANZA PRE-BÁSICA T1 Y T2 (25 ALUMNOS POR CURSO) Y NIVELES DE ENSEÑANZA BÁSICA DE 1° A 8° AÑO (38 ALUMNOS POR CURSO) DANDO UN TOTAL DE 354 ALUMNOS EN 1 CURSO POR NIVEL.  A NIVEL PROGRAMÁTICO CONSTA DE LOS SIGUIENTES RECINTOS:
1) ADMINISTRATIVOS 172M2; 2) 8 AULAS DE ENSEÑANZA BÁSICA 371M2; 3)	LABORATORIO DE CIENCIAS 59M2; 4) MULTITALLER 58M2 5) SALA DE COMPUTACIÓN 58M2; 6) BIBLIOTECA (CRA) 80M2; 7) SALA DE IDIOMAS 57M2; 8) AULA INTEGRACIÓN 19M2; 9) 2 SALAS DE ACTIVIDADES PREBÁSICA 60M2; 10) COMEDOR 128M2; 11) COCINA - DESPENSA 48M2; 12) MULTICANCHA TECHADA 603M2; 13) PATIO CUBIERTO PREBÁSICA 73M2; Y 14) PATIO CUBIERTO BÁSICA 80M2.</t>
  </si>
  <si>
    <t>IMPLEMENTAR EL MODELO DE SALUD FAMILIAR Y CUMPLIR CON LOS ESTANDARES DE CALIDAD DE LA ATENCIÓN DE LOS USUARIOS REQUIEREN DE CONTAR CON NUEVA INFRAESTRUCTURA Y RECURSOS DE CALIDAD, LOS QUE ACTUALMENTE CARECEN PARA IMPLEMENTAR EL MODELO DE ATENCIÓN FAMILIAR EN LA COMUNA DE TENO</t>
  </si>
  <si>
    <t>ETAPA COMPRENDE LA CONSTRUCCIÓN DE UN CESFAM EN LA COMUNA DE TENO, ADOSADO AL HOSPITAL. EL PROYECTO INCLUYE EQUIPO Y EQUIPAMIENTO NECESARIOS PARA SU NORMAL FUNCIONAMIENTO. LA MAGNITUD DEL RECINTO ES DE 1.658,71 MTS.2, CONTARÁ CON 8 BOX MULTIPROPOSITO, 1 BOX GINECOLÓGICO Y 2 BOX DENTAL, CON UN SILLON CADA UNO.
EL COSTO ANUAL EQUIVALENTE ES DE M$ 1.047.413 Y EL COSTO ANUAL EQUIVALENTE POR ATENCIÓN ES DE M$ 13,5.</t>
  </si>
  <si>
    <t>ACTUALMENTE ESTA LOCALIDAD NO CUENTA CON UN SISTEMA DE AGUA POTABLE, POR ESTA RAZÓN, SE PROYECTA LA IMPLEMENTACIÓN DEL SERVICIO PARA DOTAR DE AGUA A LA POBLACIÓN ACTUAL Y FUTURA, CONTRIBUYENDO A SU DESARROLLO.</t>
  </si>
  <si>
    <t>- INSTALACIÓN DE 129 NUEVOS ARRANQUES.
- RED DE DISTRIBUCIÓN DE APROX. 4.224 M EN PVC C-10 D = 63.
- MEJORAMIENTO DE LA CAPTACIÓN SUPERFICIAL EXISTENTE  CON SUS RESPECTIVAS INTERCONEXIONES HIDRÁULICAS. 
- HABILITACIÓN DE SENTINA COMO PLANTA ELEVADORA CON EQUIPOS DE BOMBEO Y SUS RESPECTIVAS INTERCONEXIONES HIDRÁULICAS. 
- ESTANQUE SEMIENTERRADO DE V=20 M3, CON SUS RESPECTIVAS INTERCONEXIONES HIDRÁULICAS. 
- SISTEMA DE ADUCCIÓN HACIA EL ESTANQUE. 
- SISTEMA DE TRATAMIENTO CON EQUIPOS DE DOSIFICACIÓN Y FILTRO.
- OBRAS ELÉCTRICAS NECESARIAS PARA EL FUNCIONAMIENTO DEL SERVICIO. 
- OBRAS VIALES. 
- URBANIZACIÓN DE RECINTOS.</t>
  </si>
  <si>
    <t xml:space="preserve">LA CONSTRUCCIÓN DE UN SERVICIO MEDICO LEGAL EN LA UNION PERMITIRA GENERAR CONDICIONES DE EFICACIA Y SEGURIDAD MEJORANDO LAS CONDICIONES LABORALES Y ATENCIÓN DE USUARIOS, CUMPLIENDO CON LAS EXIGENCIAS PROPIAS DE LA REFORMA PROCESAL PENAL, ASOCIADO AL  MARCO DE MODERNIZACION DE LA JUSTICIA CHILENA. </t>
  </si>
  <si>
    <t xml:space="preserve">EN ESTA ETAPA SE CONTEMPLA EJECUTAR EL DISEÑO ENTREGADO POR LA DIRECCIÓN DE ARQUITECTURA DE XIV REGIÓN.  EL PROYECTO CONTEMPLA LA CONSTRUCCIÓN DE UNA SUPERFICIE TOTAL DE  496.47 M2. DONDE SE HABILITARAN LAS ÁREAS DE CLÍNICA, TANATOLOGÍA Y ADMINISTRACIÓN. ADEMAS SE CONTENPLAN 315 M2 DE OBRAS EXTERIORES. EL PROYECTO SE EMPLAZARÁ EN UN TERRENO DE 630 M2.                                                                                                                                                                                            </t>
  </si>
  <si>
    <t>LA ESCASEZ DE TERRENOS Y LOS ALTOS COSTOS DE URBANIZAC., SON UN PROBLEMA PARA LA MATERIALIZACIÓN DE LA POLÍTICA HABITACIONAL EN LA REGIÓN. UN CONVENIO GORE-MINVU 2015-2020 PERMITIRÁ  URBANIZAR TERRENOS CON FNDR Y CONSTRUIR VIVIENDAS CON EL SUBSIDIO HABITACIONAL.</t>
  </si>
  <si>
    <t>CORRESPONDE A LA EJECUCIÓN DE LAS DOS PRIMERAS ETAPAS DEL LOTEO DISEÑADO EN TERRENOS SERVIU, SECTOR SUR. ESTO IMPLICA LA URBANIZACIÓN DE LA CONSTRUCCIÓN DE 208 SOLUCIONES HABITACIONALES, SIENDO LAS PRINCIPALES PARTIDAS LAS ASOCIADAS A MEJORAMIENTOS DE SUELOS, PAVIMENTACIÓN, AGUAS LLUVIAS, INSTALACIÓN DE REDES DE SERVICIOS, JUEGOS INFANTILES, EQUIPAMIENTO, ENTRE OTRAS MENORES.</t>
  </si>
  <si>
    <t>EL PROYECTO  TIENE COMO OBJETIVO OTORGAR A LA COMUNIDAD DE CHAITÉN Y SUS VISITANTES UN  ESPACIO PÚBLICO PERTINENTE CON SU CONTEXTO Y RESCATANDO LA IDENTIDAD DEL LUGAR, DADO QUE LA PLAZA QUEDÓ INHABITABLE POR LOS EFECTOS DE LA ERUPCIÓN DEL VOLCÁN EL AÑO 2008.</t>
  </si>
  <si>
    <t>DURANTE ESTA ETAPA SE EJECUTARÁN LAS OBRAS CIVILES DE LA PLAZA DE CHAITÉN, CON PARTIDAS CORRESPONDIENTES A: 4471 M2 DE VEREDAS; 7404 M2 DE PAISAJISMO Y ARBORIZACIÓN; 430UN DE LUMINARIAS CONSIDERNADO EL SOTERRAMIENTO DEL CABLEADO DE ELECTRIFICACIÓN; 148 M2 DE CUBIERTAS (CUBIERTA CENTRAL PARA EVENTOS, CUBIERTA EN EL ÁREA DE JUEGOS DE NIÑOS, CUBIERTA CIVICA Y  CUBIERTA SOBRE PUNTO DE INFORMACIÓN TURÍSTICA); 9 UN BASUREROS DE TIPO PLAN PALENA Y SEÑALÉTICA TURÍSTICA. EL PROYECTO TAMBIEN INTEGRA EL MEJORAMIENTO DEL MONUMENTO A LOS DERECHOS HUMANOS EXISTENTE EN LA PLAZA, EMBLEMAS PATRIOS, UNA ESCULTURA ALUSIVA A LA IDENTIDAD LOCAL DE CHAITEN Y UN RECORRIDO HISTÓRICO EMPLAZADO EN EL EJE CENTRAL DE LA PLAZA.</t>
  </si>
  <si>
    <t xml:space="preserve">EL SECTOR DE HUELLANTO, NO CUENTA CON UN SISTEMA DE PRODUCCIÓN DE AGUA POTABLE. DEBIDO A QUE LAS AGUAS CAPTADAS DE ESTAS FUENTES NO PRESENTAN NINGÚN TIPO DE TRATAMIENTO POSTERIOR, LAS POSIBILIDADES DE CONTAMINACIÓN QUÍMICA Y BACTERIOLÓGICA SE HACEN RECURRENTES, EXISTIENDO UN RIESGO DE ENFERMEDADES. </t>
  </si>
  <si>
    <t xml:space="preserve">1.	HABILITACIÓN SISTEMA CAPTACIÓN SUBTERRÁNEA PROVENIENTE DE SONDAJE EXISTENTE EN COORDENADAS UTM (WGS-84): N: 5.661,631 Y E: 719.974. INCLUYE PLANTA ELEVADORA, URBANIZACIÓN Y CIERROS RECINTO. CASETA CONTROL-COMANDO DE 9,8 M2, ESTRUCTURA H.A., ALBAÑILERÍA LADRILLO ESTUCADO Y CUBIERTA FE GALVANIZADO 
2.	CONSTRUCCIÓN 9.032  RED IMPULSIÓN;
2.1.	EN HDPE PE-100, PN-16, DIÁMETRO 110 MM, 1.596 M Y EN PN-10, 1.043 M DE 110 MM DE DIÁMETRO Y 376 M EN DIÁMETRO 50 MM.
2.2.	EN ACERO SCH 40, DE 4 PULG DE DIÁMETRO 6.017 M.
3.	CONSTRUCCIÓN SALA TRATAMIENTO-CONTROL-BODEGA-BAÑO OPERADOR, DE 19,6 M2, ESTRUCTURA H.A., ALBAÑILERÍA LADRILLO ESTUCADO Y CUBIERTA FE GALVANIZADO. SUMINISTRO E INSTALACIÓN EQUIPOS E INTERCONEXIONES HIDRÁULICAS. INCLUYE CIERROS Y URBANIZACIÓN RECINTO.
4.	INSTALACIÓN ESTANQUE REGULACIÓN METÁLICO DE 75 M³, SOBRE TORRE METÁLICA DE 20 M DE ALTURA E INTERCONEXIONES HIDRÁULICAS.
5.	CONSTRUCCIÓN RED MATRIZ EN HDPE PE 100 PN 10:
5.1.	DE DIÁMETRO 75 MM, 27.381 M.
5.2.	DE DIÁMETRO 90 MM, 2.681 M.
5.3.	DE DIÁMETRO 110 MM, 4.078 M.
5.4.	ACUARTELAMIENTO DE REDES EN 19 ZONAS
5.5.	INSTALACIÓN ESTANQUE 2.000 LT SOBRE TORRE METÁLICA.
6.	INSTALACIÓN DE 241 ARRANQUES DOMICILIARIOS. INCLUYE FUENTÓN CON ATRIL METÁLICO.
7.	INSTALACIONES ELÉCTRICAS PARA SISTEMAS DE IMPULSIÓN, CONTROL Y ALUMBRADO. 
8.	DESINFECCIÓN, PRUEBAS DE CONJUNTO, PUESTA EN OPERACIÓN. ADIESTRAMIENTO OPERADOR, HERRAMIENTAS Y MATERIALES ADICIONALES.
9.	RESOLUCIÓN SANITARIA FAVORABLE, DEL SERVICIO DE SALUD, PARA OPERACIÓN DEL SERVICIO. </t>
  </si>
  <si>
    <t>EL OBJETIVO PRINCIPAL, ES MEJORAR LA CONDICIÓN ACTUAL DE AV. ALESSANDRI Y CALLE JUAN PAULINO FLORES, VÍAS EXISTENTES DE ACCESO HACIA EL BALNEARIO "LAGUNA AVENDAÑO" Y QUE AÚN SON DE TIERRA,
CAUSANDO ANEGAMIENTOS Y DAÑOS A VEHÍCULOS EN INVIERNO Y ALTO GRADO DE POLUCIÓN EN TEMPORADA ESTIVAL.</t>
  </si>
  <si>
    <t>EL PROYECTO CONTEMPLA:
EXCAVACIÓN, NIVELACIÓN, COMPACTACIÓN, ESTABILIZACIÓN Y POSTERIOR PAVIMENTACIÓN DE 1.152 METROS LINEALES DE CALZADA DE 8 METROS DE ANCHO, EN CARPETA DE CONCRETO ASFÁLTICA DE ESPESOR E: 0.09 M, BASE Y GEOTEXTIL SEGÚN PROYECTO DE INGENIERÍA ÑU-2270 DE FECHA JULIO 2015 APROBADO POR SERVIU REGIÓN DEL BÍO BÍO.
INCLUYE SOLUCIÓN DE AGUAS LLUVIAS BASADA EN EL ESCURRIMIENTO GRAVITACIONAL, RESPETANDO LAS TOLERANCIAS DE PENDIENTES MÍNIMAS EXIGIDAS, DONDE LOS ESCURRIMIENTOS INTERIORES SE CONECTAN A LAS SOLUCIONES DEL TERRENO.
TAMBIÉN CONTEMPLA LA CONSTRUCCIÓN (REPOSICIÓN) DE ACERAS DE HV E: 0.07M CON BASE ESTABILIZADA E:0.08M, EN EL TOTAL DEL TRAMO A INTERVENIR POR AMBOS COSTADOS, UNA CICLOVIA DE HCV DE E:0.10 M CON BASE ESTABILIZADA DE E: 0.1 M,  EN EL COSTADO PONIENTE DE LA CALZADA LA CUAL SE CONECTARÁ CON LA EXISTENTE NE LA RUTA 148 Y CALLE JUAN PAULINO FLORES.
SOLERAS TIPO A PARA CONFORMACIÓN DE LA CALZADA, ILUMINACIÓN (MOVIMIENTO DE POSTES) Y PAISAJISMO SEGÚN PROYECTO EN ARMONÍA CON EL DISEÑO QUE POSEE EL PROYECTO DE MEJORAMIENTO DE CALLE J.P. FLORES.
EN LA SOLUCIÓN SE HA PLANTEADO DEJAR FRANJAS SIN PAVIMENTAR DE MÍNIMO 2 METROS ENTRE VEREDA Y CALZADA (SOLERAS) PARA QUE EN UN FUTURO SE PUEDAN EJECUTAR LAS REDES DE ALCANTARILLADO SIN LA NECESIDAD DE INTERVENIR LA PAVIMENTACIÓN DEL PRESENTE PROYECTO.</t>
  </si>
  <si>
    <t>EL MAL ESTADO DE LAS ÁREAS DE CIRCULACIÓN PEATONAL DE LA CALLE TORREBLANCA, ES PRODUCTO DE DISTINTOS FACTORES CLIMÁTICOS, HUMANOS Y CATÁSTROFES NATURALES LO QUE CONLLEVA A UNA DEFICIENTE
CONECTIVIDAD PARA LOS PEATONES QUE TRANSITAN POR ESTAS CALLES.</t>
  </si>
  <si>
    <t xml:space="preserve">EL PRESENTE PROYECTO PROPONE LA CONSERVACIÓN DE VEREDAS EN CALLE TORREBLANCA DESDE CALLE SERRANO HASTA AVENIDA CHORRILLOS, ACTUALMENTE SON DE HORMIGÓN, LA PROPUESTA INDICADA EN PROYECTO ES POR VEREDAS DE BALDOSAS MICROVIBRADAS, YA QUE SE MEJORA SIGNIFICATIVAMENTE LA DURABILIDAD Y COSTO DE MANTENCIÓN EN EL TIEMPO Y POR ENDE LA CALIDAD DE VIDA PEATONAL, DEJANDO UNA SUPERFICIE UNIFORME, NIVELADA, DURABLE Y ACORDE A LOS PAVIMENTOS DE VEREDA  QUE SE HAN REALIZADO EN OTRAS CALLES DEL CUADRANTE DEL CENTRO HISTÓRICO DE LA CIUDAD DE SAN JAVIER, LO QUE DA CONTINUIDAD AL DISEÑO DE LAS CALLES YA EJECUTADAS CON DICHA TIPOLOGÍA DE VEREDA. </t>
  </si>
  <si>
    <t>ESTA INICIATIVA CONTEMPLA LA HABILITACION DE UN POZO PROFUNDO DE 73 METROS QUE APORTA UN CAUDAL DE PRODUCCION DE 8,8 LTS/SEG, EL CUAL FUE CONSTRUIDO EL AÑO 2011 POR LA MUNICIPALIDAD DE RIO NEGRO. LAS AGUAS SERAN TRATADAS MEDIANTE INYECCION DE HIPOCLORITO DE CALCIO A TRAVES DE UN EQUIPO CLORADOR. DENTRO DE LAS OBRAS PROYECTADAS, SE CONTEMPLA PARA LA REGULACIÓN, LA CONSTRUCCIÓN DE UN ESTANQUE METALICO ELEVADO DE 10M3 Y 25 METROS DE ALTURA. ADEMAS DE UNA CASETA PARA EL SISTEMA DE TRATAMIENTO DE CLORACION Y DE LAS OBRAS ELECTRICAS. SE PROYECTA INSTALAR APROXIMADAMENTE 7,2 KM DE RED DE DISTRIBUCION QUE SERAN EN PVC DE 63 Y 75 MM DE DIAMETRO, Y LA INSTALACION DE 61 ARRANQUES DOMICILIARIOS. ESTA INICIATIVA PERMITIRÁ BENEFICIAR AL AÑO 2036 A 299 HABITANTES DEL SECTOR.</t>
  </si>
  <si>
    <t>LA INICIATIVA DE INVERSIÓN PERMITIRA DOTAR DE AGUA POTABLE A 137 VIVIENDAS DEL SECTOR RURAL EL ENCANTO, GENERANDO UNA MEJOR CALIDAD DE VIDA PARA 548 PERSONAS QUE HABITAN EN EL SECTOR</t>
  </si>
  <si>
    <t>ESTA INICIATIVA CONTEMPLA LA HABILITACION DE UN POZO PROFUNDO DE 80 METROS QUE APORTA UN CAUDAL DE PRODUCCION DE 8,0 LTS/SEG, QUE FUE CONSTRUIDO EL AÑO 2011 FINANCIADO POR LA SUBDERE. LAS AGUAS SERÁN TRATADAS MEDIANTE INYECCIÓN DE HIPOCLORITO DE CALCIO A TRAVÉS DE UN EQUIPO CLORADOR Y UN FILTRO MARCA COTACO TIPO AQUAFLECK MODELO WQA-425-F O SIMILAR, PARA LUEGO ALMACENAR EL AGUA POTABILIZADA EN UN ESTANQUE SEMIENTERRADO DE HORMIGÓN ARMADO DE 2OM3 QUE ABASTECERA A LA POBLACION UBICADA EN LA ZONA BAJA DEL SECTOR. EN EL MISMO RECINTO SE PROYECTA UNA PLANTA REELEVADORA PROYECTADA PARA SUMINISTRAR AGUA A UN ESTANQUE METALICO ELEVADO DE 15M3 Y 15 METROS DE ALTURA UBICADO EN OTRO TERRENO DE COTA SUPERIOR PARA ABASTECER A LA POBLACION UBICADA EN LA ZONA ALTA DEL SECTOR. SE CONTEMPLA ADEMAS UNA CASETA DONDE SE REALIZARA LA CLORACION Y SE INSTALARAN LAS OBRAS ELECTRICAS NECESARIAS. SE PROYECTA INSTALAR APROXIMADAMENTE 20 KM DE RED DE DISTRIBUCIÓN QUE SERÁN EN PVC DE 63, 75 Y 90 MM DE DIÁMETRO, Y LA INSTALACIÓN DE 137 ARRANQUES DOMICILIARIOS. ESTA INICIATIVA PERMITIRÁ BENEFICIAR AL AÑO 2036 A 884 HABITANTES DEL SECTOR.</t>
  </si>
  <si>
    <t xml:space="preserve">LA LOCALIDAD DE BULI ORIENTE, DISTANTE A 8,5 KILÓMETROS DE LA CIUDAD DE SAN CARLOS, TIENE 166 VIVIENDAS, LAS CUALES NO CUENTAN CON EL SERVICIO DE AGUA POTABLE , POSEEN POZOS NORIAS QUE SE SECAN, DEBIENDO LA MUNICIPALIDAD DE SAN CARLOS, LLEVARLES AGUA DE BEBIDA EN CAMIONES ALJIBES </t>
  </si>
  <si>
    <t>EL PROYECTO CONSISTE EN LA CONSTRUCCIÓN DEL SISTEMA DE AGUA POTABLE RURAL PARA BULI ORIENTE , DE ACUERDO A DISEÑO DE INGENIERÍA APROBADO.SE EJECUTARÁN LAS SIGUIENTES OBRAS :HABILITACIÓN POZO EXISTENTE(D=8", CUADAL DE 5,03 L/SEG.IMPUSIÓN POZO ESTANQUE ,OBRAS ELÉCTRICAS, EQUIPO DE ELEVACIÓN, CASETA , COMANDO, Y TRATAMIENTO DE CLORACIÓN  CON DOSIFICADORES DE SOLUCIÓN DE CLORO, ESTANQUE DE REGULACIÓN METÁLICO DE 50 METROS  Y TORRE DE 25 METROS ,  RED DE DISTRIBUCIÓN 116.102,6 METROS, Y SE CONSTRUIRÁN 146 ARRANQUES DOMICILIARIOS DE AGUA POTABLE.</t>
  </si>
  <si>
    <t>DAR CUMPLIMIENTO A LAS DISPOSICIONES LEGALES SANITARIAS Y AMBIENTALES VIGENTES, EN ESPECIAL AL D.S N°189, DONDE SE CONTEMPLA LA CONSTRUCCIÓN DEL PLAN DE CIERRE DEL VERTEDERO EL GALLO, CON EL FIN DE RESGUARDANDO LA CALIDAD DE VIDA DE LAS PERSONAS</t>
  </si>
  <si>
    <t>EL PROYECTO CONSIDERA LA CONSTRUCCIÓN DE TRES PLATAFORMAS DE RESIDUOS, UNAS SOBRE OTRAS Y QUE REQUIEREN DE 19.039 M3 DE MATERIAL DE COBERTURA, CAPA VEGETAL DE 4.760 M3 Y UN MOVIMIENTO MASIVO DE RESIDUOS AL INTERIOR DEL VERTEDERO DE 19.128 M3. SE PROPONE LA HABILITACIÓN DE 15 CHIMENEAS, LA HABILITACIÓN DE UNA FRANJA CORTAFUEGOS DE 5 METROS DE ANCHO, UN CERCO DE 2,1 METROS DE ALTO Y UN LARGO APROXIMADO DE 835 METROS. PARA EL MONITOREO DE LAS AGUAS SUBTERRÁNEAS, SE CONSIDERAN DOS POZOS Y PARA AISLAR LAS AGUAS SUPERFICIALES DEL INTERIOR SE CONTEMPLAN CANALES INTERCEPTORES DE AGUAS LLUVIA POR TODO EL BORDE DE LA PLATAFORMA CON UN LARGO APROXIMADO DE 513 METROS. LAS OBRAS COMPLEMENTARIAS CONSIDERAN LEVANTAM. TOPOGRAF. INICIAL Y PREVIO PARA CONOCER EL ESTADO ACTUAL Y FINAL DEL SITIO. LA HABILITACIÓN Y RETIRO DE INSTALACIONES CONTEMPLA EL RETIRO Y DEMOLICIÓN DEL CERCO PERIMETRAL EXISTENTE Y LA HABILITACIÓN DE LAS INSTALACIONES ACTUALES. ADEMÁS, SE CONSIDERA LA LIMPIEZA DEL ENTORNO Y POR ÚLTIMO LA INSTALACIÓN DE FAENAS DONDE SE CONTEMPLA LA HABILITACIÓN DE UN ÁREA DE SERVICIO PARA EL PERSONAL Y SUMINISTRO DE MATERIALES, EQUIPOS, HERRAMIENTAS Y MAQUINARIA NECESARIA PARA EL INICIO DE LAS OBRAS. ADEMAS CONTEMPLA LA ADQUISICIÓN DE EQUIPOS.</t>
  </si>
  <si>
    <t>LA EJECUCIÓN DEL PROYECTO VIAL, EUSEBIO LILLO, DE  LA COMUNA DE PUNTA ARENAS,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t>
  </si>
  <si>
    <t>EL PROYECTO CORRESPONDE A LA CONSTRUCCION DE LA CALLE EUSEBIO LILLO SUR, ENTRE LOS TRAMOS DANIEL CRUZ Y TOMAS COCHRANE, UBICADA EN LA COMUNA DE PUNTA ARENAS. EL PROYECTO TIENE UNA LONGITUD DE 296.71 M.  CONSIDERA LOSA DE HCV CON 0,17 (M) DE ESPESOR Y ACERAS DE 0,07 (M) DE ESPESOR.</t>
  </si>
  <si>
    <t>INCREMENTAR LA VIGILANCIA POLICIAL MEDIANTE SERVICIOS POLICIALES PERMANENTES Y EFECTIVOS POR CUADRANTES, ENTREGANDO MAYOR PRESENCIA DE CARABINEROS  EN LA POBLACIÓN, CON EL PROPÓSITO DE CONTROLAR LA CRIMINALIDAD Y ELEVAR LOS NIVELES DE PERCEPCIÓN DE SEGURIDAD DE CHILLÁN VIEJO.</t>
  </si>
  <si>
    <t>SE POSTULA LA REPOSICIÓN DE LA 6ª COMISARÍA DE CHILLAN VIEJO CON UNA INFRAESTRUCTURA DE 1.427,4 M2, BAJO EL SISTEMA CONSTRUCTIVO ISOPOL MEDIANTE LA MODALIDAD DE PAGO CONTRA RECEPCIÓN. LO ANTERIOR CON LA FINALIDAD DE FINALIZAR EL PROCESO DE IMPLEMENTACIÓN DE LA ESTRATEGIA PLAN CUADRANTE EN LA COMUNA.</t>
  </si>
  <si>
    <t>PLAN CUADRANTE</t>
  </si>
  <si>
    <t>REFORZAR LA RESOLUCIÓN DE LA RED DE URGENCIA PARA MEJORAR EL ACCESO Y OPORTUNIDAD DE LA ATENCIÓN DE LA POBLACIÓN A CARGO, DE ACUERDO A ESTÁNDARES DE CALIDAD Y EQUIDAD CONTRIBUYENDO A
LA MEJORÍA DEL NIVEL DE VIDA DE LA POBLACIÓN QUE PRESENTA PROBLEMAS DE URGENCIA DE SALUD.</t>
  </si>
  <si>
    <t>EL PROYECTO CONSISTE EN EL DISEÑO, CONSTRUCCIÓN Y HABILITACIÓN DE UN SERVICIO DE ALTA RESOLUCIÓN (SAR), CUYO CESFAM MADRE ES EL CENTRO DE SALUD JULIO ACUÑA PINZÓN Y SE CONTEMPLAN TRES ETAPAS: 1. DISEÑO DEL PROYECTO DEFINITIVO: SE REALIZARÁ EL ANTEPROYECTO DE ARQUITECTURA Y SE DESARROLLARAN LAS ESPECIALIDADES. LOS PLANOS DEL PROYECTO SE ENVIARÁN A LA SEREMI DE SALUD PARA QUE REALICE LAS OBSERVACIONES ANTES DE INICIAR LA EJECUCIÓN DE LAS OBRAS CIVILES. LA ETAPA TERMINA CON LA OBTENCIÓN DEL PERMISO DE EDIFICACIÓN. 2. LICITACIÓN DEL PROYECTO: SE UTILIZARAN LAS BASES TIPO DESARROLLADAS POR EL MINSAL. 3. EJECUCIÓN DE OBRAS CIVILES
SU PROGRAMA MÉDICO ARQUITECTÓNICO CONSISTE EN: - 03 BOX DE ATENCIÓN (CATEGORIZACIÓN, ATENCIÓN Y TRATAMIENTO RESPIRATORIO) - 03 BOX DE PROCEDIMIENTOS (PROCEDIMIENTOS, REANIMACIÓN Y DE ACOGIDA Y ALCOHOLEMIA) - 01 RECINTO RX ÓSTEO-PULMONAR - RECINTOS DE APOYO Y ZONAS ADMINISTRATIVAS ESTOS PROYECTOS SERÁN CONSTRUIDOS EN UN SOLO NIVEL Y EN TOTAL SUMAN 498 M2 SEGÚN PROGRAMA MÉDICO ARQUITECTÓNICO PROPUESTO.
SE CONTEMPLA ADEMÁS RECURSOS PARA LA INSPECCIÓN TÉCNICA DE OBRAS Y LA ADQUISICIÓN DE EQUIPOS, EQUIPAMIENTOS Y AMBULANCIA</t>
  </si>
  <si>
    <t>PUNTA ARENAS POSEE LA CONCENTRACIÓN DEL DEFICIT HABITACIONAL Y NO TIENE SUELO
URBANO QUE PERMITA DESARROLLAR POLITICAS SUSTENTABLES EN ESTA MATERIA, SIENDO NECESARIO GENERAR LOTEOS Y RESERVAS DE SUELO. BARRANCO AMARILLO POSEE UNA DEMANDA HABITACIONAL QUE NO SE QUIERE TRASLADAR DEL SECTOR.</t>
  </si>
  <si>
    <t>CORRESPONDE A LAS OBRAS DE URBANIZACIÓN PARA UN LOTEO DE 50 VIVIENDAS SOCIALES DEL FSEV, LAS CUALES TENDRÁN UNA SUPERFICIE DE APROXIMADAMENTE 50 MT2, EMPLAZADAS EN UN TERRENO DE APROXIMADAMENTE 1 HECTÁREA MT2. LAS PRINCIPALES OBRAS CONTEMPLAN MEJORAMIENTOS DE SUELO, PAVIMENTACIÓN, INSTALACIÓN DE SERVICIOS, ÁREAS VERDES, ILUMINACIÓN PÚBLICA, SEÑALIZACIÓN, ENTRE OTRAS.</t>
  </si>
  <si>
    <t>LA EDUCACIÓN INICIAL ES LA BASE PARA EL DESARROLLO PSICOMOTOR Y COGNITIVO DE LOS NIÑOS. LO ANTERIOR GENERA LA NECESIDAD DE AMPLIAR LA COBERTURA DE SALAS CUNAS Y JARDINES INFANTILES DE MANERA DE POSIBILITAR EL ACCESO A TODA LA POBLACIÓN QUE REQUIERA ATENCIÓN EN LA COMUNA DE PUCON</t>
  </si>
  <si>
    <t>EL PROYECTO PRESENTADO CONSIDERA LA CONSTRUCCIÓN DE 1 SALA CUNA Y 2 NIVELES MEDIO CON CAPACIDAD PARA 20 LACTANTES Y 56 PÁRVULOS: ENTREGANDO UN TOTAL DE COBERTURA DE 76 NIÑOS Y NIÑAS. SE PROPONE LA CONSTRUCCIÓN DE INFRAESTRUCTURA DE 776,19 M2 Y  ADEMÁS SE CONSIDERA EN EL PROGRAMA ARQUITECTÓNICO  1 SALA DE ACTIVIDADES PARA SALA CUNA, 2 SALAS DE ACTIVIDADES PARA NIVEL MEDIO, SALAS DE EXPANSIÓN, 1 SALA DE MUDAS, 2 SALAS DE HABITOS HIGIENICOS, 1 SALA DE AMAMANTAMIENTO, 1 OFICINA DE DIRECTORA, 1 OFICINA DE EDUCADORA, 1 SALA MULTIUSO DOCENTE, PATIO CERRADO, SALA COMUNITARIA, COCINA DE SALA CUNA, COCINA GENERAL, COCINA DE LECHE, BODEGAS DE ALIMENTOS, 2 BODEGAS GENERAL Y BODEGA PARA MATERIAL DIDÁCTICO.
ADEMAS SE CONSULTA EL ESTUDIO DE LAS SIGUIENTES ESPECIALIDADES: TOPOGRAFÍA, INGENIERÍA, MECÁNICA DE SUELOS, PROYECTO DE INGENIERÍAS, PROYECTO DE ARQUITECTURA DEFINITIVO, Y REVISORES INDEPENDIENTES DE PROYECTOS DE ESTRUCTURAS, ARQUITECTURA Y EFICIENCIA ENERGÉTICA.</t>
  </si>
  <si>
    <t>EL PROYECTO CONSISTE EN EL DISEÑO, CONSTRUCCIÓN Y HABILITACIÓN DE UN SERVICIO DE ALTA RESOLUCIÓN (SAR), CUYO CESFAM MADRE ES EL CENTRO DE SALUD CAROL URZÚA Y SE CONTEMPLAN TRES ETAPAS: 1. DISEÑO DEL PROYECTO DEFINITIVO: SE REALIZARÁ EL ANTEPROYECTO DE ARQUITECTURA Y SE DESARROLLARAN LAS ESPECIALIDADES. LOS PLANOS DEL PROYECTO SE ENVIARÁN A LA SEREMI DE SALUD PARA QUE REALICE LAS OBSERVACIONES ANTES DE INICIAR LA EJECUCIÓN DE LAS OBRAS CIVILES. LA ETAPA TERMINA CON LA OBTENCIÓN DEL PERMISO DE EDIFICACIÓN. 2. LICITACIÓN DEL PROYECTO: SE UTILIZARÁN LAS BASES TIPO DESARROLLADAS POR EL MINSAL. 3. EJECUCIÓN DE OBRAS CIVILES: PREVIO AL INICIO DE LAS OBRAS CIVILES, SE DEBE REALIZAR LA DEMOLICIÓN DE LA INFRAESTRUCTURA EXISTENTE EN EL TERRENO DONDE SE EMPLAZARÁ EL PROYECTO. 
SU PROGAMA MÉDICO ARQUITECTÓNICO CONSISTE EN: -03 BOX DE ATENCIÓN (CATEGORIZACIÓN, ATENCIÓN Y TRATAMIENTO RESPIRATORIO) - 03 BOX DE PROCEDIMIENTOS (PROCEDIMIENTOS, REANIMACIÓN Y DE ACOGIDA Y ALCOHOLEMIA) - 01 RECINTO RX ÓSTEO-PULMONAR - RECINTOS DE APOYO Y ZONAS ADMINISTRATIVAS.  EL PROYECTO SERÁ CONSTRUIDO EN UN SOLO NIVEL Y EN TOTAL SUMAN 473 M2, SEGÚM PROGRAMA MÉDICO ARQUITECTÓNICO PROPUESTO.
SE CONTEMPLA ADEMÁS RECURSOS PARA LA INSPECCIÓN TÉCNICA DE OBRAS Y LA ADQUISICIÓN DE EQUIPOS, EQUIPAMIENTO Y AMBULANCIA</t>
  </si>
  <si>
    <t>DE ACUERDO A LAS PRIORIDADES Y EJES DE GESTIÓN DE JUNJI, DE OTORGAR EDUC. PARVULARIA PÚBLICA DE CALIDAD CON APENDIZAJE SIGNIFICATIVO QUE FAVOREZCA EL DESARROLLO INTEGRAL DE LOS INFANTES, ESTE SECTOR TERRITORIAL REQUIERE AMPLIACIÓN DE COBERTURA PARA SATISFACER LA ALTA DEMANDA DE NIÑOS(AS) DE 0 A 2 AÑ</t>
  </si>
  <si>
    <t>EL PROYECTO CONSISTE EN LA CONSTRUCCIÓN DE 2 SALAS CUNA EN EL SECTOR CENTRO DE LA COMUNA DE ALTO HOSPICIO, CON CAPACIDAD PARA 40 LACTANTES DE 0 A 2 AÑOS. SU MATERIALIDAD PRINCIPAL ES HORMIGÓN ARMADO CON TABIQUERÍA ESTRUCTURAL TIPO CONVINTEC, EDIFICADO EN 1 PISO CON UNA SUPERFICIE DE 420 M2, EN UN TERRENO CEDIDO EN USUFRUCTO POR EL MUNICIPIO DE ALTO HOSPICIO.</t>
  </si>
  <si>
    <t>LA INICIATIVA RESPONDE A LA OFERTA INSUFICIENTE DE ÁREAS VERDES Y ESPACIOS PÚBLICOS CON INFRAESTRUCTURA ADECUADA PARA ALBERGAR ACTIVIDADES DE ESPARCIMIENTO Y RECREACIÓN, EN LA ZONA URBANA DE LONCOCHE</t>
  </si>
  <si>
    <t>LA ETAPA PROGRAMADA COMPRENDE LA EJECUCION DE APROXIMADAMENTE  12.471 M2, CORRESPONDIENTES A LA
CONSTRUCCIÓN DEL PROYECTO CONSTRUCCION PLAZA RECREATIVA SUR ORIENTE, UBICADO EN LA LOCALIDAD DE LONCOCHE.
LA EJECUCIÓN CONSIDERA LOS PROYECTOS DE ARQUITECTURA, PAISAJISMO, ESTRUCTURA, AGUA POTABLE Y
ALCANTARILLADO, RIEGO, ELECTRICO, ILUMINACIÓN, PAVIMENTACIÓN Y EVACUACIÓN DE AGUAS LLUVIAS PRINCIPALMENTE.
LA EJECUCIÓN DEL PROGRAMA ARQUITECTONICO CORRESPONDE A:
AREAS VERDES 3.636 M2
AREA DEPORTIVA (SKATE/ BICICROSS)  846M2
AREA PLAZA ACTIVA Y JUEGOS INFANTILES 412 M2
VIALIDAD 1.145 M2
AREAS DE PAUSA Y DESCANSO 1.873M2
CIRCULACIONES 4.373M2
ESTRUCTURAS CUBIERTAS MULTIUSO 186 M2</t>
  </si>
  <si>
    <t xml:space="preserve">EL SEDENTARISMO Y LA VOCACION TURISTICA DE LA CIUDAD HACEN QUE LAS INICIATIVAS QUE PROMUEVAN EL EJERCICIO SEAN FACTIBLES DE LLEVAR A CABO. UNA FORMA DE APORTAR A ELLO ES LA CONSTRUCCION DE CICLOVIAS PARA SER USADAS COMO MEDIO DE TRANSPORTE. </t>
  </si>
  <si>
    <t>CORRESPONDE A LA CONSTRUCCION DE CICLOVIAS DEL ALTO ESTANDAR DE ACUERDO A NORMATIVA MINVU EN DIFERENTES SECTORES DE P. NATALES, EN LA CALLES AV IBÁÑEZ, AV U. ESPERANZA, AV ESPAÑA, P.PARDO, C. HENRIQUEZ, E. RAMÍREZ Y AV S. BUERAS CON UNA LONGITUD DE 6,51 KM FORMANDO UN CIRCUITO DE CICLOVÍAS. SE CONSIDERA ADEMÁS OBRAS DE MEJORAMIENTO URBANO TALES COMO AREAS VERDES 5.694 M2, ACERAS 4.286 M2, OBRAS DE ILUMINACIÓN Y SEÑALETICA.</t>
  </si>
  <si>
    <t xml:space="preserve">EL SISTEMA EXISTENTE SE CONSTRUYÓ EN EL AÑO 1990 PARA ATENDER  180 VIVIENDAS, ACTUALMENTE ATIENDE A 309 USUARIOS Y EXISTE DEMANDA PARA ATENDER A  26 NUEVOS USUARIOS. </t>
  </si>
  <si>
    <t>SE CONSULTA:
1.	HABILITACIÓN SONDAJE  EXISTENTE EN COORDENADAS UTM (WGS-84); 5.698,939 NORTE Y 706,340 ESTE. INCLUYE PLANTA IMPULSIÓN, INTERCONEXIONES HIDRÁULICAS, INSTALACIÓN MEDIDOR DE CAUDAL, CIERROS Y URBANIZACIÓN RECINTO.
2.	CONSTRUCCIÓN DE 1.125 M DE RED DE IMPULSIÓN EN HDPE  PE-100, PN-10 DE 110 MM DE DIÁMETRO.
3.	MEJORAMIENTO CASETA DE TRATAMIENTO-BAÑO OPERADOR, INCLUYE REPOSICIÓN DE ARTEFACTOS Y DE EQUIPOS PARA TRATAMIENTO (HIPOCLORITO DE CALCIO Y PERMANGANATO) E INSTALACIÓN MEDIDOR DE CAUDAL.
4.	MANTENCIÓN EQUIPOS DE FILTRACIÓN. 
5.	REPOSICIÓN RED DE DISTRIBUCIÓN:
5.1.	EN HDPE PE-100, PN-10 Y 110 MM DE DIÁMETRO,  20.860 M.
5.2.	EN ACERO ASTM A53, 500 M.
5.3.	ACUARTELAMIENTO DE REDES EN 12 ZONAS.
5.4.	CUATRO ATRAVIESOS LÍNEA FÉRREA (INCLUYE COSTOS DERECHOS DE CONSTRUCCIÓN Y DE PASO DURANTE 20 AÑOS)
5.5.	INSTALACIÓN DE 3 VÁVULAS STORZ.
6.	RECONEXIÓN DE 309 ARRANQUES DOMICILIARIOS EXISTENTES E INSTALACIÓN DE 26 NUEVOS CON FUENTON ACERO INOXIDABLE SOBRE ATRIL METÁLICO.
7.	INSTALACIONES ELÉCTRICAS PARA FUERZA, ALUMBRADO Y CONTROL.
8.	SUMINISTRO DE EQUIPOS DE IMPULSIÓN STAND BY.
9.	RESOLUCIÓN SANITARIA FAVORABLE PARA OPERACIÓN DEL SERVICIO.</t>
  </si>
  <si>
    <t>EL PROYECTO PRETENDE RESOLVER LA CARENCIA DE UN ESPACIO PARA DIFUNDIR SERVICIOS CULTURALES A TRAVÉS DE UNA BIBLIOTECA REGIONAL ACORDE A REQUERIMIENTOS DE CAPACIDAD, EQUIPAMIENTO E INFRAESTRUCTURA ACORDE AL DESARROLLO DE LA REGIÓN.</t>
  </si>
  <si>
    <t>EL PROYECTO SE UBICA EN AVENIDA DE AGUIRRE N° 300, A UN LADO DE LA CASA DE LAS PALMERAS. CONSIDERA UNA CONSTRUCCIÓN DE UN EDIFICIO DE 5.592 M2, DE LOS CUALES 2.631,89 M2 ESTÁN DESTINADOS A SERVICIOS COMPUESTO POR: ÁREAS ACCESO 126 M2, ÁREAS DE EXTENSIÓN 602,9 6 M2, ÁREA PÚBLICO BIBLIOTECA 1.583,71 M2; ÁREA TRABAJO INTERNO BIBLIOTECA 228,01 M2; COORDINACIÓN REGIONAL 90 M2. ADICIONALMENTE, ÁREAS DE CIRCULACIÓN 1.152,34 M2 ESTACIONAMIENTO SUBTERRÁNEOS POR 1.808,57 M2, INVERSIÓN EN EQUIPAMIENTO DE M$657.632. Y EQUIPOS DE M$343.047. EL EDIFICIO ES DE HORMIGÓN ARMADO, ACERO CON TABIQUERÍA EXTERIOR DE CRISTAL.</t>
  </si>
  <si>
    <t>LA EJECUCIÓN DEL PROYECTO VIAL CALLE IGNACIO CARRERA PINTO, TRAMO BAHÍA DECEPCIÓN Y 660 METROS APROX. AL PONIENTE DE  LA COMUNA DE PUNTA ARENAS,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 EL PROYECTO VIAL CONSOLIDARA EL SECTOR PONIENTE, DONDE SE EJECUTARÁN LOS FUTUROS PROYECTOS HABITACIONALES.</t>
  </si>
  <si>
    <t>CORRESPONDE A LA EJECUCIÓN DE UN PROYECTO VIAL DE LA CALLE IGNACIO CARRERA PINTO, TRAMO BAHÍA DECEPCIÓN Y 660 METROS APROX. AL PONIENTE DE  LA COMUNA DE PUNTA ARENAS. EL PROYECTO CONSIDERA LA PAVIMENTACIÓN DE LOS TRAMOS EXISTENTES. LOS TRAMOS EXISTENTES  SE ENCUENTRAN EN LA ACTUALIDAD CON UNA CARPETA DE RODADO GRANULAR. 
EL PROYECTO CONSIDERA  CALZADAS EN HCV DE ESPESOR, E=0,18 Y UN ANCHO DE 8 (M). APROX. LAS VEREDAS TIENEN UN ESPESOR DE 0,07 (M) Y CONSIDERAN UN ANCHO DE 1.5 (M).CON UN TOTAL DE 2171 (M2).
LA OBRA DE PAVIMENTACIÓN VIAL CONSIDERA 660 (M) DE LONGITUD APROX.
TAMBIÉN SE CONSIDERAN MUROS DE CONTENCIÓN DE HORMIGÓN ARMADO. 150 (ML) APROX.
EL PROYECTO EN RESUMEN, CONTEMPLA TODAS LAS OBRAS DE PAVIMENTACIÓN Y ANEXAS DEL PROYECTO NECESARIO PARA SU ÓPTIMA EJECUCIÓN.</t>
  </si>
  <si>
    <t>LA PROBLEMATICA HABITACIONAL DE HACINAMIENTO Y DETERIORO FISICO DE LAS POBLACIONES FRANCISCO COLOANE Y CERRO MORADO DE PUENTE ALTO, REQUIEREN UNA INTERVENCION INTEGRAL, TENDIENTES A SUPERAR LA CARENCIA ESTRUCTURAL EN LAS SOLUCIONES HABITACIONALES, TANTO DE SUP. DE VIVIENDA COMO DE CONDICIONES URBANAS</t>
  </si>
  <si>
    <t xml:space="preserve">EL PROYECTO, EN ESTA PRIMERA ETAPA DE CONSTRUCCIÓN DEL LOTEO, ETAPA A, CONTEMPLA LA INTERVENCIÓN DE LA URBANIZACIÓN EXISTENTE Y CONSTRUCCIÓN DE UNA EXTENSIÓN DE LA RED, EJECUTANDO 621 ML DE COLECTOR DE AGUAS LLUVIAS, 975 ML DE AGUA POTABLE, 29 ML DE ALCANTARILLADO, 231 ML DE SISTEMA DE RIEGO CON MAP, 29 LUMINARIAS LED, 44 FAROLES ORNAMENTALES, 4.705M2 DE PAVIMENTOS DE CALZADA Y 810 M2 DE ACERAS, 53 ALCORQUES, 4 BICICLETEROS, 146 ESCAÑOS, 3 BEBEDEROS, 6 JUEGOS INFANTILES, 5 MÁQUINAS DE EJERCICIOS, 1.450 M2 DE PAVIMENTOS DUROS (66 M2 DE CAUCHO, 1.381 M2 DE HORMIGÓN ESTAMPADO Y 3 M2 DE PAVIMENTO TIPO ADOQUÍN), 1.400 M2 DE PAVIMENTOS BLANDOS (MAICILLO), 2.282 M2 DE CÉSPED, 298 M2 DE CUBRESUELO, 227 UNIDADES DE ARBUSTIVAS Y 218 UNIDADES DE ÁRBOLES. </t>
  </si>
  <si>
    <t>Mediante modificación de contrato 11737-2 aprobada bajo Resolución DOH Nº 3919 de fecha 21.11.2018, se aumenta el plazo del contrato en 60 días, por lo cual la nueva fecha de termino 03.08.2018 y quedando el plazo en 270 días corridos.
Mediante modificación de contrato 11737-3 aprobada bajo Resolución DOH Nº3919 de fecha 21.11.2018, se aumenta el plazo del contrato en 60 días quedando la nueva fecha de termino de contrato 02.10.2018 quedando un plazo total de 330 días corridos.
Mediante modificación de contrato 11737-4 aprobada bajo Resolución DOH Nº4424 de fecha 10.12.2018, se aumenta el plazo en 60 días, quedando un  plazo total de 390 días corridos.</t>
  </si>
  <si>
    <t>Las adquisiciones se realizaron en los plazos establecidos del año 2015. El equipamiento  pendiente de adquirir se compró  a través  del concepto de ayuda puesta en marcha el año 2018.  Las recepciones conformes de este equipamiento se realizó entre 12/2015 hasta 01/2019. Se adjunta  informe con detalle de está información.</t>
  </si>
  <si>
    <t>El plazo real es menor al recomendado, debido a que consultorias se ejecutaron en menor tiempo al proyectado</t>
  </si>
  <si>
    <t>El plazo real es menor al recomendado, debido a que el equipamiento se adquirió en menor tiempo al proyectado</t>
  </si>
  <si>
    <t>Las consultorías comenzaron a la vez que las obras civiles, desde el 06-02-2017 hasta el 18-12-2017 (lo cual incluye el aumento de plazo debido a la modificación en el contrato, correspondiente a 45 días mas)</t>
  </si>
  <si>
    <t>El 26-01-2018 es la fecha en que se aprueba el contrato. El contrato fue firmado en Castro el 18-01-2018 y el día 22-01-2018 se autorizo la firma de la Alcaldesa Subrogante Eugenia Martinez, fecha en que se dio comienzo al contrato por 2 días corridos.</t>
  </si>
  <si>
    <t>Las variaciones en los plazos se deben principalmente a los procesos de una licitación.</t>
  </si>
  <si>
    <t>sin comentarios</t>
  </si>
  <si>
    <t>Por Res. DA N°836-01.06.2015 se contrató la Asesoría a la Inspección Fiscal por un periodo de 12 meses.</t>
  </si>
  <si>
    <t>El tiempo considerado por Ficha para la compra de equipamiento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este ítem fue de 8 meses durante el año 2016.
A principios del año 2018 surge la necesidad de adquirir equipamiento adicional por parte del municipio, solicitud que fue aprobada por el GORE y se adquirieron estos durante los meses de mayo a julio del 2018 (Se adjuntan Ordinarios de respaldo)
El tiempo de 28 meses que indica el sistema es la diferencia entre la primera compra (año 2016) y la última del año 2018 considerando el año 2017 donde no se efectuaron adquisiciones de este ítem, por lo tanto el plazo real de ejecución de este ítem es de 11 meses, mayor al recomendado por la ya expuesto.</t>
  </si>
  <si>
    <t>La variación de plazo en los equipamiento esta relacionada con la situación de la obra ya que el SAR al estar adosado al CESFAM de Hualpencillo y estar ejecutando obras con el CESFAM en funcionamiento generó atrasos en ella por lo cual se debió retrasar la instalación del equipamiento.</t>
  </si>
  <si>
    <t>Sin información</t>
  </si>
  <si>
    <t>Por Res. DA N°1407-07.09.2015 se realizó un contrato hasta el 07.12.2017 al que se le puso término anticipado mediante Res. DA N°2278-30.12.2016. Luego mediante Res. DA N°1069-13.06.2016 se contrató a un nuevo asesor hasta el 13.02.2017.-</t>
  </si>
  <si>
    <t>La Unidad Técnica de los Equipos es la Municipalidad de Carahue, no siendo competencia de la Dir. Regional de Arquitectura.-</t>
  </si>
  <si>
    <t>No se contrataron Consultorías. Se repiten las fechas de Obras Civiles pues Sistema no permite continuar.</t>
  </si>
  <si>
    <t>El término del contrato de consultoría corresponde al día domingo 25-02-2018. El ingreso de la carta de último informe y final, corresponde al día viernes 23/02/2018. Por esa razón, existe desfase de 2 días.</t>
  </si>
  <si>
    <t>Plazo real considera 10 dias corridos suscritos por contrato, mas 8 días de demora en entrega por empresa contratada.
Los 8 días de demora se argumentan porque algunos equipamientos llegaron defectuosos en el transporte y se tuvieron que reponer.</t>
  </si>
  <si>
    <t>se observan variaciones entre plazo recomendado y real, debido a que el profesional del primer contrato renuncio a los 2 meses de la prestación de servicios, y se debió contratar un 2do profesional lo cual significo un desface en las fechas.</t>
  </si>
  <si>
    <t>la compra fue a través proceso de licitación publica, y una vez adjudicado y recepcionada la orden de compra respectiva el plazo de entrega fue de  30 días. sin observaciones</t>
  </si>
  <si>
    <t>NO SE PRESUPUESTÓ DEBIDAMENTE ESTE ITEM, LO ANTERIOR EN ATENCIÓN A QUE LOS AITOS DEBEN ESTAR HASTA EL FINAL DE LAS OBRAS Y HASTA LA AUTORIZACION SANITARIA Y ESTO NO SE PROGRAMÓ DE ESTA MANERA .</t>
  </si>
  <si>
    <t xml:space="preserve">se logró realizar las gestiones de compra en menos meses </t>
  </si>
  <si>
    <t>Mediante Res. DA N°2169-21.12.2015 se realizó la contratación de un asesor a la inspección fiscal, la que fue terminada con fecha 21.09.2016 debido a la renuncia voluntaria del mismo.</t>
  </si>
  <si>
    <t>El ítem equipamiento no es de responsabilidad de la Dirección Regional de Arquitectura.-</t>
  </si>
  <si>
    <t>La Ilustre Municipalidad de Futrono fue la mandatada a ejecutar estas asignaciones presupuestarias, por su parte, nos compartieron documentos los cuales se encuentran adjuntos en la carpeta digital, subcarpeta "otros".</t>
  </si>
  <si>
    <t xml:space="preserve">La variación entre el plazo recomendado para ítem Consultorías se debe a que la ejecución del ítem se asocio directamente al contrato de ejecución de obras civiles, adaptándose por ello a los tiempos que demando la ejecución real de las obras y a su extensiones de plazo:
1° Contrato: Consultoría en Certificación Leed Resol N° 1694 13.08.2014
      Aumento plazo Contrato N°1: Consultoría en Certificación Leed Resol N° 0017 04.01.2018
      Aumento plazo Contrato N°2: Consultoría en Certificación Leed Resol N° 3336 19.11.2018
      Aumento plazo Contrato N°3: Consultoría en Certificación Leed Resol N° 3795 21.12.2018
2° Contrato: Asesoría Técnica y Administrativa Resol. N° 108 06.10.2015
                        Aumento Contrato Asesoría Adm. Resol N° 21 28.04.2017
                        2° Contrato Asesoría Técnica Administrativa Resol 3653 31.10.2018
                        Aumento 2°Contrato Asesoría Adm. Resol N° 1855 14.06.2018
3° Contrato: Asesorías profesionales de especialidades  o especialistas en temas puntuales, a través de  la  Constructora INGEVEC S.A-
                         Resol. 3750 09-11-2017  </t>
  </si>
  <si>
    <t>La variación entre el plazo recomendado y el real del ítem equipamiento, se debe a que se adaptaron los tiempos de compra de los bienes muebles, a los tiempos de entrega de las diferentes dependencias del edificio, a lo que se le sumo demoras en la entrega de parte de los proveedores. A su vez se retuvo un monto para las necesidades que se originaran post entrega del edificio, para la adquisición de pizarras y estaciones de trabajo, entre otros muebles, los que dependieron de una reestructuración de unidades producto de la llegada de la nueva jefatura del Servicio.En todo caso este ítem no requirió mayores recursos que los recomendados. Todas las adquisiciones se hicieron por  Mercado Público, a través del aplicativo de Grandes Compras con proveedores con Convenio Marco, mediante licitación publica por que los muebles se hicieron a medida.</t>
  </si>
  <si>
    <t>Es importante señalar que el primer periodo de contratación del profesional residente abarco desde el 06-08-2015 al 31-05-2016, debido al abandono de la primera empresa constructora.-
Debido a esto y producto de varias licitaciones se retomo la contratación del nuevo profesional residente desde el 05-08-2017 al 30-04-2018.-</t>
  </si>
  <si>
    <t>Las variaciones corresponden a dos  motivos:
1.- Por ley de compras publicas los plazos mínimos son de 6 meses, para cerrar el proceso desde la publicación hasta su cierre financiero con recepción física conforme.-
2.- Debido al atraso de la obra por parte de la segunda empresa, se atraso en 6 meses la compra de los últimos ítem, para no perder la garantía de los equipamientos a adquirir.-</t>
  </si>
  <si>
    <t>EL  31/JUL/2014, MEDIANTE DEX 2829, SE APROBARON BASES DE LICITACIÓN PARA LA "ASESORÍA INSPECCIÓN TÉCNICA DE OBRAS PARA LA REPARACIÓN PARCIAL, HOGAR DE ANCIANOS SAN JOSÉ, RANCAGUA"
EL 04/AGO/2014 SE PUBLICÓ LICITACIÓN 2402-105-LE14, PERO MEDIANTE DEX 3080 DEL 21/AGO/2014 LAS OFERTAS SE DECLARARON INADMISIBLES.
EL 01/SEPT/2014 SE PUBLICÓ LICITACIÓN 2402-113-LE14, PERO MEDIANTE DEX 3441 DEL 11/SEPT/2014 LAS OFERTAS SE DECLARARON INADMISIBLES. 
MEDIANTE PASE INTERNO N°745 DEL 05/NOV/2014, LA DIRECTORA DE SECPLAC INFORMA QUE "LA OBRA ESTABA EN EJECUCIÓN Y SE DESARROLLABA CON NORMALIDAD", POR LO QUE SOLICITA MODIFICAR DEX 3441, ELIMINANDO SU PUNTO II, EL QUE AUTORIZABA EFECTUAR NUEVO LLAMADO A LICITACIÓN PÚBLICA.
POR SU PARTE, EXISTEN TRES DECRETOS RELATIVOS AL NOMBRAMIENTO DEL ITO TITULAR Y SUPLENTE DE LA OBRA, PARA EL CONTRATO FINIQUITADO:
1) DEX 1379 DEL 8/ABR/2014
2) DEX 1995 DEL 20/MAY/2014, QUE REEMPLAZA ITO SUPLENTE.
3) DEX 3401 DEL 16/SEPT/2014, QUE REEMPLAZA ITO SUPLENTE.
DESTACAR QUE LA ITO TITULAR NO GOZABA DE DEDICACIÓN EXCLUSIVA PARA ESTA OBRA Y SU CONTRATO.
POR DEX 5227 DEL 19/DIC/2016 SE NOMBRÓ ITO TITULAR Y SUPLENTE DEL CONTRATO ADJUDICADO A RENÉ CORVALÁN.
ADEMÁS, SE CONTRATÓ DE MANERA DIRECTA LA CONSULTORÍA DEL ATO, SEGÚN CONSTA EN  PASE INTERNO N°601 DEL 6/DIC/2016, DE SECPLAC AL ADMINISTRADOR MUNICIPAL.</t>
  </si>
  <si>
    <t>LAS COMPRAS DE EQUIPOS (Y EQUIPAMIENTO) SE LLEVARON A CABO ENTRE SEPTIEMBRE Y DICIEMBRE/2017, Y LOS MONTOS SE CIÑERON A CONVENIO, CON LOS AJUSTES DE MONEDA CORRESPONDIENTES.
LAS COMPRAS DE EQUIPOS &amp; EQUIPAMIENTO PARTIÓ UN MES ANTES DE LA FINALIZACIÓN DE LAS OBRAS EL 30/OCTUBRE/2016, Y DOS MESES PREVIOS A LA RECEPCIÓN PROVISORIA DE LAS OBRAS EL 22/NOVIEMBRE/2017.</t>
  </si>
  <si>
    <t>El desfase entre el comienzo de la obra y la contratación del asesor externo Sr. Adolfo Soto Pinto, se debe a que la primera licitación fue declarada desierta mediante decreto 1507 del 22 de diciembre de 2011.</t>
  </si>
  <si>
    <t xml:space="preserve">Las fecha de inicio del primer contrato corresponde a la fecha de la emisión de la orden de compra. Con respecto a la fecha de término del ultimo contrato corresponde a la fecha de recepción de la última obra. </t>
  </si>
  <si>
    <t xml:space="preserve">Sin observaciones.- </t>
  </si>
  <si>
    <t>EL ASESOR INICIO CONTRATO CON LA OBRA YA INICIADA</t>
  </si>
  <si>
    <t>MES DE DESFACE SE PRODUCE A LA COMPRA DE LOS EQUIPOS UNA VEZ RECEPCIONADA LAS OBRAS</t>
  </si>
  <si>
    <t>Situación del proceso de licitación y el monto de recursos que se define su ejecución dentro de un periodo de la construcción que no alcanzo para cubrir toda la obra porque significaba re evaluar la iniciativa.</t>
  </si>
  <si>
    <t>Item equipamiento: Se considera como fechas de inicio y termino de contrato, las fechas de emisión de la primera orden de compra y de la ultima orden de compra respectivamente.</t>
  </si>
  <si>
    <t xml:space="preserve">Por el monto disponible para la asesoría se definió su contratación en la 1° etapa del proyecto   por 210 días </t>
  </si>
  <si>
    <t xml:space="preserve">ORDEN DE COMPRA	FECHA ORDEN COMPRA	FECHA DOC RECEPCION	FACTURA	FECHA FACTURA	       
3179-771-CM17	        29.09.2017	                           04-10-2017	          14308	            03.10.2017	 
3179-772-CM17	        29.09.2017	                           13-10-2017	            4955	            13.10.2017	  
3179-773-CM17	        29.09.2017	                           13-11-2017	        239628	            13.11.2017	  
3179-775-CM17	        29.09.2017	                           20-10-2017	          10680	            20.10.2017	  
3179-777-CM17	        29.09.2017	                           09-11-2017	               755	            07.11.2017	  
3179-778-CM17	        29.09.2017	                           08-11-2017	            5193	            08.11.2017	  
3179-779-CM17	        20.09.2017	                           09-11-2017	        239604	            10.11.2017	  
3179-780-CM17	        29.09.2017	                           18-10-2017	               724	            17.10.2017	  
3179-781-CM17	        29.09.2017	                           29-11-2017	        965145	            05.12.2017 	  
3179-782-CM17	        29.09.2017	                           10-10-2017	           24823	            10.10.2017	  
3179-783-CM17	        05.10.2017	                           30-10-2017	           10776	            30.10.2017	  
3179-788-CM17	        03.10.2017	                          17-10-2017	           14456	            16.10.2017	  
3179-789-CM17	        03.10.2017	                          05-10-2017	             4566	            04.10.2017	  
3179-791-CM17	        05.10.2017	                          15-11-2017	               766	            15.11.2017	 
3179-792-CM17	        05.10.2017	                         10-10-2017	             4455	           10.10.2017	  
3179-793-CM17	        05.10.2017	                          23-10-2017	           10701 	   23.10.2017	 
3179-794-CM17	        05.10.2017	                         24-10-2017	           10749	           24.10.2017	 
3179-795-CM17	        05.10.2017	                         13-11-2017	             2827	           13.11.2017	 
3179-796-CM17	        05.10.2017	                        10-10-2017	             1691	          10.10.2017	          
3179-797-CM17	        05.10.2017	                        30-10-2017	           10778	          30.10.2017	          
3179-798-CM17	        05.10.2017	                        25-10-2017	           24995	          25.10.2017	         
3179-799-CM17 	        05.10.2017	                        13-11-2017	             2828	         13.11.2017	          
EN RELACIÓN  A LA  FECHA DE TERMINO, EL DEPARTAMENTO DE ADQUISICIONES Y ABASTECIMIENTO L2 DE CARABINEROS NO TIENE REGISTRO DE ADQUISICIONES PARA ESTE PROYECTO EN EL AÑO 2018.  </t>
  </si>
  <si>
    <t xml:space="preserve">Demora en la licitación de las asesoría y los monto solicitado para su contrato, </t>
  </si>
  <si>
    <t>NO EXISTEN INCONVENIENTES EN LA ADQUISICIÓN DEL EQUIPAMIENTO YA QUE POR LO GENERAL EN ESTAS LA COMPRAS LOS PROVEEDORES CUMPLEN CON LOS TIEMPOS DE ENTREGA QUE SON ENTRE 20 A 25 DÍAS HÁBILES.</t>
  </si>
  <si>
    <t xml:space="preserve">El Plazo inicial fueron 480 días sin embargo el plazo final fueron 800 días, esto debido a las fundaciones de los vecinos que se encontraban en terreno de la CAPJ.
En el momento existieron dos alternativas:
1.- Demandar a los Vecinos 
2.- Reducir Subterráneo
La primera alternativa  se rechazo, dado que significaba postergar el proyecto, ya que el litigio legal conlleva mayor tiempo.
Al reducir superficie en el subterráneo significo un addendum en OOCC y por ende se extendió el plazo en 800 días. </t>
  </si>
  <si>
    <t>Las variaciones son mínimas.</t>
  </si>
  <si>
    <t xml:space="preserve">Se realizó Licitación Pública por los 240 días de ejecución del Proyecto.
Se adjunta Convenio de Honorarios y Decreto N° 89  con fecha 27/01/2016 que aprueba Convenio </t>
  </si>
  <si>
    <t>Por Resolución Afecta Nro 127 del 13 de Octubre 2016 Tomada Razón por parte de la Contraloría Regional donde remite Convenio Mandato  para la adquisición de Equipamiento, Equipos y Vehículos, se tramita los siguientes Decretos:
Decreto Exento N° 1192 con fecha 14/12/2016 que adjudica Licitación Pública de Equipamiento 
Acta de Recepción  con fecha 27/02/2017</t>
  </si>
  <si>
    <t>La duración de la AIF tenía un plazo estimado de 12 meses, el cual fue menor una vez contratada 8 meses, y un plazo total de  9 meses en su desarrollo. (Tuvo un aumento de plazo de 25 días) res ex 1336 del 13.09.2016</t>
  </si>
  <si>
    <t>La diferencia en cuanto al plazo recomendado y el real, radica en que inicialmente se estimó sólo una compra de Equipamiento  y posteriormente éste se adquirió a distintos proveedores, lo que tardó finalmente 16 meses entre la primera y la última compra.</t>
  </si>
  <si>
    <t>Este proyecto finalmente no tuvo Asesorías en la etapa de Ejecución.
Solamente se contrató una Consultoría para realizar el ajuste del proyecto a la norma DS 50 con la Empresa Arqdesign Arquitectos Consultores Ltda., por un monto de M$ 3.757 (valor nominal), y con una duración de desarrollo de 40 días.</t>
  </si>
  <si>
    <t>Primera compra 05/03/2018 ERGOTEC; última compra Vásquez Violic SPA, con fecha 16/08/2018 pagado el 22/10/2018. El ítem se fue gastando a medida que iban surgiendo las necesidades de equipamiento del nuevo inmueble y con distintos proveedores, por ello la diferencia entre el plazo estimado y el ejecutado realmente.</t>
  </si>
  <si>
    <t>Se ingresó fecha real de inicio y término de las Consultorías.</t>
  </si>
  <si>
    <t xml:space="preserve">No se realizaron Consultarías, ya que la propuesta resulto desierta o los oferentes quedaron fuera de bases. </t>
  </si>
  <si>
    <t xml:space="preserve">El equipamiento se compraron dos meses antes que se  terminaran las Obras Civiles, pero hubo un problema con la Factura que emitió el proveedor, por lo cual se retazaron, en  el tramite administrativo de la misma </t>
  </si>
  <si>
    <t>No existieron ampliaciones de plazo y no se utilizó el total de los recursos disponibles. Existieron 5 contratos durante el periodo de 01 de  agosto de 2015 hasta el 31 de enero de 2016. De lso 5 contratos 2 profesionales presentaron su renuncia antes de terminar su plazo de contrato.</t>
  </si>
  <si>
    <t>La diferencia de respecto del plazo de las consultorias  se deben a que el monto destinado para este item fue menor al efectivamente cancelado. Por lo cual los meses siguientes fueron cancelados por la Municipalidad de Copiapó</t>
  </si>
  <si>
    <t xml:space="preserve">El Primer Contrato  comprendió  el periodo 01 de  Febrero  de  20'16 hasta el 31.12.2016, el Segundo  fue  un aumento  de Contrato  y comprendió  desde el 02 de  de Enero de  2017 hasta  el 03 de febrero de 2017, esto  fue  con recursos adicionales aprobados  por  el Gobierno Regional y un ultimo  Contrato de fecha 22.05.2017  fue  con acuerdo Municipal para  efectuar  trato Directo </t>
  </si>
  <si>
    <t xml:space="preserve">EN ATENCIÓN A LOS AUMENTOS DE PLAZOS DE EJECUCIÓN DE OBRAS SE DEBIÓ PEDIR AUMENTO EN ITEM DE CONSULTORIA </t>
  </si>
  <si>
    <t>El plazo según contrato fue de 25 días hábiles según contrato de fecha 10-09-2018, por un monto de $59.832.763.- IVA incluido</t>
  </si>
  <si>
    <t>La consultoría de este contrato fue desarrollada por la empresa Sanitaria Aguas Andinas, en virtud del Convenio que firma la Dirección de Obras Hidráulicas (Nacional) con Aguas Andinas. Este Convenio establece que la inspección técnica debe realizarse mientras dure la obra. Es por este motivo que el plazo de la consultoría se extendió y duró lo mismo que dura lo mismo que la obra civil.</t>
  </si>
  <si>
    <t>DEBIDO A LAS AMPLIACIONES DE PLAZO, SE RETRASARON LAS FECHAS DE COMPRA</t>
  </si>
  <si>
    <t>Aumento de plazo con fecha 20 de noviembre de 2017, según Decreto Exento Nº 1786, Motivos: "Tardanza en la entrega de mallas de futbol y futbolito desde la fabrica de la Empresa Galán Inversiones S. A. Dado que por un atraso en sus pedidos tengo fecha de entrega para estos productos el día miércoles 21 de diciembre"</t>
  </si>
  <si>
    <t>AL REEVALUARSE LAS OBRAS CIVILES, SE SOLICITO TAMBIÉN LA DE LA CONSULTORIA PARA QUE EL AITO PUDIERA TERMINAR DE SUPERVISAR LA OBRA.</t>
  </si>
  <si>
    <t>RESPECTO DE LA CONSULTORIA, EN LA FICHA ORIGINAL SE CONSIGNABAN 5 MESES, PARA LA CONTRATACION DE UN ITO, POR UN MONTO DE M$ 3.626.- EL 18/02/2013, LA INICITIVA FUE REEVALUADA, CON EL OBJETO DE INCORPORAR UNA CONSULTORIA PARA ACTUALIZAR LA INGENIERIA Y LA MECANICA DE SUELO A LA NUEVA NORMA SISMICA POSTERIOR AL  27F. POR TAL RAZON, EN LA FICHA IDI 2013, SE CAMBIO EL PROPOSITO DEL ITEM CONSULTORIA, DESDE LA CONTRATACION DE UN ITO, A LA CONTRATACION DE UN ESTUDIO DE ACTUALIZACION DEL CALCULO ESTRUCTURAL  (ESTUDIO DE MECANICA DE SUELO Y REDISEÑO ESTRUCTURAL), MANTENIENDO EL MISMO MONTO DE M$ 3.626.-
EN LO REAL, EL PLAZO DE LA CONSULTORIA, FINALMENTE FUE DE 6 MESES., ENTRE EL 2/12/2013 Y EL 31/5/2014; Y EL CONTRATO DE ESTA CONSULTORIA TUVO UN COSTO DE M$ 2.860.-</t>
  </si>
  <si>
    <t>Sin observaciones.
DE ACUERDO CON LAS FECHAS DE PAGO EN EL BIP, LOS EQUIPAMIENTOS SE PAGARON EN 2 FECHAS: 1/10/2017 Y 2/1/2018., ES DECIR EN EL LAPSO DE 93 DIAS, 3 MESES.</t>
  </si>
  <si>
    <t>Presenta diferencia en los  plazos ya que parte del proyecto fue fiscalizado por profesionales del SERVIU.</t>
  </si>
  <si>
    <t>EDIFICIO MOP
Sin informacion
EDIFICIO GORE BIOBIO
hubo 4 contratos de asesoria: 
1) 13.05.2005 por M$3.312 asesoria tecnica
2) 13.05.2005 por M$1.904 certificacion CESMEC
3) 31.08.2005 por M$19.000  y término 14.03.2007 asesoria a la ITO 
4) 21.11.2006 por $360.000 asesoria técnica
Gasto año 2005: M$10.216
Gasto año 2006: M$12.360
Gasto año 2007: M$  2.000 
TOTAL ITEM          M$ 24.396
EDIFICIO MINVU
Res. 499 del 30-12-2008 que contrata a Smiljan Radic por 180 días para Modificación y adecuación de estudios y proyectos de arquitectura, Calculo Estructural y Especialidades del Edificio MINVU-SERVIU, Barrio Cívico, Concepción.
Res. 3903 del 16-12-2010 que contrata a Hugo Carvallo por 7 días para Revisor Independiente de Arquitectura.
Res. 5425 del 11-10-2012 que contrata a J.A. Ingenieria por 40 días para Mecánica de Suelos.
Res 2525 del 24-12-2013 que contrata a Merardo Retamal por 30 días para Asesoría Técnica
Res. 272 del 01-06-2015 que contrata a Fernando Ortiz por 150 días para Asesoría Técnica
Res. 272 del 01-06-2015 que contrata a Maureen Trebilcock por 30 días para Asesoría Técnica
Res. 272 del 01-06-2015 que contrata a Hector Ortiz por 150 días para Asesoría Técnica
Res. 177 del 25-04-2016 que contrata a Ricardo Fredes por 60 días para Asesoría Técnica
Res. 229 del 27-05-2016 que contrata a Ricardo Fredes por 60 días para Asesoría Técnica
Res. 315 del 25-07-2016 que contrata a Ricardo Fredes por 180 días para Asesoría Técnica</t>
  </si>
  <si>
    <t>EDIFICIO MOP:
Sin informacion
EDIFICIO GORE:
1) 1er contrato iniciado el 19.07.2007 por M$312.227 (45 dias)
2) 2do. contrato iniciado el 31.07.2007 por M$19.051 (25 días)
3).3er contrato iniciado el 02. 08.2007 por M$1.504. (7 dias)
4) 4to. contrato iniciado el 14.09.2007 por M$9.895 (18 días)
5) 5to. contrato iniciado el 30.11.2007 por M$24.786 (45 días)
EDIFICIO MINVU
sin informacion</t>
  </si>
  <si>
    <t>Todo el equipamiento era parte del contrato de obras con la empresa PyP, por lo tanto los plazos corresponden a los plazos de este contrato.</t>
  </si>
  <si>
    <t>Reprogramación Financiera</t>
  </si>
  <si>
    <t>El convenio de asesoría para la inspección del proyecto con la Empresa Essbio S.A., se mantuvo vigente durante la ejecución de todo el proyecto, incluido los procesos de liquidaciones y licitaciones respectivas, por tal situación se adjuntan los estados de pago respectivos. Todo lo anterior con el siguiente detalle:
La presente iniciativa se inicia con fecha 05 de agosto del 2011
Contrato con la Empresa EDECO de fecha 15/07/11
Decreto que aprueba contrato con EDECO N° 1984 de fecha 01/08/11
Liquidación de contrato con EDECO, por quiebra de la empresa, aprobada con Decreto N° 2347 de fecha 07/08/12
Se reinician las obras, con contrato a la Empresa Atacama de fecha 02/09/14, aprobado con Decreto N° 2898 de fecha 02/09/14
Liquidación de contrato a Empresa Atacama, por abandono de obras, aprobado con Decreto N° 1721 de fecha 14/05/15
Se reinician las obras, contrato con la Empresa MCI-ASCOM (UTP), de fecha 13/10/15
Decreto que aprueba contrato con la Empreas MCI-ASCOM (UTP), N° 2522 de fecha 14/10/15
Ampliación de contrato a MCI-ASCOM, aprobado por Decreto N° 489 de fecha 14/04/16
Ampliación de contrato a MCI-ASCOM, aprobado por Decreto N° 772 de fecha 13/06/16
Ampliación de contrato a MCI-ASCOM, aprobado por Decreto N° 892 de fecha 06/06/16</t>
  </si>
  <si>
    <t xml:space="preserve"> SE AMPLIA CONTRATO DE CONSULTORIA  Y SE AJUSTA  A MONTO A RECOMENDADO.</t>
  </si>
  <si>
    <t xml:space="preserve">ESTE ITEM SE CARGO COMO PARTIDA EN LAS OBRAS CIVILES. </t>
  </si>
  <si>
    <t>No hubo ampliaciones de plazo, sólo modificaciones del contrato relacionadas al aumento y disminución de servicios.</t>
  </si>
  <si>
    <t>La Dirección de Finanzas de la Municipalidad no entregó la información a tiempo para poder cumplir con los plazos establecidos y adjuntar información. Se espera observación de este punto para poder subir información posteriormente.
Se completa información de plazos de acuerdo a las fechas que entrega el sistema y de esta forma poder enviar lo que se tiene de información EX-POST.</t>
  </si>
  <si>
    <t xml:space="preserve">La propuesta publica ID 2997-107-LE15 “Contratación de Asesoría Técnica para Inspección Técnica proyecto  Construcción Caseta Sanitarias de Huana”,  en la cual el plazo de la duración de la asesoría era de 18 meses a partir del inicio del contrato del asesor,  por lo tanto solo se respecto lo que decía el contrato  en cuanto a la duración de la asesoría del AITO.  </t>
  </si>
  <si>
    <t xml:space="preserve"> 2014 se hizo una consultoría para actualizarlo al DS MINVU Nº 60 y 61/2011 y durante la ejecución obra, una actualización a la norma DS Nº 50/2015.</t>
  </si>
  <si>
    <t>Corresponde a lo indicado en las observaciones de las obras civiles.</t>
  </si>
  <si>
    <t>El proyecto consideró desde su formulación la totalidad obras civiles, equipamiento y consultorías en una acción. 
No estan separadas por etapas.</t>
  </si>
  <si>
    <t xml:space="preserve">Fueron los tiempos que ocupo el mandante para la Contratación del AITO Sr. Iván Castillo Zepeda. </t>
  </si>
  <si>
    <t>Las discrepancia nace debido a que las compras se realizan por el portan de chilecompras, esto causa que la adquisición de insumos tenga desfase, esto  atribuido al stock de los insumos al momento de las compras.</t>
  </si>
  <si>
    <t>SE REALIZARON VARIAS LICITACIONES SIN RESULTADO FAVORABLE POR LO QUE LA ADJUDICACION SOLO FUE POR 4 MESES.</t>
  </si>
  <si>
    <t>- En cuanto al aumento de obra y plazo de la consultoría,  fue para realizar  supervisiones debido al aumento de las áreas a intervenir.</t>
  </si>
  <si>
    <t>En este contrato no fue necesario contratar asesorías externas.</t>
  </si>
  <si>
    <t>Como consecuencia de los aumentos de plazo otorgados para la ejecución de las obras civiles, fue estrictamente necesario un aumento del periodo de la asesoría. 53 días con cargo al ítem del Proyecto y 43 días de cargo municipal.
Estos aumentos permitieron contar con asesoría continua para la obra, de tal modo de asegurar la calidad de la misma.
Los aumentos de plazo consignados fueron formalizados mediante Contratos aprobados por los decretos municipales números 1.380 de fecha 19/04/2018 y 2.899 de fecha 22/08/2018, respectivamente.
Se formalizaron 2 actas de recepción para la Consultoría. La primera, para diferenciar el periodo con aporte del Gobierno Regional y la segunda la correspondiente al aporte municipal.</t>
  </si>
  <si>
    <t xml:space="preserve">El ATO fue contratado por siete meses, un mes más de lo que se consideraba duraría la obra. Sin embargo, el retraso en el inicio de las obras y el consecuente aumento de plazo, se tradujo en que su contrato terminó antes del término de las obras. Pese  a ello, el ATO mantuvo supervisión técnica hasta el término de las obras. </t>
  </si>
  <si>
    <t>EN RELACIÓN A LAS ADQUISICIONES CORRESPONDIENTES AL AÑO 2018, EL DEPARTAMENTO DE ADQUISICIONES Y ABASTIMIENTO L.2  NO REGISTRA  COMPRAS PARA ESE PERIODO</t>
  </si>
  <si>
    <t>NO SE OCUPARON LOS RECURSOS DE CONSULTORÍA.</t>
  </si>
  <si>
    <t>SE REALIZARON DOS LICITACIONES A LAS CUALES NO SE PRESENTARON OFERENTES, POR TANTO, SE PROCEDIÓ A LA COMPRA VÍA CONVENIO MARCO DE CADA UNO DE LOS PRODUCTOS .</t>
  </si>
  <si>
    <t>1.- Contrato original fue por 10 meses, a contar del 1 junio del 2013.</t>
  </si>
  <si>
    <t>No se desarrolla Asesoría a la Inspección Fiscal por ende no hay gasto en este ITEM</t>
  </si>
  <si>
    <t xml:space="preserve">La compra del equipamiento la vio carabineros con el gobierno regional y tuvo un pequeño retraso </t>
  </si>
  <si>
    <t>CONSULTORIA:
CONTRATO 1 "ETAPA DISEÑO"
- SE DA INICIO AL DISEÑO MEDIANTE CONTRATO DE FECHA 10.10.2013, Y TERMINO 04.03.2014.-
CONTRATO 2 "ASERIA DE INSPECCIÓN TÉCNICA - ATO".
- SE DA INICIO 30.05.2014 Y TERMINO EL 31.12.2014 (7 MESES).-</t>
  </si>
  <si>
    <t>EN EL PLAZO RECOMENDADO SE CONSIDERO UN PLAZO APROPIADO EN SENTIDO DE EFECTUAR UN PROCESO DE ADQUISICIÓN DE EQUIPAMINETOS, SIN EMBARGO SE DESARROLLO UN SOLO PROCESO DE LICITACIÓN QUE INCLUYÓ: OBRAS CIVILES, EQUIPOS Y EQUIPAMIENTO, POR LO TANTO, CONTRACTUALMENTE EXISTIÓ UN SOLO PLAZO GENERAL PARA TODOS LOS ÍTEMS, CON UNA MISMA EMPRESA CONTRATISTA.</t>
  </si>
  <si>
    <t>Debido a que el termino contractual de la obra fue el 01-12-2016, no fue necesario su prolongación de contrato durante el periodo 2017.-
Por temas de disponibilidad presupuestaria del Gobierno regional se dio inicio a contrato en el mes de marzo del 2016 y no en enero del 2016.-</t>
  </si>
  <si>
    <t>Las variaciones corresponden a dos  motivos:
1.- Por ley de compras publicas los plazos mínimos son de 6 meses, para cerrar el proceso desde la publicación hasta su cierre financiero con recepción física conforme.-
2.- Atrasos en la obras civiles, que impiden la compra oportuna en los plazos acordados.-</t>
  </si>
  <si>
    <t>DA 2805 de fecha 13.08.2013 que aprueba las BAG para la contratación de Consultoría Asesor Técnico de Obra e instruye el llamado a licitación pública.
ORD 2150 de fecha 10.09.2013 de Gobierno Regional mediante el cual lntendente Regional de Aysén autoriza la contratación de Consultoría Asesor Técnico de Obra a don Juan Carlos Hueicha Raimapo.
DA 3253 de fecha 12.09.2013 mediante el cual se adjudica la licitación ID 2713-240-LE13.
DA 3312 de fecha 23.09.2013 que aprueba el contrato suscrito con don Juan Carlos Hueicha Raimapo.
ORD 501 de fecha 24.03.2014, complementado por ORD 618 del 08.04.2014 mediante el cual solicita autorización a Gobierno Regional de Aysén, para la ampliación de plazo de la vigencia del contrato de Consultoría Asesor Técnico de Obra suscrito con don Juan Carlos Hueicha Raimapo.
Mediante Ordinario 867 de fecha 15.04.2014 de Gobierno Regional de Aysén, autoriza el aumento de plazo solicitado por 80 días corridos.</t>
  </si>
  <si>
    <t>Se realizo la licitación ID 2713-124-LE14 con fecha de apertura el 09.09.2014, con fecha de recepción provisoria de los equipos adjudicados el 24.12.2014 y fecha de recepción definitiva el 11.12.2015.</t>
  </si>
  <si>
    <t>El Contrato inicial es de fecha 01/03/2017,aprobado mediante Decreto de contrato N°2228 de fecha 12/07/2017, rigiendo del 01/03/2017 al 30/06/2017. Este contrato fue cancelado en su totalidad con recursos municipales.
Se realiza un segundo contrato de fecha 01/07/2017, aprobado mediante Decreto de contrato N° 2384 de fecha 01/08/2017, rigiendo del 01/07/2017 al 31/01/2018. Este contrato fue cancelado en su totalidad con recursos FNDR.</t>
  </si>
  <si>
    <t xml:space="preserve">Cabe señalar que Equipos y Equipamiento se adjudicaron y se adquirieron, mediante la misma licitación. 
La licitación se adjudico el 22/02/2018, aprobado mediante Decreto N°770, de la misma fecha, por un plazo de 7 día hábiles, plazo mucho menor al proyectado, es por esto la diferencia entre plazo recomendado y real.
El contrato inicial, es de fecha 02/03/2018, aprobado mediante Decreto de contrato N° 834 de fecha 02/03/2018, fecha en la que comienzan a computarse los plazos de entrega, con un plazo de 7 días hábiles. </t>
  </si>
  <si>
    <t>Para la asesoría a la inspección fiscal de obras se estimó un plazo de 13 meses y la asesoría contratada tuvo finalmente una duración de 11 meses.</t>
  </si>
  <si>
    <t>Las diferencias se deben al tiempo que significa equipar todo el proyecto.
Con fecha 01-06-2016, por Resolución FR N° 18, se adjudicó la licitación pública adquisición de mobiliario, y se finalizó con la contratación de mobiliario para comedor de funcionarios de la Fiscalía Local de Iquique, el día  05-12-16, por orden de compra N° 1160124.</t>
  </si>
  <si>
    <t>Al solicitar la reevaluacion de las obras civiles con aumento de plazo y presupuesto, también se realizo la solicitud de modificación de aumento de plazo y presupuesto para el item consultorias, el cual fue recomendado RS por el MIDESO y aprobado por el CORE Regional.</t>
  </si>
  <si>
    <t>No hubo contrato de consultoría.</t>
  </si>
  <si>
    <t>La fecha de término del último contrato ingresada por la Unidad Técnica, corresponde  a la fecha de envío a pago del último contrato, al mandante,  en tanto la fecha ingresada en el BIP, corresponde a la fecha efectiva de pago por parte de la unidad financiera.
Las diferencias de fechas corresponden que para hacer efectivo el pago, los proveedores de equipamiento deben capacitar a los usuarios. Una vez realizada dicha capacitación, la Unidad Técnica autoriza el pago.
Las fechas corregidas por la Unidad Técnica, corresponden a la fecha en que el proveedor acepta la orden de compra que dio origen al  equipamiento. La fecha de pago corresponde a la fecha en que efectivamente se ha realizado la instalación de éstos y la respectiva capacitación de uso., esta es la razón por la que se producen una brecha importante entre lo programado y lo ejecutado.</t>
  </si>
  <si>
    <t>Se consideraron las siguientes consultorias:
1) Diseño - Hugo Miralles desde el 17-10-2011 por 85 dÃ­as por un valor de $8.500.000 financiado por el GORE (del cual se pagaron $7.240.000.)
2) Diseño - Hugo Miralles  desde el 27-09-2012 por 30 dÃ­as  por un valor de $600.000 financiado por la municipalidad. (Del cual se pago la totalidad).
3) AITO - Hugo Miralles desde 04-11-2013 por 238 dÃ­as por un valor de $4.889.000 financiado por el GORE (del cual se pagaron $4.736.211)
4) AITO - Ricardo Bustos desde el 04-01-2017 por 177 dÃ­as por un valor de $6.000.000 financiado por el GORE (del cual se pago la totalidad).
5) AITO - Ricardo Bustos desde el 01-07-2017 por 91 dÃ­as por un valor de $3.000.000 financiado por la municipalidad (del cual se pago la totalidad) .
El plazo de las consultorías es amplio debido a que la primera empresa constructora se retiro del proyecto y se tuvo que readjudicar.</t>
  </si>
  <si>
    <t xml:space="preserve">VARIACIÓN DEL PLAZO DEBIDO A REPROGRAMACIÓN DE LA ASESORÍA A LA INSPECCIÓN FISCAL, EN VISITA DE OBRAS DURANTE LA EJECUCIÓN DE OBRAS CIVILES. </t>
  </si>
  <si>
    <t>NO APLICA</t>
  </si>
  <si>
    <t>Con Decreto 000232 se aprueba adjudicar la contratación del ITO por 425 días corridos.
Con Decreto 000277 se aprueba contrato del ITO con fecha 09.02.2015.
Con Decreto 001971 del 23.05.2016 se aprueba 124 días corridos adicionales de contrato para el ITO hasta el  31.08.2016
Con Decreto 003649 del 01.09.2016 se aprueban 10 días adicionales de contrato para el ITO, con fecha término 10.09.2016
Los aumentos de contrato del ITO se justifican con el informe correspondiente a los aumentos de contrato y plazo del Contratista. Se adjunta como Documento Digital denominado "INFORME ITO", en formato PDF.</t>
  </si>
  <si>
    <t>No existe Servicio de inspección contratada, se realiza con profesional del SERVIU.
se ingresa fecha de inicio  y término del proyecto para continuar con el proceso.</t>
  </si>
  <si>
    <t>La información registrada es correcta. La Consultoria termino en Enero del 2017, que es consistente con el termino del proyecto.
La prolongación del Contrato por un mes adicional, hasta Enero 2017, se explica por la ampliación de plazo de 63 días del contrato de Obras.</t>
  </si>
  <si>
    <t>JUNJI determinó contratar la Inspección técnica Residente con cargo al subtitulo 21, sin embargo se pagaron visitas del calculista con cargo a este ITEM</t>
  </si>
  <si>
    <t>Mediante Res. Ex. N° 99 de fecha 28/04/2014 aprueba convenio a honorario para contratar a consultor Marcela Rojas B. por un monto mensual de M$ 1.400, por un periodo de 9 meses (desde abril hasta diciembre de 2014) por un monto total de M$ 12.600</t>
  </si>
  <si>
    <t>Se realizaron 2 contratos de adquisición de equipamiento:
Contrato 1: "Adquisición e instalación equipamiento - tribunas retractiles transportables y butacas monocasco, club boxeo Heriberto Rojas", contrato según Res. Ex. 1254 del 17/08/2017. Este contrato fue adjudicado al Contratista "Esteban Roman Galves iniciando el 03/09/2017 y terminando el 12/11/2017 (acta de recepción final de fecha 30/11/2017).
Contrato 2: "Adquisición Ring de Boxeo e implementos deportivos varios - club boxeo Heriberto Rojas", contrato según Res. ex. 37 del 10/01/2018. Este contrato de adquisición se realizó con la empresa L.U.S. NAKATA DEPORTES y acta de recepción final tiene fecha 30/04/2018.</t>
  </si>
  <si>
    <t>El año 2016  se pago consultoria asociada a la obra y el año 2017 se pago inspección técnica asociada a la obra  por ajustes al diseño. Plazo de cada consultoria fue asociada a los requerimientos de la obra.</t>
  </si>
  <si>
    <t>Res. DOH Los Ríos N°1078/2016: Aprueba paralización por 60 días.
Res. DOH Los Ríos N°929/2017: Aprueba paralización por 120 días.
Res. DOH Los Ríos N°368/2018: Aprueba paralización por 60 días.
Res. DOH Los Ríos N°467/2018: Aprueba Aumento de Obras N°1 por M$7.858.-
Res. DOH Los Ríos N°704/2018: Aprueba Aumento de Plazo por 60 días.
Res. DOH Los Ríos N°932/2018: Aprueba paralización por 60 días.
Res. DOH Los Ríos N°1256/2018: Aprueba paralización por 60 días y Aumento de Obras N°2 por M$7.428.-</t>
  </si>
  <si>
    <t xml:space="preserve">La consultoria se contrato por un periodo de 9 meses y se realizo durante ese periodo, no necesitando ser ampliado. </t>
  </si>
  <si>
    <t xml:space="preserve">El profesional se contrato 3 meses antes del inicio de obras y en teoría se consideraba 1 mes antes del inicio de obra y esto se debió al proceso administrativo entre el cierre de la licitación y la firma del contrato.
y de forma directa por los aumentos de plazo surgidos por los problemas del terreno donde se ejecutó la obra. </t>
  </si>
  <si>
    <t>El pago de equipamiento se realizó en diciembre, pero el contrato fue en enero del 2018</t>
  </si>
  <si>
    <t xml:space="preserve">El servicio de inspección técnica fue desarrollado durante el proceso de ejecución de los trabajos y de acuerdo a presupuesto destinado a estas funciones.  Diferencias de plazos entre lo recomendado y el real son debido a tiempos de ejecución del proyecto en términos administrativos y no necesariamente de procesos técnicos. </t>
  </si>
  <si>
    <t>Se distinguen 2 periodos de consultorias: el primero durante el segundo semestre de 2015 y primero de 2016, durante el cual se desarrollaron los proyectos de especialidades y el segundo periodo durante 2017, cuando se efectuó la contratación e inicio de la obra.</t>
  </si>
  <si>
    <t>Los equipos y equipamientos se retrasaron en su adquisición por restricciones presupuestarias el año 2017 y debido a que la obra se inició en agosto 2016 y terminó en marzo 2018.</t>
  </si>
  <si>
    <t>Si bien al mandato dispone de recursos para  consultorias, esta unidad técnica no consideró necesaria la contratación de Asesoría a la Inspección Fiscal del proyecto.
El sistema solicitaba colocar fecha por lo que se colocó la fecha de inicio y término del primer contrato.</t>
  </si>
  <si>
    <t>El convenio mandato no contempla equipamiento.
El sistema solicitaba colocar fecha por lo que se validó la fecha de inicio y término.</t>
  </si>
  <si>
    <t>El plazo real es menor al recomendado, debido a que el equipamiento fue comprado en menor tiempo al proyectado</t>
  </si>
  <si>
    <t>Como la calle fue ejecutada en menor plazo, se debió realizar una disminución en el plazo de la Asesoría.</t>
  </si>
  <si>
    <t>EL CONTRATO TUVO UNA MODIFICACION DE CONTRATO POR AUMENTO DE PLAZO DE 60 DIAS, POR ATRASO EN LA AUTORIZACION POR COOPELAN PARA OBRAS DE EMPALME A SUS REDES EXISTENTES EN UN TOTAL DE 2 KM., DADO QUE EL SAG SOLICITÓ INFORMACION DE LOS TERRENOS INVOLUCRADOS CON BOSQUE NATIVO PARA LA TRAMITACION DE LOS PERMISOS DE CORTE DE ARBOLES.</t>
  </si>
  <si>
    <t>Las variaciones entre el plazo recomendado y el real, son similares a lo que ocurrió con la obra. Es decir, el contrato de Asesoría  a la Inspección Fiscal (AIF) fue adjudicado con un plazo teórico que permitiera asesorar a la unidad técnica durante el plazo de ejecución del contrato de obras civiles. Cabe mencionar que la AIF se adjudicó con posterioridad al inicio del contrato de obra, por lo que el plazo inicial de la AIF fue de 540 días corridos planificado para contar con asesoría hasta la recepción provisional del contrato de obra. Como el plazo del contrato de obras civiles fue de 15 meses efectivos, se puso término anticipado al contrato de AIF por razones lógicas ya que una vez concluido y recibido provisionalmente el contrato de obra, ya no era necesario seguir con la AIF.</t>
  </si>
  <si>
    <t>Las variaciones son debido a que la primera empresa contratada dejo la obra por problemas financieros y se tuvo que tramitar el termino anticipado de obras, en el cual no fue necesario la continuidad del profesional en obra por parte del servicio.</t>
  </si>
  <si>
    <t>Las variaciones son mininas, ya que las compras fueron realizadas por convenio marco.-</t>
  </si>
  <si>
    <t>Dentro de las consultorías se solicitan recursos para 2 item:
- ATO (Asesor Técnico de Obras)
- Visitas de Profesional Ing. Calculista, que desarrolló el Proyecto de Estructuras  en la Etapa de Diseño del Proyecto.
ATO: En orden cronológico se indica lo siguiente:
- Res Exenta 015/533 de fecha 04-08-2016, que Aprueba las Bases Administrativas, Términos de referencia y anexos para la contratación del servicio profesional de asesoría a la inspección.
- Res Exenta 015/586 de fecha 25-08-2016 que Adjudica la licitación publica 1574-72-LE16, respecto del servicio profesional de asesoría a la inspección
- CONTRATO ATO: Profesional Joaquín Segura Silva. desde fecha 01-09-2016, duración por 14 meses, valor mensual $2.000.000 impuesto incluido. Total $28.000.000.- (imp incluido)
-Res Exenta 015/717 de fecha 27-10-2016 que aprueba contrato
- Modificación de contrato de fecha 17-10-2016, el cual prorroga contrato en 19 días corridos, desde el 01 al 19 de noviembre 2017.
$1.266.673.- imp incluido
Se autoriza la prorroga de contrato al ATO por cuanto las Obras Civiles también tuvieron un aumento de plazo. 
MONTO TOTAL PAGADO ATO: $29.266.673.-
- VISITAS CALCULISTA: se consideran 6 visitas del Profesional Calculista que participó en la Etapa de Diseño del proyecto, valorizadas en 3 UF por cada visita. Profesional Cristian Alvarado Lopez
- Res Exenta 015/111 de fecha 23-02-2017 Regulariza y autoriza pago a profesional Ing. Calculista.
visitas realizadas en las siguientes fechas:
13-12-2016: Revisión Sello Fundación
20-12-2016: Revisión enfierradura cimiento y sobre cimiento
07-02-2017: Revisión elevaciones de muros y vigas
16-02-2017: Revisión enfierradura losa 1er nivel
30-03-2017: Se revisa hormigón de losa y enfierradura losa 2do nivel
17-10-2017: Se revisa estructura galpón central y pinturas intumescentes.
TOTAL PAGO PROFESIONAL CALCULISTA: $474.636.- Bruto
Se adjuntan antecedentes en carpeta digital.</t>
  </si>
  <si>
    <t>se  realizaron 10 ordenes de compra asociadas a compras de Equipamiento
Monto total en compra de Equipamiento: $40.352.706.- iva incluido.
Las compras se realizaron exclusivamente durante el mes de noviembre del 2017</t>
  </si>
  <si>
    <t>EL CONTRATO DE ASESORÍA SE TRABAJÓ PARALELAMENTE A LA EJECUCIÓN DE OBRAS, CUYO PLAZO SE VIO INCREMENTADO ANTE LA NECESIDAD DE CORREGIR ASPECTOS NO CONSIDERADOS EN LA ETAPA DE DISEÑO Y CONCLUYÓ CON LA RECEPCIÓN PROVISORIA DE LOS TRABAJOS</t>
  </si>
  <si>
    <t>Sin contrato</t>
  </si>
  <si>
    <t>La variación de plazo en los equipamiento esta relacionada con la situación de la obra ya que el SAR no se emplazo adosado al CESFAM de San Vicente su ejecución se realizó en el nuevo terreno donde se emplazara el CESFAM Penco (proyecto en ejecución). Por este motivo y al no contar con bodegaje el equipo RX Osteopulmonar fue el ultimo en adquirirse e instalarse.
Otro antecedente fue la instrucción de contraloría de no utilizar boleta de anticipo lo cual generó tener que adquirir el equipamiento en el año presupuestario correspondiente.</t>
  </si>
  <si>
    <t>El dinero de la consultoría se utilizó para contratar las especialidades del proyecto de diseño, ya que este fue postulado con un prototipo que se entregó al municipio pero sólo tenía el diseño de arquitectura.</t>
  </si>
  <si>
    <t>El equipamiento se encuentra incluido en el contrato de Obras Civiles.</t>
  </si>
  <si>
    <t>El plazo para presentar las consultorías se define en la Res. Ex. 015469 del 27-6-17,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 partir del inicio de obras indicado más arriba.</t>
  </si>
  <si>
    <t xml:space="preserve">Esta iniciativa no presentó gasto en este ítem, por lo que la extensión del contrato no se produjo por la incidencia de este tipo de recursos.
*se modifican fechas de acuerdo a información contenida  en mail remitido por Unidad Técnica que detalla las ordenes de compras de los equipamientos y fechas de recepción. </t>
  </si>
  <si>
    <t>SE REALIZAN 03 AMPLIACIONES DE CONTRATO DE 60, 30, Y 20 DÍAS, RESPECTIVAMENTE. SEGÚN SE ESTABLECE EN LAS BASES QUE REGULARON LA CONTRATACIÓN DEL ATO (CONSULTORÍA), SE PRECISA QUE LA ASESORÍA TÉCNICA SE EXTENDERÁ: "desde el día de la suscripción del contrato, hasta la fecha de la obtención del certificado de Recepción Provisoria sin observaciones de las obras “CONSTRUCCIÓN ALCANTARILLADO PUNTA DE TRALCA, ETAPA 1, EL QUISCO”, código BIP: 30202472-0", DEL QUE NO SE CUENTA CON REGISTRO SIN EMBARGO LA RECEPCIÓN PROVISORIA SE REALIZA CON FECHA 31082017.</t>
  </si>
  <si>
    <t>La realización de todo el proyecto (desde la licitación hasta su recepción),  traspasó de un año al próximo año calendario, ya que la licitación de la construcción (lo cual marca el hito de inicio para realizar los estudios, en este caso, de mecánica de suelos), se tardó más de lo presupuestado en el perfil ya que la primera licitación fue declarada desierta, lo cual movió 6 meses de traspaso desde el año 2016 al año 2018 finalmente.</t>
  </si>
  <si>
    <t>La realización de todo el proyecto (desde la licitación hasta su recepción),  traspasó de un año al próximo año calendario, ya que la licitación de la construcción (lo cual marca el hito de inicio para realizar las compras y licitaciones por equipamiento), se tardó más de lo presupuestado en el perfil ya que la primera licitación fue declarada desierta, lo cual movió 6 meses de traspaso desde el año 2016 al año 2018.</t>
  </si>
  <si>
    <t>El asesor manifestó y así se pudo corroborar que el único transporte lacustre, existente para poder acceder a cada una de las 5 soluciones objeto de su último contrato se encontraba con desperfectos que impidieron que pudiera acceder a los lugares que debía inspeccionar, se otorgo un aumento de plazo según Res. Exenta N°07 de fecha 04 de enero de 2019.</t>
  </si>
  <si>
    <t>SE EJECUTARON EN DOS PERIODOS
PROVEEDORES                                                                                                                                    N° FACTURAS    FECHA FACTURA
ARGON INGENIERIA DE SUELOS LTDA	                                                                                                283                 20/04/2015
ARGON INGENIERIA DE SUELOS LTDA	                                                                                                308                 23/09/2015
MARIO ALBERTO SEPULVEDA CARVAJAL CONSULTORES EN INGENIERIA Y CONSTRUCCIÓN	627                 19/01/2017
MARIO SEPULVEDA CARVAJAL 	                                                                                                        671                 15/03/2017
MARIO SEPULVEDA CARVAJAL 	                                                                                                        653                 14/02/2017
MARIO SEPULVEDA CARVAJAL 	                                                                                                        688                  01/06/2017
MARIO ALBERTO SEPULVEDA CARVAJAL CONSULTORES EN INGENIERIA Y CONSTRUCCION	771                  15/11/2017</t>
  </si>
  <si>
    <t>SE REGISTRA UN MENOR TIEMPO EN LA EJECUCIÓN DEBIDO A LA OPTIMIZACIÓN DE LOS TIEMPOS AL ENTREGAR A LA UNIDAD DE COMPRA EL ITEMISADOS CON EL TIPO DE MOBILIARIO A ADQUIRIR Y LA CANTIDAD.</t>
  </si>
  <si>
    <t>Proyecto inspeccionado por profesionales Serviu, no se contrató servicio externos.
Se informa fecha inicio y término  de obras para continuar con el proceso.</t>
  </si>
  <si>
    <t>no se excede</t>
  </si>
  <si>
    <t>El municipio en la fecha que ejecuto la obra no tenia problemas de personal en la Dirección de Obras Municipales, por lo que se decidió desistir del uso de dineros por concepto de consultoras.  Situación que fue aprobada por la unidad financiera mediante la resolución exenta FNDR N° del 05 de enero del 2018 firmada por la entonces intendenta de la región Doña Alexandra Nuñez Sorich.</t>
  </si>
  <si>
    <t>La fecha de término del último contrato ingresada por la Unidad Técnica, corresponde  a la fecha de envío a pago del último contrato,  en tanto la fecha ingresada en el BIP, corresponde a la fecha efectiva de pago por parte de la unidad financiera.</t>
  </si>
  <si>
    <t xml:space="preserve">1. La diferencia en la Fecha de Inicio del primer contrato entre lo recomendado y lo real, es debido a coordinaciones internas del Servicio de Salud Aysén.
2.  La diferencia en la fecha de Término del último contrato entre lo recomendado y lo real, es debido a que hubo ajustes del cronograma de consultorías que van de la mano del avance en obras Civiles, en el caso en particular de la última cursada en diciembre de 2016 es por la "Asesoría de inspección de Terminación de Obra Gruesa", en donde era imperante contratar antes para poder obtener el visto bueno del Ingeniero Civil patrocinante a las partidas de obra gruesa, para así poder pagar al contratista y dar así avance a éstas. </t>
  </si>
  <si>
    <t>Considerando los plazos de licitación 734-94-LE15 para la adquisición de los primeros equipos, ésta fue publicada con fecha 07/10/2015, se pudo emitir el primer contrato y OC con fecha 05/11/2015.</t>
  </si>
  <si>
    <t>A raíz del aumento del plazo de las obras civiles, se requirió realizar un aumento de las Consultorias, las que finalizó el contrato al 31-08-2017, de acuerdo a resolución N°974 de fecha 20-06-2017; y se consideró además la visita del Revisor independiente del proyecto con fecha 26-09-2017, siendo este el último gasto de Consultoría del proyecto.</t>
  </si>
  <si>
    <t>Con respecto a la adquisición de equipamientos estos fueron ejecutados en su totalidad al 25-12-2017, quedando un saldo disponible, el cual fue solicitado por el Municipio la Gobierno Regional la ampliación del tiempo del Convenio Mandato, siendo esto aprobado, llevándose a cabo la adquisición de equipamiento adicional, el que fue adquirido hasta la fecha 22-10-2018.</t>
  </si>
  <si>
    <t>Según  contrato  11739 ,a probado bajo Resolución DOH Nº 4312  de fecha 01.12.2017,  se estipulo un plazo total del contrato  de 240 días a contar del 07.11.2017.
 en modificación de con 11739-1 aprobada bajo Resolución DOH Nº 3938 de fecha 21.11.2018,  se aumenta el plazo en 60 días quedando un plazo total de 300 días corridos.
en modificación 11739-2 aprobada bajo resolución DOH Nº 1278 de fecha 19.03.2018, se aumenta el plazo en 90 días quedando un plazo total de 390 días, quedando como fecha de termino el día 01.12.2018.
Siendo la fecha de termino real según consta en carta del contratista y libro de obra, el día 22.11.2018.</t>
  </si>
  <si>
    <t>No hubo contrato de consultarías. No se adjudica la consultaría ID 825-22-le16  debido al poco tiempo que queda de ejecución de obras civiles.</t>
  </si>
  <si>
    <t>Se demoran las cotizaciones y ordenes de compra por esto se retrasó el plazo recomendado</t>
  </si>
  <si>
    <t>Se genera termino anticipado del contrato por no existir certeza respecto a la disponibilidad presupuestaria.
Res.58/12.01.2018</t>
  </si>
  <si>
    <t>La variación  se produce por la compra de computadores e impresoras la cual se programó para 2018 en concordancia con los plazos de termino de las obras civiles.</t>
  </si>
  <si>
    <t>LAS VARIACIONES EN LA DURACIÓN DE LA CONSULTORA ESTÁN ASOCIADAS A LOS AUMENTOS DE OBRA DE LAS OBRAS CIVILES</t>
  </si>
  <si>
    <t>EL PRIMER CONTRATO FUE FINALIZADO POR INCUMPLIMIENTO DEL MISMO POR PARTE DE LA EMPRESA CONTRATISTA SEGÚN CONSTA EN DECRETO Nº0912 DE FECHA 21.06.2016. POSTERIORMENTE SE REEVALUO, LICITO Y CONTRATO CON FECHA 26.07.2017 A LA EMPRESA  SOCIEDAD COMERCIAL Y CONSTRUCTORA SUBIABRE Y CIA. LTDA. CON UN PLAZO DE EJECUCIÓN DE 232 DÍAS CORRIDOS, SIENDO LOS PLAZOS, HASTA LA RECEPCIÓN PROVISORIA, LOS SIGUIENTES.
FECHA INICIO			17/08/2017		(DÍA 001)
FECHA TERMINO 1			05/04/2018		(DÍA 232)
PARALIZACIÓN TEMPORAL		31 DÍAS CORRIDOS	
FECHA DE TERMINO	2		06/05/2018		DECRETO 1354/2017
AUMENTO PLAZO 1			30 DÍAS CORRIDOS	DECRETO 0490/2018
FECHA TERMINO 3			05/06/2018		
AUMENTO PLAZO 2			30 DÍAS CORRIDOS	DECRETO 0692/2018
FECHA TERMINO 4			05/07/2018
RECEPCIÓN PROVISORIA		28/09/2018</t>
  </si>
  <si>
    <t>CONTRATO CON ASESOR A LA INSPECCIÓN TÉCNICA SUSCRITO CON FECHA 16 DE AGOSTO DE 2016, APROBADO MEDIANTE DECRETO ADMINISTRATIVO N°3173 DEL 25-08-2016</t>
  </si>
  <si>
    <t>CON FECHA 30-06-2018 SE ENVÍA ORDEN DE COMPRA A PROVEEDOR ENILDA TERESA FIGUEROA MELLADO (MULTIMUEBLES) POR LA ADQUISICIÓN DE MOBILIARIO DE OFICINA BUTACAS, SILLAS MESÓN, MESA REUNIÓN, ESTACIONES DE TRABAJO, MUEBLE TIPO BIBLIOTECA, ESCRITORIOS, POR LA SUMA TOTAL DE $4.258.955.-
CON FECHA 14-08-2018 SE ENVÍA ORDEN DE COMPRA A PROVEEDOR ENILDA TERESA FIGUEROA MELLADO (MULTIMUEBLES) POR LA ADQUISICIÓN DE MOBILIARIO DE OFICINA BANQUETAS, SILLAS TAPIZADAS, SILLA VISITA, MESÓN RECEPCIÓN, MESA REUNIÓN, KARDEX, ESTANTE BASE, BIBLIOTECA ALTA,  ESCRITORIOS RECTOS, POR LA SUMA TOTAL DE $4.228.377.-</t>
  </si>
  <si>
    <t xml:space="preserve">No hay modificaciones en el contrato del profesional asesor  de la Inspección Técnica contratado para esta obra. </t>
  </si>
  <si>
    <t>todas las adquisiciones por concepto de equipamiento se tramito directamente por el Departamento de Salud Municipal, quienes iniciaron su proceso de comprar en otro periodo en relación  a las obras civiles.</t>
  </si>
  <si>
    <t>Se contrató la consultoría  a partir del 16 de septiembre de 2015, sin embargo el ito asesor renunció a partir del 31 de diciembre de 2015. No se volvió a contratar asesoría externa.</t>
  </si>
  <si>
    <t xml:space="preserve">Cuando se licitan el equipamiento se realizan por línea de productos, existe el riesgo de no adjudicar la totalidad del equipamiento ya que los proveedores no  tienen todos los productos y quedan líneas sin adjudicar. Por lo tanto se debe licitar nuevamente hasta adjudicar todo el equipamiento. </t>
  </si>
  <si>
    <t xml:space="preserve">Se aprueba aumento de plazo de 20 días corridos, que según informe N°1 se requiere construir un muro de contención, solicitud planteada al  Gobierno Regional que obliga esperar la resolución de éste.  
posteriormente, por Decreto Alcaldicio N° 1124 de fecha 22.02.2018, se aprueba un nuevo aumento de obra correspondiente a 25 días corridos, se plantea el reemplazo del muro de contención antes planteado.
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t>
  </si>
  <si>
    <t>La diferencia del Item fue asumida por la Municipalidad de Copiapó, puesto que el valor inicial considerado para el item fue menor al pagado.</t>
  </si>
  <si>
    <t>La diferencia  que es menor se explica  por demoras en los procedimientos de compras de la Unidad Técnica</t>
  </si>
  <si>
    <t>1. Se contrata al ATO previo al proceso de licitación, para analizar y velar por el proceso de licitación 
2. Su contrato se extiende 1 mes app posterior a la recepción para cierre de tramites administrativos del proyecto</t>
  </si>
  <si>
    <t>Las diferencias entre el plazo real y recomendado esta dada por procesos de arrastre de la ficha IDI de un año a otro y por efecto de asignación de fondos y sus respectivos decretos para poder licitar y adjudicar.
Además esta asociados con ello partidas de equipos que en su proceso de licitación han debido ser licitados en mas de una oportunidad.</t>
  </si>
  <si>
    <t>Según ficha IDI, el plazo recomendado para la  para ítem CONSULTORÍAS corresponde a 11 meses, sin embargo la Institución Técnica , consideró ampliar plazo de Inspección Técnica  a 13 meses para que las obras fuesen supervisadas hasta  entrega equipamiento.
Aprobación contrato D.A.N° 1872 del 29 de Junio 2016, por un monto de $21.234.000 por un periodo de 13 meses. Modificacion contrato (aumento plazo) D.A. n°2604 del 29 de Junio 2019; se prolonga contrato  por retraso en obra; este a  contar del 01 al 30 de Septiembre 2017, por un monto de $1.663.385.</t>
  </si>
  <si>
    <t xml:space="preserve">Según ficha IDI  el plazo recomendado  para ítem EQUIPAMIENTO  corresponde a  3 meses,  sin embargo esta Unidad Técnica  consideró Obras Civiles y Equipamiento en un solo contrato aprobado según D.A. N 1736 del 16 junio 2016, Por lo que el plazo automáticamente  aumento de acuerdo al contrato de ejecución de Obras Civiles y Equipamiento. </t>
  </si>
  <si>
    <t>Como se informó en los Gastos Administrativos, el contrato de Obra se licitó en 3 oportunidades, esto significó que el inicio de la Obra fue postergada, sumado a eso que hubo aumento de plazo durante la ejecución del contrato, por lo tanto el último asesor permaneció hasta el término de las Obras.</t>
  </si>
  <si>
    <t xml:space="preserve">La variación en el plazo se debe a que las obras civiles se paralizaron y hubo aumentos de plazo asociados a obras extraordinarias. </t>
  </si>
  <si>
    <t xml:space="preserve">Cuando se licita el equipamiento,  se realiza por línea de producto,  sin embargo no se logra adjudicar todo el equipo en la primera licitación, por lo que se debe volver a licitar todos aquellos que no se adjudicaron y así sucesivamente hasta adjudicar la totalidad. </t>
  </si>
  <si>
    <t xml:space="preserve">Se realizaron las gestiones de asesoría en los plazos convenidos. Sólo se menciona que se inició  la asesoría, post inicio de obras por temas licitatorios para el caso de los ITO y en cuanto a la Asesoría Tecnica ESSBIO, esta inicio antes de la ejecución de obras y finalizó post recepción de obras en el mes de agosto 2017. </t>
  </si>
  <si>
    <t>No se contrata servicios consultoría externo, ya que se realiza con profesional del SERVIU.  Se incorpora fecha de inicio y termino del proyectos de acuerdo a actas, periodo en el cual profesional del SERVIU realiza labores de inspección.</t>
  </si>
  <si>
    <t xml:space="preserve">NO EXISTEN DIFERENCIAS ENTRE EL PLAZO RECOMENDADO Y EL REAL RESPECTO DE LA CONTRATACION DE LA CONSULTORIA, LA CUAL SE HIZO POR 8 MESES, SEGÚN CONSTA EN CONTRATO DE FECHA 12.06.17, EL CUAL SE APROBO POR D.A. NRO. 1717 DEL 13.07.17  </t>
  </si>
  <si>
    <t>Se modifico la fecha de las consultorias, aumentándolas debido a que se ampliaron los plazos para la ejecución del proyecto.
Las consultorias contratadas, fueron las siguientes:
1) Carlos Ahumada Mercado, por un plazo de 1 mes, totalizando $360.000 por concepto de Formulación del los Términos Técnicos y Bases.
2) B.M.I. Ingenieria Ltda., por un plazo de 1 mes, totalizando $ 493.344 por Concepto de Asesoría Profesional  Ingeniería
3) Leonidas Merino San Critobal por un plazo de 3 meses, totalizando $3.333.333 por Concepto de Asesoría Profesional, Abogado.
4) Paul Gabriel Lagos Sánchez por un plazo de 44 meses, totalizando $88.515.553 por Concepto de Asesoría de la Inspección Técnica de Obras (AITO)
5) Carolyn Sabelle Osses, por un plazo de 6 meses, totalizando $11.699.072 por Concepto de Inspección Técnica de Obras (ITO)
6) Alex Salgado Schwaner por un plazo de 19 meses, Totalizando $ 21.111.109  por Concepto de Asesoría Técnica Profesional en Geomensura.
Todo esto Totalizando $125.512.411</t>
  </si>
  <si>
    <t>Segun ficha IDI, el item consultoría considera un plazo de 7 meses, mientras que el plazo real fue de 9 meses, según aprobación contrato D.A. N 6683.no existiendo ampliaciones de contrato.</t>
  </si>
  <si>
    <t>Plazo recomendado de Contratación Consultoria: 6 meses (180 días)
Plazo real de contratación Consultoria: 9 meses (270 días)</t>
  </si>
  <si>
    <t>El plazo se extiende por sobre lo programado ya que inicialmente se cancelo la consulto ría de un revisor independiente y el plazo de término obedece al término del contrato del Asesor técnico de Obra.</t>
  </si>
  <si>
    <t>Algunos retrasos de los proveedores incrementaron el plazo por sobre lo programado</t>
  </si>
  <si>
    <t>En el Ítem Consultorías se contempla el Diseño de este proyecto por un monto total de M$48.000. Durante el año 2015 se pago M$24.000 y durante el año 2016 se pagó M$24.000.
El primer pago de Consultorías fue con fecha 30.10.2015 por el monto de M$9.600.
Se especifica el detalle de los gastos del item consultorias correspondiente a la etapa de diseño, solo a modo informativo ya que terminada la etapa de diseño se licito y adjudico la etapa de ejecucion durante el mismo año. No se ejecutaron gastos asociados a las consultorias de la etapa de ejecucion.</t>
  </si>
  <si>
    <t xml:space="preserve">El mayor plazo que el recomendado se debe a licitaciones desiertas y a productos que por las características propias del centro comunitario no fue posible adquirir vía licitación pública </t>
  </si>
  <si>
    <t>Sin diferencias, para la ejecución de calle Casanova no se contratá ITO adicional.</t>
  </si>
  <si>
    <t>Se realizaron 3 contratos de asesoría durante toda la construcción del proyecto. Hubo etapas de los contratos de construcción que no tuvieron asesorías.</t>
  </si>
  <si>
    <t>El plazo para presentar las consultorías se define en la Res. Ex. .15127 del 15-3-2017,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(anterior al 27-9-17), a partir del inicio de obras indicado más arriba.
*El “Diseño de Especialidades deberá entregarse dentro de los 90 días corridos contados desde la fecha de entrega de terreno”, condición que se cumplió sin retraso (anterior al 27-9-17), a partir del inicio de obras indicado más arriba.</t>
  </si>
  <si>
    <t>Si bien el plazo contractual de especialidades y obras civiles abarcó desde el 28-6-17 al 26-7-18 y el equipamiento llegó a las bodegas JUNJI Maule el 6-11-18, cabe señalar que la recepción provisoria se concedió el 21-11-18. 
JUNJI generó la solicitud en sistema Abaco el 29/10/2018, con lo cual se solicitó la autorización para el monto y destino de las subdirecciones implicadas, luego de esto la Unidad de Recursos Financieros generó la respectiva orden de compra con fecha 31/10/2018. El equipamiento fue recibido por JUNJI Región del Maule el 28/12/2018.
En consecuencia, el ítem de equipamiento no generó, por sí mismo, un retraso en la puesta en marcha de esta iniciativa.
[La fecha de inicio del primer contrato y la del último contrato indicada más arriba, corresponden al contrato de OOCC y Consultorías].
*Se corrigen las fechas, ya que se había registrado las correspondientes a obras civiles, y no a la asignación Equipamiento.</t>
  </si>
  <si>
    <t>Plazo de cada consultoría fue asociada a los requerimientos de la obra.</t>
  </si>
  <si>
    <t xml:space="preserve">Se contratan los Servicios de Jorge Smith Irazabal, mediante Resolución N° 3119 de fecha 02.09.2016, para realizar un Estudio Hidrogeológico y Proyecto para Construcción de sondaje, por un monto de $14.564.000.-
Se contratan los Servicios de SOINTEC Ingenieros Consultores Ltda. para desarrollar Asesoría Técnica de Obras para Proyecto Construcción Parque Avenida Canal de la Luz, Talca, mediante Resolución N° 866 de fecha 14.03.2017, por un monto de $ 24.000.000 y un plazo máximo de 16 meses.-
La variación del plazo de Asesoría entre Recomendado y Real, se debe a la diferencia entre los 2 contratos que se efectúa en el tiempo y que abordan el tema de un Estudio Hidrogeológico necesario para el emplazamiento de pozos profundo y así también la asesoría como Inspector de Obra que se desarrolla durante la materialización del contrato.-   </t>
  </si>
  <si>
    <t>Bajo modificación de contrato 11740-1 aprobada bajo Resolución DOH Nº 4439 de 19.12.2018,  se aumento el plazo de ejecución en 60 días corridos quedando la nueva fecha de termino para 02.09.2018, quedando completamente terminada la obra el día 31.08.2018, según consta acta de recepción provisional.</t>
  </si>
  <si>
    <t xml:space="preserve">En virtud de las extensiones de los plazos de término de construcción, se realizó la consecuente extensión de contrato de la empresa consultora MACASING E.I.R.L. con el fin de realizar las tareas propias de información de avances físicos y financieros de la obra, el cumplimiento del programa de trabajo entregado por el contratista EDELMAG S.A y además informar sobre el cumplimiento de la normativa laboral y previsional del contratista teniendo la facultad de entregar multas a dicha empresa (EDELMAG S.A.) en caso de incumplimiento de cualquiera de los ítems anteriormente mencionados.  </t>
  </si>
  <si>
    <t>Resolución Contrato  Exenta Nº 6529 del 24.11.2016 consultoria  1 Arquitecto  por 13 meses
Resolución Contrato  Exenta Nº 2227 del  29.05.2017 consultoria  1  Ingeniero Constructor por 270 días
Contratos sin ampliaciones.</t>
  </si>
  <si>
    <t>El proyecto contempla 2 etapas en conjunto, desarrollo del diseño y posterior ejecución de obras.
Durante el año 2016 el proyecto no contó con decreto de asignación presupuestaria para el ítem de obras civiles.
Además una vez finalizado el diseño, este dió cuenta que costaba más de lo presupuestado, por lo que se tuvo que realizar una reevaluación para conseguir los recursos faltantes.</t>
  </si>
  <si>
    <t>Realmente los proceso de compras fueron realizados en 3 meses. durante el año 2016 y la mitad del año 2017 no se contó con decreto de asignación presupuestaria.</t>
  </si>
  <si>
    <t>No hay Consultoria</t>
  </si>
  <si>
    <t xml:space="preserve">Los plazos son los mismos que en el contrato de obras civiles. </t>
  </si>
  <si>
    <t>Este proyecto  contó con dos proceso de licitación, dado que el primero se declara desierto, con ello se contrata al Asesor técnico de Obra  a partir de la primera licitación.</t>
  </si>
  <si>
    <t>Si bien el equipamiento estaba instalado en el dispositivo al momento de entrar en operación la gestión de pago de algunas facturas se demoró mas de lo normal incrementado el plazo a 11 meses.</t>
  </si>
  <si>
    <t>DE ACUERDO A LOS ANTECEDENTES RECOPILADOS, EL CONTRATO DE ASESORÍA TÉCNICA ERA POR 6 MESES A CONTAR DE LA FIRMA DEL CONTRATO, EL CUAL SE REALIZÓ EL DÍA 18 DE AGOSTO DE 2015, SIENDO RECONOCIDO A TRAVÉS DE DECRETO Nº 1520 DE FECHA 31 DE AGOSTO DE 2015. DEBIDO A LOS AUMENTO DE PLAZO DE LOS CONTRATOS DE OBRA, EL MUNICIPIO CON CARGO A FONDOS MUNICIPALES, EXTENDIÓ EL CONTRATO POR DOS MESES, PARA FINALIZAR LA ASESORÍA TÉCNICA DE OBRAS DEL PROYECTO</t>
  </si>
  <si>
    <t>Corresponde a contratación de la Asesoría de Inspección Técnica. Termina su contrato con la Recepción Provisoria de la Obras Civiles (15 de Septiembre de 2017). La primera etapa de la asesoría tiene un tiempo de duración mayor a lo estimado en la ficha idi, debido a: complementos al diseño, reclamos al proceso de licitación, autorizaciones de adjudicación de las Obras Civiles por parte del GORE, firmas de contrato, etc. que ampliaron los plazo de esta etapa.
DE ACUERDO AL BIP, CONSULTORIA TIENE EL PLAZO DE 350 DIAS, 15 MESES, ENTRE 7-1-2017 Y 2-4-2018.</t>
  </si>
  <si>
    <t xml:space="preserve">Primer contrato corresponde a la emisión de Orden de Compra.
Término último contrato corresponde a Recepción Provisoria de Estantería (Sin Observaciones).
El retrazo obedece a que la estantería hubo que licitarla en dos oportunidades, además hubo que realizar la planimetría y especificaciones técnicas del mueble (estas no estaban bien definidas).
DE ACUERDO AL BIP, EQUIPAMIENTO TIENE DOS PLAZOS: 365 DIAS, 12 MESES, ENTRE 7-1-2017 Y 7-1-2018; Y 4 MESES ENTRE 12-7-18 Y 9-11-18; ES DECIR 16 MESES. </t>
  </si>
  <si>
    <t>La variación en el plazo recomendado y real se origina debido a que en el mes de febrero de 2017 se cancela la consultoría correspondiente al revisor independiente  y posteriormente,  en el mes de octubre se contrata el Asesor técnico de Obra por un período de seis meses.</t>
  </si>
  <si>
    <t>La diferencia en el plazo recomendado y final se debe a que con posterioridad al término del proceso de equipamiento se recepcionaron facturas pendientes y la gestión de pago se realizo en un plazo mayor.</t>
  </si>
  <si>
    <t>SE MANTIENE LA MISMAS FECHAS DADO QUE NO SE TIENE ACCESO EN SIGFE  AL PERIODO 2011 PARA VERIFICAR LA INFORMACIÓN,</t>
  </si>
  <si>
    <t>EL AUMENTO DE PLAXZO CORRESPONDE AL MAYOR PLAZO, 60 DIAS, EN LA EJECUCION DEL CONTRATO</t>
  </si>
  <si>
    <t>EL PLAZO DE EJECUCIÓN ESTIPULADO EN LAS BASES FUE DE 240 DÍAS.</t>
  </si>
  <si>
    <t>Se contempla la contratación de los servicios de ITO al Sr. JOSE  CONTRERAS  BURGOS, según licitación publica  2289-76-le15 y según lo señala el contrato de fecha 18 de Enero de 2016 por un periodo de 9 meses contados desde la fecha antes señalada,  aprobado por decreto exento  N° 264  de fecha 18 de enero de 2016.</t>
  </si>
  <si>
    <t>SE PRESENTA UNA DIFERENCIA EN LOS PLAZOS SEÑALADOS, PUESTO QUE SE REALIZA UN ANÁLISIS  DE LOS ÍTEMS EQUIPOS Y EQUIPAMIENTO, YA QUE  QUE NO SE CONSIDERARON PRODUCTOS NECESARIOS PARA LA PUESTA EN MARCHA DEL PROYECTO.   SE SOLICITA AL GOBIERNO REGIONAL  CONSIDERAR LA PROPUESTA DE LA UNIDAD TÉCNICA,  SIENDO SOLICITADO POR  GORE LOS LAGOS A LA MDSF A TRAVÉS DEL OFICIO ORD. N° 3268 DEL 31/08/2017, LA REEVALUACIÓN DEL PROYECTO EN LOS ÍTEMS ANTES SEÑALADOS. EL MDSF INICIA EL PROCESO DE REVALUACIÓN, SIN EMBARGO  FINALMENTE SE DEJA SIN EFECTO DICHA REEVALUACIÓN ,  YA QUE LAS OBSERVACIONES NO FUERON RESPONDIDAS EN LOS PLAZOS ESTIMADOS POR PARTE DE LA UNIDAD TÉCNICA, RESOLVIÉNDOSE VOLVER AL PROYECTO A LA ETAPA ANTERIOR (RS ORIGINAL) .</t>
  </si>
  <si>
    <t>Res. 437 del 05-08-2015 que contrata a Alicia Ermann por 90 días
Res. 333 del 27-07-2016 que contrata a Andrea Briones por 180 días
Res. 320 del 25-07-2016 que contrata a Katty Chandia por 180 días
Res. 320 del 25-07-2016 que contrata a Vivian Hernandez por 180 días
Res. 315 del 25-07-2016 que contrata a Carolina Jara por 180 días
Res. 315 del 25-07-2016 que contrata a Ruben Moncada por 180 días
Res. 116835/226/2016 del 17-11-2016 que contrata a Leonardo Martinez por 90 días
Res. 320 del 25-07-2016 que contrata a Aurelio Oñate por 180 días
Res. 319 del 25-07-2016 que contrata a Maria Parejas por 180 días
Res. 320 del 25-07-2016 que contrata a Carlos Villouta por 180 días</t>
  </si>
  <si>
    <t>Se establece convenio a honorario con fecha 22 de agosto de 2017, AITO presenta carta de renuncia con fecha 13-11-2017.
Se establece convenio a honorario con fecha 14 de marzo de 2018, AITO presenta carta de renuncia con fecha 09-04-2018.</t>
  </si>
  <si>
    <t>No hubo ampliación  de contratos de consultoria .</t>
  </si>
  <si>
    <t>No se compra con cargo al proyecto</t>
  </si>
  <si>
    <t>Se autorizan aumentods de obras.</t>
  </si>
  <si>
    <t>La institución no compró equipo y equipamiento con cargo al proyecto.</t>
  </si>
  <si>
    <t>La Consultoria fue contratada por Resolución Ex Nº 3717 del 30.08.2017 con una duración de 120 días corridos con inicio el 01.09.2017  y termino  el 30.12.2017, no quedando recursos disponibles para ampliar el contrato.</t>
  </si>
  <si>
    <t>Finalmente  en este contrato no hubo   Consultoria  ya que el proceso licitatorio no fue satisfactorio.</t>
  </si>
  <si>
    <t>Proyecto con dos contratos por eso se explica la diferencia.</t>
  </si>
  <si>
    <t>Resolución Contrato EX Nº 2225 del  29.05.2017-: plazo : 230  días corridos desde el 29.05.2017 al 15.01.2018. No hubo ampliación de contrato.</t>
  </si>
  <si>
    <t>Respecto a los gastos de consultoría, en primera instancia existió un contrato de 300 días, el cual fue aumentado y finalizó en junio del año 2015 con aumento en el presupuesto de $12.050.000</t>
  </si>
  <si>
    <t xml:space="preserve">La contratación de las Consultorías se incluye en el mismo contrato de las Obras Civiles por lo que se indican las mismas fechas para ambos ítems. </t>
  </si>
  <si>
    <t>Las compras para el equipamiento definido, el servicio las realiza bajo Convenio Marco, por lo que no existe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t>
  </si>
  <si>
    <t xml:space="preserve">No hubo variaciones, funcionó muy bien porque estuvo no solo en la ejecución sino también en el proceso de recepción provisoria. 
De todas maneras sería mejor que se iniciará junto con el de ejecución más un par de meses por el proceso de recepción. </t>
  </si>
  <si>
    <t>En este proyecto se dieron dos situaciones distintas para equipamiento.
1. Existe EQUIPAMIENTO que es parte del contrato total de Diseño y Construcción que tiene un plazo de 14 meses (430 días), por lo tanto si bien dentro de la programación de la obra tienen una duración congruente con los 2 meses informados no existe un contrato particular asociado a este ítem.
2. Existe EQUIPAMIENTO, Deportivo y de Oficina, que se consideró desde el inicio comprar mediante Convenio Marco. Este equipamiento se realizó en los últimos 3 meses de ejecución de la obra.</t>
  </si>
  <si>
    <t>ITEM CONSULTORÍA PARA CONTRATAR ASESOR A LA INSPECCIÓN TÉCNICA DE OBRAS
PRIMER CONTRATO DEL A.T.O DESDE EL 13.03.2017 HASTA EL 12.01.2018, PERIODO 10 MESES. 
SEGUNDO CONTRATO DEL A.T.O DESDE EL 01.03.2018 HASTA EL 18.07.2018 4 MESES Y 18 DÍAS</t>
  </si>
  <si>
    <t>1500 SILLAS ADQUIRIDAS POR CONVENIO MARCO DEL SISTEMA DE COMPRAS PUBLICAS, DE ACUERDO A LA ORDEN DE COMPRA N° 3735-24-CM18 DEL 20.06.2018, FECHA RECEPCIÓN CONFORME EL EQUIPAMIENTO EL 25.07.2018</t>
  </si>
  <si>
    <t>Compra de Equipos (Ley Marco) según Decreto solicitado</t>
  </si>
  <si>
    <t>El Plazo de Consultorías aumentó debido a los tiempos de revisión de cada uno de los servicios correspondientes a este tipo de diseño.</t>
  </si>
  <si>
    <t>No se realizaron contratos en el Item Consultorías.</t>
  </si>
  <si>
    <t>En consultorias, corresponde la contratación de profesional AITO, Revisor independiente y Revisor de calculo Estructural hasta la finalización de obras civiles</t>
  </si>
  <si>
    <t>La variación de los plazos  en la ejecución de la compra de equipamiento se debe a que las obras se terminaron de ejecutar en mayo del 2018</t>
  </si>
  <si>
    <t>Res. 3517 del 03-10-2017 que contrata a Pedro Solar Baeza, para servicios personales de Ingeniero Constructor o Constructor Civil con duración hasta el 31-01-2018.</t>
  </si>
  <si>
    <t xml:space="preserve">por el aumento de plazo hubo que aumentar la consultoria. </t>
  </si>
  <si>
    <t xml:space="preserve">El aumento de la Consultoría se realiza debido a los aumentos de plazo de las obras iniciales del proyecto reposición piscina municipal. </t>
  </si>
  <si>
    <t>El atraso en la compra e instalación del Equipamiento se debe al retraso de las obras de la Reposición de la Piscina Municipal</t>
  </si>
  <si>
    <t>Los gastos de consultoria fueron realizados por secretariado (1er pago) y por servicios de computación (último pago)</t>
  </si>
  <si>
    <t>Según lo informado por el mandante y lo señalado que el Municipio de Punitaqui que fue la Unidad Técnica para la compra de ítem  ítem equipamiento para el proyecto "Reposición Estadio Municipal de Punitaqui" BIP 30082411.
Los valores gastados fueron los siguientes:
ítem equipamiento $ 67.482.858
Con respecto al Plazo, el Municipio Punitaqui los adquirió en el período comprendido entre el año 2013 y 2018. El primer Estado de Pago de equipamiento fue el 22/11/2013 y el último el 17/10/2018.</t>
  </si>
  <si>
    <t>El ítem de consultorías no fue requerido, ya que el Servicio de Salud Coquimbo se encargó de realizar las inspecciones técnicas de obras, con personal propio, durante el tiempo de ejecución de las obras civiles, entre el  periodo del 30.10.2015 al 13.09.2016.</t>
  </si>
  <si>
    <t xml:space="preserve">El primer contrato de equipamiento registra una fecha según O.C: 1395-904-CM16 del 14.07.2016, aceptada por proveedor y dejando efecto de celebración de contrato a partir de esta fecha. (Se Adjunta O.C)
El termino del último contrato fue el 11.09.2017, que corresponde a la adquisición por OC:1395-873-se17, y que posee un plazo de entrega de 45 días, una vez aceptada la orden de compra.
Las Diferencias entre el plazo recomendado y real, se debieron principalmente a que el trabajo a realizar no se considero el tiempo en la compra de la gran cantidad de equipamiento de la planilla de habilitación, (142 lineas para equipamiento). El trabajo que se debe realizar a este tipo de planillas de habilitación consiste en: Agrupar o clasificar por familia de equipamiento, ya sea por recinto o tipo del equipamiento, etc., Informar a cada uno de los proveedores, para asegurar stock y definir mejores fechas de entrega; Se debe coordinar con encargado de obras, que una vez, estando los recintos listos, se podrá recepcionar el equipamiento. Trabajos que conllevan tiempo y no fueron considerados al momento de formular este proyecto. </t>
  </si>
  <si>
    <t>Hay diferencia entre el plazo recomendado y el plazo real de las asesorías debido a que el tipo de contrato mantenido dictaba que el asesor se desempeñaría en terreno 1 vez a la semana y dado a que el asesor viajaba desde Santiago, la visita se traducía en 6 horas a la semana. Se solicitó a la asesoría aumentar tiempo en terreno y no le pareció, por lo que presentó su renuncia. Por otro lado, la asesoría en paisajismo cumplió la totalidad de su contrato.</t>
  </si>
  <si>
    <t>Inspección se realiza por profesionales del SERVIU, por lo que no se contrato servicios de inspección externo.  
se informa la fecha de inicio y término del proyecto para poder continuar el proceso</t>
  </si>
  <si>
    <t>No se realizaron contratos en el Item Consultorías.
se agregaron fechas para poder validar envío.</t>
  </si>
  <si>
    <t>El plazo para presentar las consultorías se define en la Res. Ex. N° 015222 del 2-5-2016 y sus modificaciones,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(anterior al 6-4-2017), a partir del inicio de obras indicado más arriba.</t>
  </si>
  <si>
    <t>Si bien el plazo contractual de especialidades y obras civiles abarcó desde el 6-1-2017 al 28-2-2018 y el equipamiento llegó a las bodegas JUNJI Maule el 10-1-2018, cabe señalar que la recepción provisoria se concedió con fecha 6-4-2018.
En consecuencia, el ítem de equipamiento no generó retraso en la puesta en marcha de esta iniciativa.
Sin desmedro de lo anterior, cabe señalar que JUNJI Maule generó la solicitud en sistema Abaco el 11/10/2017, con lo cual se solicitó la autorización para el monto y destino de las subdirecciones implicadas, luego de esto la Unidad de Recursos Financieros generó la respectiva orden de compra con fecha 13/10/2017. El equipamiento fue recibido por JUNJI Región del Maule el 10/1/2018.
[La fecha de inicio del primer contrato y la del último contrato indicada más arriba, corresponde al contrato de OOCC y Consultorías].
*Se corrigen las fechas, ya que se había registrado las correspondientes a obras civiles, y no a la asignación Equipamientos 
-Como fecha de Inicio se consideró la fecha en la cual se generó la primera orden de compra, que fue el 16-10-2017
-Para la fecha de término se registró la Fecha de llegada de los equipos a las bodegas de JUNJI, esto es el 10-01-18.</t>
  </si>
  <si>
    <t xml:space="preserve">Por la magnitud del proyecto y al no tener proyectos de especialidades  no se contrato consultoria.  </t>
  </si>
  <si>
    <t>La Dirección de Arquitectura , MOP Tarapacá no es la unidad responsable del ítem de Equipamiento , por lo tanto no posee información para poder informar este punto.</t>
  </si>
  <si>
    <t xml:space="preserve">Sin Consultoría </t>
  </si>
  <si>
    <t>Termino anticipado contrato asesoría PP 62/2016 “Asesoría Inspección Técnica de obras, Construcción Red de Ciclovías Etapa II, (Ejes R.Rocca y A. Neghme)” por termino de ejecución obra con fecha 22 enero 2017. Estipulado según bases de contrato Res. Exenta N°1263 numeral 23.</t>
  </si>
  <si>
    <t xml:space="preserve">No aplica. No hay consultoria asociada a este proyecto. Se registran mismas fechas del contrato de obra para funcionalidad del sistema . </t>
  </si>
  <si>
    <t xml:space="preserve">Se dió término anticipado de contrato del profesional que presta servicios a honorarios para la Asesoría de inspección técnica de la obra, a partir del 01 de enero de 2017.
Se aprueba a través de DAE N° 1006/26.12.2016, donde se da término al contrato por mutuo acuerdo entre las partes.  De forma posterior, no se contrató otro profesional para realizar la Asesoría, para lo cual el Director de Obras asumió la Inspección Técnica de la Obra. </t>
  </si>
  <si>
    <t>Se adquieren todos los equipamientos mediante el envío orden de compra N° 4406-28-SE18 con fecha 16.01.2018.
Se reciben el equipamiento a través de guía de despacho N° 540 de fecha 31.01.2018.</t>
  </si>
  <si>
    <t>No se adquuiere equipos con cargo al proyecto</t>
  </si>
  <si>
    <t>gran compra</t>
  </si>
  <si>
    <t>Los recursos correspondientes al Ítem Consultoría ($24.399.000.-) no fueron utilizados. Estos, en general, corresponden a recursos que se podrían disponer para contratar un AITO. Sin embargo, por la envergadura y características del proyecto, no se consideró necesario. 
Estos fueron devueltos previo al cierre del año 2017, que es cuando se contrató la licitación pública de las obras.</t>
  </si>
  <si>
    <t>La consultora está asociada a la liquidación final del contrato de obras civiles. El contrato de obras civiles está con recepción provisional pero no cuenta con recepción definitiva.</t>
  </si>
  <si>
    <t>En los momentos en que la obra era contratada, el Ministerio de Vivienda modifica la modalidad de contratación de personal de inspección de apoyo, eliminando las contrataciones a honorarios por obra, motivo por el cual el Servicio debió asumir el costo de los servicios de inspección, lo que conllevo a no ejecutar los recursos de consultorías inicialmente programados, ya que resultaban insuficientes para una consultora externa..</t>
  </si>
  <si>
    <t>EL PROYECTO NO CUENTA CON ASESORÍA</t>
  </si>
  <si>
    <t>Las diferencias entre el plazo recomendado y real, se deben principalmente a la fecha de término del último contrato, ya que durante la ejecución de obras civiles era  necesario contar con una Asesoría a la Inspección Técnica de Obras (AITO), quien presta apoyo técnico en seguimiento, revisión de las obras civiles, validaciones de estados de pago, entre otros,</t>
  </si>
  <si>
    <t>Si bien se estimaba un inicio de ejecución presupuestaria del item Equipamiento el 1-11-2016, el decreto presupuestaria fue tomado de razón 22-02-2016, razón por la cual y con el fin de lograr un ejercicio presupuestarios dentro del año, se anticipó el proceso de compra, con la emisión de la primera orden de compra con fecha 13-10-2016.</t>
  </si>
  <si>
    <t>No se requirieron contratar consultoras con cargo al proyecto, dado que la unidad técnica posee el equipo profesional necesario para realizar las inspecciones y/o estudios necesario. 
En este sentido, todos los decretos identificatorios solo solicitaron recursos para obras civiles y no para gastos en consultorias o administrativos.
DH 133 08/02/2016 solo O.C.
DH 138 07/02/2017 solo O.C.
DH 926 27/06/2016 solo O.C.
DH 143 06/02/2018 solo O.C.</t>
  </si>
  <si>
    <t>Se realizó la licitación en paralelo a la licitación de obras civiles, la cual quedó desierta.  La Resolución que adjudica indica que la consultoría  comenzará junto con las obras civiles, por un monto cerrado. Y dado que las obras civiles se alargaron, la consultoría se alargó con ella.</t>
  </si>
  <si>
    <t xml:space="preserve">  EL PLAZO DE CONSULTORIAS FUE DE 45 DÍAS CORRIDOS</t>
  </si>
  <si>
    <t>DEBIDO A QUE LAS OBRAS CIVILES TERMINARON 22/01/2018</t>
  </si>
  <si>
    <t>No hay Consultorias</t>
  </si>
  <si>
    <t>1er contrato equipamiento según orden de compra 599-1498-CM15 del 18 de diciembre de 2015.
Último contrato de equipamiento según orden de compra 856-615-SE18 del 18 de Mayo de 2018</t>
  </si>
  <si>
    <t>Mediante modificación de contrato se aumenta el plazo de ejecución en 120 días corridos, quedando como nueva fecha de termino el dia 03 de septiembre de 2019, siendo la fecha efectiva de termino de obra, según consta acta de recepción provisoria el día 31.08.2018.
Modificación aprobada por medio de Resolución DOH Nº 3826 de fech 13.11.2018.</t>
  </si>
  <si>
    <t>Al presentarse modificaciones en las obras consideradas inicialmente en el proyecto, esto conllevo a modificar la consultoría de acuerdo al siguiente detalle: 
Resolución DOH N° 1082 de 18-04-2017 aprueba el gasto y autoriza el pago de Gastos administrativos por un monto de 56.714.277 y plazo de 300 días.
Resolución DOH N°3950 del 14-12-2017 Aprueba el gasto y autoriza el pago de la Modificación N°1 Gastos administrativos  (Monto$ 8.721.402 y plazo 100 días
Resolución DOH N°2222 del 17-08-2018  Aprueba modificación N°2 de Plazo de GA,  no significa modificación del monto del presupuestado pero sí un plazo de 120 días
Resolución DOH N°2431 del 10-09-2018  Aprueba modificación de Plazo N°3 en 60 días.</t>
  </si>
  <si>
    <t>Res. Ex. DROH Los Ríos N°1294/2018: Aumento Plazo 75 Días.
Res. Ex. DROH Los Ríos N°1294/2018: Aumento de Obra por M$3.628 y Plazo 10 Días.</t>
  </si>
  <si>
    <t xml:space="preserve">El contrato de consultarías tiene el mismo plazo que el de obras civiles. </t>
  </si>
  <si>
    <t>no existen observaciones</t>
  </si>
  <si>
    <t>No se desarrollaron consultorías en este proyecto</t>
  </si>
  <si>
    <t>La fecha de término del último contrato ingresada por la Unidad Técnica, corresponde  a la fecha de envío a pago del último contrato,  en tanto la fecha ingresada en el BIP, corresponde a la fecha efectiva de pago por parte de la unidad financiera.
Las fechas corregidas por la Unidad Técnica, corresponden a la fecha en que el proveedor acepta las orden de compra que dio origen al equipamiento . La fecha de pago corresponde a la fecha en que efectivamente se ha realizado la instalación de éstos y la respectiva capacitación de uso., esta es la razón por la que se producen una brecha importante entre lo programado y lo ejecutado.</t>
  </si>
  <si>
    <t>- Res. DOH Los Ríos N°385/2018 -&gt; Aprueba primera paralización de 60 días.
- Res. DOH Los Ríos N°468/2018 -&gt; Aprueba modificación de contrato por un aumento $3.034.789 .
- Res. DOH Los Ríos N°981/2018 -&gt; Aprueba aumento de plazo de contrato en 18 días corridos entre 19.07.2018 al 05.08.2018 ambas fechas inclusive.
- Res. DOH Los Ríos N°1241/2018 -&gt; Aprueba modificación de contrato por un aumento $2.835.235 .</t>
  </si>
  <si>
    <t>Se contrata inspecciÃ³n posterior al inicio del contrato de obra, inicio del proyecto se inspeccionÃ³ por profesionales Serviu.</t>
  </si>
  <si>
    <t>La obra no presentó gastos por concepto de Consultorías.</t>
  </si>
  <si>
    <t>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N°1387/19.06.2017, Tuvo aumento, según Resolución DOH IX Región N°1077/30.05.2018. Asesoría está directamente relacionada con con el monto y duración de cada contrato de obras, incluidas sus modificaciones.</t>
  </si>
  <si>
    <t>El aumento de plazo va de acuerdo al contrato de la obra civil.</t>
  </si>
  <si>
    <t xml:space="preserve">El contrato de consultarías es de igual plazo que el de obras civiles y corresponde al 14,5% del monto de las obras civiles contratadas. </t>
  </si>
  <si>
    <t>LA LICITACIÓN DE CONSULTORIA SE REALIZO POR  7 MESES. SE PIDIÓ MAS RECURSOS Y AUMENTO DE PLAZO A GORE BIO BIO, POR RETRASOS EN LA OBRA, LO QUE NO FUE CONCEDIDO.</t>
  </si>
  <si>
    <t>EL CONSULTOR PRESENTA LA RENUNCIA EL 21-02-2018 EJECUTANDO EN  88 % DEL CONTRATO</t>
  </si>
  <si>
    <t>Consultaría inicia un mes después del inicio de obra, periodo en el cual fue fiscalizado por profesionales del  SERVIU. Duración de consultoría de acuerdo a ejecución del proyecto y recursos disponibles.</t>
  </si>
  <si>
    <t>CONSULTORIAS RELAIZADAS EN DISTINTAS FECHA Y AÑOS
              PROVEEDOR                                                                                                                                                N° FACTURA               FECHA  
ARAGON INGENIERÍA DE SULEOS LTDA                                                                                                                     282                  20/04/2015
ARAGON INGENIERÍA DE SULEOS LTDA                                                                                                                     307                  23/09/2015
MARIO ALBERTO SEPULVEDA CARVAJAL CONSULTORES EN INGENIERIA Y CONSTRUCCION                         755                  04/10/2017
MARIO ALBERTO SEPULVEDA CARVAJAL CONSULTORES EN INGENIERIA Y CONSTRUCCION                         766                  31/10/2017
MARIO SEPULVEDA CONSULTORES	                                                                                                                          786                  9/02/2018
MARIO SEPULVEDA CARVAJAL 	                                                                                                                          811                  12/02/2018
MARIO SEPULVEDA CARVAJAL 	                                                                                                                          777                   30/11/2017
MARIO ALBERTO SEPULVEDA CARVAJAL CONSULTORES EN INGENIERIA Y CONSTRUCCION	                  795                   05/09/2018
MARIO ALBERTO SEPULVEDA CARVAJAL CONSULTORES EN INGENIERIA Y CONSTRUCCION	                  876                   09/08/2018</t>
  </si>
  <si>
    <t>FECHA	    ORDEN DE COMPRA	PROVEEDOR
8-5-18	      3179-227-CM18	   COMERCIAL MUÑOZ
8-5-18	      3179-229-CM18	   MUEBLES ORBI
8-5-18	      3179-230-CM18	   COMERCIAL FBT
8-5-18	      3179-232-CM18	    MUEBLES DONOSO
8-5-18	      3179-233-CM18	     SARA EMILIA OLIVARES CONTRERAS 
10-5-18      3179-234-CM18	     COM. HEGELIN LTDA.
8-5-18	       3179-238-CM18	     SILLAS &amp; SILLAS 
8-5-18	       3179-239-CM18	     JULIO ZUMAETA Y CIA LTDA.
8-5-18	       3179-240-CM18     MIGEL ANGEL CATALAN
10-5-18	3179-241-CM18    SILCOSIL
8-5-18	        3179-242-CM18    DE OFICINA MUEBLES S.A.
10-5-18	3179-249-CM18	LIBRERÍA REYSER  
10-5-18	3179-250-CM18	OFISILLAS IMPORT. DIST. Y COM.
8-5-18	        3179-251-CM18	MUEBLES ASENJO
10-5-18	3179-263-CM18	HERALDO CASTRO PALMA
10-5-18	3179-264-CM18	FAYMO
8-5-18	        3179-265-CM18	COMERCIAL BELT CHILE 
10-5-18	3179-269-CM18	AGM &amp; DIMAD S.A.</t>
  </si>
  <si>
    <t xml:space="preserve">Los plazos se deben principalmente a la disponibilidad presupuestaria. </t>
  </si>
  <si>
    <t xml:space="preserve">Sin  mayores dificultades el proceso llevado acabo. A modo de comentario, en las obras posteriores se realizó la adquisición de equipamiento  en el proceso final de la ejecución de la obra.  </t>
  </si>
  <si>
    <t>Debido a que la normativa exige mayores requerimientos a los supervisores externos estos tiene un mayor costo al considerado en la ficha, debiendo ajustar los valores, se contrató la consultaría hasta la disponibilidad de los recursos , siendo abordado posteriormente la inspección por profesionales del SERVIU.</t>
  </si>
  <si>
    <t>compra No se cargo al proyecto</t>
  </si>
  <si>
    <t xml:space="preserve">De igual forma de los otros ítems, quedó sujeto a la asignación presupuestaria. </t>
  </si>
  <si>
    <t xml:space="preserve">Proceso expedito y sin observaciones relevantes. </t>
  </si>
  <si>
    <t>En el año 2017 se realizó la compra de Equipamiento para este Jardín, sin embargo, esta compra quedó como Arrastre para próximo año.    El año 2018 los recursos enviados desde DIRNAC para el pago de esta deuda se realizó por los Subtítulos 22 y 29.    A continuación la información de los montos comprometidos:
207.281  /  845-807-CM17
1.134.773  /  845-801-CM17
13.970.946 /  845-800-CM17</t>
  </si>
  <si>
    <t xml:space="preserve">Resolución Contrato Ex Nº 5756  del  06.10.2016-  Plazo  desde el 05.10.2016 al 31.03.2017
Resolución   Ex Nº 740  del 17.02.2017 ampliación de  2 meses- hasta el  21.05.2017. Causa para terminar proceso  termino de la obra  y recepción por parte de SERVIU. </t>
  </si>
  <si>
    <t>Se genera diferencia en los plazos por término anticipado de contrato, ya que el profesional pasa a conformar contrata del Serviu delegación de Natales.</t>
  </si>
  <si>
    <t>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el monto y duración de cada contrato de obras, incluidas sus modificaciones.
El contrato se adjudicó por Res DOH IX Región N°1389/19.06.2017, Tuvo aumento, según Resolución DOH IX Región N°865/08.05.2018. Asesoría está directamente relacionada con con el monto y duración de cada contrato de obras, incluidas sus modificaciones.</t>
  </si>
  <si>
    <t>Se genera mayor plazo en el desarrollo de la Consultoría, dado que el secretariado se mantiene hasta efectuada la liquidación del contrato.</t>
  </si>
  <si>
    <t>Sin Comentario, información entregada Dibam</t>
  </si>
  <si>
    <t>INSPECCIÓN DEL PROYECTO REALIZADA POR PROFESIONALES DEL SERVIU, POR LO QUE NO CONTRATÓ SERVICIOS EXTERNOS.  
PARA CONTINUAR CON EL PROCESO SE INGRESAN LAS FECHAS DE INICIO Y TÉRMINO DE LA OBRA.</t>
  </si>
  <si>
    <t>las consultorias, de esta obra, refieren a la contratación de Aitos externos, que apoyan la labor del supervisor Serviu, por lo cual la disminución en plazos de ejecución supone a su vez una disminución del plazo de estas consultoras.
 la diferencia de meses entre la obras civiles y estas consultoria refiere al tiempo de instalación de las obras y el termino de estas.</t>
  </si>
  <si>
    <t>Las adquisiciones se realizaron en los plazos establecidos del año 2015. Los equipos pendientes de adquirir se compraron con concepto de ayuda puesta en marcha el año 2018.  Las recepciones conformes de estos equipos se realizaron entre 12/2015 hasta 01/2019. La instalación y capacitación de los equipos adquiridos se realizaron entre 06 y 10 del 2018. Se adjunta  informe con detalle de está información.</t>
  </si>
  <si>
    <t>La variación de plazo en los equipos esta relacionada con la situación de la obra ya que el SAR no se emplazo adosado al CESFAM de Penco su ejecución se realizó en el nuevo terreno donde se emplazara el CESFAM Penco (proyecto en ejecución). Por este motivo y al no contar con bodegaje el equipo RX Osteopulmonar fue el ultimo en adquirirse e instalarse.</t>
  </si>
  <si>
    <t>El 24-01-2018 es la fecha en que se aprueba el contrato. El contrato fue firmado en Castro el 18-01-2018 y el día 22-01-2018 se autorizo la firma de la Alcaldesa Subrogante Eugenia Martinez, fecha en que se dio comienzo al contrato por 2 días corridos.</t>
  </si>
  <si>
    <t>SE HACE PRESENTE, QUE EL PROYECTO FUE ARRASTRADO POR CUANTO EN UNA PRIMERA ETAPA SE COMPRARON LOS EQUIPOS QUE NO ESTABAN ASOCIADOS A LA INFRAESTRUCTURA Y POSTERIORMENTE SE REALIZO LA COMPRA DEL GG.EE. Y CCTV, PARA LO CUAL SE REQUERÍA CONTAR CON LA RECEPCIÓN FINAL DEL CUARTEL. CABE HACER PRESENTE, QUE LA UNIDAD FUE ENTREGADA A CARABINEROS DE CHILE  EL 29-01-2016.</t>
  </si>
  <si>
    <t>El tiempo considerado por Ficha para la compra de equipos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equipos fue de 8 meses durante el año 2016.
A principios del año 2018 surge la necesidad de adquirir equipamiento adicional por parte del municipio, solicitud que fue aprobada por el GORE y se adquirieron estos durante los meses de mayo a julio del 2018. 
El tiempo de 28 meses que indica el sistema es la diferencia entre la primera compra (año 2016) y la última del año 2018 considerando el año 2017, donde no se efectuaron adquisiciones de este ítem, por lo tanto el plazo real de ejecución de este ítem es de 11 meses, mayor al recomendado por la ya expuesto.</t>
  </si>
  <si>
    <t>La variación de plazo en los equipos esta relacionada con la situación de la obra ya que el SAR al estar adosado al CESFAM de Hualpencillo y estar ejecutando obras con el CESFAM en funcionamiento generó atrasos en ella por lo cual se debió retrasar la instalación de los equipos.</t>
  </si>
  <si>
    <t>Plazo real considera 10 dias corridos suscritos por contrato, mas 8 días de demora en entrega por empresa contratada.
Los 8 días de demora se argumentan porque algunos equipos llegaron defectuosos en el transporte y se tuvieron que reponer.</t>
  </si>
  <si>
    <t xml:space="preserve">se logró  ejecución en menos meses </t>
  </si>
  <si>
    <t>El ítem equipos no es de responsabilidad de la Dirección Regional de Arquitectura.-</t>
  </si>
  <si>
    <t>La variación entre el plazo recomendado para ítem equipos, se debe a que la ejecución del ítem se asocio directamente al contrato de ejecución de obras civiles (contrato que sufrió modificaciones en cada uno de los ítem contratos además de 4 aumentos de plazo), adaptándose por ello a los tiempos que demando la ejecución real de las obras. El proyecto en general fue reevaluado dos  veces,  la primera vez  para contratarlo, y las segunda vez para incorporar modificaciones que afectaron a este ítem.</t>
  </si>
  <si>
    <t>Las variaciones corresponden a dos  motivos:
1.- Por ley de compras publicas los plazos mínimos son de 6 meses, para cerrar el proceso desde la publicación hasta su cierre financiero con recepción física conforme.-
2.- Debido al atraso de la obra por parte de la segunda empresa, se atraso en 6 meses la compra de los últimos ítem, para no perder la garantía de los equipos a adquirir.-</t>
  </si>
  <si>
    <t>La razón de la diferencia registrada entre el plazo recomendado y el real,  dice relación con la obsolescencia de los equipos inicialmente adquiridos, lo que significó, de manera previa al cierre la actualización de los equipos. Por esta razón,. se registra un contrato firmado con fecha 3 de Julio de 2018.</t>
  </si>
  <si>
    <t>LA DIFERENCIA SE DEBEN PRINCIPALMENTE A LOS ´PROCESOS DE LAS LICITACIONES QUE  NO FUERON  DECLARADOS DESIERTOS POR LO QUE  SE RE PUBLICARON.</t>
  </si>
  <si>
    <t>NO EXISTEN INCONVENIENTES EN LA ADQUISICIÓN DE LOS EQUIPOS YA QUE LOS PROVEEDORES CUMPLEN CON LOS PLAZOS DE ENTREGA TANTO LOS PROVEEDORES DE CONVENIO MARCO COMO LOS DE LICITACIÓN.</t>
  </si>
  <si>
    <t>Las variaciones que presenta son mínimas.</t>
  </si>
  <si>
    <t>Por Resolución Afecta Nro 127 del 13 de Octubre 2016 Tomada Razón por parte de la Contraloría Regional donde remite Convenio Mandato  para la adquisición de Equipamiento, Equipos y Vehículos, se tramita los siguientes Decretos:
 Decreto Exento N° 1010 con fecha 25/10/2017 que adjudica Licitación Pública adquisición de Equipos CTI 
 Contrato de Adquisición Equipos CTI  con fecha 07/11/2017
Decreto Exento N° 1121 con fecha 25/10/2017 que aprueba Contrato de adquisición de Equipos CTI
Acta de Recepción  con fecha 08/02/2018</t>
  </si>
  <si>
    <t>La diferencia en cuanto al plazo recomendado y el real, radica en que inicialmente se estimó sólo una compra de Equipos y posteriormente éste se adquirió a distintos proveedores, lo que tardó finalmente 4 meses entre la primera y la última compra.</t>
  </si>
  <si>
    <t>Sólo se  realizó una compra a JMO INTERNACIONAL LTDA. de 2 Televisores LED 55”, por un monto de $979.068.- Orden de Compra del 06/03/2019; Factura nº 1835 pagada el 15/03/2018.</t>
  </si>
  <si>
    <t xml:space="preserve">Se ingresaron las fechas reales de los gastos correspondientes al Ítem Terrenos.
Esta obra fue reevaluada debido a aumento de costos en Expropiaciones. </t>
  </si>
  <si>
    <t xml:space="preserve">los equipos se compraron dos meses antes que se  terminaran las Obras Civiles, pero hubo un problema con la Factura que emitió el proveedor, por lo cual se retazaron, en  el tramite administrativo de la misma </t>
  </si>
  <si>
    <t>El proyecto contemplaba expropiaciones las cuales no fueron  ejecutadas durante el desarrollo del proyecto y por lo tanto no se ejecutaron los gastos previstos en este ítem, ya que la alcaldía de Copiapó se manifestó en contra de las expropiaciones proyectadas.</t>
  </si>
  <si>
    <t>La empresa tubo multa ya que se atraso en 14 día en la  entrega de equipos, los cuales debían ser entregados 5 de diciembre de 2017</t>
  </si>
  <si>
    <t>sin observaciones.
DE ACUERDO CON LAS FECHAS DE PAGO EN EL BIP, LOS EQUIPOS SE PAGARON EN 2 FECHAS: 1/10/2017 Y 2/1/2018., ES DECIR EN EL LAPSO DE 93 DIAS, 3MESES.</t>
  </si>
  <si>
    <t>Diferencia de plazo se genera debido a que para dar inicio al proceso expropiatorio primero se debe gestionar el decreto expropiatorio que autoriza realizar dicho acto, posteriormente se debe contratar a los peritos externos para realizar la respectiva tasación, instrumento con el cual se realiza el proceso para concretar.</t>
  </si>
  <si>
    <t>EQUIPOS MOP
sin información
EQUIPOS GOREBIOBIO
1) LICITACION 2592-9-LE07 del 27.07.2007 por $13.588.881
2)  O.C. 2592-8-LE07 del 31.07.2007 por $1.469.964 
3)  O.C. n°2592-14-OC07 del 29.08.2007 adquisición por $8.939.375
4) LICITACION 2592-2-LE08 del 24.06.2008 por $22.114.960
5) ADQUISICION MUEBLES DE COCINA, sin informacion
EQUIPOS MINVU
sin informacion</t>
  </si>
  <si>
    <t xml:space="preserve">Las compras fueron bajo convenio marco, no hubo ampliaciones de plazo.
Se aplicaron 3 multas por atraso en la entrega de los equipos los cuales fueron imputados a las siguientes facturas:
- Factura Nº 4601 del 23-03-17, Empresa MUEBLES ASENJO, OC 947750-3-CM17, Monto Neto: $95.664; Monto bruto: $113.840
- Factura Nº 4601 del 23-03-17, Empresa MUEBLES ASENJO, OC	947750-3-CM17, Monto Neto: $38.264; Monto bruto: $45.534
- Factura Nº 7266 del 24-03-17, empresa Hagelin, OC 947750-5-CM17, Monto Neto: $101.500; Monto bruto: $120.785 </t>
  </si>
  <si>
    <t>El aumento de plazo se debe al aumento en el plazo de la obra.</t>
  </si>
  <si>
    <t xml:space="preserve">La diferencia entre el plazo real y recomendado, tiene relación a los tiempos de tramitación relacionada a los procesos expropiatorios. </t>
  </si>
  <si>
    <t>Con fecha 20 de Octubre 2016 situaciones de terreno no detectada por que el proyecto no considero fondos para topografía, Decreto 004390 del 20 Octubre 2016.
06 de Enero 2017 la falta de agua en la localidad que afecto a la obra , los trabajadores y las obras de Hormigón, situación totalmente ajena al contratista. Decreto N° 0052 del 06 de Enero 2017 ( Amplia sequía en la Comuna).
 09 de marzo 2017 por obras necesarias no consideradas en el proyecto inicial, ampliación quebrá vista, recolección aguas lluvias. Decreto N° 000637 del 09  de marzo 2017.</t>
  </si>
  <si>
    <t>EN RELACIÓN A LAS ADQUISICIONES CORRESPONDIENTES AL AÑO 2018 EL DEPARTAMENTO DE TECNOLOGÍA DE  LA  INFORMACIÓN Y COMUNICACIONES L,7 NO REGISTRA  COMPRAS PARA ESE PERIODO</t>
  </si>
  <si>
    <t>LICITACIÓN PÚBICA "ADQUISICIÓN E INSTALACIÓN DE PROYECCIÓN DE VÍDEO" (ID: 2275-20-LE18)
CONTRATACIÓN DIRECTA "INSTALACIÓN Y CAPACITACIÓN DE EQUIPOS DE AUDIO"
ADQUISICIÓN E INSTALACIÓN DE ILUMINACIÓN ESCÉNICA (ID: 2275-5-LP18)
COMPRAS POR CONVENIO MARCO (INDIVIDUAL POR PRODUCTOS)</t>
  </si>
  <si>
    <t>Retraso debido a la extensión de la obra.</t>
  </si>
  <si>
    <t xml:space="preserve">La compra de los equipos la generó el gobierno regional con carabineros pero esta tuvo un pequeño retraso </t>
  </si>
  <si>
    <t>EN EL PLAZO RECOMENDADO SE CONSIDERO UN PLAZO APROPIADO EN SENTIDO DE EFECTUAR UN PROCESO DE ADQUISICIÓN DE EQUIPOS, SIN EMBARGO SE DESARROLLO UN SOLO PROCESO DE LICITACIÓN QUE INCLUYÓ OBRAS CIVILES, EQUIPOS Y EQUIPAMIENTO, POR LO TANTO, CONTRACTUALMENTE EXISTIÓ UN SOLO PLAZO GENERAL PARA TODOS LOS ÍTEMS, CON UNA MISMA EMPRESA CONTRATISTA.</t>
  </si>
  <si>
    <t>Se realizo trato directo con la Junta Nacional de Cuerpo de Bomberos, mediante orden de compra ID 2713-769-SE16 de fecha 10.06.2016, sin embargo al no obtener respuesta del proveedor se dejo nula mediante DA N° 4.276 de fecha 27.09.2016.
Se realizo licitación publica ID 2713-209-LE17 quedando desierta.
Se realizo trato directo con INTEGRA Limitada para la adquisición de los equipos por cotización ID 2713-10-CT18 y orden de compra ID 2713-770-SE18, con acta de recepción de los equipos de fecha 07.08.2018.</t>
  </si>
  <si>
    <t>Cabe señalar que Equipos y Equipamiento se adjudicaron y se adquirieron, mediante la misma licitación. 
La licitación se adjudico el 22/02/2018, aprobado mediante Decreto N°770, de la misma fecha, por un plazo de 7 día hábiles, plazo mucho menor al proyectado, es por esto la diferencia entre plazo recomendado y real.
El contrato inicial, es de fecha 02/03/2018, aprobado mediante Decreto de contrato N° 834 de fecha 02/03/2018, fecha en la que comienzan a computarse los plazos de entrega, con un plazo de 7 días hábiles.</t>
  </si>
  <si>
    <t xml:space="preserve">EN RELACIÓN  A LAS ADQUISICIONES REALIZADAS POR  EL DEPARTAMENTO DE TECNOLOGIA DE LA INFORMACIÓN Y COMUNICACIONES NO REGISTRA ADQUISICIONES PARA EL PERIODO 2019. </t>
  </si>
  <si>
    <t>El plazo recomendado corresponde al plazo estimado en el perfil. 
Los plazos reales de la contratación de Equipos fueron los siguientes:
-Entre junio y diciembre de 2016, se instalaron  los equipos que permitieron finalizar las obras y que el proyecto entrara en operación.
-En 2018 recién fue posible contratar el Sistema de Control de Acceso que se requería para la Fiscalía Local de Iquique. El 23-10-2018 por Resolución DER N° 06 se adjudica el sistema control de acceso FL Iquique, cuyo contrato finalizó el 10-12-2018.</t>
  </si>
  <si>
    <t>La fecha de término del último contrato ingresada por la Unidad Técnica, corresponde  a la fecha de envío a pago del último contrato, al mandante,  en tanto la fecha ingresada en el BIP, corresponde a la fecha efectiva de pago por parte de la unidad financiera.
Las diferencias de fechas corresponden que para hacer efectivo el pago, los proveedores de equipos deben capacitar a los usuarios, una vez realizada dicha capacitación, la Unidad Técnica autoriza el pago.
Las fechas corregidas por la Unidad Técnica, corresponden a la fecha en que el proveedor acepta las orden de compra que dio origen al equipo . La fecha de pago corresponde a la fecha en que efectivamente se ha realizado la instalación de éstos y la respectiva capacitación de uso., esta es la razón por la que se producen una brecha importante entre lo programado y lo ejecutado.</t>
  </si>
  <si>
    <t>Se desarrollo dentro de los plazos estipulados</t>
  </si>
  <si>
    <t>El convenio mandato no contempla equipos.
El sistema solicitaba colocar fecha por lo que se validó la fecha de inicio y término.</t>
  </si>
  <si>
    <t>La diferencia se produce por aumento de plazo en obras civiles.</t>
  </si>
  <si>
    <t>se  realizaron 2 ordenes de compra asociadas a compras de Equipos.
Monto total en compra de Equipos: $4.289.725.- iva incluido.
Las compras se realizaron exclusivamente durante el mes de noviembre del 2017</t>
  </si>
  <si>
    <t>La variación de plazo en los equipos está relacionada con la situación de la obra ya que el SAR al estar adosado al CESFAM San Vicente y estar ejecutando obras con el CESFAM en funcionamiento generó atrasos en ella por lo cual se debió retrasar la instalación de los equipos.
Otro antecedente fue la instrucción de contraloria de no utilizar boleta de anticipo lo cual generó tener que adquirir el equipo en el año presupuestario correspondiente.</t>
  </si>
  <si>
    <t xml:space="preserve">Esta iniciativa no presentó gasto en este ítem, por lo que la extensión del contrato no se produjo por la incidencia de este tipo de recursos.
*se modifican fechas de acuerdo a información contenida  en mail remitido por Unidad Técnica que detalla las ordenes de compras de los equipos y fechas de recepción. </t>
  </si>
  <si>
    <t>La realización de todo el proyecto (desde la licitación hasta su recepción),  traspasó de un año al próximo año calendario, ya que la licitación de la construcción (lo cual marca el hito de inicio para realizar las compras y licitaciones por equipos y equipamiento), se tardó más de lo presupuestado en el perfil ya que la primera licitación fue declarada desierta, lo cual movió 6 meses de traspaso desde el año 2016 al año 2018.</t>
  </si>
  <si>
    <t>Contrato de Obras	: Res. Afecta N° 70, de fecha 10-09-2013.
Fecha Inicio Primer Contrato: 	29-10-2013 (entrega de terreno)
Plazo original: 300 días, fecha de término: 25-8-2014
Aumento de Plazo: 187 días; Res. Ex. N° 1634 de fecha 23 de diciembre de 2015 (regulariza plazo)
Nuevo plazo: 28 de febrero de 2015.
Fecha Término Primer Contrato: 	01-06-2015, Res. Exenta N° 1.397, de igual fecha.
Contrato de Obras	: Res. Ex. N° 1099, de fecha 10-08-2017.
Fecha Inicio Segundo Contrato: 	22-09-2017 (entrega de terreno)
Plazo original: 90 días, fecha de término: 21-12-2017
Aumento de Plazo: 90 días; Res. Ex. N° 93 de fecha 17 de enero de 2018.
Nuevo plazo: 21 de marzo de 2018.
Fecha Real Término Segundo contrato: 31 de enero de 2018.</t>
  </si>
  <si>
    <t>Los procesos de expropiaciones normalmente sufren variaciones de plazos producto de las distintas formas en que materializan, varis de estos procesos no dependen directamente del servicio.</t>
  </si>
  <si>
    <t>La fecha de término del último contrato ingresada por la Unidad Técnica, corresponde  a la fecha de envío a pago del último contrato,  en tanto la fecha ingresada en el BIP, corresponde a la fecha efectiva de pago por parte de la unidad financiera.
Las diferencias de fechas corresponden que para hacer efectivo el pago, los proveedores de equipos deben capacitar a los usuarios, una vez realizada dicha capacitación, la Unidad Técnica autoriza el pago.</t>
  </si>
  <si>
    <t>Considerando los plazos de licitación 734-95-LE15 para la adquisición de los primeros equipos, ésta fue publicada con fecha 07/10/2015, se pudo emitir el primer contrato y OC con fecha 05/11/2015.</t>
  </si>
  <si>
    <t xml:space="preserve">Se produjo una disminución de tiempo, debido a que la mayoría de los bienes se adquirieron por Convenio Marco y dentro de las Licitaciones que se realizaron, se consideró en la evaluación el tiempo de entrega, por lo que los proveedores ofertaron menores tiempos, produciéndose una diferencia en el periodo de ejecución de este ítem respecto de las cotizaciones que se presentaron para generar el proyecto y estimar el tiempo de su ejecución.  </t>
  </si>
  <si>
    <t>No hay modificaciones</t>
  </si>
  <si>
    <t>CON FECHA 21-08-2018 SE ENVÍA ORDEN DE COMPRA A PROVEEDOR CENTRO REGIONAL DE COMPUTACIÓN E INFORMÁTICA DE CONCEPCIÓN (CRECIC) POR LA ADQUISICIÓN DE IMPRESORA MULTIFUNCIONAL, BANDEJA PARA IMPRESORA, TONER, POR LA SUMA TOTAL DE $2.835.780.-
CON FECHA 21-08-2018 SE EMITE ORDEN DE COMPRA A PROVEEDOR CENTRO REGIONAL DE COMPUTACIÓN E INFORMÁTICA DE CONCEPCIÓN (CRECIC) POR LA ADQUISICIÓN DE MS OFFICE HOME-STUDENT, ALL IN ONE INTEL CORE, POR LA SUMA TOTAL DE $4.165.233.-</t>
  </si>
  <si>
    <t>Por la necesidad de tramitar aumentos de obras, disminuciones de obras y obras extraordinarias que significaron aumento del plazo original segun contrato.</t>
  </si>
  <si>
    <t xml:space="preserve">Cuando se licitan los equipos se realizan por línea de productos, existe el riesgo de no adjudicar la totalidad de equipos ya que los proveedores no  tienen todos los productos y quedan líneas sin adjudicar. Por lo tanto se debe licitar nuevamente hasta adjudicar todo el equipo. </t>
  </si>
  <si>
    <t>Las diferencias entre el plazo real y recomendado esta dada por procesos de arrastre de la ficha IDI de un año a otro y por efecto de asignación de fondos y sus respectivos decretos para poder licitar y adjudicar.</t>
  </si>
  <si>
    <t xml:space="preserve">Cuando se licitan los equipos,  se realiza por línea de producto,  sin embargo no se logra adjudicar todo el equipo en la primera licitación, por lo que se debe volver a licitar todos aquellos que no se adjudicaron y así sucesivamente hasta adjudicar la totalidad. </t>
  </si>
  <si>
    <t>Las gestiones de pago extendieron el plazo programado en un mes mas</t>
  </si>
  <si>
    <t>Si bien el plazo contractual de especialidades y obras civiles abarcó desde el 28-6-17 al 26-7-18 y el equipamiento llegó a las bodegas JUNJI Maule el 6-11-18, cabe señalar que la recepción provisoria se concedió el 21-11-18. 
La Unidad de Recursos Financieros de JUNJI Maule generó la orden de compra el 4-10-2018, ejecutando de esta manera el monto necesario.
En consecuencia, el ítem de equipamiento no generó retraso en la puesta en marcha de esta iniciativa.
[La fecha de inicio del primer contrato y la del último contrato indicada más arriba, corresponden al contrato de OOCC y Consultorías].
*Se corrigen las fechas, ya que se había registrado las correspondientes a obras civiles, y no a la asignación Equipos.</t>
  </si>
  <si>
    <t xml:space="preserve">Para poder ejecutar en su totalidad el Proyecto "Construcción Parque Avenida Canal de la Luz", es necesaria la expropiación de inmuebles. Mediante las Resoluciones N° 5430, N° 5431 y N° 5434, todas de fecha 13 Diciembre de 2015, dictadas por SERVIU Región del Maule y que ordena la expropiación de los inmuebles, cuyos propietarios aparentes y monto fijados por la comisión de peritos como indemnización provisional, son:
1.- La Iglesia de Jesucristo de los Santos, con un monto de $ 39.503.450.-
2.- Altemiro Antonio Torres Arancibia, con un monto de $ 75.583.550.-
3.- Juan Carlos Araya Olivares, con un monto de $ 90.208.000.-
Mediante Resolución Exenta N° 5544 de fecha 30 de Diciembre de 2015, se Aprueba el Pago Indemnización Provisional por Expropiación Inmuebles para Proyecto "Construcción Parque Avenida Canal de la Luz". </t>
  </si>
  <si>
    <t>El proceso fue más corto de lo presupuestado</t>
  </si>
  <si>
    <t>El plazo para adquirir los equipos se incrementó en dos meses debido a que existió atraso en la materialización de la obra, lo cual retraso el ingreso de los equipos al dispositivo.</t>
  </si>
  <si>
    <t>Primer contrato corresponde a la emisión de Orden de Compra.
Término del último contrato Recepción Provisoria de Caseta Generador (Sin Observaciones).
Los retrasos obedecen a que se licitó reiteradas veces (5 licitaciones) el grupo electrógeno y la caseta de resguardo, la cual no tenía oferentes, por lo que se declaró desierta en varias oportunidades.  
DE ACUERDO AL BIP, EQUIPOS TIENE EL PLAZO DE 365 DIAS, 12 MESES, ENTRE 7-1-2017 Y 7-1-2018</t>
  </si>
  <si>
    <t>SE PRESENTA UNA DIFERENCIA EN LOS PLAZOS SEÑALADOS, PUESTO QUE SE REALIZA LAS COMPRAS A  TRAVÉS DE CONVENIO MARCO,  LO QUE DA COMO RESULTADO ACORTAR LOS PLAZOS DE COMPRA YA QUE CUANDO LOS PRODUCTOS SE ENCUENTRAN EN ESTA CALIDAD LA UNIDAD TÉCNICA SOLO EMITE ORDEN DE COMPRA NO SIENDO NECESARIO EL PROCESO DE LICITACIÓN.</t>
  </si>
  <si>
    <t>En cuanto al proceso de compra se puede señalar que este fue más expedito debido a la decisión de comprar  a través de convenio marco a excepción del grupo electrógeno, extintores con sus respectivos gabinetes y cámaras de seguridad.
En cuanto al listado original de los equipos este fue modificado solicitando mediante oficio 797-14/08/18, 880-06/09/18 y 1699-20/08/18, donde el GORE informa que toma conocimiento respecto de la solicitud de autorizar la modificación mediante ORD 1845-07/09/18.</t>
  </si>
  <si>
    <t>La tramitación  de las expropiación  se realizaron en un menor tiempo de lo estimado.</t>
  </si>
  <si>
    <t>En el proceso de licitación se estableció un plazo menor para la provisión de los equipos, teniendo en cuenta la magnitud del proyecto y la accesibilidad a las diferentes viviendas del proyecto, lo que permitía que los equipos llegaran dentro de un plazo menor al estimado en la etapa de formulación de este proyecto.</t>
  </si>
  <si>
    <t>Las compras para el equipo definido, el servicio las realiza bajo Convenio Marco, por lo que no existen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t>
  </si>
  <si>
    <t xml:space="preserve">En este caso EQUIPOS son parte del contrato total de Diseño y Construcción que tiene un plazo de 14 meses (430 días), por lo tanto si bien dentro de la programación de la obra tienen una duración congruente con los 2 meses informados no existe un contrato particular asociado a este ítem.   </t>
  </si>
  <si>
    <t xml:space="preserve">Para poder enviar este proyecto a revisión Ex Post se transcribió la fecha que aparecía, porque como se trata de un gasto que paga directamente el Gobierno Regional, se desconoce con exactitud la fecha real de los pagos.
Sólo tenemos la fecha en cuando se solicitó el pago al Gobierno Regional mediante Ord. Nº552 de fecha 09-08-2017. </t>
  </si>
  <si>
    <t>La variación de los plazos  en la ejecución de la compra de equipos se debe a que las obras se terminaron de ejecutar en mayo del 2018</t>
  </si>
  <si>
    <t xml:space="preserve">La ejecución del proyecto era de una alta complejidad logística,  debido a la alta dispersión de las viviendas y en lo que respecta a la accesibilidad de un número importante de viviendas en las cuales se debían implementar las soluciones fotovoltaicas. Se incrementa en 2 nuevas soluciones el número de soluciones a ejecutarse. Debido a esta situación las obras se paralizaron a partir del 16 de febrero de 2018 y hasta el 25 de julio de 2018, reanudándose en esta fecha los plazos y agregándose 30 días más de plazo, esto según Resolución Exenta N° 1093, de fecha 25 de julio de 2018. </t>
  </si>
  <si>
    <t>Según lo señalado por el mandante y según lo que informo que el Municipio de Punitaqui que fue la Unidad Técnica para la compra de ítem equipos  para el proyecto "Reposición Estadio Municipal de Punitaqui" BIP 30082411.
Los valores gastados fueron los siguientes:
ítem equipos $ 36.363.631
Con respecto al Plazo, el Municipio Punitaqui los adquirió en el período comprendido entre el año 2013 y 2018. El primer Estado de Pago de equipamiento fue el 22/11/2013 y el último el 17/10/2018.</t>
  </si>
  <si>
    <t>El primer contrato de equipamiento registra una fecha según O.C: 1395-1055-CM16 del 02.08.2016, aceptada por proveedor y dejando efecto de celebración de contrato a partir de esta fecha. (Se Adjunta O.C)
El termino del último contrato corresponde a la  licitación 1395-35-L118, con fecha de termino el 30.10.2018, ya que posee un plazo de entrega de 60 días corridos recibida OC 1395-775-se18.
Las diferencias de plazo corresponden  principalmente a que no se consideró la gran cantidad de trabajo que conlleba adquirir los equipos y equipamientos de la planilla de habilitación. El trabajo que se debe realizar a este tipo de planillas consiste en: Agrupar o clasificar por familia de equipamiento, ya sea por recinto o tipo del equipamiento, etc., Informar a cada uno de los proveedores, para asegurar stock y definir mejores fechas de entrega; Se debe coordinar con encargado de obras, que una vez, estando los recintos listos, se podrá recepcionar el equipo que necesiten de pre instalación. Trabajos que conllevan tiempo y no fueron considerados al momento de formular este proyecto.
Además, se generó un aumento adicional al convenio original por motivos de la adquisición de lampara auto energizadas necesarias para obtener autorización sanitaria, condición necesaria para su funcionamiento y/o operación.</t>
  </si>
  <si>
    <t>Si bien el plazo contractual de especialidades y obras civiles abarcó desde el 6-1-2017 al 28-2-2018 y el financiamiento del equipo se ejecutó por medio de las órdenes de compra fechadas 13-10-2017; cabe señalar que la recepción provisoria se concedió con fecha 6-4-2018.
En consecuencia, el ítem de equipos no generó retraso en la puesta en marcha de esta iniciativa.
[La fecha de inicio del primer contrato y la del último contrato indicada más arriba, corresponde al contrato de OOCC y Consultorías].
Se corrige  de acuerdo a  fecha primera orden de compra y fecha última recepción de los equipos (información contenida en mail de fecha 10/12/2019)
Inicio 13-10-2017
Termino:  25-10-2017</t>
  </si>
  <si>
    <t>La Dirección de Arquitectura , MOP Tarapacá no es la unidad responsable del ítem de Equipos , por lo tanto no posee información para poder informar este punto.</t>
  </si>
  <si>
    <t xml:space="preserve">Expropiación total del inmueble ubicado en LP 6 Ejercito Chileno, Rol de Avaluó 00247-00001 comuna de Chillan, a través de resolución exenta N° 4030 del 17.11.2016 </t>
  </si>
  <si>
    <t>Gran compra</t>
  </si>
  <si>
    <t>EL PROYECTO NO TUVO EXPROPIACIONES DADO QUE AL TRATARSE DE UNA REPOSICIÓN, SE PAVIMENTA SOBRE LA CARPETA EXISTENTE, SIN MAYORES INTERVENCIONES AL TRAZADO.</t>
  </si>
  <si>
    <t>Fecha de inicio del primer contrato considera la fecha de emisión de la primera orden de compra. Las gestiones de compra fueron realizadas con anterioridad mediante la publicación de licitación 734-60-LQ18  con fecha 22/10/2018, la cual se vio consolidada con la emisión de la OC el día 26-11-2018.</t>
  </si>
  <si>
    <t>De acuerdo con el proyecto se realizaron las expropiaciones indicadas en la etapa de Diseño, sin embargo se debieron agregar otras, dado que el Plan Regulador determinó que se debían incluir zonas adicionales no consideradas en un principio.</t>
  </si>
  <si>
    <t>1er contrato equipos según orden de compra 856-1648-CM16 del 16 de diciembre de 2016.
Último contrato de equipos según orden de compra 856-1398-CM17 del 25 de Octubre de 2017</t>
  </si>
  <si>
    <t xml:space="preserve">LA AMPLIACIÓN DE PLAZO DEL PROYECTO SE REALIZÓ EN TRES INSTANCIAS, LAS CUALES SE DETALLAN A CONTINUACIÓN:
1) AMPLIACIÓN DE PLAZO DE 45 DÍAS DESDE EL 16/11/2017 HASTA EL 31/12/2017.
ESTA AMPLIACIÓN DE PLAZO SE FUNDAMENTA  EN EL DECRETO ALCALDICIO N°7063/2017 POR PROBLEMAS ADMINISTRATIVOS AJENOS AL CONTRATISTA, LOS CUALES SON DOS PERMISOS AMBIENTALES SECTORIALES QUE DEBIERON TRAMITARSE POR EL TITULAR DEL PROYECTO, LA MUNICIPALIDAD DE ANDACOLLO.
LOS DOCUMENTOS ANTES MENCIONADOS FUERON REQUERIDOS PARA LA RECEPCIÓN PROVISORIA DEL PROYECTO.
2) AMPLIACIÓN DE PLAZO DE 30 DÍAS DESDE EL 01/01/2018 HASTA EL 30/01/2018.
ESTA AMPLIACIÓN SE FUNDAMENTA EN DECRETO ALCALDICIO N°8665/2017 POR SOLICITUD DE AUMENTO DE PLAZO DE EJECUCIÓN DE LA OBRA.
3) AMPLIACIÓN DE PLAZO DE 30 DÍAS DESDE EL 31/01/2018 HASTA EL 31/03/2018.
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
-DISPOSICIÓN DE COBERTURA VEGETAL.
-ESCARPE  PARA FRANJA CORTAFUEGO.
-COLOCACIÓN CARPETA RODADOS PARA CAMINO PERIMETRAL.
-CONSTRUCCIÓN DE CANALES CAPTADORES  DE AGUAS LLUVIAS.
-SISTEMA DE SUJECIÓN CANALES  AGUAS LLUVIAS.
 ESTAS MODIFICACIONES NO CAMBIARON EL DISEÑO ORIGINAL DEL PROYECTO </t>
  </si>
  <si>
    <t xml:space="preserve">Se debe principalmente a la disponibilidad presupuestaria. </t>
  </si>
  <si>
    <t>Sin Comentarios, información entregada por la Dibam.</t>
  </si>
  <si>
    <t>La variación de meses fue mayor, debido a que se utilizaron durante todo el periodo que duró la ejecución de la obra.</t>
  </si>
  <si>
    <t>NO SE PRESENTAN DIFERENCIA  DEBIDO A  QUE SE EJECUTO SOLO DURANTE EL MES DE MAYO DEL 2015</t>
  </si>
  <si>
    <t>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t>
  </si>
  <si>
    <t>Los gastos administrativos que son de cargo de la Unidad Técnica hasta la liquidación del contrato la que procede luego de la Recepción definitiva de la obra el día 06.12.2017.-</t>
  </si>
  <si>
    <t>Los gastos administrativos que son de cargo de la Unidad Técnica hasta la liquidación del contrato la que procede luego de la Recepción definitiva de la obra el día 29.01.2019</t>
  </si>
  <si>
    <t>Fechas de gastos administrativos los debe informar Institución Financiera (Gobierno Regional), no se tiene la información respecto de estos gastos. Se agrega esta fecha con el fin de poder grabar y enviar a Evaluación Financiera. 
SE TRANSFIEREN LOS GASTOS ADMINISTRATIVOS PARA FINES DE LICITACION, .EN SEPTIEMBRE 2016 EL GOBIERNO REGIONAL ENCARGÓ AL SERVIU LA EJECUCION DE LAS OBRAS MEDIANTE MANDATO. SIN EMBARGO AL REVISAR EL SERVIU LOS PLANOS DEL PROYECTO Y CONTRASTAR ESTOS ANTECEDENTES CON LA INFORMACION RECABADA EN TERRENO, SE PLANTEÓ LA NECESIDAD DE REALIZAR ALGUNOS AJUSTES AL PROYECTO, TALES COMO, ELIMINAR LAS VEREDAS AL NORTE DE LA CALLE ENTRE GUADALUPE SUR Y CONDOMINIO LAS ARAUCARIAS, CONSTRUIR VARIOS CUELLOS DE CALLES QUE CONECTAN CON LA AV LOS PALACIOS, MODIFICAR HACIA EL SUR DEL EJE DE LA CALLE, CON LO CUAL SE EVITABA EL TRASLADO DE POSTES DE LA COMPAÑÍA ELECTRICA, MODIFICAR LA EVACUACION DE AGUAS LLUVIAS GRAVITACIONAL ORIGINALMENTE HACIA AMBOS COSTADOS, POR UNA EVACUACION HACIA EL COSTADO NORTE,ENTRE OTROS CAMBIOS.
SERVIU LICITA, LA OBRA. EL CONTRATO TIENE FECHA  24 MAYO 2017, Y LA ENTREGA DEL TERRENO FECHA  19/06/2017.</t>
  </si>
  <si>
    <t>Los gastos administrativos que son de cargo de la Unidad Técnica hasta la liquidación del contrato la que procede luego de la Recepción definitiva de la obra el día 19.06.2018.</t>
  </si>
  <si>
    <t>El contrato aún no se encuentra liquidado, por esta razón eventualmente podrían incluso surgir futuros gastos asociados a este proyecto. La Unidad Administrativa indica que puede ejecutar gastos asociados hasta la fecha de liquidación de los proyectos.</t>
  </si>
  <si>
    <t>La variación entre el plazo recomendado para la ejecución del ítem Gastos Administrativos, se debe a que fue necesario efectuar varios llamados a licitación de las obras a nivel regional y posteriormente a nivel nacional, motivo por el cual se gasto prematuramente la totalidad de recursos asignados al ítem.</t>
  </si>
  <si>
    <t>Por temas de cierre del año presupuestario del 2014, se gastaron todos los recursos en el ultimo mes del año 2014.-</t>
  </si>
  <si>
    <t>-	Primer pago: Fotocopiado por $149.007 el 15-12-2014  correspondiente a la Fotocopias de los Antecedentes del proyecto  para iniciar el proceso de licitación.
-	Último pago: Viáticos por $22.278 el 27-02-2019 . correspondiente a Inspección del Jefe de Inspectores Fiscales.</t>
  </si>
  <si>
    <t>EL PERIODO DE DESFACE NACE DEBIDO A  QUE EL GASTO INICIAL DEL ITEM SE GENERO ANTES DEL INICIO DE OBRAS, Y SE CERRO ANTES DE LA RECEPCIÓN DEFINITIVA</t>
  </si>
  <si>
    <t>El convenio mandato entre el GORE y Dirección de arquitectura ,tiene fecha 15.03.2012 por un monto de $ 14.775.000</t>
  </si>
  <si>
    <t xml:space="preserve">Según ingreso a la dirección fueron 3 :   1° 25.02.2008 por $ 2.729.000  ; 2° el 13.08.2010 por $ 7.640.000 y el 3° el 28.04.2015 por $ 15.569.000 Total ingresado fue de $ 25.938.000.- </t>
  </si>
  <si>
    <t>Monto de ingreso  $ 10.656.000 de fecha 31.12.2014</t>
  </si>
  <si>
    <t>No existen variaciones y se realizo con Boletas por Publicación.</t>
  </si>
  <si>
    <t>La diferencia de días se produce por tiempo entre ingreso de factura y generación de estado de pago.</t>
  </si>
  <si>
    <t>EN LOS GASTOS ADMINISTRATIVOS NO HUBIERON AUMENTOS DE PLAZOS</t>
  </si>
  <si>
    <t>Los gastos administrativos y plazos de ejecucion no sufrieron variaciones,  ya que se transfirieron los recursos y ejecutaron de acuerdo a lo programado para los procesos de licitacion y adjudicacion.</t>
  </si>
  <si>
    <t>Para la Dirección de Arquitectura el gasto inicial es el de la publicación y el gasto final en la liquidación del contrato., por tanto es un gasto que se va ejecutando en distintos momentos desde que la Institución Financiera hace el traspaso de los Gastos al MOP, hasta la liquidación del contrato. El plazo recomendado corresponde al plazo durante el cual la Institución Financiera realiza el traspaso solamente del gasto, no cuando éste se ejecuta.</t>
  </si>
  <si>
    <t>La fecha corregida corresponde a la fecha del cheque mediante el cual se hace el traspaso de Gastos Administrativos a la Dirección de Arquitectura. Los gastos administrativos se pagan de manera íntegra a la Dirección Regional de Arquitectura del MOP, por lo que el prorrateo del gasto ocurre internamente en dicha institución. Para el Ministerio Público el gasto es efectuado sólo una vez, por ello el plazo de ejecución real difiere del estimado.</t>
  </si>
  <si>
    <t>Se actualizaron las fechas de los pagos por concepto de gastos administrativos</t>
  </si>
  <si>
    <t>El proyecto sufrió modificaciones en cuanto a su plazo  por aumentos de Obras y Obras Extraordinarias que hicieron retrasar el  rendimiento del gasto administrativo.</t>
  </si>
  <si>
    <t>Fue mas el plazo real que el recomendado debido a que se fue gastando gradualmente el gasto.</t>
  </si>
  <si>
    <t xml:space="preserve">EL MONTO PARA EL GASTO ADMINISTRATIVO  DE M$ 494.-, SE TRANSFIRIO AL MUNICIPIO EL 1/9/2012, JUNTO CON LA RESPONSABILIDAD DE LICITAR EL PROYECTO, </t>
  </si>
  <si>
    <t>Recursos de gastos administrativos son remitido desde el GORE a nuestro Servicio como unidad técnica mandatada, lo cual se va rindiendo mensualmente por depto. de Administración y Finanzas del Serviu.</t>
  </si>
  <si>
    <t>EDIFICIO MOP
Sin informacion
EDIFICIO GORE BIOBIO
Se giraron Gastos Administrativos al D.A-MOP por M$4.550 con fecha 14.04.2005. cuya rendicion se debe hacer a la Contraloria
EDIFICIO MINVU 
Los Gastos Administrativos se realizaron de la siguiente manera:
2009: M$2.500
2012: M$ 13
2013: M$1.404
2014: M$ 502
2015: M$4.198
2016: M$1.783</t>
  </si>
  <si>
    <t>Las principales situaciones que generaron el mayor plazo en la ejecución del proyecto se debe a lo siguiente:
La presente iniciativa se inicia con fecha 05 de agosto del 2011
Contrato con la Empresa EDECO de fecha 15/07/11
Decreto que aprueba contrato con EDECO N° 1984 de fecha 01/08/11
Liquidación de contrato con EDECO, por quiebra de la empresa, aprobada con Decreto N° 2347 de fecha 07/08/12
Se reinician las obras, con contrato a la Empresa Atacama de fecha 02/09/14, aprobado con Decreto N° 2898 de fecha 02/09/14
Liquidación de contrato a Empresa Atacama, por abandono de obras, aprobado con Decreto N° 1721 de fecha 14/05/15
Se reinician las obras, contrato con la Empresa MCI-ASCOM (UTP), de fecha 13/10/15
Decreto que aprueba contrato con la Empreas MCI-ASCOM (UTP), N° 2522 de fecha 14/10/15
Ampliación de contrato a MCI-ASCOM, aprobado por Decreto N° 489 de fecha 14/04/16
Ampliación de contrato a MCI-ASCOM, aprobado por Decreto N° 772 de fecha 13/06/16
Ampliación de contrato a MCI-ASCOM, aprobado por Decreto N° 892 de fecha 06/06/16</t>
  </si>
  <si>
    <t xml:space="preserve">No se presentan diferencia entre lo real (ejecutado) y recomendado.   </t>
  </si>
  <si>
    <t>No hay variación entre Plazo Recomendado y Plazo Real.</t>
  </si>
  <si>
    <t>Los gastos administrativos se ejecutaron de acuerdo a lo planificado.</t>
  </si>
  <si>
    <t xml:space="preserve">La Variación corresponde a la fecha que se recibieron  los aportes económicos mediante folio 2168 por el Municipio. </t>
  </si>
  <si>
    <t>EL PLAZO ASOCIADO A LA ASESORIA SE REDUJO CONSIDERANDO QUE SE REALIZARON VARIAS LICITACIONES QUE NO FUERON ADJUDICADAS, SIN EMBARGO AL CONTAR CON UNA PROPUESTA FAVORABLE SOLO SE REALIZA POR 4 MESES ASOCIADOS AL AVANCE DE LA OBRA.
LOS GASTOS ADMINISTRATIVOS SON PROPORCIONADOS POR EL GORE EL CUAL HACE LA REBAJA DE LA TOTALIDAD DE UNA SOLA VEZ, CONSIDERANDO QUE ENVIA EL VALOR PARA ADMINSITRACION DE LA UNIDAD TECNICA.</t>
  </si>
  <si>
    <t>En cuanto a los Gastos Administrativos se recepcionan ingresos por un monto de $571.000, generando un gasto 
que asciende al monto de $570.900.-</t>
  </si>
  <si>
    <t>El primer pago corresponde a la publicación de la licitación, el segundo pago corresponde a materiales de oficina, el cual fue realizado en diciembre, debido a eso existe la diferencia en el plazo.</t>
  </si>
  <si>
    <t>Como no se hicieron gastos administrativos; el plazo para este ítem es "0".
Las Fechas señaladas son meramente referenciales.</t>
  </si>
  <si>
    <t>se cancela gastos administrativa al M.O.P.  gastos que se cancelaron en el mes de noviembre.</t>
  </si>
  <si>
    <t>NO SE OCUPARON LOS RECURSOS DE GGAA.</t>
  </si>
  <si>
    <t>Nunca se utilizaron los gastos administrativos.</t>
  </si>
  <si>
    <t>Debido a reprogramación financiera.</t>
  </si>
  <si>
    <t>Debido a que se generaron 2 llamados a licitación el plazo se extendió, lo que ademas genero gasto hasta la liquidación por eso el aumento en plazo efectivo</t>
  </si>
  <si>
    <t xml:space="preserve">Por temas de cierre del año presupuestario del 2014, se gastaron todos los recursos en el ultimo mes del año 2014.- </t>
  </si>
  <si>
    <t>Solo se detecta un pago cargado al presupuesto correspondiendo al monto del permiso de edificación.</t>
  </si>
  <si>
    <t>La modificación del plazo de los gastos administrativos, está asociado al aumento de plazo del contrato de obras. -</t>
  </si>
  <si>
    <t>Los Gastos Administrativos se pagan de una sola vez, de manera íntegra, al Mandatario, por lo que efectivamente no existen demoras, ahí radica la diferencia con el tiempo recomendado.</t>
  </si>
  <si>
    <t>Los gastos administrativos, fueron realizados a medida que se fueron necesitando a lo largo de la ejecución del proyecto.</t>
  </si>
  <si>
    <t>Los gastos administrativos corresponden a los gastos necesarios para el desarrollo del proyecto como por ejemplo viáticos,  estos se desembolsan desde el inicio de la licitación con las visitas a terreno y hasta la recepción definitiva de las obras, que puede extenderse hasta más de un año desde realizada la recepción provisoria de éstas.</t>
  </si>
  <si>
    <t>VARIACIONES DE PLAZO DEBIDO A MODIFICACIONES EN LA PROGRAMACIÓN INICIAL DE OBRA, MÁS DE 1 LICITACIÓN. FISCALIZACIÓN DE OBRA EN EL PLAZO TOTAL DE EJECUCIÓN.</t>
  </si>
  <si>
    <t>No se utilizaron los gastos administrativos del proyecto por parte del municipio, situación corroborada con el Gobierno Regional de Los Lagos con fecha 30/07/2019.</t>
  </si>
  <si>
    <t>De acuerdo a información entregada por Depto. Finanzas del Serviu no existe gastos asociados.
se ingresa fecha de inicio  y término del proyecto para continuar con el proceso.</t>
  </si>
  <si>
    <t>Sin observaciones. el Gobierno Regional realiza una única transferencia a la unidad técnica, correspondiente a los gastos administrativos.</t>
  </si>
  <si>
    <t>Los gastos administrativos se traspasaron en su totalidad en el mes de mayo de 2014 desde el Gobierno Regional de Tarapacá hacia Serviu Tarapacá, para que este último dispusiera de ellos en cada una de las publicaciones de licitaciones.</t>
  </si>
  <si>
    <t xml:space="preserve">El Proveedor demora en entregar la factura conforme a su servicio de publicación. por ende se desfasa su pago real. </t>
  </si>
  <si>
    <t xml:space="preserve">Los gastos administrativos corresponden a cobros asociados a la licitación y se pagaron en un día, no siendo necesario extender el plazo. </t>
  </si>
  <si>
    <t xml:space="preserve">Existe variación entre plazo recomendado y real debido a modificaciones realizadas en el contrato de ejecución del proyecto. Dichas  modificaciones fueron realizadas debido a cambios en el emplazamiento de los paraderos de acuerdo a nuevos recorridos que realizaran las micros en la ciudad.  El plazo de ejecución original era por 60 días el que fue aumentado por un total de 115 días de acuerdo a los decretos (N°1467/17 aumento de 15 días, 1689/17 aumento de 15 días,  15/2018 aumento de 15 días y  92/2018 aumento de 10 días). </t>
  </si>
  <si>
    <t>Corresponde a la primera publicación en el diario oficial el 27/11/2014 (primer contrato liquidado anticipadamente) y el 14/05/2018 se gastó por última vez una vez liquidado el contrato de reanudación de los trabajos.</t>
  </si>
  <si>
    <t>Se realizaron 2 compras con una diferencia de 35 días</t>
  </si>
  <si>
    <t>Las fechas señaladas como corregidas para el primer y último gasto administrativo corresponden a las fechas de curse a pago para las respectivas facturas del diario oficial, en primer término para la publicación de la licitación de las obras civiles y luego para la publicación  de la licitación de la Asesoría a la inspección Fiscal.</t>
  </si>
  <si>
    <t>No se ejecutaron recursos por concepto de GASTOS ADMINISTRATIVOS.</t>
  </si>
  <si>
    <t>El dinero que se utilizó para los gastos administrativos ingresó al municipio a una cuenta que es genérica de "gastos administrativos", razón por la cual no se pudo identificar la fecha del primer gasto y del último de este proyecto en particular.</t>
  </si>
  <si>
    <t>No existen gastos por concepto de gastos administrativos.</t>
  </si>
  <si>
    <t>Los gastos administrativos se cargaron de una sola vez para ser utilizados.</t>
  </si>
  <si>
    <t>RE REALIZA SOLO UN GASTO ADMINISTRATIVO CANCELADO AL M.O.P.</t>
  </si>
  <si>
    <t>De acuerdo a lo informado por Depto. Administración y Finanzas del SERVIU,  no registra gastos administrativos.
Se informa fecha inicio y término  de obras para continuar con el proceso.</t>
  </si>
  <si>
    <t>solo fue utilizado el monto de $54.134 por pago de publicación.</t>
  </si>
  <si>
    <t xml:space="preserve">Esta obra no contaba con gastos administrativos. Esto según  la resolución  N°13 del 24 de marzo del 2017 firmada por el entonces intendente de la región </t>
  </si>
  <si>
    <t>Los gastos Administrativos corresponden a Viáticos por visitas a Terreno, desde presentación del proyecto en terreno con los contratistas participantes, las visitas programadas del ITO, una vez adjudicada la obra y durante toda la ejecución de ésta, las recepciones provisorias y definitivas del  proyecto, entre otros conceptos.</t>
  </si>
  <si>
    <t>La ejecución del ítem presupuestario se dió en un solo proceso de gasto, pagandose el mismo día, por lo que no se alcanza la extensión indicada de un mes.</t>
  </si>
  <si>
    <t xml:space="preserve">La diferencia en plazos se debe principalmente a que este proyecto se vio enfrentado a 4 procesos Licitatorios fallidos, llegándose a adjudicarse finalmente a través de un Trato Directo. Pero en Diciembre de 2013, se entregó presupuesto para gastos administrativos, gastándose en materiales de oficina y EPP; realizándose el siguiente gasto en  el año 2016. </t>
  </si>
  <si>
    <t>Se produce demora, ya que se generan viáticos en la recepción definitiva, esto incluido el plazo contractual aumentado con 4 modificaciones, genera la diferencia entre el plazo recomendado y el real</t>
  </si>
  <si>
    <t>Se relaciona directamente con el aumento de plazo de las obras civiles.</t>
  </si>
  <si>
    <t>NO EXISTEN VARIACIONES.</t>
  </si>
  <si>
    <t>Se pagaron los dias trabajados ´por el asesor el mes de febrero de 2016 por $400.000 y de febrero a diciembre de 2016 se pagaron $ 2.000.000 mensuales.  De febrero a marzo de 2017 se pagaron $ 2.000.000 mensuales. El consultor solicito termino anticipado del contrato. Pago total por consultoria: $ 26.400.000</t>
  </si>
  <si>
    <t xml:space="preserve">No existen variaciones entre el plazo recomendado y el plazo real </t>
  </si>
  <si>
    <t>La diferencia que existe es debido a que se fue gastando de forma gradual las compra.</t>
  </si>
  <si>
    <t>1. Las variaciones se refieren a requerimientos y flujo de caja del proyecto 
2. A su vez, como gasto de saldo del proyecto.</t>
  </si>
  <si>
    <t xml:space="preserve">Esta Unidad Técnica no hizo uso del Ítem Gasto Administrativo. Por lo que las fechas anteriormente descritas no son reales. Se corrige fecha de acuerdo a los entregado por la entidad financiera. </t>
  </si>
  <si>
    <t>La licitación Pública de esta Obra se realizó en 3 oportunidades, donde en el periodo se tuvo que ir a re valuación para solicitar más recursos para su adjudicación, con ello exponer al CORE para aprobación de los recursos. Una vez otorgado, se volvió a licitar y en el tercer llamado, se pudo adjudicar la Obra. Sumando además, que durante la ejecución de la Obra hubo modificación de plazo, según se expone en las Resoluciones que lo aprueban.</t>
  </si>
  <si>
    <t>No hay variación en el plazo de  los gastos administrativos, ya que se realizó por una vez en la publicación de la licitación en un medio de circulación local y un medio de circulación nacional.</t>
  </si>
  <si>
    <t xml:space="preserve">Se actualizaron las fechas reales de los pagos correspondientes por concepto de gastos administrativos, existiendo variación sólo en los días que corresponde a cada mes, ya que al ingresar al sistema Bip el gasto sólo indica mes que corresponde y no a la fecha real del pago. </t>
  </si>
  <si>
    <t>Las diferencias se deben a que las adquisiciones cargadas en la cuenta correspondiente, no se habian subido al portal para su registro. Se adjunta en anexos de carpeta digital, las OC correspondientes al gasto:
Insumos y equipos computacionales: $</t>
  </si>
  <si>
    <t>De acuerdo a lo señalado por Depto. de finanza del SERVIU no se utilizaron gastos administrativos.  para efecto de continuar con el proceso se incorporan las fecha de entrega de terreno y recepción del proyecto</t>
  </si>
  <si>
    <t xml:space="preserve">LA DIFERENCIA EXISTENTE ENTRE EL PLAZO RECOMENDADO Y EL REAL DE LOS GASTOS ADMINISTRATIVOS SE DEBE A QUE LA UNIDAD TECNICA  (DOM) NO LOS SOLICITO, POR LO TANTO NO FUERON GASTADOS </t>
  </si>
  <si>
    <t>Debido a las ampliaciones de plazo, se modificaron las fechas de las compras de Gastos Administrativos.
Se realizaron en total de 12 compras por medio de Facturas, que en total equivalen a un valor de $2.191.566</t>
  </si>
  <si>
    <t>Esta institución técnica no hizo  uso de sus gastos administrativos correspondientes a 700 M$, por lo tanto las fechas indicadas anteriormente no son reales, debido a que este ítem necesita obligatoriamente la validación o corrección de fechas.</t>
  </si>
  <si>
    <t>Plazo real de giro de los gastos administrativas fue de un mes, en Noviembre del 2015.</t>
  </si>
  <si>
    <t>Los gastos administrativos se ejecutaron a lo largo de la etapa de ejecución por lo cual el plazo se incrementó en cinco meses por sobre lo programado</t>
  </si>
  <si>
    <t>El primer gasto por concepto de Gastos Administrativos fue de M$980,249 con fecha 30.04.2015. El último gasto por concepto de gastos administrativos fue de M$978,659 con fecha 31.12.2016</t>
  </si>
  <si>
    <t>El proyecto no contempló Gastos Administrativos, se indicó la fecha del 06-08-2019 para que el sistema permita enviar la evaluación.</t>
  </si>
  <si>
    <t>Se realiza el gasto de acuerdo a necesidades, sin alteraciones.</t>
  </si>
  <si>
    <t>Se pueden observar variaciones debido a la cantidad de etapas en las que se ejecutó el proyecto</t>
  </si>
  <si>
    <t xml:space="preserve">El Plazo recomendado aumenta considerablemente por la licitación del Estudio Hidrogeológico, lo cual es previo a contratar la ejecución de las obras que conforman el proyecto. Además, los aumentos de plazo de 135 días generan un tiempo de mayor ejecución.
Cabe señalar los contratos mencionados: 
1.- Se contratan los Servicios de Jorge Smith Irazabal, mediante Resolución N° 3119 de fecha 02.09.2016, para realizar un Estudio Hidrogeológico y Proyecto para Construcción de Sondaje, por un monto de $14.564.000.-
2.- Proyecto contratado mediante Resolución Afecta N° 39 de fecha 07.10.2016 y con Toma Razón el 07.12.2016, con el contratista Constructora AMULEN Ltda., por un monto de $ 2.428.800.000 y 540 días de plazo contractual.
Este contrato posee 3 Aumento de Plazo que otorgaron 135 días corridos en total. </t>
  </si>
  <si>
    <t>A la fecha sólo se han ejecutado gastos administrativos por $1.000.000.</t>
  </si>
  <si>
    <t>Las variaciones han sido ya que  el proveedor  de publicaciones y fotocopiado  demoran en  generar  el cobro de  sus  facturas.</t>
  </si>
  <si>
    <t>Gastos administrativos se alargaron conforme a problemas en la ejecución de Obras Civiles.</t>
  </si>
  <si>
    <t>El gasto fue entre 01.04.2017 y 01.08.2018</t>
  </si>
  <si>
    <t>Los gastos administrativos se concentraron en un período menor ya que se centralizaron las compras.</t>
  </si>
  <si>
    <t xml:space="preserve"> NO EXISTE INFORMACIÓN RESPECTO A GASTOS ADMINISTRATIVOS</t>
  </si>
  <si>
    <t>Primer y último Gasto corresponden a la emisión de ordenes de compra de artículos de oficina principalmente. La ampliación obedece a que las primeras compras se realizaron con el inicio del contrato del ATO y la últimas compras con las adquisiciones de los equipos.
EN EL BIP SOLO SE APRECIA LA ASIGNACION  DE FECHA 29/04/2015, POR M$2.060; PERO NO SE ENCUENTRA REGISTRADO EL GASTO. 
EN TODO CASO, SI SE HUBIERA EFECTUADO UN GASTO ADM, TENDRIA QUE REFLEJARSE CON ANTERIORIDAD A LA FECHA DEL CONTRATO DE OBRAS CIVILES QUE COMENZO EL 23-11-2016, CON EL OBJETO DE FINANCIAR LA LICITACION DEL PROYECTO.
SE VA A CONSIDERAR EN ESTE ANALISIS QUE TAL GASTO SE MATERIALIZO EL 23/11/2016.</t>
  </si>
  <si>
    <t>Los gastos administrativos se concentraron en un mes</t>
  </si>
  <si>
    <t>SE EJECUTO UN SOLO GASTO ADMINISTRATIVO EL CUAL FUE CANCELADO AL MOP</t>
  </si>
  <si>
    <t>LOS GASTOS ADMINISTRATIVOS FUERON TRANSFERIDOS Y EJECUTADOS SEGÚN LO SEÑALADO EN EL PROYECTO  Y EN EL CALENDARIO DE INVERSIONES.</t>
  </si>
  <si>
    <t>El gasto se ejecutó entre los meses de Mayo 2015 y Julio 2018.</t>
  </si>
  <si>
    <t xml:space="preserve">El plazo recomendado   es de 1 mes  indicado en la ficha IDI  es equivalente a  los 30 días. </t>
  </si>
  <si>
    <t xml:space="preserve">Plazo Contrato Original: 89 días a partir del 01 de marzo de 2018 y hasta el 29 de mayo de 2018.
Suspensión de Plazo : por Resolución Exenta N° 651 de 02 de mayo de 2018, se suspenden los plazos por indicación de la Inspección Técnica, hasta aclarar dudas respecto a la calidad de las baterias ofertadas.
Reanudación y aumento de plazos: por Resolución Exenta N°892 de fecha 14 de junio de 2018, quedando como nuevo plazo de término de obras el día 09 de agosto de 2018.   </t>
  </si>
  <si>
    <t xml:space="preserve">La diferencia entre lo recomendado y el plazo real fue  principalmente atraso en  generar facturas por parte de los proveedores de impresiones. </t>
  </si>
  <si>
    <t xml:space="preserve"> La diferencia  entre  el inicio/ termino  del gasto administrativo es debido a que los proveedores no efectúan la emisión de sus facturas  oportunamente. </t>
  </si>
  <si>
    <t>La diferencia con el plazo establecido  y el real se debe a oportunidad en  emisión de factura  por parte de la empresa periodística .</t>
  </si>
  <si>
    <t>Respecto a los gastos administrativos, no existen registros en decretos municipales o convenios con el Gobiernos regional que acrediten el gasto recepción de estos gastos.</t>
  </si>
  <si>
    <t>En este caso los GASTOS ADMINISTRATIVOS son parte del contrato total de diseño y construcción que tiene un plazo de 14 meses (430 días), por lo tanto si bien dentro de la programación de la obra tienen una duración congruente con los 2 meses informados no existe un contrato particular asociado a este item.</t>
  </si>
  <si>
    <t>De la información recopilada en el Municipio no existen antecedentes de haber efectuado gastos en este ítem. 
Para poder enviar a revisión este proyecto registre cualquier fecha a espera de observación.</t>
  </si>
  <si>
    <t>El gasto se ejecutó entre los meses de Mayo 2016 y Julio 2018.</t>
  </si>
  <si>
    <t>Plazo inicial contractual: 89 días a partir del 20-11-2017 y hasta el 17 de febrero de 2018.
Suspensión de plazo: desde el 16 de febrero de 2018 y hasta el 25 de julio de 2018, por análisis para la incorporación de 2 nuevos beneficiarios al proyecto.
Reanuda y Aumento de Plazo: 30 días de aumento de plazo: desde el 25 de julio de 2018 y hasta el 25-8-2018, Res. Ex. N°1093 de fecha 25 de julio de 2018, para la ejecución de obras de 2 nuevos beneficiarios al proyecto.
Fecha de término del contrato: 25 de agosto de 2018.</t>
  </si>
  <si>
    <t>El gasto se ejecutó entre los meses de Diciembre 2016 y Abril 2018.</t>
  </si>
  <si>
    <t xml:space="preserve">No se realizaron Gastos Administrativos </t>
  </si>
  <si>
    <t>El primer gasto de este ítem correspondió  a la publicación en el diario oficial de la obra y el ultimo a servicios de impresión, también se gasto en viáticos, pasajes, combustible, etc.</t>
  </si>
  <si>
    <t>En este ítem de gastos administrativos, se recibe deposito en cuenta presupuestaria de Servicio de Salud Coquimbo, el 01.02.2014, por parte del GORE. Se inician a realizar gastos por concepto de viáticos a partir de 21.01.2016 hasta el 28.11.2016, cargados al proyecto.</t>
  </si>
  <si>
    <t xml:space="preserve">No hay variaciones </t>
  </si>
  <si>
    <t>De acuerdo a informe Depto. Adm. y finanzas del Serviu, el proyecto no registra gastos administrativos.
se informa la fecha de inicio y término del proyecto para poder continuar el proceso</t>
  </si>
  <si>
    <t>El gasto se ejecutó entre los meses de Marzo 2017 y Febrero 2018</t>
  </si>
  <si>
    <t xml:space="preserve">al momento de solicitar los gastos administrativos se hace desde la publicación de la licitación, este proyecto se licito en distintas oportunidades hasta obtener un oferente el plazo de iniciar obra se fue extendiendo.   </t>
  </si>
  <si>
    <t>El gasto se realizo entre los meses de 01.06.2016 y 01.09.2018.</t>
  </si>
  <si>
    <t>Ambos aumentos de plazo se generaron mediante Resoluciones de la Dirección de este Servicio (SERVIU)</t>
  </si>
  <si>
    <t>El plazo de ejecución del ítem gastos administrativos es menor al estimado, al ajustarse al  plazo real de ejecución del proyecto.</t>
  </si>
  <si>
    <t>LOS GASTOS ADMINISTRATIVOS PARA VIALIDAD CORRESPONDEN A LOS GASTOS INVOLUCRADOS PARA LICITAR UN CONTRATO, Y ESTE FUE CANCELADO DE UNA VEZ, LO QUE OCURRE NORMALMENTE.</t>
  </si>
  <si>
    <t>La diferencia en plazos es por el ploteo de planos, los cuales fueron requeridos durante toda la ejecución del proyecto.</t>
  </si>
  <si>
    <t xml:space="preserve">Los gastos administrativos asociados al proyecto fueron asumidos con fondos sectoriales no asociados al proyectos subtitulo 22 publicidad y difusión, único gasto identificable la publicación de la licitación  en el diario regional El Divsadero. </t>
  </si>
  <si>
    <t xml:space="preserve">Las obras civiles tuvieron un retraso, por lo que los Gastos Administrativos asociados al proyecto también tuvieron que alargarse. </t>
  </si>
  <si>
    <t>Con fecha 4 de julio del 2017 se hace ingreso en arcas municipales a través de folio 2-11189 la cantidad de $500.000 pesos por concepto de gastos administrativos asociados al proyecto.
El primer gasto se realizo a través de Orden de Compras el 24-07-2017 a la empresa FACHY por un monto de $193.590, cancelando posteriormente la factura electrónica N° 8931 de fecha 31 de Julio del 2017 y Cancelada con decreto de pago N° 1953 del 7 de Agosto del 2017.
Posteriormente se realizo nueva compra a través de Orden de compra de fecha 18 de Agosto del 2017 por un monto de $285.911, cancelando posteriormente las facturas N° 86, 85, 84, 83  de fechas 6 Septiembre del 2017 , un monto de $285.909 canceladas con decreto de pago N° 2507 de 4 de Octubre del 2017.
El saldo de $20.501, se realizo la devolución al gobierno regional del maule el 3 de Abril de 2019 según decreto de pago 677.</t>
  </si>
  <si>
    <t>Los gastos administrativos se realizaron entre el 01.04.2016 y el 01.08.2016</t>
  </si>
  <si>
    <t>NO SE SOLICITARON GASTOS ADMINISTRATIVOS</t>
  </si>
  <si>
    <t>El plazo entregado entre el primer y ultimo gasto fue la devolución de los recursos, pues no fueron utilizados.</t>
  </si>
  <si>
    <t>El Contrato aún no se encuentra liquidado por la Dirección de Arquitectura, por lo tanto, puede existir más gastos a futuro sobre este ítem.</t>
  </si>
  <si>
    <t>De acuerdo a informe Depto. Finanzas Serviu no registra Gastos administrativos, por lo que se incorpora fechas de inicio  y tÃ©rmino de obra para continuar con etapas siguientes.</t>
  </si>
  <si>
    <t>La obra registró un solo pago por concepto de gastos administrativos por M$2.092, los cuales fueron ejecutados con fecha 23.12.2016</t>
  </si>
  <si>
    <t>Con fecha 4 de julio del 2017 se hace ingreso en arcas municipales a traves de folio 2-11094 la cantidad de $500.000 pesos por concepto de gastos administrativos asociados al proyecto.
El primer gasto se realizo a traves de Orden de Compras el 24-07-2017 a la empresa FACHY por un monto de $188.189, cancelando posteriormente la factura electronica N° 8932 de fecha 31 de Julio del 2017 y Cancelada con decreto de pago N° 1953 del 7 de Agosto del 2017.
Posteriormente se realizo nueva compra a traves de Orden de compra de fecha 21 de Agosto del 2017 por un monto de $291.870, cancelando posteriormente las facturas N° 90, 89, 88, 87,  de fechas 6 y 7 de Septiembre del 2017 y canceladas con decreto de pago N° 2507 de 4 de Octubre del 2017.
El saldo de $19.941, se realizo la devolución al gobierno regional del maule el 3 de Abril de 2019 segun decreto de pago 676.</t>
  </si>
  <si>
    <t xml:space="preserve">DESDE EL PRIMER GASTO HASTA EL ULTIMO PASARON 748, DEBIDO A QUE EXISTIÓ UNA RE EVALUCION DEL PROYECTOS ANTE DE LA LICITACIÓN </t>
  </si>
  <si>
    <t>De acuerdo a información de Depto. Finanzas SERVIU, proyecto no registra gastos administrativos.  Para poder continuar con el proceso se incorpora las fecha de inicio y término del proyecto</t>
  </si>
  <si>
    <t>GASTOS SEGÚN   OFICIO 1720  DE CARABINEROS DE CHILE DE FECHA 14.10.2014 SOLICITADOS AL M.O.P.</t>
  </si>
  <si>
    <t xml:space="preserve">Sin mayores inconvenientes. </t>
  </si>
  <si>
    <t>De acuerdo a lo informado por Depto. Finanzas del SERVIU el proyecto no registra gastos administrativos en esta etapa.  Se incorpora fechas de inicio y término de obras para poder continuar con el proceso.</t>
  </si>
  <si>
    <t xml:space="preserve">No hay mayores observaciones al respecto. </t>
  </si>
  <si>
    <t xml:space="preserve">El proceso del llamado a licitación publica con la tramitación de la BAE  se inicio en marzo 2016 y concluyo con la  adjudicación del contrato y toma de razón  por la Contralorìa Regional  el 05.08.2016. </t>
  </si>
  <si>
    <t>Corresponde a gastos informado por Depto. Administración y finanzas Serviu.</t>
  </si>
  <si>
    <t>Son pagos que se realizan previo a la licitación y hasta que se liquida el contrato, lo cual sucedió a fines de agosto, cuando la Resolución Tomó Razón en Contraloría</t>
  </si>
  <si>
    <t>DE ACUERDO A LO INFORMADO POR DEPTO. ADMINISTRACIÓN Y FINANZAS DEL SERVIU EL PROYECTO NO PRESENTA GASTOS ASOCIADOS.
SE INCORPORAN FECHA DEL INICIO Y TERMINO DEL CONTRATO DE OBRAS PARA PODER CONTINUAR CON EL PROCESO</t>
  </si>
  <si>
    <t>2016 Publicaciones para la licitaciones, elementos de escritorio.
2017 adquisición de papel mutipropisito
La diferencia del plazo radico en el gasto del saldo de la publicaciones en insumos administrativos.</t>
  </si>
  <si>
    <t>Total días de ampliaciones de plazo OC</t>
  </si>
  <si>
    <t>Obra terminada, durante su proceso de construcción hubo tres contratos detallados a continuación:
- Primer contrato: Licitación Privada ID 1288-106-I215, Contratista Eduardo Antonio Herrada Catalán, rut 14.246.856-5, por un monto de $ 296.942.754.-, ITO Sr. Jorge Guillou.
Se realizó termino anticipado del contrato con un avance de 94% al detectarse mal uso del sistema de factoring por parte del contratista a través de Res. Exenta N° 1286 de fecha 12 de mayo de 2017, procediéndose a hacer entrega del recinto para su cuidado mientras se contrataban las obras para completar la obra el día 18 de febrero de 2017.
- Segundo Contrato: Trato directo de “Terminación de Construcción CECOSF Villa Hacienda Alhué” autorizado a través Resolución Exenta N° 1360 de fecha 19 de mayo de 2017, Contratista Camilo Moreno Constructora e Inmobiliaria E.I.R.L por un monto de $ 44.776.656.-, ITO: Paula Toledo, se cursaron dos multas a través de resoluciones Exentas N° 1680 de fecha 04 de junio de 2018 y N° 1810 de fecha 13 de junio de 2018, la segunda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
Resolución de termino de contrato Resolución Exenta N° 2165 de fecha 25 de julio 2018.
Solicitud de Liquidación de contrato a través de memorándum N° 133 de 30 de julio de 2018, dirigido a Jefe de Depto. finanzas, sin respuesta a la fecha.
- Tercer contrato: Resolución Exenta N° 1813 de 14 de junio de 2018 autoriza trato directo y términos de referencia para contratar “servicios de Obras Menores para la Terminación de la obra Construcción del Cecosf Villa Hacienda Alhué”, contratista EEYAL SPA, modificada por Resolución Exenta N° 1998 de fecha
29 de junio de 2018.
Que mantiene a proveedor y establece monto de contrato por un valor de $ 15.343.215 Iva incluido. 
Acta de Recepción Obras menores para obtener la autorización sanitaria del proyecto Cecosf Villa Hacienda Alhué con fecha 12 de septiembre de 2018.
Permiso Edificación: N° 03/2016 de fecha 14-01-2016.
Recepción Definitiva de Obras: N° 01/2018 de fecha 17-04-2018.
Establecimiento actualmente en funcionamiento.
Pendiente Certificado de Recepción Solución particular de alcantarillado emitido por Seremi Salud, a gestionar por encargado de especialidad Jaime Cáceres. Cuenta con Resolución de proyecto aprobado N° 5771 de 15 de marzo de 2018.
Pendiente Liquidación de contrato Sr. Eduardo Herrada (al menos no figura en los antecedentes digitales del archivo de obras).
Pendiente Liquidación de contrato Sr. Camilo Moreno, solicitado a través de memorándum N° 133 de 30 de julio de 2018 dirigido a Jefa de Depto. de Finanzas.</t>
  </si>
  <si>
    <t>El aumento de plazo en la ejecución de las obras radica en modificaciones  del proyecto Serviu (cuellos de acceso), modificaciones de autorización sanitaria (eléctricas, revestimientos, sanitarios, cierros, etc) y recintos de transición (REAS, transición para el CESFAM).</t>
  </si>
  <si>
    <t>El primer contrato estaba establecido entre las fechas 06-02-2017 y el 03-11-2017; sin embargo, se realizo una ampliación de plazo correspondiente a 45 días, por lo que la fecha de término se actualizo al 18-12-2017. El aumento se debió a modificaciones en las obras civiles: aumento de obras, obras extraordinarias y disminución de obras.</t>
  </si>
  <si>
    <t>CONTRATO DE FECHA 29.01.2015 CUYA EJECUCIÓN DE LA LAS OBRAS ES DE  155 DÍAS
1ER ADENDUM, SE AUTORIZA MEDIANTE RES. EX. N° 296 DE FECHA 22.05.2015, UN AUMENTO DE 90 DÍAS CORRIDOS PARA EL MEJORAMIENTO DE TERRENO.
2DO ADENDUM SE AUTORIZA MEDIANTE RES. EX N° 763 DE FECHA 03.11.2015, UN AUMENTO DE  55 DÍAS CORRIDOS</t>
  </si>
  <si>
    <t>Se ejecutaron 2 contratos:
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
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
Se realiza un aumento de plazo por 42 días corridos, sancionado mediante Resolución Exenta N° 225 de fecha 17-01-2018, debido a la contratación de aumentos y obras extraordinarias, siendo la fecha definitiva de término contractual el 12-02-2018.
La fecha de término real fue el día 25-01-2018, según acta de recepción de la obra N° 11/2018.
Tiempos muertos: Se produce un periodo de tiempo muerto entre el primer y segundo contrato, debido al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t>
  </si>
  <si>
    <t>OBRAS CIVILES
Resolución Exenta N° 0742, del 31 de Marzo de 2017 aprueba contrato. Plazo original  240 días corridos desde la fecha de entrega de terreno. 
Resolución Exenta N° 2650 autoriza prórroga del contrato en 45 días corridos ( ajuste de cubos)
Resolución Exenta N° 3071, aprueba aumento de plazo del contrato en 55 días corridos. (aumento de obras, obras extraordinaria. Plazo final contrato 340 días corridos.
la fecha de término del contrato corresponde a la fecha de la recepción provisoria JUNJI</t>
  </si>
  <si>
    <t>Mediante las Res. DA N°295-17.02.2016 y N°698-19.04.2016 se otorgó un aumento de plazo de 120 días corridos de manera de realizar los tramites administrativos para aprobar una modificación de obra con aumento efectivo.</t>
  </si>
  <si>
    <t>El aumento de plazo se produce con la ejecución de modificaciones de autorización sanitaria, conexiones con edificio existente y normalización de grupo electrógeno existente.</t>
  </si>
  <si>
    <t>Aumento de plazo n°1: Aumento de 45 días, para evaluar por parte de la UT modificaciones de obra, principalmente referido al cambio del sistema de drenaje de la cancha sintética. A través de Of. Alc. N° 1041 de fecha 14-12-15.
Aumento de plazo n°2: Aumento de 20 días, a la espera de la evaluación del GORE de las modificaciones de obra y aumento de presupuesto solicitado por el municipio.
Aumento de plazo n°3: El aumento de presupuesto solicitado, paso a re evaluación del MIDESO, por lo cual, se debió otorgar una nueva ampliación de plazo de 20 días, a la espera de la aprobación de la modificación de obras.
Aumento de plazo n°4: Se otorga un aumento de plazo de 100 días y aprueba aumento de obras de $ 52.381.397.- financiado por el FNDR, de acuerdo a re evaluación aprobada por el MIDESO y autorizado por el GORE.
Aumento de plazo n° 5: La empresa informa que el fabricante del revestimiento exterior (Durafront), descontinuó su producción. El material había sido comprado en el mes de febrero de 2016, pero sólo el 05.05.16 el proveedor informa de esta situación. Lo anterior implicó cambiar la especificación del material y justifica otorgar un aumento de plazo de 30 días. Esta modificación se efectúa a costo cero.</t>
  </si>
  <si>
    <t>El proyecto Conservación Diversas calles de Palena contempló 3 contratos: 
Fechas de inicio de los 3 contratos.
Comuna de Hualaihue, iniciada el 09.02.2016
Comuna de Chaitén, iniciada el 16.02.2016
Comunas de Palena y Futaleufú iniciada el 12.10.2016
1. Mejoramiento Diversas calles Sector Aulen - Hualaihue, la cual fue contratada mediante Resolución N°071 del 28.12.2015 por el monto de M$449.349,021 sin modificaciones en su monto del contrato, con un plazo inicial de 210 días corridos. Mediante Resolución Exenta N°2688 del 01.09.2016 se aprueba aumento de plazo de 60 días corridos, siendo su plazo aumentado de 270 días corridos, con fecha de término contractual ampliado el 05.11.2016. Esta modificación se debió al bloqueo de caminos y transbordadores durante las protestas de pescadores artesanales de la Región, produciéndose problemas de abastecimiento de combustibles, materiales y ausencias de trabajadores que no pudieron llegar a la obra.
2. Mejoramiento Diversas calles comuna de Chaitén, la cual fue contratada mediante Resolución N°072 del 28.12.2015 por el monto de M$1.599.990,993 sin modificaciones en su monto del contrato, con un plazo de 280 días corridos, con fecha de término contractual el 21.11.2016. Mediante Resolución Exenta N°2193 del 22.07.2016 se producen modificaciones de obras sin variación en el monto del contrato. Dicha modificación se debió a diversas consideraciones técnicas, no consideradas en el proyecto original y derivadas a posteriori de la erupción del volcán Chaitén relacionadas básicamente con la sobre excavación debido al mal estado del actual suelo.
3. Mejoramiento Diversas calles comunas de Palena y Futaleufú, contratada mediante Resolución N°14 del 05.07.2016 por el monto de M$585.000,000 con modificaciones en su monto de contrato por aumento de obras de M$25.039,980 según consta en Resolución Exenta N°3201 del 20.11.2017 debido a la necesidad de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 Mediante Resolución Exenta N°1131 de fecha 21.03.2018 se modificó el monto del contrato, disminuciones de obras por M$32.730,947, aumento de obras de M$5.931,484, obras extraordinarias de M$23.248,197, con una variación de disminución en su monto de contrato de M$3.551,266, cuyo monto total incluidas todas las modificaciones alcanza un monto de M$606.488,714. Esto se debió a diversas modificaciones geométricas de terminación de obras de pavimentación en diversos puntos, supresión de un sumidero de aguas lluvias en el Sector de la Costanera y el traslado del poste de suministro eléctrico en calle Hermanos Carrera entre otros.
Mediante Resolución Exenta N°2538 del 15.09.2017 se aprueba aumento de plazo de 120 días corridos, siendo su plazo aumentado de 360 días corridos, con fecha de término contractual ampliado el 06/10/2017. Esta modificación se debió a la espera sobre modificaciones de obra relacionadas con excavaciones en roca, que implican procesos especiales y con mayores tiempos de ejecución.</t>
  </si>
  <si>
    <t>La Res. DA N°17-08.07.2019 fue tramitada con fecha 17.08.2015, dándose inicio a la obra, con un plazo de 730 días corridos. No obstante y conforme al avance, la empresa constructora terminó la obra con fecha 21.07.2017.-</t>
  </si>
  <si>
    <t>Demora en movimiento de postes y certificación eléctrica.
SEGUN RESOLUCIONES EL PLAZO ORIGINAL ERA DE 150 DIAS POR CONTRATO, Y SE DAN 3 AUMENTOS DE PLAZO, POR 45, 30 Y 30 DIAS, CON LO CUAL EL PLAZO TOTAL QUEDA EN  255 DIAS.
LA ENTREGA DEL TERRENO ES EL 19/07/2017, CON LO CUAL CONSIDERANDO LOS 255 DIAS DE PLAZO TOTAL, LA OBRA DEBIERA HABER TERMINADO EL  1/3/2018. SIN EMBARGO EN EL ACTA  DE RECEPCION SE FIJA FECHA TERMINO POR LA COMISION EL  5/4/2018, CON LO QUE EL PLAZO TERMINA EN 290 DIAS.</t>
  </si>
  <si>
    <t>Existe un contrato inicial de 210 días corridos. Posteriormente un convenio aumento de plazo de 60 días corridos. Luego un 2do convenio de aumento de plazo de 25 días corridos. También existe una paralización de obras de 12 días corridos, debido a la espera de respuesta de  GORE para posteriormente solicitar aumento de presupuesto y plazo en 25 días corridos. Plazo total por contrato son 332 días (al 21/01/2018), pero contratista termina el día 18/01/2018 con 3 días antes del termino del plazo.</t>
  </si>
  <si>
    <t>aumentos de Plazos, se deben a tramitación de mejoras del sistema de drenaje de la cancha, según bases y términos de referencia eran de responsabilidad del contratista , el cual debió proponer sistema optimo y tuvo que tramitarse aprobación por parte del Gobierno Regional, con costo "0" para el proyecto.</t>
  </si>
  <si>
    <t xml:space="preserve">HUBO  AUMENTO DE PLAZO    EN  RELACION AL PLAZO CONTRACTUAL INICIAL QUE FUE POR 545 DÍAS. EL  PROYECTO FINALIZA EN 2017 Y ENTRA EN OPERACIONES DESPUES DE LA AUTORIZACION SANITARIA ES DECIR, EL 06  DICIEMBRE DE 2017. POR TANTO     NO HAY  DESVIACION   EN RELACION  AL PLAZO QUE SE HABIA PRESUPUESTADO EN LA RECOMENDACION DEL PROYECTO.
 , SIN EMBARGO EN 2018   DEBIO ABRIRSE UN CONTRATO PARA PAGAR A EMPRESA POR RETENCIONES QUE DEBIA  DEVOLVERSELE Y POR LO CUAL SE PIDIO DECRETO A MINSAL PARA ELLO. </t>
  </si>
  <si>
    <t>Mediante Res. DA N°15-19.07.2015 se adjudicó el contrato por 360 días y en forma posterior se aprobó una modificación de obra, otorgándole 30 días mas, totalizando como plazo contractual 390 días corridos.</t>
  </si>
  <si>
    <t>Las variaciones entre el plazo recomendado y real se debe a todo los procesos previos a l inicio de obras  y las  ampliaciones de plazo que considero este proyecto fue netamente a trabajos de contingencia dentro y fuera de la región , debido a condiciones climáticas e incendios en el sur , que  obligo a la empresa Distribuidora  CGE, a traslado de personal de la obra para  apoyo en solucionar los problemas  eléctricos como consecuencia de las condiciones climáticas y de incendios .
Res ,N°1099, 11-9-2017, Res. N°229,, 28-02-2018;Res.N°452, 29-05-2019,,ResN°549 de 28-06-2019.</t>
  </si>
  <si>
    <t xml:space="preserve">Sin información </t>
  </si>
  <si>
    <t xml:space="preserve">Se adjunta en la carpeta digital, subcarpeta "Contratos y Modificaciones de Contrato"  resoluciones que aprueban modificación de contratos sobre aumento de plazo. </t>
  </si>
  <si>
    <t>Las variaciones en la duración de ejecución de obras se resumen en las siguientes modificaciones y extensiones de plazo:
Construcción Edificio Institucional Constructora INGEVEC S.A-
-Res.TR 083 30-07-2015  $8.087.102.661  Contrato Primitivo contrata obras con una duración de 600 días corridos
-Resol. 1479 17-05-2017 Aumenta Plazo en 196 días; con motivo de demora en la partida de excavaciones, que incluyo solicitud de permisos mas emplazamiento medianero sur, por causas ajenas a la empresa contratista. Además   para las excavaciones no fue posible  utilizar explosivos u otros medios convencionales,  para no causar ruidos molestos a los edificios aledaños, y evitar demandas o juicios, como le había ocurrido a otras construcciones. Esta fue  la mas importante causal de aumento de plazo.
-Resol. 3750 09-11-2017 Aumenta Plazo 79 días, a causa del aumento de obras y obras extraordinarias que se precisaron y que fueron motivo de la segunda reevaluación.
  Aumento de Obras  por $168.258.529.-  por ajustes del  diseño de las obras a aspectos normativos y funcionales tales como el    sistema fotovoltaico de 280Watts,  estructura de ascensor para acceder a la terraza del edifico.
  Obras Extraordinarias por $ 473.404.076.- Por modificaciones que tienen relación con; cambio de normativa, (accesibilidad universal y ascensores), requerimientos del nivel central, (estándar mínimo de las dependencias de la OIRS), déficit de puestos de trabajo, de estacionamientos, de sala de video entre otras cosas, que además determinan que el edificio  pueda ser ocupado solo por SERVIU, es que surge la necesidad de realizar  algunas modificaciones de carácter funcional;  mas la adición del Sistema de Extracción de Basura, Proyecto Limpia fachadas, adecuación ascensor, bomba sentina adicional,  entre otros.
Obras Extraordinarias  (Valor Proforma) -$317.431.850.- Diferencias partidas climatización
-Resol. 504 15-02-2018 Aumenta Plazo 92 días, por causas no atribuibles a la empresa que tienen relación con la ejecución de sombreaderos 7° piso, instalaciones eléctricas y modificación del proyecto que derivo en la modificación del permiso de construcción.
-Resol. 1518 18-05-2018 Aumenta Plazo 31 días, a causa de ingreso tardío de muebles, empalme eléctrico, modificación de permiso de construcción y pavimentación que afecto directamente el programa de recepción final de obras.</t>
  </si>
  <si>
    <t>Las razones de estas variaciones de tiempo, son debido a que se tuvo que dar termino anticipado de contrato a la primera empresa con fecha 22 de abril del 2016, después de este proceso se tuvo que suplementar mas recursos de acuerdo a la normativa de accesibilidad universal y a fallidos procesos de licitación publica, en el cual recién en 10 de octubre del 2017, se hizo entrega de nueva acta de terreno a la nueva empresa constructora.-</t>
  </si>
  <si>
    <t>EL PRIMER CONTRATO N°198 SE FIRMÓ EL 2/JUN/2014, Y SE APROBÓ EL 12/JUN/2014 (DEX 2271) , E INICIARON OBRAS EL 7/JUL/2014, 300 DÍAS PLAZO, ESTIMANDO EL TÉRMINO PARA EL 4/MAY/2015.  SIN EMBARGO, LAS OBRAS SE PARALIZARON EL 03/MAR/2015.
SE TERMINÓ DE MANERA ANTICIPADA POR INCUMPLIMIENTO DE CONTRATO, SEGÚN DEX 891 DEL 13/MAR/2015, GATILLADO POR EL NO PAGO DE SUELDOS A LOS TRABAJADORES, Y CON UN AVANCE DE OBRAS ESTIMADO EN 22% VERSUS EL 59% PROGRAMADO AL 13/MAR/2015, SEGÚN INFORME DE LA COMISIÓN LIQUIDADORA, APROBADO POR DEX 2000 DEL 4/JUN/2015 Y DEX 3803 DEL 14/OCT/2015.
ENTRE ABR Y DIC/2015, LA MUNICIPALIDAD Y GORE ANALIZARON MONTOS COMPROMETIDOS, DE LOS ESTADOS DE PAGO CURSADOS, VERSUS OBRAS EJECUTADAS, EVIDENCIANDO UN EXCESO DE PAGOS EN RELACIÓN AL AVANCE REAL DE LA OBRA, QUE DERIVÓ EN UNA INVESTIGACIÓN SUMARIA EN EL MUNICIPIO.
DESPUÉS DE PONERSE DE ACUERDO CON EL INFORME DE LIQUIDACIÓN, EL 18/DIC/2015 EL GORE INSTRUYÓ DAR CURSO A NUEVA LICITACIÓN.
EN FEB/2016 SE APROBARON NUEVAS BASES (DEX 420), QUE DIO PASO A DOS NUEVAS LICITACIONES FALLIDAS 2402-13-LR16 Y 2402-31-LR16, EN FEB Y MAR 2015 RESPECTIVAMENTE.  EN LA PRIMERA, POR BOLETA DE GARANTÍA CON VIGENCIA INFERIOR A LA REQUERIDA, Y EN LA SEGUNDA POR PLAZO OFERTADO SUPERIOR AL REQUERIDO. ADEMÁS, LA DIVISIÓN DE ANÁLISIS Y CONTROL DE GESTIÓN DEL GORE NO AUTORIZÓ MONTO OFERTADO EN LICITACIÓN DE MAR/2016, DE $881.726.158 .
EL 17/JUN/2016 SE PUBLICÓ CUARTA LICITACIÓN 2402-74-LR16, Y SE RECIBIERON 2 OFERTAS.  EN JUL/2016 LA COMISIÓN DE EVALUACIÓN Y LA UNIDAD DE CONTROL MUNICIPAL RECOMENDARON SU ADJUDICACIÓN A CORVALÁN POR $990.237.617, HACIENDO PRESENTE QUE EL MONTO OFERTADO ERA SUPERIOR AL REFERENCIAL.  POR SU PARTE, EL GORE SOLICITÓ A MIDESO SU REEVALUACIÓN, Y EL 10/AGO/2016, EL GORE SOLICITÓ AL MUNICIPIO  EL FUNDAMENTO TÉCNICO Y ECONÓMICO QUE JUSTIFICARA EL NUEVO MONTO OFERTADO. FINALMENTE, EL  28/OCT/2016 EL GORE AUTORIZÓ EL PRESUPUESTO, Y EL MUNICIPIO ADJUDICÓ A CORVALÁN EL 08/NOV/2016 POR DEX 4576.   Y, SE MODIFICÓ CONVENIO PRIMITIVO, EN LO QUE DICE RELACIÓN A LAS OBRAS CIVILES.
CORVALÁN &amp; MUNICIPIO FIRMARON CONTRATO N°351 EL  29/NOV/2016, Y LAS OBRAS PARTIERON EL 05/DIC/2016, CON FECHA DE TÉRMINO EL 2/JUN/2017. 
SIN EMBARGO, HUBO 3 AUMENTOS DE PLAZOS (Y DE MONTOS), QUE SUMARON UN TOTAL DE 150 DÍAS:
1) AUMENTO DE PLAZO, POR 60 DÍAS, SEGÚN DEX 1851 DEL 5/MAY/2017, CON NUEVA FECHA DE TÉRMINO EL 01/AGO/2017, DEBIDO A PLAZO DE IMPORTACIÓN Y PUESTA EN MARCHA DEL ASCENSOR.
2) AUMENTO DE PLAZO Y MONTO, POR 60 DÍAS Y $52.205.788, EN ATENCIÓN A NUMEROSAS Y DIVERSAS MEJORAS DETALLADAS EN DEX 2839 DEL 27/JUL/2017, CON NUEVA FECHA DE TÉRMINO EL 30/SEPT/2017.  DESTACAR QUE EL AUMENTO DE MONTO DE $60.958.879 FUE ANALIZADO Y OBSERVADO POR LA UNIDAD DE ESTUDIOS Y FISCALIZACIÓN DEL GORE, REBAJÁNDOLO A $52.205.788. 
3) AUMENTO DE PLAZO Y MONTO, POR 30 DÍAS Y $12.449.353, PARA CERRAR PASILLO FRENTE AL COMEDOR, SEGÚN DEX 3592 DEL 27/SEPT/2017, CON NUEVA FECHA DE TÉRMINO EL 30/OCTUBRE/2017. 
LA OBRA SE DIO POR TERMINADA EL 30/OCT/2017.
EL 21/NOV/2017 SE MODIFICÓ CONTRATO N°280.
MEDIANTE DEX 3979 DEL 25/OCT/2017 SE DESIGNÓ COMISIÓN DE RECEPCIÓN PROVISORIA.
LA COMISIÓN DE RECEPCIÓN PROVISORIA SE CONSTITUYÓ EN TERRENO EL 06/NOV/2017, ENCONTRANDO OBSERVACIONES, OTORGANDO 20 DÍAS CORRIDOS PARA SUBSANARLAS.
LA COMISIÓN DE RECEPCIÓN PROVISORIA SE VOLVIÓ A CONSTITUIR EN TERRENO EL 20/NOV/2017, VERIFICANDO LA REPARACIÓN DEL TOTAL DE LAS OBSERVACIONES.
MEDIANTE DEX 4334 DEL 25/OCT/2017 SE APROBÓ ACTA DE LA COMISIÓN DE RECEPCIÓN PROVISORIA.
EL 15/DIC/2017, MEDIANTE DEX 4657, SE APROBÓ UNA MODIFICACIÓN RELATIVA A LA EJECUCIÓN DEL CIERRE Y TRABAJOS DE PAISAJISMO, LO QUE PRODUJO DISMINUCIONES POR $8.737.667 Y AUMENTOS DE OBRAS POR $8.737.667, SEGÚN DETALLE.
MEDIANTE DEX 577 DEL 29/ENE/2019, SE DESIGNÓ COMISIÓN DE RECEP DEF, LA QUE SE CONSTITUYÓ EN TERRENO EL 05/FEB/2019, NO ENCONTRANDO OBSERVACIONES ATRIBUIBLES AL CONTRATISTA.
EL ACTA DE RECEP DEF FUE APROBADA MEDIANTE DEX 773 DEL 11/FEB/2019</t>
  </si>
  <si>
    <t xml:space="preserve">Por tratarse de un proyecto relativamente antiguo no se tiene información </t>
  </si>
  <si>
    <t xml:space="preserve">debido a un  aumento de obras se hizo aumento de plazo.- </t>
  </si>
  <si>
    <t>Por Resuelvo Exento  Región de la Araucanía Nº 886  de fecha 03 de Mayo de 2016 se regulariza y autoriza aumento de plazo del Contrato y se aprueba Convenio Ad referendum Nº 01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
Aumenta de plazo convenido de 120 días de acuerdo al nuevo programa de trabajo de inversiones
Por Resuelvo exento DV IX R. Nº 1186 de fecha 13.06.2017 se aprueba Convenio Ad referendum Nº 02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t>
  </si>
  <si>
    <t>SE PRESENTARON AUMENTO DE OBRAS Y AUMENTO DE PLAZO QUE INFLUYERON EN EL DESARROLLO DE LA OBRA</t>
  </si>
  <si>
    <t xml:space="preserve">El contrato tuvo 5 modificaciones y una paralización de obra a la espera de aprobarse los recursos por parte del Mandante. lo que implico un plazo adicional total de 350 días adicionales </t>
  </si>
  <si>
    <t xml:space="preserve">Se realizaron 2 modificaciones de contratos .
Res. DA RPM N° 195 del 02.03.2017 por aumento efectivo de $ 0 y plazo 0
Res. DA RPM N° 665 del 26.07.2017 por aumento efectivo de $ 56.157.927 y plazo de 30 días
Res DA RPM N° 785 del 30.08.2017 por disminución efectiva de $ 3.700.000 y plazo 0 días </t>
  </si>
  <si>
    <t>El contrato de obras civiles presento 2 modificaciones  por un monto efectivo de $ 148.014.103 y un plazo de 75 días a solicitud de nuevas obras que solicito carabineros de Chile.</t>
  </si>
  <si>
    <t>El Plazo inicial fueron 418 días sin embargo el plazo final fueron 700 días, esto debido a las fundaciones de los vecinos que se encontraban en terreno de la CAPJ.
En el momento existieron dos alternativas:
1.- Demandar a los Vecinos 
2.- Reducir Subterráneo
La primera alternativa se rechaza dado que significaba postergar el proyecto, ya que el litigio legal conlleva mayor tiempo.
Al reducir superficie en el subterráneo significo un addendum por montos y por plazo, por eso el plazo final fue de 700 días.</t>
  </si>
  <si>
    <t>El inicio del contrato de obra se realizó el 13 de octubre de 2016, con un plazo de contrato de 300 días de obra, con fecha de término el 09 de agosto de 2017, según resolución N 25 de fecha 25 de septiembre de 2016.
Posteriormente se realizó una modificación de plazo aumentando en 30 días, según Resolución N 1008 de fecha 09 de agosto de 2017, modificación N 1 de contrato, esto modifica la fecha de término al 08 de septiembre de 2017.
El término de la obra sufre un retraso por incumplimiento de la empresa contratista, aumentando en 21 días su término, dicho retraso se refleja en estado de pago N 12 de fecha 21 de noviembre de 2017, donde es cursada la multa correspondiente por este incumplimiento.
En conclusión el plazo total de la obra incluyendo modificación y retraso por parte de la empresa es de 351 días con fecha de término 29 de septiembre de 2017, según lo establecido en Ordinario N 233 de fecha 13 de octubre de 2017.</t>
  </si>
  <si>
    <t xml:space="preserve">LA DIFERENCIA ENTRE EL PLAZO REAL Y EL RECOMENDADO SE DEBIÓ FUNDAMENTALMENTE EN QUE SE REALIZARON TRES PROCESOS DE LICITACIONES, DONDE LOS PLAZOS ADMINISTRATIVOS DE LAS LIQUIDACIONES DE CONTRATO Y NUEVOS PROCESOS DE LICITACIÓN GENERARON EL AUMENTO DE PLAZO DE LA INICIATIVA DE INVERSIÓN.  </t>
  </si>
  <si>
    <t>Se realizó Licitación pública 
Se adjunta la siguiente documentación:
Decreto N° 876 con fecha 01/10/2015 que autoriza llamado a Licitación 
Decreto N° 994 con fecha 09/11/2015  que adjudica Licitación
Contrato de Construcción CTI RSD con fecha 23/11/2015
Decreto N° 1126 con fecha 08/12/2015  que aprueba Contrato
Decreto N° 752 que aprueba Modificación de Contrato más aumento de Plazo  45 días adicionales con fecha 11/08/2016</t>
  </si>
  <si>
    <t xml:space="preserve">Plazo ofertado de 300 días termino legal 12-06-2017 aumento de plazo de 15 días según modificación aprobada por Res.Ex 704 del 26.05.2017 termino real 09-06-2017 </t>
  </si>
  <si>
    <t>Resolución de Modificación DA. Magallanes exenta N° 445 de fecha 24-10-2017, por aumento de plazo de 55 días corridos en el contrato, lo cual justifica la diferencia de 2 meses entre el plazo recomendado y el plazo real de ejecución de Obras Civiles.
Se corrige fecha de entrega de terreno, dado que en carpeta digital según acta de fecha 12.01.2017.-</t>
  </si>
  <si>
    <t>Se actualizaron las fechas correspondientes al inicio de obras y la fecha de término contractual incluida las ampliaciones de plazo..
En este proyecto hubieron 2 contratos: Contrato de la obra Avda. Juan Mackenna, efectuada por la empresa constructora Cosal S.A. y contrato de Mejoramiento Avda. Juan Mackenna tramo M.A. Matta - Freire con empresa constructora Tromen Spa., cuyo inicio fue el 19.01.2017 y su término contractual incluido las ampliaciones de plazo fue el 16.09.2017, cuyo término real del contrato fue del 16.04.2018, debido al atraso de 212 días en la ejecución de las obras por parte de la empresa constructora.
El primer contrato adjudicado a la empresa constructora Cosal mediante Resolución N°022 del 14.11.2013, presentó las siguientes modificaciones de plazo:
Mediante resolución Exenta N°1390 del 12.05.2016 se modifica el contrato, aumentado su plazo en 45 días corridos. Este se debió a trabajos extraordinarias ejecutadas entre calles Bulnes y O’Higgins (ejecución de muros de contención).
Mediante resolución Exenta N°3744 del 14.12.2016 se modifica el plazo del contrato, aumentándose en 35 días corridos. Debido a falla estructural sufrida por los juegos inclusivos, lo que no fue perceptible durante su periodo de instalación que probablemente obedecía a una falla de fabricación.
El contrato adjudicado mediante Resolución Exenta N°3774 del 16.12.2016 a la empresa Tromen Spa. presentó las siguientes modificaciones de plazo:
Mediante resolución Exenta N°2060 del 31.07.2017 se modifica el plazo del contrato, aumentándose en 60 días corridos. Debido a una demora en entrega de los lotes expropiados, no atribuible a la empresa. Plazo total ampliado 240 días corridos, con fecha de término contractual ampliada el 16.09.2017.</t>
  </si>
  <si>
    <t>La obra tubo un suplemento de fondos aprobadas por el GORE según Ord. 5.036 de fecha 18.12.2015, las cuales fueron terminadas el día 05.01.2016 y fueron ratificadas mediante Decreto Alcaldicio N° 523 de fecha 15.01.2016, que aprueba acta de Recepción Provisoria</t>
  </si>
  <si>
    <t>1.	D.A Nº3022 de fecha 8.10.2014, Autoriza llamado a licitación pública.
2.	D.A.Nº387 de fecha 05.03.2015, Aprueba oferta y adjudica licitación pública.
3.	D.A.Nº969 de fecha 03.05.2015, Aprueba y ratifica contrato.
4.	Contrato aceras 7 calles, de fecha 20.04.2015.
5.	Acta de Entrega de Terreno de fecha  08.06.2015
6.	D.A.Nº395  de fecha 04.03.2016, que autoriza paralización de las obras por un plazo de 60 días corridos, para solicitar autorización al Gobierno Regional  de recursos adicionales  informado por la unidad técnica sobre problemas con los adocretos.
7.	D.A.Nº728 de fecha 04.05.2016, Autoriza prolongación de las obras en virtud de los procesos administrativos los cuales se encuentran en tramitación, de acuerdo a lo observado por el Gobierno Regional, por el plazo equivalente al proceso administrativo que se está llevando a cabo.
8.	D.A.Nº2084 de fecha 26.12.2016, 1.-  Apruébese disminución de obras y obras extraordinarias, autorizado a través del Gobierno Regional. 2.-además se aprueba modificación de contrato por obras extraordinarias por un total de $34.966.625 de acuerdo a lo establecido por la unidad técnica en informe técnico a fin de dar un buen término a la obra. en su punto 3.- Autoríza levantar paralización de obras y 4.- Autoriza aumento de plazo por una cantidad de 75 días corridos.
9.	Modificación contrato de fecha  20.02.2017, Modificación contrato según lo dispuesto en el D.A.Nº 2084
10.	D.A.Nº388 de fecha 13.03.2017.Aprueba y ratifica modificación contrato. (aumento de obras)
11.	D.A.Nº448 21.03.2017, Autorícese paralización de los trabajos a contar del 21.03.2017 y por el periodo de tiempo de aprobación del Gobierno Regional de las modificaciones del contrato por disminución de obras.
12.	D.A.Nº1107 de fecha  07.07.2017. 1.-Apruébese modificación de contrato por disminución de obras por un monto de $15.253.521.- 2.- Apruébese levante , Aclars el decreto Alcaldicio N°2084 de fecha 26.12.2016 en el siguiente sentido: el levante de la paralización correrá a contar de la notificación al contratista.
14.	Modificación de Contrato de fecha  20.07.2017., por disminución de obras.
15.	D.A.Nº31 de fecha .12.01.2018. Ratifíquese contrato modificatorio y anexo de contrato referido a l disminución de obras.
16.	D.A.Nº323  de fecha 14.03.2018, que nombra comisión e recepción provisional y definitiva.
17.	Acta Recepción Provisional de fecha 06.04.2018
18.	D.A.Nº704 de fecha  04.06.2018, apruéba acta de recepción provisional.
19.	Acta Recepción definitiva de fecha 30.04.2019 
20.	Liquidación de Contrato de fecha 30.04.2019
21.	D.A.Nº805 de fecha 11.06.2019 Aprueba acta de recepción definitiva y liquidación de contrato.</t>
  </si>
  <si>
    <t>La variación de plazos en la ejecución del proyecto, se explican a las demoras en la ejecución de las obras por parte del contratista.
Las demoras fueron generadas  a partir de diversas observaciones que se formularon al contratista que se refieren a la calidad del trabajo realizado, cantidad de trabajadores en obra, sector centro en el cual se emplazaba la obra que afectaron el desarrollo del trabajo durante el día. Asimismo se incorporaron obras adicionales destinadas a reparaciones por daños producidos en los aluviones del año 2015 y en los trabajos de despeje de vias posteriores</t>
  </si>
  <si>
    <t xml:space="preserve">Se  observan  variaciones considerando  que  existe mas de un contrato , el primer  contrato  se realizó con fecha  28 de Diciembre  de  2015 con la  Empresa   INGENIERIA  Y CONSTRUCCIONES  ALASKA   y  se  hizo la primera entrega de terreno  28.01.2016, esta empresa  no termino la Obra  y se puso término  con fecha 26.12.2016, según decreto  5668, posteriormente  se  realizó un nuevo llamado  a Licitación para  Terminar la Obra  y se  adjudicó  y contrató a la  Empresa Sociedad Constructora y de  Servicios MAGFA  LTDA. ,esta  empresa  también tuvo  Ampliación de Plazo, según Decreto  3590, de fecha  28.08.2017 y Modificación de Contrato de  fecha  19.12.2017.-, la cual dá  termino  a la obra   real  el 11.12.2017 , según Acta de recepción Provisoria  de fecha  27.12.2017, </t>
  </si>
  <si>
    <t xml:space="preserve">* DECRETO EX N° 1308 DE FECHA 06-07-2017 AUMENTO DE PLAZO POR 60 DÍAS CORRIDOS, DEBIDO A QUE REDES DE ALCANTARILLADO NO ESTABAN EN  OPTIMAS CONDICIONES, PARA LO CUAL EMPRESA SANITARIA DEBIÓ REALIZAR CAMBIO DE COLECTOR
* DECRETO EX N° 2428 DEL 03-11-2017, AUMENTO DE PLAZO 90 DÍAS CORRIDOS,  DEBIDO A QUE SE ENCONTRÓ MATRIZ DE AGUA POTABLE  A 0.80 MT DE PROFUNDAD, EN EL TRAMO BENITEZ - MANUEL RODRIGUEZ .
* DECRETO EX N° 0294 DEL 02-02-2018 AUMENTO DE PLAZO 10 DÍAS CORRIDOS ,  SE OTORGA AUMENTO DE PLAZO A LA ESPERA DE RESPUESTA GORE A SOLICITUD DE 60 DÍAS 
* DECRETO EX N° 411 DEL 13-02-2018 AUMENTO DE PLAZO 15 DÍAS CORRIDOS ,  
* DECRETO EX N° 599 DEL 02-03-2018 AUMENTO DE PLAZOS 10 DÍAS CORRIDOS 
* DECRETO EX N° 660 DEL 12-03-2018 AUMENTO DE PLAZO 50 DÍAS CORRIDOS  , SE OTORGA AUMENTO DE PLAZO POR SOLUCIÓN DE AGUAS LLUVIAS NO CONSIDERADAS EN PROYECTO INICIAL EN LAS INTERSECCIONES RIQUELME, LOS CARRERAS, OHOGGINS, MANUEL BENITEZ Y ZUÑIGA. </t>
  </si>
  <si>
    <t xml:space="preserve">El tramite del traspaso del terreno desde bienes nacionales al municipio, retrasó la ejecución de las obras, lo que tuvo un tiempo de demora de alrededor de 6 meses.
Una vez finalizado el proyecto se procedió al proceso de normalización. </t>
  </si>
  <si>
    <t>Existe una variación en el plazo recomendado y el real, porque se realizaron modificaciones presupuestarias, por obras extraordinarias, que redundaron en el aumento de plazo. Además, la IDI fue sometida al proceso de reevaluación debido a modificaciones en la solución propuesta para la regulación (durante la ejecución, se constató que la capacidad de soporte del terreno donde se emplaza el estanque elevado no era adecuada, por lo que se debe cambiar de solución).
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
Finalmente, la compañía eléctrica, en conectar al sistema público, demoró más de lo planificado y eso obligó a extender el plazo del contrato.</t>
  </si>
  <si>
    <t>Este proyecto tuvo variados aumento de obras:
decreto n° 690, 20/06/2011, que aprueba la primera ampliación de plazo.
decreto n° 924, 12/04/2012, que aprueba la segunda ampliación de plazo.
decreto n° 1396, 20/06/2012, que aprueba la tercera ampliación de plazo.
decreto n° 1575, 31/08/2012, que aprueba la cuarta ampliación de plazo.
decreto n° 1834, 19/10/2012, que aprueba la quinta ampliación de plazo.
decreto n° 118,    20/02/2013, que aprueba la sexta ampliación de plazo.
decreto n° 298,    29/04/2013, que aprueba la séptima ampliación de plazo.
decreto n° 408,    31/05/2013, que aprueba la octava ampliación de plazo.
decreto n° 598,    0/08/2013, que aprueba la novena ampliación de plazo.
decreto n° 766,    12/10/2013, que aprueba la décima ampliación de plazo.
decreto n° 965,    16/12/2013, que aprueba la décima ampliación de plazo.
decreto n° 222,    17/03/2014, que aprueba la duodécima ampliación de plazo.
decreto n° 667,    17/07/2014, que aprueba la décima tercera ampliación de plazo.</t>
  </si>
  <si>
    <t>Aumento de plazo por 44 días con fecha  26  de septiembre de 2017, según Decreto exento Nº 1414, motivo aumento y disminuciones de obra a costo cero.
Aumento de plazo por 35 días  con fecha 12 de octubre de 2017, según Decreto Exento Nº 1476. Motivo; debido a las condiciones climáticas que han afectado a la zona entorpeciendo el normal avance sobre todo en las instalaciones del pasto sintético, por recomendaciones del fabricante.</t>
  </si>
  <si>
    <t>-EL PRIMER AUMENTO DE PLAZO FUE DEBIDO A LA DEMORA EN EL INICIO DEL TRABAJO EN FAJA VIAL, DEBIDO A LA DEMORA DE VIALIDAD EN LA ENTREGA DE TERRENO PARA LA EJECUCIÓN DE LOS TRABAJOS.
-EL PROYECTO FUE REEVALUADO  POR 3ª. VEZ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QUEDANDO EN 100; SE AUMENTA PLAZO EN 60 DÍAS Y COSTO AITO PARA CUBRIR EL NUEVO PLAZO DE EJECUCIÓN.</t>
  </si>
  <si>
    <t>Obra civil presento aumento de:  plazos  45 días con fecha 31.08.2016 , de 20 días corridos  20.10.2016,  de 25 días plazo con fecha 11.11.2016.-
EL CONTRATO TIENE FIRMA CON FECHA 29/12/2015. SIN EMBARGO, PARA CALCULAR EL PLAZO, ES PRECISO HACERLO DESDE LA FECHA DE ENTREGA DEL TERRENO, QUE CORRESPONDE AL 4/1/2016. EL PLAZO POR CONTRATO ES DE 240 DIAS. Y POR LO TANTO LA FECHA DE TERMINO SE FIJO EL 31/08/2016.
LUEGO HUBO 3 AUMENTOS DE PLAZO, CON LO QUE LA FECHA DE TERMINO QUEDO PARA EL 29/11/2016, CON UN TOTAL DE 330 DIAS DE PLAZO.</t>
  </si>
  <si>
    <t>El proyecto se contrata por etapas conteniendo cuatro contratos de obras.</t>
  </si>
  <si>
    <t>hubo 2 unidades técnicas para 3 contratos de las obras civiles:
a) Direccion de Arquitectura-MOP  para construcción de Edificio MOP
b) Direccion de Arquitectura-MOP para habilitación edificio EX-Estacion de Ferrocarriles, para GORE BIOBIO
c) SERVIU Region del Biobio para construcción Edificio Minvu-Serviu Región del Biobio.
el primer contrato se inicio el 01 septiembre 2003, 
el segundo se inicio en  26 junio 2005  
y el tercero en 29 diciembre 2009 
el plazo recomendado de 8 años, fue superado en 81 meses debido a la existencia de 3 contratos iniciados con años de diferencia, por la disponibilidad presupuestaria de los distintos servicios. Adicionalmente cada contrato tuvo aumentos de plazos, que se detallan a continuación:
a) 1er contrato, plazo inicial de 420 días, con 8 aumentos de plazo que totalizaron 375 días adicionales.
b) 2 contrato, plazo inicial de 510 días, con 8 aumentos de plazo totalizando 249 días adicionales.
c) 3 contrato, que debia iniciarse el 01 de marzo del 2010, fecha del terremoto 27/F, se rescindio por este motivo reiniciandose el 2015, con un plazo inicial de ejecución de 550 días, el cual se aumento en 273 días adicionales. 
EDIFICIO MINVU    
Res. 5933 del 23-12-2009 que contrata a Jorge Villarroel para demolición edificio FOSIS, cierre Lote A3 y Traslado de palmeras, res. 
       Res. 1423 del 11-06-2010 aprueba una supresión de todas las partidas, producto del terremoto 27F.
Res. 185 del 11-11-2015 que contrata a EBCO, para la construccion del Edificio SERVIU - SEREMI, con un plazo de ejecución de 550 días.
       Res. 2812 del 09-08-2017 que aprueba Supresión de Obras, Obras extraordinarias con un aumento de plazo de 100 días, para realizar ajustes necesarios al proyecto de Climatización en ejecución, con la finalidad de cumplir con los requisitos de Bases Técnicas e informes de Eficiencia Energética.
       Res. 3455 del 28-09-2017 que aumenta de plazo en 30 días, por actividades realizadas por terceros como CGE Distribución S.A. por aprobaciones al Proyecto de Aguas Lluvias en su proceso de aprobación normaly otros ajustes interiores en instalaciones eléctricas.
       Res. 4270 del 28-11-2017 que aprueba Obras Extraordinarias con un aumento de plazo de 125 días, para la incorporación de paneles divisorios empotrados, estaciones de trabajo y sistemas de archivos.
      Res. 4759 del 29-12-2017, que aprueba Disminuciones de Obra, Aumentos de Obras y Obras Extraordinarias con un aumento de plazo de 18 días,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t>
  </si>
  <si>
    <t>Por solicitudes de Servicio de salud , para obtención resolución sanitaria</t>
  </si>
  <si>
    <t>El contrato original tuvo 4 ampliaciones de plazo:
Addeundum 1: solicita 60 días corridos por mayor obra, ResEx 2088 del 22/06/16 (modificación muro contención)
Addeundum 2: solicita 60 días corridos por mayor obra, ResEx 2650 del 9/08/16 (muro contención)
Addeundum 3: solicita 30 días corridos por obra mayor, ResEx 3435 del 14/10/16 (muro contención)
Addeundum 4: solicita 64 días corridos por mayor obra, ResEx 3901 del 23/11/16 (muro contención)
Se emite una recepción provisoria con observaciones el 15 de dic del 2016 y una recepción provisoria sin observaciones con fecha 20 de diciembre del 2016</t>
  </si>
  <si>
    <t>Hubo aumentos de plazo de obras :
- Resol. 5085 del 14/12/2017 por 20 días
- Resol. 98 del 15/01/2018 por 42 días
- Resol. 1062 del 28/02/2018 por 15 días
- Resol. 1348 del 14/03/2018 por 31 días
Estos aumentos de plazo fueron por aumentos y disminuciones de obras y obras extraordinarias que fueron resultando durante el desarrollo del proyecto que iban en beneficio de que el establecimiento quedara mejor terminado. En forma especifica el mayor aumento de 42 días se dio por diferencia de proyecto de arquitectura y estructura en pasillo de doble altura, el otro aumento grande fue de 31 días producto de la demora del empalme eléctrico por parte de la compañía eléctrica.</t>
  </si>
  <si>
    <t>La presente iniciativa se inicia con fecha 05 de agosto del 2011, con el siguiente detalle durante el proceso de ejecución:
Contrato con la Empresa EDECO de fecha 15/07/11
Decreto que aprueba contrato con EDECO N° 1984 de fecha 01/08/11
Liquidación de contrato con EDECO, por quiebra de la empresa, aprobada con Decreto N° 2347 de fecha 07/08/12
Se reinician las obras, con contrato a la Empresa Atacama de fecha 02/09/14, aprobado con Decreto N° 2898 de fecha 02/09/14
Liquidación de contrato a Empresa Atacama, por abandono de obras, aprobado con Decreto N° 1721 de fecha 14/05/15
Se reinician las obras, contrato con la Empresa MCI-ASCOM (UTP), de fecha 13/10/15
Decreto que aprueba contrato con la Empreas MCI-ASCOM (UTP), N° 2522 de fecha 14/10/15
Ampliación de contrato a MCI-ASCOM, aprobado por Decreto N° 489 de fecha 14/04/16
Ampliación de contrato a MCI-ASCOM, aprobado por Decreto N° 772 de fecha 13/06/16
Ampliación de contrato a MCI-ASCOM, aprobado por Decreto N° 892 de fecha 06/06/16</t>
  </si>
  <si>
    <t xml:space="preserve">SE SOLICITA MODIFICACIÓN DE CONTRATO CON EL OBJETIVO DE INCORPORAR OBRAS NO CONSIDERADAS EN EL PROYECTO ORIGINAL, TALES COMO; MEJORAMIENTO DE LA ESTRUCTURA DE GRADERÍAS EXISTENTES, CONSTRUCCIÓN DE CIRCULACIONES EXTERIORES Y LA ADQUISICIÓN DE UN GRUPO ELECTRÓGENO EN CASO DE CORTE DE LUZ. </t>
  </si>
  <si>
    <t xml:space="preserve">La Resolución (TR) DAP N° 5 de fecha 3 de Junio de 2015, fue adjudicado el contrato por un monto de $2.244.578.660 y plazo de 365 días corridos. 
Posteriormente, mediante Resolución DAP N° 372 (EX) de fecha 10/12/2015, se modificó el contrato en $499.968.159.- y un aumento de plazo de 82 días, quedando como plazo final 447 días corridos.  
La tramitación de la Resolución de Adjudicación DAP N° 05 (TR) del 03.06.2015 fue el día 30 de Junio de 2015, por lo que el contrato se inició con fecha 01 de Julio de 2015, y la fecha de término legal correspondía al día 19 de septiembre de 2016, siendo la fecha real de término de obras el día 16 de septiembre de 2016, como indica el acta de recepción provisional de fecha 20 de Octubre de 2016.  </t>
  </si>
  <si>
    <t xml:space="preserve">Este Proyecto se ejecuta mediante 2 contratos, los cuales son,
A.  Trato Directo 03-2014, mediante Resolución N° 744 del 10.03.2014, por un monto de $ 64.930.327 y contempla lo siguiente:
       - Mirador Punta Ventanas.
       - Mirador Roca Calabocillos Sur.
       - Mirador Playa Calabocillos Norte.
       - Mirador Playa Calabocillos Sur.
B.   Licitación Pública N° 125-2017, mediante Resolución N° 1456 del 27.04.2017, por un monto de $ 41.776.228 y contempla lo 
       siguiente:
       - Mirador Cerro de Arena.
       - Mirador Puerto Maguellines. (Reemplaza Mirador Roca Calabocillos Norte) </t>
  </si>
  <si>
    <t>Cuando se comienza la ejecución de las obras fue necesario contar con un informe de un ingeniero revisor de cálculo estructural y de revisor independiente de arquitectura, por lo que se solicita un primer aumento de obra, lo que fue aprobado el 14 de agosto del año 2015, por un monto de $48.548.109.
Con los resultados de los informes de cálculo estructural y arquitectura, se detectan falencias en el diseño del proyecto, por lo que se debe realizar un segundo aumento de obra por $253.573.069. 
El día 01 de febrero del 2016 por sugerencia del Gobierno regional del Maule y en conjunto con la empresa se determina detener las obras.
Con fecha 21 de julio de 2016 se aprueban los recursos a las obras extraordinarias, posteriormente contraloría recomienda dar término al contrato actual y volver a licitar como una segunda etapa del proyecto, lo que queda decretado el día 30 de agosto del 2016 decreto alcaldicio N°1208. 
Con fecha 4 de octubre del 2016 el gobierno regional aprueba la modificación de convenio mandato para proceder con proceso de liquidación y licitación para la segunda etapa del proyecto.
24 de abril del 2017 se realiza el Acta de recepción única (2),  debido a observaciones realizadas por el gobierno regional en el Acta de recepción única (1).
Se finiquita el contrato inicial y la municipalidad procedió a realizar el proceso de licitación para la segunda etapa la primera licitación fue 10.11.2016 y  fue declarada desierta por no presentarse oferentes con fecha 12.12.2016.
Se llama a licitación privada con fecha 28.12.2016 y nuevamente el proceso es declarado desierto por no haberse presentado oferentes según decreto con fecha 12.01.2017, por lo anterior es que se solicita realizar un trato directo, lo cual es aprobado y se procede a contratar a la empresa Comercial Garcés Silva LTDA. la misma empresa que comenzó la ejecución del proyecto.
En cuanto a los plazos, el contrato tiene una duración de 270 días de corridos a partir del comienzo de las obras y el monto es de $313.334.153.
Con fecha 24.07.20198 la empresa solicita un aumento de plazo de 90 días corridos, por unas piezas metálicas con una resistencia determinada, la que no existía en el mercado en ese momento. 
Con fecha 6 de agosto de 2018 ingresa a la Municipalidad el ord n° 2216 del gobierno regional del Maule, el que indica aprobación a la modificación, dejando como nueva fecha de término del proceso el día 04.10.2018.
Mediante el decreto exento N° 1741 con fecha 05.12.2018, en el cual se recepciona la obra de acuerdo al Acta de recepción provisoria (2) de fecha 04.12.2018.-</t>
  </si>
  <si>
    <t>Los plazos recomendados con lo real se debe principalmente a el proceso que tienen estos proyectos , tanto previo a la ejecución como durante la ejecución., Los trámites de servidumbre, permisos de vialidad , sustracción  de linea construida de red , reposicion de linea , etc. 
Res.N° 800, 04-10-2017.</t>
  </si>
  <si>
    <t>En el transcurso de la Obra se solicitaron dos aumento de Obras , el primero por $ 42.340.291, el cual se aprueba mediante  el anexo de contrato 001 de fecha 06.03.2016 y Decreto Alcaldicio (D.A) N° 3.824 de fecha 15.03.2016 que aprueba Anexo de Contrato 001 , el segundo aumento de obra fue por un monto de  $ 836.604.386,  el cual se aprueba mediante el anexo de contrato 003 de fecha 24.02.2017 y D.A. N° 2820 de fecha 02.03.2017, que  aprueba Anexo de Contrato 003, la empresa con fecha 12.05.2017, solicito un aumento de plazo por 150 días corridos para ejecutar dichas obras, esto quedo respaldado en el Anexo de  Contrato 004  y D.A. 7474 que aprueba Anexo de Contrato 004 ambos de  fecha 07.06.2017,  con fecha 06.11.2017 se emite  el Decreto Alcaldicio N°14.261,  que autoriza la suspensión de plazo por motivos ajenos al contratista, ya que las Obras se encontraban concluidas y solo faltaban los Certificados de Aguas del Valle para recepcionar las Obras, con lo cual una vez obtenidos estos se restauran los plazos, según D.A. 16..333 de fecha 14.12.2017 y se nombra la comisión de recepción Provisoria de la Obra</t>
  </si>
  <si>
    <t>Ajudicacion: Res. DA. COPP.N° 09 de 08/06/2016, terminada el 12/07/2016
Modificación N°1 Res. DA. COPPO (Exenta) N° 344 de 26/09/2017, tramitada el 06/10/2017
Modificación N°2: Res. DA. COPPO. (Excenta) N°395 de 31/10/201, tramitada el 13/11/2017
Modificación N°3 Re. DA. COPPO. (Excenta) N°50 de 07/02/2018</t>
  </si>
  <si>
    <t>La entrega de terreno no inició con la firma de contrato, ya que fue necesario coordinar con el servicio de salud, el retiro de residuos peligrosos que se encontraban en el terreno.
Fue necesario otorgar aumentos de plazo a raíz de una diferencia de los deslindes del predio, la que derivó en un replanteo del emplazamiento del proyecto, 
Los decretos que respaldan estos aumentos son 5930/9 nov 2016,  576/30 ene 2017 y el 2330/12 Abril 2017.</t>
  </si>
  <si>
    <t>Se produce interrupción de plazos mediante decreto alcaldicio Nº 3600 del 05/07/2017 considerando que se requirió  visto bueno del Gobierno Regional, para modificaciones propuestas.</t>
  </si>
  <si>
    <t>Según la protocolización del contrato se oficializó el documento en la fecha indicada. 05-02-2016</t>
  </si>
  <si>
    <t>SE DEBE CONSIDERAR QUE EL PROYECTO SE DESARROLLO EN DOS ETAPAS.
ETAPA UNO, OBRAS MARITIMAS. CON FECHA DE INICIO 13-03-2012.
ETAPA DOS, OBRAS TERRESTRES. CON FECHA DE INICIO 18-08-2017.
EN LA FECHA DE ENTREGA TERRENO SE CONSIDERÓ LA DE LA ETAPA UNO.</t>
  </si>
  <si>
    <t>- Se amplia área de intervención y aumento de plazo, por reiteradas mantenciones que se debieron realizar a las luminarias públicas en sectores conflictivos, ya que eran intervenidos por terceros de manera diaria, produciendo retrasos en la programación gantt.</t>
  </si>
  <si>
    <t>Se firma contrato con empresa el día 10/09/2012, y se procede a entrega de terreno mediante acta el 20/09/2012, comenzando la construcción el mismo día. Luego se realiza un convenio de aumento de plazo y obra por 75 días corridos adicionales, debido a problemas en colector de aguas lluvias no contemplado en el contrato, y que debía ser aprobado por SERVIU-DGA.
En 2do convenio  se aprueba aumento de presupuesto solicitado en 1er convenio y plazo en 30 di­as adicionales por la misma razon. (ambos aprobados por decreto).
El plazo por contrato eran de 160 dias, equivalentes a 6 meses, pero por la complejidad de la obra e imprevistos se aumento a 105 di­as mas.</t>
  </si>
  <si>
    <t>Las variaciones en el plazo se deben a dos aumentos de plazos que tuvo el contrato, una aprobada con la res.N°2460/2018 y la segunda con la res. N°3328/2018.</t>
  </si>
  <si>
    <t>Respecto del plazo Contractual de 330 días corridos, se otorgaron 3 ampliaciones de Plazo, de acuerdo al siguiente detalle:
i) Ampliación N° 1 correspondiente a 53 días corridos, producto de trámites de actualización del proyecto de estructura conforme al decreto N° 60 de 2011 (normativa sísmica) y retraso de la visita a terreno por parte del Profesional de mecánica de suelos, cuya responsabilidad de coordinación era de la Unidad Técnica. El Contrato de esta modificación se formalizó mediante Decreto N° 551 de fecha 13/02/2018.
ii) Ampliación N° 2 correspondiente a 45 días corridos, formalizados mediante contrato que se aprobó por Decreto Municipal N° 2.283 de fecha 05/07/2018. Este aumento se formalizó en atención a las facultades de la Unidad Técnica de modificar el plazo hasta en un 30%, permitiendo de esta forma que el aumento definitivo solicitado por la Empresa de 73 días se sometiera a evaluación por parte del Gobierno Regional.
iii) Ampliación N° 3 correspondiente a 28 días corridos y que sumados a los 45 días (aumento N°2) suman los 73 días aprobados en forma definitiva por el Gobierno Regional según Ordinario N° 2.715 de fecha 10/09/2018. Esta ampliación de plazo se formalizó mediante Contrato aprobado por Decreto Municipal N° 3.235 de fecha 13/09/2018
Tener presente que el plazo Contractual final fue el 28-09-2018. Se efectuó una Recepción provisoria con observaciones ese mismo día y en forma posterior, al cabo de 9 días corridos otorgados por la Comisión, se formalizó el Acta de Recepción Provisoria sin observaciones el 08/10/2018.</t>
  </si>
  <si>
    <t>La firma y término de contrato de la empresa adjudicataria de las obras civiles se firmó de manera anticipada a las fechas estimadas por el proyecto.  Pese a ello, se presentaron imponderables que forzaron la ampliación de los plazos del contrato. 
Específicamente Se realiza la entrega de terreno el día 6 de octubre de 2017, 29 días posterior a la firma del contrato, esto debido a que el lugar en donde se desarrollarían las obras se encontraban ocupadas por oficinas, talleres y bodegas de la dirección de Aseo y Ornato, Departamento de Emergencias, Departamento de Servicios Generales y Taller de Tránsito, con desarrollo normal de sus actividades.  Según consta en el libro de obras, el 11 de Diciembre de 2017, recién son entregadas todas las dependencias desocupadas a la empresa para poder dar inicio a las obras. 
Conjuntamente, se registró un retraso en los plazos de la SEREMI de Salud relacionados con los certificados que debe otorgar para la  “Desratización” y el “Retira de Asbesto Cemento” retrasándose nuevamente las obras. Por la anterior, el 29 de marzo a través del decreto N° 370 se modifica y autoriza el aumento de plazo en 65 días corridos, resultando como nueva fecha de término del plazo el día 7 de junio de 2018.</t>
  </si>
  <si>
    <t>PARA DAR CUMPLIMIENTO A LA ACCESIBILIDAD UNIVERSAL, SE TUVO QUE SOLICITAR RECURSOS ADICIONALES AL GORE. SE HIZO PRESENTACIÓN AL MIDESO PARA RE-EVALUACIÓN QUE FUE APROBADA POR DICHO ORGANISMO. DADO LO ANTERIOR, SE TUVIERON QUE HACER MODIFICACIONES DEL PLAZO DE CONTRATO HASTA OBTENER LA APROBACIÓN DE LOS RECURSOS ADICIONALES POR PARTE DEL GORE (AUMENTO MONTO CONTRATO POR $ 111.298.930, DE N° 1900/10U/209 DE FECHA 25.01.2018).
SE REALIZARON LOS SIGUIENTES AUMENTOS EN LOS PLAZOS:
108 DÍAS CORRIDOS DESDE EL 18 DE MAYO HASTA EL 02 DE SEPTIEMBRE DE 2017 (DE N° 1900/73U/961 (24.05.2017)
30 DÍAS CORRIDOS DESDE EL 03 DE SEPTIEMBRE HASTA EL 02 DE OCTUBRE DE 2017 (DE N° 1900/157U/1958 (03.10.2017)
30 DÍAS CORRIDOS DESDE EL 03 DE OCTUBRE HASTA EL 01 DE NOVIEMBRE DE 2017 (DE N° 1900/165U/2176 (30.10.2017)
30 DÍAS CORRIDOS DESDE EL 02 DE NOVIEMBRE HASTA EL 02 DE DICIEMBRE DE 2017 (DE N° 1900/170U/2334 (16.11.2017)
30 DÍAS CORRIDOS DESDE EL 03 DE DICIEMBRE DE 2017 HASTA EL 01 DE ENERO DE 2018 (DE N° 1900/185U/2466 (01.12.2017)
57 DÍAS CORRIDOS DESDE EL 02 DE ENERO HASTA EL 28 FEBRERO DE 2018 (DE N° 1900/10U/209 (25.01.2018).</t>
  </si>
  <si>
    <t xml:space="preserve">1.- Contrato original : decreto exento 1662 16/04/2013, contrato 28/03/2013.
2.- 1° modificación : 90 días corridos, decreto exento 5633 31/12/2013
contrato 23/12/2013.
2.- 2° modificación : 90 días corridos, decreto exento 1535 04/’4/2014,
contrato 07/03/2014.
3.- 3° modificación : 180 días corridos, decreto exento 2968 14/07/2014,
contrato 24/04/2014.
4.- 4° modificación : 268 días corridos, aumento de obra $68.582.656,
decreto exento 1156 22/04/2015, contrato 20/03/2015.
5.- 5° modificación : 215 días corridos, decreto exento 4160 09/12/2015,
contrato 10/11/2015.
6.- 6° modificación : 400 días corridos.
Lo anterior, a objeto de no contar con la construcción de la viviendas. </t>
  </si>
  <si>
    <t>La obra requirió un  primer aumento de plazo solicitado por la empresa  de 60 días corridos, debido a partidas a ejecutar que se debían postergar debido se consideraba la canalización revestida en canal de regadío existente y en uso hasta abril del mismo año. Ademas se debía ver situación de reposición de postes de electricidad y tensores mal emplazados, con los servicios pertinentes.
Luego fue necesario extender la ejecución de la obra en un plazo de 30 días, atendiendo la aprobación del GORE de un aumento de obras, para su ejecución.</t>
  </si>
  <si>
    <t>El aumento de plazo fue por aumento, disminuciones de obras y obras extraordinarias debido principalmente por mejoras estructurales y demora en empalme eléctrico por parte de la compañía.
Resol. 4938 del 29/11/2017 por 42 días
Resol. 913 del 16/02/2018 por 14 días</t>
  </si>
  <si>
    <t>Res 18 del 26.08.15 tramitado 14.09.15 que adj. contrato por un monto de $2.249.828.548.-
Res 1775 del 17.12.15 que modifica contrato y reprograma contenido de etapas
Res 117 del 26.01.16  que disminuye -$4.917.- y se reprograman contenidos de etapas 
Res 362 del 21.03.16 reprogramación de contenidos de etapas 
Res 1118 del 04.08.16 que disminuye -$5.617.- y otorga 30 días mas de plazo</t>
  </si>
  <si>
    <t>- EL PLAZO CONTRACTUAL DE LA OBRA ERA DE 210 DÍAS CORRIDOS (INCLUÍA OBRAS CIVILES, EQUIPOS Y EQUIPAMIENTOS), CON FECHA DE INICIO EL 31 DE MAYO DEL 2014 Y FECHA DE TERMINO 26 DE DICIEMBRE DEL 2014.
- SE CONSIDERO UNA AMPLIACIÓN DE PLAZO POR 45 DÍAS A PARTIR DEL 27.12.2014, QUEDANDO COMO NUEVA FECHA DE TERMINO EL DIA 09.02.2015, AMBAS FECHAS INCLUSIVE. EL AUMENTO DE PLAZO SE OTORGA ACOGIENDO LO ARGUMENTADO POR LA ITO MEDIANTE ORD. N°259 DE FECHA 11.11.2014, QUE EN LO QUE INTERESA INDICA QUE LA EMPRESA VIO AFECTADA SU PROGRAMACIÓN DE OBRA, POR CUANTO LOS ESTADOS DE PAGOS 01, 02 Y 03 NO FUERON CANCELADOS EN FORMA MENSUAL, COMO SE ESTIPULABA EN LAS RESPECTIVAS BASES DE LICITACIÓN, DEBIDO A QUE A PESAR DE HABER ENVIADO EN FORMA OPORTUNA LOS FLUJOS DE CAJA AL GOBIERNO REGIONAL, DENTRO DE LOS 5 PRIMEROS DIAS DE CADA MES (COMO SE ESTIPULA EN EL RESPECTIVO CONVENIO MANDATO), ESTOS NO FUERON CANCELADOS POR LA UNIDAD FINANCIERA, ADUCIENDO NO TENER LA DISPONIBILIDAD PRESUPUESTARIA RESPECTIVA. ESTO SIGNIFICÓ QUE LA EMPRESA TUVO QUE ASUMIR LOS COSTOS DE LA OBRA POR 4 MESES SIN RECIBIR PAGO ALGUNO, LO CUAL SIGNIFICÓ LA IMPOSIBILIDAD DE CONTRAER COMPROMISOS ECONÓMICOS DE PARTIDAS IMPORTANTES TALES COMO; CUBIERTA, VENTANAS, PORTÓN, ENTRE OTROS. 
- LA OBRA TENIA NUEVA FECHA DE TERMINO EL 09.02.2015 Y LA REAL DE TERMINO FUE EL 13 DE MARZO DEL 2015, POR LO TANTO TUVO 28 DÍAS CORRIDOS DE ATRASO, LO CUAL SIGNIFICO UNA MULTA DE $29.081.640.-
- LA EMPRESA CONTRATISTA NO ESTUVO DE ACUERDO CON LA MEDIDA DE COBRO DE LA MULTA, POR LO TANTO NO HICIERON EFECTIVO EL ULTIMO ESTUDIO DE PAGO, REALIZANDO DIVERSAS DILIGENCIAS EN GOBIERNO REGIONAL Y CONTRALORÍA.
- SE ENTIENDE QUE POR ESTE MOTIVO, EL GOBIERNO REGIONAL EXTENDIÓ LA FECHA CONTRACTUAL HASTA EL 16.03.2017, ESPERANDO QUE LA EMPRESA REALIZARA DICHO COBRO LO CUAL A LA FECHA DE ESTA EVALUACIÓN NO HA OCURRIDO.</t>
  </si>
  <si>
    <t xml:space="preserve">Mediante resolución n°288 fecha 16-11-2016, hubo un aumento de plazos de 30 días, debido al proceso  de la obtención de permisos y recepción provisoria de la obra.- </t>
  </si>
  <si>
    <t>Por DA 4.912 de fecha 20.12.2013 se adjudica la obra a TECMYC Ltda con plazo de ejecución de 180 días corridos, mediante licitación publica ID 2713-256-LP13.
Por DA 5.015 de fecha 30.12.2013 se aprueba el contrato de ejecución de obra por un monto de $358.417.742.-
Por DA 32 de fecha 07.01.2014 se aprueba Acta de Entrega de Terreno con fecha de inicio 03.01.2014, y termino 02.07.2014.
Por DA 2.931 de fecha 08.07.2014 se aprueba aumento de plazo mediante clausula anexa al contrato quedando con nueva fecha de termino el 30.07.2014, por los siguiente: 1.- Demora en el envío de los perfiles IN de la estructura y revestimientos de cubierta y fachada. 2.- Malas condiciones climáticas, que dificultaron los trabajos de soldadura y pintura. 3.- Modificaciones menores al proyecto.
Por DA 3.949 de fecha 04.09.2014 se aprueba aumento de plazo por 60 días, quedando como fecha de termino el 27.09.2014., a solicitud del Director de Obras mediante Memo 974/2014, por la no respuesta a solicitud de aumento de obras a Gobierno Regional enviado por Ord 2.144 de fecha 21.07.2014.
Por DA 4.479 de fecha 09.10.2014 se aprueba aumento de plazo por 60 días, quedando como fecha de termino el 28.11.2014, argumentando que "No se tiene pronunciamiento por parte del GORE Aysén en relación a las obras extraordinarias".
Por Memo 1.391/2014 se autorizo aumento de plazo por 20 días, hasta el 18.12.2014, argumentando un retraso en la programación de obras por espera de respuesta a solicitud de aumento obras al GORE.
Por ORD 3.245 de fecha 23.12.2019 de fecha 09.10.2014 se notifico al contratista para la suscripción de modificación de contrato con un nuevo aumento de plazo, no apersonándose este para la firma del documento en la fecha informada.
Por DA 478 de fecha 29.01.2015 se aprueba poner termino al contrato suscrito con la empresa constructora TECMYC Ltda por incumplimiento grave de las obligaciones contraídas por el contratista.
Por DA 1.318 de fecha 26.03.2015 se regulariza y aprueba informe de liquidación de obra elaborado por la Comisión Revisora de Obras conformada por Instructivo No 22 de fecha 26.02.2015.
Por DA 4.269 de fecha 08.10.2015 se aprueban las BAG de la licitación publica "Continuación Construcción Cuartel Segunda Compañía de Bomberos Puerto Aysén".
Por DA 5146 de fecha 27.11.2015 se declara desierta la licitación ID 2713-184-LE15 por que la única oferta presentada no resulta conveniente a los intereses municipales por no certificar la experiencia en obras de similar envergadura y la oferta supera en un 135% el monto disponible.
Por DA 568 de fecha 09.02.2016 se adjudica la segunda licitación ID 2713-218-LE15 a la empresa Servicios Socase por un monto de $64.220.666.- IVA incluido con un plazo de ejecución de 63 días corridos.
Por DA 820 de fecha 02.03.2016 se regulariza y aprueba contrato suscrito con fecha 02.03.2016 entre la Municipalidad de Aysén y Servicios Socase S.A. por el monto de $64.220.666.- IVA incluido con un plazo de 63 días corridos.
Por DA 1.019 de fecha 17.03.2016 se aprueba acta de entrega de terreno con fecha de inicio 07.03.2016 y fecha de termino 10.05.2016.
Por DA 1.584 de fecha 25.04.2016 se aprueba modificación de acta de entrega de terreno quedando con fecha de termino el 09.05.2016.
Por DA 1.743 de fecha 06.05.2016 se regulariza y aprueba modificación de contrato por solicitud de aumento de plazo por parte del contratista, quedando como fecha de termino el 21.05.2016.
Por DA 2.059 de fecha 20.05.2016 se aprueba modificación de contrato para la asignación de recursos municipales dado que partida de red de incendio no se encuentra ejecutada y no forma parte de la licitación.
Por Instructivo No 41 de fecha 25.05.2016 se designa la comisión de recepción provisoria.
Por DA 2.252 de fecha 31.05.2016 se aprueba Acta de Observaciones emitidas por la comisión receptora dando plazo hasta 02.06.2016 para ser subsanadas.
Por DA 2.792 de fecha 28.06.2016 se aprueba Recepción Provisoria de las obras.</t>
  </si>
  <si>
    <t>El contrato inicial, es de fecha 09/03/2017, aprobado mediante Decreto de contrato N° 962 de fecha 16/03/2017, con un plazo de 240 días corridos.
Addendum de contrato N° 1 de fecha 09/11/2017 , aprobado mediante Decreto de contrato N° 3406 de fecha 14/11/2017, que aumenta el plazo en 60 días corridos. Debido a que fue necesario en el proceso de desratización antes de proseguir con los trabajos, subsanar observaciones realizadas por la SEREMI de Salud, para lograr su certificación.  Lo cual fue aprobado por parte del GORE, mediante ordinario N°2762, de fecha 14 de Diciembre de 2017.</t>
  </si>
  <si>
    <t>Res. Da.Ex.  N°121 (02.05.2017): se autoriza aumento de plazo de 71 días en consideración a demoras en poder rellenar la faena de movimiento de tierras, ya que se tuvo que traer desde fuera ya que no existe en la comuna material adecuado para ello y a que no existe planta de hormigón en la comuna, para la faena de hormigones, el cual se tuvo que trasladar éste desde la ciudad de Copiapó. -
Res. Da.Ex.  N°257 (14.07.2017):  se autoriza aumento de plazo de 37 días en consideración al evento climático del 13/05/2017 y a modificaciones en el proyecto de electricidad.
Res. Da.Ex.  N°451 (24.11.2017):  se autoriza aumento de plazo de 7 días en consideración a modificación de contrato por aumento de cubos, ejecución de obras extraordinarias y disminución de obras</t>
  </si>
  <si>
    <t>El contrato de Obras Civiles se ejecutó entre el 24-06-2014 y el 15-07-2015 (término real), esto es 12 meses y fracción. Esto es muy similar a lo estimado.
La fecha de término del contrato que se considera, se refiere a el contrato de climatización de la Fiscalía Local de Iquique, que fue necesario ejecutar debido a la necesidad de mejorar la climatización de la Fiscalía, y que recién pudo materializarse el año 2018, luego de levantar la necesidad, realizar los análisis respectivos y efectuar dos licitaciones para lograr su adjudicación.</t>
  </si>
  <si>
    <t>Se solicito  la reevaluación económica del proyecto, la cual obtuvo el RS del MIDESO, luego la aprobación del CORE Regional, por lo cual existe modificacion de convenio mandato.
La reevaluación se solicito en base  a disminuciones, aumentos y obras extraordinarias.
El aumento de plazo se debe  principalmente para la ejecución de las obras extraordinarias.
Se informa además que la modificación del proyecto no altero la naturaleza del proyecto solo mejoro y optimizo el funcionamiento final.</t>
  </si>
  <si>
    <t>Las fechas de obras civiles son fechas reales determinadas al termino contractual. El plazo final de las obras se disminuyo en 4 días corridos. eso produjo una diferencia.</t>
  </si>
  <si>
    <t>El proyecto fue adjudicado a la empresa Kumelen con fecha 02-09-2013, por un valor de $541.530.365, posteriormente la empresa abandono la obra, por lo que con fecha 15-07-2014, se pone termino anticipado a contrato. Luego de esto el proyecto se reevaluo y fue tomado luego de licitación por la empresa Figuz, a la cual se le hizo acto de entrega de terreno el día 07-11-2016.</t>
  </si>
  <si>
    <t>VARIACIONES EN PLAZO DEBIDO A RETRASOS EN LA OBRA, POR CLIMA, PROGRAMACIÓN DE LA EMPRESA CONSTRUCTORA, MODIFICACIONES DEL USUARIO (INCORPORACIÓN CAJÓN BALÍSTICO, MODIFICACIÓN ÁREA ESTACIONAMIENTO, ETC)
PLAZO ORIGINAL 480 DIAS. PRIMER AUMENTO 90 DIAS: AUMENTO POR OBRAS EXTRAORDINARIAS. RES EX 443, 19-10-2015
SEGUNDO AUMENTO PLAZO, 30 DIAS: MODIFICACIONES DEL CONTRATO. RES EX 089, 01-03-2016
TERCER AUMENTO PLAZO, 30 DIAS: AUTORIZACIÓN DE PERMISOS. RES EX 184, 28-03-2016</t>
  </si>
  <si>
    <t xml:space="preserve">El primer aumento de obra contempló nuevos casos de beneficiarios de soluciones sanitarias, aumento de metros lineales de colectores, construcción de una solución sanitaria para el sector caleta "Los Corrales", construcción de nuevas cámaras de inspección domiciliaria y tuberías domiciliarias, construcción de caseta de resguardo en PTAS para motores sopladores, sistema eléctrico y estanques y construcción cancha de secado y acopio de lodos provenientes de la cancha de secado principal a la cual se construyó cubierta en la PTAS. El segundo aumento de obras considero la construcción de una caseta de baño y ducha de limpieza para el operador de la Planta de Elevación de Aguas Servidas y la construcción de una extensión de matriz con el arranque de agua potable para alimentar estas instalaciones. En la Planta de Tratamiento de Aguas Servidas se instalaron pasarelas con barandas de seguridad de estructura metálica. Por último, se sellaron las cámaras públicas y uniones domiciliarias.  </t>
  </si>
  <si>
    <t>Se producen tres modificaciones de contrato equivalente dos de ellas a ampliaciones de plazo de 30 días corridos y una modificación por disminución de obras con las siguientes fechas de término:
-  1a ampliación fecha de contrato 31 de mayo de 2018 con fecha de término 02 de julio de 2018.
-  2a ampliación con fecha 29 de junio de 2018 con fecha de término 01 de agosto de 2018
-  3a  modificación de contrato de fecha 01 de agosto de 2018 por concepto de disminución de obras por un monto de $12.622.512
El plazo ofertado por el contratista en la licitación corresponde a 110 días corridos con fecha de término inicial 02 de junio de 2018.</t>
  </si>
  <si>
    <t>por Res. Ex. N° 602 del 25/04/2018.  Se aprueba convenio Ad referéndum del 16/04/2018  para disminuciones de obras y obras complementarias(suma cero) y aumento de plazo. CAUSA: Indefinición de Emp. Aguas Magallanes en determinar concretamente la ejecución del proyecto (lugar donde emplazar nueva matriz agua potable)  encomendado por la Emp. Contratista, solicitado en oct/2017 y remitido con fecha 13/12/2017.</t>
  </si>
  <si>
    <t>El plazo real de ejecución del Contrato fue de 10 meses y 3 días, considerando solamente los plazos asociados a la ejecución de la obra, que corresponden al plazo original de 8 meses mas una ampliación de plazo de 60 días, concluyendo las obras el 26 de Enero del 2017.
La variación del plazo se explica por una Paralización de Faenas por tres semanas, derivadas de un Recurso de Protección interpuesta por la Empresa Eléctrica en contra del Municipio por daños en sus instalaciones, de la cual posteriormente desistió.
Por otra parte, el excesivo plazo real registrado (896 días), no corresponde a la ejecución de las obras, sino que a otras dificultades que tuvo la Empresa en el desarrollo del proyecto, que afecto a vecinos de la localidad, pero no en la ejecución del proyecto.</t>
  </si>
  <si>
    <t>Por las condiciones de accesibilidad propias del territorio insular que impacta las programaciones originales en diversos aspectos que abarcan desde la provisión de materiales y maquinaria hasta el traslado y permanencia de mano de obra así como del equipo profesional. Además las condiciones climáticas afectan el normal desarrollo de partidas pero también afectan la accesibilidad, presentando periodos sin acceso ni aéreo ni marítimo. De todas formas el proyecto se completó en un periodo casi idéntico al planteado en la formulación Orginal de 24 meses.</t>
  </si>
  <si>
    <t>En fecha inicio del contrato se contempla el acto administrativo que aprueba contrato (Res. ex. 2314 del 10/12/2015), pero el inicio real del contrato parte desde la entrega de terreno el día 30/12/2017.
Debido a retrasos en el permiso de demolición emitido por parte de la Municipalidad de Iquique, quien en una primera instancia solo emitió un permiso de demolición provisorio condicionado a certificado de desratización por parte de Seremi de salud, lo que provocó demoras en las obras. Debido a lo anterior, el contratista solicito aumento de plazo por 120 días, el cual se aprobó  por resolución ex. 1651 del 02/09/2016, por lo que el nuevo plazo del contrato es de 360 días (240+120) y con termino el 24/12/2019.</t>
  </si>
  <si>
    <t>Se realizaron dos modificaciones de contrato y un aumento de plazo los que se mencionan a continuación.
a)	Informe Tecnico N° 181-283 del 16.12.2016 y N° 181-280 del 12.10.2017 indican lo siguiente:
•	Debido a la alta concentración de basura, escombros y desechos organicos no detectada en los estudios de suelo realizados por la consultora a cargo del diseño. Es que se debió realizar un mejoramiento del suelo en toda la superficie del parque, la recomendación indicada por los ingenieros proyectistas fue no fundar (zona de enrocado) en suelos con las características antes mencionadas. El mayor movimiento de tierras , transporte a vertedero y botadero, además del relleno estructural, geogrilla aumentaron de forma significativa el presupuesto de la obra.
•	Durante el mes de mayo de 2017 la el Sr. Alcalde de la I. Municipalidad de Villa Alemana, solicita formalmente se modifique el proyecto en construcción dejando accesos vehiculares tipo pasajes a los vecinos cuyos fondos de patio colindan con el polígono del parque. Éstos accesos vehiculares (pasajes) tenían uso informal debido a que por los frentes de las propiedades no existía tal vía. Se acordó con el municipio, contratista y proyectistas dejar vías 3 de maicillo en 3mt de ancho y una vía de hormigon la que se emplaza en el inicio del parque (Plaza Dura) de esta forma se facilita el transito sólo de los vecinos afectados. 
•	A razón del bajo espesor de diseño del hormigón lavado a construir en la plaza cívica se consultó con los ingenieros proyectistas aumentar el espesor de este elemento de 5cm a 12cm, el constante uso y el especial tratamiento  a realizar a este tipo de hormigón son los principales argumentos para solicitar dicha modificación, esto agregara mayor vida útil a la inversión y evitara un desgaste prematuro debido al constante uso.  
•	El cambio de diseño del paquete estructural del hormigón favoreció el tránsito de los vehículos en una de las zonas en las cuales se  modificó el proyecto original para mantener el acceso vehicular informal de los vecinos que limitan con el parque,  solicitud del municipio.</t>
  </si>
  <si>
    <t>Res. DOH Los Ríos N°1078/2016: Aprueba paralización por 60 días.
Res. DOH Los Ríos N°929/2017: Aprueba paralización por 120 días.
Res. DOH Los Ríos N°368/2018: Aprueba paralización por 60 días.
Res. DOH Los Ríos N°467/2018: Aprueba Aumento de Obras N°1 por M$54.193.-
Res. DOH Los Ríos N°704/2018: Aprueba Aumento de Plazo por 60 días.
Res. DOH Los Ríos N°932/2018: Aprueba paralización por 60 días.
Res. DOH Los Ríos N°1256/2018: Aprueba paralización por 60 días y Aumento de Obras N°2 por M$51.226.-</t>
  </si>
  <si>
    <t xml:space="preserve">Se realizo aumento de plazo de 30 a solicitud del contratista, con el propósito de ejecutar los trabajos requeridos para el buen termino de la obra. </t>
  </si>
  <si>
    <t>ID:	2026-40-LR16		
Empresa:	CONSTRUCTORA Y DESARROLLO INMOBILIARIO LIPANGUE LIMITADA		
RUT:	77.019.440-7		
RES N°	Fecha	        Días	Detalle motivo de la ampliación de plazo efectuadas y sus causas
5836	01/09/2016	365	        No Aplica
7153	12/09/2017	64	        error de los deslindes del terreno entregados por el Municipio
183	        12/01/2018	77	        entrega franja de terreno faltante por parte del municipio
2437	29/03/2018	30	        entrega franja de terreno faltante por parte del municipio
1930	13/03/2017	30	        falta de Visación del trazado por parte del Municipio 
3797	22/05/2018	35	        falta de Visación del trazado por parte del Municipio 
		                        Total días: 601</t>
  </si>
  <si>
    <t xml:space="preserve">El contrato original consideraba un plazo de ejecución de los trabajos por 60 días corridos a partir del 2 de Octubre del 2017 de acuerdo a decreto exento N°1467/17. Por modificaciones en los recorridos de las micros se debió re ubicar el emplazamiento de algunos paraderos por lo que la empresa solicito aumento de plazo  por 15 días de acuerdo a decreto exento 1689/17. Por los motivos antes mencionados es que se solicito un nuevo aumento de plazo de 15 días de acuerdo a decreto exento 1733/2017. La empresa solicita la recepción provisoria por lo que se solicita un tercer aumento de plazo por 15 días corridos de acuerdo a decreto exento 15/2018. Realizada la visita inspectiva para la recepción provisoria es que el municipio ve la posibilidad de realizar una modificación en el contrato para realizar mayores obras considerando algunos arreglos de los paraderos re ubicados entregando mayor seguridad en el uso de estos, por lo que se realiza un cuarto aumento de plazo de 10 días y modificación del contrato de ejecución de acuerdo a decreto exento 92/2018. El proyecto de acuerdo a las modificaciones realizadas es que tiene una vigencia de 115 días corridos realizándose Acta de Recepción Provisoria con fecha 5 de Febrero del 2018. Cumplidos los 180 días de plazos de vigencia de la boleta de Garantía contándose a partir de la fecha de recepción provisoria, es que empresa ejecutora solicita Acta de Recepción Definitiva la que se realiza con fecha 8 de Agosto de acuerdo a decreto exento 1079/2018 de fecha 10 de Agosto del año 2018, cerrando el proyecto en todas sus partes. </t>
  </si>
  <si>
    <t>Mediante Res. Ex. 337, de fecha 02/02/2018, se aprueba aumento de plazo de 37 días corridos, quedando el plazo total en 217 días corridos finalizando el 12/03/2018, el retraso adicional fue responsabilidad de la empresa contratista.</t>
  </si>
  <si>
    <t>La fecha de inicio corresponde al primer contrato efectuado mediante resolución DA N° 12 del 13/10/2014, el que se liquidó anticipadamente mediante Resolución DA N° 15 de fecha 29/10/2015 , con fecha de termino anticipado 15/05/2015, por problemas estructurales no considerados en el proyecto contratado. 
Mediante Resolución DA N° 3 de 10/02/2016 se adjudicó la reanudación del proyecto, cuya fecha de entrega de terreno fue el 31/03/2016. 
El presente contrato no tuvo aumento de plazo y ni de monto.</t>
  </si>
  <si>
    <t xml:space="preserve">Los aumento de plazo se deben a modificaciones realizadas en movimientos de tierra, instalaciones existentes, conexión a equipamiento clínico y condiciones para instalación de equipamiento industrial. </t>
  </si>
  <si>
    <t>La empresa oferto por menos plazo en la Licitación y cumplieron en los plazos estipulados.</t>
  </si>
  <si>
    <t xml:space="preserve">El plazo recomendado (16 meses) obedece a la planificación teórica de proyecto, que en su momento consideró un desarrollo de las obras civiles circunscrita a dicho plazo teórico. La ejecución real del proyecto consideró un plazo contractual inicial mayor (16 meses)  según una nueva carta Gantt aprobada por la institución técnica ya que se desagregaron algunas partidas, aumentando desde 82 partidas recomendadas a 132 partidas que se licitaron, sin que cambiara sustancialmente el proyecto recomendado. En la práctica, el ritmo de avance real de la empresa que se adjudicó y desarrolló el contrato, significó que la totalidad de las obras contratadas se ejecutaran en 14 meses, es decir dos meses menos que lo recomendado
El aumento de plazo proporcional a un aumento del valor del contrato que experimentó el contrato, obedeció al Convenio Ad-Referéndum de Modificación de Contrato N°2; ratificado por Resolución (EX) DROP XV N°028 del 13.02.2018 tramitada el 15.02.2018, se aumentó el plazo original del contrato que era de 550 días en 29 (adicionales) proporcionales por el aumento del contrato, según lo, con lo que el plazo total contractual aprobado fue de 579 días corridos. </t>
  </si>
  <si>
    <t>Las razones de estas variaciones de tiempo, son debido a que se tuvo que dar termino anticipado de contrato a la primera empresa con el Noviembre del 2016, se realizo un trato directo después de dos procesos licitaciones publicas fallidas, se adjudico a la segunda empresa 
con entrega de terreno 6 de julio del 2017</t>
  </si>
  <si>
    <t>Se detalla cronológicamente Historial del Proyecto, con sus respectivas Resoluciones y modificaciones de contrato:
- Res Exenta N°015/531 del 03-08-2016: Aprueba requerimientos especiales y autoriza llamado procedimiento grandes compras, respecto al Convenio Marco de "Construcción de Salas Cunas y J. Infantiles y Servicios de Diseño de Especialidades y Arquitectura" Licitación N°2239-14-LP14 / Proceso Grandes Compras ID:29613
- Res Exenta N°015/598 del 29-08-2016: Selecciona Oferta a la Empresa BDH Arquitectos Ltda
- ACUERDO COMPLEMENTARIO (CONTRATO): con fecha 15-09-2016, se realiza acuerdo complementario con la Empresa BDH Arquitectos Ltda.   por un Monto contrato de $798.007.810 iva incluido. y plazo de 340 días corridos.
- ENTREGA DE ENTREGA DE TERRENO (Mediante Acta de fecha 24-10-2016)
- Res Exenta N°015/427 de fecha 16-06-2017, Aprueba Acuerdo Complementario. 
- Res Exenta N°015/518 de fecha 10-07-2017, Autoriza aumento, disminución y obras extraordinarias. Finalmente se traduce en un aumento de $27.973.107.
Las obras extraordinarias, hace referencia a lo siguiente:
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
Todo lo anterior resulta necesario para la correcta ejecución de la Obra.
- Res Exenta N°015/584 de fecha 31-07-2017: Autoriza aumento de plazo por 60 días corridos, por cuanto la Empresa se vió afectada por lo siguiente: 
- Periodo de Desratización. Las trampas fueron removidas de su posición original
- Paro Nacional, donde el recinto permaneció cerrado mientras duró el Paro. desde el 28-09-2016 hasta el 16- 11-2016
- Frente de mal tiempo.
- Res. Exenta N°015/632 de fecha 10-08-2017: Aprueba modificación de contrato. Incluye aumento de Obra y aumento de plazo (Res Exenta N°518 y  584)
- Res. Exenta N°015/1002  de fecha 15-12-2017. Designa comisión para proceder a realizar Recepción Provisoria.
- RECEPCIÓN PROVISORIA: con fecha 18-12-2017, se procede a realizar Recepción Provisoria. Con fecha 08-01-2018, se realiza Recepción Provisoria sin observaciones.
- RECEPCIÓN DEFINITIVA: con fecha 15-11-2018 se realiza Recepción Definitiva.
- Res. Exenta N°015/746 de fecha 20-11-2018: Aprueba Acta de Recepción Definitiva para proceder con la Liquidación del contrato.
- Res. Exenta N°015/762 de fecha 27-11-2018: Aprueba la Liquidación del Contrato. por un monto total de $825.980.917. plazo total de 400 días corridos, se realizaron un total de 13 Estados de Pagos y no se cursaron multas durante el desarrollo del Proyecto.
Se adjuntan documentos en carpeta digital.</t>
  </si>
  <si>
    <t>DEBIDO A SITUACIONES NO PREVISTAS EN LA ETAPA DE DISEÑO SE REQUIRIÓ ACOMETER OBRAS COMPLEMENTARIAS EN COLECTOR, SUMIDEROS E INFRAESTRUCTURA VIAL.</t>
  </si>
  <si>
    <t>Por viabilidad de la obra, primero se licitó un contrato pequeño y luego el otro más grande.</t>
  </si>
  <si>
    <t>El aumento de plazo que se produce en este proyecto se debe a un error que hubo en la mecánica de suelo que retraso el inicio de obra gruesa, generando una sobre excavación y mejoramiento de base estabilizada por problemas con la napa freática.
Otras causales fueron por modificaciones de autoridad sanitaria, DOM y proyecto Serviu.</t>
  </si>
  <si>
    <t>El proyecto se contrató con un plazo de ejecución de 480 días corridos. El día 22-02-2018 se constituyó la comisión receptora, encontrando observaciones que fueron subsanadas y dieron origen a la diferencia entre lo contratado y la fecha de término.</t>
  </si>
  <si>
    <t>La JUNJI, mediante la resolución exenta 15710 del 28-9-17 aprobó el contrato que deriva de la adjudicación de la licitación ID 848-32-LR17, publicada en www.mercadopublico.cl , luego mediante la Res. Ex. 151039 del 15-12-17 se modificaron partidas y aumentó el plazo de construcción en 34 días, fundamentado en que JUNJI autorizó disminuciones de obras, aumentos de obras y obras extraordinarias que inciden en el plazo del contrato originalmente suscrito por las partes. 
En la Res. Ex. 151043 del 18-12-17 se autorizó un ajuste de cubicación para excavaciones y hormigón de fundaciones, incidiendo en el plazo del contrato originalmente suscrito por las partes. Mediante la Res. Ex. N° 150386 del 18-4-18 fueron autorizadas disminuciones de obras y obras extraordinarias que inciden en el plazo del contrato originalmente suscrito por las partes. Finalmente la Res. Ex. 150712 del 31-7-2018 JUNJI autorizó disminuciones de obras, aumentos de obras y obras extraordinarias que inciden en el plazo del contrato originalmente suscrito por las partes. Se concluye por tanto que las extensiones de plazo sumaron un total de 87 días</t>
  </si>
  <si>
    <t>DA N°2738/31082016 OTORGA 60 DÍAS DE AMPLIACIÓN DE PLAZO DEL 01092016 AL 30102016 - AMPLIACIÓN ESTUDIADA POR LA DOM Y DE ACUERDO A LO INDICADO EN EL DECRETO SE AJUSTA A LA REALIDAD
DA N°3424/27102016 OTORGA 30 DÍAS DE AMPLIACIÓN DE PLAZO DEL 31102016 AL 29112016  - AMPLIACIÓN ESTUDIADA POR LA DOM Y DE ACUERDO A LO INDICADO EN EL DECRETO SE AJUSTA A LA REALIDAD
DA N°3973/16122016 OTORGA 20 DÍAS DE AMPLIACIÓN DE PLAZO DEL 30112016 AL 19122016  - AMPLIACIÓN ESTUDIADA POR LA DOM Y DE ACUERDO A LO INDICADO EN EL DECRETO SE AJUSTA A LA REALIDAD
EXISTEN 255 DÍAS ENTRE EL TÉRMINO DE LA ÚLTIMA AMPLIACIÓN DEL PLAZO Y LA RECEPCIÓN PROVISORÍA QUE SE REALIZA EL 31082017</t>
  </si>
  <si>
    <t>En un inicio la obra tenía una duración original de 7 meses (210 días). Sin embargo, la Resolución N°2019 adjunta detalla todas las modificaciones por las cuales pasó el proyecto:
- el 17/11/17' se aprobó segundo addendum ampliando a 250 días debido al Emplazamiento y trazado del edificio, en terreno; corte en el suministro de agua; excavación de ejes perimetrales y hormigonado en muros perimetrales.
- el 01/02/18' se aprobó tercer addendum modificando a 267 días por modificación del recinto de botiquín, y el proyecto consideraba blindaje de plomo para protección al equipo de RX, sin embargo, para advertir al personal que circula por el pasillo se debía instalar una luz de aviso que el proyecto original no consideró.
Todas estas resoluciones se adjuntan como archivos de verificación.-</t>
  </si>
  <si>
    <t>El proyecto no presento variaciones en sus plazos de ejecución.</t>
  </si>
  <si>
    <t>1ra. Modificación : Ampliación 70 días por  Res. Ex. N° 762 del 27/04/17,  CAUSA: Aumento de Vvda. para minusválido, Disminución vvda. Tipo  Pionera y red de evacuación de aguas lluvias según informe técnico del 25/04/17.
2da. Modificación:  Ampliación  41 días por Res. Ex. N° 1311 del 05/07/17 . CAUSA por trámites de modificación en el permiso de loteo y de edificación, de acuerdo a informe técnico del 27/06/17.</t>
  </si>
  <si>
    <t>por aumento de contrato</t>
  </si>
  <si>
    <t>Decreto N° 529 del 07 de marzo del 2018 aprueba ampliación de plazos por 14 días. Estableciendo como termino para la obra el dia 08 de marzo del 2018. (corrige Decreto 444 de fecha 22 de febrero del 2018 que ampliaba el plazo por 10 dias)</t>
  </si>
  <si>
    <t>El plazo de la ejecución de las obras adjudicado fue de  170 días corridos, contados a partir de la fecha del Acta Entrega de Terreno.  Se autorizó un aumento de plazo de 23 días corridos.</t>
  </si>
  <si>
    <t xml:space="preserve">1. La diferencia de inicio del Contrato radica en que hubo demoras en la adjudicación del Proyecto, se registran tres procesos licitatorios, un proceso de reevaluación (noviembre 2015) en donde se ajusta el monto del Proyecto, más un último trato directo, en donde se firma contrato con fecha 30 de junio de 2016 y se aprueba mediante resolución Afecta N°906 de fecha 30.06.2016, tomada razón con fecha 27 de julio de 2016 por Contraloría Regional de Aysén. Posterior a esto fue posible entregar terreno y comenzar ejecución obras civiles
2. La diferencia entre el plazo recomendado del término del contrato es primero porque sufrió un aumento de plazo de 10 días corridos, especificado en el Modificatorio de obras N°2 de fecha 07.04.2017 en el punto TERCERO: PLAZO DE EJECUCIÓN ASOCIADO A LAS NOTAS DE CAMBIO, aprobado mediante resolución exenta N°838 de fecha 07.04.2017; y segundo porque entre el plazo de término de obras fijado para el día 23 de abril de 2017, y la revisión por la comisión de recepción provisoria, quienes revisan y levantan observaciones que debieron subsanarse, y cuya recepción provisoria sin observaciones fue con fecha 29 de mayo de 2017 según consta en Acta de Recepción Provisoria.  </t>
  </si>
  <si>
    <t xml:space="preserve">La fecha inicial de término de obra era el 26-12-2016, a lo cual la empresa ejecutora de las obras solicitó un primer aumento de plazo de 16 días corridos, a esto se solicitó un segundo aumento de plazo de 90 días corridos, luego se presento un tercer solicitud de aumento de plazo de 45 días y por último solicitó un aumento de 30 días corridos. Todos los aumentos de plazos fueron solicitados por razones de haberse verificado un impacto en la ruta critica del trabajo conforme a lo establecido en el contrato, lo cual no involucro pago de mayores gastos generales ni indemnización alguna al contratista. Todo esto es señalado en la resolución Exenta N°802 de fecha 24-05-2017. </t>
  </si>
  <si>
    <t>Según  contrato  11739 ,a probado bajo Resolución DOH Nº 4312  de fecha 01.12.2017,  se estipulo un plazo total del contrato  de 240 días a contar del 07.11.2017.
Modificación de con 11739-1 aprobada bajo Resolución DOH Nº 3938 de fecha 21.11.2018,  se aumenta el plazo en 60 días quedando un plazo total de 300 días corridos.
Modificación 11739-2 aprobada bajo resolución DOH Nº 1278 de fecha 19.03.2018, se aumenta el plazo en 90 días quedando un plazo total de 390 días, quedando como fecha de termino el día 01.12.2018.
Siendo la fecha de termino real según consta en carta del contratista y libro de obra, el día 22.11.2018.</t>
  </si>
  <si>
    <t xml:space="preserve">O.Civiles Res. n°1 del 17.02.2016 que adjudica a Julio Riquelme Rodriguez por un monto de $943.440.880 y un plazo de 330 días
Res. 290 del 14.03.2017 modif 1 que aumenta plazo 30 días por espera de respuesta de mandante
Res 396 del 31.03.2017 modif 2 aumento efectivo 7.299 +45 días se aumenta a precio convenido  superficie de pintura intumescente para estructura de techo y se repara muro medianero con estuco hidrofugo. se aumenta a precio de contrato  estructura de acero de cubierta. Se disminuye perfil omega de cubierta y planchas de policarbonato
Res 676 del 19.05.2017 modif 3 que aumenta plazo + 20 días en espera de respuesta a modificación por parte del mandante
Res 766 del 07.06.2017 modif 4 que aumenta plazo +45 días </t>
  </si>
  <si>
    <t>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t>
  </si>
  <si>
    <t>EL PROYECTO CONTÓ CON VARIAS AMPLIACIONES DE PLAZO: 
Plazo de ejecución  según contrato:                                295 días corridos
Aumento de Plazo Decreto N°2124 del 04/05/2017: 150 días corridos
Aumento de Plazo Decreto N°5980 del 03/10/2017:   60 días corridos
Aumento de Plazo Decreto N°7109 del 01/12/2017:   40 días corridos  por anexo de Contrato por aumento de obra de $36.856.000.-
Plazo total de 545 días corridos</t>
  </si>
  <si>
    <t>En el proceso previo inicio de la obra y durante su ejecución,  se generaron diversas necesidades y corrección de los proyectos presentados como anteproyecto generando aumentos de obras, obras extraordinarias y disminuciones de obras.</t>
  </si>
  <si>
    <t>La municipalidad de Puerto Montt adjudicó a la empresa Constructora Angelmó S.A. la licitación pública para las obras de reposición estadio viejos cracks. Se firma contrato con fecha 24 de abril de 2015 por un monto de $1.398.627.364 y se entrega terreno con fecha 5 de mayo de 2015. El plazo de ejecución sería de 210 días, sin embargo el plazo se prorrogó en las siguientes oportunidades: 
Decreto exento 13.220 de fecha 2 de diciembre de 2015 que aprueba aumento de plazo hasta el 19 de enero de 2016. Se aumentó el plazo en 50 días debido a que el contratista debe realizar un nuevo proyecto de agua potable y alcantarillado ya que lo proyectado no es posible de construir según normativa y las características del proyecto.
Decreto 604 del 15 de enero de 2016 que aprueba aumento de plazo hasta el 4 de marzo de 2016. Se aumentó el plazo en 80 días corridos para evaluar la propuesta de la empresa contratista. 
Decreto 2932 de fecha 1 de marzo de 2016 que aprueba aumento de plazo hasta el 3 de mayo de 2016. Debido a la espera de la evaluación del Gobierno Regional.
Decreto 6292 de fecha 2 de mayo de 2016 que aumenta plazo  hasta el 18 de julio de 2016. Se aumenta el plazo en 75 días corridos ya que los servicios respectivos demoran en la revisión de de los proyectos y posterior aprobación, lo que no fue considerado por el contratista.
Decreto 12401 de fecha 24 de agosto de 2016 que aprueba aumento de plazo hasta el 9 de septiembre de 2016. Se aumenta el plazo en 53 días corridos porque aún no se aprueban los proyectos de alcantarillado y agua potable.
Decreto 12991 de fecha 2 de septiembre de 2016 que aprueba aumento de plazo hasta el 8 de noviembre de 2016. Se aumenta el plazo en 60 días corridos debido a que el proyecto fue reevaluado pero falta la autorización de los montos por parte del Gobierno Regional.
Decreto 15544 de fecha 24 de agosto de 2016 que aprueba aumento de plazo en 90 días corridos hasta el 27 de febrero y aumento del monto del contrato quedando en $1.495.410.543, para el suministro de agua potable y solución alcantarillado particular.</t>
  </si>
  <si>
    <t xml:space="preserve">Por Decreto Alcaldicio N°854 de fecha 05.02.2018, se aprueba aumento de plazo de 20 días corridos, que según informe N°1 se requiere construir un muro de contención, solicitud planteada al  Gobierno Regional que obliga esperar la resolución de éste. 
 Contrato Modificatorio N°1 de fecha 05 de febrero de 2018,  en el que se aumenta el plazo de ejecución en 20 días corridos,  se detecto un problema en el diseño del proyecto en el cual no consideraba un muro de contención en una de las viviendas del sector la cual tenia como medida de protección gaviones, se tomó la determinación de pedir un aumento de obra al gobierno regional, el cual se encuentra en tramite,  por eso es imposible continuar con los trabajos de pavimentación,  ya que primero se debe construir el muro de contención que se encuentra en proceso de aprobación del SERVIU Y GORE. entendiendo que los planos y EETT, nacen de un diseño propuesto para obtención de recursos y futura intervención de los espacios públicos, es que hoy se analizan los puntos anteriores en pos de la mejoría constante de ellos: se busca a través de esta modificación proteger la integridad y vida de los habitantes de la vivienda mencionada. disminuyendo la probabilidad de desprendimientos y así esta tenga una mayor durabilidad en el futuro. no implica modificación en el monto.
Posteriormente, por Decreto Alcaldicio N° 1124 de fecha 22.02.2018, se aprueba un nuevo aumento de obra correspondiente a 25 días corridos, se plantea el reemplazo del muro de contención antes planteado.
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t>
  </si>
  <si>
    <t>La diferencia que se observa entre el plazo recomendado y el real, se debe a las ampliaciones de plazo  solicitadas por el contratista. Pues inicialmente la obra fue contratado por el plazo que inicialmente habia sido recomendada. Las ampliaciones de plazo son producto de algunas indefiniciones del proyecto y solicitud e suplementos de obras solicitadas y que fueron en su momento rechazadas</t>
  </si>
  <si>
    <t>Resolución Exenta N°2098 de 06.12.2016 "SANCIÓNESE AUMENTO DE PLAZO PP 22/2015 “CONSTRUCCION RED DE CICLOVIA ETAPA I (EJE SANTA MARIA), ARICA”.</t>
  </si>
  <si>
    <t>Estos proyectos tienen diferencias en el tiempo Recomendado y Real ya que depende de varios factores previos a la ejecución de la obra, tales como tramites de servidumbres, permisos vial , publicación de servidumbres permiso de extensión provisoria a la Sec.
Las ampliaciones de plazo se debió principalmente a tramites de servidumbres que se debió regularizar , por lo que involucro procesos administrativos, con tiempos  que incidieron en la ejecución.
Res. N°130 de fecha 05 de Febrero 2018.</t>
  </si>
  <si>
    <t>Modificación de Contrato a costo cero, según Decreto Exento Nº 944 del 13 de junio de 2017.
Modificación de contrato por aumento de costo de obras y de plazos del proyecto por 90 días, llegando a totalizar 240 días corridos, según Decreto Exento Nº 1096 del 20 de julio de 2017.
Aumento de obra por 40 días, según Decreto Exento Nº 1457 del 06 de octubre de 2017. El motivo, es en cuanto a los atrasos producidos por el factor climático, ya que la partida "Resalto Plano" solo se puede asfaltar en condiciones climáticas favorable, y a su vez durante la ejecución de excavaciones para la instalación del colector de aguas lluvias, se han encontrado interferencia de redes de agua potable y alcantarillado las cuales involucran el visto bueno de ESSAL para concretar una solución.
Modificación de Contrato a costo cero, según Decreto Exento Nº 1800 del 20 de diciembre de 2017.</t>
  </si>
  <si>
    <t xml:space="preserve">1. Se produce un aumento de plazo por un total de 15 días corridos 
2. el total del plazo a ejecutar es de 365 días corridos </t>
  </si>
  <si>
    <t>•	Ampliación de Plazo D.A. N° 2442, con fecha 20 de julio 2017; 95 días corridos a contar desde el 13 de Julio a 15 de Septiembre 2017.
La ampliación antes descrita, tuvo diferentes causas en las que se menciona;
1.	Realización de obras adicionales no consideradas en el contrato, correspondiente a movimientos de tierra (más de 5.000m3); sin embargo estas obras no fueron cobradas por la empresa contratista.
2.	Entre los días 11 de Mayo al 13 de Mayo 2017, se produjo condiciones climáticas adversas, consistente en precipitaciones fuera del rango normal, por lo que esto produjo daños en los trabajos de pintura intumescente de la estructura y en el acopio de material, entre otros daños ocasionados.
3.	 Hubo una demora en la ejecución de las obras debido a que no se contempló la desratización del terreno, previo a la demolición de las estructuras existentes, por lo que el plazo para dicha desratización es de 21 días, según la Secretaria Regional Ministerial de Salud, la cual emitió un certificado N° de tramite 1603273236 del 16 de agosto de 2016.</t>
  </si>
  <si>
    <t>El contrato se ejecuto en un plazo menor al recomendado, que fue finalmente de 391 días corridos. 
Hubo dos RES modificatorias , que son las siguientes:
- RES DOP (Ex.) IR N°39 de 13/03/2018, se aumento en 24 días corrido por la contratación de Obras Extraordinarias no contempladas en el proyecto, por encontrase roca en el edificio de administración.
- RES DOP (Ex.) RT N°60 del 09/04/2018, se aumento en 7 días corridos por contratación de valor pro-forma, puesta en marcha del túnel de congelamiento de la cámara de frió.</t>
  </si>
  <si>
    <t>El plazo de ejecución fue de 300  días corridos a contar del  6 de octubre de 2014.
Se autoriza paralización de las obras según decreto exento 10783 de fecha 29 de diciembre de 2014, desde el 22 de diciembre de 2014 hasta el 8 de mayo de 2015. Se reinician las obras y se aprueba obras extraordinarias por un valor de $352.012.473 y un aumento de plazo de 129 días corridos según decreto exento 4291 de fecha 14 de mayo de 2015, siendo el 21 de mayo de 2016 la nueva fecha de término. Se autorizaron obras extraordinarias por $137.829.539 y un aumento de plazo de 260 días corridos, según decreto 9781 del 5 de junio de 2016 quedando como nueva fecha de término el 10 de abril de 2017.
Posteriormente se autorizó un aumento de plazo de 30 días corridos según decreto 3706 de fecha 10 de marzo de 2017, quedando como nueva fecha de término de las obras el 10 de mayo de 2017. Finalmente se autorizó un nuevo aumento de plazo de 45 días corridos según decreto exento 5874 de fecha 12 de marzo de 2017 siendo la nueva fecha de término de las obras el 25 de junio de 2017.</t>
  </si>
  <si>
    <t>La obra presentó modificaciones del plazo de la obra según se indica:
Mediante Resolución Exenta 1449 del 19.04.2018, se otorgó ampliación de plazo por 180 días corridos, de acuerdo a lo expuesto en  Informe de la I.T.O. de fecha 20.03.2018 indicando que  las razones del aumento de plazo corresponde a la necesidad de gestionar una solución a irregularidades en los deslindes del lugar de emplazamiento de las obras provocadas por tomas irregulares efectuadas por terceras personas.
Además mediante Resolución Exenta N°3438 del 30.10.2018, se autoriza una nueva ampliación de plazo de 60 días corridos, según Informe  de la Inspección Técnica de Obra de fecha 06.09.2019 las razones de la ampliación de plazo corresponde a atraso en la ejecución de las partidas de acceso a los estacionamientos y ubicación definitiva de los cercos perimetrales, producto que los vecinos colindantes se desplazaron tomando parte de la propiedad del terreno.
El plazo inicial de la obra fue de 364 días corridos, con término contractual inicial de fecha 02.04.2018. 
La fecha de término contractual incluidas las ampliaciones de plazo de 180 más 60 días corridos corresponde al 27.11.2018 con un plazo total ampliado de la obra de 604 días corridos.</t>
  </si>
  <si>
    <t>Se inician labores de ejecución para la planta elevadora de Barros Negros, en forma previa a las labores de Arauco S.A.; por parte de la empresa ·3L S.A., por lo que las fechas de inicio se cuentan desde el contrato de esta última (19.08.2015) con término de obras el 03.02.2016. Se adjuntará a la carpeta digital del proyecto, copia del contrato respectivo.
Por su parte, a Arauco S.A., empresa ejecutora de las obras restantes en general, se le realizaron dos ampliaciones de plazos  por obras complementarias, las cuales se respaldaron en Anexo de Contrato:
N° 1: 45 días corridos por un monto de $196.042.515 (impuestos incluidos)
N° 2: 29 días corridos por un monto de $  57.074.344 (impuestos incluidos)
Las ampliaciones se sustentan en los siguientes antecedentes:
Anexo Contrato N° 1: Ordinario 1341 (10.08.2016) del GORE, autoriza anexo
Anexo Contrato N° 2: Ordinario 2280 (30.12.2016) del  GORE autoriza anexo</t>
  </si>
  <si>
    <t>Se llama licitación por un periodo menor al establecido en ficha IDI</t>
  </si>
  <si>
    <t>LA VARIACIÓN ENTRE EL PLAZO RECOMENDADO Y EL REAL SE DEBE A QUE LA UNIDAD FORMULADORA (SECPLAN) ESTIMO 6 MESES DE PLAZO PARA LA EJECUCION DEL PROYECTO.  SIN EMBARGO, LA UNIDAD TECNICA (DOM) ESTABLECIO EN SUS BASES DE LICITACIÓN PUBLICA UN PLAZO ESTIMADO DE 4 MESES (120 DIAS CORRIDOS), MISMO PLAZO QUE OFERTO LA EMPRESA ADJUDICATARIA INGENIERIA AUSTRAL LTDA.
LA FECHA DE INICIO CORRESPONDE A LA FECHA DEL ACTA DE ENTREGA DE TERRENO.  EL CONTRATO ES DEL 30.06.17 Y FUE APROBADO POR D.A. NRO. 1718 DEL 13.07.17
CABE SEÑALAR QUE EL PROYECTO SE EJECUTO DENTRO DEL PLAZO SEÑALADO Y NO HUBO AMPLIACIONES DE PLAZO.</t>
  </si>
  <si>
    <t>Se aumentaron los plazos debido a las obras complementarias en 4 oportunidades:
1er Aumento: el  17-11-2015 en $378.577.025 en 180 días 
2do Aumento: el 20-06-2016 en $102.451.135 en 115 días
3er Aumento: el 31-01-2017 en $689.451.589 en 180 días
4to Aumento: el  19-06-2017 en $68.738.997 en 150 días.</t>
  </si>
  <si>
    <t>•	Ampliación de Plazo según Decreto N° 2624 de fecha 10.08.2016 por 45 días  con fecha de término 26.08.2016
•	Primera Paralización  de Obra Decreto N° 2879 de fecha 29.08.2016  desde el 26.08.2016 al 24.10.2016
•	Segunda Paralización  de Obra Decreto   N° 3869 de fecha 03.11.2016 desde 25.10.2016 al 24.12.2016
•	Tercera Paralización de Obra Decreto N° 4691 de fecha 19.12.2016 desde el  25.12.2016 al 22.02.2017
•	Cuarta Paralización de Obra Decreto N° 682 de Fecha 17.02.2017 desde el 23.02.2017 al 23.04.2017
•	Quinta Paralización de Obra Decreto N° 1376 del 24.04.2017 al 22.06.2017
•	Sexta Paralización de Obra Decreto N° 2950 de fecha 22.08.2017 desde el 23.06.2017 Hasta plazo otorgado de acuerdo a finiquito de Convenio 52 bis y demás tramites con Aguas Chañar S.A.
La paralización de las obras  se debe a la demora en la ejecución del convenio 52 Bis por parte Aguas Chañar requisito indispensable para la conexión a la aducción de agua, liberando de responsabilidad al contratista en el retraso de los trabajos, las obras se encuentran terminadas en su totalidad, faltando solo dicha conexión.
•	Levantamiento de Paralización de la obra según Decreto N°2950 de  fecha 22.08.2017
La empresa aguas chañar S.A. no le bastaba el Convenio 52 Bis firmado por las partes, solicito a la empresa contratista el cambio de puntos de conexión, generando una mayor demora en la entrega debido a trabajos adicionales, y para poner fin a los trabajos de Aguas Chañar, solicitaron la desinfección de tuberías y estanque, trabajo ejecutados el 17 de julio, poniendo  fin a los trabajos ejecutados por el contratista, por lo que se levanta la paralización de las obras.
La ampliación y posteriormente paralización de la obra antes detalladas, se deben  a la demora y concreción en la ejecución del convenio 52 BIS, por parte de Aguas Chañar S.A., requisito indispensable para la conexión de aducción de agua del sector los Chorros, además de  cambios de puntos de conexión, el cual inicialmente era la aducción Freirina-Huasco, en tuberías de 300mm al nuevo punto equidistante en 10 m, paralelo a la tubería inicial en diámetro 75 mm dirección Maintecillo Antiguo, generando aún más la demora, adicionalmente se solicita la desinfección de las tuberías y estanque.</t>
  </si>
  <si>
    <t>Aumento de Plazo 1. Res. Afecta N° 1324 hasta el 15 de junio 2018.
Aumento de Plazo 2. Res. Afecta N° 2587 hasta el 01 de octubre 2018. 
Ambos aumentos para ubicar a beneficiarios.</t>
  </si>
  <si>
    <t xml:space="preserve">1. El plazo inicial programado o recomendado fue de 6 meses (180 días)., según Contrato firmado con fecha 23 de Marzo 2016.
2. El tiempo total de ejecución demando 272 días totales,equivalente a 9 meses, según Modificaciones de Contrato por Aumento de Plazo  de fechas 20 de Septiembre 2016 y 19 de Noviembre 2016, culminando el tiempo real de ejecución del contrato el 31 de Diciembre del 2016.
Posteriormente se pudieron visualizar otros aumentos de plazo, pero que no tienen que ver con la ejecución de las obras, sino que por otros problemas constructivos ajenos al proyecto de alcantarillado propiamente tal, que derivo en atrasos en la Recepción Provisoria, mientas se resolvían los problemas señalados. </t>
  </si>
  <si>
    <t>Se suscribe contrato con fecha 12 de enero de 2017 por un monto de $452.967.020, el cual fue aprobado mediante Resolución exenta 138 de fecha 17 de enero de 2017 y se establece un plazo de ejecución de 180 días corridos desde la fecha de entrega de terreno, la cual se realiza el 23 de enero de 2017. Luego mediante Resolución exenta N°6060 de fecha 14 de julio de 2017 se aprueba aumento de plazo de 44 días . Mediante Resolución 7172 de fecha 22 de agosto de 2017 se aprueba aumento de obras correspondiente a la nota de cambio N°7 por un monto de $1.234.632, correspondiente a un 0,27% del monto del contrato original.</t>
  </si>
  <si>
    <t>La obra fue iniciada con fecha 28.12.2016 con un plazo contractual de 420 días corridos, sin modificaciones en su plazo, siendo su fecha de término contractual el 21.02.2018.</t>
  </si>
  <si>
    <t>El proyecto tuvo un término anticipado de contrato que se formalizó mediante Res. Exta 0001 del 11-01-2017, por lo que se tuvo  que efectuar una nueva contratación  que comenzó el 14-11-2017 mediante Res. Exta. 10497</t>
  </si>
  <si>
    <t>Con posterioridad al término de las Obras Civiles, SENAMA solicita la pavimentación de Calle Alvaro Casanova y San José, que son los medios de acceso a las viviendas tuteladas, dado que no es apta para que caminen usuarios de 3ra edad. Se agregaron trabajos en el fondo del terreno para descarga de aguas lluvias por calle aledaña.</t>
  </si>
  <si>
    <t xml:space="preserve">Se consigna que el contrato Construcción Defensas Fluviales Río Ibáñez se realizó en 6 etapas. </t>
  </si>
  <si>
    <t>Decreto Alcaldicio n° 326 de fecha 09.03.2018, que aprueba modificación de contrato.Ampliación de plazo en 45 días y monto por $ 37.532.145: en razón a mejorar las condiciones de seguridad para lograr mayor control sobre el parque vehícular que circula por la comuna, lo anterior sumado a que la partida de pórticos de control que se requiere aumentar en 3 unidades adicionales se encontraba presente en la oferta del contratista.
Decreto Alcaldicio n° 801 de fecha 30.05.2018, que aprueba modificación de contrato. Ampliación de plazo por 25 días, en razón a actos vandálicos ocurridos en el transcurso de la obra, afectando 3 cámaras de televigilancias ubicadas en calle Caracoles - Talinay, Quillagua-Pasaje 2 y Chapilca-Quinchamalí.</t>
  </si>
  <si>
    <t>La JUNJI Maule, mediante la resolución exenta 015461 del 22-6-17 aprobó el contrato que deriva de la adjudicación de la licitación ID 848-11-LR17, publicada en www.mercadopublico.cl , pero mediante mediante la Res. 150281 del 19-3-18 se autorizaron obras extraordinarias con aun aumento de plazo de 35 días, más adelante la Res. Ex. 150613 del 20-6-18 aprueba modificación de partidas y aumento de plazo por 32 días, lo mismo ocurre con la Res. Ex. JUNJI Maule N° 150714 del 31-7-18 que también modifica partidas, pero extiende el plazo en 25 días. La resolución exenta N° 150367 del 16-4-18, a diferencia de las anteriores, sólo aumenta el plazo de obras en 45 días. Se concluye por tanto que las extensiones de plazo sumaron un total de 137 días.
*Fecha de Inicio de ejecución de obras civiles es el 28-06-2017, que corresponde al hito de la entrega del terreno, según se indica en el Acta de Entrega de Terreno existente en la carpeta digital ex post. El contrato inicialmente indicaba que el plazo de ejecución del diseño de especialidades y de la obra era de 256 días corridos, contados desde la fecha del acta de entrega del terreno.</t>
  </si>
  <si>
    <t>Por Informe  Técnico   N°181-145 de fecha 12/04/2017, se solicitó ampliación de plazo de 60  días corridos  debido a la demora por parte de ESVAL en la aprobación del proyecto de Agua y Alcantarillado.
•	Habiéndose terminado los trabajos de instalación de las tuberías de agua y alcantarillado al interior de las viviendas,  no se puede solicitar corte para la conexión a la Matriz de Agua y a Colector de Alcantarillado.
Por Informe Técnico N° 181-288 de fecha 18/10/2017,( este informe 3 anula a Informe 2), se solicitó ampliación de plazo de 210 días corridos  debido a que aún no se obtiene por parte de ESVAL la aprobación de los proyectos de Agua y Alcantarillado, lo que impide la conexión a Matriz y Colector.
Por otra parte, la Municipalidad del Tabo, D.O.M., se ha negado sucesivamente de modificar, el error cometido por el proyectista, y clasificarlo como Condominio tipo A, acogiéndose a la ley de Copropiedad  Inmobiliaria, lo que permite al contratista recibir y certificar las obras ejecutadas por parte de las empresas de servicio. En 16 Enero de 2018, ante la solicitud emanada de la SEREMI, la D.O.M., autoriza cambio de su clasificación.
Por Informe Técnico N° 181-10 de fecha 19/01/2018, se solicitó ampliación de plazo de 50 días corridos, ya que recién con fecha  16/01/2018, la SEREMI nos informa que la D.O.M. DEL Tabo había resuelto aprobar nuestra solicitud del cambio de clasificación del Condominio en cuestión a la clasificación de Condominio Tipo “A”, pudiendo el Proyectista iniciar los trámites pertinentes para la obtención de la resolución D.O.M.
Por Informe Técnico N° 181-55 de fecha 19/02/2018, se solicitó ampliación de plazo de 30 días corridos, ya que a la fecha se encontraba en proceso de modificación de la Clasificación del Condominio por parte del Proyectista y resolución DOM.
Señalar también que se presenta SENAMA planteando cambios al proyecto de forma extemporánea.</t>
  </si>
  <si>
    <t>Proyecto contratado mediante Resolución Afecta N° 39 de fecha 07.10.2016 y con Toma Razón el 07.12.2016, con el contratista Constructora AMULEN Ltda., por un monto de $ 2.428.800.000 y 540 días de plazo contractual.
Este contrato posee 3 Aumento de Plazo que otorgaron 135 días corridos en total. El detalle de Aumentos de Plazo es el siguiente: 
1.- Resolución N° 2124 de fecha 25.06.2018, que otorga 60 días corridos de aumento de plazo.
2.- Resolución  N° 2952 de fecha 31.08.2018, que otorga 30 días  corridos de aumento de plazo.
3.- Resolución  N° 3409 de fecha 16.10.2018, que otorga 45 días corridos de aumento de plazo.
Las Resoluciones en cuestión están relacionadas directamente con modificaciones realizadas al proyecto, las cuales generaron Aumentos de Obra, Disminución de Obras y Obras Extraordinarias. Dentro de las modificaciones al proyecto tenemos lo siguiente:
1.- Cambio de Soleras tipo A en 14 Norte (Sector Multicancha).-
2.- Limpieza Cámaras de Inspección, Sumideros y Cambio de Tuberías Aguas Lluvias sector 4 Oriente entre 13 y 14 Norte.-
3.- Demarcación y Señalética Vertical de Ciclovía en todo el Proyecto.-
4.- Solución para Evacuación de Aguas Lluvias por cierre de Calle 17 Norte con Calle 5 Oriente.-
5.- Modificación Rampas de Acceso al Parque, en sector entre 14 Norte y 5 Oriente.-
6.- Modificación de Superficie de Terminación en Sector Juegos de Agua.-
7.- Traslado de Tensor de Poste Calle 18 Norte con 6 Oriente.-
8.- Modificación de Valor Pro-Forma.-</t>
  </si>
  <si>
    <t>El contrato del proyecto se firmó el día 25 de enero de 2016. En éste, se indica que el plazo de la iniciativa comenzará a regir a partir del acta de entrega de terreno y tendrá una vigencia de 240 días corridos. Con fecha 08 de noviembre de 2016, se firma acta de entrega de terreno, momento de inicio de la construcción de las obras civiles vinculadas al proyecto. 
Transcurrido dicho plazo y con fecha  08 de junio de 2017, se ingresa carta EEMG N°496/2017 –G a través de la  cual EDELMAG S.A. solicita ampliación de plazo contractual que en primera instancia era del 04 de julio de 2017, planteando como nuevo plazo de término de las obras el 28 de septiembre de 2017, vale decir 85 días corridos. Las causales invocadas por EDELMAG para ejecutar la ampliación fueron entre otras las siguientes: “No existir claridad en el trazado de esta línea de comunicaciones (fibra óptica), dado que los planos entregados por el Gobierno Regional, son idénticos a los entregados por compañía de telecomunicaciones Movistar en febrero de 2017, y según lo verificado en terreno no coinciden con el trazado final del proyecto real”. “El proceso de licitación de las obras civiles para la red subterránea se debió realizar en dos oportunidades (11 de Octubre de 2016 y 20 de enero de 2017), debido a que los valores ofertados fueron superiores al presupuesto inicial y hubo un único oferente de cuatro que fueron invitados al proceso (ORD. EEMG N° 496/2017 –G). Complementariamente mediante ORD. EEMG N° 518/2017 –G del 13 de Junio de 2017 se agregan nuevos antecedentes: “Los paros aduaneros afectaron la cadena logística del proceso de EDELMAG, con impacto en el proyecto, no obstante se han tomado las medidas para mitigar el desfase en la recepción de materiales”, esta última se identifica como la única causa de fuerza mayor considerada para la cursación de multas a la empresa EDELMAG. La aprobación de esta solicitud fue realizada mediante Decreto Alcaldicio N° 334 con  fecha 21 de junio de 2017. A lo anterior, se aprueba mediante Decreto Alcaldicio N° 345 el anexo de contrato con la  ampliación de plazo de obra.
La segunda extensión plazo fue solicitada por EDELMAG S.A. vía documento EEMG N°821/2017-G con fecha 5 de septiembre de 2017, en el que se justifica la solicitud por lo antecedentes a continuación descritos: La construcción de la red de energización para Villa Cerro Castillo contempló dos grandes procesos: Red aérea y red soterrada. La construcción de la red aérea hasta la fecha de solicitud de extensión, 5 de septiembre de 2017, presenta un 99% de avance, sólo faltando la conexión a la red de suministro, sin embargo, la red soterrada presentaba un avance del 8%, debido a problemas con el trazado de la fibra óptica. La solicitud de extensión de plazo especifica que el avance con la red soterrada se reiniciaría el día 29 de mayo de 2017, sin embargo,  detalla que “se detectaron los mismos problemas ya conocidos con el trazado de la fibra óptica, por lo que  se deberían realizar calicatas de exploración cada 100 metros para determinar el trazado real de la fibra óptica y posteriormente presentar un nuevo trazado de la red subterránea a la Dirección Regional de Vialidad”. En virtud de lo anterior, las faenas se reiniciaron el día 11 de agosto de 2017.Mientras transcurren las obras en su última etapa se aprueba la extensión de plazo a través de Decreto Alcaldicio N°464, de fecha 22 de septiembre de 2017 indicando como fecha de término del proyecto  el 19 de enero de 2018.</t>
  </si>
  <si>
    <t>RESOLUCIÓN CONTRATO Nº 46 del 23.09.2016 Plazo: 365 días corridos .Ampliación 15 días corridos : Plazo Final Contrato : 380 días corridos  
Res ex Nº 4350  del 26.10.2017 se otorga aumento  de plazo de 15 días corridos, por las razones expresadas en Informe Técnico Nº 7  del 18.10.2017 , en que señala que se otorga en plazo para la ejecución  de  obras señaladas en informes técnicos del  14.07.2019, 04.10.2017(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t>
  </si>
  <si>
    <t>Contratos realizado en 3 etapas diferentes, con los trabajos ya empezados, Municipalidad de Rgua indicó que luminarias y semaforización debían cumplir otro estandar, lo que llevó a realizar contratos diferentes, para terminar los trabajos, lo que demoró el término.</t>
  </si>
  <si>
    <t>El proyecto cuenta con  3 modificaciones de contrato en la cual se aprueba las modificaciones de plazo, donde se aumenta desde los 300 días hasta llegar a los 445 días corridos</t>
  </si>
  <si>
    <t>Contrata obras a través de Res. N° 42 del 19.07.2017 con toma de razón 25.09.2017 a Empresa Ingeniería y Construcción Santa Sofía Ltda.. por un monto Inicial de M$992.576.
Res. Exc. N°3721 del 21.11.2018 aprueba convenio Ad Referéndum de supresión de obras por un monto  M$17.138 , disminución de obras M$13.567, , aumento de obras M$24.917 , obras extraordinarias M$21.229 y concedes aumento de plazo de 45 días corridos.  como respaldo informe técnico ÑU 13 de fecha 24.05.2018 elaborado por el director de obras.</t>
  </si>
  <si>
    <t>Res. DROH NÂ°1072 del 28.09.2017: Contrato Original. Inicio del contrato 05.09.2017 y término 02.05.2018.
Res. DROH NÂ°560 del 05.07.2018: Primera Modificación de Contrato. Se contemplan aumentos y disminuciones de obra, por lo que se aumenta plazo y monto. Se disminuye la partida de extensión de red eléctrica, dado que corresponde a la empresa SAESA  y se agregan las contrato elementos que mejoran el servicio, tales como estanque hidroneumático, válvulas de ventosa en las redes de distribución y arranques adicionales.Se aumentan 80 días de plazo con fecha de término del contrato 21.07.2018.
Res. DROH NÂ°1028 del 21.11.2018: Segunda Modificación de Contrato por paralización debido a las obras que debe realizar la empresa SAESA para la conexión del servicio eléctrico.Se aumentan 90 dí­as con fecha de término del contrato 19.10.2018.
Res. DROH NÂ°174 del 12.02.2019: Tercera Modificación de Contrato por paralización debido a las obras que debe realizar la empresa SAESA para la conexión del servicio eléctrico.Se aumentan 60 días con fecha de término del contrato 18.12.2018..</t>
  </si>
  <si>
    <t>El contrato de obras civiles se suscribe con fecha 23 de enero de 2017 con un plazo de 180 días. Con fecha 18 de julio de 2017, mediante resolución exenta 6090 se aprueban notas de cambio 1 y 2 que aumentan el plazo en 55 días corridos y un monto de $15.039.535  IVA incluido.  El addendum de contrato que contempla esta modificación se aprueba con fecha 25 de julio de 2017, mediante Resolución exenta 6355 . Luego, mediante Resolución exenta 8580 de fecha 27 de septiembre de 2017 se incrementa el plazo en 20 días. Desde el 13 de octubre de 2017 al 8 de noviembre de 2017 tiene un período de 28 días afectos a multa.</t>
  </si>
  <si>
    <t>EL PRIMER AUMENTO DE PLAZO FUE SOLICITADO POR 45 DÍAS DEBIDO A DAÑOS Y ATRASOS OCASIONADOS POR LLUVIAS, EL CUAL FUE RATIFICADO POR EL DECRETO EXENTO Nº 59 DE FECHA 15 DE ENERO DE 2016.
POSTERIORMENTE SE PRODUJO UNA PARALIZACIÓN DE OBRAS RATIFICADA A TRAVÉS DE DECRETO EXENTO Nº 382 DE FECHA 15 DE FEBRERO DE 2016, ESTO POR INFORME DE LA INSPECCIÓN TÉCNICA DE OBRAS, QUE SEÑALÓ QUE EN EL TRAMO FINAL DE LA EJECUCIÓN DEL PAVIMENTO, ESPECÍFICAMENTE EN EL PROCESO DE EXCAVACIÓN DEL MATERIAL EXISTENTE PARA LA COLOCACIÓN DEL MATERIAL COMO BASE ESTRUCTURAL, SE ENCONTRÓ CON LA PRESENCIA DE UNA MATRIZ DE AGUA POTABLE Y POSTERIORMENTE, CON COLECTOR DE AGUAS SERVIDAS,DENTRO DE LA COTA DE TRABAJO DEL PROYECTO.
DEBIDO A ROTURA DE MATRIZ DE AGUA POTABLE CON FECHA 20/01/2016 POR LA MAQUINARIA QUE SE ENCONTRABA EN PROCESO DE EXCAVACIÓN Y DONDE LA MATRIZ NO SE ENCONTRABA A UNA PROFUNDIDAD NORMADA. DICHA SITUACIÓN SIGNIFICÓ REALIZAR TRABAJOS QUE NO ESTABAN CONSIDERADOS QUE DEBÍAN CONTAR CON AUTORIZACIONES DE LOS ORGANISMOS COMPETENTES. POSTERIORMENTE SE APROBÓ AUMENTO DE PLAZO POR 60 DÍAS CORRIDOS, EL CUAL REGÍA A PARTIR DEL REINICIO DE LAS OBRAS PARALIZADAS Y TENDRÍA VIGENCIA HASTA EL 30 DE MAYO DE 2016.</t>
  </si>
  <si>
    <t>Término del contrato corresponde a Recepción Provisoria (Sin Observaciones). El plazo del contrato tiene una duración de 300 días a partir del Acta de Entrega de Terreno (23 de Noviembre de 2016), sin embargo la entrega provisoria se realizó el 15 de Septiembre de 2017, por lo cual la obras se efectuaron en un plazo de 296 días.
DE ACUERDO AL BIP, OBRAS CIVILES TIENE EL PLAZO DE 300 DIAS, 10 MESES, ENTRE 23-11-2016 Y 19-9-2017.</t>
  </si>
  <si>
    <t>Mediante Res Exenta 1294 de fecha 28 de diciembre de 2017, se aprueba la nota de cambio N°1, por un monto de $10.747.052 correspondiente a un 2,51% del contrato inicial y un incremento de 15 días adicionales al plazo contractual original. Esta Nota de cambio corresponde al cuello de acceso al CECOSF, el cual no estaba contemplado en el contrato.
Mediante Res Exenta 1977 de fecha 14 de febrero de 2018, se aprueba la nota de cambio N°2, por un monto de $14.190.406 correspondiente a un 3,711% del contrato inicial y un incremento de 31 días adicionales al plazo contractual vigente.  Lo anterior, originado en la necesidad de incorporar refuerzos estructurales, ventana plomada en box dental, bancas para las salas de espera,  ducha ginecológica y by pass en estanque de agua.  Todo lo anterior no estaba considerado en el contrato original.
Ambas modificaciones fueron necesarias para el buen funcionamiento del dispositivo médico.</t>
  </si>
  <si>
    <t>SE HACE PRESENTE QUE LA FECHA  CORREGIDA CORRESPONDE A LA FECHA EN QUE SE APRUEBA  EL CONTRATO ENTRE CARABINEROS Y LA EMPRESA CONTRATISTA .
POR OTRA PARTE LAS MODIFICACIONES DURANTE LA EJECUCIÓN DE LA OBRA SE DEBEN AL MEJORAMIENTO DEL TERRENO PARA LA CONSTRUCCIÓN Y LA FALTA DE ACTUALIZACIÓN DEL PROYECTO DE CÁLCULO E INCOMPATIBILIDAD ENTRE EL PROYECTO  DE ARQUITECTURA Y DEMÁS ESPECIALIDADES.</t>
  </si>
  <si>
    <t>CONTRATO CON AUMENTO DE PLAZO DE 60 DIAS DEBIDO A QUE SE ENCONTRO UN MANTO ROCOSO DE ALTA DENSIDAD EN UNA EXTENSION DE 270 METROS</t>
  </si>
  <si>
    <t>DEBIDO A LAS CARACTERÍSTICAS DEL PROYECTO EL PLAZO DE EJECUCIÓN ESTIPULADO EN LAS BASES FUE DE 240 DÍAS.</t>
  </si>
  <si>
    <t>Se dan inicio a las obras a partir de la fecha de 13/01/2016 firma contrato aprobado por decreto Exento N° 187 de fecha 13/01/2016 y el acta de entrega de terreno, con fecha 25 de/1/2016 , el proyecto debía ejecutarse en un plazo de  217 días corridos , teniendo fecha de termino el 28/08/2016, sin embargo a raíz de imprevistos que se dieron dentro de la ejecución , se  debió aumentar el plazo de ejecución el cual es aprobado por la unidad técnica y posteriormente por el Gobierno Regional de Los Lagos,. Dicho Aumento 
 es aprobado por 90 días corridos, según decreto exento N° 3593 de fecha 28 de Agosto de 2016, el anexo de contrato se establece con fecha de inicio a partir del  23 de Agosto de 2016 y con fecha de termino  27 de Noviembre de 2016.</t>
  </si>
  <si>
    <t>Res. 2158 del 10-06-2015 que contrata a Constructora Seminario Ltda., para la ejecución del Eje Nueva Imperial con un plazo de ejecución de 180 días.
Res. 2113 del 20-06-2016 que contrata a Carlos Montino Carrasco., para la ejecución del Eje Av. La Reconquista, Eje Océano Atlántico y Eje Pasaje Diecinueve con un plazo de ejecución de 180 días.
        Res. 183 del 19-01-2017 que aprueba Disminuciones de Obra, aumentos de Obra y Obras Extraordinarias con un aumento de plazo de 5 días para realizar modificaciones al trazado eje Pasaje 19, emplazamiento Iluminación y modificación aguas lluvias Avenida La Reconquista.
Res. 443 del 08-02-2017 que contrata a Marco Zenteno Figueroa, para la ejecución del Eje Curanilahue y eje Nueva Imperial con un plazo de ejecución de 150 días.
        Res. 3181 del 05-09-2017 que aprueba Supresión de Obras, Aumentos de Obras y Obras Extraordinarias con un aumento de plazo de 20 días para ejecutar remoción de veredas, Remoción de Pavimentos, cambiar sumideros en mal estado, confeccion e instalacion de Paradero.
        Res. 3864 del 30-10-2017 que aprueba Supresión de Obras, Aumentos de Obras y Obras Extraordinarias con un aumento de plazo de 20 días para instalación de segregadores y bolardos, construcción de sumideros, mejoramiento de paraderos.
Res. 3490 del 03-10-2017 que contrata a Milton Burgos Sandoval, para la ejecución del Eje Finlandia, con un plazo de ejecución de 150 días.
         Res. 1447 del 02-05-2018 que aprueba Supresión de Obras y Aumentos de Obras con un aumento de plazo de 20 días para ejecutar mas accesos vehiculares y mejora de pavimentos.</t>
  </si>
  <si>
    <t xml:space="preserve">Si bien se firma contrato el día 10 de enero de 2018 se deja establecido en el segundo punto que el plazo de ejecución será de 108 días corridos, contados desde la fecha de acta de entrega de terreno, la cual se realizará a más tardar el día 28 de marzo de 2018. Lo anterior se debió a la solicitud efectuada por los beneficiarios mediante carta dirigida al Alcalde con fecha 28 de noviembre de 2017. 
Se realiza anexo de contrato con fecha 19 de septiembre de 2018 por un periodo de 45 días corridos por motivos de las modificaciones realizadas al proyecto original a costo cero. Lo anterior fue aprobado según informe ITO  de fecha 18 de junio de 2018. El decreto exento que aprueba dicho anexo es el n°1106 de fecha 27 de junio de 2018.
Se realiza anexo de contrato con fecha 3 de agosto de 2018 por 15 días corridos desde el día 5 de agosto de 2018, según informe ITO de fecha 3 de agosto de 2018, argumentando que la solicitud se debe a modificaciones realizadas al proyecto original. El decreto que aprueba este anexo corresponde al n°1367 de fecha 13 de agosto de 2018. </t>
  </si>
  <si>
    <t>Res CTTO Nº 57  del 17.11.2016.. Plazo 420 días corridos.  Ampliaciones de plazo 115 días corridos . Plazo Final CTTO : 535 días corridos 
Se otorga ampliación de plazo en resoluciones que se detallan: 
Res Ex Nº 596 del 20.02.2018  (60 días corridos) causal errores de diseño en distintas áreas que abarca el proyecto :re diseño del cajón de hormigón, re diseño proyecto eléctrico, modificaciones para reforzar las estructuras, traslado de matriz , extenciòn del alcantarillado del parador norte , modificación de cotas o  relleno en sector  desembocadura . 
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
Res Ex Nº 1597  del 22.05.2018 ( 10 días corridos ) . Causal: pendiente la aprobación a modificación de ctto por la SEREMI de V y U ya que supera las obras ext  el 5% según DS Nº  236 /02 V y U .
Res Ex Nº 1777 del 06.06.2018 ( 15 días corridos) Causal : Pendiente la entrega de roles  de las edificaciones por SII y sin esto la DOM no recibirá las obras, independiente que se haya efectuado la solicitud  de  inscripción delos roles.</t>
  </si>
  <si>
    <t>Existe una variación en el plazo recomendado y el real, porque se realizaron modificaciones presupuestarias, por obras extraordinarias, que redundaron en el aumento de plazo. Además, el contrato consideró la puesta en marcha de una planta de osmosis inversa que, parte de sus componentes, tuvieron que importarse desde el extranjero.
Finalmente, la compañía eléctrica, en conectar al sistema público, demoró más de lo planificado y eso obligó a extender el plazo del contrato.</t>
  </si>
  <si>
    <t>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t>
  </si>
  <si>
    <t xml:space="preserve">Resolución de Contrato Nº 24 del  01.08.2017  : Plazo : 300 días corridos </t>
  </si>
  <si>
    <t>Resolución   Contrato  Ex Nº 1497 del  08.09.2018 plazo ejecución : 120 días corridos. Sin  modificaciones  de plazo.</t>
  </si>
  <si>
    <t>La empresa adjudicataria Cooperativa Eléctrica COPELEC Limitada , ofreció en su oferta un plazo de ejecución de 179 días corridos.Hubo atraso de 47 días estipulados por la Inspección Técnica con aplicación de multa , la empresa recurrió a Tribunales, los que ordenaron que se debía dejar sin efecto. Hubo instalaciones de luminarias en lugares que no contemplaba el proyecto,según la empresa , se hicieron por orden verbal del Alcalde, lo que el Alcalde no reconoció ya que no las había ordenado,  por lo tanto debieron retirarse esas luminarias e instalarlas en los sectores que indicaba el proyecto recomendado  por MIDESO y el Gobierno Regional del BIobío .
No existen ampliaciones de Plazo autorizadas , ni Decretos Alcaldicio que lo aprueben. .</t>
  </si>
  <si>
    <t>OBRAS CIVILES : Resolución de contrato Nº 1077 del  14.03.2017. Plazo : 240 días corridos. PLAZO  FINAL  : 390 DÍAS CORRIDOS
Res Ex Nº 4705  del 24.11.2017 se otorga ampliación de plazo  de 90 días corridos . Causal :debido a modificaciones de obras  efectuadas en el proyecto lo que ha generado demora en la ejecución.
Res Ex Nº0801 del 07.03.2018 se otorga ampliación de plazo  de 60 días corridos Causal  :debido a gestiones administrativas relacionadas con la modificación del contrato que excedió del 10 %  y por lo tanto requería modificación del  convenio. Por otra parte  falta de la empresa Claro termine de efectuar las obras  de traslado de redes   a  la nueva ubicación de la  postaciòn.</t>
  </si>
  <si>
    <t>Hubo que realizar 2 contratos, razón por lo cual se retrasó el plazo de ejecución total del proyecto.</t>
  </si>
  <si>
    <t>Según el decreto 1446 año 2015 , se da termino anticipado de contrato con la constructora atacama, por incumplimientos en las bases normativas. el decreto 947 del año 2016 aprueba nuevo contrato con la constructora Martin Cárcamo Valdes con aumentos de plazo de contrato hasta fines del año 2018</t>
  </si>
  <si>
    <t>El plazo de 7 meses indicado en la formulación de la iniciativa, se definió  sin todos los antecedentes y experiencias de ejecución de este tipo de obras. Por lo anterior,   se produce la diferencia de meses.</t>
  </si>
  <si>
    <t>Por tratarse de un contrato de Diseño y Construcción y siendo el 5° CDI en construcción se tomó la experiencia de los anteriores CDI que tenían 12 meses de ejecución y se concluyó que la etapa de diseño dentro del contrato requería mayor tiempo. Por ello se determinó aumentar en dos meses el plazo completo.
La fecha de inicio de contrato indicada, es la fecha de La Resolución que aprueba el contrato..</t>
  </si>
  <si>
    <t xml:space="preserve">PROYECTO CONTRATADO POR 270 DÍAS CORRIDOS, FECHA DE ENTREGA DE TERRENO 30.01.2017.
AUMENTO DE PLAZO 1: 90 DIAS CORRIDOS, DECRETO ALCALDICIO N° 7.501 DEL 28.08.2017.
AUMENTO DE PLAZO 2: 30 DIAS CORRIDOS, DECRETO ALCALDICIO N° 338 DEL 12.01.2018.
AUMENTO DE PLAZO 3: 30 DIAS CORRIDOS, DECRETO ALCALDICIO N° 1.229 DEL 22.02.2018.
AUMENTO DE PLAZO 4: 60 DIAS CORRIDOS, DECRETO ALCALDICIO N° 1.554 DEL 05.03.2018.
AUMENTO DE PLAZO 5: 36 DIAS CORRIDOS, DECRETO ALCALDICIO N° 4.681 DEL 23.05.2018.
PLAZO DE EJECUCIÓN TOTAL 516 DÍAS CORRIDOS:  </t>
  </si>
  <si>
    <t>Se solicita modificacion de contrato por: Aumento de plazo,  Obras Extraordinarias, Aumento de obras.
Autorizadas por medio de  Resoluciones correspondientes Nros. 25, 32,  60, 117, 144, 273.</t>
  </si>
  <si>
    <t>Aumento de plazo de 60 días corridos por aumento efectivos de obras.</t>
  </si>
  <si>
    <t>Res. 124 del 27-10-2016 que contrata a Luis Estrada Recabarren, para la ejecución del eje O´higgins, eje Tucapel - Barros Arana - Castellón y Eje Diagonal con un plazo de ejecución de 300 días.
Res. 3861 del 02-11-2016 que contrata a Constructora Mayor Ltda., para la ejecución del Eje Manuel Rodriguez con un plazo de ejecución de 180 días.
Res. 10 del 21-02-2017 que contrata a Constructora B &amp; F S.A., para la ejecución del eje Chacabuco/ Roosvelt/ Juan Bosco con un plazo de ejecución de 240 días.
        Res. 2922 del 17-08-17 que aprueba aumentos de obra y Obras extraordinarias con un aumento de plazo de 4 días para implementar medidas que mitiguen las molestias y que mantengan controlada la congestión vehicular.
Res. 1125 del 04-04-2017 que contrata a Comercial Industrial Santa Olga Ltda., para la ejecución del Eje Ongolmo I, entre Av. Manuel Rodriguez y Av. Los Carreras con un plazo de ejecución de 150 días.
        Res. 3644 del 12-10-17 que aprueba aumento de plazo por 23 días por tardanza del Municipio en la entrega la Autorización de ocupación de Vías.
        Res. 4312 del 29-11-17 que aprueba disminuciones de obra y aumentos de obras con un aumento de plazo de 34 días para ejecutar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
        Res. 4729 del 28-12-17 que aprueba Obras Extraordinarias con un aumento de plazo de 2 días para ejecución de aceras, construcción de sumidero, incorporación de señalética vehícular. 
Res. 37 del 29-06-2017 que contrata a Carlos Montino Carrasco, para la ejecución del Eje Ongolmo II, entre Av. Los Carreras y Diagonal Pedro Aguirre Cerda. con un plazo de ejecución de 180 días.
        Res. 671 del 01-03-18 que aprueba Aumentos de Obras, Obras Extraordinarias, Disminuciones de Obra y Supresiones de Obra con un aumento de plazo de 14 días para realizar mejoras al contrato tales como rehacer aceras aumentándoles la pendiente, cambios en la señaléticas y demarcación vehícular, instalación de poste, colación de bolardos Tipo 1</t>
  </si>
  <si>
    <t>Las ampliaciones de plazos fueron 3:
1.-Primer  aumento de obra respecto a mejoramiento de terreno, este item no estaba considerado en el proyecto original. esto nos llevo a un aumento de obras. Esta asociado a la resolución exenta N°3864 del 20-12-2017, para el pago. El monto del aumento es M$59.263
2.-Primer Aumento  de plazo, (65 días), este es a raíz del mejoramiento de terreno. Resolución exenta N°2955 del 05-10-2017.
3.- Segundo aumento de plazo, (53 días) modificaciones de obra resolución exenta N°3776 del 07-12-2017.
3.- Tercer aumento de plazo,(30 días),  modificaciones de obras, resolución exenta N°147 del 31-01-2018.</t>
  </si>
  <si>
    <t>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 sin embargo la solicitud de aumento de obra para 2 nuevos beneficiarios extendió el tiempo de ejecución, resultando finalmente coincidente con el plazo recomendado.
Plazo inicial contractual: 89 días a partir del 20-11-2017 y hasta el 17 de febrero de 2018.
Suspensión de plazo: desde el 16 de febrero de 2018 y hasta el 25 de julio de 2018, por análisis para la incorporación de 2 nuevos beneficiarios al proyecto.
Reanuda y Aumento de Plazo: 30 días de aumento de plazo: desde el 25 de julio de 2018 y hasta el 25-8-2018, Res. Ex. N°1093 de fecha 25 de julio de 2018, para la ejecución de obras de 2 nuevos beneficiarios al proyecto.
Fecha de término del contrato: 25 de agosto de 2018.</t>
  </si>
  <si>
    <t>Res. 149 del 30-12-2016 que contrata a EBCO, para la Construcción del Parque Estero Quilque, Los Ángeles., con un plazo de ejecución de 360 días.</t>
  </si>
  <si>
    <t xml:space="preserve">hubo aumento de plazo.- </t>
  </si>
  <si>
    <t>Aprueba Bases Proyecto Reposición Piscina Municipal San Fernando Decreto Alcaldicio Nº 3005 de fecha 07 de Agosto de 2015.
Decreto Alcaldicio Nº 3479 de fecha 15 de Septiembre de 2015 declara Desierto Primer  Llamado a Licitación Pública para ejecución del proyecto..
Decreto Alcaldicio Nª 4356 de fecha 26 de Noviembre de 2015 declara desierto Segundo Llamado a Licitación Pública para ejecución del proyecto..
Proyecto va a Reevaluacion para solicitar aumento  Financiamiento ya que el proyecto inicial era por un monto de M$813..899 y se incremento en  m$ 281.989, quedando el nuevo presupuesto en  $ 1079.722..437
Decreto Alcaldicio Nº 1683 de fecha 30 de Mayo de 2016 aprueba adjudicación de Licitación Publica al Oferente Constructora Proessa Spa. Rut 76.173.457-1 por un monto de $ 1.079.722.437 .
Acta Entrega Terreno de fecha 18 de Julio de 2016.. Plazo Ejecución  24 de Marzo de 2017
Durante la ejecución de la obra Reposición Piscina Municipal se realizó un  aumento de plazo y un aumento de plazo y obras. 
El primer aumento de plazo se solicitó a partir día 25 de Marzo de 2017 al 23 de Junio de 2017. Decreto 418 de fecha 06 de Marzo de 2017. El segundo aumento de plazo y de obras a partir del  día 24 de Junio al día 22 de Septiembre de 2017, debido a que surge la necesidad de realizar la construcción de una planta elevadora para permitir la conexión del alcantarillado con la Red Pública, esto por un monto de $ 32.382.372..  
Decreto Alcaldicio Nº 418 de fecha 06 de Marzo de 2017 de aumento de Plazo desde 25 de marzo de 2017 23 de Junio 2019
Decreto Alcaldicio 1428  de fecha 21 de Junio de 2017 de aumento de plazo. desde el 24 de Junio al 22 de Septiembre de 2019
Decreto Alcaldicio 2300 de fecha 30 de Agosto 2017 Aprobación de aumento de Obras por un monto de $ 32,382,372 para la construcción de una Planta Elevadora</t>
  </si>
  <si>
    <t>Se realizo extensión de plazo de 90 días por aumento de obras, según Resolución N°00096 (Ex) del 12.02.2013.</t>
  </si>
  <si>
    <t>La obra tiene un  plazo total de 300 días de ejecución a contar de la fecha de entrega de terreno.
El acta de entrega de terreno posee una fecha de 19.11.2015.
se realizó un a modificación de contrato que no afectó el tiempo de ejecución, solo se modifica el monto del valor proforma. Se adjunta Modificación de contrato en resolución N°3314 del 13 de septiembre 2015.
La diferencia del plazo no es significativa de relación al recomendado y al real ejecutado.
Se adjuntan respaldos en carpeta digital.</t>
  </si>
  <si>
    <t>Hubo variaciones entre el plazo recomendado y real debido principalmente a:
1. Debido a la entrada en vigencia de la nueva ley de tránsito fue afectado este proyecto, por lo cual se debieron realizar modificaciones como; eliminar zonas mixtas, bajar ciclovías a calzada, aumentar anchos, etc.
2. Se plantearon nuevas partidas.
3. Fue necesario elaborar mejoras al proyecto de pasarela Prat, lo que requirió aumento de presupuesto, debiéndose paralizar a obra por 215 días corridos.
4. todo lo anterior generó retrasos en el inicio de las partidas modificadas.
Cada una de las modificaciones están asociadas a decretos alcaldicios que aprueban las mismas.</t>
  </si>
  <si>
    <t>El plazo inicial contractual para Obras civiles 
Mod. 1 Amplia plazo en 45 días Res. Ex N° 562 del 06/04/2018 aprueba inf. Técnico del 04/04/2018. causa: Atraso en la aprobación de  modificación de obras y atraso de parte de EDELMAG por traslado línea media tención.  Mod. 2 Amplia plazo en 45 días y aumento ctto. por $42.045.370.- por Res. ex. N° 825 del 17/05/2018, informe técnico del 13/03/2018  Causa: Dar solución a arranques de agua potable y uniones domiciliarias al sgte. proyecto para evitar demoler paños de pavimento en el corto plazo. Mod. 3 Amplia plazo en 75 días y aumento de ctto. por $183.233.151,- por Res. ex. N° 1123 del 05/07/2018, informe técnico del 16/05/2018.  Causa: Complementa en Etapa 1, el proyecto de aguas lluvias del Loteo, para dar solución integral a la etapa 1 y siguiente.</t>
  </si>
  <si>
    <t>Res. 30 del 08-06-2017 que contrata a Constructora Manzano y Asociados Ltda., para la Construcción del Parque Humedal Los Batros, San Pedro De La Paz, con un plazo de ejecución de 210 días.
Res. 2983 del 22-08-2017 que contrata a Constructora Manzano y Asociados Ltda., para la ejecución de la Plaza de juegos de agua en el Parque Humedal Los Batros, San Pedro De La Paz, con un plazo de ejecución de 100 días.</t>
  </si>
  <si>
    <t>La JUNJI Maule, mediante la resolución exenta N° 015011 del 10-01-2017 aprobó el contrato que deriva de la adjudicación de la licitación ID 848-12-LR16, publicada en www.mercadopublico.cl y según fue indicado en la resolución exenta N°015474 del 1-12-2016, este contrato entregó 270 días corridos para la ejecución de las consultorías y obras civiles. 
Este plazo, atendiendo a las condiciones del contrato y bases administrativas, comenzó a regir desde el 6-1-2017, fecha en que se realizó la entrega de terreno, mediante el acta respectiva. Más adelante, el 21-7-2017, por medio de la resolución exenta 015527, se autorizan 63 días extras de plazo. El 18-4-2018, la resolución exenta 150407 entregó otros 85 días más de plazo que correspondían a 10 días autorizado en el ajuste de cubos más 75 días por obras extraordinarias. Se concluye por tanto, que las extensiones de plazo sumaron un total de 148 días.</t>
  </si>
  <si>
    <t>Se constata en informe técnico del viernes 24/11/2017 que la obra está terminada respecto a lo contratado, sin ampliaciones de plazo.</t>
  </si>
  <si>
    <t xml:space="preserve">hubo una modificación de plazo debido al aumento de obra.  </t>
  </si>
  <si>
    <t>Contrata obras a través de Res. N° 65 del 07.09.2017 con toma de razón 29.09.2017 a constructora Comercial Industrial Santa Olga Ltda. por un monto Inicial de M$1.146.499.
Res. Exc. N° 2952 del 04.09.2018 aprueba aumento de plazo de 90 días corridos, como respaldo informe técnico ÑU 015 de fecha 14.08.2018 elaborado por el director de obras 
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
Res. Exc. N°4224 del 31.12.2018 aprueba convenio Ad Referéndum  , aumento de obras M$2.193 , obras extraordinarias M$2.679 y concedes aumento de plazo de 45 días corridos.  como respaldo informe técnico ÑU 19 de fecha 14.11.2018 elaborado por el director de obras</t>
  </si>
  <si>
    <t>Res. Ex. N° 2331/2016 de fecha 30 de Diciembre de 2016 que Sanciona Aprobación de Convenio de Modificación de Contrato N°01 y de  Informe Técnico De Modificación De Contrato N°2 de la Propuesta Pública Nº26/2016  “Construcción Red De Ciclovías Etapa II (Eje R. Rocca Y A. Neghme), Arica”. El cual contemplo aumento de plazo por 53 días corridos.</t>
  </si>
  <si>
    <t>Obra adelanta gasto conforme a avance. No obstante, sus pagos registran hasta Diciembre 2018 conforme a termino y sus respectivas recepciones.  
Según informes Técnicos  N°180-05 de fecha 29/08/2018  y  N° 180-10 de fecha 12/09/2018 se solicitó ampliación de plazo de 16 y 14  días corridos respectivamente (total 30 días)  de acuerdo a modificaciones de obra que se tuvieron que realizar, las cuales fueron consultadas y aprobadas por el proyectista, estas obedecen a:
•	Modificación de posición tuberías (cota más alta) que descargan a pozo desde cámara 3, su materialidad  y soporte para el buen funcionamiento de la infiltración.
•	Readecuación de trazado de tubería que va desde sumidero N°4  a cámara  N°4 , dada la interferencia con un poste de alumbrado público.
•	Readecuación y protección de tuberías sumideros 1, 2 y 3 por trazado de servicios de ESVAL que no estaban en catastro del Servicio.
•	Aumento en reposición de pavimento en cuello de calle Yungay y Bulnes para conciliar rasantes.
•	Demora en contestación del Ingeniero proyectista respecto a las soluciones a adoptar.
Ambos Informes de aumento de plazo quedaron sancionados por Resolución N° 155-6084 de fecha 29/10/2018.</t>
  </si>
  <si>
    <t>La obra se adjudicó por un plazo de 300 días corridos, a contar del  18.04.2016, con fecha de término legal el 11.02.2017, sin embargo, la obra tuvo los siguientes aumentos de plazo, por los motivos que se indican:
Se realizaron 3 aumentos de plazo de la Obra.
- Aumento de plazo N° 1: 
Motivo: Saturación del suelo, napa freática a poca profundidad.
Plazo aumentado: 120 días corridos.
Nueva fecha de término: 11.06.2017
DAE aprueba aumento de plazo: 79/08.02.2017
ORD GORE aprueba aumento de plazo: 295/26.01.2017
- Aumento de plazo N° 2:
Motivo: Modificación del proyecto.
Plazo aumentado: 45 días corridos.
Nueva fecha de término: 26-07-2017
DAE aprueba aumento de plazo: 398/09.06.2017
ORD GORE aprueba aumento de plazo: 1586/09.06.2017
-Aumento de plazo N° 3:
Motivo: Ejecución de obras extraordinarias.
Plazo aumentado: 61 días corridos.
DAE aprueba aumento de plazo: 501/26.07.2017.</t>
  </si>
  <si>
    <t>Plazo recomendado = Plazo Original de Contrato
Plazo Real = Plazo Original + aumentos de plazo + plazo otorgado por la Comisión Receptora</t>
  </si>
  <si>
    <t>Resolución 230 del 24.04.2018, aumento por 90 días, aumento de monto del contrato por M$58.935.
 Resolución 617 del 31.08.2018, Aumento por 45 días.
 Resolución 705 del 09.10.2018, aumento por 25 días.
Causas: Aumento de las cantidades de obras contratadas: Ampliación de red, incorporación de nuevos beneficiarios. Lo que implicó aumento de volumen capacidad de equipos de filtración,  aumento volumen de estanque.
Modificación trazado aducción (relieve altamente complejo),</t>
  </si>
  <si>
    <t>El proyecto originalmente estaba considerado para ejecutar 11 has, sin embargo el proyecto fue dividido a fin de ejecutarse por etapas haciendo mas viable el financiamiento y el cumplimiento de las metas asociadas, abarcando la primera etapa 3..000 m², denominada Plaza de Acceso y  la segunda etapa 3,2 has.  objeto de evaluación. La  segunda etapa de ejecución de borde costero si bien tenia programada su ejecución en 12 meses sufrió las siguientes modificaciones que incrementaron el plazo final del proyecto:
1° Modif. Plazo aumenta 90 días ; Resol. 2744 de 07.09.2018 Motivo; Extensión de Plazo por Demoras en llegada de los recursos para autorizar e iniciar las obras asociadas a disminuciones, mayores obras y obras extraordinarias
2° Modif. Plazo aumenta 34 días; Resol. 3043 de 17.10.2018 Motivo; Aumento de Obras ( se ajusta número de partidas con el fin de; efectuar refuerzo de hormigón para colector sanitario, señalética instrucción en áreas de ejercicios, obras adicionales de hormigón, pavimentos de hormigón estampado, piedra, solerillas, vigas laminadas para sombreaderos, ejecución de un nuevo portal de hormigón, refuerzo para fundaciones de portales existente y estanque de hormigón armado para riego) -Disminución(se decide disminuir partidas a reales necesidades de las obras;  suprimiendo partidas de Hormigón estructural visto H-30 Cadenas de amarre sombreaderos-Separadores metálicos) y Obras Extraordinarias (Durante la ejecución se hacen necesarias obras adicionales que tiene relación con; Restauración muro mampostería existente, tratamiento unión junta muro mampostería existente y nuevo, encamisados provisorios para futura viviendas 3era etapa, arriostramiento provisorio pórtico, estructura metálica de refuerzo para portales y equipo de bombas)
Es importante señalar que se requiere a lo menos dos etapas mas para el término del programa  determinado para este parque.</t>
  </si>
  <si>
    <t>EL PROYECTO TUVO DOS MODIFICACIONES DE CONTRATO.
MODIF. N°1,  POR M$ -15,  EN RESOLUCIÓN DV.DRAP.N° 396 DEL 10.05.2016, SIN AUMENTO DE PLAZO, POR AJUSTE EN LAS CUBICACIONES.
MODIF. N°2,  POR M$ 224.389, EN RESOLUCIÓN DV. DRAP. N° 589 DEL 13.07.2016, PRODUCTO DE LA NECESIDAD DE ADECUAR EL PROYECTO A LAS CONDICIONES ACTUALES, TANTO EN SEGURIDAD VIAL,Y EMPALMES AL PUENTE CHACA PRINCIPALMENTE, QUE GENERAN UN AUMENTO DE PLAZO DE 45 DÍAS.
MODIF N°3, RESOLUCIÓN DV.DRAP. N°04 DEL 21.03.2018, DEBIDO AL AJUSTE FINAL DE CUBICACIONES, POR M$-119.
EL PLAZO FINAL DEL CONTRATO FUE DE 345 DÍAS,CON FECHA DE TÉRMINO EL 16/02/2017</t>
  </si>
  <si>
    <t>Existe una diferencia en el plazo de obras civiles entre lo real y recomendado, ya que en primer lugar se firma el contrato pactando 11 meses de ejecución (y no 9 como lo recomendado) , ya que el plazo de ejecución fue ofertado por el contratista según lo requerido por Bases Administrativas de Licitación indicado en el punto 13.4 letra c. formulario N°9. Se adjuntan Bases administrativas.
Igualmente hubo una ampliación de plazo contractual de 60 días corridos según lo aprobado por Resolución Exenta N°2645 de fecha 04.10.2017, que deja la fecha de término del contrato para el día 12.12.2017. Posterior a esto comienza el período de revisión de comisión de recepción de Obras civiles, donde se levanta un acta de observaciones, se entrega un plazo para subsanarlas, y finalmente se recibe el edificio conforme con fecha 18.01.2018.</t>
  </si>
  <si>
    <t>La obra tuvo dos ampliaciones de plazo :
Res.Exenta 455 10/05/2017 60 días corridos.
según lo descrito en informe Técnico N° 65/21.04.2017, se solicita aumento de plazo para gestionar incremento presupuestario del proyecto parque costanera, en atención a singularidades del proyecto en general y la conformación de plataformas de contención para ciclovias en toda la extensión del Parque. Evidenciado un déficit de 1/3 del presupuesto contratado. Por lo anterior, mientras se gestiona incrementos, se procede a desarrollar modificaciones de las partidas contratadas y dar celeridad a partidas criticas del proyecto, a fin de lograr en una posterior asignación de recursos conformar las obras pendientes. Proyecto crítico en indicadores de metas MINVU dic 2017,  Se  sanciona mediante R.E. N° 455/10.05.2017, aumento de plazo de 60 días corridos, siendo la nueva fecha de término el día 18.09.2017.
Res. Exenta 815 04/09/2017 98 días corridos.
según lo descrito en informe Técnico N° 49/20.03.2017, la ITO ya había solicitado gestión para sancionar modificaciones conforme presupuesto presentado por la empresa contratista (MM$635), esto implica tramite desde Sereminvu Aysen a MIDESO por re evaluación y DIPRES. Desde el inicio de la solicitud de la ITO, hasta la modificación decreto Hacienda, trascurrieron cuatro meses, lo cual es dable otorgar al contratista, considerando que modificaciones anteriores, permiten reducir este plazo. Por lo anterior se sanciona mediante R.E. N° 816/04.09.2017, aumento de plazo de 98 días corridos, siendo la nueva fecha de término el día 25.12.2017.</t>
  </si>
  <si>
    <t>Problema en la adjudicación el año 2013. Demoras por problemas en napas subterraneas, aprobación de canalistas y mejoras en paso via ferrea. Demora y aumentos en valores proforma.</t>
  </si>
  <si>
    <t>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cierre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t>
  </si>
  <si>
    <t>AUMENTO DE PLAZO PARA EL BUEN TERMINO DE LA OBRA Y EL CORRECTO FUNCIONAMIENTO DEL PROYECTO
DECRETO Nº 876 24/10/2017</t>
  </si>
  <si>
    <t>Contrata obras a través de Res. N° 98 del 07.09.2016 con toma de razón 05.10.2016 a constructora Comercial Industrial Santa Olga Ltda. por un monto Inicial de M$468.727.
Res. Ex. N°2058 del 07.06.2017 aprueba convenio Ad Referéndum de aumento de obras M$36.859 , y concede aumento de plazo de 29 días corridos.  como respaldo informe técnico ÑU 06 de fecha 24.04.2017 elaborado por el director de obras.
Res. Ex. N°3320 del 15.09.2017 aprueba convenio Ad Referéndum de obras extraordinarias M$23.436 , y concede aumento de plazo de 45 días corridos.  como respaldo informe técnico ÑU 10 de fecha 17.07.2017 elaborado por el director de obras.
Res. Ex.. N°637 del 27.02.2018 aprueba aumento de plazo de 60 días corridos, como respaldo informe técnico ÑU 01 de fecha 12.01.2018 elaborado por el director de obras.
.</t>
  </si>
  <si>
    <t>Contrato original  de fecha 10 de agosto de 2016 aprobado por Resolución  015/1358 de fecha 12 de agosto de 2016
Resolución exenta N° 499 de fecha 2 de Marzo de 2017 aumento de plazo por ajuste de cubos
Resolución  exenta N° 1784 de fecha 14 de Junio de 2017, aumento de plazo por obras extraordinarias y aumento de obras.
Resolución exenta  N° 2511 de fecha 4 de Octubre de 2017,  aumento de plazo por aumento de obras, obras extraordinarias y disminución de obras.
Resolución exenta N° 2588 de fecha 6 de Octubre de 2017 , aumento de plazo por obras extraordinarias
Resolución exenta N° 2965, de fecha  14 de Noviembre de 2017, autorizas aumento de plazo y ordena suscribir  modificación del contrato de obras
Resolución N° 725 de fecha 23 de Marzo de 2018, aprueba modificación de contrato 
Resolución N° 721 de fecha 23 de Marzo de 2018, aprueba  modificación de contrato.</t>
  </si>
  <si>
    <t>Mediante resoluciones que se detallan se otorga mayor plazo al contrato:
Resolución DOH IV R N° 3949 del 14-12-2017 aumento de plazo en 100 días, en obra se consideran extensión de red, gaviones de protección para captación y extensión del dren.
Resolución DOH IV R N°2210 del 17-08-2018 Aumenta el plazo en 120 días Aumento de obras nuevas y disminuciones de obras contratadas lo que se traduce en aumento de 120 días.
Resolución DOH IV R N°2425 del 10-09-2018 Aprueba modificación de plazo N°3 Aumento de 60 días para energizar el sistema, debido a retraso de conexión de CONAFE .</t>
  </si>
  <si>
    <t>Res. Ex. DROH Los Ríos N°1294/2018: Aumento Plazo 75 Días.
Res. Ex. DROH Los Ríos N°1294/2018: Aumento de Obra por M$25.014 y Plazo 10 Días.</t>
  </si>
  <si>
    <t>El aumento de plazo se debe por paralizaciones al contrato debido a la demora de la Empresa SAESA en realizar la conexión eléctrica. 
Res. DROH N°1464 del 07.12.2017: Contrato Original 
Res. DROH N°591 del 13.07.2018: Modificación N°1 del contrato por concepto de paralización en 60 días.
Res. DROH N°776 del 24.09.2018: Modificación N°2 del contrato por concepto de paralización en 60 días.
Res. DROH N°1080 del 05.12.2018: Modificación N°3 del contrato por concepto de paralización en 45 días.</t>
  </si>
  <si>
    <t>La Ficha IDi establece como meses de obras civiles 5 meses y 3 de gastos administrativos</t>
  </si>
  <si>
    <t>El Convenio suscrito entre el Gobierno Regional e Inelco Ltda., considera un plazo de 333 días. No obstante hubo una paralización de obras solicitada por el Consejo de Monumentos Nacionales, que fue apelado por Inelco ante la Corte de Apelaciones de Arica, cuyo fallo fue favorable  a Inelco, ordenando la continuidad de obras. Hubo una paralización de 167 días corridos. Para tal efecto el Gore A&amp;P se pronuncio mediante la Resolución Afecta N° 46 del 16-08-2018</t>
  </si>
  <si>
    <t>Hubo un incendio en la misma construcción del proyecto.-</t>
  </si>
  <si>
    <t>El plazo contractual del proyecto consideraba 330 días corridos, donde se autorizaron 53 días de aumento de plazo. estas autorizadas según resolución Exenta Nº 3172 de fecha 02.06.2017 (23 días corridos).  Se autoriza aumento de plazo aludiendo a que: una vez formalizada la entrega de terreno, dicho terreno no se encontraba totalmente desocupado,  ya que existían instalaciones en funcionamiento y uso dependientes del Hospital, lo que generó retraso en las faenas  de inicio del contrato (obras preliminares), conjuntamente se produjo un retraso en la Recepción del Sello de Fundación, lo que impacto en la Carta Gantt y programación de la obra.
Resolución Exenta Nº 5804 de fecha 17.10.2017 (30 días corridos). Se autoriza aumento de plazo por un nuevo requerimiento sanitario, atendiendo a regularizar el recinto de “Farmacia” ya que no cumple con la nueva normativa aplicadas a dicho recinto, respecto a los flujos; separación de áreas de fraccionamiento y despacho; bodega de fármacos y oficina de químico farmacéutico. Estas modificaciones generan un retraso en el término de las obras contratadas, no obstante se mantiene el monto del presupuesto contratado.</t>
  </si>
  <si>
    <t>- Res. DOH Los Ríos N°385/2018 -&gt; Aprueba primera paralización de 60 días.
- Res. DOH Los Ríos N°468/2018 -&gt; Aprueba modificación de contrato por un aumento $20.929.581 .
- Res. DOH Los Ríos N°981/2018 -&gt; Aprueba aumento de plazo de contrato en 18 días corridos entre 19.07.2018 al 05.08.2018 ambas fechas inclusive.
- Res. DOH Los Ríos N°1241/2018 -&gt; Aprueba modificación de contrato por un aumento $19.553.342 .</t>
  </si>
  <si>
    <t>La extensión del plazo del contrato se puede deber a la entrega tardía de terreno a la empresa contratista.</t>
  </si>
  <si>
    <t>1ra. Mod. Por Res NÂ° 59 de 13.01.2017: 120 dÃ­as hasta 17.05.17, Inf. Tec. 27/12/16 Mod. Ctto. en sector por 14.749,72 UF, complementar calidad tÃ©cnica y de diseÃ±o del proyecto. Recursos sectoriales
2d. Mod. Por Res NÂ° 931 de 17.05.2017: 13 dÃ­as hasta 30.05.17 , Mod. ctto sector por 3.023,06 UF, por emplazamiento de construcciÃ³n, cambio de fachadas y cambio de vanos ventana. Recursos sectoriales
3ra. Modif. Por Res NÂ° 1027 de 30.05.2017: 54 dÃ­as hasta 23.07.17, y 127 dÃ­as hasta 30.09.2017, por modificaciÃ³n de proyecto de acuerdo a requerimiento de las familias. Recursos sectoriales</t>
  </si>
  <si>
    <t>La obra fue contratada mediante Resolución N°27 del 14.11.2016 por un monto total de M$960.000 con financiamiento compartido, siendo presupuesto MINVU M$550.861 y presupuesto FNDR M$409.139, con un plazo inicial de 330 días corridos.
Mediante Resolución Exenta N°3349 del 01.12.2017 se amplía el plazo de la obra en 120 días corridos, con motivo de realizar obras  para restaurar el Memorial de Derechos Humanos existente en el lugar de las obras, la instalación pavimentos de piedra laja, obras de entubamiento de aguas lluvias y traslado de postes de alumbrado.
Mediante Resolución Exenta N°1450 del 19.04.2018 se amplía el plazo en 60 días corridos, debido a modificaciones de obras y solicitud de recursos en trámite ante el Gobierno Regional y en espera del resultado de las gestiones ante el GORE.
Mediante Resolución Exenta N°2540 del 30.07.2018 se amplía el plazo de la obra en 67 días corridos, por espera a la tramitación administrativa de la modificación del monto del contrato de $127.725,979
El total del plazo incluida las ampliaciones corresponde a 577 días corridos, siendo su fecha de término contractual el 30.07.2018
Mediante resolución Exenta N°2540 del 30.07.2018 se sanciona aumento de monto de la obra por un total de M$127.725,979 quedando el monto total de la obra en M$1.087.725,979. 
Los recursos por mayor monto del contrato de M$127.725,979 fueron con financiamiento del Gobierno Regional, cuyos recursos por M$127.726 fueron aprobados mediante Certificado N°87 del 26.04.2018 del Consejo Regional de Los Lagos e informado al Serviu mediante Ord.N°1230 del 04.05.2018.</t>
  </si>
  <si>
    <t>El contrato se adjudicó por Res DOH IX Región N°1058/16.05.2017, con un plazo contractual de 360 días corridos. Tuvo aumento de plazo, según Resolución DOH IX Región N°816/02.05.2018 por 150 días corridos, esto con el fin de materializar aumento de arranques y sus obras anexas.</t>
  </si>
  <si>
    <t xml:space="preserve">Aumento de plazo fue requerido por la empresa en carta CO 020-2017 con fecha 15.12.2017 argumentando problemas de paralización de obras producto de existencia de canal de regadío  subterráneo, ademas de solicitud de aumento de obras y obras extraordinarias que debía autorizar el Gobierno Regional.  
Lo anterior se aprueba por decreto alcaldicio N° 4363 de fecha 19.12.2017 </t>
  </si>
  <si>
    <t>No existen variaciones entre el plazo recomendado y el real.</t>
  </si>
  <si>
    <t>El aumento de plazo se debe a obras extraordinarias ejecutadas en la modificación N°1, pero la mayor cantidad de tiempo fue debido a la tardanza en la conexión por parte de SAESA.
Res. DROH N°314 del 31.03.2017: Contrato original.
Res. DROH N°1600 del 23.01.2018: Modificación de Contrato N°1. Obras Extraordinarias y aumento de plazo. 
Res. DROH N°487 del 13.06.2018: Modificación de Contrato N°2. Paralización.
Res. DROH N°521 del 25.06.2018: Modificación de Contrato N°3. Paralización.
Res. DROH N°688 del 20.08.2018: Modificación de Contrato N°4. Paralización.
Res. DROH N°1158 del 12.12.2018: Modificación de Contrato N°5. Paralización.
Res. DROH N°538 del 29.04.2019: Modificación de Contrato N°6. Paralización.
Res. DROH N°591 del 10.05.2019: Modificación de Contrato N°7. Regularización administrativa de redacción.
ORD. DROH N°1005 del 23.05.2019 se indica a la U.T. de ESSAL modificar contrato por disminución de monto.Se regularizará contrato, pero no por plazo.</t>
  </si>
  <si>
    <t xml:space="preserve">Res. N°319 de Fecha 31.03.2017: Contrato original. 
Res. N°1198 de Fecha 24.10.2017: Primera Modificación de Contrato con Disminuciones y obras extraordinarios sin aumento de plazo ni monto. 
Res. N°1557 de Fecha 22.12.2017: Segunda Modificación de Contrato con aumento de plazo y monto. 
Res. N°592 de Fecha 13.1072018: Tercera Modificación de Contrato con paralización, aumento de plazo y monto. 
Res. N°762 del 20.09.2018: Cuarta Modificación de Contrato con paralización. </t>
  </si>
  <si>
    <t>CON FECHA 14 DE OCTUBRE DE 2016 , SE OTORGA UN PLAZO ADICIONAL DE 90 DÍAS  MEDIANTE DECRETO EXENTO DOM 134-5459 DE FECHA 14 DE OCTUBRE DE 2016 DEBIDO A RETRASO DE LA PRIMERA TRANSFERENCIA DE RECURSOS DE PARTE DEL GOBIERNO REGIONAL DEL BIO BIO  Y POR LA MODIFICACIÓN DEL TRAZADO DE RED EN LA INTERSECCIÓN DEL CAMINO A BULI ORIENTE CON LA RUTA 5., LUEGO,SE OTORGARON OTROS 90 DÍAS MEDIANTE DECRETO ALCALDICIO Nº DECRETO EXENTO DOM Nº 10-0429  DE FECHA 23 DE ENERO DE 2017  DEBIDO A QUE HUBO QUE MODIFICAR PROYECTO DE PARALELISMO EN LA ENTRADA DEL CAMINO EN LA RUTA 5, POR INSTALACIÓN DE UNA PASARELA PEATONAL .
POSTERIORMENTE , SE OTORGÓ OTROS 90 DÍAS DE AUMENTO DE PLAZO, YA QUE HUBO RETRASO POR PARTE DE LA DISTRIBUIDORA ELÉCTRICA LUZPARRAL SA, EN LA INSTALACIÓN DE LINEAS ELÉCTRICAS , POSTACIÓN Y EMPALME PARA EL SISTEMA APR DE BULI ORIENTE, ESTA AUTORIZACION DE AUMENTO DE PLAZO SE HIZO A TRAVÉS DE DECRETO DECRETO EXENTO DOM 66-3283 DE FECHA 25 DE MAYO DE 2017</t>
  </si>
  <si>
    <t xml:space="preserve">LA AMPLIACIÓN DE PLAZO DEL PROYECTO SE REALIZÓ EN TRES INSTANCIAS, LAS CUALES SE DETALLAN A CONTINUACIÓN:
1) AMPLIACIÓN DE PLAZO DE 45 DÍAS DESDE EL 16/11/2017 HASTA EL 31/12/2017.
ESTA AMPLIACIÓN DE PLAZO SE FUNDAMENTA  EN EL DECRETO ALCALDICIO N°7063/2017 POR PROBLEMAS ADMINISTRATIVOS AJENOS AL CONTRATISTA, LOS CUALES SON DOS PERMISOS AMBIENTALES SECTORIALES QUE DEBIERON TRAMITARSE POR EL TITULAR DEL PROYECTO, LA MUNICIPALIDAD DE ANDACOLLO.
LOS DOCUMENTOS ANTES MENCIONADOS FUERON REQUERIDOS PARA LA RECEPCIÓN PROVISORIA DEL PROYECTO.
2) AMPLIACIÓN DE PLAZO DE 30 DÍAS DESDE EL 01/01/2018 HASTA EL 30/01/2018.
ESTA AMPLIACIÓN SE FUNDAMENTA EN DECRETO ALCALDICIO N°8665/2017 POR SOLICITUD DE AUMENTO DE PLAZO DE EJECUCIÓN DE LA OBRA.
3) AMPLIACIÓN DE PLAZO DE 30 DÍAS DESDE EL 31/01/2018 HASTA EL 31/03/2018.
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
-DISPOSICIÓN DE COBERTURA VEGETAL.
-ESCARPE  PARA FRANJA CORTAFUEGO.
-COLOCACIÓN CARPETA RODADOS PARA CAMINO PERIMETRAL.
-CONSTRUCCIÓN DE CANALES CAPTADORES  DE AGUAS LLUVIAS.
-SISTEMA DE SUJECIÓN CANALES  AGUAS LLUVIAS.
SE ADJUNTAN LOS DECRETOS DE AUMENTO DE PLAZOS Y AUMENTO DE CONTRATO, ESTOS NO MODIFICARON EL DISEÑO ORIGINAL </t>
  </si>
  <si>
    <t xml:space="preserve">Por  modificación del contrato donde se incorporan aumentos de obra y obras extraordinarias, las que para su concreción primero se debía tener aprobación del Gobierno Regional, modificar convenio mandato y respectivas resoluciones, demorando este proceso. </t>
  </si>
  <si>
    <t>Variaciones se explican en Ordinario de la Dirección de Arquitectura del 31/12/2018 adjunto en carpeta digital.</t>
  </si>
  <si>
    <t xml:space="preserve">Las variaciones corresponde a dos factores, el tiempo de espera del decreto y debido a variaciones de la obra y obras extraordinarias realizadas, reflejadas en las notas de cambio N° 54 y 56 y la disminución del valor proforma del contrato, actos validados por la Unidad técnica y financiera del proyecto. </t>
  </si>
  <si>
    <t>1 ra. Amplia 60 dias Res. Ex. 76 del 17/01/2018 causa  de acuerdo a informe técnico del 12/01/18 se genera por definición de cierre perimetral propietario terreno lote N° 7 (lado oriente) quienes interpusieron en tribunales una demanda el 31/08/17 solicitando paralización de obras.  2da. Ampliación 60 días, Res. Ex. 574 del 06/04/18, informe técnico del 27/03/18, causa No se llega a acuerdo con el vecino demandante por lo que se realiza modificación de arquitectura del proyecto para no afectarlos en el sentido de no aportar aguas al terreno y no tener que demoler y trasladar cierro existente, se ingresa modificación de loteo a DOM. 3ra. Ampliación 120 días y aumento de Ctto. $184.223.249- (Sector $144.942.733.- FNDR $39.280.516), Res. ex. N° 963 del  08/06/18, causa Modificación de loteo Aprobada por DOM, considera aumento, disminuciones y obras extraordinarias detallado en informe técnico del 29/05/18 del Depto. Técnico. 4ta. ampliación 45 días, Res. ex. N° 1734 del 05/10/18, causa atraso de la Municipalidad en la emisión del certificado de número (31 días), lo que generó atraso en el ingreso a aguas Magallanes para la subsanación de observaciones (agua Potable y alcantarillado) al proyecto debido a la modificación de loteo que se debió realizar y mejoramiento  a vivienda de discapacitado (informe Técnico del 01/10/18).</t>
  </si>
  <si>
    <t xml:space="preserve">Está supeditada a los plazos del decreto, ya que la ejecución se cumplió conforme a lo estimado. </t>
  </si>
  <si>
    <t>El plazo inicial del Contrato correspondía a 240 días corridos, desde el 02 de diciembre 2016 hasta el 30 de julio 2017, siendo modificado con dos aumentos de plazos, el primero es por 60 días corridos, Res 15/272 con fecha 01.08.2017, el segundo es por 60 días corridos, Res 15/09 con fecha 17.01.2018, el plazo total vigente de 360 días corridos.  (mayor información en Informe de Recepción definitiva y Resoluciones)</t>
  </si>
  <si>
    <t xml:space="preserve">Resolución Contrato Nº 36 del  12.07.2016 . Plazo :180  días corridos. PLAZO TOTAL  DEL CTTO INCLUIDA LAS AMPLIACIONES 180+255= 435 total
Se otorga ampliación de plazo  del 60 días corridos por Res Ex Nº 1303 del 29.03.2017 . Causal . Modificación  proyecto eléctrico en cuanto al tipo de luminarias debido a que las especificadas tienen alto consumo. La municipalidad solicita que sea tipo LED.
Se otorga ampliación de plazo  del 60 días corridos por Res Ex Nº 2250 del 30.05.2017 .Causal : Cambio  tipo  de luminarias aun no definido y aceptado por la municipalidad de Loncoche.
Se otorga ampliación de plazo  del 60 días corridos por Res Ex Nº 3209 del 25.07.2017 . Causal: no esta aprobada la modificación del tipo de luminarias con la respectiva modificación de contrato.
Se otorga ampliación de plazo  del 60 días corridos por Res Ex Nº 3951 del 21.09.2017 .Causal: aun no esta aprobada la modificación del tipo de luminarias con la respectiva modificación de contrato.
Se otorga ampliación de plazo de 15 días corridos  por Res Ex Nº 4457 del 09.11.2017 Causal :por modificación contrato ( aumento de obra) </t>
  </si>
  <si>
    <t>se realizan tres contratos de obras los cuales permiten intervenir disminuir los tiempos ejecución, presentándose algunos de ellos en ejecución simultanea durante su desarrollo..</t>
  </si>
  <si>
    <t>El contrato se adjudicó por Res DOH IX Región N°1057/16.05.2017, con un plazo contractual de 360 días corridos. Tuvo aumento de obras, según Resolución DOH IX Región N°491/22.03.2018, esto con el fin de materializar aumento de arranques y sus obras anexas.</t>
  </si>
  <si>
    <t>La Dibam Solicitó incorporar una serie de modificaciones al contrato, la cual generó un aumento de contrato y por ende implicó aumentar el plazo en 30 días.</t>
  </si>
  <si>
    <t>1RA. MOD. POR RES. N° 2396 DEL 01/12/2017, AMPLIA PLAZO EN 120 DÍAS-SIN AUMENTO DE OBRA.  CAUSA EN INFORME TÉCNICO DEL 20/11/2017.- DEBIÓ A QUE SE DEBE COMPLEMENTAR SOLUCIONES SERVICIOS DE ALCANTARILLADO Y AGUA POTABLE PARA LOTEOS HAB. SAN IGNACIO 5 Y 6, LOTEOS QUE ESTÁ FUERA DE ÁREA CONCESIÓN DE LA EMPRESA SANITARIA, LO CUAL GESTIONA LA OTRA EMPRESA.  2DA. MOD. POR RES. N° 1004 DEL 14/06/2018, AMPLIA PLAZO EN 45 DÍAS- SIN PAGO ADICIONAL. INFORME TÉCNICO DEL 12/06/2018 CAUSA: ESPERA DE APROBACIÓN DEL  CONSEJO REGIONAL A LAS MODIFICACIONES DE OBRA SOLICITADA AL GORE POR OF. N° 1280 DEL 05/06/2018. 3RA. MOD. POR RES. N° 1334 DEL 03/08/2018, AUMENTO DE PLAZO POR 65 DÍAS Y DE CONTRATO POR $82.529.172.- INFORME TÉCNICO DEL 10/05/2018, CAUSA: MEJORAR Y COMPLEMENTAR EL PROYECTO, NUEVAS PARTIDAS PARA UNA MEJOR FUNCIONALIDAD Y SEGURIDAD AL SECTOR, IMPLEMENTACIÓN DE SEÑALIZACIÓN DE NOMBRES DE CALLES, PREVENTIVAS Y DE DEMARCACIÓN DE CALZADAS COMO MEDIDAS DE MITIGACIÓN VIAL, OBRAS PARA SEGURIDAD VEHICULAR Y PEATONAL LO QUE GENERA AUMENTO DE PLAZO Y CONTRATO. AUMENTO DE OBRA Y OBRAS EXTRAORDINARIA SEGÚN INFORME TÉCNICO DE FECHA 10/05/2018. 4TA. MOD. POR RES. N° 1688 DE OCT/2018, AUMENTO PLAZO 21 DÍAS, SIN AUMENTO CTTO. INFORME TÉCNICO DEL 13/09/2018 CAUSA: PERMITIR SUMINISTRO DE SERVICIOS BÁSICOS A CONDOMINIO SAN IGNACIO 5 Y 6.</t>
  </si>
  <si>
    <t>La Resolución N° 5690 de fecha 16.11.2018, da cuenta de que el Tiempo Contratado fue de 360 días, el cual mediante la res Ex. N°1562/2018, aumento el plazo en 18 días corridos. Siendo el nuevo plazo contractual de 378 días corridos.
las obras  se dan inicio el 02.05.2017, con fecha de termino contractual para el 15.05.2018, sin embargo el termino real esta declarado el 09.03.2018 empleado un tiempo de 311 días corridos.
la justificación de las modificaciones en plazo radican por los aumentos y disminuciones contractuales, establecidas en la resoluciones exenta N° 5690,  las cuales modificaron la programador física de la obra la baja y ademas de la ejecución en el menor tiempo de las obras de servicios adjuntas en los valores proforma.</t>
  </si>
  <si>
    <t>La variación en el plazo corresponde a la coordinación de la entrega de la ambulancia con el establecimiento.</t>
  </si>
  <si>
    <t>Las variaciones en los plazos se deben principalmente a los procesos de licitación .
ORDEN DE COMPRA                	FECHA
5240-29-SE15                	 10-02-2015
5240-303-SE15	                 18-06-2015
5240-771-SE14	                 22-12-2015</t>
  </si>
  <si>
    <t xml:space="preserve">Esta compra  se realizó en menos meses </t>
  </si>
  <si>
    <t xml:space="preserve">este proyecto   no   requirió finalmente de item OTROS GASTOS </t>
  </si>
  <si>
    <t>La ejecución del dinero del ítem se efectúa en un tiempo acotado al identificarse tardíamente estos recursos..</t>
  </si>
  <si>
    <t xml:space="preserve">Plazo de otros gasto no corresponde toda vez que este contrato fue licitado por 75 MOP , en la cual no cancela premios , por lo cual este ítem no fue utilizado </t>
  </si>
  <si>
    <t xml:space="preserve">Se amplia el plazo de obras civiles por aumento de partidas solicitada por el mandante, en lo relacionado por el sistema de vigilancia  y otros.
En otros gastos  no hubo otro oferentes por lo cual no se utilizaron estos recursos para el pago de premios </t>
  </si>
  <si>
    <t>Por Resolución Afecta Nro 127 del 13 de Octubre 2016 Tomada Razón por parte de la Contraloría Regional donde remite Convenio Mandato  para la adquisición de Equipamiento, Equipos y Vehículos, se tramita los siguientes Decretos:
 Decreto Exento N° 1057 con fecha 10/11/2016 que autoriza adquisición de Camión Compactador  vía convenio Marco. 
 Decreto Exento N° 1128 con fecha 25/11/2016 que adjudica bajo  Modalidad Grandes Compras adquisición de Camión Compactador  
Contrato de Adquisición Camión Compactador  con fecha 29/11/2016
Decreto Exento N° 1210 con fecha 19/12/2016 que aprueba Contrato de adquisición de Camión Compactador  bajo  Modalidad Grandes
Acta de Recepción provisoria Camión Compactador con fecha 27/12/2016
 Decreto Exento N° 1058 con fecha 10/11/2016 que autoriza adquisición de Excavadora  vía convenio Marco. 
 Decreto Exento N° 1127 con fecha 25/11/2016 que adjudica bajo  Modalidad Grandes Compras adquisición de  Excavadora 
Contrato de Adquisición  Excavadora con fecha 28/11/2016
Decreto Exento N° 1167 con fecha  05/12/2016 que aprueba Contrato de adquisición de Excavadora  bajo  Modalidad Grandes
Acta de Recepción provisoria Excavadora con fecha 01/12/2016</t>
  </si>
  <si>
    <t>Se produjeron 2 llamados a licitación por lo tanto se generaron 2 pagos de premios y por eso la diferencia entre el plazo recomendado y el real
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t>
  </si>
  <si>
    <t xml:space="preserve">se registra solo asignación </t>
  </si>
  <si>
    <t>Los 90 días corridos sólo contemplaban la entrega en Arica, posteriormente se realizaron las capacitaciones y revisión del SSA, siendo el visto bueno final el 12-12-2016.</t>
  </si>
  <si>
    <t>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t>
  </si>
  <si>
    <t>La obtención del Derecho municipal por obra nueva finalmente no se gestionó en mayo (como se tenía presupuestado), sino el pago fue realizado en diciembre del 2016.</t>
  </si>
  <si>
    <t>No se registran variaciones en este item.</t>
  </si>
  <si>
    <t>Considerando que el 16-12-2013 fue cancelado el permiso de edificación como primer gastos, luego de ello existieron 4 procesos Licitatorios fallidos, realizándose un Trato Directo, el que se concreto finalmente a través del contrato que inició el 02-11-2015, por lo cual el último gasto de este ítem se realizó el 24-02-2016, es por ello la cantidad de meses que existieron.</t>
  </si>
  <si>
    <t>Se realizaron 10 compras de terrenos para Servidumbre de Paso debido a la cantidad de personas que firman se aumento el plazo previsto. El listado de compra de terrenos para servidumbres es el siguiente:
1) Sucesión Vásquez Muñoz en 134 m2 por un valor de $5.520.000
2) Maritza Gutierrez Aguilera en 73.2 m2 por un valor de $948.000
3) Sucesión Salazar Arévalo en 274 m2 por un valor de $4.110.000
4) Ilia Riquelme Sánchez - Aurelio Riquelme Parra en 134 m2 por un valor de $2.010.000
5) Juana de la Fuentes Lagos en 307.2 m2 por un valor de $4.608.000
6) Salvador Mellado Mellado en 220.88 m2 por un valor de $3.313.200
7) Oscar Salamanca Rodriguez en 204 m2 por un valor de $3.060.000
8) Silvia Muñoz Contreras en 57.2 m2 por un valor de $858.000
9) Regner Jimenez Toro (Sucesión) en 300 m2 por un valor de $ 4.500.000
10) Sucesión Muñoz Gatica en 340 m2 por un valor de $6.120.000
Totalizando en esta partida $35.047.200
y ademas de estas compras, se consideraron 3 Expropiaciones de Servidumbres
1) Benavides Jara Luís E. y Otros en 276.16 m2 por un valor de expropiación de $1.279.555
2) Espinoza Garrido Audalicio en 84 m2 por un valor de expropiación de $389.840
3) Espinoza Suarez Manuel y Hna. en 208 m2 por un valor de expropiación de $1.108.800
Totalizando en esta partida $2.778.195
Totalizando en las dos partidas de terreno (Compra + Expropiaciones) un total de $37.825.395</t>
  </si>
  <si>
    <t>No se incurrió en gastos en este ítem dado que el permiso fue cancelado por la Ilustre Municipalidad de Castro</t>
  </si>
  <si>
    <t>El proyecto no contempló otros gastos, se indicó la fecha del 06-08-2019 para que el sistema permita enviar la evaluación.</t>
  </si>
  <si>
    <t>La asignación de otros gastos no influyó negativamente en los plazos de la ejecución de la obra. JUNJI Maule por su parte, atendiendo al proceso de pago de valor pro forma del programa Aumento de Cobertura, el 11-09-2017 devolvió a la empresa constructora el valor de $1.518.229, como respuesta a la carta emanada de la empresa constructora Sociedad Constructora Faundez Córdova y Cía. Ltda. e ingresada por oficina de partes de JUNJI Maule el 20-10-2017, acompañando la orden de ingreso municipal de Linares N° 0035451 con timbre de pago de 11-09-17.
[La fecha de inicio del primer contrato y la del último contrato indicada más arriba, corresponden al contrato de OOCC y Consultorías].
*Se corrigen las fechas, ya que se había registrado las correspondientes a obras civiles, y no a la asignación otros gastos. Se consideró la fecha en la cual JUNJI pago a la empresa el valor solicitado siendo ésta el 09-11-2017.</t>
  </si>
  <si>
    <t xml:space="preserve">Desde la aceptación de la orden de compra hasta la recepción sin observaciones de la ambulancia. </t>
  </si>
  <si>
    <t>No existen modificaciones</t>
  </si>
  <si>
    <t>Con este ítem se cancela a la Ilustre Municipalidad de Ancud el permiso de edificación N° 32 de fecha 13 de febrero de 2017.</t>
  </si>
  <si>
    <t>No se incurrió en gastos con cargo a este ítem dado que el permiso de edificación fue cancelado por la Municipalidad de Quellón.</t>
  </si>
  <si>
    <t xml:space="preserve">En este caso OTROS GASTOS son parte del contrato total de Diseño y Construcción que tiene un plazo de 14 meses (430 días), por lo tanto si bien dentro de la programación de la obra tienen una duración congruente con los 3 meses informados,  no existe un contrato particular asociado a este ítem.   </t>
  </si>
  <si>
    <t>Se tomo como fecha de inicio con la firma del convenio mandato, donde se estipula los valores a pagar por premio (otros gastos) y fecha de termino la resolución de adjudicación de la obra. Para esta iniciativa solo se presentaron dos contratistas, el adjudicado y el otros quedo fuera de bases, por lo que no se pago premio (otros gastos)</t>
  </si>
  <si>
    <t>Permiso edificacion</t>
  </si>
  <si>
    <t>Existieron dos aumentos de plazo de 45 y 20 días (total 65 días corridos), más 15 días que otorga la comisión receptora de obras para subsanar las observaciones.
Los Aumentos de plazo obedecieron a Modificaciones introducidas por unidades de la municipalidad de El Bosque en cuanto a alterar el paisajismo propuesto para mantener ciertas especies como introducir otras. Además, parte de este aumento de plazo también es producto del retraso de los vistos buenos necesarios en las obras de pavimentación por parte de la SDPOV, previo al inicio de cada partida de ese rubro.</t>
  </si>
  <si>
    <t>Pago permiso de edificación</t>
  </si>
  <si>
    <t>El Valor Proforma se programó al inicio de las obras, y este fue cancelado el mes de diciembre de 2016. Pero este fue programado para pagarse a la mitad de la ejecución del proyecto.
El proyecto fue entregado para ejecución de las obras con fecha 02 de noviembre de 2016. Se adjunta respaldo.</t>
  </si>
  <si>
    <t>LA AMPLIACIÓN DE PLAZO DEL PROYECTO SE REALIZÓ EN TRES INSTANCIAS, LAS CUALES SE DETALLAN A CONTINUACIÓN:
1) AMPLIACIÓN DE PLAZO DE 45 DÍAS DESDE EL 16/11/2017 HASTA EL 31/12/2017.
ESTA AMPLIACIÓN DE PLAZO SE FUNDAMENTA  EN EL DECRETO ALCALDICIO N°7063/2017 POR PROBLEMAS ADMINISTRATIVOS AJENOS AL CONTRATISTA, LOS CUALES SON DOS PERMISOS AMBIENTALES SECTORIALES QUE DEBIERON TRAMITARSE POR EL TITULAR DEL PROYECTO, LA MUNICIPALIDAD DE ANDACOLLO.
LOS DOCUMENTOS ANTES MENCIONADOS FUERON REQUERIDOS PARA LA RECEPCIÓN PROVISORIA DEL PROYECTO.
2) AMPLIACIÓN DE PLAZO DE 30 DÍAS DESDE EL 01/01/2018 HASTA EL 30/01/2018.
ESTA AMPLIACIÓN SE FUNDAMENTA EN DECRETO ALCALDICIO N°8665/2017 POR SOLICITUD DE AUMENTO DE PLAZO DE EJECUCIÓN DE LA OBRA.
3) AMPLIACIÓN DE PLAZO DE 30 DÍAS DESDE EL 31/01/2018 HASTA EL 31/03/2018.
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
-DISPOSICIÓN DE COBERTURA VEGETAL.
-ESCARPE  PARA FRANJA CORTAFUEGO.
-COLOCACIÓN CARPETA RODADOS PARA CAMINO PERIMETRAL.
-CONSTRUCCIÓN DE CANALES CAPTADORES  DE AGUAS LLUVIAS.
-SISTEMA DE SUJECIÓN CANALES  AGUAS LLUVIAS.</t>
  </si>
  <si>
    <t>Proyecto presenta variaciones por las licitaciones que tuvo que realizarse.</t>
  </si>
  <si>
    <t xml:space="preserve">La diferencia se da porque  hubo modificaciones en la licitación. </t>
  </si>
  <si>
    <t xml:space="preserve">No se realizaron lo gastos en este ítem. Por eso no se observan variaciones en los gastos. </t>
  </si>
  <si>
    <t xml:space="preserve">La diferencia de la fecha de inicio con la de termino se debe principalmente a que la primera corresponde a la fecha del contrato y la segunda a su devengo respectivo.  </t>
  </si>
  <si>
    <t xml:space="preserve">Esta obedecen a los plazos de los decretos presupuestarios. </t>
  </si>
  <si>
    <t>El Recomendado fue de 3 meses y el real fue de 1 día, dado que fue el pago del premio por el 2° Lugar en el llamado del Pago Contra Recepción.</t>
  </si>
  <si>
    <t>El Contratista “ Empresa Contratista Eduardo Herrada”,  firma contrato el 16 de Diciembre de 2015, Resolución Exenta N°3310, para ejecutar la obra en un monto total de $296.942.754.- iva incluido  y en un plazo de 180 días corridos a partir de la entrega de terreno.
Se entrega el Terreno el 28 de Diciembre de 2015 . Posteriormente se autoriza  4 aumentos de plazo: Res. Ex. 1753 del 23.06.2016 por 9 días, Res. Ex. 1830 del 01.07.2016 por 51 días, Res. Ex. 2318 del 23.08.2016 por 30 y la última Resol. Ex. N°2907 del 02.11.2016 por 7 días, completando un plazo final de 277 días corridos, con fecha de término el 29 de Septiembre de 2016.
Los últimos 7 días se otorgan en consideración al accidente  de trayecto sufrido por un grupo de trabajadores el día 21 de Septiembre del 2016, en el cual fallece uno de ellos y otros cuatro quedan con lesiones que requieren licencia médica. En vista de este problema que afecta el avance de los trabajos, se solicita al Contratista (fecha 29/09/2016 Folio 11 Libro de Obra N°2) presentar un nuevo plan de trabajo, necesario para terminar la obra y lograr su entrega lo antes posible.
En vista del poco avance de los trabajos y que el atraso se acercaba al 15%, que es una causal para poner término anticipado del Contrato,  se insiste a la Empresa que debe tomar acciones para terminar la obra lo antes posible (Folio 15 de fecha 24/10/2016 del Libro de Obra N°2). En consecuencia de lo anterior, por este motivo se realiza reunión en obra el 02/11/2016, en que participa la Jefa de Recursos Físicos, el Jefe de Unidad de Obras del Departamento de Recursos Físicos, la ITO, el Director de Obras y el Director de Salud de la Municipalidad de Alhué y el Contratista,  Folios 17, 18, 19 del Libro de Obra N°2- acordando hacer todos los esfuerzos necesarios para terminar la obra, colaborando en temas principales como: Acceso Vehicular, Empalme eléctrico y aprobar proyecto instalaciones sanitarias ante SEREMI de Salud,. El Contratista se compromete avanzar en los trabajos pendientes y reconoce  que está incurriendo en multas por atraso en entrega de la obra terminada, y que el Servicio tiene la facultad de poner término anticipado del Contrato por tener más del 15% de atraso (26/10/2016 se cumplió el 15% de atraso respecto a lo contratado). 
En consideración a que las partidas para dar termino a la obras en  esa fecha   representaban  un  15.35% del monto contratado , lo que constituye un monto marginal en comparación  a lo ejecutado 84,65%,  ( EP°9 del avance hasta el mes de Octubre en documento adjunto) para el Servicio resultaba ineficiente  poner término anticipado al contrato, porque significaría  realizar un nuevo proceso de licitación, adjudicación y construcción para terminar los trabajos, posponiendo en demasía la entrega del centro de salud.   
El Contratista a pesar de los aumentos de plazo no es capaz de recuperar el avance de la obra .
Respecto del segundo Contrato que fue a través de  Trato directo de “Terminación de Construcción CECOSF Villa Hacienda Alhué” autorizado a través Resolución Exenta N° 1360 de fecha 19 de mayo de 2017, Contratista Camilo Moreno Constructora e Inmobiliaria E.I.R.L por un monto de $ 44.776.656.-, ITO: Paula Toledo, se cursaron dos multas a través de resoluciones Exentas N° 1680 de fecha 04 de junio de 2018 y N° 1810 de fecha 13 de junio de 2018, la segunda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
Finalmente  un segundo Contrato: Trato directo de “Terminación de Construcción CECOSF Villa Hacienda Alhué” autorizado a través Resolución Exenta N° 1360 de fecha 19 de mayo de 2017, Contratista Camilo Moreno Constructora e Inmobiliaria E.I.R.L por un monto de $ 44.776.656</t>
  </si>
  <si>
    <t>El tiempo muerto señalado se debe a que el proyecto original no consideraba el ítem vehículo con la ambulancia de traslado, la cual se presente en forma posterior al proyecto ejecutado por lo cual se adquirió con un año de desface.</t>
  </si>
  <si>
    <t>La diferencia se debe a una modificación de contrato, correspondiente a 45 días, como se explicó previamente.</t>
  </si>
  <si>
    <t>Se ejecutaron 2 contratos:
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
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
Se realiza un aumento de plazo por 42 días corridos, sancionado mediante Resolución Exenta N° 225 de fecha 17-01-2018, debido a la contratación de aumentos y obras extraordinarias, siendo la fecha definitiva de término contractual el 12-02-2018.
La fecha de término real fue el día 25-01-2018, según acta de recepción de la obra N° 11/2018.
Tiempos muertos: Se produce un periodo de tiempo muerto entre el primer y segundo contrato, debido al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
Respecto a los Gastos Administrativos, 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t>
  </si>
  <si>
    <t>La existencia de tiempos muertos en el proyecto real se debe a tiempos de espera que se producen en los procesos de conformación de comisiones de recepción , procesos mismos de recepción y certificaciones pendientes.</t>
  </si>
  <si>
    <t>La principal diferencia de los plazos recomendados y reales se encuentran en  los Gastos Administrativos, ya que se utilizan por parte de la Unidad Técnica durante todo el periodo del contrato hasta su liquidación, la que se efectuó mediante Res. DA N°02 de fecha 31.01.2018.-</t>
  </si>
  <si>
    <t>El tiempo muerto señalado se debe a que el proyecto original no consideraba el ítem vehículo con la ambulancia de traslado, la cual se presento en forma posterior al proyecto ejecutado por lo cual se adquirió con un año de desfase.</t>
  </si>
  <si>
    <t>Modificaciones de plazo debido a cambios en el presupuesto de obra.</t>
  </si>
  <si>
    <t>El proyecto Conservación Diversas calles de Palena contempló 3 contratos: 
1. Mejoramiento Diversas calles Sector Aulen - Hualaihue, la cual fue contratada mediante Resolución N°071 del 28.12.2015 con un plazo inicial de 210 días corridos. Mediante Resolución Exenta N°2688 del 01.09.2016 se aprueba aumento de plazo de 60 días corridos, siendo su plazo aumentado de 270 días corridos, con fecha de término contractual ampliado el 05.11.2016. Esta modificación se debió al bloqueo de caminos y transbordadores durante las protestas de pescadores artesanales de la Región, produciéndose problemas de abastecimiento de combustibles, materiales y ausencias de trabajadores que no pudieron llegar a la obra.
2. Mejoramiento Diversas calles comuna de Chaitén, la cual fue contratada mediante Resolución N°072 del 28.12.2015 , con un plazo de 280 días corridos, con fecha de término contractual el 21.11.2016. 
3. Mejoramiento Diversas calles comunas de Palena y Futaleufú, contratada mediante Resolución N°14 del 05.07.2016, con un plazo inicial de 240 días corridos. Mediante Resolución Exenta N°2538 del 15.09.2017 se aprueba aumento de plazo de 120 días corridos, siendo su plazo aumentado de 360 días corridos, con fecha de término contractual ampliado el 06/10/2017. Esta modificación se debió a la espera sobre modificaciones de obra relacionadas con excavaciones en roca, que implican procesos especiales y con mayores tiempos de ejecución.</t>
  </si>
  <si>
    <t>La principal diferencia de los plazos recomendados y reales se encuentran en  los Gastos Administrativos, ya que se utilizan por parte de la Unidad Técnica durante todo el periodo del contrato hasta su liquidación, la que se efectuó mediante Res. DA N°11 de fecha 21.03.2019.-</t>
  </si>
  <si>
    <t>-SEGUN EL CRONOGRAMA,  ENTRE EL 1/9/2016, FECHA DE TRANSFERENCIA DE LOS RECURSOS DE LOS GASTOS ADMINISTRATIVOS, Y EL 19/6/2017, FECHA DE ENTREGA DEL TERRENO, HAY UN TIEMPO MUERTO QUE SE EXPLICA POR ESTE AJUSTE DEL PROYECTO A LAS CONDICIONES DEL TERRENO EN EL MOMENTO EN QUE SERVIU VERIFICA LAS CONDICIONES DEL TERRENO ANTES DE LICITAR.
-EN CUANTO AL PLAZO DE LA CONSULTORIA, ESTE ITEM DEBIERA SER ELIMINADO, YA QUE NO SE REALIZO .
-Se extendieron obras por problema en movimiento de postes y certificación eléctrica para realizar recepción de las obras.</t>
  </si>
  <si>
    <t>Los 4 meses de tiempo muerto responden al retraso en la licitación de los equipos y equipamientos, ya que al finalizar las OOCC posteriormente se realizó un primer llamado de licitación y no se adjudicó la obra, teniendo que llamar a una segunda convocatoria.</t>
  </si>
  <si>
    <t>se generaron retrasos por aumentos de Plazos, de los cuales 30 días se debieron a tramitación de mejoras del sistema de drenaje de la cancha, según bases y términos de referencia eran de responsabilidad del contratista , el cual debió proponer sistema optimo y tuvo que tramitarse aprobación por parte del Gobierno Regional, con costo "0" para el proyecto. por otra parte, los trabajos se realizaron en época de clima adverso, por lo tanto para el pegado definitivo de la carpeta y las partidas involucradas en la fijación final, debieron ser pospuestas hasta tener condiciones de temperatura ambiente adecuadas. para este efecto se otorgaron 30 días mas de plazo.</t>
  </si>
  <si>
    <t>no existe en general desviaciones importantes en los plazos recomendados y los reales del proyecto.</t>
  </si>
  <si>
    <t>La principal diferencia de los plazos recomendados y reales se encuentran en  los Gastos Administrativos, ya que se utilizan por parte de la Unidad Técnica durante todo el periodo del contrato hasta su liquidación, la que se efectuó mediante Res. DA N°17 de fecha 29.06.2018.-</t>
  </si>
  <si>
    <t>Las ampliaciones de plazo que considero este proyecto fue netamente a trabajos de contingencia dentro y fuera de la región , debido a condiciones climaticas e incendios en el sur , que  obligo a la empresa Distribuidora  CGE, a traslado de personal de la obra para  apoyo en solucionar los problemas  eléctricos como consecuencia de las condiciones climáticas y de incendios .
También tubo su proceso y tiempo administrativo  el tema de servidumbres y permisos viales , que tb afectaron en menor escala la duración inicial de la obra.</t>
  </si>
  <si>
    <t>Los plazos no presentan una gran variación.</t>
  </si>
  <si>
    <t>El proyecto fue licitado en agosto del año 2014, resultando desierta. Se hace una segunda licitación pública en  noviembre, y la apertura debido a lo complejo de las estructuras, terminaciones y especialidades,, se fue postergando. el 06 de marzo del 2015, recibiéndose una solio  oferta, la cual resultó inadmisible, debido a que sobrepasaba en  casi un 100% al monto disponible. Aun cuando la autoridad regional, estimo que había que reformular el proyecto, en una visita con el Subsecretario del MINVU, se analizó la oferta y se resolvió que ésta no estaba fuera del precio de mercado, y se procedió a reevaluar le proyecto ante el MDS, esto y todos los tramites necesarios para  obtener el RS y  luego garantizar el financiamiento, implico obtener la toma de razón de la  resolución de contrato el 21 de agosto del 2015; El inicio de la obra con la firma del Acta de Entrega de Terreno,  fue el 24 de septiembre de 2015, es decir 13 meses después de la primera licitación publica. El contrato  tuvo un plazo inicial de 600 días, y aumento de plazo por un total de 398 días, siendo 196 solo por las excavaciones, los demás por diversas razones que se explican en  plazo obras civiles, siendo un tiempo  total de 46,3 meses desde la primera licitación al termino de las obras.</t>
  </si>
  <si>
    <t>Como se detallo anteriormente en la pestaña de obras civiles, hubo un tiempo muerto de 18 meses, entre el termino anticipado de contrato de la primera empresa y la entrega de terreno de la segunda empresa.-</t>
  </si>
  <si>
    <t>LO QUE INCIDIÓ EN EL PLAZO TOTAL DE EJECUCIÓN GUARDA DIRECTA RELACIÓN CON LA EJECUCIÓN DE LAS OBRAS CIVILES, LA LIQUIDACIÓN DEL PRIMER CONTRATO, EL INFORME DE LIQUIDACIÓN, LA COORDINACIÓN ENTRE MANDANTE Y MANDATARIO, Y EL ACUERDO CON EL GORE EN RELACIÓN A MONTOS Y AVANCE DE LA OBRA LIQUIDADA. 
POR OTRA, LA SEGUNDA Y TERCERA LICITACIONES, CUYAS OFERTAS QUEDARON FUERA DE BASES, POR PLAZO Y/O MONTO.  
PARA LA CUARTA LICITACIÓN, LA OFERTA RESULTÓ 71% SUPERIOR AL MONTO REFERENCIAL, LO QUE SIGNIFICÓ SU REEVALUACIÓN, Y APROBACIÓN DE UN NUEVO MONTO Y ACUERDO N°4896 DEL CONSEJO REGIONAL, A FINES DE OCT/2016.
LO ANTERIOR SIGNIFICÓ UNA DEMORA DE CASI 6 MESES ENTRE LA CUARTA LICITACIÓN 2402-74-LR16 Y SU ADJUDICACIÓN. 
FINALMENTE, EL PLAZO DE EJECUCIÓN ORIGINAL ESTIMADO DEL SEGUNDO CONTRATO, DE 180 DÍAS, SUFRIÓ 3 AMPLIACIONES, DE 60, 60 Y 30 DÍAS, CON UN TOTAL DE 150 DÍAS EXTRAS, CASI DUPLICANDO PLAZO DE EJECUCIÓN ORIGINAL.
SE CONCLUYE, QUE EXISTIÓ MÁS RIGUROSIDAD PARA EL SEGUNDO CONTRATO, EN ATENCIÓN A LA ENVERGADURA DEL PROYECTO E IMPACTO SOCIAL, EN TÉRMINOS DE:
1) EVALUAR FUNDAMENTOS TÉCNICOS QUE AVALABAN MONTO FINAL DE LA OBRA, Y SUS 2 AUMENTOS POSTERIORES.
2) CONTRATACIÓN DIRECTA DEL ATO, CON DEDICACIÓN EXCLUSIVA, Y COMO CONTRAPARTE VIGILANTE DE SU EJECUCIÓN, Y PARA VISAR Y CURSAR LOS ESTADOS PAGOS.</t>
  </si>
  <si>
    <t>No se maneja documentación suficiente, dada la antiguedad del proyecto</t>
  </si>
  <si>
    <t>Por Resuelvo Exento  Región de la Araucanía Nº 886  de fecha 03 de Mayo de 2016 se regulariza y autoriza aumento de plazo del Contrato y se aprueba Convenio Ad referendum Nº 01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
Aumenta de plazo convenido de 120 días de acuerdo al nuevo programa de trabajo de inversiones
Fecha de inicio 21.01.2015
Fecha de término legal 15.02.2015
Nueva Fecha de término legal 14.06.2016
Por Resuelvo exento DV IX R. Nº 1186 de fecha 13.06.2017 se aprueba Convenio Ad referéndum Nº 02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
a) Plazo original : 390 días
b) Fecha de inicio : 21.01.2015
c) Fecha de término vigente :14.06.2016
d) Aumento de plazo solicitado: 267 días
e) Nueva Fecha de término legal: 08.03.2017</t>
  </si>
  <si>
    <t>LAS OBRAS CIVILES SE EJECUTARON DE ACUERDO A PROYECTO Y LOS ANEXOS DE CONTRATO DE AUMENTO DE OBRA Y PLAZO RESPECTIVAMENTE, EL DESFACE SE GENERA DEBIDO A QUE LA UNIDAD ENCARGADA DE COMPRAR EL EQUIPAMIENTO, TUBO RETRASOS EN LAS LICITACIÓN PUBLICA.</t>
  </si>
  <si>
    <t xml:space="preserve">El convenio mandato se fecha con fecha 15.03.2012   comenzado el proceso de licitación y la adjudicación fue por Res DARPM N° 19 de fecha 07.10.2013, por proceso de que el presupuesto adjudicado fue mayor a lo disponible en la licitación y se tuvo que re evaluar y gestionar los recursos adicionales </t>
  </si>
  <si>
    <t xml:space="preserve">El plazo total se modifica por el aumento efectivo que solicito el mandante por incorporar equipos de seguridad y otros </t>
  </si>
  <si>
    <t>Contrato obras civiles aumento en 75 días por modificaciones de obra solicitada por el mandante.</t>
  </si>
  <si>
    <t>El aumento de plazo fue a las fundaciones de los vecinos que se encontraban en terreno de la CAPJ. como el proyecto era vital su construcción se identificaron dos alternativas:
1.- Demandar a los Vecinos 
2.- Reducir Subterráneo
La primera alternativa  se rechazo, dado que significaba postergar el proyecto, ya que el litigio legal conlleva mayor tiempo.
Al reducir superficie en el subterráneo significo aumentar los plazos de OOCC y Consultorías.</t>
  </si>
  <si>
    <t>La diferencia en el plazo total del proyecto sin tiempos muertos se debe al aumento de plazo de 30 días y los 21 días de retraso de la obra, lo que suma 2 meses al plazo recomendado.
La diferencia en el plazo total del proyecto con tiempos muertos se debe, al plazo de publicación más la adjudicación y tramitación de esta lo que suma 3 meses sin considerar el aumento de plazo de obra y retraso de entrega.</t>
  </si>
  <si>
    <t>LOS AUMENTOS DE PLAZOS SE DEBIERON A TRES PROCESOS DE EJECUCIÓN, LOS TIEMPOS MUERTOS SE DEBIERON A LA PREPARACIÓN DE LOS ANTECEDENTES Y LOS ACTOS ADMINISTRATIVOS CORRESPONDIENTES.</t>
  </si>
  <si>
    <t>EL plazo total de la ejecucion fue incrementado en 45 dias.</t>
  </si>
  <si>
    <t>La diferencia entre el plazo real y el plazo recomendado responde principalmente a los trámites administrativos que se deben llevar a cabo para contratar una obra. Una vez pagados los gastos administrativos al MOP, debe firmarse el Convenio Mandato para poder efectuar el llamado a Licitación, donde el primer llamado no fue posible adjudicar a ningún oferente, puesto que las ofertas llegaron por sobre el monto disponible recomendado.  Debido a esto, la iniciativa debió reevaluarse en el SNI con la finalidad de contar con un monto en Obras Civiles mayor, y que permitiera que en un segundo llamado a Licitación, esta Obra pudiese ser adjudicada. Todo lo anterior, comprometió tiempos que no estaban contemplados inicialmente y que en efecto generaran mayor tiempo de ejecución de la etapa.</t>
  </si>
  <si>
    <t>Es importante mencionar que antes de poder adjudicar esta obra hubo 2 procesos de licitación fallidos. El primero se publicó con fecha 09 de septiembre de 2014, resolviéndose el día 19 de diciembre de 2014, donde se indica , en Ord. N° 1183/2014, de la Dirección Regional de Arquitectura, que se desestima la única oferta presentada, dado que no es conveniente económicamente para los intereses fiscales.
El segundo proceso de licitación se publicó con fecha 01 de abril de 2015, resolviéndose con fecha 23 de junio de 2015, mediante Ord. N° 677/2015, de la Dirección Regional de Arquitectura, que se desestiman las dos ofertas presentadas, dado que la primera no cumplió técnicamente con los requisitos, y la otra oferta superó en más del 10% el monto recomendando por el Ministerio de Desarrollo Social.
El tercer y último proceso de licitación, se publicó con fecha 22 de diciembre de 2015, resolviéndose con fecha 15 de septiembre de 2016, mediante Resolución N° 08/2016 de la Dirección Regional de Arquitectura, que adjudica la Obra, por un monto de M$ 987.644, y un plazo de 300 días corridos.</t>
  </si>
  <si>
    <t>El primer contrato adjudicado a la empresa constructora Cosal mediante Resolución N°022 del 14.11.2013, presentó las siguientes modificaciones de plazo:
Mediante resolución Exenta N°1390 del 12.05.2016 se modifica el contrato, aumentado su plazo en 45 días corridos. Este se debió a trabajos extraordinarias ejecutadas entre calles Bulnes y O’Higgins (ejecución de muros de contención).
Mediante resolución Exenta N°3744 del 14.12.2016 se modifica el plazo del contrato, aumentándose en 35 días corridos. Debido a falla estructural sufrida por los juegos inclusivos, lo que no fue perceptible durante su periodo de instalación que probablemente obedecía a una falla de fabricación.
El contrato adjudicado mediante Resolución Exenta N°3774 del 16.12.2016 a la empresa Tromen Spa. presentó las siguientes modificaciones de plazo:
Mediante resolución Exenta N°2060 del 31.07.2017 se modifica el plazo del contrato, aumentándose en 60 días corridos. Debido a una demora en entrega de los lotes expropiados, no atribuible a la empresa. Plazo total ampliado 240 días corridos, con fecha de término contractual ampliada el 16.09.2017.</t>
  </si>
  <si>
    <t>El Acta de entrega de terreno de las Obras Civiles se realizo el día 09.12.2013,  por modificaciones de Aumento de Plazo y Aumento y disminución de Obras  se generaron los anexos 001, 002, 003, 004 y 005,  con lo cual se recepciono mediante decreto Alcalcio la Obras Civiles con fecha 15.01.2016, no obstante a ello surgieron los problemas con las facturas del equipamiento de audio las cuales se solucionaron 11.05.2018, fecha en la cual se realizo el ultimo rendimiento de gastos</t>
  </si>
  <si>
    <t xml:space="preserve">La primera modificación  fue la solicitud de aumento de recursos productos de la necesidad de mejorar la base de adocretos, disminuyendo la cama de arena para reemplazarla por mortero de pega con el objeto de evitar el desplazamiento de los adocretos y cumplir su funciono de  confinar las aceras  separando  la zona de area verde.  Esta aprobación por parte del GORE y los tiempos de respuestas a observaciones obligó a una paralización de obras por un total de 297 días (04.03.2016 al 16.03.2017) y  un aumento del plazo en 75 días corridos.
Luego se autoriza una nueva paralización mientras se resuelve solicitud al GORE ahora para disminuir obras producto del traslapo de  áreas de construcción con la Cicloruta y Eje Colón, por lo cual se deben disminuir las superficies que ya no consultan aceras por corresponder  a los proyectos ya indicados. La nueva paralización alcanzó a 310 dias (21.03.2017 al 25.01.2018).
El plazo de terminación con modificaciones y paralización  corresponde a 05.05.2018
El término real de terminación de la obra 27.03.2018. </t>
  </si>
  <si>
    <t>Las causas e de ampliaciones de plazo se deben al sector donde se emplazaba el proyecto, calidad de las obras ejecutadas.</t>
  </si>
  <si>
    <t>Las Causas  de las ampliaciones  de  plazo  son de acuerdo  a los  tiempos  de los Contratos de Obras , considerando  que  el Primer Contrato con la Con la Constructora Alaska  se  puso término  anticipado  y posteriormente  se  debió realizar  nueva licitación  para dar término a la Obra adjunticándose posteriormente a la Constructora de Servicios  MAGFA , todo ello consta  en los  documentos  que se adjuntaron   el ITEM  Obras  Civiles</t>
  </si>
  <si>
    <t>EN ATENCIÓN A LA ENVERGADURA DEL PROYECTO Y SITUACIONES QUE SE PRESENTARON EN PROCESO DE EJECUCIÓN COMO  CAMBIO DE RED DE ALCANTARILLADO Y SOLUCIÓN DE AGUAS LLUVIAS,  SE PRODUCE DIFERENCIA DE PLAZO RECOMENDADO Y REAL.</t>
  </si>
  <si>
    <t>Al modificarse la normativa vigente de jardines infantiles, la obra tubo que estar sujeto a una serie de modificaciones, por lo que se procedió a la normalización del jardín infantil palomita blanca.</t>
  </si>
  <si>
    <t>Como se indicó anteriormente, la variación en el plazo se produjo porque:
* Se realizaron modificaciones presupuestarias, por obras extraordinarias, que redundaron en el aumento de plazo.
* La IDI fue sometida al proceso de reevaluación debido a modificaciones en la solución propuesta para la regulación.
* La compañía eléctrica, en conectar al sistema público, demoró más de lo planificado y eso obligó a extender el plazo del contrato.
La consultoría, por depender del Convenio DOH - Aguas Andinas, dura lo que dure la obra civil.</t>
  </si>
  <si>
    <t>LAS AMPLIACIONES DE PLAZO SE REALIZARON, DEBIDO A QUE, EL PROYECTO TUVO MODIFICACIONES REALIZADAS POR LA UNIDAD TÉCNICA Y EL CONCEJO COMUNAL, LAS CUALES AGREGARON NUEVAS PARTIDAS Y MODIFICACIONES DEL PROYECTO.</t>
  </si>
  <si>
    <t>Exento Nº 1414 de fecha 26/09/2017se otorga aumento de plazo por 44 días.
Decreto Exento Nº 1476 del 12/10/2017 se otorga aumento de plazo por 35 días.</t>
  </si>
  <si>
    <t>NO EXISTIERON TIEMPOS MUERTOS, LA DIFERENCIA ENTRE EL TIEMPO RECOMENDADO Y EL REAL, ES QUE SE REALIZO REEVALUACION DEL PROYECTO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t>
  </si>
  <si>
    <t>1.-DE ACUERDO AL CRONOGRAMA APROBADO INICIALMENTE EN LA FICHA IDI DEL AÑO 2013, LOS PLAZOS SON:
OBRAS CIVILES, 12 MESES, Y TRASLAPADOS DENTRO DE ESE PLAZO, LA CONSULTORIA EN PARALELO CON 5 MESES, Y LOS EQUIPOS Y EQUIPAMIENTOS EN PARALELO CON 2 MESES. POR SU PARTE, LOS GASTOS ADM CON UN PLAZO DE 1 MES, PERO SEPARADOS DE LAS OBRAS CIVILES EN 2 MESES, DE TAL MANERA QUE EL PLAZO TOTAL ES DE 13 MESES; PERO CON TIEMPOS MUERTOS ES DE 15 MESES.                                                                  
2.-DE ACUERDO CON LOS PLAZOS REALES, LOS PLAZOS POR ITEM, Y LOS TIEMPOS MUERTOS SON:
GTOS ADM= 1/9/2012; 1 DIA
TIEMPOS MUERTOS = 1/9/2012 AL 2/12/2013 ; 15,2 MESES
CONSULTORIA = 2/12/2013 AL 31/5/2014; 6 MESES
TEIMPOS MUERTOS = 31/5/2014 AL 4/1/2016 ; 19,4 MESES
OBRAS CIVILES = 4/1/2016 AL 29/11/2016;  11 MESES
TIEMPOS MUERTOS = 29/11/2016 AL 1/10/2017; 10,2 MESES
EQUIPOS Y EQUIPAMIENTOS = 1/10/2017 AL 2/1/2018; 3 MESES
TOTAL PROYECTO= 20 MESES
TIEMPOS MUERTOS= 44,8 MESES
TOTAL= 64,8 MESES
3.-COMPARANDO SOLO LOS PLAZOS DE CADA ETAPA, SIN TIEMPOS MUERTOS, EL PLAZO TOTAL REAL, ES DE 20 MESES, VERSUS  EL PLAZO ORIGINAL DE 13 MESES.
ESTA DIFERENCIA SE EXPLICA EN PARTE POR LA NECESIDAD QUE HUBO AL MANDATAR EL PROYECTO, DE ACTUALIZAR LA MECANICA DE SUELO E INGENIERIA SEGUN LA NUEVA NORMA SISMICA, PARA LO CUAL SE TUVO QUE REEVALUAR LA INICIATIVA Y CONTRATAR UN ESTUDIO. LUEGO, TERMINADO EL ESTUDIO EL 31/5/2014, HUBO QUE REEVALUAR POR 2DA VEZ  (EL 3/5/2015), PARA AJUSTAR LA FICHA DE EJECUCIÓN A LOS NUEVOS COSTOS DE INVERSIÓN (M$ 237.090), Y PROCEDER A LA LICITACION Y CONTRATACION (4/1/2016).</t>
  </si>
  <si>
    <t>Diferencia en la ejecución del plazo se debe a que el proyecto se contrató por etapa, considerando que existía un área a expropiar.</t>
  </si>
  <si>
    <t>El plazo recomendado de 8 años, fue superado en 81 meses debido a la existencia de 3 contratos iniciados con años de diferencia, por la disponibilidad presupuestaria de los distintos servicios. Adicionalmente cada contrato tuvo aumentos de plazos
Uno de los contratos, que contrata a Jorge Villarroel para demolición edificio FOSIS, cierre Lote A3 y Traslado de palmeras,   fue modificado  con  supresión de todas las partidas, producto del terremoto 27F. 2010 y no se contrata la construccion de esa etapa hasta 2015, incluyendo cambio de emplazamiento.</t>
  </si>
  <si>
    <t>Modificación de contrato solicitud de Servicio Salud.</t>
  </si>
  <si>
    <t>Existía un muro de contención cuyas especificaciones técnicas no le permitían cumplir con su cometido. En tal sentido, los aumentos de obra se debieron principalmente a su rediseño y reconstrucción, más la toma de razón de contraloría.</t>
  </si>
  <si>
    <t>las causas son por todo lo expuesto anteriormente.</t>
  </si>
  <si>
    <t xml:space="preserve">LA DIFERENCIA DE PLAZO SE GENERADOR MEJORAS INCORPORADAS AL PROYECTOS CON PARTIDAS NO CONSIDERADAS EN PROYECTO ORIGINAL , DESTACANDO ENTRE ELLAS EL MEJORAMIENTO DE LA ESTRUCTURA DE LAS GRADERÍAS, PROVISIÓN E INSTALACIÓN DE UN GRUPO ELECTRÓGENO, ETC. </t>
  </si>
  <si>
    <t>La diferencia tiene relación a los gastos asociados al pago de expropiaciones.</t>
  </si>
  <si>
    <t xml:space="preserve">Este proyecto se ejecutó mediante 2 contratos desfasados en el tiempo, uno en el 2014 y el otro en el 2018. El desfase en el tiempo se debe a que se realizó un cambio en el proyecto, se reemplazó el Mirador Roca Calabocillos Norte por el Mirador Puerto Maguellines, lo que involucró diseños y aprobaciones respectivas por parte de SERVIU Maule y GORE.
    </t>
  </si>
  <si>
    <t>El principal problema con el desarrollo del proyecto se encuentra en el término anticipado de contrato y el nuevo proceso para continuar la ejecución de la medialuna en una segunda etapa.
Además de los cambios de materiales y cumplimiento de normativa vigente (accesibilidad universal).</t>
  </si>
  <si>
    <t>Los plazos recomendados con lo real se debe principalmente al proceso que tienen estos proyectos , tanto previo a la ejecución como durante la ejecución., Los trámites de servidumbre, permisos de vialidad ,en este caso ocurrio tb la  sustracción  de linea MT,  construida de red , ly su reposicion de linea , tramites con SEC , Vialidad  y con sector Tranquilla , para servidumbre entre otros . 
Res.N° 800, 04-10-2017.</t>
  </si>
  <si>
    <t xml:space="preserve">  De acuerdo a lo expuesto  ítem observaciones de Obras Civiles hubo dos aumentos de Obras en el  transcurso de la Obra, el primero por $ 42.340.291, el cual se aprueba mediante  el anexo de contrato 001 de fecha 06.03.2016 y Decreto Alcaldicio (D.A) N° 3.824 de fecha 15.03.2016 que aprueba Anexo de Contrato 001 , el segundo aumento de obra fue por un monto de  $ 836.604.386,  el cual se aprueba mediante el anexo de contrato 003 de fecha 24.02.2017 y D.A. N° 2820 de fecha 02.03.2017, que  aprueba Anexo de Contrato 003, la empresa con fecha 12.05.2017, solicito un aumento de plazo por 150 días corridos para ejecutar dichas obras, esto quedo respaldado en el Anexo de  Contrato 004  y D.A. 7474 que aprueba Anexo de Contrato 004 ambos de  fecha 07.06.2017,  con fecha 06.11.2017 se emite  el Decreto Alcaldicio N°14.261,  que autoriza la suspensión de plazo por motivos ajenos al contratista, ya que las Obras se encontraban concluidas y solo faltaban los Certificados de Aguas del Valle para recepcionar las Obras, con lo cual una vez obtenidos estos se restauran los plazos, según D.A. 16..333 de fecha 14.12.2017 y se nombra la comisión de recepción Provisoria de la Obra con lo cual se realiza la Recepción Provisoria de la Obra según  según Decreto Alcaldicio N° 16.396 de fecha 15.12.2017</t>
  </si>
  <si>
    <t>plazo total de ejecución final 585 días corridos</t>
  </si>
  <si>
    <t>Se realizaron aumentos, disminuciones y compensaciones y obras extraordinarias que permitieron mejorar el cerco proyectado, oficinas, sistema de alcantarillado, galpones y equipos de iluminación.
En el equipamiento se mejoran la especificaciones técnicas de equipos y vehículos, para cumplir con lo requerido en el plan de gestión.</t>
  </si>
  <si>
    <t>A fin de responder esta observación se señala lo siguiente:
Primera Ampliación de Plazo: De acuerdo a decreto N° 004390 del 20.10.2016 se amplía el plazo en 50 días corridos, quedando como fecha de término el 10.01.2017. La razón del aumento de plazo está relacionado con el aumento del material retirado sobre 1.500 m3 de material rocoso.   
Segunda Ampliación de Plazo: De acuerdo a decreto N° 0052 del 06.01.2017 se amplía en 59 días corridos, quedando como fecha de término el 10.03.2017.  La razón de este aumento de plazo dice relación con la falta de planimetría para definir los radieres y la falta de agua por varios días en la localidad, lo que imposibilitó la permamencia del personal del contratista en obra.
Tercera Ampliación de Plazo: De acuerdo a decreto N° 000637 del 09.03.2017 se amplía en 42 días corridos, quedando como fecha de término el 21.04.2017. La razón de este aumento por el tiempo que se demoran las distintas entidades y servicios involucrados en entregar los permiso, certificados de electricidad, de instalación de gas, agua potable y especialmente el de alcantarillado particular.</t>
  </si>
  <si>
    <t>CONSIDERANDO QUE EL PROYECTO SE REALIZA CON DOS CONTRATOS EN DONDE FUE NECESARIO GENERAR DOS LICITACIONES EL PLAZO TOTAL CONSIDERADO DESDE LA PRIMERA LICITACIÓN HASTA EL TERMINO DE LA SEGUNDA ENTREGA UN VALOR DE 73 MESES CONSIDERANDO LOS TIEMPOS MUERTOS .
SE CONSIDERA EN TOTAL 17 MESES PARA LA EJECUCIÓN COMPLETA, SIENDO 10 MESES PARA LAS OBRAS MARITIMAS Y 7 MESES PARA LAS OBRAS TERRESTRES.</t>
  </si>
  <si>
    <t>- Se amplia área de intervención y aumento de plazo, por reiteradas mantenciones que se debieron realizar a las luminarias públicas en sectores conflictivos, ya que eran intervenidas por terceros de manera diaria, produciendo retrasos en la Programación Gantt.</t>
  </si>
  <si>
    <t>De los 265 de ejecución de las obras, además existió un atraso de 12 días por parte del contratista para la entrega de la obra antes de la recepción provisoria. Luego existieron observaciones a la recepción provisoria cuyo plazo para subsanar observaciones fue de 30 días, que el contratista cumplió.</t>
  </si>
  <si>
    <t>La variación es debido a los dos aumentos de plazo que tuvo el contrato.</t>
  </si>
  <si>
    <t>Las Causas de las ampliaciones de plazo del Proyecto obedecieron fundamentalmente a que hubo que actualizar el diseño a las nuevas exigencias normativas relacionadas con Normativa sísmica (Decretos 60 y 61 de 2011) y Normas de accesibilidad (decreto 50 de 2016).
Primero se otorgaron 53 días corridos para el reestudio del diseño, debiendo coordinar con la Empresa ejecutora del diseño y realizar todas las tramitaciones administrativas correspondientes.
Posteriormente, se otorgaron 73 días, que tenían como justificación la ejecución de las obras y modificaciones resultantes del reestudio y actualización del diseño.</t>
  </si>
  <si>
    <t xml:space="preserve">Como fue señalado, el proyecto presentó una ampliación de plazo en el contrato de Obras Civiles debido a la imposibilidad de iniciar las obras en los tiempos estimados dado que diferentes direcciones y departamentos municipales se encontraban haciendo uso de las dependencias y su traslado demoró más tiempo del considerado. </t>
  </si>
  <si>
    <t>diferencia en con fecha de termino de los  intem equipos y equipamiento devido a  que no se registran gastos  para el periodo 2018</t>
  </si>
  <si>
    <t>La obra requirió un  primer aumento de plazo solicitado por la empresa  de 60 días corridos, debido a partidas as ejecutar que se debían postergar debido se consideraba la canalización revestida en canal de regadío existente y en uso hasta abril del mismo año. Ademas se debía ver situación de reposición de postes de electricidad y tensores mal emplazados, con los servicios pertinentes.
Luego fue necesario extender la ejecución de la obra en un plazo de 30 días, atendiendo la aprobación del GORE de un aumento de obras, para su ejecución.</t>
  </si>
  <si>
    <t>Debido a toas las razones expuestas anteriormente</t>
  </si>
  <si>
    <t xml:space="preserve">El aumento de plazo se debió a que se generaron dos llamados a licitación </t>
  </si>
  <si>
    <t>BÁSICAMENTE LAS DIFERENCIAS DE PLAZOS SE ORIGINAN POR DOS MOTIVOS:
- EN LOS ITEMS : OBRAS CIVILES, EQUIPOS Y EQUIPAMIENTOS, SI BIEN EXISTIÓ UN AUMENTO DE PLAZO POR 45 DÍAS, EL MAYOR INCREMENTO DE PLAZO SE DEBE A QUE EL ULTIMO ESTADO DE PAGO A LA FECHA NO HA SIDO COBRADO, POR CUANTO LA EMPRESA SE LE CURSÓ UNA MULTA POR UN VALOR MUY SIMILAR A DICHO ESTADO DE PAGO, POR LO QUE NO EFECTUÓ SU COBRO. SIN EMBARGO, LA UNIDAD FINANCIERA PRORROGO SU TERMINO ESPARANDO EL POSIBLE COBRO.
- TAMBIÉN EN EL ITEM CONSULTORÍA SE CONSIDERO EL CONTRATO ASOCIADO A LA ETAPA DE DISEÑO, EL CUAL CULMINO CON FECHA 04.03.2014, LUEGO DE LO CUAL SE GENERÓ UN PROLONGADO TIEMPO MUERTO HASTA LA CONTRATACIÓN DEL ATO, ASOCIADO AL MISMO ITEM, EL CUAL SE REALIZÓ ENTRE EL 30.05.2014 Y EL 31.12.2014.-</t>
  </si>
  <si>
    <t>Estos plazos totales están de  acorde a la estimación inicial del proyecto recomendado inicialmente, donde un aumento de plazo de 30 días, llegando a los 12 meses de ejecución de obras.-</t>
  </si>
  <si>
    <t>Por DA 32 de fecha 07.01.2014 se aprueba Acta de Entrega de Terreno con fecha de inicio 03.01.2014, y termino 02.07.2014.
or DA 2.931 de fecha 08.07.2014 se aprueba aumento de plazo mediante clausula anexa al contrato quedando con nueva fecha de termino el 30.07.2014.
Por DA 3.949 de fecha 04.09.2014 se aprueba aumento de plazo por 60 días, quedando como fecha de termino el 27.09.2014.
Por DA 4.479 de fecha 09.10.2014 se aprueba aumento de plazo por 60 días, quedando como fecha de termino el 28.11.2014.
Por DA 478 de fecha 29.01.2015 se aprueba poner termino al contrato suscrito con la empresa constructora TECMYC Ltda por incumplimiento grave de las obligaciones contraídas por el contratista.
Por DA 1.019 de fecha 17.03.2016 se aprueba acta de entrega de terreno con fecha de inicio 07.03.2016 y fecha de termino 10.05.2016.
Por DA 1.584 de fecha 25.04.2016 se aprueba modificación de acta de entrega de terreno quedando con fecha de termino el 09.05.2016.
Por DA 1.743 de fecha 06.05.2016 se regulariza y aprueba modificación de contrato por solicitud de aumento de plazo por parte del contratista, quedando como fecha de termino el 21.05.2016.</t>
  </si>
  <si>
    <t>Aumento de plazo  en consideración a demoras en poder rellenar la faena de movimiento de tierras, ya que se tuvo que traer desde fuera ya que no existe en la comuna material adecuado para ello y a que no existe planta de hormigón en la comuna, para la faena de hormigones, el cual se tuvo que trasladar éste desde la ciudad de Copiapó. -
El aumento de plazo de 37 días en consideración al evento climático del 13/05/2017 y a modificaciones en el proyecto de electricidad.
Las Modificaciones  de contrato por aumento de cubos, ejecución de obras extraordinarias y disminución de obras</t>
  </si>
  <si>
    <t>Las diferencias entre el plazo recomendado y el estimado, responden principalmente a que este proyecto tuvo varios contratos de Obras en su ejecución, lo que implica tiempos administrativos, ya sea en licitación pública o privada, como contratación directa, los que afectaron al plazo real de ejecución.</t>
  </si>
  <si>
    <t>-El primer RS se obtuvo en 04-07-2015 por un monto en item Obras Civiles M$1.247.000, se realizo la licitación y todas las ofertas superaban el monto disponible, por lo cual se solicito la reevaluación del proyecto.
-El segundo RS se obtuvo en 17-06-2016 por un monto en item Obras Civiles M$1.553.707, con el cual se adjudica y firma contrato con la empresa JUAN JOSE SILES.
-El Tercer RS se obtuvo en 07-02-2017 por un monto en Item Obras Civiles M$1.721.534, con el cual se modifica el contrato en monto y plazo.-</t>
  </si>
  <si>
    <t>El plazo total del proyecto considera desde la ejecución de obras civiles, su implementación,. compras de equipos y equipamientos que generan tiempos muertos, por coordinaciones en capacitaciones y posterior pago para el termino del contrato.</t>
  </si>
  <si>
    <t>El proyecto fue adjudicado a la empresa Kumelen con fecha 02-09-2013, por un valor de $541.530.365, posteriormente la empresa abandono la obra, por lo que con fecha 15-07-2014, se pone termino anticipado a contrato. luego de esto el proyecto se reevaluo y fue tomado luego de licitaciÃ³n por la empresa Figuz, a la cual se le hizo acto de entrega de terreno el dÃ­a 07-11-2016.</t>
  </si>
  <si>
    <t>El contrato original fue celebrado el 24.11.2014 y aprobado mediante decreto N°4803 del 03.12.2014 por un monto de $929.021.476 (impuesto incluido).
Posteriormente sufre una modificación por $210.367.383 (impuesto incluido), por concepto de Obras Extraordinarias consistentes en:
- Obras de construcción de lotes con servicio (caseta).
- Instalaciones domiciliarias de lotes con servicios.
- Obras complementarias de lotes con servicio.
- Obra de extensión de colector (por nuevas UD).
- Colectores menores adicionales Caleta Los Corrales.
- Sentina.
- Red de Impulsión.
- Otras labores.
- Suplemento de partidas de soluciones sanitarias actuales.
Lo anterior significó una modificación de Contrato en su punto "SEGUNDO", conforme a Certificado de Disponibilidad Presupuestaria de fecha 02.12.2015 de Alejandro Lara Vásquez, Jefe de División de Administración y Finanzas del Gobierno Regional. Y también se modifica el punto "SEXTO", otorgando un ampliación de plazo de la obra por 150 días corridos.
Por lo tanto, el monto total de la obra ascendió a $1.139.388.859 (impuesto incluido) y con un plazo total de 575 días corridos, quedando como nueva fecha de término, el día 23.06.2016.
No existen aportes propios 
Con carta de fecha 03.06.2016 la Empresa Contratista solicita Recepción Provisoria.
Con Decreto  N° 002253 del 08.06.2016 se Designa Comisión.
Favor remitirse a INFORME ITO.pdf  y a Modificación de Contrato (Obras Extraordinarias).</t>
  </si>
  <si>
    <t>Los aumentos de plazo fueron solicitados por el Inspector técnico de Obras quien, solicita autorización para proceder a aumentar el plazo en las dos ocasiones por 30 días corridos cada uno a la espera de la respuesta a la solicitud de reevaluación por parte del MIDESO.</t>
  </si>
  <si>
    <t>por Res. Ex. N° 602 del 25/04/2018.  Se aprueba convenio Ad referendum del 16/04/2018  para disminuiciones de obras y obras complementarias(suma cero) y aumento de plazo. CAUSA: Indefinición de Emp. Aguas Magallanes en determinar concretamente la ejecución del proyecto (lugar donde emplazar nueva matriz agua potable)  encomendado por la Emp. Contratista, solicitado en oct/2017 y remitido con fecha 13/12/2017.</t>
  </si>
  <si>
    <t>El Plazo Total de Ejecución del proyecto fue de  9 meses (Se excluyen 3 semanas de Paralización de Faenas por medida judicial).
El Plazo Total de ejecución del proyecto con tiempos muertos fue de 10 meses.
El tiempo muerto total fue de 3 semanas (se contabiliza un mes).</t>
  </si>
  <si>
    <t>Por las condiciones de accesibilidad propias del territorio insular que impacta las programaciones originales en diversos aspectos que abarcan desde la provisión de materiales y maquinaria hasta el traslado y permanencia de mano de obra así como del equipo profesional. Además las condiciones climáticas afectan el normal desarrollo de partidas pero también afectan la accesibilidad, presentando periodos sin acceso ni aéreo ni marítimo.
De todas formas el proyecto se completó en un periodo casi idéntico al planteado en la formulación Orginal de 24 meses.</t>
  </si>
  <si>
    <t>Debido a retrasos en el permiso de demolición emitido por parte de la Municipalidad de Iquique, quien en una primera instancia solo emitió un permiso de demolición provisorio condicionado a certificado de desratización por parte de Seremi de salud, lo que provocó demoras en las obras. Debido a lo anterior, el contratista solicito aumento de plazo por 120 días, el cual se aprobó  por resolución ex. 1651 del 02/09/2016, por lo que el nuevo plazo del contrato es de 360 días (240+120) y con termino el 24/12/2019.</t>
  </si>
  <si>
    <t>Proyecto termina en los plazos estipulados en contrato y programados entre las partes.</t>
  </si>
  <si>
    <t>El proyecto tuvo una paralización prolongada producto de una expropiación que debió ser tramitada en el transcurso de las obras. 
Además se realizó un aumento de contrato debido al aumento de cobertura que tuvo el servicio.</t>
  </si>
  <si>
    <t xml:space="preserve">no existen diferencias entre el plazo recomendado y el plazo real, ni tampoco tiempos muertos, dado que la obra se desarrollo en normalidad. </t>
  </si>
  <si>
    <t>Proceso administrativo entre el cierre de la licitación y la firma del contrato con toma de razón de controlaría.
Por los aumentos de plazo surgidos por los problemas del terreno donde se ejecutó la obra, ya que la Municipalidad de La Calera entrego mal la definición del polígono de emplazamiento.</t>
  </si>
  <si>
    <t xml:space="preserve">Se realizaron modificaciones en los plazos de ejecución por re ubicación de paraderos de acuerdo a nuevos recorridos que se establecieron para las micros según demanda de usuarios en la ciudad.  Los nuevos lugares donde fueron emplazados los paraderos para poder dar cumplimiento a las medidas de seguridad se debieron implementar mayores obras lo que implico una modificación en el contrato original y en un aumento en el plazo de ejecución del proyecto. </t>
  </si>
  <si>
    <t>Hubo dificultades para adjudicar la obra civil, por lo que se retrasó el inicio de la obra y los equipos y equipamientos se retrasaron en su adquisición por restricciones presupuestarias el año 2017.</t>
  </si>
  <si>
    <t>El presente contrato tuvo tiempo muerto desde el 29/10/2015 fecha término del primer contrato,  hasta la contratación de la reanudación del proyecto cuyo inicio fue el 25/03/2016, totalizando 148 días.</t>
  </si>
  <si>
    <t xml:space="preserve">El tiempo muerto señalado se debe a que el proyecto original no consideraba el ítem vehículo con la ambulancia de traslado, la cual se presente en forma posterior al proyecto ejecutado por lo cual se adquirió con un año de desface. </t>
  </si>
  <si>
    <t>La obra se pudo ejecutar en un menor tiempo de lo recomendado, ya que se contaban con todos los elementos necesarios para su ejecución.</t>
  </si>
  <si>
    <t>Las diferencias se explican porque el contrato de obra fue ejecutado con gran eficiencia y eficacia por parte de la empresa contratista.</t>
  </si>
  <si>
    <t xml:space="preserve">Como se indico anteriormente los tiempos muertos de 7 meses, están referidos a los procesos de adjudicación de la nueva empresa constructora.- </t>
  </si>
  <si>
    <t>la Obra presentó un único aumento de plazo por 60 días corridos.
PLAZO TOTAL DE LA OBRA: 340 + 60: 400 días corridos.
- Res Exenta N°015/584 de fecha 31-07-2017: Autoriza aumento de plazo por 60 días corridos, por cuanto la Empresa se vió afectada por lo siguiente: 
- Periodo de Desratización. Las trampas fueron removidas de su posición original
- Paro Nacional, donde el recinto permaneció cerrado mientras duró el Paro. desde el 28-09-2016 hasta el 16- 11-2016
- Frente de mal tiempo.</t>
  </si>
  <si>
    <t>NO SE REGISTRARON TIEMPOS MUERTOS. LA ASESORÍA A LA INSPECCIÓN TRABAJÓ ADEMÁS , PROYECTANDO LA DEFINICIÓN DE OBRAS COMPLEMENTARIAS NO RESUELTAS EN LA ETAPA DE DISEÑO</t>
  </si>
  <si>
    <t>Al haber dos contratos, se aumentó el plazo total, dado que hay 2 procesos de licitación por separado.</t>
  </si>
  <si>
    <t>La JUNJI, mediante la resolución exenta 15710 del 28-9-17 aprobó el contrato que deriva de la adjudicación de la licitación ID 848-32-LR17, publicada en www.mercadopublico.cl , luego mediante la Res. Ex. 151039 del 15-12-17 se modificaron partidas y aumentó el plazo de construcción en 34 días, fundamentado en que JUNJI autorizó disminuciones de obras, aumentos de obras y obras extraordinarias que inciden en el plazo del contrato originalmente suscrito por las partes. En la Res. Ex. 151043 del 18-12-17 se autorizó un ajuste de cubicación para excavaciones y hormigón de fundaciones, incidiendo en el plazo del contrato originalmente suscrito por las partes. Mediante la Res. Ex. N° 150386 del 18-4-18 fueron autorizadas disminuciones de obras y obras extraordinarias que inciden en el plazo del contrato originalmente suscrito por las partes. Finalmente la Res. Ex. 150712 del 31-7-2018 JUNJI autorizó disminuciones de obras, aumentos de obras y obras extraordinarias que inciden en el plazo del contrato originalmente suscrito por las partes. Se concluye por tanto que las extensiones de plazo sumaron un total de 87 días.</t>
  </si>
  <si>
    <t>CON FECHA 23 DE DICIEMBRE LA EMPRESA SOLICITA RECEPCIÓN PROVISORIA. EN VISITA INSPECTIVA REALIZADA EL 28 DE DICIEMBRE DE 2016 SE VERIFICA QUE AÚN EXISTEN OBRAS PENDIENTES POR LO QUE LA DIRECCIÓN DE OBRAS MUNICIPALES NO OTORGA LA RECEPCIÓN DE OBRAS SEÑALADA, DEBIENDO EL CONTRATISTA SOLICITAR UNA NUEVA SOLICITUD DE RECEPCIÓN PROVISORIA.
FINALMENTE LA RECEPCIÓN PROVISORIA SE REALIZA EL 31082017 Y LA RECEPCIÓN FINAL EL 26092018</t>
  </si>
  <si>
    <t>El año 2016   -17 de octubre-  se declara desierta la 1era licitación pública (publicada después que MINSAL otorgara en agosto de ese año, el  financiamiento finalmente). Luego se llama a licitación privada el 21 de octubre del 2016, pero que sin embargo pudo ser recién adjudicada en abril del 2017 (eso explica parte de seis meses de desajuste).
Otro factor diferencial ocurre con las compras de equipo y equipamiento, ya que la última compra se realizó en agosto de 2018 (3 meses posterior a la recepción provisoria).</t>
  </si>
  <si>
    <t>La naturaleza propia de este tipo de proyecto, el cual presenta una gran dispersión de las viviendas donde se instalaron cada solución, con  acceso limitado para muchas viviendas, a las cuales se accede solo en algunos meses del año o por medios lacustres propios. Lo anterior se ve agravado en no pocos casos, con la presencia parcial de los pobladores en las viviendas, limitada a unos pocos meses. La suma de todo lo expuesto retraso considerablemente la ejecución de las obras del primer contrato y debido a que los costos de logística y mano de obra para la ejecución de las soluciones, el contratista no las podía mantener en el tiempo se determinó el dar término al contrato quedando 7 soluciones sin implementarse, procediéndose a realizar todo el cierre administrativo del contrato, revaluación de las obras pendientes y posterior licitación de las obras pendientes, adjudicación y ejecución de las obras pendientes.</t>
  </si>
  <si>
    <t>el proyecto no presento variaciones en los plazos de ejecución.</t>
  </si>
  <si>
    <t>Se debieron ajustar algunas partidas contratadas, debido a ajuste de rasante.</t>
  </si>
  <si>
    <t>la oferta de plazo real de la empresa contratista fue menor a la proyectada durante el diseño. se proyectaron 210 dias y se ofertaron 144.</t>
  </si>
  <si>
    <t>Se da la explicación del plazo en item de obras civiles.</t>
  </si>
  <si>
    <t xml:space="preserve">Se producen 4 modificaciones de contrato, la principal fue para cumplir con la normativa vigente de resistencia al fuego. </t>
  </si>
  <si>
    <t xml:space="preserve">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 </t>
  </si>
  <si>
    <t>LAS DIFERENCIAS SE DEBEN AL TERMINO ANTICIPADO DEL PRIMER CONTRATO Y REEVALUACION DEL PROYECTO CON UNA NUEVA LICITACION Y CONTRATACIÓN DE LAS OBRAS.  LO ANTERIOR DE ACUERDO A LO INDICADO EN EL ITEM PLAZOS DE LA PRESENTA EVALUACIÓN EX POST.</t>
  </si>
  <si>
    <t xml:space="preserve">EXISTEN TIEMPOS MUERTOS EN LA EJECUCIÓN DEL PROYECTO QUE SE RELACIONAN CON MODIFICACIONES A EQUIPOS Y EQUIPAMIENTOS APROBADOS ORIGINALMENTE Y QUE DEBIERON ADECUARSE A LOS REQUERIMIENTOS ACTUALES DE LA INFRAESTRUCTURA,, PARA LO CUAL, SE DEBIÓ GESTIONAR LA AUTORIZACIÓN ANTE EL GORE, CABE SEÑALAR QUE ESTAS MODIFICACIONES SE ENMARCAN DENTRO DEL PRESUPUESTO APROBADO PARA ESTOS ITEMS, TAMBIÉN SE DEBEN SUMAR LOS PLAZOS PARA EFECTUAR LA ADQUISICIÓN EN SISTEMA MERCADO PUBLICO   </t>
  </si>
  <si>
    <t>Los aumentos  de plazo se generaron principalmente por aumentos, disminuciones de obras y obras extraordinarias.</t>
  </si>
  <si>
    <t>La municipalidad de Puerto Montt adjudicó a la empresa Constructora Angelmó S.A. la licitación pública para las obras de reposición estadio viejos cracks. Se firma contrato con fecha 24 de abril de 2015 por un monto de $1.398.627.364 y se entrega terreno con fecha 5 de mayo de 2015. El plazo de ejecución sería de 210 días, sin embargo el plazo se prorrogó en las siguientes oportunidades: Decreto exento 13.220 de fecha 2 de diciembre de 2015 que aprueba aumento de plazo hasta el 19 de enero de 2016. Decreto 604 del 15 de enero de 2016 que aprueba aumento de plazo hasta el 4 de marzo de 2016. Decreto 2932 de fecha 1 de marzo de 2016 que aprueba aumento de plazo hasta el 3 de mayo de 2016. Decreto 6292 de fecha 2 de mayo de 2016 que aumenta plazo  hasta el 18 de julio de 2016. Decreto 12401 de fecha 24 de agosto de 2016 que aprueba aumento de plazo hasta el 9 de septiembre de 2016. Decreto 12991 de fecha 2 de septiembre de 2016 que aprueba aumento de plazo hasta el 8 de noviembre de 2016. Decreto 15544 de fecha 24 de agosto de 2016 que aprueba aumento de plazo hasta el 27 de febrero y aumento del monto del contrato quedando en $1.495.410.543, para el suministro de agua potable y solución alcantarillado particular.</t>
  </si>
  <si>
    <t xml:space="preserve">Las diferencias en los plazos establecidos son producto de las modificaciones 1, 2, (aumento de plazo), de contrato estas se  generaron  ya que se detectaron problemas en el proyecto  en el cual no consideraba un muro de contención en unas de las viviendas del sector la cual tenia como medida de protección gaviones, a raíz de esto se solicito el aumento de obra la que fue  rechazada por el gobierno regional, el cual se encuentra en tramite, por eso que es imposible continuar con los trabajos de pavimentación, ya que primero se debe construir el muro de contención que se encuentra en proceso de aprobación SERVIU Y GORE, generando tiempos muertos, que se ven reflejados en los plazos dando origen a la diferencia de 225 días a 232 días corridos.  </t>
  </si>
  <si>
    <t>Las ampliaciones de plazo son producto de algunas indefiniciones del proyecto y solicitud y suplementos de obras solicitadas y que fueron en su momento rechazadas</t>
  </si>
  <si>
    <t>El proyecto se inicia con entrega de terreno , ya que posterior al contrato  y resolución que lo aprueba , se deben realizar los trámites previos a la ejecución , consistente en servidumbres, permisos de vialidad ,, permisos a la SEC, otros, 
Se considero una ampliación de plazo hasta el 04 de mayo 2019, por motivos de administración en la obtención de servidumbre. y su protocolización.</t>
  </si>
  <si>
    <t>Aumento de obra por 40 días, según Decreto Exento Nº 1457 del 06 de octubre de 2017. El motivo, es en cuanto a los atrasos producidos por el factor climático, ya que la partida "Resalto Plano" solo se puede asfaltar en condiciones climáticas favorable, y a su vez durante la ejecución de excavaciones para la instalación del colector de aguas lluvias, se han encontrado interferencia de redes de agua potable y alcantarillado las cuales involucran el visto bueno de ESSAL para concretar una solución.</t>
  </si>
  <si>
    <t xml:space="preserve">1. Ampliación de plazo del contrato original </t>
  </si>
  <si>
    <t>Ampliación de Plazo D.A. N° 2442, con fecha 20 de julio 2017; 95 días corridos a contar desde el 13 de Julio a 15 de Septiembre 2017.
La ampliación antes descrita, tuvo diferentes causas en las que se menciona;
1.	Realización de obras adicionales no consideradas en el contrato, correspondiente a movimientos de tierra (más de 5.000m3); sin embargo estas obras no fueron cobradas por la empresa contratista.
2.	Entre los días 11 de Mayo al 13 de Mayo 2017, se produjo condiciones climáticas adversas, consistente en precipitaciones fuera del rango normal, por lo que esto produjo daños en los trabajos de pintura intumescente de la estructura y en el acopio de material, entre otros daños ocasionados.
3.	 Hubo una demora en la ejecución de las obras debido a que no se contempló la desratización del terreno, previo a la demolición de las estructuras existentes, por lo que el plazo para dicha desratización es de 21 días, según la Secretaria Regional Ministerial de Salud, la cual emitió un certificado N° de tramite 1603273236 del 16 de agosto de 2016.</t>
  </si>
  <si>
    <t xml:space="preserve">la justificación fue expuesta en las asignaciones de gastos administrativos y consultorías </t>
  </si>
  <si>
    <t>La fecha de inicio de las obras fue el 6 de octubre de 2014, sin embargo con fecha 18 de diciembre de 2014 la empresa contratista solicita paralización temporal de las obras debido a que en el proyecto de arquitectura e ingeniería faltaban antecedentes, el proyecto de aguas lluvias no era el adecuado a la situación del terreno,  se encontraron incongruencias entre los proyectos de arquitectura e ingeniería, incongruencias entre emplazamientos de arquitectura y terreno existente, presencia de nivel freático en la superficie, lo que no fue considerado en el diseño de uno de los block del proyecto. La solución a este tema fue resuelto por la Fundación Hogar de Cristo. Las obras fueron reevaluadas y aprobadas por el Gobierno Regional. Las obras se reinician el 3 de agosto de 2015. Posteriormente se originan una serie de obras extraordinarias y disminuciones de obras originadas por los proyectos de abatimiento de napa, extracción forzada, electricidad. Se considera abatimiento de las napas subterráneas, cubierta traslúcida, estructuras resistentes y tabiquerías, revestimiento exterior y hojalatería, instalación de aguas lluvias, instalación de agua potable e instalación eléctrica. El abatimiento de napas subterráneas de acuerdo a proyecto desarrollado considerando las características del terreno donde se ubica el edificio c y que corresponde a la parte más baja (menor cota) del sitio donde se emplaza la obra. Los trabajos tienen por objeto garantizar la estabilidad del piso donde se ubican la sala de las calderas bodegas y estacionamiento para vehículos. Se diseñan excavaciones, rellenos y tuberías para drenaje. Se consulta la instalación de cúpulas acrílicas en los sectores indicados en los nuevos planos. Se consulta estructura soportante del acceso vehicular. Se consulta suministro e instalación del revestimiento exterior. Construcción de elementos de evacuación de aguas lluvias.
Por otra parte se consideraron disminuciones de obras tales como eliminación de tragaluces , eliminación de hojalatería, eliminación de teja propuesta por estar descontinuado el material especificado. Eliminación de partidas de aguas lluvia que no se ejecutarían. Eliminar partidas den PVC y se reemplazan por cañerías de cobre. Se eliminó parte de las partidas de instalaciones eléctricas por cambios en la normativa vigente. Se elimina partida por cambio de las características de las bombas de acuerdo a los requerimientos del proyecto de abatimiento de la napa.</t>
  </si>
  <si>
    <t>La obra presentó modificaciones del plazo de la obra según se indica:
Mediante Resolución Exenta 1449 del 19.04.2018, se otorgó ampliación de plazo por 180 días corridos, debido a la necesidad de gestionar una solución a irregularidades en los deslindes del lugar de emplazamiento de las obras provocadas por tomas irregulares efectuadas por terceras personas.
Además mediante Resolución Exenta N°3438 del 30.10.2018, se autoriza una nueva ampliación de plazo de 60 días corridos, debido a atraso en la ejecución de las partidas de acceso a los estacionamientos y ubicación definitiva de los cercos perimetrales, producto que los vecinos colindantes se desplazaron tomando parte de la propiedad del terreno.
El plazo inicial de la obra fue de 364 días corridos, con término contractual inicial de fecha 02.04.2018. La obra presentó ampliaciones de plazo por un total  de 240 días corridos, por lo que su plazo total ampliado fue de 604 días corridos, siendo su fecha de término contractual incluida las ampliaciones el 27.11.2018.</t>
  </si>
  <si>
    <t xml:space="preserve">Las ampliaciones de plazo, se deben principalmente a obras que salieron en forma emergente con el desarrollo del proyecto, siendo el aumento, aceptable en los términos estipulados por el municipio. De igual forma, las asesorías funcionaron dentro de sus plazos; siendo el plazo de gastos administrativos, los unicos ampliados en gran cantidad, debido principalmente a que no han sido actualizados.  </t>
  </si>
  <si>
    <t>Se llama licitación por un periodo menor al establecido en ficha IDI.</t>
  </si>
  <si>
    <t xml:space="preserve">NO EXISTEN DIFERENCIAS EN EL PLAZO TOTAL DEL PROYECTO SIN TIEMPOS MUERTOS Y CON TIEMPOS MUERTOS (8 MESES).  CABE SEÑALAR QUE LA OBRA FUE EJECUTADA EN 4 MESES Y LA CONSULTORIA EN 8 MESES .  NO HUBO AMPLIACIONES DE PLAZO  </t>
  </si>
  <si>
    <t>"Con fecha 29 de abril de 2014, se firma contrato inicial, por la suma $ 4.810.281.603.-, por un plazo de 700 días corridos.  
Obras contratadas: 
•	548 soluciones sanitarias interiores, separadas en 88 casetas baño, 321 conexiones con reposición de artefactos y accesorios, y 139 sólo conexión. 
•	Construcción de un sistema de alcantarillado de aguas servidas con planta de tratamiento, incluye 14.538 m de colector, 179 cámaras de inspección, y excavaciones por 23.527 m3. 
•	25.449 m2 pavimentación de calzada en asfalto, 10.025 m de soleras, 4.476 m2 aceras HCV y 5.171 m2 de zarpas, gaviones y muros de contención. 
•	Mejoramiento y ampliación del sistema de agua potable, con nueva captación para el funcionamiento del alcantarillado sanitario. 
•	Aguas lluvias 5.180 m de tuberías, 64 cámaras de inspección, 58 sumideros 52, 5 sumideros 53, 560 m de canal de hormigón armado, y 112 cajones de hormigón armado. 
•	Gastos de operación y mantención de las plantas por 1 año 
Con fecha 17 de noviembre de 2015, se firma I Anexo de Contrato, por la suma de $  378.577.025 (trescientos setenta y ocho millones quinientos setenta y siete mil veinticinco pesos) impuesto incluido, en un plazo de ejecución 180 días corridos. 
Fondo 10% adicional obras complementarias 
Obras contratadas 
•	Conexión 59 viviendas Villa Jardín – año 2005 
•	Conexión 68 viviendas Villa Los Ríos – año 2011 
•	Obra complementarias Villa Jardín y Los Ríos 
•	Obras de regadío 
Con fecha 01 de julio de 2016, se firma II Anexo de Contrato, por la suma de $ 102.451.135 (ciento dos millones cuatrocientos cincuenta y un mil ciento treinta y cinco pesos) impuesto incluido, aumento de plazo de 115 días corridos. 
Fondo 10% adicional obras complementarias 
Obras contratadas 
•	Colector de aguas servidas en calle Los Carrera 
•	Conexión de baño a red pública 
•	Disminución de las Casetas Sanitarias de las 88 originales a 25 (63 menos) 
•	Disminución de los Mejoramientos de Salas de Baño de los 321 originales a 121 (200 menos) 
•	Aumento de las conexiones del baño a la red pública de las 139 a 389 (250 más) 
•	Reposición pavimento aceras en mal estado 
¿	Con fecha 31 de enero de 2017, se firma III Anexo de Contrato, por la suma de $ 689.452.000 (seiscientos ochenta y nueve millones cuatrocientos cincuenta y dos mil pesos) impuesto incluido, más aumento de plazo de 180 días corridos. 
Fondo proceso de reevaluación 
Se autorizan 700.185 M$ para Obras Civiles y Consultorías 
Inicio 01.02.2017 -	Término 30.07.2017 
Obras contratadas 
•	Pavimento calle Maipú, entre calle Los Carrera y Diego Portales 
•	Pavimento calle Maipú, entre calle La Peña y Arturo Prat 
•	Pavimento calle José Manso de Velasco, desde Liceo hacia el sur 
•	Pavimento calles 18 de Septiembre y 21 de Mayo 
•	Pavimento calle Bernardo O’Higgins, entre calle Almagro y Calixto Padilla 
•	Pavimento calle Arturo Prat, entre calle José Manso de Velasco y pasaje Las Camelias 
•	Pavimento calle La Peña 
•	Pavimento calle Almagro, excluye pasaje Almagro, entre calle Los Carrera y Costanera 
•	Pavimento calle Calixto Padilla, entre calle Bernardo O’Higgins y Arturo Prat 
•	Pavimento calle Colón, entre calles Bernardo O’Higgins y Los Carrera 
•	Pavimento calle Colón, excluye pasaje Colón, entre calle Los Carrera y Costanera 
¿	Con fecha 19 de junio de 2017, se firma IV Anexo de Contrato, por la suma de por la suma de $ 68.738.997 (sesenta y ocho millones setecientos treinta y ocho mil novecientos noventa y siete pesos) impuesto incluido, más aumento de plazo de 150 días corridos 
Fondo 10% adicional proceso de reevaluación 
Inicio 31.07.2017 -	Término 27-12-2017 
Obras contratadas 
•	Sumideros en calle Los Carrera 
•	Cajón de aguas lluvias en calle Almagro 
•	Recuperación de pasos de agua y sifones 
•	51 Uniones domiciliarias 
•	Cajón de aguas lluvias de calle 21 de Mayo 
•	Muro de contención en calle 10 de Diciembre 
•	Servidumbre de calle Santa Rosa 
"</t>
  </si>
  <si>
    <t>Las ampliaciones y paralizaciones que originaron la demora en la entrega de la obra se debe principalmente al convenio de 52 bis con Aguas Chañar, cambios de punto de conexión y desinfección de tuberías.</t>
  </si>
  <si>
    <t>Aumento de Plazo 1. Res. Afecta N° 1324 hasta el 15 de junio 2018.
Aumento de plazo 2. Res. Afecta N° 2587 hasta el 01 de octubre 2018. 
Ambas para ubicar a beneficiarios.</t>
  </si>
  <si>
    <t>El Plazo Total de ejecución del proyecto sin tiempos muertos fue nueve meses.
El Plazo Total de ejecución del proyecto con tiempos muertos fue nueve meses, es decir, el mismo tiempo. No hubieron tiempos muertos.</t>
  </si>
  <si>
    <t>La obra fue ejecutada con una plazo de 420 días corridos, sin modificaciones en su plazo contractual</t>
  </si>
  <si>
    <t xml:space="preserve">El mayor plazo involucrado en la ejecución del proyecto, se debe al término anticipado de contrato el que conllevó además el tiempo de liquidación </t>
  </si>
  <si>
    <t>Hubieron demoras en ejecución por diferencias relacionadas con falta de calle de acceso y firma de convenio con Municipalidad para servidumbre, problema con descarga de aguas lluvias y generar solución por el fondo del terreno con descarga a calle aledaña  y agregar pavimentación no considerada en diseño.</t>
  </si>
  <si>
    <t>En los contratos de obra siempre se producen discrepancias entre el plazo ideal, o en este caso recomendado con el real, pues hay factores que en ocasiones no se pueden controlar. O bien, muchas veces se proyectan  mayores plazos por condiciones climáticas.</t>
  </si>
  <si>
    <t>Decreto Alcaldicio n° 326 de fecha 09.03.2018, que aprueba modificación de contrato.Ampliación de plazo en 45 días y monto por $ 37.532.145: en razón a mejorar las condiciones de seguridad para lograr mayor control sobre el parque vehícular que circula por la comuna, lo anterior sumado a que la partida de pórticos de control que se requiere aumentar en 3 unidades adicionales se encontraba presente en la oferta del contratista.
Decreto Alcaldicio n° 519 de fecha 13.04.2018, que aprueba modificación de contrato. Ampliación de plazo por 25 días, en razón a actos vandálicos ocurridos en el transcurso de la obra, afectando 3 cámaras de televigilancias ubicadas en calle Caracoles - Talinay, Quillagua-Pasaje 2 y Chapilca-Quinchamalí.</t>
  </si>
  <si>
    <t>La JUNJI Maule, mediante la resolución exenta 015461 del 22-6-17 aprobó el contrato que deriva de la adjudicación de la licitación ID 848-11-LR17, publicada en www.mercadopublico.cl , pero mediante la Res. 150281 del 19-3-18 se autorizaron obras extraordinarias con un aumento de plazo de 35 días, más adelante la Res. Ex. 150613 del 20-6-18 aprueba modificación de partidas y aumento de plazo por 32 días, lo mismo ocurre con la Res. Ex. JUNJI Maule N° 150714 del 31-7-18 que también modifica partidas, pero extiende el plazo en 25 días. La resolución exenta N° 150367 del 16-4-18, a diferencia de las anteriores, sólo aumenta el plazo de obras en 45 días. Se concluye por tanto que las extensiones de plazo sumaron un total de 137 días</t>
  </si>
  <si>
    <t xml:space="preserve">Proyecto termina en los plazos estipulados en contrato y programados entre las partes. con sus modificaciones debidamente justificadas. </t>
  </si>
  <si>
    <t>El tiempo muerto de 8 meses se debe principalmente a varios factores, los cuales se enumeran a continuación:
1.- Estudio Hidrogeológico contratado mediante Resolución N° 3119 de fecha 02.09.2016.
2.- Contrato Proyecto "Construcción Parque Avenida Canal de la Luz", contratado mediante Resolución Afecta N° 39 de fecha 07.10.2016 y con Toma Razón el 07.12.2016, con el contratista Constructora AMULEN Ltda., por un monto de $ 2.428.800.000 y 540 días de plazo contractual, es decir, 8 meses.-
3.- Los Aumentos de Plazo que se autorizaron al contrato y que fueron producto de modificaciones al proyecto original.-</t>
  </si>
  <si>
    <t>bajo modificacion de contrato 11740-1 aprobada bajo Resolución DOH Nº 4439 de 19.12.2018,  se aumento el plazo de ejecución en 60 días corridos quedando la nueva fecha de termino para 02.09.2018, quedando completamente terminada la obra el día 31.08.2018, según consta acta de recepción provisional.</t>
  </si>
  <si>
    <t>Si bien se indica que el tiempo de ejecución total real del proyecto es de 24 meses, es preciso indicar que desde la fecha de firma de contrato (25 de enero de 2016) hasta el 07 de noviembre del mismo año, no se realizaron obras, por lo cual este tiempo será contado como muerto. Vale decir aprox 9 meses.
Desde el inicio de las obras,  éstas tuvieron tiempos muertos y factores de avance menores a los esperados por distintas razones: 
¿  Factores climáticos que obligaron a la empresa a no efectuar trabajos en terreno
¿  Modificación de trazados por existencia de árboles adultos en el terreno
¿  Problemas con propietarios de terrenos aledaños
¿  Evaluaciones correspondientes a la modificación de trazados por factores asociados a composición de terrenos, en muchos lugares rocosos, que implicaban un aumento de los costos de construcción. 
¿  Paro de aduanas que afectó a la logística y abastecimiento de insumos para la realización de los trabajos de construcción
Sin embargo, el principal problema se presentó  con el trazado de fibra óptica, lo cual generó demoras importantes, debido a la realización de calicatas de exploración con el propósito de no seguir cortando los cables, eventos notificados 5 veces durante los meses de mayo y junio de 2017.  En base a esto, se realizaron tiempo muertos en las siguientes fecha
¿  Del 10 al 19 de febrero de 2017
¿  Del 07 al 13 de abril de 2017
¿  Del 01 de Mayo al 09 de Junio de 2017
¿  Del 17 de Junio al 20 de Julio de 2017
¿  Del 26 al 29 de Octubre de 2017
De acuerdo a esta información se arroja un total de 85 días corridos, aproximadamente 3 meses, de paralización. 
Según lo anteriormente expuesto, el total de tiempos muertos es de aprox. 12 meses</t>
  </si>
  <si>
    <t>Las  causas  de diferencias   entre   el plazo  recomendado  y el real  fueron  principalmente  generadas en las obras civiles  lo que esta detallado  en el item con sus respectivas  resoluciones de modificaciones.</t>
  </si>
  <si>
    <t>Obras tuvieron diferentes atrasos, producto de realizar trabajos en sector con alto tránsito vehicular,  el trazado se realizó dentro del parque central de la Alameda de Rancagua y cambios indicados por la Municipalidad.</t>
  </si>
  <si>
    <t>El proyecto vivió un proceso de reevaluación, además de no contar en el año 2016 de asignación presupuestaria para la ejecución de obras civiles.
Durante la ejecución de obras civiles,  además, el proyecto sufrió atrasos por la calidad del terreno donde se emplazaba y cotizar nuevas fundaciones.</t>
  </si>
  <si>
    <t>Res. Exc. N°3721 del 21.11.2018 aprueba convenio Ad Referéndum de supresión de obras por un monto  M$17.138 , disminución de obras M$13.567, , aumento de obras M$24.917 , obras extraordinarias M$21.229 y concedes aumento de plazo de 45 días corridos.  como respaldo informe técnico ÑU 13 de fecha 24.05.2018 elaborado por el director de obras.
Los aumentos de obras se deben a que hubo que demoler y rehacer radier existente que según proyecto se debía mantener , pero presentaba malas condiciones de estado y nulo mantenimiento. Cambio en la enfierradura del cajón de hormigón armado perteneciente al proyecto de aguas lluvias. Conexión de 7 sumideros adicionales a los proyectados por proyecto. Circuito de alimentación del tablero empalme a la sala de bomba. Instalación de gaviones adicionales.
Obas extraordinarias: modificación de sumideros existente, limpieza de colector existente, remodelación nichos existente , pintura del fuego de agua " La Ballena" , radier H._30 espesor de 7 cm. pigmentado ocre, sumidero tipo S 3 con decantador y rejilla abatible , cámara de aguas lluvias, demolición HCV existente , cambio de tramo en matriz de agua potable, encamisado metálico protección colector y matriz, suministro y colocación de bouganbillias o similar, manifol de impulsión en Cu de 2", instalación eléctrica en juegos de agua.</t>
  </si>
  <si>
    <t xml:space="preserve">La principal causa son las obras extraordinarias y la demora de la conexión por parte de la empresa SAESA. </t>
  </si>
  <si>
    <t>La variación en el plazo se debe a que en el ítem Consultarías se contrato al Asesor Técnico de Obra para que estudie el proyecto previo al proceso licitatorio, luego la demora en la gestión de pago del equipamiento es la segunda causa de la extensión del plazo total.</t>
  </si>
  <si>
    <t>EL PLAZO ORIGINAL OFERTADO POR EL CONTRATISTA FUE DE 150 DÍAS, EN PRIMERA INSTANCIA SE SOLICITÓ AUMENTO DE PLAZO POR 45 DÍAS DEBIDO A DAÑOS Y RETRASOS OCASIONADOS POR LLUVIAS, POSTERIORMENTE SE PRODUJO UNA PARALIZACIÓN DE OBRAS DEBIDO A QUE DURANTE EL PROCESO DE EXCAVACIÓN SE ENCONTRÓ UNA MATRIZ DE AGUA POTABLE  Y COLECTOR DE AGUAS LLUVIAS DENTRO DE LAS COTAS DE TRABAJO, LO QUE A SU VEZ GENERÓ UN AUMENTO DE PLAZO DE 60 DÍAS ADICIONALES.
CONSIDERANDO EL PLAZO ORIGINAL OFERTADO, LOS AUMENTOS DE PLAZO Y LA PARALIZACIÓN DE OBRAS, EL PROYECTO FUE LLEVADO A CABO EN 10 MESES, POR LO QUE SE CONCLUYE QUE EL PLAZO RECOMENDADO ESTUVO SOBRE ESTIMADO .</t>
  </si>
  <si>
    <t>Los plazos se ven aumentados por la duración de la 1a Etapa de la Asesoría de Inspección Técnica, ya que se realizaron complementos al diseño y las el tiempo que transcurre hasta la adjudicación.
Existen además aumentos en la adquisición de equipos y equipamientos, ya que algunos bienes se debieron licitar en mas de una oportunidad, es el caso del generador y la caseta de resguardo, estantería de muebles, etc.
PLAZO ORIGINAL:
LOS PLAZOS ORIGINALMENTE APROBADOS FUERON LOS SIGUIENTES: GTOS ADM Y CONSULTORIAS POR 15 MESES.  LAS OBRAS CIVILES 12 MESES, Y LOS EQUIPOS Y EQUIPAMIENTOS 2 MESES; TODOS ESTOS PLAZOS SE TRASLAPAN, POR LO TANTO, 
 EL PLAZO TOTAL ES DE 15  MESES.
PLAZOS REALES:
DE ACUERDO AL BIP, EQUIPOS TIENE EL PLAZO DE 365 DIAS, 12 MESES, ENTRE 7-1-2017 Y 7-1-2018
DE ACUERDO AL BIP, EQUIPAMIENTO TIENE DOS PLAZOS: 365 DIAS, 12 MESES, ENTRE 7-1-2017 Y 7-1-2018; Y 4 MESES ENTRE 12-7-18 Y 9-11-18; ES DECIR 16 MESES
DE ACUERDO AL BIP, OBRAS CIVILES TIENE EL PLAZO DE 300 DIAS, 10 MESES, ENTRE 23-11-2016 Y 19-9-2017.
SE VA A CONSIDERAR EN ESTE ANALISIS QUE EL GASTO ADMINISTR SE MATERIALIZO EL 23/11/2016.
DE ACUERDO AL BIP, CONSULTORIA TIENE EL PLAZO DE 350 DIAS, 15 MESES, ENTRE 7-1-2017 Y 2-4-2018.
EN CONCLUSION, EL PLAZO TOTAL CON TIEMPOS MUERTOS /23-11-2016 Y 9-11-2018) ES DE 716 DIAS, 23,86 MESES; LOS TIEMPOS MUERTOS SE PRODUCEN ENTRE EL FIN DE LA CONSULTORIA Y EL ULTIMO EQUIPAMIENTO (2-4-2018 Y 12-7-2018), 101 DIAS, 3,36 MESES;  EL PLAZO TOTAL SIN TIEMPOS MUERTOS, ES DE 615 DIAS, 20,5 MESES.</t>
  </si>
  <si>
    <t>La variación se produce porque se llevo a cabo tres procesos licitatorios para poder adjudicar, iniciando los gastos administrativos a fines de 2016, mas un período de 46 días de aumento de plazo para el contrato obras civiles.</t>
  </si>
  <si>
    <t>LAS MODIFICACIONES DURANTE LA EJECUCIÓN DE LA OBRA SE DEBEN AL MEJORAMIENTO DEL TERRENO PARA LA CONSTRUCCIÓN Y LA FALTA DE ACTUALIZACIÓN DEL PROYECTO DE CÁLCULO E INCOMPATIBILIDAD ENTRE EL PROYECTO  DE ARQUITECTURA Y DEMÁS ESPECIALIDADES.</t>
  </si>
  <si>
    <t>DEBIDO A LAS CARACTERISTICAS DEL PROYECTO EL PLAZO DE EJECUCION ESTIPULADO EN LAS BASES FUE DE 240 DIAS.</t>
  </si>
  <si>
    <t>SE PRESENTA UNA DIFERENCIA EN LOS PLAZOS SEÑALADOS, PUESTO QUE SE REALIZA UN ANÁLISIS  DE LOS ÍTEMS EQUIPOS Y EQUIPAMIENTO, YA QUE  QUE NO SE CONSIDERARON PRODUCTOS NECESARIOS PARA LA PUESTA EN MARCHA DEL PROYECTO.   SE SOLICITA AL GOBIERNO REGIONAL  CONSIDERAR LA PROPUESTA DE LA UNIDAD TÉCNICA,  SIENDO SOLICITADO POR  GORE LOS LAGOS A A LA MDSF A TRAVÉS DEL OFICIO ORD. N° 3268 DEL 31/08/2017, LA REEVALUACIÓN DEL PROYECTO EN LOS ÍTEMS ANTES SEÑALADOS. EL MDSF INICIA EL PROCESO DE REVALUACIÓN, SIN EMBARGO  FINALMENTE SE DEJA SIN EFECTO DICHA REEVALUACIÓN ,  YA QUE LAS OBSERVACIONES NO FUERON RESPONDIDAS EN LOS PLAZOS ESTIMADOS POR PARTE DE LA UNIDAD TÉCNICA, RESOLVIENDOSE VOLVER AL PROYECTO A LA ETAPA ANTERIOR (RS ORIGINAL) .</t>
  </si>
  <si>
    <t>Res. 2158 del 10-06-2015 que contrata a Constructora Seminario Ltda., para la ejecución del Eje Nueva Imperial con un plazo de ejecución de 180 días.
Res. 2113 del 20-06-2016 que contrata a Carlos Montino Carrasco., para la ejecución del Eje Av. La Reconquista, Eje Océano Atlántico y Eje Pasaje Diecinueve con un plazo de ejecución de 180 días.
        Res. 183 del 19-01-2017 que aprueba Disminuciones de Obra, aumentos de Obra y Obras Extraordinarias con un aumento de plazo de 5 días para realizar modificaciones al trazado eje Pasaje 19, emplazamiento Iluminación y modificación aguas lluvias Avenida La Reconquista.
Res. 443 del 08-02-2017 que contrata a Marco Zenteno Figueroa, para la ejecución del Eje Curanilahue y eje Nueva Imperial con un plazo de ejecución de 150 días.
        Res. 3181 del 05-09-2017 que aprueba Supresión de Obras, Aumentos de Obras y Obras Extraordinarias con un aumento de plazo de 20 días para ejecutar remoción de veredas, Remoción de Pavimentos, cambiar sumideros en mal estado, confeccion e instalacion de Paradero.
        Res. 3864 del 30-10-2017 que aprueba Supresión de Obras, Aumentos de Obras y Obras Extraordinarias con un aumento de plazo de 20 días para instalación de segregadores y bolardos, construcción de sumideros, mejoramiento de paraderos.
Res. 3490 del 03-10-2017 que contrata a Milton Burgos Sandoval, para la ejecución del Eje Finlandia.
         Res. 1447 del 02-05-2018 que aprueba Supresión de Obras y Aumentos de Obras con un aumento de plazo de 20 días para ejecutar mas accesos vehiculares y mejora de pavimentos.</t>
  </si>
  <si>
    <t xml:space="preserve">Las ampliaciones de plazo se debieron principalmente a las modificaciones del proyecto original durante a ejecución del proyecto, según las exigencias para la aprobación de la SEREMIA de salud, requerimientos técnicos para aprobación de recepción definitiva de obras por la DOM y requerimientos de los beneficiarios.  A modo de ejemplo se puede mencionar que desde salud solicitaron aumento de duchas, WC, entre otros, instalación de rejas en todo el perímetro de la cubierta para evitar ingreso de aves, recambio de techumbre por planchas de policarbonato a ingreso de luz natural lo que generaría ahorro de energía, cambio estructura principal de madera laminada por estructura en base a perfiles metálicos, entre otros. </t>
  </si>
  <si>
    <t>La diferencia  entre el plazo recomendado  y el real es a causa de modificaciones  derivadas de la ejecución del proyecto  según se detalla:  
Res Ex Nº 596 del 20.02.2018  (60 días corridos) causal errores de diseño en distintas áreas que abarca el proyecto :re diseño del cajón de hormigón, re diseño proyecto eléctrico, modificaciones para reforzar las estructuras, traslado de matriz , extenciòn del alcantarillado del parador norte , modificación de cotas o  relleno en sector  desembocadura . 
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
Res Ex Nº 1597  del 22.05.2018 ( 10 días corridos ) . Causal: pendiente la aprobación a modificación de ctto por la SEREMI de V y U ya que supera las obras ext  el 5% según DS Nº  236 /02 V y U .
Res Ex Nº 1777 del 06.06.2018 ( 15 días corridos) Causal : Pendiente la entrega de roles  de las edificaciones por SII y sin esto la DOM no recibirá las obras, independiente que se haya efectuado la solicitud  de  inscripción delos roles.</t>
  </si>
  <si>
    <t>Como se indicó anteriormente, la variación en el plazo se produjo porque:
* Se realizaron modificaciones presupuestarias, por obras extraordinarias, que redundaron en el aumento de plazo.
* La puesta en marcha de una planta de osmosis inversa que, parte de sus componentes, tuvieron que importarse desde el extranjero.
* La compañía eléctrica, en conectar al sistema público, demoró más de lo planificado y eso obligó a extender el plazo del contrato.
La consutoría, por depender del Convenio DOH - Aguas Andinas, dura lo que dure la obra civil.</t>
  </si>
  <si>
    <t>En el proceso de licitación se estableció un plazo menor para la ejecución del proyecto, teniendo en cuenta la magnitud de este y la accesibilidad a las diferentes viviendas del proyecto, lo que permitía realizar estas obras dentro de un plazo menor al estimado en la etapa de formulación de este proyecto.</t>
  </si>
  <si>
    <t>La diferencia entre el plazo recomendado para la etapa de ejecución del proyecto se debió principalmente al proceso previo,   preparación  BAE, aprobación de ellas,   sumado al proceso de adjudicación.</t>
  </si>
  <si>
    <t>La diferencia de plazos se explica según consta en informe N°39 ITO con fecha 25-01-2017 por un retraso inicial de la empresa de 41 días, que dio origen a una multa, situación que fue apelada en tribunales mediante un recurso de apelación , el cual finalmente fue acogido, dejando sin efecto la multa interpuesta. La recepción provisoria de obras fue rechazada en enero de 2017 por obras no terminadas, siendo esta aprobada en forma definitiva como consta en acta con fecha 27-04-2019</t>
  </si>
  <si>
    <t>La diferencia entre el plazo recomendado  y el real fue por modificaciones efectuadas  al proyecto según se detalla :
OBRAS CIVILES : Resolución de contrato Nº 1077 del  14.03.2017. Plazo : 240 días corridos. PLAZO  FINAL  : 390 DÍAS CORRIDOS
Res Ex Nº 4705  del 24.11.2017 se otorga ampliación de plazo  de 90 días corridos . Causal :debido a modificaciones de obras  efectuadas en el proyecto lo que ha generado demora en la ejecución.
Res Ex Nº0801 del 07.03.2018 se otorga ampliación de plazo  de 60 días corridos Causal  :debido a gestiones administrativas relacionadas con la modificación del contrato que excedió del 10 %  y por lo tanto requería modificación del  convenio. Por otra parte  falta de la empresa Claro termine de efectuar las obras  de traslado de redes   a  la nueva ubicación de la  postaciòn.</t>
  </si>
  <si>
    <t>Al existir 2 contratos, hubo 2 procesos de licitación por separado, conllevando a incrementar en el doble el plazo real de ejecución</t>
  </si>
  <si>
    <t>la ampliación de plazo se debió a problemas con la primera empresa que licitó el  proyecto CONSTRUCTORA ATACAMA por incumplimientos en en el contrato y plazos establecidos. en la segunda licitación con el contratista MARTÍN CÁRCAMO,los plazos de obras se extendieron ya que al momento de la recepción provisoria por los ITO se hicieron observaciones a la construcción, lo que evidentemente modificó los contrato en cuanto a plazos de ejecución.</t>
  </si>
  <si>
    <t>El plazo de 7 meses indicado en la formulación de la iniciativa, se definió  sin todos los antecedentes y experiencias de ejecución de este tipo de obras (tiempos en lograr RS, tiempos en lograr traspaso de terrenos por los diferentes municipios y servicios públicos, tiempos en lograr Decreto Identificatorio, tiempos en licitar y adjudicar, tiempos en contratar y contratista entregue pólizas solicitadas, más los tiempos de ejecución con todas las ampliaciones solicitadas por contratista). Por lo anterior,  se produce la diferencia de meses.</t>
  </si>
  <si>
    <t xml:space="preserve">El plazo de inicio del contrato de Obras civiles corresponde a la fecha de La Resolución que aprueba el contrato, loc ual ocurre el 24-10-2016, sin embargo el acto de entrega de terreno comienza el 9-01-2017. Esta diferencia se produce debido a que en el terreno existía un basural, el cual el Municipio se encargó de limpiar y un circo que hubo que desalojar.
La Obras Civiles tuvieron una duración de 14 meses y  dentro de este periodo se incluye el Diseño.
Terminada la Obra,  las consultorías permanecieron durante 3 1/2 meses más aproximadamente ya que acompañaron  en el proceso de recepción provisoria. </t>
  </si>
  <si>
    <t>PROYECTO SE REMITIÓ A REEVALUACIÓN DEL MINISTERIO DE DESARROLLO SOCIAL, POR EL TIEMPO EMPLEADO EN LA DERIVACIÓN DESDE EL GORE AL MDS, Y ESTE ÚLTIMO EN LA REVISIÓN PARA LA OBTENCIÓN DE LA RECOMENDACIÓN TÉCNICA FAVORABLE DE LA REEVALUACIÓN.
ADEMÁS LA SANCIÓN DEL CORE DE LOS RECURSOS ADICIONALES, Y EL TRÁMITE LEGAL DE FIRMA DE MODIFICACIÓN DE CONVENIO EL CUAL FUE A TOMA RAZÓN DE LA CONTRALORÍA.
Y AL TIEMPO DE EJECUCIÓN ADICIONAL QUE REQUERÍA LA EJECUCIÓN DE LAS OBRAS EXTRAORDINARIAS
CORRESPONDIENTE A  LA MODIFICACIÓN 2 DEL CONTRATO</t>
  </si>
  <si>
    <t>Res. 124 del 27-10-2016 que contrata a Luis Estrada Recabarren, para la ejecución del eje O´higgins, eje Tucapel - Barros Arana - Castellón y Eje Diagonal con un plazo de ejecución de 300 días.
Res. 3861 del 02-11-2016 que contrata a Constructora Mayor Ltda., para la ejecución del Eje Manuel Rodriguez con un plazo de ejecución de 180 días.
Res. 10 del 21-02-2017 que contrata a Constructora B &amp; F S.A., para la ejecución del eje Chacabuco/ Roosvelt/ Juan Bosco con un plazo de ejecución de 240 días.
        Res. 2922 del 17-08-17 que aprueba aumentos de obra y Obras extraordinarias con un aumento de plazo de 4 días para implementar medidas que mitiguen las molestias y que mantengan controlada la congestión vehicular.
Res. 1125 del 04-04-2017 que contrata a Comercial Industrial Santa Olga Ltda., para la ejecución del Eje Ongolmo I, entre Av. Manuel Rodriguez y Av. Los Carreras con un plazo de ejecución de 150 días.
        Res. 3644 del 12-10-17 que aprueba aumento de plazo por 23 días por tardanza del Municipio en la entrega la Autorización de ocupación de Vías.
        Res. 4312 del 29-11-17 que aprueba disminuciones de obra y aumentos de obras con un aumento de plazo de 34 días para ejecutar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
        Res. 4729 del 28-12-17 que aprueba Obras Extraordinarias con un aumento de plazo de 2 días para ejecución de aceras, construcción de sumidero, incorporación de señalética vehícular. 
Res. 37 del 29-06-2017 que contrata a Carlos Montino Carrasco, para la ejecución del Eje Ongolmo II, entre Av. Los Carreras y Diagonal Pedro Aguirre Cerda. con un plazo de ejecución de 180 días.
        Res. 671 del 01-03-18 que aprueba Aumentos de Obras, Obras Extraordinarias, Disminuciones de Obra y Supresiones de Obra con un aumento de plazo de 14 días para realizar mejoras al contrato tales como rehacer aceras aumentándoles la pendiente, cambios en la señaléticas y demarcación vehícular, instalación de poste, colación de bolardos Tipo 1.</t>
  </si>
  <si>
    <t>Las diferencias que se generaron fueron debido al aumento de obras, obras extaordinarias, lo que conlleva a un aumento de plazo.</t>
  </si>
  <si>
    <t>No existieron diferencias entre el plazo real y el recomendado.</t>
  </si>
  <si>
    <t>Las diferentes modificaciones de contrato que se realizaron en este proyecto, no necesitaron aumentos de plazos.</t>
  </si>
  <si>
    <t xml:space="preserve">para tener una mejor obra.- </t>
  </si>
  <si>
    <t>Durante la ejecución de la obra Reposición Piscina Municipal, la empresa constructora pidio dos aumentos de plazo de 90 días cada uno y un aumento de plazo y obras.  
El primer aumento de plazos se debió a que en el terreno de la piscina se encontraba una familia habitando una casa de cuidador, la que debió desalojar el lugar, para que la empresa pudiera demoler y seguir con la construcción de la piscina.
El segundo aumento fue para realizar un estudio para la  conexión del alcantarillado de la piscina a la red pública, lo que generó la construcción de una planta elevadora  para conectarse.</t>
  </si>
  <si>
    <t>La diferencia entre el plazo real y lo recomendado con y sin tiempos muertos, se debe a las modificaciones realizadas en el plazo de la obra propiamente tal (aumento de plazo), y los tiempos que se toman para la compra de equipos y equipamiento, que es posterior a la entrega a explotación del recinto.</t>
  </si>
  <si>
    <t>Este proyecto, tubo un aumento muy significativo en su ejecución, debido a que la Autoridad Sanitaria no autorizó su funcionamiento por la falta del equipo lampara quirúrgica, teniendo que solicitar a Gobierno Regional suplementación de fondos, para la compra de los equipos, que no estaban incluidos en listado oficial aprobado, tiempos que no estaba estimados dentro del proyecto, creándose tiempos muertos mientras se realizaba la resolutividad administrativa.</t>
  </si>
  <si>
    <t>no las hubo</t>
  </si>
  <si>
    <t>Mod. 1 Amplia plazo en 45 días Res. Ex N° 562 del 06/04/2018 aprueba inf. Técnico del 04/04/2018. causa: Atraso en la aprobación de  modificación de obras y atraso de parte de EDELMAG por traslado línea media tención.  Mod. 2 Amplia plazo en 45 días y aumento ctto. por $42.045.370.- por Res. ex. N° 825 del 17/05/2018, informe técnico del 13/03/2018  Causa: Dar solución a arranques de agua potable y uniones domiciliarias al sgte. proyecto para evitar demoler paños de pavimento en el corto plazo. Mod. 3 Amplia plazo en 75 días y aumento de ctto. por $183.233.151,- por Res. ex. N° 1123 del 05/07/2018, informe técnico del 16/05/2018.  Causa: Complementa en Etapa 1, el proyecto de aguas lluvias del Loteo, para dar solución integral a la etapa 1 y siguiente.</t>
  </si>
  <si>
    <t>Res. 2983 del 22-08-2017 que contrata a Constructora Manzano y Asociados Ltda., para la ejecución de la Plaza de juegos de agua en el Parque Humedal Los Batros, San Pedro De La Paz, con un plazo de ejecución de 100 días.
Res. 2959 del 05-09-2018 que Regulariza Término de Contrato con un Aumento de plazo por 36 días.</t>
  </si>
  <si>
    <t>La JUNJI Maule, mediante la resolución exenta N° 015011 del 10-01-2017 aprobó el contrato que deriva de la adjudicación de la licitación ID 848-12-LR16, publicada en www.mercadopublico.cl y según fue indicado en la resolución exenta N°015474 del 1-12-2016, este contrato entregó 270 días corridos para la ejecución de las consultorías y obras civiles. Este plazo, atendiendo a las condiciones del contrato y bases administrativas, comenzó a regir desde el 6-1-2017, fecha en que se realizó la entrega de terreno, mediante el acta respectiva. Más adelante, el 21-7-2017, por medio de la resolución exenta 015527, se autorizan 63 días extras de plazo. El 18-4-2018, la resolución exenta 150407 entregó otros 85 días más de plazo que correspondían a 10 días autorizado en el ajuste de cubos más 75 días por obras extraordinarias. Se concluye por tanto, que las extensiones de plazo sumaron un total de 148 días.</t>
  </si>
  <si>
    <t>La obra se realizó en el plazo estipulado en contrato, sin ampliaciones. La diferencia en días, es porque el término del contrato de los 95 días corridos terminaba el domingo 26/11/2017 y el informe técnico por parte de la DOM se realizó el viernes 24/11/2017.</t>
  </si>
  <si>
    <t>el plazo total es afectado principalmente por la demora en el proceso de licitación y en cierre administrativo de la obra.</t>
  </si>
  <si>
    <t>Primer aumento corresponde a imposibilidad de ocupar el terreno por estar ocupada la cancha en el desarrollo de actividades  deportivas programadas con anterioridad al inicio de obras, además se debió definir la ubicación de los drenes de infiltración.
Segundo aumento de plazo se debe a lo aumento s de obras y obras extraordinarias que tienen relación con el colector aguas Lluvias de Ejercito Chileno..
El ultimo aumento de plazo se debe al aumento de obras y obras extraordinaria que tiene relación con la instalación de solerillas de canto redondo y la implementación de bancas con respaldo y apoyo brazos.</t>
  </si>
  <si>
    <t>El tiempo muerto de 4 meses que se observa se debe a que el equipamiento fue aprobado de forma posterior a las obras civiles, a través de Resolución Exenta N° 2960/09.10.2017, y la adquisición se  formalizó a través de  orden de compra N° 4406-28-SE18 con fecha 16.01.2018.</t>
  </si>
  <si>
    <t>Se explica en los aumentos de plazo de las obras civiles. Plazos que se requirieron por el aumento en las cantidades de obras y obras extraordinarias.</t>
  </si>
  <si>
    <t>El proyecto originalmente estaba considerado para ejecutar 11 hts, sin embargo el proyecto fue dividido a fin de ejecutarse por etapas haciendo mas viable el financiamiento y el cumplimiento de las metas asociadas, abarcando la última etapa 3,2 hts. A pesar de lo anterior la etapa de ejecución de borde costero si bien tenia programada su ejecución en 12 meses sufrió las siguientes modificaciones que incrementaron el plazo final del proyecto, no existiendo tiempos muertos:
-1° Extensión de Plazo por Demoras del nivel central de Minvu en la gestión de los recursos para autorizar e iniciar las obras asociadas a disminuciones, mayores obras y obras extraordinarias-1° Modif. Plazo; Resol. 2744 de 07.09.201.
-2° Extensión de Plazo con motivo del desarrollo de aumento de obras, obras extraordinarias-2° Modif. Plazo; Resol. 3043 de 17.10.2018 Motivo; Aumento-Disminución y Obras Extraordinarias.</t>
  </si>
  <si>
    <t>FECHA LICITACIÓN: 30/10/2015
FECHA APERTURA TÉCNICA:09/12/2015
FECHA APERTURA ECONÓMICA: 15/12/2015
FECHA ADJUDICACIÓN CONTRATO :28/01/2016
FECHA INICIO DE CONTRATO: 09/02/2016
PARA PODER SER LICITADO EL PROYECTO, TIENE QUE ESTAR INCORPORADO EN ALGÚN DECRETO, NO NECESARIAMENTE TRAMITADO.EN ESTE CASO EL PROYECTO FUE INCORPORADO EN EL DECRETO DE ARRASTRE 2016.
PARA QUE EL PROYECTO PUEDA SER ADJUDICADO DEBE ESTAR TOTALMENTE TRAMITADO EL DECRETO EN EL CUAL FUE SOLICITADO.
LOS DECRETOS DE ARRASTRE NORMALMENTE SE ENVÍAN DESDE LA DV A HACIENDA A MEDIADOS DE NOVIMEBRE, Y VUELVEN TOTALMENTE TRAMITADOS A FINES DE ENERO, PRINCIPIOS DE FEBRERO DEL AÑO SIGUIENTE. APROXIMADAMENTE.
POR LO ANTERIOR, SE OBSERVA QUE EL TIEMPO MUERTO CORRESPONDE A LA ESPERA HASTAQUE EL DECRETO VOLVIÓ TRAMITADO A LA DV.</t>
  </si>
  <si>
    <t>Mediante Resol. Exenta N°2645 se autoriza aumento de plazo solicitado por contratista y respaldado por ITO a través de Informe N°1 del 05.10.2017.</t>
  </si>
  <si>
    <t xml:space="preserve">Las diferencias entre los plazos de ejecución recomendados y los reales se debe principalmente a los resultados de la licitación, donde las empresa adjudicada conforme a los antecedentes entregados, ejecuta las obras  en menor tiempo. Ahora los tiempos muertos se deben a los plazos transcurridos entre la fecha de solicitud de recursos para los aumentos de obras y obras extraordinarias que sobre pasaron el 10% del contrato, la re evaluación necesaria para su autorización técnico  financiera y  la tramitación del Decreto de Hacienda que identifico estos nuevos recursos. </t>
  </si>
  <si>
    <t>El proyecto tuvo algunos inconvenientes en detalles no contemplados en el estudio preliminar y diseño que fueron detectados en el desarrollo del proyecto, lo que generó demoras y aumentos de contrato. Junto con ello se debió agregar un grupo electrógeno, el cual se consideró recién el finalizar la obras civiles, lo que aumentó el tiempo de ejecución.</t>
  </si>
  <si>
    <t>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cierro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t>
  </si>
  <si>
    <t>EL TIEMPO MUERTO SE PRODUCE PORQUE LA OBRA CIVIL ESTA CON AUMENTOS DE PLAZO TERMINANDO EL 22/01/2018.</t>
  </si>
  <si>
    <t>Res. Ex. N°2058 del 07.06.2017 aprueba convenio Ad Referéndum de aumento de obras M$36.859 , y concede aumento de plazo de 29 días corridos.  como respaldo informe técnico ÑU 06 de fecha 24.04.2017 elaborado por el director de obras.
Res. Ex. N°3320 del 15.09.2017 aprueba convenio Ad Referéndum de obras extraordinarias M$23.436 , y concede aumento de plazo de 45 días corridos.  como respaldo informe técnico ÑU 10 de fecha 17.07.2017 elaborado por el director de obras.
Res. Ex.. N°637 del 27.02.2018 aprueba aumento de plazo de 60 días corridos, como respaldo informe técnico ÑU 01 de fecha 12.01.2018 elaborado por el director de obras..
Los tiempos muertos se deben al aumento de plazo detallados con anterioridad.</t>
  </si>
  <si>
    <t>Los tiempos muertos del proyecto se deben por ejemplo a los tiempos de espera que se generan en la conformación de comisiones de recepción provisoria y realización de visitas de recepción, certificaciones pendientes.</t>
  </si>
  <si>
    <t>Las ampliaciones de plazo que generaron diferencia entre el plazo recomendado y el real,  debido a algunas obras extraordinarias o modificaciones, entre las cuales se encuentran, extensión de red, gaviones de protección para captación y extensión del dren, entre otras. 
Además, existió un retraso en la conexión de CONAFE, la cual provocó aumentos en los plazos.</t>
  </si>
  <si>
    <t>El proyecto tuvo un aumento de plazo debido a la modificacion de contrato realizada, que se centró principalmente en mejoras a las instalaciones proyectadas.</t>
  </si>
  <si>
    <t>El motivo es la demora de la conexión eléctrica por parte de la empresa SAESA.</t>
  </si>
  <si>
    <t>NO EXISTEN DIFERENCIAS</t>
  </si>
  <si>
    <t>Modificaciones de plazos se generÃ³ para complementar calidad tÃ©cnica y de diseÃ±o del proyecto, por emplazamiento de construcciÃ³n, cambio de fachadas y cambio de vanos ventana y por modificaciÃ³n de proyecto de acuerdo a requerimiento de las familias.</t>
  </si>
  <si>
    <t>Mediante Resolución Exenta N°3349 del 01.12.2017 se amplía el plazo de la obra en 120 días corridos, con motivo de realizar obras  para restaurar el Memorial de Derechos Humanos existente en el lugar de las obras, la instalación pavimentos de piedra laja, obras de entubamiento de aguas lluvias y traslado de postes de alumbrado.
Mediante Resolución Exenta N°1450 del 19.04.2018 se amplía el plazo en 60 días corridos, debido a modificaciones de obras y solicitud de recursos en trámite ante el Gobierno Regional y en espera del resultado de las gestiones ante el GORE.
Mediante Resolución Exenta N°2540 del 30.07.2018 se amplía el plazo de la obra en 67 días corridos, por espera a la tramitación administrativa de la modificación del monto del contrato de $127.725,979
El total del plazo incluida las ampliaciones corresponde a 577 días corridos, siendo su fecha de término contractual el 30.07.2018</t>
  </si>
  <si>
    <t>No hubo tiempos muertos en la materialización del contrato.</t>
  </si>
  <si>
    <t>Aumento de plazo fue requerido por la empresa en carta CO 020-2017 con fecha 15.12.2017 argumentando problemas de paralización de obras producto de existencia de canal de regadío  subterráneo, ademas de solicitud de aumento de obras y obras extraordinarias que debía autorizar el Gobierno Regional.  
Lo anterior se aprueba por decreto alcaldicio N° 4363 de fecha 19.12.2017</t>
  </si>
  <si>
    <t>no hubo disminuciones o ampliaciones de plazo para la obra.</t>
  </si>
  <si>
    <t>Las causas son las mismas del contrato de la obra civil.</t>
  </si>
  <si>
    <t xml:space="preserve">Se debieron realizar disminuciones de obras por cambio en el sistema de tratamiento debido a que el Diseño contemplaba un filtro y bomba que se demostró mediante análisis de agua y nuevas pruebas d e bombeo. Además se solicitaron por parte del comité un número considerable de nuevos arranques, por lo cual, se contempló aumentar regulación de los estanques proyectados. </t>
  </si>
  <si>
    <t xml:space="preserve">LOS TIEMPOS MUERTOS CORRESPONDEN A ESPÈRA DE INSTALACIÓN ELECTRICA Y POSTERIOR CONEXION DEL SISTEMA A LA RED DE ENERGÍA DE DISTRIBUIDORA PARRAL SA., LO QUE RETRASÓ LA MARCHA BLANCA DEL PROYECTO </t>
  </si>
  <si>
    <t xml:space="preserve">LOS TIEMPOS MUERTOS EXPRESADOS HACEN REFERENCIA AL PRODUCTO DE UNA RE EVALUACIÓN ANTES DE LA  CONTRATACIÓN DE LA OBRA, SI BIEN LA OBRA SE EJECUTO EN 9 MESES AUMENTANDO EN UN 80 % LO ESTIMADO  </t>
  </si>
  <si>
    <t>Ampliación de plazo según adjunto se debe a licitaciones fallidas.</t>
  </si>
  <si>
    <t xml:space="preserve">Por factores externos a lo planificado el proyecto  sufrió un aumento en el plazo de ejecución.  </t>
  </si>
  <si>
    <t>El proyecto presenta mayor tiempo de ejecución al recomendado debido a que durante su ejecución se presentaron dificultades respecto de vecinos colindantes respecto del cierre perimetral lo cual se vio en tribunales, debiéndose modificar el loteo lo que fue a probación DOM generando atraso en el proceso.</t>
  </si>
  <si>
    <t>La variable que influye  es la asignación presupuestaria.</t>
  </si>
  <si>
    <t xml:space="preserve">La diferencia entre  el plazo recomendado  y el real se  debe  a modificaciones en el proyecto lo que origino ampliaciones de plazo según se detalla:
RESOLUCIÓN CONTRATO Nº 36 del  12.07.2016 . Plazo :180  días corridos. PLAZO TOTAL  DEL CTTO INCLUIDA LAS AMPLIACIONES 180+255= 435 total
Se otorga ampliación de plazo  del 60 días corridos por Res Ex Nº 1303 del 29.03.2017 . Causal . Modificación  proyecto eléctrico en cuanto al tipo de luminarias debido a que las especificadas tienen alto consumo. La municipalidad solicita que sea tipo LED.
Se otorga ampliación de plazo  del 60 días corridos por Res Ex Nº 2250 del 30.05.2017 .Causal : Cambio  tipo  de luminarias aun no definido y aceptado por la municipalidad de Loncoche.
Se otorga ampliación de plazo  del 60 días corridos por Res Ex Nº 3209 del 25.07.2017 . Causal: no esta aprobada la modificación del tipo de luminarias con la respectiva modificación de contrato.
Se otorga ampliación de plazo  del 60 días corridos por Res Ex Nº 3951 del 21.09.2017 .Causal: aun no esta aprobada la modificación del tipo de luminarias con la respectiva modificación de contrato.
Se otorga ampliación de plazo de 15 días corridos  por Res Ex Nº 4457 del 09.11.2017 Causal :por modificación contrato ( aumento de obra) </t>
  </si>
  <si>
    <t>Al realizaar tres contratos de obras, los cuales permiten intervenir disminuyendo los tiempos ejecución, debido a que  algunos de ellos durante su desarrollo presentan  ejecución simultanea (diferente frentes de trabajo).</t>
  </si>
  <si>
    <t>El principal motivo de los mayores tiempos es que al momento de programar no se consultan los tiempos reales.</t>
  </si>
  <si>
    <t>Radica en el Tiempo de la recepción, existe un plazo entre la conformación de la comisión, la revisión en terreno de las obras y las resolución de las observaciones, que dan el pase al termino real de la obras y fin del contrato.</t>
  </si>
  <si>
    <t xml:space="preserve">El proyecto fue ejecutado en un plazo total de 13 meses, un 62,5% sobre el plazo recomendado y sin tiempos muertos. Se realizaron aumentos de plazo producto de Disminuciones de Obras, Obras extraordinarias y Obras nuevas; las que debiendo haber sido evaluadas no se evaluaron. No obstante, no queda registro ni detalle sobre las modificaciones en obras. 
El plazo de variación se debe tanto a aumentos en obras civiles como en consultorías. </t>
  </si>
  <si>
    <t xml:space="preserve">El proyecto se ejecutó en un plazo total de 41 meses, un 485,71% sobre el plazo total recomendado originalmente. Esto se debe a demoras en la identificación presupuestaria de la iniciativa por parte de Dipres y tras ello proceso largo de licitaciones desiertas.
El aumento del plazo de las obra civiles se debe a que durante su proceso de construcción hubo tres contratos en obras civiles detallados a continuación:
- Primer contrato: Licitación Privada con Contratista Eduardo Antonio Herrada Catalán por un monto de $ 296.942.754. Se realizó termino anticipado del contrato con un avance de 94% al detectarse mal uso del sistema de factoring por parte del contratista, procediéndose a hacer entrega del recinto para su cuidado mientras se contrataban las obras para completar la obra el día 18 de febrero de 2017.
- Segundo Contrato: Trato directo con Contratista Camilo Moreno Constructora e Inmobiliaria E.I.R.L por un monto de $ 44.776.656. Se cursaron dos multas, la segunda fue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 
Se solicita la liquidación de contrato a través de memorándum N° 133 de 30 de julio de 2018, dirigido a Jefe de Depto. finanzas, sin respuesta a la fecha.
- Tercer contrato: trato directo con contratista EEYAL SPA,   por un valor de $ 15.343.215 Iva incluido. </t>
  </si>
  <si>
    <t>El proyecto fue ejecutado en un plazo total de 19 meses, un 72,73% sobre el plazo total recomendado y sin considerar los tiempos muertos.  El plazo total se ve fuertemente influenciado por la compra de la ambulancia ya que se compró después que el SAR ya estaba en operación. La ambulancia no fue aprobada por esta Secretaria Regional.
El ítem obras civiles tuvo un aumento de 53.33% respecto al plazo recomendado debido a aumentos de plazo derivados de modificaciones  en los cuellos de acceso, modificaciones de autorización sanitaria (eléctricas, revestimientos, sanitarios, cierros, etc) y recintos de transición (REAS, transición para el CESFAM).
El ítem equipos presentó un aumento del 301.67% respecto a lo recomendado. Esta variación esta relacionada con la situación de la obra ya que el SAR no se emplazó adosado al CESFAM de Penco. Por este motivo y al no contar con bodegaje el equipo RX Osteopulmonar fue el ultimo en adquirir e instalarse.</t>
  </si>
  <si>
    <t xml:space="preserve">El primer contrato estaba establecido entre las fechas 06-02-2017 y el 03-11-2017 (270 días corridos); sin embargo, se realizo una ampliación de plazo correspondiente a 45 días, por lo que la fecha de término se actualizo al 18-12-2017. El aumento se debió a modificaciones en las obras civiles: aumento de obras, obras extraordinarias y disminución de obras.
Las consultorías comenzaron a la vez que las obras civiles, desde el 06-02-2017 hasta el 18-12-2017 (lo cual incluye el aumento de plazo debido a la modificación en el contrato, correspondiente a 45 días mas)
Se dejó constancia de que la obra se termino dentro de los plazos del ultimo contrato, de acuerdo a lo informado por el ITO, mediante memorándum interno Nº233 del 15/12/2017.
Los ítem obras civiles y constultorias se ajustan a los plazos recomendados, con una leve variación del 5% sobre estos, correspondiente a 1 mes adicional al plazo recomendado respectivo. 
Los gastos administrativos presentan una variación significativa sobre el plazo recomendado, debido a que a este ítem se le asigno 1 mes, sin embargo se utilizaron durante todo el periodo que duró la ejecución de la obra.
Finalmente, la variación fue de un 20% en el plazo total real con respecto al recomendado (incluyendo los tiempos muertos). </t>
  </si>
  <si>
    <t>El proyecto se ejecutó en un plazo total de 17 meses, un 70% sobre el plazo total originalmente recomendado. Las variaciones en los plazos definidos inicialmente están asociadas a los procesos de licitación que origino un proceso de re-evaluaición, siendo un ejemplo de ello que mediante Informe Técnico N° 1.321 de fecha 24.06.2015, el Departamento Cuarteles L.1., que actúa como Unidad Técnica de la iniciativa, solicitó la reevaluación del proyecto por el concepto de cubos revisables, que determina un aumento de M$ 68.892 y además un nuevo addendum por obras extraordinaria por un monto de M$ 7.782, lo que implica un 25% de aumento respecto del monto asignado para obras civiles. Debido a este aumento de partidas se genera un aumento en los diferentes plazos de cumplimiento asociados a la iniciativa de inversión. Los aumentos de plazos totalizaron 145 días adicionales. 
No obstante, los ítems que registraron mayor aumento fueron Equipos y Vehículos, con variaciones respecto a lo recomendado de 461.11% y 158.89% respectivamente. En el caso de los equipos, fueron adquiridos sin estar asociados a la infraestructura y otros requirieron que la obra estuviese finalizada, como el CCTV. En cuanto a los vehículos, las variaciones en los plazos se deben principalmente a los procesos de licitación.</t>
  </si>
  <si>
    <t>Este proyecto contaba sólo con el ítem obras civiles y este se ejecutó con dos contratos:
1er Contrato. Consistente en la pavimentación de los pasajes Oriela Alvarez y Hugo Rodríguez, y sus veredas. Se contrató a la Empresa Sociedad Constructora e Inmobiliaria ABADECONS Ltda., con un plazo de 60 días de ejecución y no se registran aumentos de plazo.
2do Contrato. Construcción Espacio Público Sector Fiesta Cruz de Mayo. Se contrató a la Empresa Constructora de Pavimentos Asfálticos BITUMIX S.A., con un plazo de ejecución de 420 días. 
Se realiza un aumento de plazo por 42 días corridos, debido a la contratación de aumentos y obras extraordinarias.
Se produce un periodo de tiempo muerto entre el primer y segundo contrato, debido al proceso de revisión general de proyecto y actualización respecto a materiales, mobiliario y normativa (accesibilidad universal). Además de realizar proceso de Toma de Razón en la Controlaría Regional, como así también realización del respectivo  proceso de licitación y adjudicación. 
Respecto al tiempo estimado ex ante es posible observar que fue insuficiente, la obra tenia complejidades en su ejecución, por el tipo de obra y por el sector donde se emplazaba, situaciones que no se previeron al momento de estimar 10 meses para esta etapa. Cabe agregar que sólo el 2do contrato superaba el tiempo estimado al momento de aprobar el proyecto (14 meses) y además se solicitó 42 días de ampliación, no obstante lo anterior, es muy importante destacar que los mayores aumentos de plazos de esta iniciativa se deben a los tiempos muertos existente entre el término del 1er contrato y el inicio del 2do contrato que son 19 meses aproximadamente.  
Respecto a los Gastos Administrativos, 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 Lo que implica un incremento de 1 mes en el plazo real versus el estimado inicialmente.
El plazo total real del proyecto se ve muy incrementado respecto del plazo estimado ex ante, porque primero el ítem gasto administrativo reporta movimiento en agosto del año 2014 y casi un año después el ítem obras civiles hace su 1er contrato en diciembre de 2015 (por 60 días)  y 1 1/2 año después en septiembre de 2016 se contratan las obras del parque con un 2do contrato (por 450 días más 42 días de aumento de plazo). Lo anterior hace claramente incrementar enormemente los plazos de ejecución debido a los tiempos muertos como principal responsable.</t>
  </si>
  <si>
    <t>El proyecto se ejecutó en un plazo total de 38 meses, un 280% sobre el plazo total recomendado. 
En cuanto a obras civiles, se visualiza una diferencia de 8 meses entre el plazo recomendado y el plazo real de ejecución. Es posible inferir que esta variación,  podría radicar en la figura de contratación de especialidades y ejecución de obra simultáneamente.  Al no contar con el desarrollo de especialidades previas a la ejecución, existieron aspectos no detectados en la formulación del proyecto, como por ejemplo, lo ocurrido con el aumento de plazo de 45 días, por la modificación en las cantidades ejecutadas correspondientes a las partidas de excavaciones para fundaciones, hormigón y enfierraduras de  cimientos, las cuales superaron lo estimado tanto en la etapa de formulación, como lo ofertado en el proceso de licitación.
Sumado a lo anterior, es posible presumir que la diferencia entre el plazo recomendado y el plazo real de ejecución, podría corresponder a un error en la programación de plazos, los cuales no se ajustaban  a la naturaleza o tipología de proyecto por ejecutar.
En cuanto a los plazos atingentes a la ejecución de los proyectos de equipos y equipamiento, debido a que no existen mayores antecedentes no es posible pronunciarse sobre las diferencias entre los plazos recomendado y real.  Se hace presente que, revisados los presupuestos para equipamiento y equipos, la mayoría de los ítems identificados en la formulación del proyecto, no contaban con una especificidad mayor a lo esperable para un proyecto de estas características.</t>
  </si>
  <si>
    <t>El tiempo considerado por Ficha para la compra de equipos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equipos fue de 8 meses durante el año 2016.
Mediante las Res. DA N°295-17.02.2016 y N°698-19.04.2016 se otorgó un aumento de plazo de 120 días corridos de manera de realizar los tramites administrativos para aprobar una modificación de obra Aunque se incurrió en modificaciones de contrato que resultaron en un incremento respecto del monto del contrato original para realizar cambios en Sala de esterilización, lavadero, aumento altura de protección de plomo en sala rayos x dental y otros
La principal diferencia de los plazos recomendados y reales se encuentran en  los Gastos Administrativos, ya que se utilizan por parte de la Unidad Técnica durante todo el periodo del contrato hasta su liquidación, la que se efectuó mediante Res. DA N°02 de fecha 31.01.2018.-
aumento de plazos debido a intento de revaluación por aspectos de obras civiles.</t>
  </si>
  <si>
    <t>Las obras del proyecto se desarrolló dentro los plazos previstos. En cambio, los plazos de los equipos y equipamiento excedieron ampliamente lo planificado, el Servicio de Salud Talcahuano no explica razonablemente el exceso de plazo en su ejecución. 
El plazo total se ve fuertemente afectado por la compra de una ambulancia, se solicitó una revaluación para incorporar la ambulancia una vez que el proyecto estaba terminado, por lo que no se dio curso a la revaluación. Aun así, del Ministerio de Salud ingresaron el ítem de vehículos, compraron la ambulancia meses después de que las obras estaban terminadas.
El proyecto entro en operación el  05 de abril de 2017. La ambulancia se entrego el 30 de agosto de 2018</t>
  </si>
  <si>
    <t>El proyecto se ejecutó en un plazo total de 21 meses, un aumento de 90,91% respecto al plazo total recomendado, sin considerar los tiempos muertos. La causa de este aumento fue dado exclusivamente por el ítem Obras Civiles, el cual tuvo modificaciones contratos que derivaron en 215 días adicionales dado que fue necesario hacer cambios al sistema de drenaje de la obra y también del revestimiento exterior debido a que el fabricante descontinuó su producción. Además, existió demora en la aprobación y asignación de nuevos recursos por parte del GORE.
Los ítems Equipos, Equipamiento y Consultoría se ejecutaron en plazos inferiores a los recomendados originalmente.</t>
  </si>
  <si>
    <t xml:space="preserve">- De acuerdo a lo informado en el modulo de unidad técnica del proyecto, la Iniciativa se dividió en tres contratos: a) Calles comuna de Hualaihue, b) calles comuna de Chaitén y c) Calles comunas de Futaleufú y Palena .
- Durante la etapa de ejecución, se realizaron modificaciones de aumento de plazo, los cuales afectaron a los contratos de Hualaihue (60 días más de plazo) y de Futaleufu y Palena (120 días más de plazo).
- El primer contrato en adjudicarse es el de Hualaihue el 09/02/2016 y el último en terminarse es el de Palena y Futaleufu con fecha 06/10/2017.
- Por lo tanto la duración efectiva de los contratos ejecutados efectivamente corresponde a 20 meses, aumentando el plazo en un 25% respecto al plazo total recomendado. </t>
  </si>
  <si>
    <t>EN SEPTIEMBRE 2016 EL GOBIERNO REGIONAL ENCARGÓ AL SERVIU LA EJECUCIÓN DE LAS OBRAS MEDIANTE MANDATO. SIN EMBARGO AL REVISAR EL SERVIU LOS PLANOS DEL PROYECTO Y CONTRASTAR ESTOS ANTECEDENTES CON LA INFORMACIÓN RECABADA EN TERRENO, SE PLANTEÓ LA NECESIDAD DE REALIZAR ALGUNOS AJUSTES AL PROYECTO, TALES COMO, ELIMINAR LAS VEREDAS AL NORTE DE LA CALLE ENTRE GUADALUPE SUR Y CONDOMINIO LAS ARAUCARIAS, CONSTRUIR VARIOS CUELLOS DE CALLES QUE CONECTAN CON LA AV LOS PALACIOS, MODIFICAR HACIA EL SUR DEL EJE DE LA CALLE, CON LO CUAL SE EVITABA EL TRASLADO DE POSTES DE LA COMPAÑÍA ELÉCTRICA, MODIFICAR LA EVACUACIÓN DE AGUAS LLUVIAS GRAVITACIONAL ORIGINALMENTE HACIA AMBOS COSTADOS, POR UNA EVACUACIÓN HACIA EL COSTADO NORTE, ENTRE OTROS CAMBIOS.
EN LA SOLICITUD 2017, SE CONSERVA EL NOMBRE ORIGINAL DE LA INICIATIVA, AUN CUANDO SE HA ELIMINADO DEL PROYECTO LA CALLE MAIPU,
DEBIDO A QUE EL PROYECTO TUVO ASIGNACIÓN DE RECURSOS DURANTE EL AÑO 2016, LO QUE IMPOSIBILITA SU MODIFICACIÓN.
DEBIDO A LAS MODIFICACIONES DESCRITAS, EL NUEVO PRESUPUESTO DE LAS OBRAS CIVILES QUEDÓ EN M$ 254.846, CON LO CUAL, LOS
RESULTADOS DE LA EVALUACIÓN DEL PROYECTO NO CAMBIARON, Y LA INICIATIVA CONSERVÓ LOS MISMOS INDICADORES DE RENTABILIDAD
SOCIAL DE LARGO PLAZO VAN= M$ 257.157; Y TIR= 16,13%.
SERVIU LICITA, LA OBRA. EL CONTRATO TIENE FECHA  24 MAYO 2017, Y LA ENTREGA DEL TERRENO FECHA  19 JUNIO 2017.
SEGÚN RESOLUCIONES EL PLAZO ORIGINAL ERA DE 150 DÍAS POR CONTRATO Y SE DAN tres AUMENTOS DE PLAZO, POR 45, 30 Y 30 DÍAS, CON LO CUAL EL PLAZO TOTAL QUEDA EN  255 DIAS.
POR LO TANTO, SEGUN EL CRONOGRAMA,  ENTRE EL 1/9/2016, FECHA DE TRANSFERENCIA DE LOS RECURSOS DE LOS GASTOS ADMINISTRATIVOS, Y EL 19/6/2017, FECHA DE ENTREGA DEL TERRENO, HAY UN TIEMPO MUERTO QUE SE EXPLICA POR ESTE AJUSTE DEL PROYECTO A LAS CONDICIONES DEL TERRENO EN EL MOMENTO EN QUE SERVIU VERIFICA LAS CONDICIONES DEL TERRENO ANTES DE LICITAR.
EN CUANTO AL PLAZO DE LA CONSULTORÍA, ESTE ÍTEM  NO SE REALIZO .
SE TRANSFIEREN LOS GASTOS ADMINISTRATIVOS PARA FINES DE LICITACIÓN,</t>
  </si>
  <si>
    <t xml:space="preserve">El proyecto se ejecutó en un plazo de 13 meses, un 18,18% sobre el plazo total recomendado y sin considerar tiempos muertos.  Se observa que el proyecto tuvo retrasos en el ítem obras civiles, dando cuenta que la obra estuvo dentro de los parámetros  aceptables, No se explica el aumento con tiempos muertos, salvo con el ingreso del contrato de inicio y los modificatorios, ademas indica que existen 12 días de obra paralizada.
Para el caso de inicio del contrato, se tomo la fecha de acta de recepción de obras. 
Equipos y Equipamientos no tuvieron variación respecto a sus plazos recomendados. </t>
  </si>
  <si>
    <t>El proyecto se adjudico en un plazo inicial de 120 días.
Luego la unidad financiera autorizó un aumento de plazo de 75 días.
Plazo total 195 días
se generaron retrasos por aumentos de Plazos, de los cuales 75 días se debieron a tramitación de mejoras del sistema de drenaje de la cancha, según bases y términos de referencia eran de responsabilidad del contratista , el cual debió proponer sistema optimo y tuvo que tramitarse aprobación por parte del Gobierno Regional, con costo "0" para el proyecto. por otra parte, los trabajos se realizaron en época de clima adverso, por lo tanto para el pegado definitivo de la carpeta y las partidas involucradas en la fijación final, debieron ser pospuestas hasta tener condiciones de temperatura ambiente adecuadas. para este efecto se otorgaron 75 días mas de plazo.</t>
  </si>
  <si>
    <t>No hay variaciones entre plazo estimado y plazo real. 
Se hace presente que el servicio de salud Concepción puso especial esfuerzo en el cumplimiento de la programación de este hospital que fue el primero de los 20 hospitales que debían quedar construidos dentro del programa de gobierno de 60 hospitales (20 construidos, 20  en ejecución y 20 en diseño)</t>
  </si>
  <si>
    <t>Mediante Res. DA N°15-19.07.2015 se adjudicó el contrato por 360 días y en forma posterior se aprobó una modificación de obra (modificación al proyecto de pavimentación), otorgándole 30 días mas, totalizando como plazo contractual 390 días corridos.
La principal diferencia de los plazos recomendados y reales se encuentran en  los Gastos Administrativos, ya que se utilizan por parte de la Unidad Técnica durante todo el periodo del contrato hasta su liquidación, la que se efectuó mediante Res. DA N°17 de fecha 29.06.2018.-</t>
  </si>
  <si>
    <t>La variación total del 200% del plazo de ejecución,  en primer lugar, Se debe considerar la existencia de un tiempo muerto, característico de este tipo  de iniciativas públicas, asociado a la obtención de los permisos de ampliación de redes eléctricas en zona no concesionadas  ante la Superintendencia de Electricidad y Combustible, donde se involucró cerca de 60 días, considerado desde  la fecha de contratación  y el inicio de la construcción  de las redes eléctricas. Otra causa del tiempo muerto que involucro la obras, fue los temporales que afectaron la región y la ayuda que tuvo que prestar la empresa eléctrica en los incendios del sur , lo que implicó un tiempo adicional de 270 días adicionales, justificando los 450 meses de duración de las obras. En definitiva el  retraso de los trabajos, sin tiempo muertos, es de 270 días adicionales a los originales de 180 días, dando como resultado el aumento de obra de un 150% (completando 15 meses en total).</t>
  </si>
  <si>
    <t xml:space="preserve">Entre las 4 modificaciones al contrato de obra civil, 2 presentan ampliación del plazo de ejecución en: 90 y 60 días. Esto aumentó el plazo convenido originalmente de 420 días a 570, es decir, un 36% del plazo originalmente pactado. La obra civil tiene fecha de termino el 29/06/2013, de recepción provisoria el 26/08/2013 y de recepción definitiva el 21/01/2015 sin observaciones por parte de la comisión revisora. 
Los contratos de los ítem de Equipos y Equipamientos datan hasta el 2018, en el cual se registran los últimos contratos y gastos asociados. Es por ello que el proyecto tuvo una duración en su ejecución de poco más de 6 años, y el proyecto presenta una variación entre los plazos reales y recomendados de un 571,43% sin tiempos muertos. 
. </t>
  </si>
  <si>
    <t>El proyecto presentó un aumento de plazo de un 112% con respecto al plazo total recomendado. Los ítems que tuvieron mayor aumento significativo de plazos en relación a lo recomendado fueron Equipamientos y Consultorías, con 305.56% y 276.90% respectivamente. Para Equipamientos el aumento de plazo estuvo dado por la adaptación de los tiempos de compra de los bienes muebles a los tiempos de entrega de las diferentes dependencias del edificio, a lo que se le sumo demoras en la entrega de parte de los proveedores. En el caso de Consultorías, también hubo adaptación a los tiempos de ejecución del ítem Obras Civiles.
El ítem Obras Civiles presentó un retraso del 54% respecto al plazo recomendado. Este atraso se debió por el aumento de plazo solicitado por la constructora debido a que las excavaciones  debieron realizarse utilizando otros métodos no convencionales. También, la inclusión de aisladores sísmicos por lo cual se tuvo que eliminar un  piso del edificio, lo que se trató de subsanar con el cambio del plan regulador, lo que no tuvo éxito. Por lo que finalmente hubo que modificar el diseño. Además, hubo modificaciones a la dotación del edificio, por aumento de funciones, durante la ejecución, lo que hizo necesario realizar modificaciones durante la ejecución.
El ítem plazo del ítem Equipos presenta un significativo aumento en comparación al plazo recomendado debido a que estos fueron adquiridos en el mismo contrato que el ítem Obras Civiles, por lo que fue necesario adecuar los tiempos y entregas de la obra con la adquisición de los equipos necesarios.</t>
  </si>
  <si>
    <t xml:space="preserve">La variación en los plazos se atribuye a diversos factores. El primero es que la empresa constructora que se adjudicó la obra cuando presentaba aproximadamente un 25% de avance, quebró, por lo que el proyecto se vió paralizado. Por otra parte al adjudicar la continuidad de la obra, la empresa al realizar un estudio del diseño, se percató que la obra presentaba fallas estructurales, por lo que debió modificarse el diseño para otorgar mejoras estructurales. Finalmente, el proyecto de alcantarillado del recinto se vió retrasado por nuevamente presentar problemas de diseño. </t>
  </si>
  <si>
    <t>SE SUSCRIBIERON 2 CONTRATOS: EL PRIMERO CON LA EMPRESA TEINCO CON PLAZO DE EJECUCIÓN DE 300 DÍAS, FECHA TERMINO EL 4/5/2015. SIN EMBARGO POR QUIEBRA DE LA EMPRESA SE PUSO FIN AL CONTRATO EL 3/3/2015 (239 DIAS, 8 MESES).
EL SEGUNDO CONTRATO CON LA EMPRESA RENE CORVALAN, PLAZO DE EJECUCIÓN 180 DÍAS, CON FECHA DE TÉRMINO EL 3/6/2017; EL 5/5/2017 AUMENTA EL PLAZO EN 60 DÍAS, Y SE FIJA NUEVA FECHA DE TÉRMINO EL 1/8/2017; EL 27/7/2017, SE AUMENTA EL CONTRATO Y SE AUMENTA EL PLAZO EN 60 DÍAS, FIJANDO FECHA DE TÉRMINO EL 30/9/2017; EL 27/9/2017 AUMENTA NUEVAMENTE EL CONTRATO Y AL MISMO TIEMPO UN AUMENTO DE PLAZO DE 30 DIAS, FIJANDO NUEVA FECHA DE TERMINO EL 30/10/2017, PLAZO TOTAL DE 330 DÍAS, 11 MESES.
EL PLAZO TOTAL REAL DE EJECUCIÓN  DE LA OBRA CIVIL ES DE 40 MESES MUY SUPERIOR A LO RECOMENDADO DE 10 MESES.
EN CUANTO A EQUIPOS  Y EQUIPAMIENTOS, ESTOS SE COMPRARON ENTRE 26/9/2017 Y 13/12/2017, ES DECIR EN  TRES MESES, SIMILAR AL RECOMENDADO.
LAS VARIACIONES TIENEN DOS EXPLICACIONES:POR UN LADO HUBO DOS CONTRATOS, UNA EMPRESA QUE QUIEBRA, Y CUYOS PLAZOS SE EXTIENDEN POR 239 DIAS, 8 MESES, Y LUEGO SE CONTRATA UNA SEGUNDA EMPRESA QUE DEBE ASUMIR LA LIMPIEZA DEL LUGAR, REPARAR LO QUE HA QUEDADO BIEN HECHO Y RETIRAR LO QUE SE HA ARRUINADO CON EL ABANDONO, ESO DEMORA 11 MESES. POR FORTUNA EL MUNICIPIO, EJECUTA MUY EFICIENTEMENTE EL EQUIPAMIENTO DEL EDIFICIO EN TAN SOLO 3 MESES, AL MISMO TIEMPO QUE SE TERMINABA LA OBRA.
LAS CAUSAS DE LAS AMPLIACIONES SON POR:
1) AUMENTO SÓLO DE PLAZO, POR 60 DÍAS DEBIDO A PLAZO DE IMPORTACIÓN Y PUESTA EN MARCHA DEL ASCENSOR.
2) AUMENTO DE PLAZO Y MONTO, POR 60 DÍAS Y $52.205.788, EN ATENCIÓN A NUMEROSAS Y DIVERSAS MEJORAS DETALLADAS TALES COMO:  MEJ BAÑOS PABELLON MUJERES 1°PISO, MEJ COCINA PABELLÓN MUJERES 1°PISO, REEMPLAZO VENTANAS PABELLÓN MUJERES 2°PISO, REEMPLAZO TABIQUE SANITARIO BAÑOS PABELLÓN MUJERES 2°PISO, REEMPLAZO CERÁMICO PASILLO ACCESO BAÑOS PABELLÓN MUJERES 2°PISO, GRADAS DE GOMA EN ESCALA PABELLÓN MUJERES 2°PISO, REEMPLAZO CUBIERTA PABELLÓN MUJERES 2°PISO, REEMPLAZO CERÁMICO DORMITORIO PABELLÓN MUJERES 2°PISO, MURO DIVISORIO LADO ORIENTE DE ALBAÑILERÍA REFORZADA, PAISAJISMO JARDINES INTERIORES, HABILITAR ACCESO PATIO 1°PISO PABELLÓN MUJERES, ALTAR CAPILLA, REFORZAMIENTO Y ESTUCO MUROS MEDIANEROS LADO ORIENTE, DUCHAS IN SITU, CUBIERTA PASILLO FRENTE PABELLÓN MUJERES, PORTÓN CORREDERA AUTOMÁTICO ACCESO ILLANES, ADICIONAL COCINA PERIFÉRICA, REEMPLAZO ALFOMBRA POR PORCELANATO EN OFICINAS, CIERRE PERIMETRAL SOBRE MURO MEDIANERO LADO PONIENTE PABELLÓN MUJERES, ADICIONAL VENTANA PABELLÓN MUJERES, ADICIONAL FUNDACIÓN ASCENSOR, PASILLO PERIMETRAL DE PASTELONES EN PATIOS INTERIORES, CIERRE PERIMETRAL SOBRE MURO MEDIANERO LADO SUR ORIENTE, SISTEMA DETECCIÓN HUMOS, VIGÓN FALDO PRIMER PISO SEÑAL DE HUMOS, MEJORAMIENTO SISTEMA ILUMINACIÓN, ADICIONAL GRUPO ELECTRÓGENO.
3) AUMENTO DE PLAZO Y MONTO, POR 30 DÍAS Y $12.449.353, PARA CERRAR PASILLO FRENTE AL COMEDOR.</t>
  </si>
  <si>
    <t>El proyecto se ejecutó en un plazo total de 76 meses, un 744,44% sobre el plazo originalmente recomendado y sin consideración de tiempos muertos.  El largo plazo  de  ejecución de  este proyecto, se  originó   principalmente  por  la  demora en la  adquisición del  sistema de iluminación y  audio ambos  componentes del ítem equipos, su  adquisición se  materializó  durante  2018.</t>
  </si>
  <si>
    <t>El plazo original del contrato de O.C. fueron 300 días a partir del 21/12/2015 y fue lo que ofreció el contratista.
El 09.03.16 se autoriza un aumento de plazo en 50 días.
El 09.11.16 se solicitó la reevaluación y se solicitó un aumento de plazo en 100 días
El plazo total de la Obra Civil fue de 450 días
En cuanto al plazo del equipamiento, hubo demoras en los tramites administrativos del convenio entre GORE y Municipio. 
Una vez que se realizó la compra fue casi inmediata.</t>
  </si>
  <si>
    <t>Tuvo aumento de plazo del Contrato. Se modificó  el monto del contrato, aumento de obras y disminución de obras, modificando también el programa de trabajo situación que finalmente modifica el plazo del contrato.
Aumenta de plazo convenido de 267 días de acuerdo al nuevo programa de trabajo de inversiones</t>
  </si>
  <si>
    <t>La variación de plazos en el ítem obra civil entre los plazos recomendados y reales corresponde a dos ampliaciones de plazo por 100 días adicionales a los  300 días previstos iniciales, dado que se PRESENTARON AUMENTO DE OBRAS Y AUMENTO DE PLAZO QUE INFLUYERON EN EL DESARROLLO DE LA OBRA.  Estas modificaciones corresponden a: 
1) Revestimiento exteriores de piedra. y 
2) Barandas, escalera y rampas para discapacitados. 
Con relación a los ítems de equipos y equipamiento  existió DESFASE  ya que  UNIDAD ENCARGADA DE COMPRAR EL EQUIPAMIENTO, TUBO RETRASOS EN LAS LICITACIÓN PÚBLICA.</t>
  </si>
  <si>
    <t>Esta iniciativa tuvo variaciones muy importantes en los plazos de ejecución en casi todos los ítem . En el caso de las obras civiles se debió a dos causas la adecuación del diseño a los requerimientos de MINSAL para los establecimientos asistenciales y la demora excesiva en la aprobación de nuevos recursos para incorporar  la partida de muebles y otras modificaciones de las obras civiles.
La obra estuvo detenida varios meses. En el caso del equipamiento se tuvo que solicitar recursos adicionales para incorporar ítem no considerados que eran fundamentales para la operación del establecimiento.</t>
  </si>
  <si>
    <t xml:space="preserve">El proyecto tuvo una duración total de 22 meses, un 120% sobre el plazo original recomendado y sin considerar lo tiempos muertos existentes. Equipos es el único ítem que registra un aumento del plazo respecto al recomendado, dado principalmente por los proceso de licitaciones asociados. Equipamientos no indica variación, en tanto que Obras Civiles, Consultoría y Gastos Administrativos presentan disminución con respecto al plazo recomendado, con -25.13%, -46.41% y -51.67% respectivamente. </t>
  </si>
  <si>
    <t>El proyecto se ejecutó en un plazo de 46 meses, lo que se traducen en un aumento de 155,56% respecto al plazo total originalmente recomendado. El ítem que mayor aumento tuvo fue Equipos, con una variación de 383.33%, no quedando justificado. 
Plazos consignados corresponden a lo efectivo y lo recomendado. Excepto los gastos administrativos cuyo pago aparece registrado el año 2014 en el BIP y el plazo de inicio se consigna ahora como el 12.02.2015.</t>
  </si>
  <si>
    <t>El proyecto tuvo un aumento de 5 meses por sobre el plazo recomendado originalmente, lo que se traduce en un aumento de 22,73%. Esta situación es producto de la reducción de la superficie en el subterráneo, lo cual significó aumentar los plazos de Obras Civiles y Consultorías, en un 49.11% y  56.67% respectivamente en relación a los plazos recomendados. 
Los ítems Equipos y Equipamientos fueron ejecutados en plazos inferiores a los recomendados, ambos con una variación de 66.67%. Por su parte, Gastos Administrativos no tuvo variación.</t>
  </si>
  <si>
    <t>- El plazo original recomendado corresponde a 10 meses.
- De acuerdo a documentación en carpeta digital, el contrato original tiene una duración de 300 días (10 meses).
- Existe una modificación de contrato que incluye modificaciones de obras y aumento de 30 días el plazo contractual.
- Por lo tanto plazo contractual es de 330 días (11 meses).
- Finalmente existe un atraso de 21 días debido a incumplimiento de la empresa constructora (existe multa asociada según lo indicado en modulo de unidad técnica), por lo tanto plazo total es de 351 días . (casi 12 meses).
- Entonces la variación de plazo es de 70%. (15 recomendado v/s 12 ejecutado Real considerando meses muertos).</t>
  </si>
  <si>
    <t>El proyecto fue contratado en varias etapas, con distintos contratistas , situación no prevista en la formulación de la iniciativa. Por lo tanto, los plazos programados fueron ampliamente excedidos. Además, uno de los contratos fue liquidado anticipadamente, situación que generó no solo aumento de plazos, sino además un incremento del monto. 
El proyecto presentó una variación de plazos en su ejecución de un 587% con respecto a plazo recomendado.</t>
  </si>
  <si>
    <t xml:space="preserve"> EL PROYECTO SE EJECUTO DENTRO DE LOS PLAZOS ESTABLECIDOS. INCLUSO, SIN CONSIDERAR LOS TIEMPOS MUERTOS, SE EJECUTÓ EN UN PLAZO INFERIOR A LO ESTIPULADO INICIALMENTE, DISMINUCIÓN DEL 72,73% RESPECTO AL PLAZO TOTAL RECOMENDADO. ESTA SITUACIÓN SE DA INCLUSO EN PRESENCIA DE UNA MODIFICACIÓN DE CONTRATO QUE AUMENTABA EL PLAZO POR 45 DÍAS EN EL ÍTEM OBRAS CIVILES. 
HUBO TIEMPOS MUERTOS DE 13 MESES EN LA EJECUCIÓN DADO QUE HUBO QUE  ADQUIRIR EQUIPOS EN EL EXTRANJERO, LOS QUE DEBIERON  ADAPTARSE A NORMATIVA CHILENA  Y ELLO SIGNIFICO UN AUMENTO EN LOS TIEMPOS DE EJECUCIÓN.
EN GENERAL, LOS ÍTEMS ASOCIADOS AL PROYECTO PRESENTAN DISMINUCIÓN EN LOS PLAZOS REALES RESPECTO A LOS PLAZOS RECOMENDADOS. </t>
  </si>
  <si>
    <t>Se llamó 2 veces a licitación por lo que el aumento de plazo se alargó , situación muy recurrente en los proyectos.
La diferencia entre el plazo real y el plazo recomendado responde principalmente a los trámites administrativos que se deben llevar a cabo para contratar una obra. Una vez pagados los gastos administrativos al MOP, debe firmarse el Convenio Mandato para poder efectuar el llamado a Licitación, donde el primer llamado no fue posible adjudicar a ningún oferente, puesto que las ofertas llegaron por sobre el monto disponible recomendado.  Debido a esto, la iniciativa debió reevaluarse en el SNI con la finalidad de contar con un monto en Obras Civiles mayor, y que permitiera que en un segundo llamado a Licitación, esta Obra pudiese ser adjudicada. Todo lo anterior, comprometió tiempos que no estaban contemplados inicialmente y que en efecto generaran mayor tiempo de ejecución de la etapa.</t>
  </si>
  <si>
    <t>La gran discrepancia de plazos del proyecto con tiempos muertos por un 292,31%, se debió a 2 procesos de licitación fallidos:
El primero se publicó con fecha 09 de septiembre de 2014, resolviéndose el día 19 de diciembre de 2014, donde se indica en Ord. N° 1183/2014, de la Dirección Regional de Arquitectura, que se desestima la única oferta presentada, dado que no es conveniente económicamente para los intereses fiscales.
El segundo proceso de licitación se publicó con fecha 01 de abril de 2015, resolviéndose con fecha 23 de junio de 2015, mediante Ord. N° 677/2015 de la Dirección Regional de Arquitectura, que se desestiman las dos ofertas presentadas, dado que la primera no cumplió técnicamente con los requisitos, y la otra oferta superó en más del 10% el monto recomendando por el Ministerio de Desarrollo Social.
El tercer y último proceso de licitación, se publicó con fecha 22 de diciembre de 2015, resolviéndose con fecha 15 de septiembre de 2016, mediante Resolución N° 08/2016 de la Dirección Regional de Arquitectura, que adjudica la Obra, por un monto de M$ 987.644, y un plazo de 300 días corridos.
Respecto del equipamiento, la primera compra se llevó a cabo el 05/03/2018 ERGOTEC; y la última compra Vásquez Violic SPA, con fecha 16/08/2018 pagado el 22/10/2018. El ítem se fue gastando a medida que iban surgiendo las necesidades de equipamiento del nuevo inmueble y con distintos proveedores, por ello la diferencia entre el plazo estimado y el ejecutado realmente.
Este proyecto finalmente no tuvo Asesorías en la etapa de Ejecución.
Solamente se contrató una Consultoría para realizar el ajuste del proyecto a la norma DS 50 con la Empresa Arqdesign Arquitectos Consultores Ltda., por un monto de M$ 3.757 (valor nominal), y con una duración de desarrollo de 40 días.
El ítem Obras Civiles, se contrató por 300 días y posteriormente, mediante Resolución de Modificación DA. Magallanes exenta N° 445 de fecha 24-10-2017, se aumenta el plazo de 55 días corridos en el contrato, lo cual justifica la diferencia de 2 meses entre el plazo recomendado y el plazo real de ejecución de Obras Civiles.
Finalmente, el plazo total del proyecto tuvo una variación de un 53,85%, dado que los ítems de equipamiento y equipos se ejecutaron con posterioridad a las obras civiles.</t>
  </si>
  <si>
    <t>El proyecto tuvo un considerable aumento de plazo total de 63,64% respecto al plazo total recomendado y sin considerar tiempos muertos. Este aumento de plazo se debe principalmente a obras extraordinarias (obras no previstas inicialmente), demora en entrega de lotes expropiados (no atribuible a la empresa), atrasos propios de la empresa y cambio de la zonas de juego por falla estructural de éstos. Dada la envergadura del proyecto y su carácter urbano, los motivos del aumento de plazo son propio de este tipo de obra.</t>
  </si>
  <si>
    <t>Las variaciones de de plazo del ítem obra civil corresponde a tres ampliaciones de plazo que generaron 15 meses de sobreplazo respecto del recomendado. Dichas ampliaciones se debieron a las siguientes causas :
- Falta de Información del Proyecto de Acceso (Calle Proyectada)
- Retraso por parte de CONAFE en entregar el presupuesto para mover y/o desplazar el tirante del poste de alta tensión.
- Demora en autorizar el proyecto de riego y despacho de la Planta de Tratamiento.
- Demora en despacho de los postes fotovoltaicos
- Aprobación de suplementos para iniciar con las obras extraordinarias y aumentos de obra
Con relación al ítem consultoría esta finalmente no se ejecutó,. SIn embargo, la institución técnica no entregó antecedentes al respecto.
Los equipos y equipamiento  que igualmente registran importantes variaciones, la Institución Técnica manifiesta que estos fueron adquiridos dos meses antes de  que se  concluyeran las  Obras Civiles, pero hubo un problema con la Factura que emitió el proveedor, por lo cual se retrasaron en el trámite administrativo de la misma.</t>
  </si>
  <si>
    <t>El ítem de obras civiles fue contratado para ser ejecutado en un plazo de 10  meses, los cuales debieron enfrentar una paralización de obras, asociada a la aprobación de la unidad financiera, por una modificación de las especificaciones técnicas. Esta paralización alcanzo a 10 meses, que una vez aprobada se le sumo un aumento de plazo de 2,5 meses.  Con posterioridad se enfrento a una segunda modificatorio de plazo, debido a intervenciones de un proyecto del MINVU en el sector, que significaron disminuciones de obras. Esta modificación alcanzo a 10 meses, a la espera de su aprobación .  De acuerdo a esto, la variación que presenta el plazo de ejecución en relación a lo recomendado ( 184%%) se explica íntegramente en las modificaciones que enfrento el contrato original.
Por el contrario, el ítem de consultorias presenta una variación de -49% respecto a lo recomendado. Esto se explica por que varios de los contratos asociados a este ítem se terminaron antes de tiempo, justificado por las paralizaciones de las obras civiles,.</t>
  </si>
  <si>
    <t>La iniciativa presentó una variación en los plazos de 5,56% con respecto al tiempo recomendado y sin considerar tiempos muertos. El ítem que presenta mayor variación fue Obras Civiles, con un 27% sobre el plazo original recomendado. Esta situación se explica por retrasos en la ejecución de la obra por parte del contratista y también, dado que el proyecto fue ejecutado en el centro de Copiapó, se tuvo que reprogramar la construcción de algunos tramos para mantener la accesibilidad a las actividades comerciales y de servicios en el sector.
El ítem Consultorías se llevó a cabo por un tiempo inferior al recomendado, en tanto que el ítem Expropiaciones no fue ejecutado.</t>
  </si>
  <si>
    <t>El proyecto fue ejecutado en un plazo total de 22 meses, un 57,14% sobre el plazo total originalmente recomendado.  La variación corresponde a que se suscribió más de un contrato con diferentes empresas y por la ampliación de plazo de uno de esos contratos por concepto de obras civiles.
- Se realizó contrato con una empresa en primera instancia, pero luego se tuvo que volver a licitar ya que no ésta no pudo terminar la obra.
- Se amplió el plazo por la razón anterior, de las segunda empresa licitada.</t>
  </si>
  <si>
    <t>Esta iniciativa presenta un plazo de ejecución que excede en un 82.12% el plazo original estimado al momento de la evaluación (lo estimado fueron 11 meses y lo real resultaron ser 20 meses). Lo mismo es posible decir del ítem Consultorías, que experimentó un aumento del 28.14% respecto a lo originalmente estimado.
Una explicación podría estar asociada a la largo proceso que significó la ejecución de la iniciativa, que ameritó la actualización del Rate y, eventualmente, la actualización y validación del diseño por parte del Serviu.
De cualquier forma, hay un hecho que no resulta coherente, y tiene que ver con que la duración del ítem Consultorías no va de la mano del ítem Obras Civiles como es esperable y lógico, sino que se inicia 4 meses después de iniciadas las obras civiles, y termina 3 meses antes de que éstas obras concluyan. Se supone que este ítem es para asesorar a la inspección técnica a que la obra se ejecute de acuerdo a las especificaciones técnicas con las cuales fue contratado el proyecto, y para ello se requiere incluso el inicio de las Consultorías 1 mes antes, pero no 4 meses después. Al término se espera que las consultorías excedan a las obras civiles una vez concluidas, de manera de cerrar el proceso en buena forma, pero en este proyecto las Consultorías terminaron con una antelación de 3 meses, lo cual evidentemente es algo extraño.</t>
  </si>
  <si>
    <t xml:space="preserve">LOS ÍTEMS QUE MAYOR VARIACIÓN REGISTRARON FUERON OBRAS CIVILES Y EQUIPAMIENTOS, CON UN 78% Y -64,44%, RESPECTIVAMENTE. EN EL CASO DE OBRAS CIVILES, EL  AUMENTO DE PLAZO CORRESPONDE A LA DEMORA EN LA TRAMITACIÓN DEL TRASPASO DEL TERRENO DESDE BIENES NACIONALES AL MUNICIPIO EN APROXIMADAMENTE 6 MESES, RETRASANDO EL INICIO DE LA OBRA. 
ADICIONALMENTE, LA EMPRESA CONTRATISTA SOLICITÓ UN AUMENTO DE PLAZO DEBIDO A LA INCLUSIÓN EN EL PROYECTO DE OBRAS EXTRAORDINARIAS PRODUCTO DEL CAMBIO EN LA NORMATIVA DE JARDINES INFANTILES DURANTE LA EJECUCIÓN DEL PROYECTO.
EN TOTAL, EL PROYECTO TUVO UNA VARIACIÓN EN LOS PLAZOS DE UN 125%. </t>
  </si>
  <si>
    <t>El proyecto se ejecutó en un plazo total de 34 meses, un 240% sobre el plazo originalmente recomendado.  Según los datos aportados por las instituciones técnica y financiera, se tiene lo siguiente:
-	Existe una variación en el plazo recomendado y el real, porque se realizaron modificaciones presupuestarias, por obras extraordinarias, que redundaron en el aumento de plazo. Además, la IDI fue sometida al proceso de reevaluación debido a modificaciones en la solución propuesta para la regulación (durante la ejecución, se constató que la capacidad de soporte del terreno donde se emplaza el estanque elevado no era adecuada, por lo que se debe cambiar de solución).
-	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
-	Finalmente, la compañía eléctrica, en conectar al sistema público, demoró más de lo planificado y eso obligó a extender el plazo del contrato.
El proyecto cuenta con recepción provisoria de fecha 13-08-2018, por lo que se asume esta fecha como término del proyecto
La recepción definitiva contractualmente, se debe realizar 12 meses después de la recepción provisional, proceso que aún no se ha ejecutado.</t>
  </si>
  <si>
    <t xml:space="preserve">LAS ALTA VARIACIONES CORRESPONDEN A 13 AMPLIACIONES DE PLAZO DEBIDO A QUE, EL PROYECTO TUVO MODIFICACIONES REALIZADAS POR LA UNIDAD TÉCNICA Y EL CONSEJO COMUNAL, LAS CUALES AGREGARON NUEVAS PARTIDAS Y MODIFICACIONES DEL PROYECTO. </t>
  </si>
  <si>
    <t xml:space="preserve">La variación de los plazos, se debió a motivos relacionados a ajustes de obras en etapa de ejecución y extensiones de plazo justificadas. 
En el ítem Gastos Administrativos fue mayor el plazo real (9 meses) que el recomendado ( 1 mes) debido a que se fue gastando gradualmente el gasto.
Aumentos de plazo: 
I. Aumento de plazo (Decreto Exento Nº 1786), motivo: "Tardanza en la entrega de mallas de futbol y futbolito desde la fabrica de la Empresa Galán Inversiones S. A (Ítem Equipamiento). 
II. Aumento de plazo por 44 días (decreto exento Nº 1414), motivo: aumento y disminuciones de obra a costo cero (ítem obras civiles).
III. Aumento de plazo por 35 días (Decreto Exento Nº 1476), motivo; debido a las condiciones climáticas que han afectado a la zona entorpeciendo el normal avance sobre todo en las instalaciones del pasto sintético, por recomendaciones del fabricante (ítem obras civiles).
Se concluye que el plazo real fue un 50,0% mayor al plazo recomendado. Esta variación se debe en gran parte a las modificaciones al contrato de obra civil que extendieron los plazos de ejecución de la obra. </t>
  </si>
  <si>
    <t>EL PLAZO DE EJECUCION REAL FUE MAYOR AL PLAZO ORIGINALMENTE RECOMENDADO EN UN 36,36%, SIN EXISTENCIA DE TIEMPOS MUERTOS.  LAS VARIACIONES SE EXPLICAN POR LAS CUATRO REEVALUACIONES QUE PRESENTA LA INICIATIVA, PASANDO DE 11 A 16 MESES, LO QUE REPRESENTA  UN INCREMENTO EN RELACIÓN AL VALOR ESTIMADO EN LA  RECOMENDACIÓN.
EL ÍTEM OBRAS CIVILES FUE EL QUE MAYOR AUMENTO TUVO, DEBIDO A MODIFICACIONES DE CONTRATOS QUE DERIVARON EN AUMENTOS DE PLAZSO QUE TOTALIZARON 171 DÍAS ADICIONALES. ESTO ES PRODUCTO DE LA INCORPORACIÓN DE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t>
  </si>
  <si>
    <t>CON RELACIÓN A AL ÍTEM OBRAS CIVILES LA VARIACIÓN DE PLAZOS CORRESPONDE A TRES AMPLIACIONES DE PLAZO QUE SE DEBEN A QUE una vez iniciado el proceso de ejecución del proyecto, se fueron realizando modificaciones a algunas partidas de acuerdo a detalles de diseño que no se especificaba en los planos ni especificaciones técnicas, por lo tanto, la empresa Contratista en conjunto con la Unidad técnica de la Municipalidad, evaluaron estos cambios en favor de ejecutar el proyecto de la mejor manera posible, de acuerdo a lo presupuestado. Dichos AUMENTOS y disminuciones DE OBRA A COSTO CERO  fueron en las siguientes partidas: Estructura de techumbre de Madera, aleros, tapacán, Frontones con aislaforte, Cielo de Madera Machimbrada, Puertas Ventanas interiores, puerta acceso, ventanas de madera, pintura de látex, cierro vibrado.
RESPECTO DE LA CONSULTORÍA, EN LA FICHA ORIGINAL SE CONSIGNAN 5 MESES, PARA LA CONTRATACIÓN DE UN ITO. Sin embargo, LA INICITIVA FUE REEVALUADA, CON EL OBJETO DE INCORPORAR UNA CONSULTORÍA PARA ACTUALIZAR LA INGENIERÍA Y LA MECÁNICA DE SUELO A LA NUEVA NORMA SISMICA POSTERIOR AL  27F. POR TAL RAZON, EN LA FICHA IDI 2013, SE CAMBIO EL PROPOSITO DEL ITEM CONSULTORIA, DESDE LA CONTRATACION DE UN ITO, A LA CONTRATACION DE UN ESTUDIO DE ACTUALIZACIÓN DEL CALCULO ESTRUCTURAL  (ESTUDIO DE MECANICA DE SUELO Y REDISEÑO ESTRUCTURAL). EN LO REAL, EL PLAZO DE LA CONSULTORIA, FINALMENTE FUE DE 6 MESES.
CON RELACIÓN A LOS ÍTEMS DE EQUIPOS Y EQUIPAMIENTO, QUE PRESENTAN ELEVADAS VARIACIONES LA INSTITUCIÓN TÉCNICA NO ENTREGÓ ANTECEDENTES AL RESPECTO.</t>
  </si>
  <si>
    <t xml:space="preserve">Las obras civiles tuvieron un significativo aumento de plazo, el plazo real fue de 44 meses, lo que es un 268% mayor al plazo recomendado. En Consultorías la recomendación excedió en 6 meses el plazo utilizado para el ítem (41,67% menor), en el caso de Gastos Administrativos la diferencia es de 11 meses entre lo recomendado y lo real (85,38% menor). </t>
  </si>
  <si>
    <t>El plazo recomendado de 8 años, fue superado en 81 meses (total de 177 meses) debido a la existencia de 3 contratos de obra civil iniciados con años de diferencia entre ellos, debido fundamentalmente a la disponibilidad presupuestaria de los distintos servicios.  El primer contrato se inicia en 2003 y el ultimo en 2015
Los dos primeros contratos (que incluian la habilitacion de la estacion para el Gobierno Regional y construccion de un nuevo edificio para el MOP) fueron  ejecutados con la Direccion de Arquitectura como unidad tecnica. En el edificio del MINVU fue unidad tecnica SERVIU.
Adicionalmente cada contrato tuvo aumentos de plazos de  375, 249  y 273 días adicionales respectivamentee. 
Uno de los contratos, que consideraba la  demolición  de un edificio existente en el lote y Traslado de palmeras,   fue modificado  con  supresión de todas las partidas, producto del terremoto 27F. 2010 y no se contrata la construccion de esa etapa hasta 2015, incluyendo cambio de emplazamiento.</t>
  </si>
  <si>
    <t>EL PLAZO RECOMENDADO DE EJECUCIÓN DEL PROYECTO FUE DE 14 MESES; SIN EMBARGO, ESTA INICIATIVA DE INVERSIÓN SE EJECUTA FINALMENTE EN 81 MESES, CONSIDERANDO 20 MESES DE TIEMPOS MUERTOS. SEGÚN SE DESPRENDE DE LA INFORMACIÓN INGRESADA POR LA UNIDAD TÉCNICA DE ESTE ETAPA, DIRECCIÓN DE ARQUITECTURA,  LOS ÍTEM EQUIPOS, EQUIPAMIENTO Y VEHÍCULO SE EJECUTARON RECIÉN ENTRE LOS AÑO A 2016 AL 2018, SIENDO QUE EL CONTRATO DE LAS OBRAS CIVILES FINALIZÓ EN MAYO DEL 2015, POR LO QUE DURANTE 10 MESES EL PROYECTO NO TUVO GESTIÓN. LAMENTABLEMENTE, LA UNIDAD TÉCNICA NO ENTREGÓ INFORMACIÓN RELEVANTE QUE PERMITAN CONOCER LAS RAZONES DE ESTA SITUACIÓN.</t>
  </si>
  <si>
    <t>Equipamiento
Todo el equipamiento era parte del contrato de obras con la empresa PyP, por lo tanto los plazos corresponden a los plazos de este contrato. Lo que genera una distorsión en el análisis, al no poder hacer un análisis separado del ítem, sumando plazos que corresponde a obras civiles.
Obras.
El rediseño de un muro de contención que presento inconvenientes no detectados en un inicio (Existía un muro de contención cuyas especificaciones técnicas no le permitían cumplir con su cometido. En tal sentido, los aumentos de obra se debieron principalmente a su rediseño y reconstrucción, más la toma de razón de contraloría) y la incorporación de luminarias por un tema de seguridad, provocaron un una reevaluación y por tanto un aumento en el tiempo de ejecución de la obra.</t>
  </si>
  <si>
    <t>El proyecto tuvo un plazo total superior a lo estimado  de 116%, el que se debe fundamentalmente a 108 dias de aumento de plazo en el item de obra civil y auna excesiva duracion (14 meses) en la adquisicion de equipos de baja complejidad
Estos aumentos de plazo fueron por aumentos y disminuciones de obras y obras extraordinarias que fueron resultando durante el desarrollo del proyecto que iban en beneficio de que el establecimiento quedara mejor terminado. En forma especifica el mayor aumento de 42 días se dio por diferencia de proyecto de arquitectura y estructura en pasillo de doble altura, el otro aumento grande fue de 31 días producto de la demora del empalme eléctrico por parte de la compañía eléctrica.</t>
  </si>
  <si>
    <t xml:space="preserve">El Municipio de Peumo contrató a la Empresa Sanitaria ESSBIO para la Asesoría a la Inspección Técnica de la Obra. El Convenio entre ambas entidades se inicia el 12 de Diciembre de 2010 y es por un monto de m$ 72.500.
La primera licitación de las Obras Civiles es declarada nula por la Municipalidad de Peumo, lo que es aceptado por el Gobierno Regional, que es la Institución Financiera.
Con fecha 05/08/2011 se inicia el Contrato de Obras Civiles por parte de la Empresa EDECO. El monto contratado es de m$ 1.626.923.
Confecha 07/08/2012 el Municipio de Peumo procede a liquidar el Contrato con la Empresa EDECO por la quiebra de esta. Del monto contratado se pagaron m$ 1.344.795.
Con fecha 02/09/2014 el Municipio de Peumo adjudica a la Empresa ATACAMA la terminación de las Obras Civiles por un monto de m$ 607.473.
Con fecha 14/05/2015 el Municipio de Peumo procede a liquidar el Contrato con ATACAMA por Abandono de Obras. Se pagaron m$ 434.955 a la Empresa ATACAMA.
Con fecha 19/10/2015 se inicia el Contrato de la Empresa MCI, quien termina de ejecutar las obras. El monto contratado es de m$ 229.063. La obra se termina con fecha 04/07/2016.
La razón del mayor plazo radica en las 4 licitaciones de las Obras Civiles y en la liquidación de dos contratos de ejecución de obras. Esto requiere de tiempos  para solucionar los problemas legales y administrativos que se producen.
 </t>
  </si>
  <si>
    <t>El plazo adjudicado fue por 210 días corridos y tuvo un aumento de plazo.
SE SOLICITA MODIFICACIÓN DE CONTRATO CON EL OBJETIVO DE INCORPORAR OBRAS NO CONSIDERADAS EN EL PROYECTO ORIGINAL, TALES COMO; MEJORAMIENTO DE LA ESTRUCTURA DE GRADERÍAS EXISTENTES, CONSTRUCCIÓN DE CIRCULACIONES EXTERIORES Y LA ADQUISICIÓN DE UN GRUPO ELECTRÓGENO EN CASO DE CORTE DE LUZ. 
El plazo total no tiene mayores diferencias con lo recomendado</t>
  </si>
  <si>
    <t>El proyecto se ejecutó en un plazo total de 49 meses, un 145% por sobre el plazo total recomendado originalmente.  Este aumento se debe exclusivamente a un significativo aumento del plazo en el ítem Expropiación producto de los trámites judiciales propios de este proceso. Los plazos asociados a este subestimados en la fase ex-ante considerando el extraordinario aumento de este. Por otro lado, los ítems Obras Civiles y Consultoría tuvieron disminución en los plazos de -25.56% y -33.15% respectivamente y en relación a los plazos recomendados. 
Si bien Obras Civiles y Consultoría tuvieron modificaciones de contrato por concepto de plazos, la obra se ejecutó conforme a lo establecido.</t>
  </si>
  <si>
    <t>El proyecto se ejecutó en un plazo total de 53 meses, un 1225% sobre el plazo originalmente recomendado.  Este extraordinario aumento se debió principalmente, según informa la institución técnica, a que el proyecto se ejecutó mediante 2 contratos desfasados en el tiempo, uno en el 2014 y el otro en el 2018. El desfase en el tiempo se debe a que se realizó un cambio en el proyecto, se reemplazó el Mirador Roca Calabocillos Norte por el Mirador Puerto Maguellines, lo que involucró diseños y aprobaciones respectivas por parte de SERVIU Maule y GORE.</t>
  </si>
  <si>
    <t>El proyecto fue ejecutado en un plazo total de 44 meses, un 1010% sobre el plazo recomendado. 
Según los antecedentes presentados por la institución técnica, se realizó la entrega de terreno del proyecto y con fecha 04.12.2018 se efectuó la recepción provisoria definitiva, con observaciones subsanadas, transcurriendo 44 meses. La institución técnica detalla los hechos que generaron este aumento significativo del proyecto recomendado, que consideraba 4 meses, y que a continuación se cita:
Cuando se comienza la ejecución de las obras fue necesario contar con un informe de un ingeniero revisor de cálculo estructural y de revisor independiente de arquitectura, por lo que se solicita un primer aumento de obra, lo que fue aprobado el 14 de agosto del año 2015, por un monto de $48.548.109.
Con los resultados de los informes de cálculo estructural y arquitectura, se detectan falencias en el diseño del proyecto, por lo que se debe realizar un segundo aumento de obra por $253.573.069. 
El día 01 de febrero del 2016 por sugerencia del Gobierno regional del Maule y en conjunto con la empresa se determina detener las obras.
Con fecha 21 de julio de 2016 se aprueban los recursos a las obras extraordinarias, posteriormente contraloría recomienda dar término al contrato actual y volver a licitar como una segunda etapa del proyecto, lo que queda decretado el día 30 de agosto del 2016.
Con fecha 4 de octubre del 2016 el gobierno regional aprueba la modificación de convenio mandato para proceder con proceso de liquidación y licitación para la segunda etapa del proyecto.
El 24 de abril del 2017 se realiza el Acta de recepción única (2),  debido a observaciones realizadas por el gobierno regional en el Acta de recepción única (1).
Se finiquita el contrato inicial y la municipalidad procedió a realizar el proceso de licitación para la segunda etapa la primera licitación fue 10.11.2016 y  fue declarada desierta por no presentarse oferentes con fecha 12.12.2016.
Se llama a licitación privada con fecha 28.12.2016 y nuevamente el proceso es declarado desierto por no haberse presentado oferentes según decreto con fecha 12.01.2017, por lo anterior es que se solicita realizar un trato directo, lo cual es aprobado y se procede a contratar a la empresa Comercial Garcés Silva LTDA. la misma empresa que comenzó la ejecución del proyecto.
En cuanto a los plazos, el contrato tiene una duración de 270 días de corridos a partir del comienzo de las obras y el monto es de $313.334.153.
Con fecha 24.07.2018 la empresa solicita un aumento de plazo de 90 días corridos, por unas piezas metálicas con una resistencia determinada, la que no existía en el mercado en ese momento. 
Con fecha 6 de agosto de 2018 ingresa a la Municipalidad el ord n° 2216 del gobierno regional del Maule, el que indica aprobación a la modificación, dejando como nueva fecha de término del proceso el día 04.10.2018.
Mediante el decreto exento N° 1741 con fecha 05.12.2018, en el cual se recepciona la obra de acuerdo al Acta de recepción provisoria (2) de fecha 04.12.2018.-</t>
  </si>
  <si>
    <t xml:space="preserve">La variación total del 111,11% del plazo de ejecución,  en primer lugar, se debió  a la imposibilidad de la empresa distribuidora de energía eléctrica, encargada de ejecutar las obras civiles del proyecto,  en obtener la autorización del uso de la franja  vial, ante la Dirección Regional de Vialidad, terrenos utilizados para la instalación de los postes para sostener  los cables de las redes eléctricas. Esto conllevo un aumento del plazo del proyecto, el que fue  aprobado por intermedio Res. N°800 de fecha 04 de octubre 2017, permitiendo una ampliación 66 días. La empresa entrega las obras construidas dentro del nuevo plazo autorizado. Se debe considerar, además, la existencia de un tiempo muerto, característico de este tipo  de iniciativas públicas, asociado a la obtención de los permisos de ampliación de redes eléctricas en zona no concesionadas  ante la Superintendencia de Electricidad y Combustible, donde se involucro cerca de 132 días, considerado desde  la fecha de contratación  y el inicio de la construcción  de las redes eléctricas. Otra causa del tiempo muerto que involucro la obras, fue la entrega de los certificados TE1 que acreditan la conexión a las redes eléctricas de las viviendas, lo que implico un tiempo adicional de 242 días adicionales, justificando los 24 meses de duración de las obras. En definitiva el  retraso de los trabajos, sin tiempo muertos, es de 66 días adicionales a los 280 días, dando como resultado el aumento de obra de un 23,6% (completando 12 meses en total). </t>
  </si>
  <si>
    <t>LA INICIATIVA FUE EJECUTADA EN UN PLAZO TOTAL DE 32 MESES, UN 128,57% SOBRE EL PLAZO RECOMENDADO ORIGINALMENTE. HUBIERON DOS RE EVALUACIONES QUE HICIERON VARIAR EL TAMAÑO DEL PROYECTO EN DOS DIMENSIONES, LA PRIMERA ES QUE SE INCORPORARON 38 NUEVOS BENEFICIARIOS DE CONEXIÓN DE ALCANTARILLADO Y LA INSTALACIÓN DE 34 NUEVOS ARRANQUES DE AGUA POTABLE,  LA SEGUNDA QUE SE PAVIMENTARON DOS CALLES PRINCIPALES MAS LOS PASAJES ALEDAÑOS A LA PLAZA DE HUANA, EXTENDER LA RED DE AGUA POTABLE Y DE ALCANTARILLADO DEBIDO A LAS NUEVAS CONEXIONES, INCLUYENDO EL CEMENTERIO DE LA LOCALIDAD . POR OTRO LADO A MEDIDA QUE QUE SE IBAN REALIZANDO LAS OBRAS FUE NECESARIO LA CONSTRUCCIÓN DE MUROS DE CONTENCIÓN,  MAYOR COMPLEJIDAD EN LA EJECUCIÓN DE LAS OBRAS, ETC.</t>
  </si>
  <si>
    <t>EL PROYECTO EXPERIMENTÓ UNA EXTENSIÓN EN SUS PLAZOS DEL ORDEN DE 269% EN COMPARACIÓN CON LOS PLAZOS RECOMENDADOS. LOS ITEMS QUE MAYOR RETRASO REGISTRARON FUERON CONSULTORÍAS Y OBRAS CIVILES, LOS CUALES SE DEBEN PRINCIPALMENTE A LAS MODIFICACIONES DE NORMATIVA YA QUE DURANTE LA EJECUCIÓN DE LAS OBRAS SE CONTRATO UNA CONSULTORÍA QUE ADECUARA LA EDIFICACIÓN A LA ACCESIBILIDAD UNIVERSAL.</t>
  </si>
  <si>
    <t>EL PROYECTO PRESENTÓ UNA VARIACIÓN DE PLAZOS DE UN 83,33% CON RESPECTO AL PLAZO TOTAL RECOMENDADO. ESTO ES PRODUCTO DE DE AUMENTOS, DISMINUCIONES Y OBRAS EXTRAORDINARIAS QUE PERMITIERON MEJORAR EL CERCO PROYECTADO, OFICINAS ADMINISTRATIVAS, SISTEMA DE ALCANTARILLADO. GALPONES DE RECICLAJE Y EQUIPOS DE ILUMINACIÓN, QUE DERIVARON EN UN AUMENTO DE LAS OBRAS CIVILES DE 232 DÍAS CORRIDOS.
EL ÍTEM QUE MAYOR VARIACIÓN REGISTRÓ FUE EQUIPAMIENTOS, CON UN 625.56% RESPECTO DEL PLAZO ORIGINAL RECOMENDADO. ESTO FUE DEBIDO A MEJORAS EN LAS ESPECIFICACIONES TÉCNICAS DE EQUIPOS Y VEHÍCULOS PARA CUMPLIR ASÍ CON LO REQUERIDO EN EL PLAN DE GESTIÓN.  LOS ÍTEMS OBRAS CIVILES Y CONSULTORÍAS REGISTRARON VARIACIONES DE 90.37% Y 42.78% RESPECTO DE LOS PLAZOS RECOMENDADOS.
ADICIONALMENTE, LA INICIATIVA PRESENTÓ DEMORA EN LOS PLAZOS DE EJECUCIÓN DEBIDO A QUE  DEBIDO A QUE EL GOBIERNO REGIONAL NO CONTABA CON LOS RECURSOS PARA EL FINANCIAMIENTO DE LA INICIATIVA.  
FINALMENTE, NO SE PUDO CARGAR CONTRATO EN EL AÑO 2015, YA QUE LA FICHA IDI AÑO 2015 NO PRESENTABA DISPONIBILIDAD DE MONTOS EN EL ÍTEM DE OBRAS CIVILES PARA ESE AÑO PRESUPUESTARIO. ESTA SITUACIÓN FUE CORREGIDA EN LA EJECUCIÓN PRESUPUESTARIA EN LOS AÑOS 2016 Y 2017.</t>
  </si>
  <si>
    <t>Se produce interrupción de plazos mediante decreto alcaldicio Nº 3600 del 05/07/2017 considerando que se requirió  visto bueno del Gobierno Regional, para modificaciones propuestas.
No obstante el aumento es de solo 4 meses, lo que no se estima significativo.</t>
  </si>
  <si>
    <t>LA OBRA PRESENTÓ ALGUNOS PROBLEMAS DURANTE SU EJECUCIÓN COMO LA FALTA DE DOTACIÓN DE AGUA POTABLE EN LA LOCALIDAD DE CHUNGUNGO, LA DIFICULTAD PARA ABASTECERSE DE MATERIALES DE CONSTRUCCIÓN Y EL EFECTO DE LAS LLUVIAS QUE PROVOCARON INUNDACIÓN DEL RECINTO EN CONSTRUCCIÓN, LAS CUALES FUERON SOLUCIONADAS OPORTUNAMENTE. TODAS ESTAS CAUSAS PROVOCARON AMPLIACIONES EN LOS PLAZOS DEL CONTRATO. SE AGREGA A ESTAS SITUACIONES ALGUNAS DIFICULTADES TÉCNICAS EN LA EJECUCIÓN DE LA OBRA, COMO  SITUACIONES DE TERRENO NO DETECTADAS CUANDO SE REALIZÓ EL LEVANTAMIENTO TOPOGRÁFICO;POR OBRAS NECESARIAS NO CONSIDERADAS EN EL PROYECTO INICIAL, COMO AMPLIACIÓN QUEBRÁ VISTA, RECOLECCIÓN AGUAS LLUVIAS.</t>
  </si>
  <si>
    <t>La diferencia de plazos entre lo recomendado y lo real se debe a que, si bien el proyecto inicialmente consideraba 14 meses de ejecución,  tras fallidas licitaciones realizadas, el proyecto se dividió en dos etapas, una de ella en obras marítimas y la otra relacionadas con las obras terrestres.  Es por ello que la primera licitación estuvo orientadas exclusivamente a las obras marítimas, las cuales se iniciaron a partir del 13 de marzo del 2012..   Con posterioridad, una vez terminada estas obras y al mismo tiempo disponer de los recursos que demandaba la segunda etapa, se adjudicaron las obras terrestres con fecha 18 de agosto del 2017</t>
  </si>
  <si>
    <t>El proyecto se ejecutó en un plazo total de 19 meses, un 58,33% sobre el plazo total recomendado. El plazo  real de  ejecución  se  extendió  por  sobre el recomendado, debido a que en primera  instancia  el  municipio demoró el  comienzo  de  las  obras para  establecer  una  priorización  de las  áreas a intervenir, es  decir  que  sectores de la  comuna se cambiaban en primer  término  las luminarias y  en cuales a continuación. además hubo retraso en la ejecución por  reparaciones  que  debió  realizar la  empresa  por  daños  generados  por  terceros en luminarias ya  instaladas. 
Adicionalmente, hubo aumentos de plazos, que totalizaron 150 días, producto de mantenciones que se debieron realizar a las luminarias públicas en sectores conflictivos, ya que eran intervenidos por terceros de manera diaria, produciendo retrasos en la programación</t>
  </si>
  <si>
    <t>El proyecto tuvo un plazo total de ejecución de 25 meses, un 316,67% sobre el plazo originalmente recomendado. Esta situación es producto de modificaciones de contrato en obras civiles con aumentos de plazos por trabajos en colector aguas lluvias, ítem que no estaba considerado en el diseño original. El plazo por contrato eran de 160 dias, equivalentes a 6 meses, pero por la complejidad de la obra e imprevistos se aumento a 105 di­as mas.</t>
  </si>
  <si>
    <t xml:space="preserve">El proyecto se ejecutó en un plazo total de 13 meses, un 8,33% sobre el plazo original recomendado. El plazo de ejecución registrado fue mayor al recomendado de 12 a 13 meses, producto de aumentos de plazos por obras extraordinarias. Este aumento se encuentra formalizados por las res.N°2460/2018 y la segunda con la res. N°3328/2018.
Obras civiles es el ítem que mayor variación registra. Esta situación se debe a dos aumentos de plazos que totalizaron 75 días adicionales, los cuales la institución técnica no detalla. No obstante, la obra se ejecutó dentro del plazo estipulado. </t>
  </si>
  <si>
    <t>El proyecto se ejecutó en un plazo total de 18 meses, un 38,46% sobre el plazo total recomendado y sin presencia de tiempos muertos. 
De acuerdo a la información descrita por la unidad técnica, la primera ampliación de plazo de obras civiles de 53 días corridos fue producto de trámites de actualización del proyecto de estructura conforme al decreto N° 60 de 2011 (normativa sísmica) y retraso de la visita a terreno por parte del Profesional de mecánica de suelos.
Modificaciones total 53 días corridos.
Modificación 1: partidas alcantarillado, agua potable, electricidad y el abovedamiento del canal. Modificación 2: nuevo acceso a la cancha de la medialuna, para cumplir con estatuto de la federación del Rodeo Chileno, se construye en segundo acceso al costado izquierdo del apiñadero.
Modificación 3: actualización del proyecto a la norma de accesibilidad universal, lo que implicó la ejecución de partidas extraordinarias, principalmente en las vías de acceso desde la calle hasta el edificio y en los pasillos interiores del primer y segundo nivel.
Modificación 4: sobre-excavación realizada por el contratista en la ejecución de la partida de fundaciones, tuvo que realizarse bajo el 1,8 metro establecido en el proyecto, hasta que se logró encontrar suelo fundable.
Modificación 5: corresponde principalmente a la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
Segundo y tercer aumento de plazo, de 45 y 28 días corridos, se realizó por autorización de partidas extraordinarias  y modificación de partidas del proyecto, las cuales interferían con la ruta critica del proyecto, superando la fecha de término  inicialmente aprobado y aumentada.
Debido a lo aumentos de plazos de la ejecución de obras civiles se autorizó la ampliación del contrato de la Asesoría de Inspección Técnica de Obras hasta la recepción provisoria de obras.</t>
  </si>
  <si>
    <t>El proyecto se ejecutó en un plazo total de 10 meses, un 11,11% sobre el plazo originalmente recomendado. 
En cuanto a obras civiles, se visualiza una diferencia de 3 meses entre el plazo recomendado y el plazo real de ejecución.  Para este cálculo se estima la fecha de término de la obra que consta en la Recepción Provisoria sin observaciones del 13 de agosto de 2018.
Esta variación,  según los antecedentes de respaldo y la información ingresada al BIP es atribuible  a la programación de las obras, que impidió su normal ejecución por la existencia de instalaciones del municipio en el terreno donde se ejecutaría el proyecto. Además, existió retraso en los plazos de la SEREMI de Salud relacionados con los certificados que debe otorgar para la  desratización y retiro de asbesto cemento, derivando en un aumento de plazo de 65 días.
Debido a lo indicado, la diferencia de plazos sería atribuible a un tema administrativo y no a la estimación realizada en el periodo de formulación, evidenciándose la necesidad de mejorar la coordinación de los procesos internos  por parte de la unidad técnica.
Respecto a los plazos atingentes a la consultoría, según lo revisado en el BIP, se habría ajustado al periodo de la ejecución del proyecto.  No se adjuntaron antecedentes de respaldo asociados a este ítem.</t>
  </si>
  <si>
    <t>El  plazo de ejecución real del proyecto respecto de lo recomendado, en cuanto a obras civiles fue un 19% superior, aumentó  en dos meses. Esto se debe a que después de la segunda reevaluación del proyecto este sufre cambios en el diseño que no fueron previstos en la recomendación que dio origen a la ejecución.</t>
  </si>
  <si>
    <t>La variación total del 50% del plazo de ejecución,  en primer lugar, se debe considerar la existencia de un tiempo muerto, característico de este tipo  de iniciativas públicas, asociado a la obtención de los permisos de ampliación de redes eléctricas en zona no concesionadas  ante la Superintendencia de Electricidad y Combustible, donde se involucró cerca de 180 días, considerado desde  la fecha de contratación  y el inicio de la construcción  de las redes eléctricas. Otra causa del tiempo muerto que involucro la obras, fue la entrega de los certificados TE1 que acreditan la conexión a las redes eléctricas de las viviendas, lo que implico un tiempo adicional de 60 días adicionales, justificando los 12 meses de duración de las obras. En definitiva el  retraso de los trabajos, sin tiempo muertos, es de 60 días adicionales a los originales de 120 días, dando como resultado el aumento de obra de un 50% (completando 6 meses en total).</t>
  </si>
  <si>
    <t>EL PROYECTO SE EJECUTÓ EN UN PLAZO TOTAL DE 29 MESES, UN 383.33% SOBRE EL PLAZO TOTAL RECOMENDADO. 
PARA LA ADQUISICIÓN DE LOS EQUIPOS FUE NECESARIO REALIZAR VARIOS PROCESOS:
- LICITACIÓN PÚBICA "ADQUISICIÓN E INSTALACIÓN DE PROYECCIÓN DE VÍDEO" (ID: 2275-20-LE18)
- CONTRATACIÓN DIRECTA "INSTALACIÓN Y CAPACITACIÓN DE EQUIPOS DE AUDIO"
- ADQUISICIÓN E INSTALACIÓN DE ILUMINACIÓN ESCÉNICA (ID: 2275-5-LP18)
- COMPRAS POR CONVENIO MARCO (INDIVIDUAL POR PRODUCTOS)
PARA LA ADQUISICIÓN DEL EQUIPAMIENTO SE REALIZARON DOS LICITACIONES A LAS CUALES NO SE PRESENTARON OFERENTES, POR TANTO, SE PROCEDIÓ A LA COMPRA VÍA CONVENIO MARCO DE CADA UNO DE LOS PRODUCTOS .
LAS OBRAS FUERON SOMETIDAS A RE-EVALUACIÓN POR LO QUE SE MODIFICÓ EL PLAZO DE CONTRATO HASTA OBTENER LA APROBACIÓN DE LOS RECURSOS ADICIONALES POR PARTE DEL GORE (AUMENTO MONTO CONTRATO POR $ 111.298.930, DE N° 1900/10U/209 DE FECHA 25.01.2018).
SE REALIZARON LOS SIGUIENTES AUMENTOS EN LOS PLAZOS:
108 DÍAS CORRIDOS DESDE EL 18 DE MAYO HASTA EL 02 DE SEPTIEMBRE DE 2017 (DE N° 1900/73U/961 (24.05.2017)
30 DÍAS CORRIDOS DESDE EL 03 DE SEPTIEMBRE HASTA EL 02 DE OCTUBRE DE 2017 (DE N° 1900/157U/1958 (03.10.2017)
30 DÍAS CORRIDOS DESDE EL 03 DE OCTUBRE HASTA EL 01 DE NOVIEMBRE DE 2017 (DE N° 1900/165U/2176 (30.10.2017)
30 DÍAS CORRIDOS DESDE EL 02 DE NOVIEMBRE HASTA EL 02 DE DICIEMBRE DE 2017 (DE N° 1900/170U/2334 (16.11.2017)
30 DÍAS CORRIDOS DESDE EL 03 DE DICIEMBRE DE 2017 HASTA EL 01 DE ENERO DE 2018 (DE N° 1900/185U/2466 (01.12.2017)
57 DÍAS CORRIDOS DESDE EL 02 DE ENERO HASTA EL 28 FEBRERO DE 2018 (DE N° 1900/10U/209 (25.01.2018).
EL PERMISO DE EDIFICACIÓN VENCIÓ Y LA VALIDACIÓN QUE PRESENTO EL MUNICIPIO EN PRIMER PROCESO DE REEVALUACIÓN FUE RECHAZADA POR LA CONTROLARÍA, LO QUE OBLIGO A INCORPORAR CAMBIOS EN EL PROYECTO PARA AJUSTARSE A LA NORMATIVA VIGENTE.</t>
  </si>
  <si>
    <t>El proyecto se ejecutó en un plazo total de 69 meses, aproximadamente 5,8 años, representando un 527,27% sobre el plazo total originalmente recomendado.  Lo anterior, debido a que no se había iniciado la construcción de las viviendas.
Hubieron seis aumentos de plazos, totalizando 1243 días. 
El retraso en las obras de urbanización se deben a la demora en el inicio de la ejecución de las viviendas por Serviu, ya que ello retrasa la recepción de los servicios de agua y eléctricas, y sus certificados.</t>
  </si>
  <si>
    <t>El proyecto tuvo un plazo total de ejecución de 8 meses, un 166,67% por sobre el plazo total recomendado.  El plazo de ejecución de las obras civiles fue superior en un 180% respecto a lo recomendado. Esta significativa variación se justifica por lo siguiente:
1.- El proyecto fue contratado con un plazo superior a lo recomendado de un 67%, es decir paso de 3 a 5 meses. Esta variación del plazo surge del proceso de licitación publica y es previa a la materialización de las obras. 
2.- Una vez en ejecución de las obras, presenta dos aumentos de plazos, uno por 60 días, principalmente por intervenciones a realizar a un canal de regadío que debió esperar mejores condiciones para su materialización ( fin de la temporada de  riego), . También se justifica por el traslado de postes, que deben ser realizados por empresas externas al proyecto.</t>
  </si>
  <si>
    <t>El plazo de ejecucion total, que se inicia con el contrato de consultoria y termina con  la adquisicion de equipos (sin considerar los gastos administrativos que se informan con termino posterior) fue de 25 meses. La diferencia con los 12 meses estimados en la evaluacion ex ante para el desarrollo del proyecto se debe fundamentalmente a que el plazo de adquisicion de los equipos fue extremadamente largo, superior a un año , lo que es explicado por la unidad tecnica  y financiera  por "la extension de la obra", explicacion que no es pertinente. Al parecer solo habria una mala programacion de las adquisiciones.</t>
  </si>
  <si>
    <t>El proyecto se ejecutó en un plazo de 50 meses, un 177.78% sobre el plazo total originalmente recomendado. 
Los item de otros gastos y gastos administrativos se extienden en demasía debido a  los procesos de licitación.
los item de obras civiles y equipamientos se extienden debido a los dos procesos de licitación fallida y las posteriores modificaciones de contratos y revaluación.
Se produjeron 2 llamados a licitación por lo tanto se generaron 2 pagos de premios y por eso la diferencia entre el plazo recomendado y el real
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 el aumento de plazo se debió a que se generaron dos llamados a licitación, además de las modificaciones de contrato.
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t>
  </si>
  <si>
    <t>Hubieron dos contratos de consultorías: el primero para elaborar el diseño que duró 4 meses y el segundo  por 7 meses para inspección de obras civiles. con 2 meses de tiempo muerto previo a la ejecución de las obras civiles
El contrato de obras civiles incluyo la compra de equipos y equipamientos. El contrato inicial fue por 7 meses, posteriormente hubo un aumento de plazo de 1,5 meses, por falta de pago por 3 meses por el GORE lo que significó reprogramar las obras y un atraso de 0,5 meses, cobrando una multa al contratista.</t>
  </si>
  <si>
    <t>El aumento de plazo 30 días, debido al proceso  de la obtención de permisos y recepción provisoria de la obra. Además, responde a la lejanía de la localidad respecto de las comunas urbanas principales. dicha lejanía desincentiva la postulación de contratistas dispuestos a trabajar en obras (entre las dificultades se encuentran el traslado de mate.</t>
  </si>
  <si>
    <t>Los Equipo se adquieren por trato directo, luego de fallidas licitaciones. Existieron problemas en la adquisición de los estos, por la no respuesta de la orden de compra del oferente adjudicado y la diferencia de precios entre los equipos ofertados. SIn embargo, los plazos de adquisición fueron menores a los estimados.
Las  obras  civiles sufrieron reiterados atrasos  por  resciliaciòn de contrato, licitaciones desiertas. Dado lo ocurrido con las  obras  civiles , las  Consultorìas tuvieron que  extender sus plazos hasta el término de las  primeras..
Si bien esta obra cuenta con un retraso producto del cambio de normativa post terremoto 2010 lo que derivó en nuevos cálculos estructurales para licitar la obra, esto fue solucionado positivamente por la unidad técnica. Lamentablemente el mayor retraso en la ejecución se debió al abandono de las obras por parte de la primera empresa contratada.
Otro aspecto que retrasó la ejecución en la adquisición de los equipos y equipamiento, fue que al ser implementos muy específicos y tecnológicos, deben pasar por el V°B° de Bomberos (de acuerdo a la glosa presupuestaria) y a la disponibilidad en el mercado, lo que dificulta la celeridad en la ejecución. No obstante, la unidad técnica responsable y con equipo profesional que logró concretar las obras y sus complementos conforme a las bases.</t>
  </si>
  <si>
    <t xml:space="preserve">La obra física se ejecuto en un menor plazo de lo programado en la etapa de pre inversión, debido principalmente a la baja complejidad de la misma. Los ítems Equipos y Equipamientos fueron adquiridos en un mismo contrato, con una duración de 7 días hábiles, plazos inferior al estipulado originalmente. 
Los únicos ítems que obtuvieron variación fueron Obras Civiles y Consultorías, con -22.82% y -52.44% respectivamente, ejecutándose en plazos inferiores a los recomendados. 
Finalmente,  el proyecto se ejecuta en un plazo inferior al estipulado inicialmente. </t>
  </si>
  <si>
    <t>El proyecto de acuerdo a los registros de los indicadores de plazos, no se ejecutó en los plazos programados, existiendo una amplia diferencia en lo que respecta a gastos administrativos, siendo un  932%, en obras civiles y equipos con un aumento de los plazos en 48% y 41%, respectivamente, y una considerable disminución en los plazos de equipamiento y  otros gastos, entre el tiempo real y el previsto ex ante.  
Las razones que afectaron estos plazos, se deben principalmente a  la ampliación de plazos en las obras civiles, suplemento de recursos, de acuerdo a los siguientes antecedentes: 
-  Con Res. Ex. N°121 (02.05.2017): se autoriza aumento de plazo de 71 días en consideración a demoras en poder rellenar la faena de movimiento de tierras, debido a que  no existía en la comuna material adecuado para ello y a que no existe planta de hormigón en la comuna.
- Con Res. Ex. N°257 (14.07.2017): se autoriza aumento de plazo de 37 días en consideración al evento climático del 13/05/2017 (Aluvión) y a modificaciones en el proyecto de electricidad.
  Con Res. Ex. N°451 (24.11.2017): se autoriza aumento de plazo de 7 días en consideración a modificación de contrato por aumento de cubos, ejecución de obras extraordinarias y disminución de obras.
Todas estas ampliaciones en los plazos de las obras civiles, generaron consecuencias en los plazos de ejecución de los gastos administrativos.</t>
  </si>
  <si>
    <t>La elevada variación que se evidencia en los plazos del ítem obras civiles se debió a diversas razones que justificaron los aumentos de plazo, entre ellas las principales se refieren a dificultades ocasionadas por el agua que afloró durante las excavaciones de la obra; demoras en dar solución a deslindes del edificio vecino; demoras en definiciones del proyecto de estructura; aumentos y disminuciones de obras que justificaron aumentos en el plazo de ejecución; demora en la aprobación de obras extraordinarias y en aprobación de servicios externos relacionados con la obra.
Además la fecha de término del contrato que se considera, se refiere a el contrato de climatización de la Fiscalía Local de Iquique,  que recién pudo materializarse el año 2018, luego de levantar la necesidad, realizar los análisis respectivos y efectuar dos licitaciones para lograr su adjudicación.
Con relación al plazo de real de los equipos estos se adquirieron e instalaron durante el año 2016 los que permitieron finalizar las obras y que el proyecto entrara en operación. Sin embargo, en 2018 recién fue posible contratar el Sistema de Control de Acceso que se requería para la Fiscalía Local de Iquique.</t>
  </si>
  <si>
    <t>Durante el desarrollo de las obras, el proyecto tuvo una modificación para aumentar los plazos de ejecución de las asignaciones de Obras Civiles y Consultorías en casi 5 meses adicionales, pasando de 12 meses a 17 y 18 meses, respectivamente. Es decir, hubo un aumento de 43,61% en el caso de Obras Civiles y de 45,83% en Consultorías, respecto al plazo aprobado en la etapa ex ante. 
Este aumento de plazo se produjo por obras extraordinarias y aumento y disminuciones de obras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de acuerdo a modificación de contrato presentado, lo que fue oportunamente reevaluado.
Con todo, el plazo de término final del proyecto fue el 31/12/2017, lo que implicó 21 meses de ejecución sin y con tiempos muertos, es decir un aumento de 61,54%, en relación a lo recomendado en la evaluación ex ante.
La entrega a operación del establecimiento fue el 28/08/2017, de acuerdo a lo informado por la Unidad Técnica.</t>
  </si>
  <si>
    <t>El proyecto se ejecutó en un plazo total de 39 meses, un 200% sobre el plazo recomendado y sin cosiderar los tiempos muertos.  Según las observaciones indicadas por la institución técnica, las diferencias entre las fechas programadas en la recomendación ex ante del proyecto y las reales de la ejecución del equipamiento y equipos se debe a que los proveedores deben capacitar a los usuarios. Una vez realizada dicha capacitación, la institución Técnica autoriza el pago. Según conversación telefónica con la funcionaria responsable de la evaluación técnica, hubo un extravío de factura al inicio de la contratación del equipamiento que retraso las adquisiciones.
El contrato de obras civiles establece que la duración del contrato será hasta la liquidación definitiva de éste, la cual procederá luego de efectuada la recepción definitiva sin observaciones por parte del Servicio de Salud. Según contrato el plazo de ejecución de las obras fue de 340 días, corridos, contados desde la fecha de entrega de terreno. Según el acta de recepción provisoria de obras civiles, la fecha de entrega de terreno fue el 30/09/2013 y la fecha de término real el 01/09/2014, que equivale a 11 meses.</t>
  </si>
  <si>
    <t>El proyecto se ejecutó en un plazo total de 74 meses, un 722.22$ sobre el plazo total originalmente recomendado. El mayor plazo se justifica porque en el primer contrato de obras civiles el contratista abandona las obras y se pone fin al contrato con cargo. También durante  el primer contrato de consultoria (diseño) se realiza reevaluación para incorporar nuevas partidas debido a que se estimo que las estructuras de camarines y baños no resistirían las intervenciones
Las consultorias consideran el diseño realizado en 2011-2012 y la asesoría a la inspección técnica realizada en  el primer contrato de obras 2014-2017 y la asesoría en el segundo contrato de obra 2016-2017</t>
  </si>
  <si>
    <t>El proyecto se inicia con la la contratación de la consultoría para desarrollar el diseño que alberga al cuarte l general y tres compañías de bomberos de Cañete.
El plazo de ejecución del diseño fue de dos meses, también el equipo y equipamiento, las obras se ejecutaron en un plazo de 10 meses.   Hay 13 meses de tiempos muertos entre la ejecución el diseño y las obras civiles. 
Las obras se ejecutaron en un plazo de 10 meses, fueron recepcionadas en junio de 2016. El último estado de pago se canceló en septiembre de ese año. Hay tres meses de tiempos muertos en la etapa de ejecución por falta de pago oportuno de las obras.</t>
  </si>
  <si>
    <t xml:space="preserve">EL PROYECTO TUVO RETRASOS EN SU EJECUCIÓN,  ORIGINADOS POR LAS CONDICIONES CLIMÁTICAS DE COYHAIQUE, POR LA PROGRAMACIÓN DE OBRAS QUE HIZO LA EMPRESA CONSTRUCTORA, Y TAMBIÉN POR MODIFICACIONES SOLICITADAS POR LA POLICÍA DE INVESTIGACIONES PARA AJUSTARSE A REQUERIMIENTOS SECTORIALES, COMO POR EJEMPLO, AGREGAR UN CAJÓN PARA PRUEBAS BALÍSTICAS QUE NO SE CONTEMPLÓ EN LA EVALUACIÓN EX ANTE, Y ALGUNOS AJUSTES EN EL PROGRAMA ARQUITECTÓNICO QUE OPTIMIZARÍAN EL PROYECTO. ESTO SIGNIFICÓ UN AUMENTO DE PLAZO DE 150 DÍAS, LOS QUE FUERON AUTORIZADOS MEDIANTE 3 RESOLUCIONES (90 DÍAS, 30 DÍAS Y OTROS 30 DÍAS). 
ADEMÁS EL ÍTEM CONSULTORÍAS QUE PRESENTA UNA ELEVADA VARIACIÓN, SE DEBIÓ A QUE  EL PROYECTO  original debió ser recalculado para dar cumplimiento a la norma sísmica N°433 re-contratando consultorías, solicitando aumento de recursos, debiendo aprobar nuevos convenios mandatos en abril del 2014, </t>
  </si>
  <si>
    <t>LAS VARIACIONES DE PLAZO SE PRODUCEN EN EL ÍTEM DE OBRAS CIVILES Y CONSULTORÍAS,  YA QUE HUBO 2 AMPLIACIONES DE CONTRATO QUE SE DEBEN A:
- LA CONSTRUCCIÓN DE UN ESTANQUE PARA LA ACUMULACIÓN DE AGUAS DE RIEGO Y QUE LA DOS PRIMERAS LICITACIONES QUEDARON DESIERTAS PUESTO QUE EL PRESUPUESTO REFERENCIAL ERAN BAJO EN COMPARACIÓN CON LAS OFERTAS PRESENTADAS.
- EN EL AÑO 2015 SE SOLICITO UNA REEVALUACIÓN DEL PROYECTO, YA QUE SE REQUIRIÓ  REALIZAR UNA SERIE DE OBRAS EXTRAORDINARIAS Y AUMENTO DE OBRAS, YA QUE DURANTE LA EJECUCIÓN SE HA
DETECTADO LA NECESIDAD DE INCORPORAR A 87 NUEVOS BENEFICIARIOS QUE IMPLICA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
-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
- EN EL AÑO 2017 SE SOLICITÓ  SUPLEMENTO DE RECURSOS DE M$ 44.138 POR EL CONCEPTO DE AUMENTO DE OBRAS. DEBIDO A
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
SERVIDAS (P.E.A.S), REGULARIZACIÓN DE MATRIZ Y ARRANQUE AGUA POTABLE EN P.T.A.S, EXTENSIÓN DE MATRIZ DE AGUA POTABLE HACIA P.E.A.S Y SELLADO DE CÁMARAS PÚBLICAS Y UNIONES DOMICILIARIAS.
POR LO TANTO EL PROYECTO AUMENTO SU EJECUCIÓN A 47 MESES POR LOS AUMENTOS DE OBRAS Y OBRAS EXTRAORDINARIAS, YA QUE AUMENTÓ SU TAMAÑO EN EN 87 NUEVOS BENEFICIARIOS QUE IMPLICO LAS OBRAS DESCRITAS ANTERIORMENTE, MAS LA EXTENSIÓN DEL CONTRATO DE LA AITO.</t>
  </si>
  <si>
    <t>- El plazo Recomendado corresponde a 10 meses en la etapa de ejecución, sin embargo el contrato fue adjudicado a empresa constructora que ofertó un plazo de ejecución de 110 días, es decir 3,6 meses (que corresponde a una variación de -45.45%, concordante con la información mostrada en plazos del proyecto.
- Durante el proceso de ejecución de las obras se realizaron dos modificaciones de contrato en relación a ampliaciones de plazo:
a) Contrato original: Inicio 12/02/2018 y plazo de 110 días corridos, entonces fecha de termino 02/06/2018, de acuerdo a contrato fecha inicio se considera igual a fecha de entrega de terreno (se adjunta acta de entrega de terreno).
b) Modificación de contrato N1, se amplia plazo en 30 días, de acuerdo a informe de ITO, debido a que existen veredas ya ejecutadas y sectores donde los vecinos no quieren la construcción de veredas. No existe mayor explicación si las veredas existentes fueron ejecutadas posterior a la fecha de recomendación de la etapa de Ejecución. Nuevo plazo de termino de contrato. 02/07/208.
c) Modificación de contrato N2, se amplia nuevamente el plazo del contratado en 30 días corridos, de acuerdo a lo que indica en informe del ITO, por motivos de tramites de reevaluación solicitados a nuestro ministerio, con nueva fecha de termino de contrato 01/08/2019.</t>
  </si>
  <si>
    <t>El plazo total del proyecto tuvo una duración de 240 días, el cual es menor al plazo recomendado (300 días) en un  -20,0%.
Respecto de los ítem de gastos administrativos y consultorías, no registran avance, dado que no fueron contratados ni ejecutados.
Respecto del ítem de Obras Civiles, el proyecto fue contratado por 200 días de ejecución y tuvo una duración de 240 días, debido a un problema con una matriz de agua potable existente en el predio a intervenir.
Mediante Res. Ex. N° 602 del 25/04/2018.  Se aprueba convenio Ad referendum del 16/04/2018  para disminuciones de obras y obras complementarias (suma cero) y aumento de plazo de 40 días corridos.</t>
  </si>
  <si>
    <t>En relación a los plazos señalados, el municipio informa que la obra se ejecuto en 9 meses y tuvo un mes adicional de tiempo muerto, debido a problemas con la empresa eléctrica presente en el lugar de desarrollo del proyecto. por lo que se debe corregir los 15 meses, ya que es información que no se puede editar.
El aumento del plazo se debe principalmente al ítem obras civiles, el cual presentó un aumento de 26.67% sobre el plazo recomendado. Esto es producto de la definición tardía de uniones domiciliarias, paralización de faenas por tres semanas, derivadas de un recurso de protección interpuesta por la Empresa Eléctrica en contra del Municipio por daños en sus instalaciones y cubrimiento de zanjas producto de la obra.</t>
  </si>
  <si>
    <t>El proyecto presenta una disminución, sin considerar tiempos muertos, con respecto al plazo original recomendado de -15,38%. Los ítems Equipos, Obras Civiles y Consultoría registraron plazos de ejecución inferiores a los estipulados, variaciones de 35%, 37,60% y 72% respectivamente. Sólo el ítem Equipamiento registró un aumento de plazo con respecto al recomendado de un 92,50%. 
El proyecto se ejecutó dentro de los plazos programados y recomendados, incluso se termino 4 meses antes de lo programado. Es de destacar el cumplimiento de plazos, considerando la dificultad que implica hacer obras físicas en la Isla de Juan Fernández,   en especial dado que hay que trasladar materiales desde el continente y los cambios climáticos que se producen en la isla.</t>
  </si>
  <si>
    <t>Por retraso en el permiso de demolición emitido por parte de la Municipalidad de Iquique, quien en una primera instancia solo emitió un permiso de demolición provisorio condicionado a certificado de desratización por parte de Seremi de Salud,  se demoraron las obras de construcción.. Se amplia plazo por 120 días adicionales al tiempo recomendado.</t>
  </si>
  <si>
    <t>No hubo variación significativa del plazo real del proyecto con respecto al plazo recomendado. Sólo el ítem Gastos Administrativos presentó un retraso de un 306% con respecto al plazo recomendado, dado principalmente  por demoras por parte del proveedor en entregar la factura conforme a su servicio de publicación, desfasándose el pago real. 
Los ítems Obras Civiles y Consultorías fueron ejecutados en plazos inferiores a los recomendados originalmente, aún cuando se hicieron modificaciones de contrato con la empresa contratista por ampliación de plazo por 30 días, obras extraordinarias y obras adicionales adicionales. Estas últimas con objeto de dotar a los vecinos colindantes del parque con accesos vehiculares y engrosar el hormigón para mayor duración.</t>
  </si>
  <si>
    <t>El proyecto tuvo una paralización prolongada producto de una expropiación que debió ser tramitada en el transcurso de las obras. Las paralizaciones y levantes de paralizaciones de obra suman total de 767 días, y poseen un periodo que va desde el día 29/07/2016 al 04/10/2018. 
La extensión del plazo de ejecución se alargo también debido a dos aumentos de plazo (60 y 30 días). 
Se concluye que la mayor causal del atraso en las obras es la paralización prolongada a causa de una expropiación, lo que significó una variación de 2.556% con respecto al plazo recomendado.</t>
  </si>
  <si>
    <t xml:space="preserve">EL PROYECTO FUE EJECUTADO EN UN PLAZO TOTAL DE 11 MESES, UN 8,33% INFERIOR AL PLAZO TOTAL RECOMENDADO ORIGINALMENTE.  DE ACUERDO A RESOLUCIÓN EXENTA N° 1428 DE FECHA 6 DE NOVIEMBRE DE 2017,  SE APRUEBA LA CONTRATACIÓN  A LA CONSTRUCTORA ILLAPEL LTDA. PARA LA EJECUCIÓN DE OBRAS DEL PROYECTO CON UN PLAZO DE 308 DÍAS CORRIDOS.
DE ACUERDO A RESOLUCIÓN EXENTA  1354 DEL 4 DE SEPTIEMBRE DE 2018, SE APRUEBA EL INFORME TÉCNICO N° 2 DEL PROYECTO, EL CUAL INDICA EN EL NUMERAL 1 QUE SE EXTIENDE EL PLAZO DE EJECUCIÓN DE OBRAS EN 30 DÍAS. POR LO TANTO EL PLAZO TOTAL SE EXTENDIÓ A 338 DÍAS CORRIDOS. ADICIONALMENTE HUBIERON AUMENTOS Y DISMINUCIONES DE OBRAS Y OBRAS EXTRAORDINARIAS, ESTAS ULTIMAS NECESARIAS PARA EL BUEN TERMINO DEL PROYECTO.
EN CONSULTORÍAS EL CONTRATO SE HIZO POR NUEVE MESES, EJECUTÁNDOSE POR TANTO EN UN PLAZO INFERIOR AL RECOMENDADO. </t>
  </si>
  <si>
    <t>LA CONSTRUCCION PRESENTO ATRASO ASOCIADO PRINCIPALMENTE A PROBLEMAS EN DESLINDES DEL TERRENO QUE SE DETECTARON UNA VEZ INICIADA LAS OBRAS.
ADICIONALMENTE SE GENERARON ALGUNOS AUMENTOS DE OBRA, Y OBRAS EXTRAORDINARIAS QUE GENERARON AUMENTOS DE PLAZO.</t>
  </si>
  <si>
    <t xml:space="preserve">El proyecto duplicó su plazo si se compara la aprobación original y el resultante final, aunque en términos absolutos sólo se extendió 2 meses, tiempo razonable por todas las actuaciones administrativas y modificaciones técnicas que debieron realizarse. Esa variación se debió casi íntegramente por los ajustes que debieron realizarse al modificarse los recorridos del transporte público con posterioridad a la aprobación.
El proyecto completo vio aumentado su plazo en un 133% con respecto a lo recomendado. </t>
  </si>
  <si>
    <t>El proyecto tuvo una duración total de 42 meses, un 223,08% por sobre el plazo recomendado. La principal causa es el retraso en los ítems Equipos y Equipamientos.  Estos se retrasaron en su adquisición por restricciones presupuestarias el año 2017 y debido a que la obra se inició en agosto 2016 y terminó en marzo 2018.
En relación a la consultoria se distinguen 2 periodos de consultorias: el primero durante el segundo semestre de 2015 y primero de 2016, durante el cual se desarrollaron los proyectos de especialidades y el segundo periodo durante 2017, cuando se efectuó la contratación e inicio de la obra.
En relación a las obras civiles, se retrasó la contratación de obras civiles por no haber demasiados oferentes o que estos no cumplían con lo solicitado, por lo que en 2017 se efectuó un trato directo.</t>
  </si>
  <si>
    <t>LA INICIATIVA PRESENTA UN NOTABLE RETRASO EN SU PROCESO COMPLETO , CONSIDERO UNA LIQUIDACIÓN DE CONTRATO LO CUAL GENERO TIEMPOS DE INACTIVIDAD IMPORTANTE EN LA OBRA, ADEMAS EN EL PROCESO DE PRODUJERON 3 REEVALUCIONES  PRODUCTO DE INDEFINICIONES Y HALLAZGOS PROPIOS DE ESTAS TIPOLOGIA CONSTRUCTIVA QUE INCREMENTO AUN MAS EL TIEMPO DE EJECUCIÓN Y EL PRESUPUESTO TOTAL DE LA OBRA.</t>
  </si>
  <si>
    <t xml:space="preserve"> El plazo total se ve fuertemente influenciado por la compra de la ambulancia ya que se compró después que el SAR ya estaba en operación. La ambulancia se aprobó mediante revaluación de la iniciativa en noviembre del 2017 y fue entregada el septiembre del 2018 </t>
  </si>
  <si>
    <t>Si bien el plazo recomendado fue sobredimensionado, la tramitación de la asignacion demoro más de lo esperado.</t>
  </si>
  <si>
    <t>El proyecto se ejecutó en un plazo total de 10 meses, un 25% sobre el plazo total originalmente recomendado. Porcentualmente un 25% puede aparecer como significativo, sin embargo considerando valores absolutos, 60 días, se encuentra entre las variaciones  que pueden ocurrir en una obra de este tipo.
La iniciativa tuvo un aumento de plazo de 60 dias, porque la empresa proveedora de energía eléctrica se demoro en la autorización de las obras de empalme.</t>
  </si>
  <si>
    <t>El proyecto tuvo una duración total de 21 meses, lo que equivale a un aumento del 16,67% respecto al plazo original recomendado. Este aumento se explica principalmente por el considerable aumento en el ítem Gastos Administrativos. Los ítems Consultorías y Obras civiles se ejecutaron en plazo inferiores a los recomendados, siendo este último producto del rápido avance por parte de la empresa contratista.</t>
  </si>
  <si>
    <t>Las razones de las altas variaciones de tiempo de ejecución de las obras civiles, son debido a que se debió dar término anticipado de contrato a la primera empresa, por lo que se realizó un trato directo después de dos procesos licitaciones públicas fallidas.
La demora en el inicio del proyecto responde a actualizaciones del diseño, demoras en la licitación por parte del Servicio de Salud de Iquique y problemas de diseño durante el desarrollo de la consultoría. 
Además, debido al atraso de la obra por parte de la segunda empresa, se atrasó en seis meses la compra de los últimos ítem de equipos, para no perder la garantía de los equipos a adquirir.</t>
  </si>
  <si>
    <t>el PROYECTO REGISTRA VARIACIONES MENORES EN EL ÍTEM DE OBRA CIVIL, ESTO DEBIDO A QUE SE EFECTUÓ UNA AMPLIACIÓN DE PLAZO De plazo por 60 días corridos, por cuanto la Empresa se vió afectada por lo siguiente: 
- Periodo de Desratización. Las trampas fueron removidas de su posición original
- Paro Nacional, donde el recinto permaneció cerrado mientras duró el Paro. desde el 28-09-2016 hasta el 16- 11-2016
- Frente de mal tiempo.
lAS CONSULTORÍAS IGUALMENTE SE EJECUTARON CON UNA VARIACIÓN MENOR AL RECOMENDADO (5.71%)
LOS EQUIPOS Y EQUIPAMIENTO FUERON ADQUIRIDOS exclusivamente durante el mes de noviembre del 2017.</t>
  </si>
  <si>
    <t>EL PROYECTO SE EJECUTÓ EN UN PLAZO TOTAL DE 19 MESES, AUMENTANDO UN 111% CON RESPECTO AL PLAZO ORIGINAL RECOMENDADO. 
LA INICIATIVA DUPLICÓ EL TIEMPO RECOMENDADO DE EJECUCIÓN, PRODUCTO DE DETALLES NO RESUELTOS EN DISEÑO QUE DEBIERON SER ABORDADOS DURANTE LA CONSTRUCCIÓN A CARGO DE LA ASESORIA DE INSPECCION TECNICA DE OBRA, REQUIRIÉNDOSE ACOMETER OBRAS COMPLEMENTARIAS EN COLECTOR, SUMIDEROS E INFRAESTRUCTURA VIAL.
LOS ÍTEMS DEL PROYECTO OBRAS CIVILES Y CONSULTORÍA PRESENTARON RETRASOS SIMILARES, 115.19% Y 104.81% RESPECTIVAMENTE.</t>
  </si>
  <si>
    <t>La iniciativa tiene 2 contratos por lo que se aumentó el plazo total, existiendo 2 procesos de licitación según informa la unidad técnica (SERVIU). .
El primer contrato establece un plazo de ejecución de 60 días y el segundo de 210 días corridos. 
El plazo total real es un 41,67% mayor al plazo recomendado.</t>
  </si>
  <si>
    <t xml:space="preserve">El proyecto del Servicio de Alta Resolución de Urgencia SAR se aprobó en paralelo con el proyecto Reposición del Cesfam San Vicente, con códigos diferentes. Se licitaron como en forma conjunta, cada uno con sus presupuestos, pero paso a hacer una sola obra con un plazo común. Por lo que los plazos del SAR ya no son relevantes y si los plazos del Cesfam.     
 Además, el plazo del proyecto se ve afectado por la compra de una ambulancia, la revaluación por la compra de la ambulancia se realizó el noviembre del 2017, el proyecto comenzó su operación en abril del 2018 y la compra de la ambulancia se realizó en septiembre de 2018.    </t>
  </si>
  <si>
    <t>Ante la existencia de un diseño incompleto fue necesario terminarlo en la etapa de ejecución, lo que alteró toda la programación inicial.</t>
  </si>
  <si>
    <t>El proyecto se ejecutó en un plazo total de 13 meses, un 62,5% sobre el plazo total recomendado.  La modalidad utilizada para la contratación del proyecto corresponde a diseño con ejecución en conjunto, por lo que las asignaciones presupuestarias consultorías y Obras civiles, se rigen por el mismo contrato y por lo tanto por los mismos plazos.
La fecha de inicio de contrato corresponde a 27/09/2017 (fecha acta entrega terreno), y el contrato original considera 256  días corridos de plazo de ejecución.
De acuerdo a lo indicado por la institución técnica, el “Diseño de Especialidades deberá entregarse dentro de los 90 días corridos contados desde la fecha de entrega de terreno”, condición que se cumplió sin retraso. De acuerdo a lo anterior restarían 166 días para la etapa de ejecución, plazo que fue aumentado en:
- 34 días donde la unidad técnica autorizó disminuciones de obras, aumentos de obras y obras extraordinarias que inciden en el plazo del contrato originalmente suscrito por las partes. 
- 10 días donde la unidad técnica autorizó ajuste de cubicaciones de partidas a serie de precio unitario.
- 28 días donde la unidad técnica autorizó disminuciones de obras y obras extraordinarias.
- 15 días donde la unidad técnica autorizó disminuciones de obras, aumentos de obras y obras extraordinarias. 
En Resumen, el plazo del contrato de especialidades y consultorías se extendió en 87 días, lo que explica el 62.5% de incremento respecto a lo programado, quedando fecha inicio 27-09-2017 y fecha de término 05-09-2018. (Plazo total de consultoría y ejecución, sin tiempos muertos).
Respecto a Ítem de Equipos, no existe variación ya que la adquisición se realizó dentro del periodo programado de un mes con fecha 31-10-2018  se generaron tres órdenes de compra. Respecto a la recepción de equipos, la última recepción conforme de mercancía para este conjunto fue con fecha 12-11-2018.
Para ítem de equipamiento, JUNJI Maule generó la solicitud en sistema Abaco el 29/10/2018, con lo cual se solicitó la autorización para el monto y destino de las subdirecciones implicadas, luego de esto la Unidad de Recursos Financieros generó la respectiva orden de compra con fecha 31/10/2018 y el equipamiento fue recibido por JUNJI Región del Maule el 28/12/2018.
Se debe mencionar que en términos de plazos el ítem equipos y equipamientos se encuentran  desfasados respecto al término de la ejecución por lo que generan tiempos muertos, ya que las obras civiles terminaron el 05-09-2018 y ambos ítems tiene fecha de inicio el 31/10/2018. Esto genera un incremento del plazo total en un 87.5%.  Además en modulo Gastos la Unidad Técnica informa que no hubo gasto para estos dos ítemes, sin embargo existen ordenes de compra para ambos, esto se encuentra en mails que hemos subido a la carpeta digital.
Respecto a ítem otros gastos este corresponde a pago de permiso de edificación.</t>
  </si>
  <si>
    <t xml:space="preserve">EL PLAZO TOTAL DEL PROYECTO TUVO UN AUMENTO DE UN 20% CON RESPECTO AL PLAZO TOTAL ORIGINALMENTE RECOMENDADO. LA VARIACIÓN EXPERIMENTADA  SE DEBIÓ PRINCIPALMENTE A QUE DURANTE LA EJECUCIÓN HABÍA POCA CLARIDAD RESPECTO DE QUE UN SECTOR  QUE SE INTERVENÍA AL PARECER ESTABA DECLARADO COMO ZONA TÍPICA Y SE DEBIÓ TRABAJAR CON EL CONSEJO NACIONAL DE MONUMENTOS PARA DAR SOLUCIÓN AL CONFLICTO, DICHA ACLARACIÓN DEMORO MUCHO TIEMPO LO CUAL SE REFLEJO EN EL AUMENTO DE SUS PLAZOS. 
EL ÍTEM OBRAS CIVILES PRESENTÓ UNA VARIACIÓN DE 16.67% RESPECTO AL PLAZO RECOMENDADO, EN TANTO CONSULTORÍA NO TUVO VARIACIÓN SIGNIFICATIVA. </t>
  </si>
  <si>
    <t>"El plazo total  del proyecto fue de 21 meses, registrando un aumento de un año, equivalente a un 133% sobre el plazo total recomendado. 
La realización del proyecto (desde la licitación hasta su recepción),  traspasó de un año al próximo año calendario, ya que la licitación de la construcción (lo cual marca el hito de inicio para realizar las compras y licitaciones por equipamiento), se tardó más de lo presupuestado en el perfil ya que la primera licitación fue declarada desierta, lo cual movió 6 meses de traspaso desde el año 2016 al año 2018.
El año 2016   -17 de octubre-  se declara desierta la primera licitación pública (publicada después que MINSAL otorgara en agosto de ese año, el  financiamiento finalmente). Luego, se llama a licitación privada el 21 de octubre del 2016, pero que pudo ser recién adjudicada en abril del 2017 (eso explica parte de seis meses de desajuste).
Otro factor diferencial ocurre con las compras de equipo y equipamiento, ya que la última compra se realizó en agosto de 2018 (3 meses posterior a la recepción provisoria).
En lo que corresponde a obras civiles se puede indicar que en un inicio la obra iba a durar 7 meses (210 días) .Sin embargo, el contrato sufrió las siguientes modificaciones:
* el 17/11/17 se aprobó segundo addendum ampliando a 250 días debido al Emplazamiento y trazado del edificio, en terreno; corte en el suministro de agua; excavación de ejes perimetrales y hormigonado en muros perimetrales.
* el 01/02/18 se aprobó tercer addendum modificando a 267 días por modificación del recinto de botiquín, y el proyecto consideraba blindaje de plomo para protección al equipo de RX, sin embargo, para advertir al personal que circula por el pasillo se debía instalar una luz de aviso que el proyecto original no consideró. Todas estas resoluciones se adjuntan como archivos de verificación.-
"</t>
  </si>
  <si>
    <t>La naturaleza propia de este tipo de proyecto, el cual presenta una gran dispersión de las viviendas donde se instalaron cada solución, con  acceso limitado para muchas viviendas, a las cuales se accede sólo en algunos meses del año o por medios lacustres propios. Lo anterior se ve agravado en no pocos casos, con la presencia parcial de los pobladores en las viviendas, limitada a unos pocos meses. La suma de todo lo expuesto retrasó considerablemente la ejecución de las obras del primer contrato y debido a que los costos de logística y mano de obra para la ejecución de las soluciones, el contratista no las podía mantener en el tiempo se determinó el dar término al contrato quedando siete soluciones sin implementarse, procediéndose a realizar todo el cierre administrativo del contrato, revaluación de las obras pendientes y posterior licitación de las obras pendientes, adjudicación y ejecución de las obras pendientes con nueva empresa para concluir el proyecto.</t>
  </si>
  <si>
    <t xml:space="preserve">El proyecto tuvo una duración total de 26 meses, registrando un aumento del 116,67% respecto al plazo total originalmente recomendado y sin considerar los tiempos muertos. El ítem que registra mayor aumento en sus plazos de ejecución es Consultoría, no obstante, las causas no queda esclarecidas. 
El ítem Obras Civiles no tuvo una variación significativa de sus plazos, por lo que se concluye que dichas obras se ejecutaron según lo programado. 
Finalmente, el ítem Equipamientos se ejecutó en un plazo inferior al estipulado originalmente, dado principalmente a la optimización de tiempos en la compra de los elementos que conforman este ítem. En tanto, en Gastos Administrativos se registra sólo un gasto efectivo. </t>
  </si>
  <si>
    <t>Según Res. N° 08 del 07.03.2016, se adjudicó la obra por M$ 2.929.794 con un plazo establecido de 359 días corridos. Posteriormente se firmaron 2 modificaciones de contrato para aumentos de plazo, por cambios en el tipo de viviendas a construir (Pioneros, minusválidos) y tramitación de modificación de loteos y de permisos de edificación, que en total agregaron 111 días corridos a los 359 iniciales, resultando en 
total en 470 días.-Esto significó un 6,67% adicional de tiempo con relación al plazo inicial estimado Los detalles de las modificaciones de contrato se detallan a continuación:     
1°  Modificación : Ampliación 70 días por  Res. Ex. N° 762 del 27/04/17,  CAUSA: Aumento de vivienda  para minusválidos, Disminución vivienda tipo  Pionera y red de evacuación de aguas lluvias según informe técnico del 25/04/17.
2°  Modificación:  Ampliación  41 días por Res. Ex. N° 1311 del 05/07/17 . CAUSA por trámites de modificación en el permiso de loteo y de edificación, de acuerdo a informe técnico del 27/06/17.</t>
  </si>
  <si>
    <t>Este proyecto tuvo tres (3) reevaluaciones, por plazos y por montos, lo que significó aumentar considerablemente el tiempo de ejecución.</t>
  </si>
  <si>
    <t xml:space="preserve">La reposición de pavimentos de la Avenida Paul Harris se desarrollo dentro de los plazos estipulados ex-ante.  El contratista que se adjudicó el contrato ofreció un plazo de ejecución inferior al establecido en las bases de licitación. La iniciativa fue contratada muy posteriormente a la asignación de recursos dada la ocurrencia de aluviones en mayo de 2017.
La obra en cuestión sufrió sólo una modificación de plazo, en la cual la empresa contratista solicitó un aumento de 14 días por aumento de obras y disminución de partidas producto de eventos hidrometeorológicos ocurridos en la zona. No obstante, el proyecto se ejecuta según lo establecido originalmente. </t>
  </si>
  <si>
    <t>El proyecto se ejecutó en un plazo total de 27 meses, un 440% sobre el plazo recomendado y sin presencia de tiempos muertos.
La institución técnica indica que el plazo de la ejecución de las obras adjudicado fue de  170 días corridos, equivalente a 5,6 meses, mayor al plazo recomendado, el plazo de ejecución se contabilizan a partir de la fecha del Acta Entrega de Terreno.  Hubo 2 aumentos de plazos, de 8 y 23 días corridos que se detallan a continuación:
El Servicio de Salud del Maule-SSM, autorizó el aumento de plazo de 8 días corridos para el desraizamiento de árboles que existían en el predio, resultando un nuevo plazo contractual de 178 días corridos.
El SSM aumentó el plazo de ejecución en 23 días corridos. Necesidad de modificar el acceso vehicular diseñado para la posta, debido a que el proyecto inicial no consideró la ejecución y tramitación de la conectividad vial. Como solución se aprovechó el acceso existente en el mismo terreno designado en escritura y subdivisión proporcionado por el municipio para la ejecución del proyecto. 
Adicionalmente,  la institución técnica decide modificar escaleras y rampas de acceso de la posta, con la finalidad de reducir costos en obra que permitan llevar a cabo las modificaciones requeridas. Esta situación generó aumento del plazo de ejecución en 23 días, pasando de 178 días corridos a 201 días corridos.
La institución técnica indica que los gastos administrativos corresponden a Viáticos por visitas a Terreno, desde presentación del proyecto en terreno con los contratistas participantes hasta la recepción definitiva del  proyecto, en total transcurrieron 18 meses, la etapa ex ante programó el gasto administrativo en 5 meses, hasta la fecha de termino de la etapa, no incluyó el costo por visita a la recepción definitiva.</t>
  </si>
  <si>
    <t xml:space="preserve">EL proyecto durante su ejecución  registró Modificaciones de obra: Aumentos/disminuciones y Obras Extraordinarias relacionadas con: recinto de bodega, fachada ventilada, rejas de protección, protección de puertas, paisajismo, pasamanos, porcelanato. Corrientes débiles, radier, entre otras. por ello Se otorgó una ampliación de plazo por 10 días.
Además hubo ajustes del cronograma de consultorías que van de la mano del avance en obras Civiles, en el caso en particular de la "Asesoría de inspección de Terminación de Obra Gruesa", en donde era imperante contratar antes para poder obtener el visto bueno del Ingeniero Civil patrocinante a las partidas de obra gruesa, para así poder pagar al contratista y dar así avance a éstas. </t>
  </si>
  <si>
    <t>El incremento de los plazos en la mayoría de los ítems del proyecto se debe a: 
Ítem Otros gastos: Considerando que en diciembre de 2013 fue cancelado el permiso de edificación (1er gasto) y posteriormente existieron 4 procesos Licitatorios fallidos, optándose finalmente por realizar Trato Directo, el que se concretó en noviembre de 2015, por lo cual el último gasto de este ítem se realizó el 24-02-2016, reflejando un incremento significativo en el plazo real versus el plazo estimado ex ante.
Para los ítem equipo y equipamiento: Se produjo una disminución de tiempo según lo estimado inicialmente, debido a que la mayoría de los bienes se adquirieron por Convenio Marco y dentro de las Licitaciones que se realizaron, se consideró en la evaluación el tiempo de entrega, por lo que los proveedores ofertaron menores tiempos, produciéndose una diferencia en el periodo de ejecución de ambos ítem respecto de las cotizaciones que se presentaron para generar el proyecto y estimar el tiempo de su ejecución.  Con respecto a la adquisición del ítem equipamiento estos fueron ejecutados en su totalidad a diciembre de 2017, quedando un saldo disponible, el cual fue solicitado por el Municipio a la institución financiera (Gobierno Regional) la ampliación del tiempo del Convenio Mandato, siendo esto aprobado y llevándose a cabo la adquisición de equipamiento adicional lo que amplió el plazo en dicho ítem hasta el 22-10-2018. Cabe señalar que para la ejecución de dichos ítemes se esperó tener la obra terminada para iniciar la compra.
Ítem obras civiles: Las solicitudes de aumento de plazo por parte de la empresa ejecutora de las obras llevó a incrementar el plazo real versus lo estimado ex ante, dado la envergadura del proyecto y el tipo de iniciativa a ejecutar (CESFAM) la empresa solicito un primer aumento de plazo de 16 días corridos, un segundo aumento de plazo de 90 días corridos, luego se presentó un tercer solicitud de aumento de plazo de 45 días y por último solicitó un aumento de 30 días corridos, lo cual no involucro pago de mayores gastos generales ni indemnización alguna al contratista.  Cabe señalar que el último aumento de plazo ocurrió debido a las desfavorables condiciones climáticas de la zona.
Ítem consultaría: A raíz del aumento del plazo de las obras civiles, se requirió realizar un aumento de las Consultarías y se consideró además la visita del Revisor independiente del proyecto con fecha 26-09-2017, siendo este el último gasto de Consultaría del proyecto.
Ítem Gastos administrativos: La diferencia en plazos reales totales versus los estimados, se debe principalmente a que este proyecto se vio enfrentado a 4 procesos Licitatorios fallidos, llegándose a adjudicarse finalmente a través de un Trato Directo. Pero en Diciembre de 2013, se entregó presupuesto para gastos administrativos, gastándose en materiales de oficina y EPP; realizándose el siguiente gasto en  el año 2016.</t>
  </si>
  <si>
    <t xml:space="preserve">El proyecto se ejecutó en un plazo total de 13 meses, un 30% sobre el plazo total recomendado originalmente. El aumento de plazos se debe a situaciones que podrían entorpecer el normal curso de la obra, no quedando explicitado. Los aumento de obra solicitados por la empresa contratista totalizan 150 días, haciendo aumentar en un 58,75% el plazo de ejecución con respecto al plazo recomendado. </t>
  </si>
  <si>
    <t>El proyecto se ejecutó en un plazo total de 45 meses, un 87.50% sobre el plazo originalmente recomendado. El contrato de obras civiles presentó aumentos de plazo que totalizaron un aumento de 140 días en la ejecución. Según informa la institución técnica, este aumento se debe trabajos extraordinarios por aumento de la superficie de pintura intumescente para estructura de techo y reparación de muro medianero con estuco hidrofugo.
En cuanto a los equipamientos, el aumento del plazo se debe a las demoras en las las cotizaciones y ordenes de compra.</t>
  </si>
  <si>
    <t xml:space="preserve">La unidad técnica informa que 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ESSAL.La variación entre lo recomendado y lo real para el ítem obras civiles fue de un 28,57%.
Los resultados de variación entre el plazo recomendado y real, son significativos para el ítem Equipamiento y Equipos, con un 203,3 y 93,8% de variación respectivamente. 
El ítem Consultorías se ajusto al plazo recomendado. </t>
  </si>
  <si>
    <t xml:space="preserve">Para los ítems de obras y equipamiento, con fecha 11.09.2015, se suscribió un contrato entre la Municipalidad de Natales y la empresa Constructora ANDESCORP LTDA., con un plazo de ejecución de la obra de 240 días corridos. La entrega de terreno se realiza con fecha 08.10.2015. Posteriormente ante un incumplimiento de contrato por parte de la constructora, se decreta el término anticipado, mediante decreto alcaldicio 912 de fecha 21.06.2016, por los reiterados atrasos por parte de la empresa.
Posterior a esto, el proyecto entra a re-evaluación, dado que con los recursos disponibles no es posible finalizar el proyecto.
Con fecha 14.07.2017, se suscribe un nuevo contrato, con la empresa Sociedad Comercial y Constructora Subiabre y Cía Ltda. Por un plazo de ejecución de 232 días corridos.
En el transcurso de la ejecución del segundo contrato, la iniciativa presentó tres ampliaciones de plazos (de 31, 30 y 30 días corridos), cuyos motivos se deben a una falta de control y programación, según lo establece la Unidad Técnica.
El proyecto finalmente tuvo un plazo real de 40 meses (con tiempos muertos) lo que es un 263,6% mayor al plazo recomendado (11 meses). </t>
  </si>
  <si>
    <t>Tuvo 3 ampliaciones de plazo. La etapa de construcción involucro diversos ámbitos que dificultaron su ejecución en forma fluida. Contemplando la intervención en aspectos viales, de aguas lluvias, instalaciones, traslado de postación, aprobaciones ante diversos servicios entre otras situaciones.  También se debió efectuar por parte de la municipalidad de Lautaro la tramitación de su aprobación para el funcionamiento del rodoviario ante las instituciones competentes.</t>
  </si>
  <si>
    <t>La Unidad técnica informa que en el proceso previo inicio de la obra y durante su ejecución,  se generaron diversas necesidades y corrección de los proyectos presentados como anteproyecto generando aumentos de obras, obras extraordinarias y disminuciones de obras. El contrato de obras tuvo un plazo inicial de 420 días (14 meses) el cual por modificaciones que mejoraron el proyecto se amplió a 605 días, luego de 2 ampliaciones de plazo de 115 y 70 días. 
En los ítem Equipos y Equipamientos se observa la mayor variación entre lo recomendado y lo real (535 y 482% respectivamente). Se destaca que se realizaron un gran número de contratos (9 Equipos y 22 en Equipamiento). Todas las adquisiciones por concepto de equipamiento se tramito directamente por el Departamento de Salud Municipal, quienes iniciaron su proceso de comprar en otro periodo en relación  a las obras civiles.</t>
  </si>
  <si>
    <t>El proyecto tuvo una duración total de 29 meses, lo que equivale a un aumento de 190% con respecto al plazo original recomendado, sin considerar los tiempos muertos. Los ítems Equipos, Equipamiento y Obras Civiles tuvieron significativos aumentos de plazo comparados con los recomendados, de un 288.33%, 156.67% y 78.89% respectivamente. Las variaciones de Equipos y Equipamientos fueron producto de múltiples licitaciones para adquirirlos dado que los proveedores no poseían la totalidad de lo solicitado en las bases. En relación a obras civiles, las modificaciones de plazo totalizaron 471 días debido a que fue necesario cambiar el proyecto sanitario (red de alcantarillado y agua potable), reevaluando el proyecto en dos ocasiones mas y finalmente retrasos en la aprobación y asignación de recursos por parte del GORE. 
Consultoría registró una disminución de plazo debido a que el el ito asesor renunció a partir del 31 de diciembre de 2015 y no se volvió a contratar asesoría externa.</t>
  </si>
  <si>
    <t>El proyecto se ejecutó en un plazo total de 8 meses, un 33.33% sobre el plazo originalmente recomendado. La variación observada se debió a  modificaciones de contrato que derivaron en aumentos de plazo por dificultades encontradas en la ejecución de la obra. No queda claro, sin embargo, si estos aumentos de plazo puedan corresponder a tiempos muertos, mientras se esperaba la decisión de autorización por parte del Gobierno Regional , modificaciones de obra que finalmente no fueron aprobadas.
Sin perjuicio de lo anterior, aun cuando el aumento porcentualmente  es importante, en valor absoluto (dos meses) es una diferencia esperable.</t>
  </si>
  <si>
    <t>El proyecto evaluado, y de acuerdo a los registros de los indicadores de plazos, no se ejecutó en los plazos programados, existiendo una amplia diferencia en lo que respecta a consultoría y obras civiles, con incrmentos del 80,56% y 52,22%, respectivamente. 
La diferencia considerable entre el plazo recomendado versus el real en el ítem obras civiles se debe a que el plazo contemplado y recomendado se aleja de la realidad, pues se debieron incorporar elementos al proyecto no contemplados previamente. Se consideraron sólo 6 meses para una obra de este tipo, produciendo esa diferencia, y además se solicitaron ampliaciones de plazos de ejecución por parte del contratista. La ampliación  .También se observa un leve aumento en la consultoría del proyecto y en el equipamiento. Este último se debe a una pequeña demora en los procedimientos de compras de la Institución Técnica.</t>
  </si>
  <si>
    <t xml:space="preserve">En relación a la información ingresada por la Institución técnica, se puede observar que no hubo una variación significativa entre los plazos  recomendados y los plazos ejecutados. 
Existió una modificación de plazo correspondiente a 30 días corridos adicionales, referente a las obras civiles.
No hubo tiempos muertos en la ejecución de la iniciativa. </t>
  </si>
  <si>
    <t xml:space="preserve">El proyecto fue ejecutado en un plazo total de 9 meses, un 50% sobre el plazo total recomendado.
La variación del 50% se debió principalmente a la imposibilidad de la empresa distribuidora de energía eléctrica, encargada de ejecutar las obras civiles del proyecto,  en obtener la autorización del uso de la franja  vial, ante la Dirección Regional de Vialidad, terrenos utilizados para la instalación de los postes para sostener  los cables de las redes eléctricas. Esto conllevo un aumento del plazo del proyecto, el que fue  aprobado por intermedio Res. N°130 de fecha 05 de Febrero 2018. Se debe considerar, además, la existencia de un tiempo muerto, característico de este tipo  de iniciativas públicas, asociado a la obtención de los permisos de ampliación de redes eléctricas en zona no concesionadas  ante la Superintendencia de Electricidad y Combustible, donde se involucro cerca de 69 días, considerado desde  la fecha de contratación  y el inicio de la construcción  de las redes eléctricas. En total dichas demoras involucraron un retraso de los trabajos sin tiempo muertos de 180 días adicionales, dando como resultado el aumento de obra de un 50% (9 meses en total). </t>
  </si>
  <si>
    <t>Dos ampliaciones de plazo (90 y 40 días).  Durante la ejecución el proyecto tuvo una reevaluación debido a modificaciones por aumento, disminución y obras extraordinarias, esto debido a que en las excavaciones para la instalación del colector de aguas lluvias, se encotnraron interferencia de redes de agua potable y alcantarillado, las cuales involucran el visto bueno de ESSAL para concretar una solución). La segunda ampliación de plazo se debió a factor climático (ya que la partida "Resalto Plano" solo se puede asfaltar en condiciones climáticas favorables). La ampliación de plazo total consistió en aumentar un 87% el plazo inicial del contrato.
Finalmente, con respecto a los plazos recomendados, el plazo total real sin tiempos muertos fue un 287,5% mayor.</t>
  </si>
  <si>
    <t xml:space="preserve">EL PLAZO TOTAL DE EJECUCIÓN DEL PROYECTO SE VIO AUMENTADO SIGNIFICATIVAMENTE RESPECTO AL PLANIFICADO  ORIGINALMENTE(133,33%).
LOS PLAZOS INDIVIDUALES POR PARTIDAS DE INVERSIÓN PRESENTARON CONSIDERABLES AUMENTOS,. LOS ÍTEMS EQUIPAMIENTO Y EQUIPO INICIAN SU EJECUCIÓN RECIÉN CON EL TERMINO DE OBRA, GENERANDO UNA AGREGACIÓN DE PLAZOS EN LUGAR DE REALIZAR PROCESOS PARALELOS DE EJECUCIÓN SEGÚN LO ACOSTUMBRADO EN ESTE TIPO DE INICIATIVAS. 
EL ÍTEM OBRAS CIVILES NO TUVO VARIACIÓN SIGNIFICATIVA DE SUS PLAZOS RESPECTO AL ESTIPULADO INICIALMENTE. </t>
  </si>
  <si>
    <t>PLAZO EQUIPAMIENTO
UNIDAD TÉCNICA  CONSIDERÓ OBRAS CIVILES Y EQUIPAMIENTO EN UN SOLO CONTRATO APROBADO EL 16 JUNIO 2016, POR LO QUE EL PLAZO AUTOMÁTICAMENTE  AUMENTÓ DE ACUERDO AL CONTRATO DE EJECUCIÓN DE OBRAS CIVILES Y EQUIPAMIENTO.
PLAZO OBRAS CIVILES
- REALIZACIÓN DE OBRAS ADICIONALES NO CONSIDERADAS EN EL CONTRATO, CORRESPONDIENTE A MOVIMIENTOS DE TIERRA (MÁS DE 5.000M3); SIN EMBARGO ESTAS OBRAS NO FUERON COBRADAS POR LA EMPRESA CONTRATISTA.
- ENTRE LOS DÍAS 11 DE MAYO AL 13 DE MAYO 2017, SE PRODUJERON CONDICIONES CLIMÁTICAS ADVERSAS, CONSISTENTE EN PRECIPITACIONES FUERA DEL RANGO NORMAL, POR LO QUE ESTO PRODUJO DAÑOS EN LOS TRABAJOS DE PINTURA INTUMESCENTE DE LA ESTRUCTURA Y EN EL ACOPIO DE MATERIAL, ENTRE OTROS DAÑOS OCASIONADOS.
3.	 HUBO UNA DEMORA EN LA EJECUCIÓN DE LAS OBRAS DEBIDO A QUE NO SE CONTEMPLÓ LA DESRATIZACIÓN DEL TERRENO, PREVIO A LA DEMOLICIÓN DE LAS ESTRUCTURAS EXISTENTES.</t>
  </si>
  <si>
    <t>RESPECTO A LOS PLAZOS DE LA OBRA CIVIL, EXISTIERON DOS AUMENTOS DE PLAZO POR UN TOTAL DE 31 DÍAS POR por la contratación de Obras Extraordinarias no contempladas en el proyecto, por encontrase roca en el edificio de administración Y ADEMÁS por contratación de valor pro-forma, puesta en marcha del túnel de congelamiento de la cámara de frió.
SIN EMBRAGO, SE PUEDE MENCIONAR QUE EN CUANTO A LA OBRA CIVIL ESTA SE DESARROLLO DENTRO DE LOS TIEMPOS NORMALES CONSIDERANDO QUE INCLUSO HUBO REVALUACION EN EL PROCESO , SIN EMBARGO EN EL ÁMBITO DE LA IMPLEMENTACIÓN DE LA CALETA DE PESCADORES ASÍ COMO LA INFRAESTRUCTURA DE APOYO TARDE CONSIDERABLEMENTE EN ESTAR OPERATIVO.
EL ÍTEM GASTOS ADMINISTRATIVOS REGISTRA UNA ELEVADA VARIACIÓN YA QUE La licitación Pública de esta Obra se realizó en TRES oportunidades, donde en el periodo se tuvo que ir a re valuación para solicitar más recursos para su adjudicación,</t>
  </si>
  <si>
    <t xml:space="preserve">El proyecto tuvo sucesivos aumentos de plazo y una paralización debido a situaciones no contempladas en el diseño original relacionadas con la calidad del suelo y napas freaticas superficiales que se tuvieron que  resolver para continuar la ejecución de las obras. Los aumentos de plazos del ítem obras civiles totalizan 464 días, en tanto que la paralización 137 días, lo que incrementó el plazo total en un 213,3% con respecto al plazo total recomendado y sin considerar los tiempos muertos que presentó la obra. 
Asimismo, durante la ejecución se detectaron problemas de emplazamiento del edificio ya que los deslindes no eran coincidentes con el terreno. 
Todos los ítems indican sustantivos incrementos, siendo el mayor Equipamientos debido a que no se logró adjudicar todo el equipo en la primera licitación, por lo que se debe volver a licitar todos aquellos que no se adjudicaron y así sucesivamente hasta adjudicar la totalidad. </t>
  </si>
  <si>
    <t>El proyecto presentó un aumento en el plazo total de 216,67%, sin considerar los tiempos muertos, con respecto al plazo total originalmente recomendado. Estas variaciones se debieron principalmente a que al  momento de ejecutar las obras se produjeron una serie de irregularidades con los deslindes de los terrenos, siendo estos corridos por los vecinos colindantes con el terreno donde se emplazaban las obras. Adicionalmente, existieron atrasos en la ejecución de las partidas de acceso a los estacionamientos y ubicación definitiva de los cercos perimetrales, producto que los vecinos colindantes se desplazaron tomando parte de la propiedad del terreno. Todas esta situaciones derivaron en dos aumentos de plazos, totalizando 240 días adicionales a la ejecución de la obra.</t>
  </si>
  <si>
    <t>Para el ítem OBRAS CIVILES, Originalmente se consideró un plazo de ejecución de las Obras Civiles de 10 meses y que se realizaba un solo contrato. Por la necesidad de no atrasar la entrega de cuatro proyectos habitacionales en el Sector Barros Negros (420 viviendas) se licitó en forma separada las Plantas Elevadoras de Aguas Servidas en el Sector Barros Negros del resto de las obras civiles.
El contrato de las P.E.A.S. Barros Negros tuvo un costo de m$ 198.990 y se ejecutó entre el19/08/2015 y el 03/02/2016 (6 meses)
El segundo contrato tuvo un costo de m$ 2.580.580 y se ejecutó entre el 03/02/2016 y el 10/02/2017, (12.4 meses) Tuvo dos aumentos de plazo por un total de 74 días. 
El plazo total real de las Obras Civiles fue de 20 meses y lo programado original de 10 meses.
La Recepción Provisoria de las Obras fue el 23/02/2017. A partir de esa fecha el proyecto entra en operación, quedando las viviendas conectadas  a las redes de agua potable y alcantarillado y los pavimentos de calles y pasajes pasan a ser de uso público, que era el objetivo del proyecto, solucionando los problemas sanitarios existentes.
Los contratos de Consultoría se extendieron por un total de 27 meses y lo programado originalmente fue de 15 meses. La razón principal fue la necesidad de ejecutar dos contratos para las obras civiles.
El Convenio con la Sanitaria ESSBIO se extendió por 6 meses a partir de la Recepción Provisoria de las Obras Civiles, para entregar todo en orden al Municipio. Este mayor plazo no afectó la entrada en operación de las obras ejecutadas.     
 Durante la ejecución del proyecto no se utilizaron los Gastos Administrativos.</t>
  </si>
  <si>
    <t>Se aprecia una disminución importante del tiempo entre lo recomendado y lo ejecutado realmente. Es opinión del analista que se aprovecho al máximo las condiciones climáticas imperantes en la zona, (de verano), ya que la obra se inicio en el mes de Enero.</t>
  </si>
  <si>
    <t>Las obras se ejecutaron en un plazo menor al estimado por la unidad formuladora que consideró 6 meses. Sin embargo la Dirección de Obras en la licitación, estableció un plazo menor, adjudicando las obras en un plazo de 4 meses, plazo en que las obras fueron ejecutadas.
Con fecha 13.7.2017 se aprueban los contratos de obras civiles y de consultoria papa la asesoria a la Inspección Técnica. Se observa que esta última se extiende por un plazo mayor a la duración de las obras, incluso más allá de la recepción provisoria.
El proyecto se ejecutó dentro del plazo recomendado y no hubo ampliaciones de plazo.</t>
  </si>
  <si>
    <t>Se presenta una desviación importante entre los plazos recomendados y los plazos reales, esto se genera debido a las sucesivas modificaciones del proyecto, se presentaron 4 modificaciones de contrato.</t>
  </si>
  <si>
    <t xml:space="preserve">Los plazos tuvieron incrementos extraordinarios debidos a exigencias de la empresa sanitaria Aguas Chañar, proveedora de agua potable a través de un convenio 52 bis, por encontrarse el proyecto fuera de la zona de operación. Estas exigencias provocaron seis paralizaciones de obra, detalladas a continuación:
•	Primera Paralización  de Obra  desde el 26.08.2016 al 24.10.2016
•	Segunda Paralización  de Obra desde 25.10.2016 al 24.12.2016
•	Tercera Paralización de Obra desde el  25.12.2016 al 22.02.2017
•	Cuarta Paralización de Obra  desde el 23.02.2017 al 23.04.2017
•	Quinta Paralización de Obra  del 24.04.2017 al 22.06.2017
•	Sexta Paralización de Obra  desde el 23.06.2017 Hasta plazo otorgado de acuerdo a finiquito de Convenio 52 bis y demás tramites con Aguas Chañar S.A.
Adicionalmente, la empresa contratista solicitó un aumento de plazo de 45 días, el cual fue aprobado por el municipio. 
La ampliación y posteriormente paralización de la obra antes detalladas, se deben  a la demora y concreción en la ejecución del convenio 52 BIS, por parte de Aguas Chañar S.A., requisito indispensable para la conexión de aducción de agua del sector los Chorros, además de  cambios de puntos de conexión, el cual inicialmente era la aducción Freirina-Huasco, en tuberías de 300mm al nuevo punto equidistante en 10 m, paralelo a la tubería inicial en diámetro 75 mm dirección Maintecillo Antiguo, generando aún más la demora, adicionalmente se solicita la desinfección de las tuberías y estanque.
Las paralizaciones suman un total de 693 días. 
Este incremento fue de un 275% con respecto al plazo recomendado. </t>
  </si>
  <si>
    <t>El plazo recomendado fue de 24 meses y el proyecto se ejecuto en 26, por lo que existió una variación de 8,33% respecto al plazo total recomendado. Esto es producto de la realización de 2 aumentos de plazo para ubicar a los beneficiarios del proyecto.</t>
  </si>
  <si>
    <t>En relación a los plazos señalados, el municipio informa que la obra se ejecutó en 9 meses, un 12,50% sobre el plazo recomendado, no existiendo tiempos muertos en el desarrollo del proyecto. Al parecer se visualiza como tiempo muerto, el tiempo desde que se traspasan los gastos administrativos (desde el gobierno regional) hasta que comienzan las obras civiles. situación que tiene una diferencia ya que con los gastos administrativos se realiza la licitación, y hasta que se adjudica la obra, pasan alrededor de 4 meses.
El aumento del plazo total se debe a los aumentos de plazos solicitados por la empresa contratista debido a retrasos en el trazado de la obra, condiciones climáticas de la zona y retrasos en la autorización de los propietarios de las viviendas beneficiadas para instalación de cámaras domiciliarias.</t>
  </si>
  <si>
    <t>El proyecto tuvo una duración total de 18 meses, un 36,46% sobre el plazo total recomendado y sin presencia de tiempo de tiempos muertos. Los items que ocasionaron la mayor variación en los plazos entre la ejecución y lo recomendado fue en equipamiento y equipos, aumentos de 206.67% y 42.22% respectivamente. La adquisición de estos se comenzó cuando la obra estaba terminándose y algunos artículos se compraron recién en el año 2018. Esto incremento en forma considerable el tiempo de la habilitación del CECOSF.
En los proyectos de salud es común que se extiendan  los plazos en la adquisición de todo el equipamiento debido a que se realizan varios llamados a licitación y no siempre llegan las ofertas con todos los artículos estipulados en las bases. 
Consultoría tuvo un aumento de 27,08% respecto al plazo recomendado debido a que inicialmente se cancelo la consultoría de un profesional independiente y el plazo de término obedece al término del contrato del Asesor técnico de Obra.
Gastos administrativos tuvo un aumento de 73.81% en relación a lo recomendado. Esto se debe a que este ítem se utilizó a lo largo de la etapa de ejecución,  aumentando el plazo en cinco meses por sobre lo recomendado.
Finalmente, obras civiles, a pesar de existir una modificación de contrato que aumentó el plazo de ejecución en 44 días, no tuvo una variación significativa respecto al plazo recomendado, en tanto que, el ítem otros gastos no fue utilizado.</t>
  </si>
  <si>
    <t xml:space="preserve">La obras del proyecto fueron ejecutadas dentro del plazo estipulado en el contrato, no existiendo aumentos de plazos. </t>
  </si>
  <si>
    <t>El proyecto se ejecutó en un plazo total de 43 meses, un 330% sobre el plazo originalmente recomendado. El plazo se incrementó extraordinariamente en los ítems de obras civiles, equipamientos y consultorías, con 343.33%, 246.30% y 142.96%
 respectivamente. 
En el caso de las obras civiles, se contrataron dos empresas, en donde la primera no finalizó las obras y por tanto hubo que dar término anticipado al contrato y proceder a un trato directo con la segunda. 
Para el equipamiento, ll mayor plazo se debe a licitaciones desiertas y a productos que por las características propias del centro comunitario no fue posible adquirir vía licitación pública.</t>
  </si>
  <si>
    <t>EL PROYECTO REGISTRÓ SEIS AMPLIACIONES DE PLAZO QUE TOTALIZAN 340 DÍAS ADICIONALES PARA SU EJECUCIÓN. ESTE INCREMENTO RADICA EN LOS AUMENTOS/DISMINUCIONES DE OBRAS ASÍ COMO LAS OBRAS EXTRAORDINARIAS QUE SE DIERON EN EL PROYECTO, TALES COMO:
- Cambio de materialidad del cierre perimetral. 
- Cambio de dimensión de inodoro indicado en especificaciones técnicas, autorizando una nueva altura de 46 cm. LA altura inicial especificada correspondía a 48 cm. pero esa dimensión de artefacto no fue encontrado en el mercado. 
- Cambio de materialidad del marco de la puerto de acceso, dado que por lo experiencia de lo ocurrido en las obras de la Comuna de Rancagua (Viviendas Tuteladas), los marcos de aluminio no son capaces de afirmar una puerta de madera nativa, por el peso que eso significó, por lo que se materializan en madera nativa al igual que la hoja, esto significa un aumento de costo.</t>
  </si>
  <si>
    <t>El contrato Construcción Defensas Fluviales Río Ibáñez se realizó en 6 etapas, cada una con sus respectivos plazos, siendo menor al plazo recomendado.
Con relación a las consultorías se realizaron tres contratos de asesoría durante toda la construcción del proyecto. Hubo etapas de los contratos de construcción que no tuvieron asesorías.
El plazo total real de ejecución del proyecto resultó con un 1.85% superior al recomendado.</t>
  </si>
  <si>
    <t>En relación a los plazos totales, se observa una variación del 40%, lo cual se explica por la modificación de contrato y ampliación de plazo en 45 días y monto por $ 37.532.145, esto en razón de mejorar las condiciones de seguridad para lograr mayor control sobre el parque vehícular que circula por la comuna, lo anterior sumado a que la partida de pórticos de control se requiere aumentar en 3 unidades adicionales se encontraba presente en la oferta del contratista.
Por otro lado, se aprobó modificación de contrato. Ampliación de plazo por 25 días, debido a actos vandálicos ocurridos en el transcurso de la obra, afectando 3 cámaras de televigilancias ubicadas en la Calle Caracoles - Talinay, Quillagua-Pasaje 2 y Chapilca-Quinchamalí.</t>
  </si>
  <si>
    <t>El proyecto se ejecutó en un plazo total de 15 meses, un 87,5% sobre el plazo recomendado. Se debe mencionar que en términos de plazos el ítem equipos y equipamientos se encuentran  desfasados respecto al término de la ejecución por lo que generan tiempos muertos, ya que las obras civiles terminaron el 27-07-2018 y ambos ítems tiene fecha de inicio el 04/10/2018.
La modalidad utilizada para la contratación del proyecto corresponde a diseño con ejecución en conjunto, por lo que las asignaciones presupuestarias consultorías y Obras civiles, se rigen por el mismo contrato y por lo tanto por los mismos plazos.
La fecha de inicio de contrato corresponde a 28/06/2017 (fecha acta entrega terreno), y el contrato original considera 256  días corridos de plazo de ejecución.
De acuerdo a lo indicado por la unidad técnica, el “Diseño de Especialidades deberá entregarse dentro de los 90 días corridos contados desde la fecha de entrega de terreno”, condición que se cumplió sin retraso ). De  acuerdo a lo anterior restarían 166 días para la etapa de ejecución, plazo que fue aumentado en:
- 35 días donde la unidad técnica autorizó obras extraordinarias que inciden en el plazo del contrato originalmente suscrito por las partes. 
- 45 días, debido a modificaciones de contrato que se realizaron con fechas anteriores.
- 32 días donde la unidad técnica autorizó disminuciones de obras y obras extraordinarias.
- 25 días donde la unidad técnica autorizó obras extraordinarias. 
En Resumen, el plazo del contrato de especialidades y consultorías se extendió en 137 días, lo que explica el 87.5% de incremento respecto a lo programado, quedando fecha inicio 28-06-2017 y fecha de término 27-07-2018. (Plazo total de consultoría y ejecución, sin tiempos muertos)
Respecto a Ítem de Equipos no existe variación ya que la adquisición se realizó dentro del periodo programado con fecha, para la ejecución de esta asignación fueron emanadas tres órdenes de compra: 848-554-CM18, 848-556-CM18, 848-551-CM18, encargadas a COMERCIAL AGUSTIN LTDA., SOCIEDAD COMERCIAL AMW LTDA. y GLADIS DEL CARMEN CACERES MIRANDA respectivamente. Teniendo registro de que todas estas órdenes fueron emanadas el 4-10-2018 y la última recepción de conforme de mercancía para este conjunto fue con fecha 28-11-2018.
Para ítem de equipamiento JUNJI Maule generó la solicitud en sistema Abaco el 02/10/2018, con lo cual se solicitó la autorización para el monto y destino de las subdirecciones implicadas, luego de esto la Unidad de Recursos Financieros generó la respectiva orden de compra con fecha 04/10/2018 y el equipamiento fue recibido por JUNJI Región del Maule el 06/11/2018.
Las fecha de la asignación de otros gastos corresponden a la fecha de pago que fue el 09-11-2017.</t>
  </si>
  <si>
    <t>EL PROYECTO PRESENTÓ UN PLAZO TOTAL REAL DE 24 MESES, SIN TIEMPOS MUERTOS, LO QUE EQUIVALE A UN AUMENTO DE 118,18% CON RESPECTO AL PLAZO TOTAL RECOMENDADO ORIGINALMENTE. EL AUMENTO EN LOS PLAZOS FUE PRODUCTO DE LA DEMORA POR PARTE DE LA EMPRESA SANITARIA ESVAL EN LA APROBACIÓN DEL PROYECTO DE AGUA Y ALCANTARILLADO Y DEMORA EN RESOLUCIÓN Y MODIFICACIÓN POR PARTE DEL DEPARTAMENTO DE OBRAS MUNICIPALES DEL TABO EN CLASIFICAR EL CONDOMINIO EN CUESTIÓN COMO TIPO A.
DADO ESTE ESCENARIO, EL ÍTEM QUE MAYOR AUMENTO DE PLAZOS PRESENTÓ FUE OBRAS CIVILES, CON UN 154.58% CON RESPECTO AL PLAZO RECOMENDADO. 
CONSULTORÍA NO REGISTRÓ VARIACIÓN SIGNIFICATIVA Y GASTOS ADMINISTRATIVOS SE EJECUTÓ EN UN PERÍODO INFERIOR AL PLAZO RECOMENDADO.</t>
  </si>
  <si>
    <t>El proyecto se ejecutó en un plazo total de 28 meses, un 133,33% sobre el plazo recomendado y sin considerar los tiempos muertos. 
En la asignación obras civiles, se respeta el diseño aprobado, con modificaciones propias de la construcción de un parque nuevo de 3,26 ha, que no alteraron la esencia del proyecto, aunque algunas de las modificaciones pudieron preverse con un diseño mas prolijo.
En la asignación consultorias se contrato con cargo al proyecto un estudio hidrogeológico, lo que no estaba ni en el presupuesto ni en los TDR, ya que es parte del diseñoo y el SERVIU se había comprometido a ejecutarlo con recursos propios previo a licitar el proyecto, lo que ademas origina una extensión mayor de las asignaciones de consultorias y de gastos administrativos, y por ende en la duración total del proyecto ya que el inicio del proyecto tuvo que esperar al termino de dicho estudio, que no estaba considerado en los plazos originales
Los tiempos muertos estan entre que se cancelaron las expropiaciones, y se inicia el estudio hidrogeologico y entre este y el inicio de las obras civiles.
En la información proporcionada, la asignación expropiaciones, considera solamente el hito del pago, pero hay otras actividades como publicaciones, inscripción, por lo que el plazo considerado esta subestimado.</t>
  </si>
  <si>
    <t>El proyecto se ejecutó en un plazo total de 10 meses, un 25% sobre el plazo total recomendado. 
Respecto a los plazos parciales existe un desface entre los ítems consultorías y obras civiles recomendado, lo que en la realidad no se da, ya que el convenio existente entre DOH y Sanitaria considera que las consultorías  y las obras civiles comienzan en el mismo momento, si bien la sanitaria licita la iniciativa, su contrato se inicia junto a las obras civiles para  la inspección.
Considerando lo anteriormente indicado, el cuadro de plazos totales considera igual variación para ambos ítems, de un 25% adicional, el cual se justifica por modificación de contrato realizada por la Institución Técnica,  ésta modificación consideró un aumento de plazo de ejecución de 60 días corridos, producto de modificaciones de obras (disminuciones, obras nuevas y obras extraordinarias). Esta modificaciones corresponden a aumento de viviendas, ejecución de atraviesos aéreos y aumento de metros de red de distribución. 
No se registran  tiempos muertos.</t>
  </si>
  <si>
    <t>Se produjo una diferencia de plazo entre lo recomendado y los plazos reales de ejecución de las obras, principalmente por problemas asociados a diferencias entre los resultados del estudio de paralelismo aprobado por la Dirección de Vialidad y  el trazado real del tendido de fibra óptica en el sector, por lo que se debieron realizar calicatas de exploración cada 100 metros para determinar el trazado real de la fibra óptica, esto retrasa el avance con la red soterrada.  Junto a esto las características del suelo rocoso obligaron a efectuar un replanteo del trazado en ciertos sectores, lo que junto a otras imponderables menores (factores climáticos, árboles adultos en el terreno, paro de aduanas lo que afecto la logística y abastecimiento de la construcción) significaron un aumento de plazo para la ejecución respecto de lo originalmente contratado.
El plazo total real fue un 63,64% mayor al recomendado. El plazo de obra civil finalmente fue un 82% mayor al plazo originalmente estipulado por el contrato, el cual indicaba un plazo de ejecución de obra civil  de 240 días  y termino siendo 437 días corridos.
En virtud de las extensiones de los plazos de término de construcción, se realizó la consecuente extensión de contrato de la empresa consultora MACASING E.I.R.L. con el fin de realizar las tareas propias de información de avances físicos y financieros de la obra, el cumplimiento del programa de trabajo entregado por el contratista EDELMAG S.A y además informar sobre el cumplimiento de la normativa laboral y previsional del contratista teniendo la facultad de entregar multas a dicha empresa (EDELMAG S.A.) en caso de incumplimiento de cualquiera de los ítems anteriormente mencionados.</t>
  </si>
  <si>
    <t>Las  causas  de diferencias   entre   el plazo  recomendado  y el real  fueron  en las obras civiles debido a:
RESOLUCIÓN CONTRATO Nº 46 del 23.09.2016 Plazo: 365 días corridos .Ampliación 15 días corridos : Plazo Final Contrato : 380 días corridos  
Res ex Nº 4350  del 26.10.2017 se otorga aumento  de plazo de 15 días corridos, por las razones expresadas en Informe Técnico Nº 7  del 18.10.2017 , en que señala que se otorga en plazo para la ejecución  de  obras señaladas en informes técnicos del  14.07.2019, 04.10.2017(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
En el ítem gastos administrativos, las variaciones se deben a que  el proveedor  de publicaciones y fotocopiado  demoró en  generar  el cobro de  sus  facturas.</t>
  </si>
  <si>
    <t>LA INICIATIVA SE RECOMENDO CON LOS SIGUIENTES PLAZOS: GASTOS ADMINISTRATIVOS 11 MESES; OBRAS CIVILES 10 MESES
EN LA EJECUCIÓN SE REALIZARON 5 LICITACIONES, LO CUAL OBVIAMENTE AUMENTO EL PLAZO, Y MAS AÚN CONSIDERANDO QUE HUBO VARIOS PROBLEMAS CON LOS DISEÑOS, YA QUE SE TRATABA DE ANTEPROYECTOS, Y ADEMÁS EL MUNICIPIO DE RANCAGUA NO HABÍA APROBADO LOS ELEMENTOS QUE ACOMPAÑABAN EL DISEÑO, COMO SON LA ILUMINACION, EL MOBILIARIO Y LAS AREAS VERDES. SOLO HABIA SIDO APROBADO POR SECTRA Y SERVIU.
POR LO TANTO LOS PLAZOS DURANTE LA EJECUCION FUERON LOS SIGUIENTES: GTOS ADMINISTRATIVOS 40 MESES; OBRAS CIVILES 36 MESES, CON UNA ELEVADA VARIACIÓN DEL 208% CON RESPECTO AL PLAZO RECOMENDADO.</t>
  </si>
  <si>
    <t xml:space="preserve">El plazo total del proyecto presentó un aumento del 200% con respecto al plazo original recomendado. Esto ocurrió debido a que la ejecución de la iniciativa consideró desarrollo de Diseño y Ejecución de Obras por separado. Durante el avance de estudios de diseño se detectaron condiciones particulares del terreno que requirió abordar el proyecto con solución especial de pilotes, lo que significó incrementar sus costos y reevaluar la Iniciativa, y ajustar su presupuesto. A partir de ello fue posible licitar las obras.
Todos los ítems tuvieron significativas variaciones de sus plazos en relación a lo recomendado. Equipamiento fue el ítem que mayor aumento de plazo registró, con un 640% respecto a lo recomendado. A este ítem le siguen Consultorías, Obras Civiles y Vehículos, con un 228,48%, 111.90% y 88.33% respectivamente. 
A diferencia de los otros ítems, Equipamiento registró una disminución de plazo respecto al recomendado de un .57.78%.
Finalmente, el proyecto no registra tiempos muertos. 
 </t>
  </si>
  <si>
    <t xml:space="preserve">El proyecto se ejecuta en un plazo total de 17 meses, una disminución del 15% respecto al plazo total originalmente recomendado y sin presencia de tiempos muertos. El ítem Obras Civiles si bien tuvo una modificación de contrato que aumentó el plazo de ejecución en 45 días, de los cuales no hay antecedentes, se ejecutó en un plazo inferior al recomendado. 
El ítem Consultorías no fue ejecutado y Gastos Administrativos fue utilizado en diferentes años, razón que explica su considerable aumento. 
La institución técnica no adjunto documentos de respaldo que permitan validar los plazos y sus modificaciones. </t>
  </si>
  <si>
    <t>Durante el desarrollo de las obras, el proyecto tuvo 3 modificaciones para aumentar los plazos de ejecución de las asignaciones de Obras Civiles y Consultorías, en cerca de 8 meses adicionales, pasando de 8 meses a casi 16 meses en ambos casos. Es decir, hubo un aumento de 95,42%, respecto al plazo aprobado en la etapa ex ante.
El primer aumento de plazo de 80 días se produjo por la necesidad de modificar el trazado y uso de faja, requiriéndose la aprobación de la Dirección de Vialidad. El segundo y tercer aumento de plazos, por 90 y 60 días, respectivamente, se explicó por la necesidad de que la empresa distribuidora de energía eléctrica de la zona realizara la extensión de la línea en media tensión trifásica, para la conexión respectiva.
Con todo lo anterior, el plazo de término final del proyecto fue 18/12/2018, lo que implicó 16 meses de ejecución sin y con tiempos muertos, es decir, significó un aumento total del proyecto de 100%, respecto a lo recomendado en la evaluación ex ante.
La entrega a operación del establecimiento fue el 27/03/2019, de acuerdo a lo informado por la Institución Técnica.</t>
  </si>
  <si>
    <t>El incremento en los plazos  de ejecución se debió a que en el item de consultorías  se contrato con la primera licitación de las obras civiles las cuales se tuvieron que volver a licitar esto implico un aumento en el plazo de las consultorías.
El segundo item que tuvo una variación importante fue el de equipamiento ya que se está considerando como fecha de termino el pago de la factura. Hubo un retraso en el pago de estas. El equipamiento estaba instalado en el CECOSF pero se atraso la cancelación de las facturas. Esto no afecto el inicio de la operación.Las razones en el incremento de los plazos se debió al atraso en la cancelación de las facturas del equipamiento y a la contratación de la consultoría en la primera licitación la cual fue declarada desierta.
Las obras civiles también tuvieron un incremento de plazos pero no fue tan significativo.</t>
  </si>
  <si>
    <t>El proyecto se ejecutó en un plazo total de 10 meses, un 16,67% bajo el plazo total recomendado.  El plazo original ofertado por el contratista fue de 150 días, en primera instancia se solicitó aumento de plazo por 45 días debido a daños y retrasos ocasionados por lluvias, posteriormente se produjo una paralización de obras debido a que durante el proceso de excavación se encontró una matriz de agua potable  y colector de aguas lluvias dentro de las cotas de trabajo, lo que a su vez generó un aumento de plazo de 60 días adicionales.
Considerando el plazo original ofertado, los aumentos de plazo y la paralización de obras, el proyecto fue llevado a cabo en 10 meses, por lo que se concluye que el plazo recomendado estuvo sobre estimado .</t>
  </si>
  <si>
    <t>CON RELACIÓN A LAS OBRAS CIVILES LA VARIACIÓN CORRESPONDE A UNA AMPLIACIÓN DE PLAZO POR 46 DÍAS ADICIONALES A LOS 300 DÍAS DE PLAZO INICIAL, DICHO AUMENTO FUE POR AUMENTO DE OBRAS Y OBRAS EXTRAORDINARIAS DURANTE LA EJECUCIÓN, AÚN ASÍ EL PROYECTO SE EJECUTO EN UN MENOR PLAZO.
LAS CONSULTORÍAS Corresponde a contratación de la Asesoría de Inspección Técnica. La primera etapa de la asesoría tiene un tiempo de duración mayor a lo estimado debido a complementos al diseño, reclamos al proceso de licitación, autorizaciones de adjudicación de las Obras Civiles por parte del GORE, firmas de contrato, etc. que ampliaron los plazo de esta etapa.
cON RELACIÓN A LOS EQUIPOS ExistIERON retrasos en su adquisición, ya que algunos bienes se debieron licitar en más de una oportunidad (5 licitaciones) es el caso del generador y la caseta de resguardo ya que no existieron oferentes, por lo que se declaró desierta en varias oportunidades</t>
  </si>
  <si>
    <t>El proyecto tuvo una duración de 19 meses, registrando un 90% por sobre el plazo total original recomendado.  Los ítems que mayor variación presentaron entre los plazos estimados y reales son gastos administrativos y consultorías. En el caso de los gastos administrativos, hay una inconsistencia entre el comentario del informe de la unidad técnica y lo puesto en la planilla, donde se menciona que los gastos administrativos se gastaron en solo un mes no 12 meses que están cargados. En tanto, la variación de consultorías se debe a que en el mes de febrero de 2017 se cancela la consultoría correspondiente al revisor independiente  y posteriormente,  en el mes de octubre, se contrata el asesor técnico de Obra por un período de seis meses.
Las obras civiles tuvieron un aumento de plazos de 35 días para hacer unas modificaciones en la obra durante la ejecución.
En el caso del ítem equipamiento y equipos, se considera como plazo la cancelación de las facturas. Hubo un retraso en la compra del equipamiento dado que no se logró coordinar la adquisición de estos artículos para hacerlos coincidir con el termino de la obra.</t>
  </si>
  <si>
    <t>El proyecto se ejecutó en un plazo total de 20 meses, un 81.82% sobre el plazo originalmente recomendado.  El proyecto se retrasó por mejoramiento de suelos no contemplados inicialmente, como también la necesidad de actualización del proyecto de arquitectura. 
El ítem de obras civiles fue el único que presento aumentos. 
Consultoría no presenta variación de plazos.</t>
  </si>
  <si>
    <t>El proyecto se ejecutó en un plazo total de 9 meses, un 28.57% sobre el plazo originalmente recomendado. Tanto obras civiles como consultorías presentaron un aumento de plazo por 60 días debido a que durante la excavación se encontró un manto rocoso de alta densidad en una extensión de 270 metros.</t>
  </si>
  <si>
    <t>El proyecto fue ejecutado en un plazo total de 8 meses, un 14,29% sobre el plazo total recomendado originalmente.  El plazo de ejecución de las obras civiles alcanzo a 8 meses, que es superior en un  13% al plazo recomendado ( 7 meses).  Este aumento de plazo no es significativo y esta dentro de lo esperable para este tipo de obra. Aquí hay que dejar establecido que en las bases del proceso de licitación se estableció el plazo de 8 meses.
El ítem de consultorias, que corresponde a la asesoría a la inspección fiscal también alcanzo  a 8 meses y es superior en un 13% a lo recomendado. Esto plazo esta acorde a la ejecución de las obras civiles.</t>
  </si>
  <si>
    <t>Durante el desarrollo de las obras, el proyecto tuvo una modificación para aumentar los plazos de ejecución de la asignación de Obras Civiles en 3 meses adicionales, pasando de cerca de 8 meses a casi 10 meses. Es decir, hubo un aumento de 30,42%, respecto al plazo aprobado en la etapa ex ante. Este aumento se produjo por imprevistos apreciados durante la ejecución de las obras, lo que fue aprobado por la Unidad Técnica y el Gobierno Regional.
Respecto a las asignaciones de Equipamiento y Equipos, éstas se desarrollaron en 10 meses y 1 mes, respectivamente, lo que significó un aumento de 240% en el caso del Equipamiento y una disminución en el caso de Equipos. El aumento en la adquisición de Equipamientos se debió a la necesidad de realizar ajustes a los productos requeridos, solicitándose una reevaluación para esta asignación, pero por no respuesta a este RATE se dejó sin efecto la solicitud de ajuste, lo que demoró el proceso de adquisición. 
Con todo, el plazo de término final del proyecto fue 14/11/2017, lo que implicó 20 meses de ejecución sin tiempos muertos, y 23 meses de ejecución con tiempos muertos, es decir un aumento de 122,22% y 155,56%, respectivamente, en relación a lo recomendado en la evaluación ex ante.
La entrega a operación del establecimiento fue el 28/08/2017, de acuerdo a lo informado por la Unidad Técnica.</t>
  </si>
  <si>
    <t>El proyecto se ejecutó en un plazo total de 39 meses, un 77,27% sobre el plazo total recomendado.  El ítem de obras civiles presenta un plazo de ejecución superior a lo recomendado en un 130%. Esto se explica por la modalidad de ejecución de las obras, dado que la ejecución se disgregó en 4 contratos diferentes y que cada uno de ellos fue contratado en fechas y  plazos distintos. La diferencia en plazo entre el primer y último contrato fue de 28 meses. El último fue contratado originalmente por 5 meses, lo que significa que sin considerar los aumentos de plazos, solo por esta modalidad de ejecución se explica casi íntegramente la variación del plazo. (33 meses  en contratar y ejecutar el ultimo contrato). 
El plazo de los gastos administrativos también presenta un plazo superior a lo recomendado ( 75,3%), lo que es coherente con la modalidad de ejecución de las obras civiles.
Las consultorias presentan un plazo de ejecución superior a lo recomendado, pero la variación es solo de un 6,88%, dado que este ítem solo se ejecuto en los años 20125 y 2016. Durante los años posteriores no se considero contratar las consultorias, ya que la recomendación favorable contemplaba un  gasto mayor para este ítem.</t>
  </si>
  <si>
    <t>Existe un sobre plazo significativo en los tiempos totales de ejecución debido al ítem consultorías, ya que se contrato al Asesor sin existir claridad en la fecha exacta del inicio de las obras, entonces por demoras en adjudicar la obra se optó por término de contrato por mutuo acuerdo de las partes al no existir servicios que este pueda brindar al ente municipal.  
En obras civiles, el plazo contratado fue de 108 días corridos, pero el contrato sufre dos ampliaciones de plazo (45 y 15 días) los que aumentaron el plazo inicial convenido en un 56%. El plazo se extendió debido a las modificaciones del proyecto original durante la ejecución del proyecto, dónde se retrasó la recepción definitiva de la DOM, dado que la seremi de Salud solicito implementar soluciones sanitarias extras a las contempladas en el proyecto original. El 20 de agosto del 2018 se terminan los trabajos existiendo observaciones que se subsanaron para la recepción provisoria (13/09/2018).
En cuanto al proceso de compra de los Equipos se puede señalar que este fue más expedito debido a la decisión de comprar a través de convenio marco a excepción del grupo electrógeno, extintores con sus respectivos gabinetes y cámaras de seguridad.
El ítem de obras civiles fue el con mayor variación entre lo recomendado y lo real, con un 86,67% de plazo adicional.</t>
  </si>
  <si>
    <t>La diferencia  entre el plazo recomendado  y el real es a causa de modificaciones  derivadas de la ejecución del proyecto  según se detalla:  
Res Ex Nº 596 del 20.02.2018  (60 días corridos) causal errores de diseño en distintas áreas que abarca el proyecto :re diseño del cajón de hormigón, re diseño proyecto eléctrico, modificaciones para reforzar las estructuras, traslado de matriz , extensión del alcantarillado del parador norte , modificación de cotas o  relleno en sector  desembocadura . 
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
Res Ex Nº 1597  del 22.05.2018 ( 10 días corridos ) . Causal: pendiente la aprobación a modificación de contrato por la SEREMI de V y U ya que supera las obras ext  el 5% según DS Nº  236 /02 V y U .
Res Ex Nº 1777 del 06.06.2018 ( 15 días corridos) Causal : Pendiente la entrega de roles  de las edificaciones por SII y sin esto la DOM no recibirá las obras, independiente que se haya efectuado la solicitud  de  inscripción delos roles.</t>
  </si>
  <si>
    <t xml:space="preserve">Se evidencia extensión notable en los plazos de obras civiles y consultorías: el plazo total real fue 157,14% mayor al plazo recomendado. </t>
  </si>
  <si>
    <t xml:space="preserve">Aumentos de obras significaron el aumento de 256 a 316 días corridos en los plazos de obra civil, lo que significa un 23%  en los plazos contratados. 
Con respecto a los plazos recomendados, el plazo real de ejecución de obra civil fue un 50,48% mayor. </t>
  </si>
  <si>
    <t>El proyecto se ejecutó en un plazo total de 18 meses, un 200% sobre el plazo recomendado. Según los datos aportados por las instituciones técnica y financiera, se tiene lo siguiente:
Existe una variación en el plazo recomendado y el real, porque se realizaron modificaciones presupuestarias, por obras extraordinarias, que redundaron en el aumento de plazo, que se justificaron principalmente por el tiempo transcurrido entre la recomendación favorable y la adjudicación. También, por un aumento en la población beneficiada
Adicionalmente, por una diferencia en la calidad de agua, que llevó a modificar las características de la planta de osmosis inversa. En la puesta en marcha de la planta de osmosis inversa, parte de sus componentes tuvieron que importarse desde el extranjero. La misma calidad de agua deterioró el pozo de abastecimiento de aguas, lo que llevó a tener que realizar una obra de modificación de la profundidad y sellar el tramo del pozo que estaba roto. Finalmente, la compañía eléctrica, en conectar al sistema público, demoró más de lo planificado y eso obligó a extender el plazo del contrato.
El proyecto cuenta con recepción provisoria de fecha 07-05-2018, por lo que se asume esta fecha como término del proyecto
La recepción definitiva contractualmente, se debe realizar 12 meses después de la recepción provisional. Por lo que se indica como fecha propuesta el 07-05-2019.</t>
  </si>
  <si>
    <t>EL Plazo Contrato Original del proyecto fue por 89 días. Hubo Suspensión de Plazo  por  43 días por indicación de la Inspección Técnica, hasta aclarar dudas respecto a la calidad de las baterías ofertadas. Reanudación y aumento de plazos por  10 días adicionales quedando como nuevo plazo de término de obras el día 09 de agosto de 2018.   
Así mismo 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t>
  </si>
  <si>
    <t>La iniciativa presenta una variación de un 18.18%, en relación a los plazos recomendados, generados por las actividades previas a contratación de las obras civiles, corresponde principalmente a los gastos administrativos. La consultoría de asesoría a la inspección fiscal se realizó sólo durante 4 meses, si informar la razón.
La Consultoria fue contratada con una duración de 120 días corridos con inicio el 01.09.2017  y termino  el 30.12.2017, no quedando recursos disponibles para ampliar el contrato.
Obras civiles fue contratada tuvo un plazo de 300 días corridos</t>
  </si>
  <si>
    <t>Sin cambios respecto de lo aprobado. Finalmente  en este contrato no hubo   Consultoria  ya que el proceso licitatorio no fue satisfactorio.</t>
  </si>
  <si>
    <t>El proyecto se ejecutó en un plazo total de 23 meses, un 283,33% sobre el plazo total recomendado.  De acuerdo a lo informado por la institución técnica el plazo original recomendado y contratado era de 179 días, sin embargo se indica un retraso  por parte de la empresa en la ejecución de la obra de 47 días según consta en Liquidación Final del Contrato, adjunto en carpeta digital, además la recepción definitiva de obras se obtiene con fecha 27-04-2018.</t>
  </si>
  <si>
    <t>El proyecto tuvo termino anticipado de contrato, debido a problemas de insolvencia económica del contratista, por lo que la obra estuvo abandonada y fue reevaluada, lo que origino ex ceder el cronograma inicial recomendado.</t>
  </si>
  <si>
    <t>El proyecto se ejecuto en un plazo total de 13 meses que corresponde a un plazo de un 64.5 % superior  de lo recomendado y a lo inicialmente contratado.
El contrato de obras civiles fue por un plazo de 240 días corridos. No obstante, el plazo real fue 390 días debido a modificaciones de obras  efectuadas en el proyecto lo que ha generado demora en la ejecución y a gestiones administrativas relacionadas con la modificación del contrato que excedió del 10 %  y por lo tanto requería modificación del  convenio. Por otra parte  falta de la empresa Claro termine de efectuar las obras  de traslado de redes   a  la nueva ubicación de la  postaciòn.</t>
  </si>
  <si>
    <t>Hubo que realizar 2 contratos, razón por lo cual se retrasó el plazo de ejecución total del proyecto.
En el primer contrato de obra civil, se produjo una modificación a causa de la incorporación de obras extraordinarias, esto produjo un aumento en los plazos de ejecución del contrato de  obras civiles en un 200% del plazo original. 
Finalmente, el plazo real total de ejecución fue mayor en un 100% con respecto al plazo recomendado.</t>
  </si>
  <si>
    <t>EL PLAZO REAL FUE SUPERIOR EN 510% AL PLAZO ESTIMADO EN LA RECOMENDACION  ORIGINAL. 
EL PROYECTO COMENZO A EJECUTARSE EN DICIEMBRE DEL AÑO 2013, Y TERMINO EN DICIEMBRE DE 2018.TUVO DOS REEVALUACIONES DURANTE ESE PERIODO, UN TERMINO ANTICIPADO DEL PRIMER CONTRATO DE OBRAS CIVILES Y UN SEGUNDO CONTRATO PARA TERMINAR LO QUE HABIA QUEDADO INCONCLUSO.
SEGUN EL DECRETO 1446 DEL AÑO 2015, SE DA TERMINO ANTICIPADO AL CONTRATO CON LA CONSTRUCTORA ATACAMA, POR INCUMPLIMIENTOS EN LAS BASES NORMATIVAS. POSTERIORMENTE, MEDIANTE DECRETO 947 DEL AÑO 2016 SE APRUEBA NUEVO CONTRATO CON LA CONSTRUCTORA MARTIN CARCAMO VALDES, CONSIDERANDO AUMENTOS DE PLAZO DE CONTRATO HASTA FINES DEL AÑO 2018.</t>
  </si>
  <si>
    <t>El proyecto se ejecutó en un plazo total de 22 meses, un 214.29% sobre el plazo total originalmente recomendado.  El plazo de 7 meses indicado en la formulación de la iniciativa, se definió  sin todos los antecedentes y experiencias de ejecución de este tipo de obras, es decir,  tiempos en lograr traspaso de terrenos por los diferentes municipios y servicios públicos, tiempos en lograr Decreto Identificatorio, tiempos en licitar y adjudicar, tiempos en contratar y contratista entregue pólizas solicitadas, más los tiempos de ejecución con todas las ampliaciones solicitadas por contratista. Estas últimas, debido a remodelaciones de avenida colindante se decide construir un muro de contención en el deslinde de la calle del jardín, implicando que mientras no estuvo construido el muro se hizo imposible completar las obras exteriores.
Por lo anterior,  se produce la gran diferencia diferencia de 16 meses.
Las compras para el equipo definido, el servicio las realiza bajo Convenio Marco, por lo que no existen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t>
  </si>
  <si>
    <t xml:space="preserve">El proyecto se ejecutó en un plazo total de 17 meses, un 13;33% sobre el plazo originalmente recomendado. La  institución técnica  licito  el proyecto  como un paquete, por  tanto , los  tiempos considerados individualmente en la  recomendación inicial, no  fueron respetados. 
La  ejecución de las  obras,  además, sufrió  demora , debido   que el proyecto fue  reevaluado  para  incorporar un  aumento del  monto, pues  las ofertas  recibidas  superaron largamente el 10% del  monto  recomendado  inicialmente, además  la unidad  técnica decidió aumentar el  plazo de ejecución dada la complejidad  del proyecto, por  tanto,  el  mayor tiempo de  ejecución se  explica  por el tiempo que que implicó la reevaluación  y  el  aumento  de plazo para la ejecución de las  obras.
Esta situación incidió en los extraordinarios aumentos de plazos de Equipos y Equipamientos. </t>
  </si>
  <si>
    <t>Hubo un aumento de plazo en la ejecución de obras civiles, de 10 a 21 meses de acuerdo a la información ingresada como contrato en el BIP del  13-02-2017 al 11-11-2018, las obras fueron recibidas en el mes de agosto de 2018
En el caso de las Consultorías el plazo se ejecutó el 17 meses.
Hubo 5 meses de tiempos muertos por  el proceso de revaluación  de obras civiles</t>
  </si>
  <si>
    <t xml:space="preserve">Originalmente este proyecto contemplaba un plazo para su ejecución de 240 días. Sin embargo, por obras extraordinarias su plazo final cerró en 401 días, con tres ampliaciones de plazo que totalizan 161 días adicionales para la ejecución. 
No fue sujeto a ninguna re evaluación por parte del Ministerio de Desarrollo Social y Familia. </t>
  </si>
  <si>
    <t>La mayor variación se da en los ítems de  Consultorias y Obras civiles.
La consultoría aumentó debido a los tiempos de revisión de cada uno de los servicios correspondientes a este tipo de diseño.
La obra civil tuvo un aumento de plazo de 60 días corridos por aumento efectivos de obras.</t>
  </si>
  <si>
    <t xml:space="preserve">El proyecto se ejecutó en un plazo total de 26 meses, un 44,44% sobre el plazo total recomendado. El ítem de obras civiles presenta un plazo de ejecución superior a lo recomendado en un 44,44%. Esto se explica por la modalidad de ejecución de las obras, dado que la ejecución se disgrego en 5 contratos diferentes y que cada uno de ellos fue contratado en fechas y  plazos distintos. La diferencia en plazo entre el primer y ultimo contrato fue de 8 meses. El ultimo fue contratado originalmente por 6 meses, lo que significa que sin considerar los aumentos de plazos, solo por esta modalidad de ejecución se explica un 27 % del mayor plazo. El resto de la variación corresponde a aumentos de plazos que se incurrieron en los distintos contratos de obras. </t>
  </si>
  <si>
    <t xml:space="preserve">El proyecto se ejecutó en un plazo total de 17 meses, un 183,33% sobre el plazo total recomendado. El mayor plazo de ejecución se debe a aumentos en el plazo en obras civiles. El plazo del contrato original correspondía a 6 meses, igual plazo aprobado en la evaluación ex ante. La unidad técnica otorga una serie de aumentos de plazo al contratista por modificaciones al proyecto aprobado llegando a 14 meses.
Los plazos de adquisición de equipos y equipamiento se observa un mala gestión del Servicio de Salud Arauco que se ve reflejado en unos plazos sobre dimensionados   </t>
  </si>
  <si>
    <t>ORIGINALMENTE SE CONTEMPLÓ UN PLAZO DE 3 MESES, PERO EN EL TRANSCURSO DE LA EJECUCIÓN SE AGREGARON 2 NUEVOS BENEFICIARIOS, SITUACIÓN QUE HIZO NECESARIO MODIFICAR EL CONTRATO Y AUMENTAR EN 1 MES EL PLAZO PARA INSTALAR LOS SISTEMAS FOTOVOLTAICOS EN LAS VIVIENDAS QUE SE AGREGARON AL PROYECTO. EN TÉRMINOS ESTRICTOS,  POR AUMENTO DE OBRAS, SE AUTORIZÓ ESTE PLAZO ADICIONAL DE 30 DÍAS Y EL TRABAJO SE EJECUTÓ DENTRO DEL PLAZO EXTENDIDO. DE POR MEDIO Y MIENTRAS SE AUTORIZABA EL AUMENTO DE OBRAS, DESDE EL 16 DE FEBRERO HASTA EL 28 DE JULIO, LAS OBRAS ESTUVIERON SUSPENDIDAS POR CINCO MESES.
CABE MENCIONAR QUE La ejecución del proyecto era de una alta complejidad logística,  debido a la alta dispersión de las viviendas y en lo que respecta a la accesibilidad de un número importante de viviendas en las cuales se debían implementar las soluciones fotovoltaicas.</t>
  </si>
  <si>
    <t>El proyecto se ejecutó en un plazo total de 16 meses, un 5.88% menos del plazo total recomendado originalmente.  El contrato de la obra civil estipuló un plazo de ejecución de 360 días y sin aumentos de plazo. No obstante y de acuerdo a lo informado por la institución técnica, el plazo de ejecución se mantuvo dentro de lo proyectado, siendo levemente menor.</t>
  </si>
  <si>
    <t>La O.C del proyecto se adjudicó inicialmente con un plazo de 300 días.
Inicio 11-07-16 a 07-05-17.
Sin embargo, el proyecto tuvo un aumento de plazo de 45 días finalizando el 21-06-17-
Plazo total 345 días.
Hubo demoras administrativas en el convenio para la adquisición del equipamiento.</t>
  </si>
  <si>
    <t>La variación de plazo tanto del ítem obra civil como consultoría, corresponde a dos ampliaciones de plazos, el primer aumento de plazos se debió a que en el terreno de la piscina se encontraba una familia habitando una casa de cuidador, la que debió desalojar el lugar para que la empresa pudiera demoler y seguir con la construcción de la piscina. y el segundo aumento porque surge la necesidad de ajustes en diseño de obras complementarias relacionadas con la construcción de una planta elevadora para permitir la conexión del alcantarillado con la Red Pública.
EL incremento del plazo en el equipamiento  se debió al retraso de las obras de la Reposición de la Piscina Municipal</t>
  </si>
  <si>
    <t>La diferencia entre el plazo real y lo recomendado con y sin tiempos muertos, se debe a las modificaciones realizadas en el plazo de la obra propiamente tal, aumento de plazo de plazo de 90 días y los tiempos que se toman para la compra de equipos y equipamiento, que es posterior a la entrega a explotación del recinto.</t>
  </si>
  <si>
    <t>DE ACUERDO A LO INDICADO POR LA UNIDAD TÉCNICA, LA GRAN VARIACIÓN % DEL PLAZO TOTAL DE EJECUCIÓN DEL PROYECTO CON TIEMPOS MUERTOS, CORRESPONDE  PRINCIPALMENTE A QUE NO SE CONSIDERÓ LA GRAN CANTIDAD DE TRABAJO QUE IMPLICA  ADQUIRIR LOS EQUIPOS Y EQUIPAMIENTOS, TRABAJO QUE CONSIDERA:  AGRUPAR O CLASIFICAR POR FAMILIA DE EQUIPAMIENTO, POR RECINTO O POR TIPO DE EQUIPAMIENTO,  INFORMAR A CADA UNO DE LOS PROVEEDORES, PARA ASEGURAR STOCK Y DEFINIR MEJORES FECHAS DE ENTREGA; DEBIÉNDOSE  COORDINAR CON ENCARGADO DE OBRAS, QUE,  UNA VEZ ESTANDO LOS RECINTOS LISTOS, SE PODRÍA  RECEPCIONAR EL EQUIPO QUE NECESITE DE PRE INSTALACIÓN. TRABAJOS QUE CONLLEVAN TIEMPO Y QUE NO FUERON CONSIDERADOS AL MOMENTO DE FORMULAR ESTE PROYECTO.
ADEMÁS, SE GENERÓ UN AUMENTO ADICIONAL AL CONVENIO ORIGINAL POR MOTIVOS DE LA ADQUISICIÓN DE LÁMPARA AUTO ENERGIZADAS NECESARIAS PARA OBTENER AUTORIZACIÓN SANITARIA, CONDICIÓN NECESARIA PARA SU FUNCIONAMIENTO Y/O OPERACIÓN.</t>
  </si>
  <si>
    <t>Hubo variaciones entre el plazo recomendado y real debido principalmente a:
1. Debido a la entrada en vigencia de la nueva ley de tránsito fue afectado este proyecto, por lo cual se debieron realizar modificaciones a la obra.
2. Se plantearon nuevas partidas debido al tiempo transcurrido entre el diseño del proyecto y su ejecución, lo que significo adaptarse a interferencias en el terreno que no estuvieron en el catastro del proyecto original.
3. Fue necesario elaborar mejoras al proyecto de pasarela Prat, lo que requirió aumento de presupuesto, debiéndose paralizar a obra por 7 meses.
 El mayor tiempo de ejecución en concreto se debe a que se aprobaron dos ampliaciones de plazo (65 y 40 días), y sumado al periodo de paralización anteriormente indicado, esto aumento el plazo original del contrato de obra civil (13 meses) en un 88%. 
El plazo real fue un 31,58% mayor al plazo recomendado.</t>
  </si>
  <si>
    <t>En Obras Civiles, el contrato del proyecto consideró un plazo inicial de 340 días corridos, pero modificaciones posteriores agregaron 165 dias, lo que derivó en un plazo total de 505 dias.  Es decir un 48,5% adicional respecto del plazo inicial del contrato. 
Las modificaciones y sus detalles fueron las siguientes:
Modificación N° 1 Amplia plazo en 45 días Res. Ex N° 562 del 06/04/2018 aprueba inf. Técnico del 04/04/2018. causa: Atraso en la aprobación de  modificación de obras y atraso de parte de EDELMAG por traslado línea media tensión.  
Modificación N°2 Amplia plazo en 45 días y aumento de contrato por $42.045.370.- Por Res. ex. N° 825 del 17/05/2018 y el informe técnico del 13/03/2018, para dar solución a arranques de agua potable y uniones domiciliarias a las etapas siguiente y evitar demoler paños de pavimento en el corto plazo.  
Modificación N° 3 Amplia plazo en 75 días y aumento de contrato en  $183.233.151, mediante Res. ex. N° 1123 del 05/07/2018, informe técnico del 16/05/2018, por obras extraordinarias para mejorar proyecto de aguas lluvias del Loteo, y dar solución integral a la etapa presente y siguientes.
Inspección se realiza por profesionales del SERVIU, por lo que no se contrato servicios de inspección externo.  
El plazo real con respecto al recomendado termino siendo un 20,24% mayor.</t>
  </si>
  <si>
    <t>Las obras se ejecutaron en un plazo de 7 meses
Las gastos administrativos se ejecutaron en un plazo de 11 meses
No se ejecutó la consultoría
No se informan tiempos muertos durante la ejecución de la obra.</t>
  </si>
  <si>
    <t>El proyecto se ejecutó en un plazo total de 14 meses, un 75% sobre el plazo total recomendado. 
La modalidad utilizada para la contratación del proyecto corresponde a diseño con ejecución en conjunto, por lo que las asignaciones presupuestarias consultorías y Obras civiles, se rigen por el mismo contrato y por lo tanto por los mismos plazos.
La fecha de inicio de contrato corresponde a 06/01/2017 (fecha acta entrega terreno), y el contrato original considera 270 días corridos de plazo de ejecución.
De acuerdo a lo indicado por la institución técnica, el “Diseño de Especialidades deberá entregarse dentro de los 90 días corridos contados desde la fecha de entrega de terreno”. De  acuerdo a lo anterior, restarían 180 días para la etapa de ejecución, plazo que fue ampliado en 63 días por obras extraordinarias y aumentos de obras que afectan la ruta crítica, por lo que la institución técnica autoriza el aumento de plazo. Luego, se autorizaron 85 días adicionales de plazo, los cuales correspondían a 10 días autorizado en el ajuste de cubos más 75 días por obras extraordinarias. 
En resumen, el plazo del contrato de especialidades y consultorías se extendió en 148 días, lo que explica el 75% de incremento respecto a lo programado, quedando fecha inicio 06-01-2017 y fecha de término 28-02-2018.
Respecto a Ítem de Equipos no existe variación, ya que la adquisición se realizó dentro del periodo programado de un mes, con fecha 13-10-2017 se generaron cuatro órdenes de compra.
Para ítem de equipamiento JUNJI Maule generó la solicitud en sistema Abaco el 11/10/2017, con lo cual se solicitó la autorización para el monto y destino de las subdirecciones implicadas, luego de esto la Unidad de Recursos Financieros generó la respectiva orden de compra con fecha 16/10/2017 y el equipamiento fue recibido por JUNJI Región del Maule el 10/01/2018.</t>
  </si>
  <si>
    <t>El proyecto se ejecutó en un plazo total de 3 meses, un 40% menos del plazo total recomendado y sin presencia de tiempos muertos.</t>
  </si>
  <si>
    <t>EXISTIÓ UNA MALA ESTIMACIÓN DE LOS PLAZOS REALES DE EJECUCIÓN DE LAS OBRAS CIVILES DEL EDIFICIO 
FALTO UNA PROGRAMACIÓN PARALELA EN LA ADQUISICIÓN DE EQUIPOS Y EQUIPAMIENTOS EN RELACIÓN A LAS OBRAS CIVILES</t>
  </si>
  <si>
    <t>El proyecto tuvo una duración total de 30 meses, lo que representa un aumento del 50% respecto al plazo total originalmente recomendado. Esto se debe principalmente a modificaciones en el contrato de la obra civil, en el cual la empresa solicitó tres aumentos de plazos por un total de 180 días, derivados de la imposibilidad de ocupar el terreno por estar ocupada la cancha en el desarrollo de actividades  deportivas programadas con anterioridad al inicio de obras. Adicionalmente, se debió definir la ubicación de los drenes de infiltración, aumentos de obras y obras extraordinarias que tienen relación con el colector aguas Lluvias de Ejercito Chileno,  instalación de solerillas de canto redondo y la implementación de bancas con respaldo y apoyo brazos.</t>
  </si>
  <si>
    <t>El proyecto tuvo una duración total de 8 meses, sin tiempos muertos, y un 14,29% sobre el plazo total recomendado.  La variación se debe a que en la recomendación inicial se considera para realizar las obras civiles un plazo de 4 meses siendo que, según lo informado por la Institución Técnica, estas se desarrollaron durante 12 meses. aumentando considerablemente el tiempo de ejecución. Por su parte, Consultorías registró una disminución de un 66,67% respecto a lo recomendado debido a que  las obras terminaron antes de lo estimado.</t>
  </si>
  <si>
    <t xml:space="preserve">NO HAY DESVIACION SIGNIFICATIVA EN PLAZO DE EJECUCIÓN DEL PROYECTO, OBSERVÁNDOSE INCLUSO PLAZOS INFERIORES A LOS RECOMENDADOS ORIGINALMENTE. EL ÍTEM QUE MAYOR VARIACIÓN REGISTRÓ FUE OBRAS CIVILES, QUE A PESAR DE QUE LA EMPRESA CONTRATISTA SOLICITÓ DOS AUMENTOS DE PLAZO, REGISTRÓ UNA DISMINUCIÓN DE 48% EN LA EJECUCIÓN. </t>
  </si>
  <si>
    <t xml:space="preserve">La obra se adjudicó por un plazo de 300 días corridos, a contar del  18.04.2016, con fecha de término legal el 11.02.2017, sin embargo, la obra tuvo los siguientes aumentos de plazo, por los motivos que se indican:
Se realizaron 3 aumentos de plazo de la Obra.
- Aumento de plazo N° 1: 
Motivo: Saturación del suelo, napa freática a poca profundidad.
Plazo aumentado: 120 días corridos.
Nueva fecha de término: 11.06.2017
DAE aprueba aumento de plazo: 79/08.02.2017
ORD GORE aprueba aumento de plazo: 295/26.01.2017
- Aumento de plazo N° 2:
Motivo: Modificación del proyecto.
Plazo aumentado: 45 días corridos.
Nueva fecha de término: 26-07-2017
DAE aprueba aumento de plazo: 398/09.06.2017
ORD GORE aprueba aumento de plazo: 1586/09.06.2017
-Aumento de plazo N° 3:
Motivo: Ejecución de obras extraordinarias.
Plazo aumentado: 61 días corridos.
DAE aprueba aumento de plazo: 501/26.07.2017.
En cuanto a la consultoría, se dió término anticipado de contrato del profesional que presta servicios a honorarios para la Asesoría de inspección técnica de la obra, a partir del 01 de enero de 2017.
Se aprueba a través de DAE N° 1006/26.12.2016, donde se da término al contrato por mutuo acuerdo entre las partes.  De forma posterior, no se contrató otro profesional para realizar la Asesoría, para lo cual el Director de Obras asumió la Inspección Técnica de la Obra. </t>
  </si>
  <si>
    <t>El contrato de obra conviene 256 días corridos desde la entrega del terreno al término de la obra (8 meses app.), lo que aumento un 100% el plazo recomendado para el ítem obras civiles. 
El contrato tuvo una modificación (22/06/2018) la que aprobó la solicitud de obras extraordinarias, disminución de obras, aumento de plazo y ajuste de cubicación de partidas. La ampliación del plazo es de 90 días corridos, es decir, el plazo original del contrato aumenta un 35%), 
Finalmente, el plazo real de ejecución es un 100% mayor al plazo recomendado.</t>
  </si>
  <si>
    <t xml:space="preserve">La mayor variación se da en el ítem Otros Gastos y hacen referencia con el permiso de edificación. No se cuenta mayor información al respecto. </t>
  </si>
  <si>
    <t>El proyecto se ejecutó en un plazo total de 15 meses, un 25% sobre el plazo total originalmente recomendado.  El ítem obras civiles presentó aumentos de plazos que totalizaron 65 días adicionales debido a tardanza designación ITO de pavimentación, paralización obras paisajismo, y modificaciones en  las veredas de los paraderos del Transantiago. 
No se da cuenta del plazo real experimentado por el ítem consultorías, entendido como apoyo a la inspección técnica de obra (AITO). Como se verá en lo referido a Gastos, este ítem solicitado tampoco presenta información asociada, lo que resulta extraño dado que por parte de la institución técnica se argumentó la necesidad de la inclusión de este ítem considerando la escasez de profesionales disponibles en Serviu y, por lo tanto, la necesidad de contratar un profesional para estos efectos.</t>
  </si>
  <si>
    <t>El proyecto registró tres ampliaciones de plazo por 160 días adicionales a los 360 que contrataron.Estas aplicaciones fueron por la incorporación de 40 beneficiarios nuevos  que  surgieron entre la recomendación original y el transcurso de las  obra, los que se fueron informando durante las reuniones de participación ciudadana..</t>
  </si>
  <si>
    <t xml:space="preserve">La iniciativa de inversión se ejecuto dentro de los plazos programados y además presenta una disminución asociada a un trabajo más intensivo por parte de la empresa, disminuyendo los plazos totales en un -42,31% respecto al recomendado y considerando tiempos muertos. Los ítems Obras Civiles y Gastos Administrativos presentaron disminución respecto a los plazos recomendados, incluso no aplicándose los tiempos asociados a imprevistos definidos por parte de la Institución Técnica. 
Respecto a la no ejecución de la Consultoria, esto se debió eventualmente a recursos insuficientes según lo que señala la Institución Técnica, por lo cual optaron por contratar con cargo a recursos ajenos al proyecto.  Esto último no procede, a contar con los procesos de reevaluación para estas eventualidades.
Cabe mencionar que el proyecto esta siendo ejecutado por etapas y aún quedan dos por terminar. </t>
  </si>
  <si>
    <t>El proyecto tuvo una duración total de 12 meses, un 14,29% menos de lo recomendado. En relación a las Obras Civiles, la variación se debe las modificaciones que tuvo el proyecto.
En relación a los tiempos muertos del proyecto, estos se explican debido a que se considero desde el "supuesto" gasto de expropiación y consultoria el año 2013, (partidas que no se realizaron) hasta el fin de la obra civil. Sin embargo, en la ejecución de las obras no hubo tiempos muertos.</t>
  </si>
  <si>
    <t>Existe una diferencia en el plazo de obras civiles entre lo real y recomendado, ya que en primer lugar se firma el contrato pactando 11 meses de ejecución de acuerdo a lo que fue ofertado por el contratista y se otorga una ampliación de plazo contractual de 60 días corridos, por incrementos, disminuciones y obras extraordinarias que surgen en el proyecto, tales como: cambio de materialidad de muros, vigas y pilares, cámara de agua lluvia, cambio uniones domiciliarias, canal perimetral losa 2do piso, Incorporación sala de lavado. y eliminación cornisas entre otras</t>
  </si>
  <si>
    <t xml:space="preserve">La variación corresponde a dos ampliaciones de plazo que se deben a:
1) Gestionar incremento presupuestario del proyecto parque costanera, en atención a singularidades del proyecto en general y la conformación de plataformas de contención para ciclovías en toda la extensión del Parque. Evidenciado un déficit de 1/3 del presupuesto contratado. Por lo anterior, mientras se gestiona incrementos, se procede a desarrollar modificaciones de las partidas contratadas y dar celeridad a partidas críticas del proyecto, a fin de lograr en una posterior asignación de recursos conformar las obras pendientes. 
2) EL ITO ya había solicitado gestión para sancionar modificaciones conforme presupuesto presentado por la empresa contratista (MM$635), esto implica trámite desde Seremi Minvu Aysén a MIDESO por re evaluación y DIPRES. Desde el inicio de la solicitud de la ITO, hasta la modificación decreto Hacienda, transcurrieron cuatro meses, lo cual es dable otorgar al contratista, considerando que modificaciones anteriores, permiten reducir este plazo. 
Debido a estas ampliaciones se originaron 5.2 meses(158 días corridos) de mayor tiempo respecto del estimado que fue 10 meses(300 días)
Existieron cinco meses de tiempo muerto, que se debieron a los plazos transcurridos entre la fecha de solicitud de recursos para los aumentos de obras y obras extraordinarias que sobrepasaron el 10% del contrato, la re evaluación necesaria para su autorización técnico  financiera y  la tramitación del Decreto de Hacienda que identificó estos nuevos recursos. 
No se requirieron contratar consultoras con cargo al proyecto, dado que la institución técnica posee el equipo profesional necesario para realizar las inspecciones y/o estudios necesario. 
Los gastos administrativos asociados al proyecto fueron asumidos con fondos sectoriales no asociados al proyectos subtitulo 22 publicidad y difusión, único gasto identificable la publicación de la licitación  en el diario regional El Divsadero. </t>
  </si>
  <si>
    <t>De acuerdo con el proyecto se realizaron las expropiaciones indicadas en la etapa de Diseño, sin embargo se debieron agregar otras, dado que el Plan Regulador determinó que se debían incluir zonas adicionales no consideradas en un principio.
El proyecto registró tres ampliaciones de plazo por un total de 370 días adicionales debido a Demoras por problemas en napas subterráneas, aprobación de canalistas y mejoras en paso vía férrea. Demora y aumentos en valores proforma.
El proyecto tuvo algunos inconvenientes en detalles no contemplados en el estudio preliminar y diseño que fueron detectados en el desarrollo del proyecto, lo que generó demoras y aumentos de contrato. Junto con ello se debió agregar un grupo electrógeno, el cual se consideró recién el finalizar la obras civiles, lo que aumentó el tiempo de ejecución.</t>
  </si>
  <si>
    <t>El proyecto se ejecutó en un plazo total de 12 meses, un 71,43% sobre el plazo total recomendado y sin considerar tiempos muertos. El aumento de plazo se genera en el ítem obras civiles debido a errores en cotas de diseño; daños con considerados en cámaras de aguas lluvias y reclamos de propietarios por cierres considerados en el diseño (mallas) versus los que ellos estaban concretando (en hormigón y reja metálica).</t>
  </si>
  <si>
    <t xml:space="preserve">El proyecto fue recomendado para un plazo de 14 meses, pero demoró 11  meses en su ejecución.
Existió un aumento de plazo para el buen término de la obra,  el correcto funcionamiento del proyecto y por aumento y disminución de obras por modificaciones en la albañilería y terminaciones. 
No obstante, la obra se ejecutó en un plazo inferior al programado inicialmente y sólo la adquisición de los equipos registra un leve aumento en los plazos. </t>
  </si>
  <si>
    <t>El proyecto tuvo una duración total de 20 meses, sin considerar tiempos muertos, no observándose una variación significativa en relación al plazo total originalmente recomendado. Los tiempos muertos se deben principalmente a aumentos de plazos solicitados por la empresa contratista debido a la ejecución de zarpas en mal estado en diversos tramos del proyecto y hallazgos de piezas arqueológicas. Dado este contexto, el ítem Obras civiles presentó un aumento de plazo de un 64.67% respecto a lo recomendado. 
El ítem Gastos Administrativos se llevó a cabo  en plazos inferiores a los estipulados, en tanto el ítem Consultorías no fue ejecutado.</t>
  </si>
  <si>
    <t xml:space="preserve">Las mayores variaciones se dan en los items de equipos y equipamiento, sin embargo no se cuenta con información acerca de las causas. </t>
  </si>
  <si>
    <t>El proyecto se ejecutó en un plazo total de 29 meses, un 190% sobre el plazo total recomendado. En cuanto a obras civiles, se visualiza una diferencia de 9 meses entre el plazo recomendado y el plazo real de ejecución. Es posible inferir que esta variación,  podría radicar en la figura de contratación de especialidades y ejecución de obra simultáneamente.  Al no contar con el desarrollo de especialidades previas a la ejecución, existieron aspectos no detectados en la formulación del proyecto y modificaciones del proyecto en cuanto materialidades y soluciones constructivas, las cuales se ven reflejadas en las 5 modificaciones que se registran.
Sumado a lo anterior, es posible presumir que la diferencia entre el plazo recomendado y el plazo real de ejecución, podría corresponder a un error en la programación de plazos, los cuales no se ajustaban  a la naturaleza o tipología de proyecto por ejecutar.  Cabe señalar que, durante el proceso de evaluación ex post, fue posible constatar  que una situación parecida ocurrió en otro proyecto, de similar magnitud y características, ratificando esta observación.  
Respecto a los plazos atingentes a la ejecución de los proyectos de equipos y equipamiento, debido a que no existen mayores antecedentes no es posible pronunciarse sobre  las diferencias entre los plazos recomendados y reales.  Se hace presente que, revisados los presupuestos para equipamiento y equipos, la mayoría de los ítems identificados en la formulación del proyecto, no contaban con una especificidad mayor a lo esperable para un proyecto de estas características.</t>
  </si>
  <si>
    <t>El proyecto se ejecutó en un plazo de 10 meses, un 25% sobre el plazo total recomendado.  La Resolución N° 3826 de DOH del 13 de noviembre de 2018, indica que el plazo se aumenta por Disminución de obras, Obras nuevas y obras extraordinarias, por aspectos no considerados en el diseño original.  Dichas modificaciones no se evaluaron.</t>
  </si>
  <si>
    <t>De acuerdo a lo informado por la unidad técnica, el proyecto presentó aumento de plazo relacionados con algunas obras extraordinarias y modificaciones, relacionadas con la extensión de red, gaviones de protección para captación y extensión del dren, entre otras. Además, existió un retraso en la conexión de CONAFE, la cual provocó aumentos en los plazos. La Unidad Técnica ha incorporado las resoluciones que justifican el aumento de obras. De acuerdo a los antecedentes recogidos, las obras tuvieron un aumento de 93% con respecto al plazo original. Existe un demora administrativa de parte de la DOH para dar termino al contrato de consultoría, lo que genera el aumento del plazo de ejecución de 25 meses dando un aumento de 108,33% de variación con respecto al plazo aprobado (10 meses).</t>
  </si>
  <si>
    <t>La unidad Técnica informa que en Res. Ex. DROH Los Ríos N°1294/2018: Aumento Plazo 75 Días.
Res. Ex. DROH Los Ríos N°1294/2018: Aumento de Obra por M$25.014 y Plazo 10 Días.
El ítem Expropiaciones fue le que más se extendió con respecto a lo recomendado (290%). Tanto Obras Civiles como Consultorías se ejecutaron en un plazo menor al recomendado.</t>
  </si>
  <si>
    <t>El proyecto contempló un plazo total de ejecución de 13 meses, un 85,71% por sobre el plazo originalmente recomendado. Los dos ítems del proyecto, Obras Civiles Y consultoría, tuvieron significativos aumentos con respecto a los plazso recomendados, de 68,57% y 78,10% respectivamente. 
De acuerdo a los antecedentes presentados en el módulo de la carpeta digital (informes de la asesoría de la inspección de obras de Essal y Resoluciones de aprobación de aumentos de plazos), el motivo del aumento de plazo en la ejecución del proyecto de se debió a la tardanza en los trabajos de conexión de la empresa distribuidora eléctrica (SAESA), por lo tanto no se podría recibir el proyecto mientras no se contara con esta factibilidad  de conexión. Cabe indicar que los plazos de conexión por parte de la empresa eléctrica, una vez entregada la factibilidad de conexión esta establecido por ley en un máximo de 60 días, lo que no ocurrió en este caso y no se observa que la Unidad Técnica hubiera presentado algún requerimiento ante la SEC para que se cumplimiento al plazo.</t>
  </si>
  <si>
    <t xml:space="preserve">El proyecto se ejecutó en un plazo total de 4 meses, ajustándose a lo recomendado originalmente. El ítem obras civiles presenta un desfase de un mes debido a que la empresa contratista estimo tiempos diferentes de ejecución. </t>
  </si>
  <si>
    <t>El proyecto se ejecuta en un plazo total de 16 meses, un 45,45% por sobre el plazo total recomendado.  La variación de los tiempos se debe que el convenio suscrito entre el Gobierno Regional e Inelco Ltda., considera un plazo de 333 días. No obstante hubo una paralización de obras solicitada por el Consejo de Monumentos Nacionales, que fue apelado por Inelco ante la Corte de Apelaciones de Arica, cuyo fallo fue favorable  a Inelco, ordenando la continuidad de obras. Hubo una paralización de 167 días corridos.</t>
  </si>
  <si>
    <t>Durante la ejecución de las obras, hubo un incendio que destruyó 8 de las salas construidas con el proyecto. Se repusieron con cargo al seguro de obra del contratista. Se debió aumentar el plazo de ejecución, y aumentar el valor de la consulto ría para extender el plazo de la asesoría hasta el nuevo plazo de ejecución de obras.</t>
  </si>
  <si>
    <t>La unidad técnica indica que el Valor Proforma se programó al inicio de las obras y éste fue cancelado el mes de diciembre de 2016 (2 meses posterior a la contratación de las obras civiles).
La fecha de término del último contrato tanto del equipo como del equipamiento ingresada por la Unidad Técnica corresponde a la fecha de envío a pago del último contrato,  en tanto la fecha ingresada en el BIP corresponde a la fecha efectiva de pago por parte de la unidad financiera. Las diferencias de fechas se producen para hacer efectivo el pago, además los proveedores deben capacitar a los usuarios, una vez realizada dicha capacitación la Unidad Técnica autoriza el pago.
En relación a las obras civiles, la unidad técnica indica que el plazo contractual del proyecto consideraba 330 días corridos, luego se autorizaron 53 días de aumento de plazo total: según resolución Exenta Nº 3172 de fecha 02.06.2017 (23 días corridos) se autoriza aumento de plazo señalando que una vez formalizada la entrega de terreno, dicho terreno no se encontraba totalmente desocupado,  ya que existían instalaciones en funcionamiento y uso dependientes del Hospital de Teno, lo que generó retraso en las faenas  de inicio del contrato (obras preliminares), conjuntamente se produjo un retraso en la Recepción del Sello de Fundación, lo que impacto en la Carta Gantt y programación de la obra; por Resolución Exenta Nº 5804 de fecha 17.10.2017 se autoriza aumento de plazo (30 días corridos) por un nuevo requerimiento sanitario, atendiendo a regularizar el recinto de “Farmacia” ya que no cumplía con la nueva normativa aplicadas a dicho recinto, respecto a los flujos; separación de áreas de fraccionamiento y despacho; bodega de fármacos y oficina de químico farmacéutico. Estas modificaciones generan un retraso en el término de las obras contratadas, no obstante, se mantiene el monto del presupuesto contratado.
Los gastos Administrativos corresponden a Viáticos por visitas a Terreno, considera desde el acto de entrega de terreno con los contratistas participantes, además las visitas programadas del ITO, una vez adjudicada la obra y durante toda la ejecución de ésta, las recepciones provisorias y definitivas del  proyecto, entre otros conceptos, el mayor plazo de ejecución es atribuible al pago por viático de la recepción definitiva, que fue realizada el 13.03.2019, un total de 15 meses después del termino de la obra.</t>
  </si>
  <si>
    <t xml:space="preserve">La unidad técnica indica los siguientes aumentos de plazo:
- Res. DOH Los Ríos N°385/2018 -&gt; Aprueba primera paralización de 60 días.
- Res. DOH Los Ríos N°981/2018 -&gt; Aprueba aumento de plazo de contrato en 18 días corridos entre 19.07.2018 al 05.08.2018 ambas fechas inclusive.
El plazo real de ejecución fue un 8,33% mayor al plazo total recomendado sin tiempos muertos correspondientes a fechas indicadas de expropiación, ítem que no posee mayor información en el sistema. </t>
  </si>
  <si>
    <t>Al ser la unidad técnica la DA MOP, la categoría de los oferentes (registro MOP+ experiencia) obligo a ajustar al aumento en 3 oportunidades el valor de ejecución de obras civiles oficial, esto postergó la inversión en 3 años.
Con respecto a el plazo recomendad de obra civil, el plazo real lo excede en un 14,33%. Debido a aumento de obra, el plazo inicial de obra civil del contrato (360 días corridos)  aumenta en un 8% (30 días corridos). 
Las consultorías excedieron 21,33%  el plazo según lo estipulado por la unidad técnica, debido a que existieron 3 procesos de licitación .</t>
  </si>
  <si>
    <t xml:space="preserve">Dado que el proyecto es complementario al proyecto de loteos asociados a la política  habitacional del  Ministerio de Vivienda  y Urbanismo, cualquier modificación al diseño del loteo significa alterar también el proyecto de urbanización, este último materia de análisis ex post. En este caso, nos remitiremos a analizar sólo el proyecto de urbanización y el origen de las modificaciones, aún cuando se hayan originado sobre el proyecto de loteo.
En obras civiles, el proyecto tuvo tres modificaciones contractuales que incrementaron el plazo, según se detalla a continuación: 
1° Modificación por Res N° 59 del 13.01.2017: aumento de plazo en 120 días hasta 17.05.17, se justifica por informe técnico  del 27/12/16.  Modificación de contrato en sector por 14.749,72 UF,  para complementar la calidad técnica de diseño del proyecto, que afectó los recursos sectoriales.
2° Modificación por Res N° 931 de 17.05.2017: 13 dí­as hasta 17.05.17 , Modificación de contrato en monto sectorial por 3.023,06 UF, por nuevo emplazamiento de 4 edificaciones por pendiente existente, y cambio de 7 fachadas de edificaciones.  Recursos  sectoriales adicionales.  
3° Modificación por Res. N° 1027 de 30.05.2017: aumento de plazo de 54 días hasta 23.07.17,  y 127 días hasta 30.09.2017, por modificación del proyecto de acuerdo a requerimiento de las familias en áreas verdes, estacionamientos, Además de modificación de las redes de agua potable y de alcantarillado debido a cambios en el loteo. Además de adicionar ornamentación y equipamiento, cierre perimetral  e indemnización. Los recursos adicionales fueron sectoriales.-
El  total de modificaciones del proyecto significó un aumento de un  46,7% con respecto al plazo recomendado. 
En Consultoría,  se licitó y contrató la asesoría a la inspección técnica  por 130 millones de pesos  y 270 días de plazo.  plazo que es un 35,7% menor al recomendado. Según se aprecia, Se dejó pasar un tiempo antes de iniciar la asesoría a la inspección, finalizando unos meses antes del término de contrato. Esta es una estrategia de la Unidad Técnica para pagar mayores precios a los consultores en plazos menores, de tal manera de iniciar las obras y finalizarlas por parte de SERVIU, que obró como Unidad Técnica. </t>
  </si>
  <si>
    <t>El proyecto tuvo un aumento del plazo total con respecto a los recomendado de un 137,50%. Este aumento se debe exclusivamente al ítem Obras Civiles, el cual tuvo una variación al alza de un 92.33% respecto al plazo recomendado originalmente, por aumentos de plazos que derivaron en modificaciones de contratos. El plazo original fue de 330 días, teniendo 3 aumentos que totalizan 247 días, por lo que la obra se ejecutó en un plazo de 577 días. 
Se solicitaron y aprobaron mayores plazos para la ejecución debido a obras de restauración, mejoramiento   e instalación de recubrimientos peatonales y el control de napas subterráneas. Adicionalmente, hubo retrasos por la tramitación administrativa de la modificación del monto del contrato</t>
  </si>
  <si>
    <t>El. proyecto tuvo un aumento de contrato, que implica un aumento de plazo  de 14 meses a 17 meses, aumentando el plazo total en un 21.43% respecto al plazo recomendado. 
El contrato se adjudicó con un plazo contractual de 360 días corridos. Tuvo aumento de plazo por 150 días corridos, esto con el fin de materializar aumento de arranques y sus obras anexas.
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y tuvo un aumento. Asesoría está directamente relacionada con con el monto y duración de cada contrato de obras, incluidas sus modificaciones.</t>
  </si>
  <si>
    <t>El proyecto fue ejecutado en un plazo de total de 6 meses, un 40% menos del plazo originalmente recomendado. A pesar de que existió un  aumento de plazo, el cual fue requerido por la empresa argumentando problemas de paralización de obras producto de existencia de canal de regadío  subterráneo, ademas de solicitud de aumento de obras y obras extraordinarias que debía autorizar el Gobierno Regional, la obra se ejecutó en un plazo inferior al estipulado. 
En conclusión, el proyecto cumple con lo establecido , a pesar del margen mal programado.</t>
  </si>
  <si>
    <t xml:space="preserve">El proyecto se ejecutó en un plazo total de 8 meses, un 14,29% sobre el plazo total originalmente recomendado y sin considerar tiempos muertos.  Las variaciones de plazo obedecen al ritmo de la ejecución de las obras civiles sin causas asociadas a problemas en el desarrollo de estas actividades.
Obras civiles no presentó variación en plazos, en tanto los gastos administrativos se ejecutaron en un plazo de dos meses, un 72% menos que el plazo recomendado. </t>
  </si>
  <si>
    <t xml:space="preserve">EL PLAZO RECOMENDADO ORIGINALMENTE FUE DE 12 MESES. EL PLAZO REAL DE LA ETAPA DE EJECUCION  FUE DE 21 MESES. 
ESTE INCREMENTO DE 9 MESES, EQUIVALENTE A UN 75% RESPECTO AL PLAZO ORIGINAL, SE EXPLICA POR SUCESIVAS MODIFICACIONES SEGUN SE INDICA A CONTINUACION:
1.	EL CONTRATO ORIGINAL FUE APROBADO POR RES. DROH N°314 DEL 31.03.2017, ESTABLECIENDO UN PLAZO DE EJECUCION DE 210 DIAS CORRIDOS.
2.	HUBO UN AUMENTO DE PLAZO DE 120 DIAS POR OBRAS EXTRAORDINARIAS EJECUTADAS EN LA MODIFICACIÓN N°1, SEGÚN RESOLUCION N° 1600 DEL 13.01.2018.  SUMADO ESTE PLAZO AL DEL CONTRATO ORIGINAL,  ALCANZA UN TOTAL DE 330 DIAS.
LUEGO SE PRESENTAN 7 MODIFICACIONES MAS RELACIONADAS CON SUCESIVAS PARALIZACIONES DEBIDO AL TIEMPO QUE  LA EMPRESA CONCESIONARIA ELECTRICA SAESA SE TOMO PARA CONECTAR EL SISTEMA.
3.	MODIFICACIÓN DE CONTRATO N°2 POR  PARALIZACIÓN (60 DIAS), APROBADA POR RES. DROH N°487 DEL 13.06.2018.
4. MODIFICACIÓN DE CONTRATO N°3 POR PARALIZACIÓN (45 DIAS) , APROBADA .POR RES. DROH N°521 DEL 25.06.2018.
5. MODIFICACION DE CONTRATO N°4 POR PARALIZACION (30 DIAS), APROBADA POR RES. DROH N°688 DEL 20.08.2018.
6. MODIFICACIÓN DE CONTRATO N°5. POR PARALIZACIÓN (90 DIAS), APROBADA POR RES. DROH N°1158 DEL 12.12.2018. 
7. MODIFICACIÓN DE CONTRATO N°6. POR PARALIZACIÓN (35 DIAS), APROBADA POR RES. DROH N°538 DEL 29.04.2019: 
8. MODIFICACIÓN DE CONTRATO POR PARALIZACIÓN (20 DIAS). 
9. MODIFICACIÓN DE CONTRATO N°7. REGULARIZACIÓN ADMINISTRATIVA DE REDACCIÓN.
ORD. DROH N°1005 DEL 23.05.2019 SE INDICA A LA UNIDAD TECNICA DE ESSAL MODIFICAR CONTRATO POR DISMINUCIÓN DE MONTO.SE REGULARIZARÁ CONTRATO, PERO NO POR PLAZO. LA REGULARIZACION ES POR MONTO, RES. DROH N°591 DEL 10.05.2019: 
 </t>
  </si>
  <si>
    <t>Durante el desarrollo de las obras, el proyecto tuvo 3 modificaciones para aumentar los plazos de ejecución de las asignaciones de Obras Civiles y Consultorías en cerca de 9 meses adicionales, pasando de 8 meses a más de 17 meses en ambos casos. Es decir, hubo un aumento de 118,33%, respecto al plazo aprobado en la etapa ex ante.
Revisando los estados de pago, se concluye que el primer aumento de plazo de 90 días se produjo por la necesidad de realizar nuevos cambios al proyecto original diseñado, para agregar 88 beneficiarios, lo que implicó red de distribución adicional y nuevos arranques, además de cierre de recinto generador, lo que además requirió las aprobaciones de la Dirección de Vialidad por los nuevos trazados. El segundo aumento de plazo de 90 días, más una paralización de obras de 60 días, se justificó por cambios en el proyecto para agregar nuevos beneficiarios, con una nueva ampliación de la red en 30 mts., y 11 nuevos arranques, además de obras eléctricas y motor bomba, y la necesidad de que la empresa distribuidora de energía eléctrica de la zona realizara la extensión de la red para la conexión respectiva. El tercer aumento de plazo se dio por una paralización de obras de 45 días producto también de la extensión de la red eléctrica por parte de la empresa distribuidora.
Con todo lo anterior, el plazo de término final del proyecto fue 18/12/2018, lo que implicó 18 meses de ejecución sin y con tiempos muertos, es decir, significó un aumento total del proyecto de 125%, respecto a lo recomendado en la evaluación ex ante.
La entrega a operación del establecimiento fue el 03/09/2018, de acuerdo a lo informado por la Unidad Técnica.</t>
  </si>
  <si>
    <t>El proyecto contempló un plazo total de 16 meses, un 77,78% sobre el plazo total recomendado. Este aumento se debe exclusivamente a aumentos de plazos en las obras civiles, ítem que tuvo un aumento similar del 77.78% respecto al plazo recomendado.  Las variaciones corresponden a 3 ampliaciones de plazo, debido a los siguientes motivos:
- Retraso en la transferencia de recursos por parte del Gobierno Regional del Biobío y modificación del trazado de red en la intersección del camino a Buli oriente con la Ruta 5..
- Modificación de los paralelismos en la entrada del camino por la ruta 5, por instalación de una pasarela peatonal.
- Retraso por parte de la distribuidora eléctrica, en la instalación de lineas, postación y empalme para el Sistema de APR.</t>
  </si>
  <si>
    <t>El proyecto fue ejecutado en un plazo total de 35 meses, un 600% sobre el plazo total recomendado. 
1.  Otros Gastos y equipos:  si bien se indican plazos, en la práctica los gastos de estos ítems no se efectuaron.
2. Obras Civiles: Existieron tres aumentos de plazos a saber:
2.1 Aumento de plazo de 45 días que abarca desde el 16 de noviembre del 2017 al 31 de diciembre del 2017, según da cuenta el Decreto Alcaldicio N° 7063/2017. El motivo del aumento fue un retraso en la tramitación de dos permisos ambientales sectoriales por parte de la Ilustre Municipalidad de Andacollo, es decir, un problema ajeno al contratista. El informe N°3 emitido por la Inspectora técnico de Obras Melissa Pizarro Morales fundamenta esta situación, el que no es incorporado a la carpeta digital ex post para su observación.
2.2 Aumento de plazo de 30 días que comprende desde el 01 de enero del 2018 al 30 de enero del 2018, según lo estipula el Decreto Alcaldicio N° 8665/2017. Al respecto, el referido Decreto no da cuenta de la razón que justifique el aumento de plazo, y sólo señala que la fundamentación del plazo es con motivo del informe emitido por la Inspección Técnica de Obras, con fecha 26 de diciembre de 2017. No obstante, este informe no es cargado a la carpeta digital ex post para su observación.
2.3 Aumento de plazo de 60 días desde el 31 de enero del 2018 al 31 de marzo del 2018, de acuerdo al Decreto Alcaldicio 716/2018. En relación al motivo que funda este aumento de plazo, se señala: disposición de cobertura vegetal; Escarpe para franja cortafuego; Colocación carpeta de rodado para camino perimetral; Construcción de Canales Captadores de Aguas Lluvia; y Sistema de Sujeción Canales de Aguas Lluvias, el que se encuentra avalado por el informe de la Inspección Técnica de obras ( no adjuntado). 
3. Consultorías: la unidad técnica señala que el consultor presenta la renuncia el 21 de febrero del 2018, ejecutando un 88% del contrato.
4. Gastos administrativos: Desde el primer gasto hasta el último pasaron 748 días.  Esto se explica dado que se efectuaron dos gastos administrativos en los años 2015 y 2017 (fuente: Historial Sigfe), lo que se explica a continuación. 
4.1 El primer gasto administrativo ejecutado fue el año 2015, no concretándose la ejecución de la iniciativa producto del mismo. Cabe mencionar que el año 2015 era el último año de vigente para la Recomendación Favorable de la Iniciativa.
4.2 Luego el año 2016 la iniciativa obtiene nuevamente un RATE RS, producto de ello, se efectúa un nuevo gasto administrativo el año 2017, lográndose con ello la ejecución de la iniciativa.
5. Según la unidad técnica, los tiempos muertos expresados hacen referencia a una re evaluación antes de la contratación de obra. Sin perjuicio de lo anterior, no existe tal reevaluación en los registros del S.N.I.</t>
  </si>
  <si>
    <t>- Se aprecia que no existió tiempo muerto en la ejecución de la iniciativa. 
-El plazo real de obra civil fue un 16,67% mayor que el recomendado; el contrato de obra original constaba de 230 días corridos de plazo, a los cuales se sumaron 2 ampliaciones de plazo:  60 días (Res. N° 8, 18 diciembre 2017) y otros 60 días corridos (Res. N° 499, 26 marzo 2018) por modificaciones en el contrato.</t>
  </si>
  <si>
    <t>El proyecto se ejecutó en un plazo total de 40 meses, registrando un aumento de un 150% respecto al plazo total recomendado y sin consideración de los tiempos muertos. El único ítem que presentó un plazo superior al recomendado fue Consultorías, debido a que existieron contratos en distintos años y conforme al avance del proyecto. 
Si bien Obras Civiles tuvo una modificación de contrato que aumentó su plazo de ejecución en 62 días por una actualización del monto contratado, finalmente no tuvo una variación significativa respecto al plazo recomendado. 
Se anexa documento de Modificaciones al contrato respecto a lazos y montos. Entre otros el estado de pago Nº 7 se da cuenta de variación de plazos se indica ampliación en 62 días corridos en Resolución Ex. D.A. Biobio Nº32 del 08.01.18.</t>
  </si>
  <si>
    <t>El proyecto se ejecutó en un plazo total de 32 meses, un 220% sobre el plazo total recomendado originalmente.  Se evidencia atrasos según lo programado en adquisiciones tecnológicas como vehículos, equipos y equipamiento, algunas justificadas por problemas de asignación presupuestaria.
La asignación de obras civiles tuvo un aumento de mas del 200%. Las variaciones corresponde a dos actores, el tiempo de espera del decreto y debido a variaciones de la obra y obras extraordinarias realizadas y la disminución del valor proforma del contrato, actos validados por la institución técnica y financiera del proyecto. 
En cuanto a lo positivo del proyecto, la ejecución no tuvo mayor inconveniente conforme a lo planificado. Sin embargo, por error de factibilidad de aguas andinas, el proyecto  tuvo un retraso. La solución para arreglar el problema de factibilidad fue generar un nuevo empalme, pero  al ser de propiedad de SERVIU el proceso de aprobación se extendió, demorando las obras.
En definitiva el proyecto experimenta un aumento en plazos notorio respecto a lo programado.</t>
  </si>
  <si>
    <t>Obras civiles: debido a 5 Resoluciones que modifican el plazo, el plazo de 275 días corridos inicial (fecha término de contrato: 11/02/2018) se extiende a un total de 560 días corridos (fecha término de contrato: 23/11/2018). En suma, son 285 días adicionales a causa de ampliaciones de plazo, los cuales se detallan a continuación: 
1° Amplía 60 días, por  Res. Ex. 76 del 17/01/2018,  según informe técnico del 12/01/18, cierre de la obra colindante con un propietario  (lote N° 7 lado oriente), generó que éste interpusiera en tribunales, demanda solicitando paralización de obras.  
2° Ampliación 60 días, Res. Ex. 574 del 06/04/18, informe técnico del 27/03/18, por no llegar a acuerdo con el vecino demandante, debido a lo cual se realiza modificación de arquitectura del proyecto para no afectarlo en el sentido de no aportar aguas lluvias al terreno y no tener que demoler y trasladar cierro existente, se ingresa modificación de loteo a DOM.                                                                                                                                                                                                                                                                                                                                                                                                                                                                                                                                                                                                                                                                                                                                                                                                                                                                      
3° Ampliación 120 días y aumento de Contrato en  $184.223.249- (Sector $144.942.733.- FNDR $39.280.516), Res. ex. N° 963 del  08/06/18, debido a modificación del loteo aprobada por DOM, considera aumento, disminuciones y obras extraordinarias detallado en informe técnico del 29/05/18 del Depto. Técnico de SERVIU. 
4° Ampliación 45 días, Res. ex. N° 1734 del 05/10/18, causa atraso de la Municipalidad en la emisión del certificado de número (31 días), lo que generó atraso en el ingreso a aguas Magallanes para la asignación de observaciones (agua Potable y alcantarillado) al proyecto debido a la modificación de loteo que se debió realizar y mejoramiento  a vivienda de discapacitado (informe Técnico del 01/10/18).
Consultorías: esta asignación se contrató posterior al inicio de obras,  se contrató por un valor superior a lo estimado inicialmente, en un plazo menor, teniendo una reducción  del 46,67% respecto al plazo inicial. Faltó rigurosidad en la estimación de esta asesoría, considerando las tareas a abordar por la misma. Cabe hacer presente que la inspección inicial y final la realizó el mismo  SERVIU, siendo asesorado durante la obra en su desarrollo  intermedio, lo cual no era el objetivo de dicha contratación.</t>
  </si>
  <si>
    <t>variaciones de tiempo por aspectos administrativos del Servicio.</t>
  </si>
  <si>
    <t xml:space="preserve">El proyecto se ejecutó en un plazo total de 32 meses, un 220% sobre el plazo originalmente recomendado.  Las obras asociadas a la iniciativa de inversión se lograron ejecutar con éxito, pese a los plazos de asignación presupuestaria, los cuales superaron ampliamente la recomendación inicial, por otro lado, la empresa a quien fueron adjudicadas dichas obras, logró responder con éxito a todas las observaciones realizadas durante el proceso de ejecución. </t>
  </si>
  <si>
    <t xml:space="preserve">El plazo original es de 240 días corridos suscribiéndose contrato respectivo entre JUNJI y la Empresa Adjudicada , el cual fue aprobado mediante resolución Exenta N°360 de fecha 2 de diciembre 2016. Este plazo se encuentra dentro de recomendado. Durante el proceso de ejecución surge la primera necesidad de incluir obras extraordinarias y ajustes de cubos en su construcción.. Con posterioridad, nuevamente es necesario incluir Obras Extraordinarias en la ejecución , la cual, al igual que las anteriores modificaciones, influye en el plazo de construcción.  Finalmente el proyecto se ejecuta con un plazo total de 360 días, correspondiendo 120 días adicionales al plazo original (240 días), en donde se desarrollan las respectivas obras extraordinarias. </t>
  </si>
  <si>
    <t xml:space="preserve">El plazo de ejecución de las obras civiles  aumento en un 141,67%, aumentó en 9 meses. En detalle los aumentos de plazo se detallan a a continuación:
Resolución Contrato Nº 36 del  12.07.2016 . Plazo :180  días corridos. PLAZO TOTAL  DEL CTTO INCLUIDA LAS AMPLIACIONES 180+255= 435 total
Se otorga ampliación de plazo  del 60 días corridos por Res Ex Nº 1303 del 29.03.2017 . Causal . Modificación  proyecto eléctrico en cuanto al tipo de luminarias debido a que las especificadas tienen alto consumo. La municipalidad solicita que sea tipo LED.
Se otorga ampliación de plazo  del 60 días corridos por Res Ex Nº 2250 del 30.05.2017 .Causal : Cambio  tipo  de luminarias aun no definido y aceptado por la municipalidad de Loncoche.
Se otorga ampliación de plazo  del 60 días corridos por Res Ex Nº 3209 del 25.07.2017 . Causal: no esta aprobada la modificación del tipo de luminarias con la respectiva modificación de contrato.
Se otorga ampliación de plazo  del 60 días corridos por Res Ex Nº 3951 del 21.09.2017 .Causal: aun no esta aprobada la modificación del tipo de luminarias con la respectiva modificación de contrato.
Se otorga ampliación de plazo de 15 días corridos  por Res Ex Nº 4457 del 09.11.2017 Causal :por modificación contrato ( aumento de obra) </t>
  </si>
  <si>
    <t>Se aprecia un significativo menor tiempo de ejecución real del proyecto en un -43.3% con respecto al plazo recomendado, es opinión del evaluador, que la institución formuladora de la etapa de ejecución de la iniciativa sobrevaloro (ex ante) el tiempo de ejecución de las obras civiles y por consiguiente los plazos de las consultarías y de gastos administrativos.</t>
  </si>
  <si>
    <t>El proyecto se ejecuta en un 25% menos del plazo recomendado. La iniciativa se recomendó con un plazo total de 16 meses y se ejecutó en 12 meses.
El contrato se adjudicó con un plazo contractual de 360 días corridos. Tuvo aumento de obras con el fin de materializar aumento de arranques y sus obras anexas.
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el monto y duración de cada contrato de obras, incluidas sus modificaciones.
El contrato se adjudicó y tuvo aumento.La asesoría está directamente relacionada con con el monto y duración de cada contrato de obras, incluidas sus modificaciones.</t>
  </si>
  <si>
    <t>Las variaciones para el ítem obra civil son del 6%, principalmente por una ampliación de plazo de 30 días por cuanto fue necesario incorporar una serie de modificaciones al proyecto, sin embargo la Institución Técnica no detalla el tipo de modificaciones realizadas.
En el ítem consultorías se genera mayor plazo en el desarrollo de estas, dado que el secretariado se mantiene hasta efectuada la liquidación del contrato.
Los ítems de equipos y equipamiento se ejecutaron en un plazo menor al recomendado.
Los gastos administrativos que registran la mayor variación debido a que se realizan los pagos previo a la licitación y hasta que se liquida el contrato, lo cual sucedió a fines de agosto, cuando la Resolución Tomó Razón en Contraloría.
Y el ítem otros gastos, el plazo Recomendado fue de 3 meses y el real fue de 1 día, dado que fue el pago del premio por el 2° Lugar en el llamado del Pago Contra Recepción.
EL plazo total del proyecto resulta ser un 91% superior al recomendado, debido principalmente al extenso plazo del gasto administrativo, ya que los otros ítems se ejecutan en plazos razonables</t>
  </si>
  <si>
    <t>Se aprecia un significativo aumento en los plazos de las obras civiles (44,3%) derivado de ampliaciones de plazo al contrato para complementar soluciones de servicios de alcantarillado y de agua potable para loteos habitacionales y modificaciones de obras (incrementos de recursos) que debieron ser aprobadas por el Consejo Regional.
El proyecto tuvo modificaciones sustanciales en los plazos estipulados (Res N°:2396, 1004, 1334, 1668) : la primera ampliación por 120 días corridos debido a modificación del contrato de obras con el objeto de complementar el proyecto (lo que corre la fecha de termino de obra al 21/06/18), una segunda ampliación de plazo por 45 días por retraso en la aprobación por parte del GORE del aumento del monto contratado debido a aumento de obras y obras extraordinarias dado el plazo contractual de ejecución próximo a expirar, y de 65 días para contar con el tiempo requerido para aumento de obra y obras extraordinarias con el objeto de complementar la calidad técnica y de diseño del proyecto (lo que corre la fecha de termino de obra al 09/10/18). Finalmente, se realiza una cuarta ampliación por 21 días para obras que permiten el suministro de servicios básicos de los Condominios aledaños San Ignacio N° 5 y 6 (nueva fecha de término 30/10/2018). 
La recepción de la obra con fecha 12/11/2018 fue objetada por la comisión receptora, la cual se entrego un plazo de 18 días para subsanar las observaciones. La recepción definitiva fue 28/11/2018.</t>
  </si>
  <si>
    <t>El proyecto se ejecutó en un plazo de 20 meses, un 9,09% bajo el plazo originalmente recomendado. 
En obras civiles, el plazo inicial fue de 360 días, el cual aumento en 18 días corridos. Siendo el nuevo plazo contractual de 378 días corridos.
Las obras  se dan inicio el 02-05-2017, con fecha de término contractual para el 15-05-2018, sin embargo el termino real está declarado el 09-03-2018 empleado un tiempo de 311 días corridos.
La justificación de las modificaciones en plazo radican por los aumentos y disminuciones contractuales, las cuales modificaron la programación física de la obra a la baja y además de la ejecución en el menor tiempo de las obras de servicios adjuntas en los valores proforma.
Las consultorías de esta obra, refieren a la contratación de AITOS externos, que apoyan la labor del supervisor Serviu, por lo cual la disminución en plazos de ejecución supone a su vez una disminución del plazo de estas consultoras.
La diferencia de meses entre las obras civiles y estas consultoría refiere al tiempo de instalación de las obras y el término de estas.
Para los gastos administrativos, la diferencia del plazo radico en el gasto del saldo de las publicaciones en insumos administrativos.
Se supone que la asignación de gastos administrativos es para el proceso de licitación y no para la adquisición de insumos administrativos.
El proyecto cuenta con recepción definitiva mediante el Memorándum 275 del 27-04-2018, el cual indica que las observaciones emitidas el 20-03-2018 fueron subsanadas.</t>
  </si>
  <si>
    <t>13/02/2015</t>
  </si>
  <si>
    <t>28/08/2015</t>
  </si>
  <si>
    <t>19/07/2017</t>
  </si>
  <si>
    <t>22/02/2017</t>
  </si>
  <si>
    <t>03/05/2017</t>
  </si>
  <si>
    <t>08/12/2011</t>
  </si>
  <si>
    <t>07/07/2014</t>
  </si>
  <si>
    <t>09/11/2011</t>
  </si>
  <si>
    <t>21/12/2015</t>
  </si>
  <si>
    <t>23/01/2017</t>
  </si>
  <si>
    <t>07/02/2014</t>
  </si>
  <si>
    <t>24/01/2014</t>
  </si>
  <si>
    <t>09/12/2013</t>
  </si>
  <si>
    <t>21/06/2016</t>
  </si>
  <si>
    <t>29/11/2010</t>
  </si>
  <si>
    <t>10/04/2017</t>
  </si>
  <si>
    <t>30/09/2003</t>
  </si>
  <si>
    <t>17/01/2017</t>
  </si>
  <si>
    <t>11/06/2015</t>
  </si>
  <si>
    <t>12/07/2016</t>
  </si>
  <si>
    <t>22/02/2016</t>
  </si>
  <si>
    <t>20/09/2012</t>
  </si>
  <si>
    <t>05/07/2017</t>
  </si>
  <si>
    <t>23/06/2017</t>
  </si>
  <si>
    <t>06/09/2017</t>
  </si>
  <si>
    <t>09/05/2013</t>
  </si>
  <si>
    <t>08/02/2017</t>
  </si>
  <si>
    <t>31/05/2014</t>
  </si>
  <si>
    <t>04/07/2014</t>
  </si>
  <si>
    <t>02/09/2013</t>
  </si>
  <si>
    <t>25/11/2014</t>
  </si>
  <si>
    <t>11/10/2017</t>
  </si>
  <si>
    <t>28/03/2016</t>
  </si>
  <si>
    <t>21/11/2016</t>
  </si>
  <si>
    <t>07/09/2017</t>
  </si>
  <si>
    <t>20/07/2017</t>
  </si>
  <si>
    <t>16/12/2016</t>
  </si>
  <si>
    <t>03/11/2016</t>
  </si>
  <si>
    <t>18/05/2017</t>
  </si>
  <si>
    <t>07/06/2016</t>
  </si>
  <si>
    <t>30/07/2015</t>
  </si>
  <si>
    <t>02/10/2017</t>
  </si>
  <si>
    <t>21/04/2016</t>
  </si>
  <si>
    <t>12/08/2016</t>
  </si>
  <si>
    <t>05/05/2015</t>
  </si>
  <si>
    <t>09/08/2017</t>
  </si>
  <si>
    <t>06/10/2014</t>
  </si>
  <si>
    <t>26/01/2018</t>
  </si>
  <si>
    <t>21/08/2014</t>
  </si>
  <si>
    <t>08/11/2016</t>
  </si>
  <si>
    <t>08/11/2017</t>
  </si>
  <si>
    <t>11/07/2014</t>
  </si>
  <si>
    <t>12/09/2017</t>
  </si>
  <si>
    <t>25/01/2016</t>
  </si>
  <si>
    <t>14/07/2015</t>
  </si>
  <si>
    <t>27/12/2016</t>
  </si>
  <si>
    <t>01/03/2018</t>
  </si>
  <si>
    <t>14/06/2018</t>
  </si>
  <si>
    <t>13/12/2013</t>
  </si>
  <si>
    <t>25/11/2016</t>
  </si>
  <si>
    <t>20/11/2017</t>
  </si>
  <si>
    <t>04/05/2012</t>
  </si>
  <si>
    <t>02/05/2017</t>
  </si>
  <si>
    <t>02/05/2018</t>
  </si>
  <si>
    <t>31/05/2017</t>
  </si>
  <si>
    <t>08/09/2017</t>
  </si>
  <si>
    <t>09/03/2016</t>
  </si>
  <si>
    <t>23/09/2019</t>
  </si>
  <si>
    <t>01/01/2018</t>
  </si>
  <si>
    <t>23/08/2016</t>
  </si>
  <si>
    <t>23/04/2018</t>
  </si>
  <si>
    <t>03/10/2017</t>
  </si>
  <si>
    <t>01/02/2018</t>
  </si>
  <si>
    <t>13/04/2017</t>
  </si>
  <si>
    <t>12/05/2017</t>
  </si>
  <si>
    <t>El presupuesto inicial del contrato fue de $573.496.000, con un aumento efectivo de $25.860.853, quedando el valor del contrato en 
$ 599.329.853, esta modificación en el monto aprobado bajo Resolución DOH N º3919 de fecha 21.11.2018.
Quedando la modificación del monto de la siguiente manera:
Disminución de obras $1.226.507
Obras Extraordinarias$18.210.149
Obras nuevas $8.877.211
Lo que da un un aumento efectivo en el valor de contrato de $25.860.853
Mediante Resolución DOH Nº4426 de fecha 10.12.2018, se aprueba el aumento del Gasto de Gestión Técnica y Administrativa de Nuevosur S.A en $3.749.824.</t>
  </si>
  <si>
    <t>A continuación se detallan contratos realizados par Obras Civiles :
Primer contrato: Licitación Privada ID 1288-106-I215, Contratista Eduardo Antonio Herrada Catalán, rut 14.246.856-5, por un monto de $ 296.942.754
Segundo Contrato: Trato directo de “Terminación de Construcción CECOSF Villa Hacienda Alhué” autorizado a través Resolución Exenta N° 1360 de fecha 19 de mayo de 2017, Contratista Camilo Moreno Constructora e Inmobiliaria E.I.R.L por un monto de $ 44.776.656
Tercer contrato: Resolución Exenta N° 1813 de 14 de junio de 2018 autoriza trato directo y términos de referencia para contratar “servicios de Obras Menores para la Terminación de la obra Construcción del Cecosf Villa Hacienda Alhué”, contratista EEYAL SPA, modificada por Resolución Exenta N° 1998 de fecha 29 de junio de 2018</t>
  </si>
  <si>
    <t>No existen contratos pagados con fondos propios</t>
  </si>
  <si>
    <t>Las asignaciones que tuvieron modificaciones, respecto a lo contratado fueron las siguientes:
- Obras Civiles: se realizaron aumentos y disminuciones de obra, ademas de obras extraordinarios; lo anterior produjo que el presupuesto contratado aumentara de $487.614.945 a $534.877.399 (moneda 2017), lo que también llevó a un aumento de plazo de 45 días corridos.-
- Consultorías: junto con el aumento del ítem obras civiles, y debido al aumento en el plazo que también se realizo, se incrementaron las consultorías en $2.222.222, quedando un monto final de $12.222.222 (moneda 2017).</t>
  </si>
  <si>
    <t>EL CONTRATO DE OBRAS CIVILES DE FECHA 29.01.2015 FUE POR UN MONTO DE $ 282.755.694, NO OBSTANTE.- LA INICIATIVA DE INVERSIÓN, TUVO UN PROCESO DE RE EVALUACIÓN, PRODUCTO DE OBRAS EXTRAORDINARIAS, LO CUAL IMPLICO UN 25% DE AUMENTO RESPECTO AL MONTO ASIGNADO PARA LA PARTIDA DE OBRAS CIVILES, CONFORME A LO SIGUIENTE:
1ER ADENDUM, SE AUTORIZA MEDIANTE RES. EX. N° 296 DE FECHA 22.05.2015, POR UN MONTO DE $16.872.013.- 
2DO ADENDUM SE AUTORIZA MEDIANTE RES. EX. N° 763 DE FECHA 03.11.2015, POR UN MONTO DE $ 76.673.402.- 
SE REALIZA UN RECALCULO DE PRECIOS COMPENSADOS  POR UN MOSTO DE $32.202.125
 MONTO TOTAL  DE LA OBRA $ 408.503.234
GASTOS ADMINISTRATIVOS
FECHA 	                                   ORDEN DE COMPRA 	    MONTO
08-05-2015	                    3172-115-CM15	         $682.178 
08-05-2015	                    3172-116-CM15	         $324.275 
	                                                                    TOTAL	      $1.006.453</t>
  </si>
  <si>
    <t>Se ejecutaron 2 contratos:
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
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
Se realiza un aumento de plazo por 42 días corridos, sancionado mediante Resolución Exenta N° 225 de fecha 17-01-2018, debido a la contratación de aumentos y obras extraordinarias, siendo la fecha definitiva de término contractual el 12-02-2018.
La fecha de término real fue el día 25-01-2018, según acta de recepción de la obra N° 11/2018.
Además se realizan 3 modificaciones al monto del contrato, las cuales se detallan:
Primera modificación de monto de contrato se realiza mediante Resolución Exenta N°  2188 de fecha 03-07-2017, aumentándose en $93.637.674.- producto de modificaciones a las obras indicadas en Informe Técnico N° 517/2017.
Segunda modificación de monto de contrato se realiza mediante Resolución Exenta N° 3982 de fecha 30-11-2017, aumentándose en $ 35.533.246.- producto de modificaciones a las obras indicadas en Informe Técnico N° 1138/2017.
Tercera modificación de monto de contrato se realiza mediante Resolución Exenta N° 584 de fecha 09-02-2018, aumentándose en $13.518.422.- producto de modificaciones a las obras indicadas en Informe Técnico N° 139/2018.
Considerando las 3 modificaciones de contrato señaladas anteriormente, el monto final del contrato es de $1.527.571.520.-
El total de ambos contratos arrojan un valor de $ 1.591.632.220.-</t>
  </si>
  <si>
    <t>Resolución N° 0742 de fecha 31 de marzo de 2017, aprueba contrato de obras por un monto de $ 582.040.997 IVA incluido.
Resolución N° 2650 de fecha 12 de Octubre de 2017, autoriza ajuste de cubos por un monto de $ 8.944.411 IVA incluido.
Resolución N° 3071 de fecha 24 de Noviembre de 2017, autoriza obras extraordinaria, aumento de obras y disminución de obras por un monto final de $ 15.852.712 IVA incluido.</t>
  </si>
  <si>
    <t>- Por Res. DA N°01-21.01.2015 se adjudicó la obra por $1.880.400.444 que luego se incrementó en $17.253.609 debido a una modificación de obra aprobada por Res. DA N°1055-10.06.2016, totalizando $1.897.654.053.-
- Los gastos administrativos utilizados fueron $829.170 devolviendo al mandante $1.970.830.-
- La consultoría fue adjudicada por $17.520.000-</t>
  </si>
  <si>
    <t>No se generaron contratos pagados con recursos propios.</t>
  </si>
  <si>
    <t>Contrato de Obras Civiles: $ 1.116.975.000.-
Gastos Administrativos : $ 5.510.000.-
Equipos: $ 7.229.000.-
Equipamiento: $ 904.000.-
Consultorías: $ 20.979.000.-
De acuerdo a ORD: 1991, con fecha 07 de abril de 2016, se remite modificación de convenio de fecha 21 de marzo 2016 y resolución exenta n° 463 de fecha 06/04/2016.</t>
  </si>
  <si>
    <t>El proyecto Conservación Diversas calles de Palena contempló 3 contratos, los cuales sumados alcanzan a un monto de M$2.655.828,728, con recursos del Fondos Desarrollo Regional (F.N.D.R.) Gobierno Regional
1. Mejoramiento Diversas calles Sector Aulen - Hualaihue, la cual fue contratada mediante Resolución N°071 del 28.12.2015 por el monto de M$449.349,021 sin modificaciones en su monto del contrato
2. Mejoramiento Diversas calles comuna de Chaitén, la cual fue contratada mediante Resolución N°072 del 28.12.2015 por el monto de M$1.599.990,993 sin modificaciones en su monto del contrato
3. Mejoramiento Diversas calles comunas de Palena y Futaleufú, contratada mediante Resolución N°14 del 05.07.2016 por el monto de M$585.000,000 con modificaciones en su monto de contrato por aumento de obras de M$25.039,980 según consta en Resolución Exenta N°3201 del 20.11.2017 debido a la necesidad de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 Mediante Resolución Exenta N°1131 de fecha 21.03.2018 se modificó el monto del contrato, disminuciones de obras por M$32.730,947, aumento de obras de M$5.931,484, obras extraordinarias de M$23.248,197, con una variación de disminución en su monto de contrato de M$3.551,266, cuyo monto total incluidas todas las modificaciones alcanza un monto de M$606.488,714. Esto se debió a diversas modificaciones geométricas de terminación de obras de pavimentación en diversos puntos, supresión de un sumidero de aguas lluvias en el Sector de la Costanera y el traslado del poste de suministro eléctrico en calle Hermanos Carrera entre otros.</t>
  </si>
  <si>
    <t>-Res. DA N°17-08.07.2015 adjudicó la obra por M$ 7.225.003 para las obras civiles.
- De los 10.811 de gastos administrativos se gastaron solo $9.118.949 devolviéndose $1.692.051 luego de la liquidación del contrato.
- Del ítem consultorías se utilizaron en total $25.650.000</t>
  </si>
  <si>
    <t>Se Adjudica y contrata según Res. Exenta N°1649 de fecha 24.07.2017 por un total de M$219.644, se aumenta el valor del contrato en M$8.973,77 según consta en Res. Exenta 453 de fecha 12.02.2018; lo que da un total de M$228.618
Se aplicó una multa por M$8.230, por no entrega oportuna de respaldos eléctricos y demora con empalme de luminarias.</t>
  </si>
  <si>
    <t>Monto del contrato OOCC fue de $1.409.114.556.
Posteriormente existió un aumento de contrato (según convenio ad referendum 3 del 27/12/2017 por un monto de $7.568.329.
Monto total del contrato para OOCC fue de $1.416.682.885.
Por tanto, con el aumento de contrato, cuadra monto del proyecto en OOCC y pagado en SIGFE.
Montos no reflejan asignación en Equipos y Equipamiento por M$20.783 y M$55.310 respectivamente, suscrito en Convenio con GORE Biobío, a cargo de financiamiento FNDR.</t>
  </si>
  <si>
    <t>Contrato de obras civiles, de fecha 10 de abril de 2017, celebrado entre la Municipalidad de Vilcún e Importaciones y representaciones JJC LTDA Rut 77.634.360-5 monto M$445.812
Contratos de ITO, 
Ignacio Andrés Howar Osses, persona natural, RUT Nº 18.438.642-9 , por M$ 1.600
Daniela Isabel Burgos Quezada, persona natural,  RUT Nº 20.900.150-0 por M$ 2.400
Contratos equipamiento
COMERCIALIZADORA GONZALO ALFONSO BARBASTE MORALES E.I.R.L. en adelante Oferente, Rut N° 76.592.125-2, representada por don GONZALO ALFONSO BARBASTE MORALES cédula de identidad N° 13.595.914-6, por el monto de M$9.900</t>
  </si>
  <si>
    <t>Los contratos efectuados para este proyecto son múltiples  
En  el caso de Equipos y equipamiento se encuentran claramente ingresados en el BIP.
Para el item de obras civiles que representa el  mayor gasto también se subió los contratos al BIP en su oportunidad . fecha de inicio 30 de diciembre de 2015. con fecha de termino 31 de marzo  2018.   y un aumento de obras desde el 10 de abril de 2018 al  10 de mayo de 2018.
Importante señalar que este proyecto   fue sometido a reevaluación para allegar más recursos al item Obras civiles.
No existen contratos asociados al proyecto pagados con recursos propios.</t>
  </si>
  <si>
    <t>-Por Res. DA N°15-19.07.2015 se adjudicó el contrato por $3.098.422.359, el que fue incrementado en $30.468.742 debido a una modificacion de obra, totalizando $ 3.128.891.101.-
- Los gastos administrativos gastados fueron $4.752.949 y se devolvieron al mandante $2.510.051.-
- La asesoría a la inspección fiscal tuvo un gasto de $11.200.000</t>
  </si>
  <si>
    <t>El proyecto se realiza mediante contratación directa con la única Distribuidora CGE , de la Región, El costo del proyecto esta expresado en UF Total es de 7.819,13 UF, con cargo al FNDR  de 3.851, 89 UF.</t>
  </si>
  <si>
    <t>Gastos reales ejecutados:
Dirección de Arquitectura, en Obras Civiles $2.422.199.148 y Gastos Administrativos $6.978.477.-
Municipalidad de Futrono, en Equipos $328.480.409, en Equipamiento $148.415.276 y Gastos Administrativos $2.155.000.-
Total hasta la fecha $2.908.228.310.-
Hay una mínima diferencia que se presenta en los gastos administrativos y que puede deberse a que el contrato aún no se encuentra liquidado, por esta razón puede seguir ejecutando gastos asociados a esta asignación presupuestaria.</t>
  </si>
  <si>
    <t>Detalle de Contratos Por Ítems:
OOCC- Recursos Sectoriales
Constructora INGEVEC S.A-Construcción Edificio Institucional
-$8.087.102.661 Res.TR 083 30-07-2015
-$168.258.529.- Aumento de Obras  Resol. 3750 09-11-2017
-$ 473.404.076.-Obras Extraordinarias Resol. 3750 09-11-2017
-$317.431.850.-Obras Extraordinarias  (Valor Proforma) Resol. 3750 09-11-2017
CONSULTORIAS- Recursos Sectoriales
Constructora INGEVEC S.A-Construcción Edificio Institucional-Asesorías profesionales de especialidades
-$72.079.013.-   Resol. 3750 09-11-2017
IDIEM Universidad de Chile- Consultoría en Certificación LEED
-1.074 UF  Res. 1180 13-06-2014
-712,90 UF Aumento de Obras  Resol. 3795  21-12-2018
Hugo Miranda Maureira-Asesoría Técnica y Administrativa - Recursos Sectoriales
-$237.808.800.- Res. 108 06.10.2015
-$71.342.640.- Aumento de Obras Resol. 021 28-04-2017
Hugo Miranda Maureira-Asesoría Técnica y Administrativa - Recursos Sectoriales
-$ 73.984.961.- Res 3653 31-10-2018
-$ 22.195.489.- Aumento de Obras Resol. 1855 14-06-2018
EQUIPOS- Recursos Sectoriales
Constructora INGEVEC S.A-Construcción Edificio Institucional
-$770.582.891.- Res.TR 083 30-07-2015
-$55.848.504.- Aumento de Obras  Resol. 3750 09-11-2017
-$86.261.442.- Obras Extraordinarias  Resol. 3750 09-11-2017
EQUIPAMIENTO-Recursos Sectoriales
Adquisición Mobiliario 
-$ 102.718.123.-Res. 0878 22-03-2018 - Licitación Públicas Empresa Metalúrgica Silcosil 
-$ 73.326.2845   Gran Compra Convenio Marco 2 proveedores
-$  11.512.123    Trato Directo Muebles complementarios  Empresa Metalúrgica Silcosil 
- $ 100.767.588  Compras diversos proveedores Orden de compra Convenio Marco
Total Equipamiento: $ 288.324.588</t>
  </si>
  <si>
    <t>Para esta iniciativa, no hubo contratos con recursos propios del servicio de Salud a esta iniciativa.-</t>
  </si>
  <si>
    <t>A) CONTRATO N°198 DEL 2/JUN/2014, POR M$698.625, 300 DÍAS PLAZO, ENTRE MUNICIPIO Y SOCIEDAD DE INVERSIONES E INMOBILIARIA TEINCO LIMITADA. SE PUSO TÉRMINO ANTICIPADO MEDIANTE DEX 891 DEL 13/MAR/2015.  OBRAS EJECUTAS, SEGÚN INFORME DE LA COMISIÓN DE LIQUIDACIÓN, ALCANZARON A M$282.922.
B) CONTRATO N°351 DEL 29/NOV/2016, POR M$990.238, 180 DÍAS PLAZO.  CONTRATISTA RENÉ CORVALÁN SOLICITÓ DE AUMENTO DE PLAZO Y DE OBRAS: 
1) DEX 1851 DEL 5/MAY/2017, SOLICITA AUMENTO DE PLAZO POR 60 DÍAS CORRIDOS.
2) DEX 2839 DEL 27/JUL/2017, SOLICITA AUMENTO DE PLAZO POR 60 DÍAS CORRIDOS, Y AUMENTO DE OBRAS POR $52.205.788 C/IVA.
3) DEX 3592 DEL 27/SEPT/2017, SOLICITA AUMENTO DE PLAZO POR 30 DÍAS CORRIDOS, Y AUMENTO DE OBRAS POR $12.449.353 C/IVA.
4) DEX 4657 DEL 15/DIC/2017, QUE APRUEBA DISMINUCIÓN DE OBRAS POR $8.737.667,  Y AUMENTO DE OBRAS POR $8.737.667</t>
  </si>
  <si>
    <t xml:space="preserve">Los gastos contratados coincide con los gastos realizados. No se incurrió en contratos pagados con recursos propios. No puede entregarse mayor información ya que no se cuenta con la documentación disponible dada la antigüedad del proyecto. </t>
  </si>
  <si>
    <t>ÍTEM OBRAS CIVILES
El 17 de Marzo de 2017 se firma Convenio Ad referendum  Nº 2 con las siguiente modificación del Contrato:
a) Presupuesto original     $748.986.656.-
b) Presupuesto vigente     $748.986.656.-
c) Aumento de obra a precio de Contrato (Neto) $19.477.117.-
d) Aumento de obras a precios Convenidos (Neto) $ 16.097.167.-
e) Disminución de obras (Neto) $-14.453.830.-
f) Aumento de obras extraordinarias (Neto) $22.402.400,-
TOTAL AUMENTO EFECTIVO DE OBRAS (NETO) $43.522..854.-
19% I.V.A. $8.269.342.-
TOTAL AUMENTO EFECTIVO DE OBRAS IVA INCLUIDO $51.792.196.-
g) Nuevo presupuesto general $800.778.854.-
PAGOS CURSADOS:
AÑO 2015 $560.675.627,.
AÑO 2016 $110.324.748.-
AÑO 2017 $50.502.438.-
TOTAL $ 721.502.813.-
RECURSOS PROVENIENTES DEL F.N.D.R. GOBIERNO REGIONAL DE LA ARAUCANÍA
ÍTEM GASTOS ADMINISTRATIVOS
	                   Viáticos 	             Publicaciones 	       fotocopias
Asignado	$3.359.400	               $400.000	                $263.600
Gastado	        $2.614.093	                  $50.519	                $261.205
Saldo 	        $   745.307	                $349.481	                     $2.395
	Total
Asignado	$4.023.000
Gastado   	$2.925.817
Saldo disponible  $1.097.183</t>
  </si>
  <si>
    <t xml:space="preserve">  CONTRATO DE OBRAS CIVILES PROYECTO LOS MORALES         23-01-2017  AL 18 - 11-2017       MONTO $ 1.071.998.653.- FINANC. - GORE -  FNDR
</t>
  </si>
  <si>
    <t>Obras Civiles se aumento de $ 1.613.077.898 a $ 1.773.749.362 por modificación de contrato solicitada por el mandante.
Asesoría se contrato por un monto de $ 24.600.000 y no sufrió aumento efectivo de contrato.
Gastos Administrativos : Se ingreso gastos administrativos a la Dirección Regional por un monto de $ 14.775.000.- 
Equipos y Equipamiento: la ejecución del presupuesto asignado en estos items tuvo que considerar dentro los costos asociados, el transporte a un sector rural alejado de los centros de distribución locales y nacionales, lo que se vio reflejado en el valor final de los productos adquiridos.</t>
  </si>
  <si>
    <t>Obras Civiles : Monto final $ 678.658.585   - 3 modificaciones de contrato por un monto de $ 52.457.927 (aumento y disminución) plazo 30 días
Consultoria  : Monto final $ 11.707.500 sin modificaciones de contrato.
Gastos Administrativos : $ 25.938.000.-
EQUIPOS: $ 21.125.918 MONTO TOTAL EN ORDENES DE COMPRA 
EQUIPAMIENTO :$6.595.472 TOTAL DE ORDENES DE COMPRAS DE EQUIPAMIENTO CONSIDERAN QUE EXISTEN  ADQUISICIONES QUE EL DEPARTAMENTO  DE ADQUISICIONES Y ABASTECIMIENTO L2 NO TIENE REGISTRO.</t>
  </si>
  <si>
    <t xml:space="preserve">Obras Civiles :  $ 1.594.931.676
Gastos administrativos   : $ 10.565.000
Consultoria : $ 16.712.0000
Modificación fue de $ 148.014.103  un 10,2 % </t>
  </si>
  <si>
    <t xml:space="preserve">El proyecto fue financiado el 100% con recursos sectoriales </t>
  </si>
  <si>
    <t>La diferencia entre el Total Gastado I=(G+H) y el Total SIGFE, se debe a que los gastos de los años 2016 y 2017 no se encuentran cargados en la plataforma del BIP, para dicha situación se solicitara la autorización de ingreso de los gastos de forma extemporánea, esta acción no se verá reflejada en el módulo de evaluación Ex - Post, por lo cual a continuación se analizaran los gastos realizados en el contrato y se adjuntaran en carpeta digital los respaldos de resoluciones de asignación y estados de pago de los gastos:
El contrato fue adjudicado por Resolución TR Drop X N 25 del 1 de septiembre de 2016, por un monto de $935.129.595, contratista Ingeniería,  Construcciones  y Servicios Inarjo SPA, Rut 76.491.732-4, plazo 300 días corridos.
Año 2016
Asignación de fondos Resolución N 210 de 16 de Febrero de 2016, por un monto de $80.796.000.
 Asignación de fondos Resolución N 969 de 26 de Julio de 2016, por un monto de $200.000.000.
Asignación de fondos Resolución N 1657 de 05 de Diciembre de 2016, por un monto de                  $-157.296.000.
Estado de Pago N 1 de Fecha 28 de Diciembre de 2016  por un monto de $106.529.328
Año 2017
Asignación de fondos Resolución N 1900 de 26 de Diciembre de 2016, por un monto de $955.130.000.
Asignación de fondos Resolución N 1788 de 01 de Diciembre de 2017, por un monto de           $-39.166.00.
Estado de Pago N 2 de Fecha 20 de Enero de 2017  por un monto de $47.001.386
Estado de Pago N 3 de Fecha 21 de Febrero de 2017  por un monto de $73.541.731
Estado de Pago N 4 de Fecha 23 de Marzo de 2017  por un monto de $129.092259
Estado de Pago N 5 de Fecha 20 de Abril de 2017  por un monto de $79.230.032
Estado de Pago N 6 de Fecha 23 de Mayo de 2017  por un monto de $47.358.640
Estado de Pago N 7 de Fecha 23 de Junio de 2017  por un monto de $53.317.025
Estado de Pago N 8 de Fecha 24 de Enero de 2017  por un monto de $95.445.202
Estado de Pago N 9 de Fecha 23 de Agosto de 2017  por un monto de $84.555.006
Estado de Pago N 10 de Fecha 22 de Septiembre de 2017  por un monto de $128.263.263
Estado de Pago N 11 de Fecha 20 de Octubre de 2017  por un monto de $102.892.851
Estado de Pago N 12 de Fecha 21 de Noviembre de 2017  por un monto de $115.233.011
Año 2018
Asignación de fondos Resolución N 708 de 05 de Junio de 2018, por un monto de $449.000.
Estado de Pago N 14 de Fecha 25 de Junio de 2018  por un monto de $408.068</t>
  </si>
  <si>
    <t>SE REALIZARON TRES CONTRATOS, YA QUE SE REALIZARON TRES PROCESOS DE LICITACIÓN</t>
  </si>
  <si>
    <t>Las  variaciones respecto de lo recomendado versus lo ejecutado corresponden a lo siguiente
RECOMENDADO OBRAS CIVILES $698.710.000
ADJUDICADO OBRAS CIVILES $691.027.887
MODIFICACIÓN DE CONTRATO OBRAS CIVILES $ 68.919.751
VALOR FINAL DE OBRAS CIVILES$ 759.947.638
Se adjunta modificación de contrato.</t>
  </si>
  <si>
    <t>Se contrata obras Civiles por un monto de M$ 807.980 a la empresa Constructora Gabriel Fernández de la Maza, RUT: 10.453.111-3, mediante el proceso de Licitación Pública, mediante la Resolución de Adjudicación DA. MOP N°07 de fecha 14-06-2016 y totalmente tramitada el 01-08-2016. Posteriormente este contrato sufrió una modificación, mediante Resolución DA. CPCION N°704 de fecha 26-05-2017 y totalmente tramitada el 08-06-2017 que aumentó el contrato en $ 4.205.767 y el plazo en 15 días corridos adicionales. El monto total contratado y gastado corresponde a M$ 807.980.-
La AIFO fue contratada a Eric Demis Navarro Cárdenas, RUT: 14.392.363-0, mediante Resolución DA MOP N° 1336 de fecha 13/09/2016, por un monto total de M$ 22.666 y240 días corridos de plazo. MEdiante Resolución DA MOP N° 767, de fecha 07 /06/2017 se aumenta el contrato en $ 1.705.166 y en 25 días corridos. El monto total contratado y gastado corresponde a M$ 24.371.-</t>
  </si>
  <si>
    <t>Contrato de Obras con la Constructora ALEX LEONEL FRITZ OYARZÚN, RUT: 10.678.383-7, por un monto total de M$ 987.644 y un plazo inicial de 300 días corridos, iniciando el contrato con fecha 30/12/2016 y finalizando 26/10/2017. Luego, mediante Resolución Exenta N° 445 de la DA MOP, con fecha 24/10/2017, se modifica el contrato incrementando el plazo de ejecución de la Obra en 55 días corridos adicionales y disminución del monto del contrato en $ 1.344.683, quedanto un total contratado de M$ 986.299, y nueva fecha de término del contrato el día 20/12/2017.
En el ítem Equipos sólo se  realizó una compra a JMO INTERNACIONAL LTDA. de 2 Televisores LED 55”, por un monto de $979.068.- Orden de Compra del 06/03/2019; Factura nº 1835 pagada el 15/03/2018.
En el ítem Equipamiento se realizaron varias compras, donde la primera tuvo lugar con fecha  05/03/2018 a la empresa ERGOTEC; y la última compra a la empresa Vásquez Violic SPA, con fecha 16/08/2018 pagado el 22/10/2018. El ítem se fue gastando a medida que iban surgiendo las necesidades de equipamiento del nuevo inmueble y con distintos proveedores. El monto total gastado para este ítem es de M$ 21.878.-</t>
  </si>
  <si>
    <t>Los gastos en obras civiles correspondieron a un total de M$12.048.905, de los cuales M$11.697.736,770 corresponden al primer contrato con la empresa Cosal S.A. y M$351.168,663 corresponden al segundo contrato con la empresa Tromen Spa, los cuales se encuentran registrados en BIP y SIGFE. Se adjunta en carpeta digital Informe "Pagos Registrados en SIGFE años 2014 al 2018" y "Resumen Pagos Programa Vialidad Urbana Proyecto Juan Mackenna de Osorno"
En Ítem Gastos Administrativos corresponden a M$5.000, pagados en el año 2013 M$2.000 y el año 2014 M$3.000 
En el Ítem Consultorías el gasto corresponde a M$69.930,193, en el BIP no se encuentra registrado un gasto de M$1.407,452 pagado a Honorario Eduardo Urzúa en el mes de diciembre 2016. En el año 2013 se pago M$5.200, el año 2014 M$28.957,960; el año 2015 M$20.718,589 y el año 2016 M$15.053,644.
En el Ítem Terrenos el gasto corresponde a M$8.835.134, en el BIP no se encuentra registrado un gasto de M$2.757.</t>
  </si>
  <si>
    <t>Valor Inicial Obras Civiles $ 2696.311.048.-  
Valor Aumento de Obras y Obras Extraordinarias $ 206.421.873.-
Total Proyecto Obras Civiles  $ 2902.732.921.-</t>
  </si>
  <si>
    <t>Contrato  de fecha 20.04.2015 por un monto de $ 1.147.080.950
Modificación de Contrato de fecha 20.02.2017 por aumento de obras en $34.966.625
Modificación de Contrato de fecha  20.07.2017 por disminución de obras en $15.253.521
Respecto a las consultorías, se realizaron 5 contratos simultáneamente para inspeccionar las aceras en las  7 calles que incluía el proyecto, 2 contratos fueron terminados anticipadamente por renuncia voluntaria de los profesionales Alejandro Díaz y Constanza Tapia. Los otros 3 profesionales fueron contratados desde el 01.08.2015 hasta el 31.01.2016 y se les  pagaron todos sus honorarios. A la Profesional Daniela Van Looeveren se modificó su contrato por lo cual los 3 meses finales de los 6 originales tiene otro monto de pago.
Total Consuloría 19.266.654
Total Pagado por profesional:
Constanza Tapia         $ 3.600.000
Alejandro Diaz            $ 1.999.998
Heidi Goring                $ 4.666.662
Werner Pinto               $ 4.666.662
Daniela Van Looveren $4.333.332</t>
  </si>
  <si>
    <t>El valor final del contrato, se ajusto al valor  inicialmente contratado  no habiendo modificaciones al respecto</t>
  </si>
  <si>
    <t>CONTRATO REALIZADO  CON LA EMPRESA CONSTRUCTOR, INGENIERIA Y CONSTRUCCION ALASKA ,   DE FECHA  28.12.2015, POR  UN MONTO DE  
$ 1.444.087.734.-
CONTRATO   DE TERMINO DE OBRA  CON LA  EMPRESA  SOCIEDAD  CONSTRUCTORA Y DE SERVICIOS MAGFA LTDA. , DE FECHA  03.05.2017, POR UN MONTO DE  $ 361.159.242.-
MODIFICACIÓN DE  CONTRATO  POR  AUMENTO DE  OBRAS  CON LA  EMPRESA SOCIEDAD CONSTRUCTORA Y DE SERVICIO MAGFA LTDA. DE FECHA 19.12 1017, POR  UN MONTO  TOTAL  DEL AUMENTO DE $ 29.096.672</t>
  </si>
  <si>
    <t>MONTO CONTRATO ORIGINAL $ 2.833.498.404 DE FECHA  08-09-2016
DISMINUCIÓN  DE CONTRATO POR $ 32.927.737   ORD. 3778 DE FECHA 28-12-2017 GORE 
AUMENTO DE OBRA $ 31.737.267,  ORD. 3778 DE FECHA 28-12-2017 GORE 
MONTO NUEVO CONTRATO $ 2.832.307.934 DE FECHA , ORD. 3778 DE FECHA 28-12-2017 GORE 
DISMINUCIÓN DE OBRA $ 81.954.143, PROYECTO PAISAJISMO
OBRAS EXTRAORDINARIAS $ 81.954.143, SISTEMA DE AGUAS LLUVIAS EXIGIDO POR SERVIU. ORD. 6863 DE FECHA 16-03-2018 GORE., DECRETO EX N° 806 DE FECHA 27-03-2018
AUMENTO OBRA EXTRAORDINARIA MURO FRONTIS MUNICPIO $ 2.536.910
MONTO MODIFICACIÓN  CONTRATO 2.834.844.844
DISMINUCIÓN DE SUMIDEROS Y OBRAS DE PAISAJISMO $ 17.109.779
MONTO ULTIMA MODIFICACIÓN CONTRATO $ 2.817.735.072</t>
  </si>
  <si>
    <t>El contrato de fecha 11-02-2019 de la licitación  4192-51-LE18, por un monto total de $37.924.765 fue financiado con recursos propios, es decir fondos municipales.</t>
  </si>
  <si>
    <t>El detalle final, por asignación, de lo contratado fue:
OOCC: M$2.389.631.-, y
Consultoría: M$ 346.497.-
Reevaluado -2016: M$2.613.810.-
OOCC: M$2.282.802.- 
Consultoría: M$ 331.008.-
El detalle final, por asignación, de lo contratado fue:
OOCC: M$2.389.631.-, y
Consultoría: M$ 346.497.-
Durante la ejecución del contrato se realizaron las siguientes modificaciones:
OOCC: M$ 324.364.-, y
Consultoría: M$ 47.033.-
La variación fue un 4,7% del monto recomendado en la reevaluación versus el monto final del contrato.
Los motivos de la variación fueron los siguientes:
* Se realizaron modificaciones presupuestarias, por obras extraordinarias, que redundaron en el aumento de plazo.
* La IDI fue sometida al proceso de reevaluación debido a modificaciones en la solución propuesta para la regulación.
Nota: El contrato es sin reajuste, por lo que la modificación que sufrió se realizó en la misma moneda.</t>
  </si>
  <si>
    <t>SOLO SE UTILIZARON FONDOS DEL GOBIERNO REGIONAL, NO SE RELIZARON AUMENTO POR PARTE DEL MUNICIPIO</t>
  </si>
  <si>
    <t>No hubo contratos pagados con recursos propios.</t>
  </si>
  <si>
    <t>OBRAS CIVILES
-PRIMER CONTRATO: MONTO $ 909.822.549.- FECHA: 12/05/2015.
-ANEXO DE CONTRATO: MONTO $954.194.112.- FECHA:08-08-2016.
CONSULTORIAS
-PRIMER CONTRATO: MONTO $26.261.000 FECHA:19/06/2015.
-ANEXO DE CONTRATO: MONTO $4.461.000 FECHA: 23/06/2016.-
TOTAL: $30.722.000</t>
  </si>
  <si>
    <t>LUEGO  DE FINALIZADA LA CONSULTORIA DE ACTUALIZACION SISMICA DE LA MECANICA DE SUELO Y EL CALCULO ESTRUCTURAL, EL 31/5/2014, LA INICIATIVA FUE REVALUADA POR 2DA VEZ, EL 3/5/2015, PARA ACTUALIZAR EL MONTO DE OBRAS CIVILES, QUE SE AUMENTO DESDE M$178.587 A M$237.090.
EN DICHA OPORTUNIDAD LA FICHA IDI DEL AÑO 2015 QUEDA DE LA SIGUIENTE MANERA: OBRAS CIVILES POR M$ 237.090; GTOS ADM POR M$ 1.055; EQUIPOS POR M$ 4.795; EQUIPAMIENTO POR M$ 6.476; CONSULTORIAS POR M$ 3,190; TOTAL DE M$ 252.606.- 
COMPARANDO ESTOS VALORES APROBADOS DEFINITIVOS CON LOS GASTOS REALES, NO SE APRECIAN DIFERENCIAS IMPORTANTES.</t>
  </si>
  <si>
    <t xml:space="preserve">1) L.P. N° 50.2014 Adj. Y Ctta. Por Res. Exta. N° 238 del 09/02/2015, por $269.913.803.-Plazo 120 días; 2) L.P. N° 26/2015 se adj. Y ctta. Por res. Ex. N° 1866 del 08/09/2015 por $279.356.522.-Plazo 126 días;  3). N° 72/2016 Adj. Y Ctta. Res. Ex. N°  2508 del 22/11/2016, por    $165.576.510.- plazo 120 días.    y 4)  L.P. 72/2017  adjudicada y contratada por Res. Ex. N° 272 del 19/02/2018, por $ 309.497.667 - Salfa -Plazo 210 días -   </t>
  </si>
  <si>
    <t>Consultorías:
EDIFICIO MOP.
Sin informacion
EDIFICIO GORE:
hubo 4 contratos de asesoria: 
1) 13.05.2005 por M$3.312 asesoria tecnica
2) 13.05.2005 por M$1.904 certificacion CESMEC
3) 31.08.2005 por M$19.000  y término 14.03.2007 asesoria a la ITO 
4) 21.11.2006 por $360.000 asesoria técnica
Gasto año 2005: M$10.216
Gasto año 2006: M$12.360
Gasto año 2007: M$  2.000 
TOTAL ITEM          M$ 24.396
EDIFICIO MINVU
Res. 499 del 30-12-2008 que contrata a Smiljan Radic por M$90.000.- Pagado durante el año 2009
Res. 3903 del16-12-2010 que contrata a Hugo Carvallo por M$8.171.- Pagado durante el año 2010
Res. 5425 del 11-10-2012 que contrata a J.A. Ingenieria por M$38.817.- Pagado durante el año 2012
Res 2525 del 24-12-2013 que contrata a Merardo Retamal por M$1.000.- Pagado durante el año 2013
Res. 272 del 01-06-2015 que contrata a Fernando Ortiz por M$16.250.- Pagado durante el año 2015
Res. 272 del 01-06-2015 que contrata a Maureen Trebilcock por M$2.800.- Pagado durante el año 2015
Res. 272 del 01-06-2015 que contrata a Hector Ortiz por M$11.600.- Pagado durante el año 2015
Res. 177 del 25-04-2016 que contrata a Ricardo Fredes por M$2.495.- Pagado durante el año 2016
Res. 229 del 27-05-2016 que contrata a Ricardo Fredes por M$4.133.- Pagado durante el año 2016
Res. 315 del 25-07-2016 que contrata a Ricardo Fredes por M$11.933.- Pagado durante el año 2016
Obras Civiles:
EDIFICIO MOP:
Res.D.A. CPCION. N°40 del 01.09.2003 que autorizo contrato, que sumados los aumentos y disminuciones totaliza $4.970.418.692
EDIFICIO GORE 
Res. N°23 del 24.06.2005, que autorizo contrato edificio Gore e Intendencia Región del Biobio.
año 2005, 6 E.P. cancelados por un monto de $779.663.018
año 2006, 12 E.P. cancelados por un monto de $1.713.090.293
año 2007, 7  E.P. cancelados por un monto de $840.810.247  
total $3.333 563.588..
EDIFICIO MINVU
Res. 5933 del 23-12-2009 que contrata a Jorge Villarroel para demolición edificio FOSIS, cierre Lote A3 y Traslado de palmeras,  por M$122.147.-
Res. 185 del 11-11-2015 que contrata a EBCO, para la construcción del Edificio SERVIU - SEREMI, por M$7.999.616.-
equipos
EDIFICIO MOP
Sin informacion
EDIFICIO GORE BIOBIO 
licitacion por M$51.215 año 2007 y plazo programado de 30 días segun el siguiente detalle
1) LICITACION 2592-9-LE07 del 27.07.2007 por $13.588.881
2)  O.C. 2592-8-LE07 del 31.07.2007 por $1.469.964 
3)  O.C. n°2592-14-OC07 del 29.08.2007 adquisición por $8.939.375
4) LICITACION 2592-2-LE08 del 24.06.2008 por $22.114.960
5) ADQUISICION MUEBLES DE COCINA, sin informacion
TOTAL $ 46.113.180
EDIFICIO MINVU
Sin Informacion
equipamiento
EDIFICIO MOP
Sin informacion
EDIFICIO GORE
1) 1er contrato iniciado el 19.07.2007 por M$312.227 (45 dias)
2) 2do. contrato iniciado el 31.07.2007 por M$19.051 (25 días)
3).3er contrato iniciado el 02. 08.2007 por M$1.504. (7 dias)
4) 4to. contrato iniciado el 14.09.2007 por M$9.895 (18 días)
5) 5to. contrato iniciado el 30.11.2007 por M$24.786 (45 días)
TOTAL M$ 367.463
EDIFICIO MINVU
Sin informacion
gastos administrativos
EDIFICIO MOP
Sin informacion
EDIFICIO GORE
Se giraron Gastos Administrativos al D.A-MOP por M$4.550 con fecha 14.04.2005. cuya rendicion se debe hacer a la Contraloria
EDIFICIO MINVU
Sin informacion</t>
  </si>
  <si>
    <t>Obras Civiles  MOD:1 Res. N° 208 del 13.04.15 Aumento $ 85.194.102
                                                                                       Disminución $ 8.022.545, total contrato $ 1.771.071.365.-</t>
  </si>
  <si>
    <t>Contrato de obras con la empresa PyP por $619.785.362.- (se incluye el aumento de presupuesto de $48.411.362)
El contrato incluía el equipamiento.
Los equipos fueron adquiridos por convenio marco a distintos proveedores.</t>
  </si>
  <si>
    <t>Contrato a Empresa EDECO de fecha 03/08/11 por un monto de $ 1.626.923.197
Contrato a Empresa Atacama de fecha 02/09/14 por un monto de $ 607.473.248
Contrato a Empresa MCI-ASCOM (UTP) de fecha 13/10/15 por un monto de $ 231.229.644</t>
  </si>
  <si>
    <t xml:space="preserve"> EL COSTO TOTAL DEL DE OBRAS CIVILES CORRESPONDE A M$. 630.765 Y  CONSULTORIAS A M$, 19.445. ESTO SEGÚN MODIFICACIONES DE CONTRATO INFORMADAS EN ITEM DE PLAZOS. </t>
  </si>
  <si>
    <t xml:space="preserve">Obras Civiles: Se cursaron 13 estados de pago entre el 26.10.2015 y el 27.09.2016 por un monto de $2.959.225.046.-
Consultorias:  Se cursaron 12 estados de pago entre el 25.08.2015 y el 22.07.2016 por un monto de $268.071.966.- </t>
  </si>
  <si>
    <t xml:space="preserve">Este Proyecto se desarrolla mediante 2 contratos, cuyo detalle es el siguiente,
A.  Trato Directo 03-2014, mediante Resolución N° 744 del 10.03.2014 , con un monto de $ 64.930.327 y contempla los siguientes miradores:
       - Mirador Punta Ventanas.
       - Mirador Roca Calabocillos Sur.
       - Mirador Playa Calabocillos Norte.
       - Mirador Playa Calabocillos Sur.
B.   Licitación Pública N° 125-2017, mediante Resolución N° 1456 del 27.04.2017, con un monto de $ 41.776.228 y contempla los siguientes 
      miradores:
       - Mirador Cerro de Arena.
       - Mirador Puerto Maguellines. (Reemplaza Mirador Roca Calabocillos Norte) </t>
  </si>
  <si>
    <t>Contrato inicial por $488.950.177
En solicitud descrita en ordinario n° 470 con fecha 28 de julio de 2015 se solicita un aumento de obra, por lo que el contrato totaliza un nuevo monto por $537.498.286, lo que se aprueba en decreto alcaldicio 1173 con fecha 21.09.2015
Luego se realiza un segundo aumento de obra por un monto de $34.824.017 por lo que el nuevo costo total del contrato es de $572.322.303.-
Como se realiza un término anticipado de contrato, se requiere continuar con una segunda etapa, se liquida la empresa que estaba realizando la ejecución del proyecto, se realizan dos procesos de licitación y posterior una contratación directa por un costo total del proyecto $313.334.153.-</t>
  </si>
  <si>
    <t>Contrato de fecha 10-08-2016,y resolucion q lo aprueba  N° 752 de 07-09-2016. El contrato esta en UF , con un Costo total  18519,39 UF, y subsidio Gore de   17438, 38 UF.</t>
  </si>
  <si>
    <t>Contrato Original por $ 1998.260.648.-  Contrato Celebrado el dia 26.05.2015 y D.A. N° 6368 de fecha 01.06.2015, que aprueba contrato de Obras.
Anexo 001 Aumento de Obra por $ 42.340.291.-   Anexo de contrato 001 de Fecha 06.03.2016 y D.A. N° 3824 de fecha 15.03.2016, que aprueba anexo de Contrato
Anexo  003 Aumento de Obra por $ 836.604.386.- Anexo de contrato 003 de Fecha 24.02.201 y D.A. N° 3824 de fecha 02.03.2017, que aprueba anexo de Contrato
Total Monto de Contrato = $ 2877.205.325.-
AITO 
Monto de Contrato $ 41.099.000.- duración 18 meses corridos según  Decreto Alcaldicio N° 2.416 de fecha 26 de Febrero 2016, que adjudica la Obra  de Asesoría.</t>
  </si>
  <si>
    <t>A.-Contrato original D.A N°4662 06/10/2015  por un monto de $1.450.312.909 Iva incluido, que se descompone en:
Obra civil $1.013.312.909
Equipamiento $436.651.510
B.-Decreto de complementación N°3549 6/07/2016 para equipamiento por  $73.402.510 con aporte municipal.</t>
  </si>
  <si>
    <t>1- Decreto Nº 4316 de fecha 25/08/2016 por un monto de $600.118.923</t>
  </si>
  <si>
    <t>Se adjunta contrato, rectificaciones y aumento de plazo.
No hay recursos propios.</t>
  </si>
  <si>
    <t>1. CONTRATO OBRAS TERRESTRES: M$ 439.072.- FINANCIAMIENTO FNDR. FECHA INICIO: 13-03-2012 FECHA TERMINO: 12-01-2013
2. CONTRATO OBRAS MARITIMAS: M$ 317.685.- FINANCIAMIENTO SECTORIAL  FECHA INICIO: 18-08-2017, FECHA TERMINO: 13-03-2018
3. ASESORIA INSPECCION FISCAL: M$ 30.008.- FINANCIAMIENTO FNDR FECHA INICIO: 21-12-2012 FECHA TERMINO: 19-01-2013
4. GA.: M$ 6.180.- FINANCIAMIENTO FNDR.</t>
  </si>
  <si>
    <t>- Contrato inicial $2.267.713.650.-
- Anexo Contrato aumento plazo (60 días)  y obra $65.148.984.-
- Contrato inicial Consultoría $13.499.997.-
- Anexo Contrato aumento plazo (90 días)  $5.785.713.-  
- Gastos Administrativos gastado $570.900.-</t>
  </si>
  <si>
    <t>Monto efectivo contratado fue de $489.053.281, segun contrato del 10/09/2012. 
Luego el 25/03/2013, GORE Biobio en Ord 1470 aprueba aumento de contrato por aumento de obras no consideradas en contrato por un monto de $34.333.226.
El monto total de la obra es de $523.386.507, moneda 2013.</t>
  </si>
  <si>
    <t>Contrato 125 del 24/08/2017 por $830.000.000.- con $70.000.000.- valor proforma incluido.
Res. N°2460 del 17-05-2018 aumento de plazo 47 días
Res. N°3328 del 03-07-2018 disminución de obras por $-28.758.400.-, aumento de plazo 28 dias.
Res.N°4560 07-08-2018 aumento de obras por $81.280.119.-, obras extraordinarias por $122.998.202.-
Res.N°4552 07-09-2018 mayor valor proforma por $22.853.422.-</t>
  </si>
  <si>
    <t>i) El monto original del contrato adjudicado para las Obras Civiles fue de $989.511.691. Posteriormente, mediante Decreto Municipal N° 1.340 de fecha 18/04/2018 se aprobó modificación del Contrato de acuerdo al siguiente detalle:
Aumento de Obras: $69.025.978
Disminuciones de Obras: $45.359.366
Obras Extraordinarias: $37.400.735
El monto final de dicha modificación (Obras civiles) significó un aumento del contratado de $61.067.347.
ii) El monto Original del Contrato de Consultorías fue de dos tipos:
a) Asesoría a la Inspección: El Monto Original fue de $42.000.000 y posteriormente se aprobó por parte del GORE un aumento de 53 días por un monto de $6.183.351. La modificación de Contrato se formalizó mediante Decreto Municipal Número 1.380 de fecha 19/04/2018.
Finalmente, con recursos municipales, se formalizó una última modificación de Contrato por un monto de $5.061.681. El decreto de aprobación de dicho Contrato se formalizó bajo el número 2.899 de fecha 22/08/2018.
b) Consultoría de Actualización Proyecto de Ingeniería por motivo de ajustar el proyecto a la nueva normativa sísmica (Decretos N° 60 y N° 61 de 2011) y a la nueva normativa de accesibilidad (DS 50). El monto de este estudio fue de $11.800.000 y se tramitó mediante trato directo con la Empresa ejecutora del diseño original.</t>
  </si>
  <si>
    <t>No se registraron gastos pagados con recursos propios. Sin embargo,  la licitación de Obras Civiles se realizó por un valor mayor al considerado originalmente por el proyecto.</t>
  </si>
  <si>
    <t>MONTO TOTAL  EN EQUIPOS, ADQUIRIDO SEGÚN  ORDENES DE COMPRAS  ES DE $44.603.471 DE LAS CUALES LAS SIGUIENTES  FUERON ADQUIRIDAS POR EL DEPARTAMENTO  T.I.C. 
4928-347-SE17 ENTEL FACTURA 16201669 POR  $ 4893042
4928-189-SE17 DANNY ANDRES GONZALEZ E.I.R.L. FACTURA 74 POR $4.165.000.-
4928-189-SE17 DANNY ANDRES GONZALEZ E,I,R,L NOTA DE CREDITO 19 POR -$160.650.-
MONTO TOTAL  EN EQUIPAMIENTO, ADQUIRIDO SEGÚN  ORDENES DE COMPRAS  ES DE $9859744  CORRESPONDIENTE A 14 ORDENES DE COMPRAS DEL PERIODO 2017, NO SE REGISTRAN EN EL SISTEMA LAS ADQUISICIONES DE EQUIPAMIENTO PARA EL PERIODO 2018</t>
  </si>
  <si>
    <t>Contrato  esta en UF , de fecha 23-01-2017, resolución N°251-10-03-2017, con un costo de 4783,68 UF y subsidio GORE DE 4450,06 UF., no presento variación del costo solo el reajuste de la UF</t>
  </si>
  <si>
    <t>LA MUNICIPALIDAD REALIZÓ UN APORTE DE $ 234.140.000 AL CONTRATO DE OBRAS CIVILES, LOS CUALES SE FUERON DESCONTANDO POR ESTADOS DE PAGO DESDE JUNIO DE 2016 HASTA JULIO DE 2017.
PRIMER CONTRATO FUE POR $ 1.911.158.449 DE FECHA 16 DE MAYO DE 2016 (APROBADO POR DECRETO EXENTO N°1900/108U/1084 DE FECHA 18 DE MAYO DE 2016).
AUMENTO DEL MONTO DE CONTRATO POR RE-EVALUACIÓN PROYECTO POR UN MONTO DE $ 111.298.930 PARA OBRAS CIVILES, CONTRATO DE FECHA 14 DE FEBRERO DE 2018 (APROBADO POR DECRETO EXENTO N°1900/10U/209 DE FECHA 25 DE ENERO DE 2018).
TRASPASO DE ÍTEM EQUIPOS Y EQUIPAMIENTOS, PARTIDA BUTACAS,  A ÍTEM OBRAS CIVILES POR UN MONTO DE $ 104.415.817 (APROBADO POR DECRETO EXENTO N°1900/35U/390 DE FECHA 21 DE FEBRERO DE 2018).</t>
  </si>
  <si>
    <t>Contrato consultorìas de fecha 01 de junio del 2013 por 10 meses. Monto a cancelar fue de $1.182.200 mensual.
Contrato de Obras:
MONTO ORIGINAL OBRA $ 1.022.811.301
AUMENTO DE OBRA $ 68.582.656
TOTAL OBRA $ 1.091.393.957</t>
  </si>
  <si>
    <t>Solo hubo una modificación de contrato por  aumento de obra, por un valor  de $37.830.425 (10%)</t>
  </si>
  <si>
    <t>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
Res 18 del 26.08.15 tramitado 14.09.15 que adj. contrato por un monto de $2.249.828.548.-
Res 1775 del 17.12.15 que modifica contrato y reprograma contenido de etapas
Res 117 del 26.01.16  que disminuye -$4.917.- y se reprograman contenidos de etapas 
Res 362 del 21.03.16 reprogramación de contenidos de etapas 
Res 1118 del 04.08.16 que disminuye -$5.617.- y otorga 30 días mas de plazo</t>
  </si>
  <si>
    <t>OBRAS CIVILES (INCLUYE EQUIPOS Y EQUIPAMIENTOS, LOS CUALES NO FUERON COBRADOS POR LA EMPRESA CONTRATISTA):
 - CONTRATO CON EMPRESA CONSTRUCTORA E INGENIERÍA LOS HUALLES LTDA., CON FECHA 26.05.2014, POR UN MONTO DE $411.989.900..-
  PAGADO A LA FECHA $382.518.291,  SALDO PENDIENTE DE PAGO POR NEGATIVA DE COBRO DEL CONTRATISTA $29.471.609.-
CONSULTORIA: 
CONTRATO 1: DISEÑO, CON CONSULTOR CELSO MONSALVE POR UN MONTO DE $17.800.000.-
CONTRATO 2: ASISTENCIA TÉCNICA DE OBRAS - ATO: CON EL SR. LEOPOLDO NAVARRETE NAVARRETE, CONSTRUCTOR CIVIL, POR UN MONTO DE $5.880.000.-</t>
  </si>
  <si>
    <t>Se realizó trato directo con INTEGRA Limitada para la adquisición de los equipos por un monto de $40.326.720.-
Mediante DA 5.015 de fecha 30.12.2013 se aprueba el contrato de ejecución de obra por un monto de $358.417.742.- con empresa TECMYC, y mediante DA 1.318 de fecha 26.03.2015 se regulariza y aprueba informe de liquidación de obra, constatando que se ha pagado a al fecha $324.297.018.- y quedaría un saldo de $34.120.724.-, se suma a esto la boleta de garantía por un monto de $17.920.887.-
Mediante DA 820 de fecha 02.03.2016 se regulariza y aprueba contrato suscrito con fecha 02.03.2016 entre la Municipalidad de Aysén y Servicios Socase S.A. por el monto de $64.220.666.-</t>
  </si>
  <si>
    <t>Cabe señalar que el monto inicial de convenio mandato de $1.014.718.000.-, es suplementado después de una re-evaluación aprobada a través de Ordinario N°2761 del GORE, de fecha 24/11/2017, con un monto de $31.816.641.- en el ITEM "Obras Civiles", quedando el monto total del mandato en $1.046.534.641.-.
Contrato N°1 del 9/03/2017, monto contratado $994.528.641. Por un plazo de ejecución 240 días corridos. (Obras Civiles).
Addendum de contrato N° 1 de fecha 09/11/2017, que aumenta plazo de ejecución en 60 días corridos, sin aumento o disminución de monto de contrato inicial. (Obras civiles).
Cabe señalar que Equipos y Equipamiento se adjudicaron y se adquirieron, mediante la misma licitación. 
El contrato inicial, es de fecha 02/03/2018, por un monto de $18.222.398.- para ITEM n°1 "Equipamiento y Mobiliarios", y un monto de $7.703.991.- para ITEM n°2 "Equipos", con un plazo de entrega de 7 días hábiles. Por incumplimiento de términos de referencia, por parte del proveedor, se cancela por el ITEM n°1 "Equipamiento y Mobiliarios" la suma de $18.051.717 finalmente.
Se financió con recursos FNDR el segundo contrato correspondiente al ITO de la obra, el primer contrato de 01/03/2017 al 30/06/2017 fue con financiamiento municipal. El Contrato inicial es de fecha 01/03/2017,aprobado mediante Decreto de contrato N°2228 de fecha 12/07/2017, rigiendo del 01/03/2017 al 30/06/2017.
El financiamiento FNDR del ITO fue con contrato de fecha 01/07/2017, aprobado mediante Decreto de contrato N° 2384 de fecha 01/08/2017, rigiendo del 01/07/2017 al 31/01/2018. Por un monto de $10.500.000.-.
Este contrato fue cancelado en su totalidad con recursos FNDR.</t>
  </si>
  <si>
    <t xml:space="preserve">Res. DA. Coppó N° 007 (08.06.2016) - resolución de adjudicación de contrato, con fecha de inicio el  13.07.2016 y  terminó el 27.12.2017
MONTO TOTAL EN EQUIPOS  SEGÚN ORDENES DE  COMPRAS  $ 39.626.627.-
MONTO TOTAL EN EQUIPAMIENTO SEGÚN ORDENES DE COMPRAS $ 18.181.770.
 </t>
  </si>
  <si>
    <t>A continuación se detallan los contratos y gastos (todos los montos en moneda nominal), por ítem:
Gastos Administrativos: Monto Ejecutado M$ 6.467.
Equipos: Monto ejecutado total: 21.676. Ejecutado en 2016: M$ 11.380 y ejecutado en 2018: M$10.296.
Equipamientos: Monto ejecutado total: M$  86.464 en 2016.
Contrato del ítem Consultorías: Asesoría a la Inspección Fiscal de Obras, por un total de M$ 26.630, entre el 13-10-2014 al 09-08-2015.
Monto ejecutado total en ítem de Obras Civiles: M$ 2.836.943. 
Detalle de contratos efectuados en el ítem de Obras Civiles:
-Contrato de Obras Civiles, Monto M$ 2.709.999, entre el 24-06-2014 al 15-07-2016.
-Contrato de empalme eléctrico, por un monto M$2.950, pagado en 2016.
-Contratos de obras menores, Monto M$ 7.540, pagado en 2016.
-Contrato modificación de ventanas en caja de escalera, monto M$ 9.996, pagado en 2017.
-Contrato incorporación de climatización a Fiscalía Local, monto M$ 106.458, pagado en 2018.</t>
  </si>
  <si>
    <t>-Item Obras Civiles: Contrato de fecha 28/07/2016 aprobado a través de decreto 2.619 de fecha 29/07/2016, suscrito entre la Municipalidad de Purranque y Juan Jose Siles por un monto de M$1.553.707; Anexo de Contrato de fecha 20/03/2017 aprobado a través de decreto Alcaldicio N°1.200 de fecha 30/03/2017, suscrito entre la Municipalidad de Purranque y Juan Jose Siles modificando el monto total del contrato de  M$1.709.849.
-Item Consultorias: Contrato de fecha 11/07/2016 aprobado a través de decreto alcaldicio N°2.421 de fecha 18/07/2016 suscrito entre la municipalidad de Purranque y Fernando Soto Vargas, por un monto de M$12.554; Anexo de Contrato de fecha 03/05/2017 aprobado a través de decreto alcaldicio N°1.776 de fecha 09/05/2017, suscrito entre la Municipalidad de Purranque y Fernando Soto Vargas, por un monto M$5.231.-
-Item Gastos Administrativos: Se rinden gastos administrativos a través de Oficio Alcaldicio Ord N°414 de fecha 28/04/2017 dirigido a Jefe de División Análisis y Control de Gestión; A través de Ord N°1.969 de fecha 09/05/2017 de Jefe de División Análisis y Control de Gestión toma conocimiento y recepciona rendición de gastos administrativos.-</t>
  </si>
  <si>
    <t>Producto de las modificaciones realizadas en el nuevo itemizado, se incorporaron nuevos ítems por un valor de $55.273.349.-, de acuerdo a  Se incorporó una obra extraordinaria que corresponde por $20.131.-, Se realiza una disminución de ítem presupuestados, que consideran: ítem 12.12 Puertas Cortafuego y de Seguridad, ítem 20.4 Sumidero aguas lluvias y el ítem 20.3.7 Pavimento de Hormigón, que consideran una disminución de obra de -$55.293.480.-
Considerando las modificaciones por disminuciones de obra y los aumentos de obra, se produce una Compensación de Obras que no modifican el presupuesto original, manteniéndose éste en $3.029.406.742.-</t>
  </si>
  <si>
    <t>Debido a la Cantidad de Información relativa a los pagos, se adjunta todo en un archivo excel llamado "OTROS/Resumen Gasto Gimnasio.xlsx" que se encuentra en la carpeta del proyecto, en este archivo se encuentra detallada la información.
A modo de resumen. :
En la primera licitación (con Kumelen) se gastaron:
$262.127.705 en obras civiles
$12.576.221 en Consultorias
$20.219.304 en gastos de boletas de garantí­a
Totalizando $294.923.230 
En la segunda licitación (con Figuz) se gastaron:
$556.466.809 en obras civiles
$9.000.000 en Consultorias
$33.940.696 en Gastos de Garantí­a
Totalizando $599.407.505
Totalizando por cada partida lo siguiente:
$818.594.514 en Obras Civiles
$21.576.221 en Consultorias
$54.160.000 en Gastos de Garantía
Totalizando en todas las partidas $894.330.735</t>
  </si>
  <si>
    <t>Monto contratado $1.000.571.266
Fecha contrato 23/01/2015</t>
  </si>
  <si>
    <t>RES AFECTA 008, POR $4.236.871.360
RES EX 491. 21-07-2016 POR $ -20.915.564 (DISMINUCIÓN DE CONTRATO)
MONTO FINAL $4.215.955.796</t>
  </si>
  <si>
    <t>No hubo recursos propios en esta Obra.</t>
  </si>
  <si>
    <t>- contrato de fecha 25 de enero de 2018 por un monto de $90.908.979.
- Modificación de contrato por aumento de plazo de fecha 31 de mayo de 2018.
- Modificación de contrato por aumento de plazo de fecha 29 de junio de 2018.
- Modificación de contrato por disminución de obras de fecha 01 de agosto de 2018 por un monto de $12.622.517</t>
  </si>
  <si>
    <t>ADJ. Y CTTA. L.P. 47/2017 RES. EX. N° 1873 DEL 15/09/2017 por $443.872.500.-</t>
  </si>
  <si>
    <t>1. Contrato de fecha 28 de Marzo 2016 por un monto de $ 634.999.857.-
2. Modificación de Contrato de fecha 4 de Octubre 2016 por un monto de $ 63.486.254.-
No existen pagos con recursos propios.</t>
  </si>
  <si>
    <t>Contrato Obras Civiles, Monto total con aumentos 1.596.001.789 IVA Incluido.</t>
  </si>
  <si>
    <t>Se realizaron 2 contratos de adquisición de "EQUIPAMIENTO":
Contrato 1 Equipamiento: "Adquisición e instalación equipamiento - tribunas retractiles transportables y butacas monocasco, club boxeo Heriberto Rojas", contrato según Res. Ex. 1254 del 17/08/2017. por un monto de M$ 18.322.y plazo de 70 días. Este contrato fue adjudicado al Contratista "Esteban Roman Galves" iniciando el 03/09/2017 (fecha acta entrega de terreno) y terminando el 12/11/2017 (acta de recepción final de fecha 30/11/2017).
Contrato 2 Equipamiento: "Adquisición Ring de Boxeo e implementos deportivos varios - club boxeo Heriberto Rojas", contrato según Res. ex. 37 del 10/01/2018 por un monto de M$9.420, sin plazo de ejecución. Este contrato de adquisición se realizó con la empresa L.U.S. NAKATA DEPORTES y el acta de recepción final tiene fecha 30/04/2018.
Se realizó 1 contrato de "OBRAS CIVILES":
Contrato 1 Obras Civiles: "Reposición Club de Boxeo Heriberto Rojas, Comuna Iquique", contrato según Res. Ex. 2314 de fecha 10/12/2015 por un monto de $ 419.980.194, plazo 240 dias corridos, adjudicada al contratista Esteban Roman Galvez, iniciando obras el 30/12/2015, según acta entrega de terreno. Luego por Res. Ex. 1651 del 02/09/2016 se aumenta plazo de 120 dias, quedando un plazo final del contrato de 360 días (240+120). Luego por Res. Ex. 1516 del 05/04/2017 se aprueban obras extraordinarias por un valor de $ 9.793.830, quedando un nuevo monto final de contrato de $ 429.774.024. Finalmente con fecha 18/08/2017 se realiza recepción final del contrato, según consta en acta de recepción final de las obras.</t>
  </si>
  <si>
    <t>Obra contratada a WALDO HÉCTOR SÁNCHEZ ROMÁN según RES 83 de fecha 12-10-2016, y con modificación de contrato según RES 6285 de fecha 29-11-2017. Monto del contrato con modificaciones M$1.991.691.- El contrato aumento por sobre el 10%, monto que no se logra reflejar en BIP por sobrepasar el monto máximo.</t>
  </si>
  <si>
    <t>AÑO 2017
Gastos Administrativos M$ 350 (fondo sectorial SERVIU)
AÑO 2018
Consultoria M$14.040 (fondo sectorial SERVIU)
Obra Civil    M$ 392.346 (fondo sectorial SERVIU)</t>
  </si>
  <si>
    <t>Item	           N° Contrato	Monto M$	Fecha Inicio	Fecha Término	días corridos	Observación
OOCC	           36/2016	        3.168.418 	12/09/2016	06/05/2018	               601	                No refleja el pago del anticipo para obras civiles
Consultorías	   98/2018	                7.600 	01/01/2018	30/04/2018		
Consultorías    73/2017	              20.400 	01/01/2017	31/12/2017		
Consultorías	   496/2016	              11.900 	01/06/2016	31/12/2016		
	                           RS	          TOTAL
Consultorías	        28.803.000 	 39.900.000 
OOCC	          3.090.014.000 	 3.168.418.473 
Equipamiento  201.726.000 	 109.721.408 
Equipos	            212.691.000 	 154.503.581 
	                 3.533.234.000 	 3.472.543.462</t>
  </si>
  <si>
    <t>Se realizo contratación a través de licitación publica ID 3506-38-LP17.</t>
  </si>
  <si>
    <t>Se desconoce diferencia de BIP con SIGFE, ya que lo ingresado en BIP es lo efectivamente pagado por el Subdepartamento de Recursos Financieros del SSA. La Sección de Gestión de Inversiones no ingresa información al sistema SIGFE.</t>
  </si>
  <si>
    <t>El costo de obras civiles corresponde a lo ejecutado en los dos contratos. 
El primero adjudicado por un monto de $837.095.978 y liquidado con un 77% de avance equivalente a 597.132.574.-  El segundo contrato adjudicado por un valor de $699.998.303.- por lo que ambos suman: $1.297.130.877.- sin aumentos.
Los Gastos Administrativos realmente utilizados fueron $7.980.095.- devolviéndose el saldo de $7.831.905 al mandante GORE.</t>
  </si>
  <si>
    <t>No existen contratos pagados con recursos propios</t>
  </si>
  <si>
    <t>Solo se encuentra una diferencia de 1 peso</t>
  </si>
  <si>
    <t>AMBOS CONTRATOS, OBRAS Y CONSULTORIA, FUERON FINANCIADOS CON RECURSOS SECTORIALES (AGUA POTABLE RURAL)</t>
  </si>
  <si>
    <t>1) Contrato de Obras Civiles adjudicado a la Empresa Constructora FV, según Resolución DROP XV (TR) N°002; tramitada el 14-11-2016 por un monto de $5.479.459.212.
2) Contrato de Asesoría a la Inspección Técnica adjudicado a la empresa consultora SIGA, según Resolución DROP XV (EX) N° 252, tramitada el 30-12-2016.</t>
  </si>
  <si>
    <t>OBRAS CIVILES:
- ACUERDO COMPLEMENTARIO (CONTRATO): con fecha 15-09-2016, se realiza acuerdo complementario con la Empresa BDH Arquitectos Ltda.   por un Monto contrato de $798.007.810 iva incluido. y plazo de 340 días corridos.
- Res Exenta N°015/518 de fecha 10-07-2017, Autoriza aumento, disminución y obras extraordinarias. Finalmente se traduce en un aumento de $27.973.107.
TOTAL OBRAS CIVILES: $825.980.917.-
CONSULTORIAS:
- ATO:
- CONTRATO ATO: Profesional Joaquín Segura Silva. desde fecha 01-09-2016, duración por 14 meses, valor mensual $2.000.000 impuesto incluido. Total $28.000.000.- (imp incluido)
- Modificación de contrato de fecha 17-10-2016, el cual prorroga contrato en 19 días corridos, desde el 01 al 19 de noviembre 2017.
$1.266.673.- imp incluido
MONTO TOTAL PAGADO ATO: $29.266.673.-
CALCULISTA:
- Res Exenta 015/111 de fecha 23-02-2017 Regulariza y autoriza pago a profesional Ing. Calculista.
TOTAL PAGO PROFESIONAL CALCULISTA: $474.636.- Bruto
EQUIPOS:
1ERA ORDEN DE COMPRA N°1574-760-CM17 DE FECHA 03-11-2017 
ULTIMA ORDEN DE COMPRA N°1574-773-CM17 DE FECHA 08-11-2017
EQUIPAMIENTO:
1ERA ORDEN DE COMPRA N°1574-757-CM17 DE FECHA 02-11-2017
ULTIMA ORDEN DE COMPRA N°1574-772-CM17 DE FECHA 07-11-2017</t>
  </si>
  <si>
    <t>EL CONTRATO ORIGINAL DE OBRAS CIVILES COMPROMETIÓ LA SUMA TOTAL DE $ 1.174.159.800
POR RESOLUCIÓN EXENTA 31/1/2/2269, DEL 06/11/2017, SE SUPLEMENTA EN LA SUMA DE $ 77.997.815 EL CONTRATO, QUEDANDO EN DEFINITIVA COMPROMETIDA LA CANTIDAD DE $ 1.252.157.615 PARA LA EJECUCIÓN DE LAS OBRAS.</t>
  </si>
  <si>
    <t>Obras Civiles
- Contrato 1:  Construcción Colector de Aguas LLuvias Cordón Verde Población Menzel  Valdivia, M$19.960.-, inicio 16/12/2016 término 14/02/2017.
-  Contrato 2: Construcción Cordón Verde Población Menzel Valdivia, M$683.337.-, inicio 05/10/2017 término 03/05/2018.
Total Contratado M$703.297.-</t>
  </si>
  <si>
    <t>Contrato de obras civiles y equipamiento: $1.444.531.837.-; fecha de contrato: 06-10-2016.
Gastos administrativos: 
Contrato de Consultoría: $30.665.730.-; fecha de decreto de contrato: 04-04-2013.</t>
  </si>
  <si>
    <t>Esta iniciativa fue financiada con recursos propios; el contrato inicial contemplaba un monto de $557.243.287, mediante la resolución exenta 151039 del 15-12-2017, JUNJI autorizó aumentar el monto del contrato en $21.301.605, con un efecto similar la JUNJI autorizó un según aumento del contrato, aprobando el ajuste de cubo por $26.197.715; mediante la resolución exenta 151076 del 18-04-2018 se autorizó la modificación de contrato que incorporó los dos aumentos anteriores, dejando el valor del proyecto en $604.742.607. Luego de esto se tuvieron 150386 y 150712 del 18 de abril y 31 de julio de 2018 respectivamente, que si bien modificaron partidas del contrato, mantuvieron el monto de este.
¿	Otros gastos: 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
¿	Obras civiles: los gastos de este ítem se ejecutaron mediante estados de pagos mensuales, registrados en su totalidad en el Detalle Financiero del Contrato del estado de avance de obra N° 13, el cual queda representado en la tabla 1.
¿	Equipos: esta iniciativa no presentó gasto en este ítem.
¿	Equipamiento: esta iniciativa no presentó gasto en este ítem.
¿	Consultorías: los gastos de este ítem se pagaron en los 3 primeros estados de pago, desde octubre del 2017 a diciembre de 2017, según se indica en la tabla 2.</t>
  </si>
  <si>
    <t>CONTRATO OOCC M$1.338.150.000.-/10.12.2015
DISMINUCIÓN DEL CONTRATO DE OOCC A SUGERENCIA DEL PROFESIONAL FISCALIZADOR M$100.718.-/28.09.2016
TOTAL FINAL CONTRATO OOCC $1.237.432.-
CONTRATO CONSULTORÍA $51.800..-/01.03.2016
TOTAL PROYECTO M$1.289.232.-</t>
  </si>
  <si>
    <t>Cabe destacar que el contrato de obras civiles pasó por las siguientes modificaciones:
- 14/03/18 se aprobó cuarto addendum en el sentido de aumentar el valor del contrato a la cantidad de $547.791.156.
- 03/05/18 se aprobó quinto addendum modificando a $546.857.014
- mediante res. N°2019 del año 2018, se resuelve modificación de monto a $549.761.561, siendo éste último monto el que efectivamente se gastó y pagó a la Constructora (no lo que muestra el recuadro).
El monto ajustado corresponde al pago de derecho municipal (otros gastos por $642.845) y al de consultorías.
La diferencia que se produce en equipos por $4.024.000 se produce porque las compras de baja cantidad no están sometidas a suscripción de contrato, por tanto éstas quedan fuera de ser inscritas en la plataforma del BIP, lo mismo se produce en el ítem de equipamiento, quedando fuera del BIP la cifra de $518.000.-</t>
  </si>
  <si>
    <t>Primer Contrato: Vía Trato directo, con fondos FNDR, según Resolución Afecta N° 70 de fecha 10 de septiembre de 2013, para 120 soluciones fotovoltaicas individuales y por un monto de $640.606.940, obras contratadas a la empresa VISIBILITY S.A. Con término anticipado de obras.
Segundo Contrato: Vía Licitación Pública, con fondos FNDR, según Resolución Exenta N° 1099 de fecha 10 de agosto de 2017, para 5 soluciones fotovoltaicas individuales y por un monto de $41.594.190, obras contratadas a la empresa Energía de la Patagonia SPA.</t>
  </si>
  <si>
    <t>MONTO CONTRATADO  $ 1.024.313.368.-
MONTO EJECUTADO EN OBRAS CIVILES SEGÚN SIGFE $  1.107.703.869
GASTOS ADMINISTRATIVOS CANCELADOS AL MOP $ 5.000.000.
MONTO EJECUTADO EN EQUIPAMINEOT SEGUN SIGFE $ 24.091.130
MONTO EJECUTADO SEGÚN SIGFE EN CONSULTORIAS $ 22.728.600</t>
  </si>
  <si>
    <t>En relación a las obras civiles:
Res. N° 08 del 07/03/16 adjudica y contrata las obras civiles del  proyecto  con los siguientes recursos:  sector 86.661,45 UF  y  FNDR. $2.929.794.037-Según la información ingresada existe error en el BIP,  dado que el gasto difiere de lo contratado en un 5%.  
En el SIGFE  los gastos corresponden exactamente a  lo contratado.</t>
  </si>
  <si>
    <t>No se realizaron gastos con recursos propios dado que el contrato fue FNDR.</t>
  </si>
  <si>
    <t>contrato original: 435.657.134 Según decreto alcaldicio municipal N° 2559 del 14 de septiembre 2017
contrato final: 446.089.836 según decreto alcaldicio municipal N° 195 del 22 de enero del 2018
suplemento: 10.432.702 Aprobado según  Ordinario N°970 del 19 de diciembre del 2017  del Gobierno Regional de Atacama y solicitado por el alcalde via el oficio alcaldicio N°687 del 27 de noviembre del 2017.</t>
  </si>
  <si>
    <t>Se realizaron modificaciones al proyecto “Construcción Posta De Salud Rural Quinamavida De Colbún”, que surgen a solicitud de la Seremi de Desarrollo Social de la Región del Maule, donde ésta, solicita modificaciones al proyecto aprobado, esto para dar cumplimiento a las exigencias sanitarias vigentes. Con lo anterior, se solicitó a la empresa ejecutora del proyecto “Construcción Posta De Salud Rural Quinamavida De Colbún”, entregar presupuesto para la subsanar las observaciones sanitarias indicadas por la autoridad sanitaria.
Estas modificaciones totalizaron $4.285.488, que se ejecutaron por Trato Directo autorizado por el mandante</t>
  </si>
  <si>
    <t>Item Equipamiento: existe diferencia en ambos presupuestos (Contratos BIP y SIGFE) dado que en un contrato enmarcado en orden de compra n° 734-981-CM15, el monto indicado en plataforma BIP fue de $409.722, sin embargo el verdadero facturado y reflejado por SIGFE es de$557.552,  dando la diferencia que reflejan ambas plataforma por $147.830 (M$147). De esta forma se corrobora que el efectivamente ejecutado corresponde al indicado por columna Total SIGFE [M$]
Item Equipos: se evidencia que existió una imprecisión al indicar los montos con contrato en sistema BIP para este item, dado que el efectivo ejecutado es que se indica en columna Total SIGFE [M$], ejecutándose para este item un total de $ 30.002.659.</t>
  </si>
  <si>
    <t xml:space="preserve">Sin Observaciones </t>
  </si>
  <si>
    <t>Segun contrato 11739 aprobado bajo Resolución DOH Nº 4312 de fecha, 01.12.2017 , se estipulo que el valor del contrato seria de $747.728.415, monto que no fue modificado a lo largo del desarrollo del contrato.
El Gasto por Gestión Técnica y Administrativa de Nuevosur, fue aprobado por Resolución DOH Nº 4468 de fecha 11.12.2017 y se estipulo el valor de $108.420.620 que corresponde el 14.5% del valor del contrato.</t>
  </si>
  <si>
    <t>O.Civiles Res. n°1 del 17.02.2016 que adjudica a Julio Riquelme Rodriguez por un monto de $943.440.880 y un plazo de 330 días</t>
  </si>
  <si>
    <t>El gasto total registrado en SIGFE es de M$ 4.6368.524.- 
Adicionalmente se pagó con recursos propios por falta de disponibilidad presupuestaria  M$13.330.- correspondiente a obras civiles, monto no registrado dentro del costo total del proyecto</t>
  </si>
  <si>
    <t>1ER CONTRATO
FECHA&lt;. 11.09.2015
MONTO: 548.624.035
2DO CONTRATO
FECHA: 26.07.2017
MONTO: 1.106.025.820</t>
  </si>
  <si>
    <t>CONTRATO DE OBRAS CIVILES CON EMPRESA INGENIERÍA Y CONSTRUCCIONES SUR LIMITADA, RUT: 76.188.610-K:
Contrato original por la suma de $825.980.000.-
Aumento de Contrato por la suma de $36.856.000.-
Monto total Contrato: $862.836.000.-</t>
  </si>
  <si>
    <t>Contrato del 23-09-2015 por $3.919.337.400. Plazo ejecución 420 días corridos. Termino obra 2-12-2016
Contrato del 14-12-2016 por $ 216.138.620. Aumento de plazo  115 dias corridos. termino obra 28-03-2017
Contrato del 21-04-2017 por $ 0 . Aumento de plazo  70 días corridosd. Termino obra 06-06-2017</t>
  </si>
  <si>
    <t>Contrato de fecha 24 de abril de 2015 por un monto de $1.398.627.364
Modificación de contrato de fecha 17 de noviembre de 2016 que incorpora las obras extraordinarias quedando en $1.495.410.543
Contrato de fecha 4 de mayo de 2015 por un monto de M$259.816
Contrato de fecha 16 de septiembre de 2015 por un monto de $4.025.000</t>
  </si>
  <si>
    <t xml:space="preserve"> Contrato de fecha  02. de Agosto de 2017, Por 180 días de ejecución.
Contrato Modificatorio N°1 de fecha 05 de febrero de 2018,  en el que se aumenta el plazo de ejecución en 20 días corridos,  se detecto un problema en el diseño del proyecto en el cual no consideraba un muro de contención en una de las viviendas del sector la cual tenia como medida de protección gaviones, se tomó la determinación de pedir un aumento de obra al gobierno regional, el cual se encuentra en tramite,  por eso es imposible continuar con los trabajos de pavimentación,  ya que primero se debe construir el muro de contención que se encuentra en proceso de aprobación del SERVIU Y GORE. entendiendo que los planos y EETT, nacen de un diseño propuesto para obtención de recursos y futura intervención de los espacios públicos, es que hoy se analizan los puntos anteriores en pos de la mejoría constante de ellos: se busca a través de esta modificación proteger la integridad y vida de los habitantes de la vivienda mencionada. disminuyendo la probabilidad de desprendimientos y así esta tenga una mayor durabilidad en el futuro. no implica modificación en el monto.
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t>
  </si>
  <si>
    <t>No existen variaciones entre el monto pagado y el contratado</t>
  </si>
  <si>
    <t>Contrato efectuado con fecha 25 -01-2017 y resolución que lo aprueba de fechaN° 351 del 05 -04-2017, por un monto en UF , de 5.222,34 UF, y Subsidio Gore de 4.678,58 UF.</t>
  </si>
  <si>
    <t>Total monto contratado $213.786.520.fecha contrato 16/05/2017.
No hubo contratos con recursos propios.</t>
  </si>
  <si>
    <t>AÑO			MONTO TOTAL DEVENGADO [M$] (*)			MONTO TOTAL GASTADO [M$] (*)			
2016			                879.403					                                           879.403			
AÑO			MONTO TOTAL DEVENGADO [M$] (*)			MONTO TOTAL GASTADO [M$] (*)			
2017			                    1.972.489					                                1.972.489			
AÑO			MONTO TOTAL DEVENGADO [M$] (*)			MONTO TOTAL GASTADO [M$] (*)			
2018			                  167.689					                                167.689			
MONTO TOTAL (M$)		3.019.581				                                   	3.019.581
se sube archivo con detalle de gastos por año</t>
  </si>
  <si>
    <t>•	Contrato de Ejecución de Obras y Equipamiento D.A. n° 1736 de fecha 16 de Junio 2016
Asignaciones ;
Subtitulo 31, ítem 02, Asignación 004, Obras Civiles: $ 1.384.373.043.-iva incluido.
Subtitulo 31, ítem 02, Asignación 005, Equipamiento: $98.368.000.- iva incluido.
Resolución Exenta N° 370 Autoriza Modificación Convenio de Programación.
Subtitulo 31, ítem 02, Asignacion 001 Gastos Administrativos 614 M$.-
Subtitulo 31, ítem 02, Asignacion 002 Consultorias 22.868M$.-
 Subtitulo 31, ítem 04, Asignación 002, Obras Civiles: $ 1.349.456.-iva incluido.
Subtitulo 31, ítem 05, Asignación 005, Equipamiento: $133.283.- iva incluido.
D.A. 1711 del 15 de Junio 2016, Aprueba Orden de Compra 4353-12-SE16 por un monto de $1.482.741.943.-IVA incluido.
•	Contrato de Consultoria D.A. N°1872; de fecha 29 de Junio 2016;
Monto adjudicado: $21.234.000.- IVA incluido;  modificación contrato (aumento) D.A.n° 2602 del 29 de Junio 2018 por un monto de $1.663.385.-
No existen gastos asociados a "Gastos Administrativos"</t>
  </si>
  <si>
    <t>En obras civiles se gastaron M$ 2.396.837.- según presupuesto final y Acta de Recepción Provisional.</t>
  </si>
  <si>
    <t>CONTRATO OBRA CIVIL  DE FECHA  11 DE AGOSTO DE 2014 POR $1.393.728.000
CONTRATO ASESOR ITO DE FECHA 25 DE SEPTIEMBRE DE 2014 POR $15.400.000
CONTRATO ASESOR ITO DE FECHA 1 DE JULIO DE 2016 POR $15.400.000
MODIFICACIÓN CONTRATO OBRAS CIVILES DE FECHA 9 DE JULIO DE 2015 AUMENTO POR $352.794.473
MODIFICACIÓN CONTRATO OBRAS CIVILES DE FECHA 10 DE AGOSTO DE 2016 AUMENTO POR $137.829.539</t>
  </si>
  <si>
    <t>La obra fue contratada mediante Resolución de Contrato N°32 del 05.12.2016 por un monto de M$540.557,884 sin variación del monto inicial contratado.
Por concepto de gastos administrativos se pagó en el año 2015 M$2.000 y el año 2016 M$2.000. Monto total pago gastos administrativos M$4.000
Por concepto de obras civiles se pagó en el año 2017 M$219.745  y en el año 2018 M$320.812,844. Monto total pago obras civiles M$540.557,844 que corresponde al total del monto contratado de la obra.-
Obras con recursos Sector.
El total gastado se encuentra ingresado en BIP y el gasto total SIGFE se encuentra igualmente ingresado en su totalidad. 
Se adjunta reporte SIGFE años 2015, 2016, 2017 y 2018 en carpeta digital "Pagos registrados en Sigfe"</t>
  </si>
  <si>
    <t>Obras Civiles:
El contrato de ejecución fue adjudicado a Constructora ARAUCO S.A. por un monto inicial de $2.327.463.191 con IVA incluido. 
Se debe considerar en forma complementaria, el contrato a empresa constructora 3L S.A. por concepto de construcción planta elevadora Barros Negros, que entregó cerca de 420 soluciones de conectividad a viviendas del área de influencia. 
Consultorías: 
* Se contrata a ESSBIO S.A. para asesoría técnica por un monto inicial de $169.431.600.-
*Se contrata como AITO a ISKRA Reyes por $19.999.992.-
*Se contrata como Encargada Participación Ciudadana a Maria Isabel Riveros, por $9.984.408.-</t>
  </si>
  <si>
    <t>Res. Exta. N° 2633 del  28/12/2017, del Serviu Región de Magallanes y de la Antártica Chilena, se contrata y adjudica por $272.817.773- licitación Pública N° 66/2017 por $272.817.773-</t>
  </si>
  <si>
    <t>LA OBRA FUE CONTRATADA A LA EMPRESA INGENIERIA AUSTRAL LTDA. , POR UN MONTO DE $ 189.041.020 IVA INCLUIDO Y UN PLAZO DE EJECUCION DE 120 DIAS CORRIDOS A CONTAR DE LA FECHA DE ACTA DE ENTREGA DE TERRENO.  EL CONTRATO ES DE FECHA 30.06.17 Y FUE APROBADO POR D.A. NRO. 1718 DEL 13.07.17.
LA CONSULTORIA  FUE CONTRATADA A MIGUEL ANGEL OJEDA GUERRERO, POR UN MONTO DE $ 1.225.000.- MENSUAL CON DURACIÓN DE 8 MESES, ES DECIR, UN TOTAL DE $ 9.800.000.- SEGUN CONSTA EN CONTRATO DE FECHA 12.06.17 EL CUAL FUE APROBADO POR D.A. NRO. 1717 DEL 13.07.17</t>
  </si>
  <si>
    <t>La Municipalidad Realizo Gastos propios para las siguientes partidas:
1) Pago de Consultorias
Realizado un pago de $3.333.333 pesos desde enero a marzo del 2014 (3 meses), para don Leonidas Mérino.
Pagos desde Octubre del 2016, hasta Enero del 2017 y Desde Julio del 2017 hasta Noviembre del 2017 (9 meses) por un total de $17.845.078
Totalizando en ambas consultorias $21.178.411
2) Ademas se realizaron los siguientes gastos en terrenos
Para Compras de Terrenos se Pagaron $3.535.200 y para Expropiaciones $2.778.195, Totalizando en estas dos partidas $6.313.395
Con lo que el aporte Municipal Total (Consultorias + Terrenos) fue de $27.491.806</t>
  </si>
  <si>
    <t>Obras Civiles: El monto adjudicado corresponde a $364.414.316 IVA incluido.
Consultorías: El monto adjudicado corresponde a $16.740.000.- IVA incluido, Orden de Compra 4353-38-SE15, D.A.6427 del 10 dic 2015, Contrato D.A. 6683, del 17 dic 2015,  plazo 9 meses.</t>
  </si>
  <si>
    <t>El Convenio se aprueba por Resolución Afecta N° 121 del 04 de agosto 2016.- La fecha del Convenio es el 04 de agosto 2016.- por un monto de $3.373.217.000.-</t>
  </si>
  <si>
    <t>1. El Contrato original se firmo con fecha 30 de Marzo  del 2016 por 180 días por un monto de $ 524.702.109.- . 
2. Hubo una primera Modificación de Contrato por aumento de Obras de fecha 19 de Noviembre del 2016,  por un monto incremental de $ 49.747.712.-, totalizando un costo total de 574.449.821.-</t>
  </si>
  <si>
    <t>En el ítem obras civiles se pagó en el año 2016 M$152.053, el año 2017 M$2.766.437 y el año 2018 M$692.156,029. Esta misma cantidad M$3.610.646,026 se refleja en Sigfe según detalle presentado en carpeta digital que se adjunta en Informe "Pagos Registrados en SIGFE años 2016 - 2017 - 2018"
Los gastos administrativos de este proyecto es de M$1.680 durante el año 2016, cuyo primer gasto de M$701 se pagó en Noviembre 2016 y M$979 en diciembre 2016.
La obra fue contratada mediante Resolución N°026 de fecha 08.11.2016, con toma de Razón por parte de Contraloría Regional con fecha 29.11.2016, protocolizada con fecha 05.12.2016, por el monto de M$3.3347.126,128 de los cuales M$2.567.126,128 corresponden a valor de la obra y M$780.000 a valor proforma, con un plazo inicial de 420 días corridos, iniciada el 28.12.2017 siendo su fecha de término contractual el 21.02.2018. Sin modificaciones en su plazo.
La obra presenta las siguientes modificaciones de obras:
Mediante resolución Exenta N°2975 del 31.10.2017 se modifica el monto del contrato, principalmente relacionadas con el tránsito vehicular en los puntos donde las calles que lo cruzan van intersectando a las ciclo vías, por lo que debía realizarse modificaciones geométricas en estos cuellos con diferencia de M$0 de variación. Asimismo, se modifican los montos finales de valores proforma, relacionados principalmente con el proyecto de iluminación de la obra, produciéndose una diferencia de M$168.515,629 de aumento del monto del contrato.
Mediante resolución Exenta N°519 del 31.01.2018 se modifica el monto del contrato, según informe 27 de fecha 09.08.2017 produciéndose una diferencia de aumento del contrato de M$152.053 que fueron anticipados a Saesa por la cotización de partidas correspondientes a alumbrado público que finalmente no se materializaron, debiendo dicha empresa reintegrar este monto al Ministerio.
Mediante resolución Exenta N°1197 del 27.03.2018 se autoriza modificación de obra, con diferencia M$0 en el monto del contrato.
Mediante Resolución Exenta N°3386 del 22.10.2018 se modifica el contrato en M$57.068,729 por saldo no pagado y diferencia de pagos a las empresas de Telefonía y Telecomunicaciones por valores Pro forma, revisadas en terreno las interferencias existentes y de la solicitud emanada por la Dirección de Transito de la I. Municipalidad de Osorno en conjunto con la empresa constructora a cargo de las obras civiles, se definió modificar el trazado de la ciclo vía, donde en algunos sectores se trasladó dentro de las mismas áreas verdes, mientras que en otros se debió subir la ciclo vía hacia la vereda (Originalmente estaba emplazada a nivel de calzada). Por esta razón algunas empresas no ejecutaron sus obras de traslado de redes, por lo que no fue necesario mover sus postes. 
El proyecto fue sometido a reevaluación por reemplazo de 2 ejes inicialmente seleccionados para la construcción de la red de ciclo vías recomendada por conflictos de uso vehículos motorizados ciclista. Los ejes a cambiar fueron:
Calle Chillán entre calles Concepción y Santiago, que se reemplaza por calle Tarapacá entre calles Concepción y Santiago.
Calle Barros Arana entre calles Zenteno y Cesar Ercilla que se reemplaza por calle Zenteno, entre calles Barros Arana y César Ercilla.</t>
  </si>
  <si>
    <t>Según Resolución Exenta N°34 se adjudica y contata las obras civiles por un total de M$700.361, cuyo costo final llegó a M$707.641; se agrega según Trato Directo N°8/2017 la pavimentación de Calle Casanova por un total de M$47.497 que no tuvo cambios.
Gastos administrativos y Consultorías se ciñeron al presupuesto.</t>
  </si>
  <si>
    <t>Se realizaron 6 contratos de obra que son los siguientes:
Obras Civiles
Construcción Defensas Fluviales Río Ibáñez Región de Aysén Etapa I - Monto $ 242.912.326       Fechas: 05.08.2014 - 18.12.2014
Construcción Defensas Fluviales Río Ibáñez Región de Aysén Etapa II - Monto $ 317.339.678      Fechas: 19.12.2014 - 17.10.2015
Construcción Defensas Fluviales Río Ibáñez Región de Aysén Etapa III - Monto $ 248.239.776     Fechas: 17.11.2015 - 12.09.2016
Construcción Defensas Fluviales Río Ibáñez Región de Aysén Etapa IV - Monto $ 330.278.921     Fechas: 24.11.2016 - 22.06.2017
Construcción Defensas Fluviales Río Ibáñez Región de Aysén Etapa V - Monto $ 361.959.105      Fechas: 06.12.2017 - 04.07.2018
Construcción Defensas Fluviales Río Ibáñez Región de Aysén Etapa VI - Monto $ 121.306.280      Fechas: 15.09.2018 - 24.12.2018
Consultorías
Asesoría a la Inspección Fiscal, Construcción Defensas Fluviales Río Ibáñez. Región de Aysén. Etapa I - Monto $ 20.822.400 Fechas: 08-09.2014 - 27.12.2014
Asesoría Construcción Defensas Fluviales Río Ibáñez. Puerto Ibáñez III - Monto $ 15.787.500 Fechas: 03.05.2016 - 01.08.2016
Asesoría Construcción Defensas Fluviales Río Ibáñez IV - Monto $ 35.834.400 Fechas: 27.10.2016 - 25.05.2017
Gastos Administrativos
2014	300.000
2015	0
2016	300.000
2017	0
2018	243.330</t>
  </si>
  <si>
    <t>El proyecto fue adjudicado por un monto de $ 765.991.331 IVA incluido.
Se realizó una ampliación mediante decreto alcaldicio n° 326 de fecha 09.03.2018 por un monto $ 37.532.112.-</t>
  </si>
  <si>
    <t>Esta iniciativa fue financiada con recursos propios; 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el resto de modificaciones del contrato no afectarían al monto.
¿	Otros gastos: JUNJI Maule, atendiendo al proceso de pago de valor pro forma del programa Aumento de Cobertura, el año 2017 devolvió a la empresa constructora el valor de $1.518.229, como respuesta a la carta materia “reembolso derechos municipales permiso edificación” emanada de la empresa constructora SOC. CONSTRUCTORA FAUNDEZ CORDOVA Y CIA. LTDA. e ingresada por oficina de partes de JUNJI Maule el 20-10-2017, acompañando la orden de ingreso municipal de Constitución N° 0035451 con timbre de pago de 11-09-17.
¿	Obras civiles: los gastos de este ítem se ejecutaron mediante estados de pagos mensuales, registrados en su totalidad en el Detalle Financiero del Contrato del estado de avance de obra N° 14, el cual queda representado en la tabla 1:
¿	Equipos: El gasto en el ítem de equipamiento no generó retraso en la puesta en marcha de esta iniciativa.
¿	Equipamiento: El gasto en el ítem de equipamiento no generó retraso en la puesta en marcha de esta iniciativa.
¿	Consultorías: los gastos de este ítem se pagaron en los 5 primeros estados de pago, desde julio del 2017 a noviembre de 2017, según se indica en la tabla 2:</t>
  </si>
  <si>
    <t>Obra contratada a DIEGUEZ ARQUITECTURA Y CONSTRUCCION LTDA. según RES 67 de fecha 15-06-2016, y con modificación de contrato según RES 2629 de fecha 06-06-2017 y RES 3607 de fecha 03-07-2017. Monto del contrato con modificaciones M$572.391.- 
.-</t>
  </si>
  <si>
    <t>El Proyecto "Construcción Parque Avenida Canal de la Luz" se ejecutó con financiamiento Sectorial y su materialización a cargo del contratista "Constructora AMULEN Ltda.". Los Actos Formales del contrato en virtud del gasto asociado a éste, se detallan a continuación:
        TRAMITE	                   RESOLUCIÓN QUE AUTORIZA ACTO	                                MONTO	             PLAZO
Adjudicación/Contrato	Resol. Afecta N° 39 del 07.10.16, (TR. 07.12.2016)	$ 2.428.800.000	      540 dc.
Modificación Contrato	Resolución N° 4797 de fecha 26.12.2017	                  $ 70.375.902      	-----
Modificación  Contrato	Resolución  N° 4888 de fecha 27.12.2017	                  $ 27.199.388	       -----
Modificación  Contrato	Resolución  N° 2726 de fecha 10.08.2018	                  $ 29.047.308	       -----
Modificación  Contrato	Resolución  N° 3656 de fecha 31.10.2018	                -$ 1.300.008	       -----
	                                                                                          MONTO  FINAL  TOTAL     $ 2.554.122.590	
La Expropiación de terrenos del Proyecto "Construcción Parque Avenida Canal de la Luz", se aprueba el Pago por Indemnización Provisional por Expropiación de Inmuebles para este proyecto, se detalla a continuación:
1. Resolución Exenta N° 5544 de fecha 30.12.2015 por un monto de $ 205.295.000.-
2. Resolución Exenta N° 5591 de fecha 31.12.2015 por un monto de $ 36.000.000.-
3. Resoluciones N° 5588, N° 5589 y N° 5590, todas de fecha 31.12.2015, pago peritos tasadores, por un monto total de $ 3.378.369.-
4. Publicación en Diario El Centro, por un monto de $ 107.100.-  
El detalle de Consultorías del Proyecto "Construcción Parque Avenida Canal de la Luz" se detalla a continuación:
1. Resolución N° 866 de fecha 14.03.2017 que Adjudica contratación de ATO.
2.Resolución  N° 1296 de fecha 17.04.2017 que Aprueba Contrato de ATO.
3. Resolución  N° 3145 de fecha 21.09.2018 que Aprueba Informe Final de ATO.</t>
  </si>
  <si>
    <t>Resolución DOH Nº 4300 de fecha 30.11.2017 aprueba el Gasto del contrato por un monto $679.892.502
El valor original del contrato fue de $679.892.502, posteriormente fue modificado en el contrato Nº 11740-1 por un monto de $65.861.123, aprobada bajo Resolución DOH Nº 4439 de fecha 13.12.2018.
Modificaciones al contrato , en cuanto al monto consisten 
Disminución de obras $27.177.001
Obras Nuevas: $37.793.919
Obras extraordinarias $55.244.205
Aumento efectivo del contrato $65.861.123</t>
  </si>
  <si>
    <t>Contrato.
Con fecha 25 de enero de 2016, se realiza firma de contrato entre la I. Municipalidad de Torres del Paine y la empresa eléctrica Magallanes S.A. para la ejecución del proyecto de construcción electrificación rural, Cerro Castillo. Dicho contrato tiene una vigencia de 240 días contados desde la fecha de acta de entrega de terreno. El total del contrato es de $2.152.721.000.
En este documento se deja de manifiesto que la empresa eléctrica Magallanes S.A. realizará un aporte de $16.992.649.
Con base a lo anterior, el presupuesto total para la ejecución de las obras civiles del proyecto es de $2.169.713.649.
Anexo contrato N° 1.
Con fecha 22 de junio de 2017 se firma anexo de contrato, a través del cual se amplía el plazo de ejecución del proyecto en 85 días. De acuerdo a lo anterior, el nuevo plazo de término será el 28 de septiembre de 2017.
Anexo contrato N° 2.
Con fecha 28 de septiembre de 2017 se firma un nuevo anexo de contrato para la ejecución del proyecto. En éste, se acuerda extender el plazo de ejecución  en 113 días. Basado en lo anterior, el plazo de término del proyecto será el 19 de enero de 2018.
Cabe destacar que en ambos anexos de contrato, sólo se realizaron modificaciones en la fecha de término de ejecución del proyecto, no así en el presupuesto asociado a su ejecución.
Respecto a los pagos, se indica que hasta el estado de pago N° 7, se habían pagado $1.768.481.320. El próximo estado de pago (N° 8) por un total de $378.677.734, fue enviado con fecha 12 de julio de 2018 al Gobierno Regional de Magallanes y Antártica Chilena para su pago. Por lo anterior, el pago total realizado es de $2.147.159.054. La diferencia de $5.561.946 corresponde al pago de multa.  
Finalmente, es preciso indicar que se debió realizar un gasto adicional de $3.794.791 para realizar 5 empalmes provisorios.</t>
  </si>
  <si>
    <t>OBRAS CIVILES : CONTRATO ORIGINAL : $1.474.524.113.- AUMENTO  DE OBRAS 1 Y 2 : $59.218.152.-MONTO FINAL CTTO : $1.533.742.265.- El ultimo estado de pago fue enviado al Gobierno Regional  por Ord Nº  5942 del  28.12..2017( factura 1154 del 22.12.2017)
GASTOS ADMINISTRATIVOS: 1er pago  17.10.2016  $272.665.- y el 2do y ultimo pago  el 28.02.2017.- por $ 1.087.335.- 
CONSULTORIAS:
Resolución  Ex Nº 6529 del 24.11.2016  monto total contrato = $  18.200.000.-
Resolución Ex Nº 2227 del 209.05.2017 monto total contrato = $ 12.600.00.-</t>
  </si>
  <si>
    <t>Se revisó gasto en SIGFE y el total ejecutado es de  $1.472.180.577, lo que es similar a lo declarado como total gastado, la diferencia es producto de ingresar los gastos en Miles de pesos, por lo que el redondeo lo produce.
Los contratos tuvieron varias modificaciones, entre aumentos y disminuciones que se respaldan con las Resoluciones cargadas en este Evaluación Ex-Post</t>
  </si>
  <si>
    <t>RS	     TOTAL
Consultorías	  32.716.000 	 66.786.086 
OOCC	       673.410.000 	 1.049.664.814 
Equipamiento 12.655.000 	    12.331.076 
Equipos  	 198.970.000 	 169.341.804 
Vehículos	  53.000.000 	   52.978.800 
Otros Gastos    1.300.000 	 -   
	                 972.051.000 	 1.351.102.580 
El proyecto cuenta con una reevaluación que hace un aumento en los montos del proyecto.
desde su RS hasta su ejecución el proyecto sufrió un aumento del 38% en los montos asignados.</t>
  </si>
  <si>
    <t xml:space="preserve">Monto contrato original M$ 992.576.
Aumento de obra$ 24.917.
Obras extraordinarias M$ 23.233.
Supresión de obras M$ 17.138.
Disminución de obras M$ 13.567 </t>
  </si>
  <si>
    <t>Res. DROH NÂ°1072 del 28.09.2017: $561.736.557. Inicio del contrato 05.09.2017 y término 02.05.2018.
Res. DROH NÂ°560 del 05.07.2018: $551.729.021 fecha de término del contrato 21.07.2018.
Res. DROH NÂ°1028 del 21.11.2018:  $551.729.021 con fecha de término del contrato 19.10.2018.
Res. DROH NÂ°174 del 12.02.2019: $551.729.021 con fecha de término del contrato 18.12.2018..</t>
  </si>
  <si>
    <t>Se suscribe contrato con la empresa Constructora Pupelde Ltda, con fecha 23 de enero de 2017 por un valor de $384.637.319. Mediante Resolución exenta N°9423 de fecha 23 de octubre de 2017 se aprueba addendum de contrato que incrementa el contrato de obras civiles en $15.039.535 correspondiente a un 3.91% del contrato original, quedando un total de $399.676.854.</t>
  </si>
  <si>
    <t>CONTRATO ORIGINAL DE OBRA FUE FIRMADO CON FECHA 23/06/2015, RECONOCIDO A TRAVÉS DE DECRETO EXENTO N°1.157 DE FECHA 10/07/2015.POR UN MONTO DE $1.149.336.782. 
CON FECHA 08/02/2016 SE MODIFICÓ EL CONTRATO DE OBRA ,  RECONOCIDO A TRAVÉS DE DECRETO EXENTO N° 400 DE FECHA 17/02/2016, POR CUANTO LA DIRECCIÓN DE OBRAS MUNICIPALES MEDIANTE MEMORÁNDUM 475 DE 19 DE NOVIEMBRE DE 2015, SOLICITÓ A LA SECRETARÍA DE PLANIFICACIÓN REMITIR ANTECEDENTES AL GOBIERNO REGIONAL, RELACIONADOS CON EL ITEMIZADO DE LA LICITACIÓN, DEBIDO A QUE SE CONSIDERÓ DENTRO DEL COSTO TOTAL DE LAS OBRAS CIVILES, LOS GASTOS DE INSPECCIÓN SERVIU,  GENERANDO UNA DISMINUCIÓN DEL MONTO CONTRATADO POR  $5.331.200, DEBIDO A QUE LOS PAGOS DE DERECHOS POR CONCEPTO DE INSPECCIONES SON GASTOS OBLIGATORIOS Y PAGADOS DIRECTAMENTE AL ORGANISMO PÚBLICO CORRESPONDIENTE, NO PUDIÉNDOSE ASIGNAR GASTOS GENERALES O UTILIDADES POR ELLO. POR LO SEÑALADO ANTERIORMENTE, EL MONTO EFECTIVO DEL CONTRATO SE ESTIPULÓ EN $1.144.005.582.
RESPECTO DEL ÍTEM CONSULTORÍAS EL CONTRATO SE FIRMÓ CON FECHA 18/08/2015, FUE RECONOCIDO POR DECRETO EXENTO N° 1.520 DE FECHA 31/08/2015, LOS HONORARIOS POR LOS SERVICIOS PRESTADOS FUERON DE $1.200.000 MENSUALES, IMPUESTO INCLUIDO, POR UN PERIODO DE 6 MESES. SEGÚN CONSTA EN MEMORÁNDUM DE LA DIRECCIÓN DE OBRAS N°07/204/2016 DE FECHA 31/05/2016, UNA VEZ FINALIZADO DICHO CONTRATO, EL MUNICIPIO CON FONDOS MUNICIPALES CONTRATÓ POR LOS MESES DE ABRIL Y MAYO DE 2016 LA ASESORÍA TÉCNICA DE OBRAS DEL PROYECTO</t>
  </si>
  <si>
    <t>1.-RATE ORIGINAL: LO APROBADO ORIGINALMENTE 9-5-2014, EN LA FICHA IDI 2014 ( MONEDA 21-12 2012): 
GTOS ADM M$ 2000; OBRAS CIVILES M$ 867.203; CONSULTORIA M$ 20.003; EQUIPOS M$ 23.003; EQUIPAMIENTO: M$17.627; TOTAL M$ 929.836.
2.-REEVALUACION: LO APROBADO EN LA REEVALUACION DE FECHA 14-10-2016, EN LA FICHA IDI 2016 (MONEDA 21-12 2014): 
GTOS ADM M$ 2.157; OBRAS CIVILES M$ 893.309; CONSULTORIA M$ 21.552; EQUIPOS M$ 24.786; EQUIPAMIENTO: M$18.993; TOTAL M$ 960.797.
DE ACUERDO  A LOS ANTECEDENTES, SE REALIZARON MODIFICACIONES AL PRESUPUESTO ORIGINAL, DURANTE EL PROCESO DE LICITACION, EN RELACION A DOS TIPOS DE SITUACIONES, CON LAS CUALES SE PRETENDE MEJORAR EL PROYECTO:
2.1.-PARTIDAS QUE SE DISMINUYERON (M$ 36.235)) EN EL PRESUPUESTO OFERTADO (FORMATO Nº 8 DE LA PROPUESTA): VENTANAS TIPOS V-V´-V9, EN ALAMO, AREA VERDE EN PATIO DE LUZ, CORTINA VEGETAL
2.2.-PARTIDAS NUEVAS QUE SE INCORPORARON (M$ 25.578), POR LA VIA DE LAS ACLARACIONES: VENTANAS TIPOS V-V`-V9 EN ALUMINIO, DESVIO DE CANAL DE RIEGO, SOLUCION EVACUACION DE AGUAS LLUVIAS.
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
3.-OBRAS EXTRAORD: LUEGO, RESPECTO A LAS OBRAS CIVILES,  EL 23-5-2017, EL GORE APRUEBA UN AUMENTO DE OBRA POR $ 37.478.963, CON LO CUAL EL CONTRATO  PASA DE $ 893.306.421 A $ 930.785.384, DURANTE LA EJECUCION DEL CONTRATO,  DE ACUERDO A LOS SIGUIENTES CONCEPTOS:
-DISMINUCION OBRAS EN LA CUBIERTA, POR $ 15.715.920, CORRESPONDIENTE A: PLANCHAS ZINC ALUM Y AISLACION HIDRICA.
-OBRAS EXTRAORDINARIAS POR $ 36.810.982, CORRESPONDIENTE A : CUBIERTA DE PV4 ZINC ALUM, PANELES OSB 15 MM, FIELTRO 15 LIBRAS.
LA DIFERENCIA ES UN AUMENTO DE COSTO DE $ 21.095.062, AL CUAL HAY QUE AGREGAR GTOS GENERALES Y UTILIDADES POR 49,3% DEL COSTO DIRECTO, Y ADEMAS EL 19% DEL IVA, TODO LO CUAL DA UNA CIFRA DE 37.478.964.
CON ESTE AUMENTO, EL CONTRATO AUMENTA A$ 930.785.384.-</t>
  </si>
  <si>
    <t>Se suscribe un contrato inicial por $382.117.759, luego, mediante Res Exenta 1294 de fecha 28 de diciembre de 2017, se aprueba la nota de cambio N°1, por un monto de $10.747.052 correspondiente a un 2,51% del contrato inicial y mediante Res Exenta 1977 de fecha 14 de febrero de 2018, se aprueba la nota de cambio N°2, por un monto de $14.190.406 correspondiente a un 3,711% del contrato inicial .</t>
  </si>
  <si>
    <t xml:space="preserve">MONTO CONTRATADO $ 2.746.481.000, MEDIANTE RESOLUCIÓN EX 570 21.08.2015 CON EL CUAL SE  REALIZA UN AUMENTO  DE OBRAS EXTRAORDINARIAS POR UN MONTO DE $367.416.707 Y 120 DÍAS, ADICIONALMENTE SE MODIFICO EL PLAZO DE EJECUCIÓN A FIN DE AGREGAR 100 DÍAS ADICIONALES  A FIN DE INCLUIR  LOS PAGOS  PAGO RESPECTIVOS.
SE REALIZA ADDEMDUM  POR OBRAS EXTRAORDINARIAS POR UN MONTO DE $ 86.135.396 CON 93 DÍAS ADICIONALES.. 
EN GASTOS ADMINISTRATIVOS CORRESPONDIENTE A LA FACTURA 11421542 DE EL MERCURIO  SEGÚN OFICIO N°1537 DEL 23.10.2013 POR UN MONTO DE  $ 750.504.-
REFERENTE A LAS CONSULTORIAS  NO SE TIENE ACCESO A ESE PERIODO POR SISTEMA SIGFE. </t>
  </si>
  <si>
    <t>AMBOS CONTRATOS, OBRAS Y CONSULTORIA FUERON FINANCIADOS CON RECURSOS SECTORIALES (AGUA POTABLE RURAL)</t>
  </si>
  <si>
    <t>OBRAS CIVILES
El acta de entrega de terreno, con fecha 25 de/1/2016 , el proyecto debía ejecutarse en un plazo de  217 días corridos , teniendo fecha de termino el 28/08/2016, sin embargo a raíz de imprevistos que se dieron dentro de la ejecución , se  debió aumentar el plazo de ejecución el cual es aprobado por la unidad técnica y posteriormente por el Gobierno Regional de Los Lagos,. Dicho Aumento 
 es aprobado por 90 días corridos, según decreto exento N° 3593 de fecha 28 de Agosto de 2016, el anexo de contrato se establece con fecha de inicio a partir del  23 de Agosto de 2016 y con fecha de termino  27 de Noviembre de 2016, por un monto de M$ 650.754.-
CONSULTORÍAS
Se contempló la contratación de los servicios de ITO al Sr. JOSE  CONTRERAS  BURGOS, según licitación publica  2289-76-le15 y según lo señala el contrato de fecha 18 de Enero de 2016 por un periodo de 9 meses contados desde la fecha antes señalada,  aprobado por decreto exento  N° 264  de fecha 18 de enero de 2016, por un monto de M$ 9.900.-</t>
  </si>
  <si>
    <t>Gastos Administrativos:
Año 2015: M$769
Año 2016: M$1.961
Año 2017: M$268
Año 2018: M$500
Consultorias:
Res. 437 del 05-08-2015 que contrata a Alicia Ermann por M$5.159
Res. 333 del 27-07-2016 que contrata a Andrea Briones por M$3.669
Res. 320 del 25-07-2016 que contrata a Katty Chandia por M$805
Res. 320 del 25-07-2016 que contrata a Vivian Hernandez por M$4.048
Res. 315 del 25-07-2016 que contrata a Carolina Jara por M$4.852
Res. 315 del 25-07-2016 que contrata a Ruben Moncada por M$3.270
Res. 116835/226/2016 del 17-11-2016 que contrata a Leonardo Martinez por M$3.150
Res. 320 del 25-07-2016 que contrata a Aurelio Oñate por M$2.390
Res. 319 del 25-07-2016 que contrata a Maria Parejas por M$2.342
Res. 320 del 25-07-2016 que contrata a Carlos Villouta por M$2.820
Obras Civiles:
Res. 2158 del 10-06-2015 que contrata a Constructora Seminario Ltda., para la ejecución del Eje Nueva Imperial, por un monto de M$122.660 Res. 2113 del 20-06-2016 que contrata a Carlos Montino Carrasco., para la ejecución del Eje Av. La Reconquista, Eje Océano Atlántico y Eje Pasaje Diecinueve, por un monto de M$284.000
Res. 443 del 08-02-2017 que contrata a Marco Zenteno Figueroa, para la ejecución del Eje Curanilahue y eje Nueva Imperial, por un monto de M$343.421
Res. 3490 del 03-10-2017 que contrata a Milton Burgos Sandoval, para la ejecución del Eje Finlandia, por un monto de M$215.000</t>
  </si>
  <si>
    <t>Obras civiles
Contrato de fecha 10-01-2018 por un monto de 458.670.281[$].
Anexo de contrato de fecha 19-06-2018.
Anexo de contrato de fecha 03-06-2018.
Equipos
Se realiza trato directo y compras por convenio marco por un monto total de 16.554.959[$].
Consultorías 
Convenio a honorarios fecha 22-08-2017 por un monto cancelado de 1.650.000[$].
Convenio a honorarios fecha 14-03-2018 por un monto cancelado de 1.080.000[$].</t>
  </si>
  <si>
    <t>RESOLUCIÓN CONTRATO Nº 57  del 17.11.2016  MONTO $ 5.254.309.411.- OBRAS CIVILES . MONTO FINAL CTTO  $5.254.309.411+212.025.543= $5.466.334.954.-
Res Ex Nº 3738  del  31.08.2017 , modificación contrato: aumento  $ 100.149.128.- , disminución $ 168.217.648.- y obras extraordinarias $ 134.712.734.- AUMENTO OBRA EFECTIVO  $ 66.644.214.-
Res Ex Nº 5048 del 22.12.2018 , modificación contrato:aumento $120.385.079.-, disminución $203.385.344.- y obras extraordinarias $ 126.484.635.-AUMENTO OBRA EFECTIVO $ 43.484.370.-
Res Ex Nº 1688 del 29.05.2018 , modificación contrato:  aumento$46.859.655.-, disminución  $52.080.415.- y obras extraordinarias $107.117.719.- AUMENTO OBRA EFECTIVO $ 101.896.959.-
CONSULTORIA Res Ex Nº 6313  del 14.11.2016 Monto Ctto $16.275.000.-(Ingeniero Constructor) Res Ex Nº 7233  del 26.12.2016 Monto Ctto $18.031.667.-( Arquitecto)</t>
  </si>
  <si>
    <t>El detalle, por asiganción, de lo contratado fue:
OOCC: M$ 953.040.-, y
Consultoría: M$ 138.191.-
Durante la ejecución del contrato se realizaron las siguientes modificaciones:
OOCC: M$ 114.456.-, y
Consultoría: M$ 16.596.-
Las modificaciones fueron un 9,63% del monto recomendado.</t>
  </si>
  <si>
    <t>Contrato de Obras: aprobado por Resolución Exenta N°270 de fecha 23 de febrero de 2018, para la ejecución de 28 soluciones de generación fotovoltaica individuales para viviendas del sector rural, por un monto de $293.880.660 a cargo del FNDR.</t>
  </si>
  <si>
    <t>OBRAS CIVILES : MONTO FINAL  OBRAS CIVILES =  M$ 547.271.-
RESOLUCIÓN DE CONTRATO Nº 24 DEL  01.08.2017  . MONTO CONTRATO : $534.880.672  .+$ 12.390.193.-=$547.270.865.- 
RESOLUCION EX Nº 1689 DEL 29.05.2018  de Disminucion $ 93.231.106.-Aumento $ 105.621.499.- AUMENTO EFECTIVO = $ 12.390 .193.-  
Año 2017. Oct =M$ 33.262.- Nov = M$ 80.739.- Dic  =M$ 107.935.- 
Año 2018  marzo = M$ 125.664.- Abril =M$ 74.4490.- Mayo M$ 97.885.-  Sept = M$ 27.337.-
CONSULTORIA :MONTO TOTAL =M$ 6.000.-
RESOLUCIÓN DE CONTRATO Nº 3717  DEL 30.08.2017 MONTO CONTRATO : $ 6.000.000.-
AÑO 2017: Sept = M$ 1.500.- Oct.M$ 1.500.-   M$ 1.500.-  y Dic. 2017 M$ 1.500.-</t>
  </si>
  <si>
    <t>OBRAS CIVILES :Resolución de contrato Nº 1497 del 08.05.2018 Monto : $ 95.368.083.-Pagados en : Julio M$73.911.- Agosto M$ 16.903.-Octubre M$ 5.365.-
GASTOS ADMINISTRATIVOS: M$ 1.500 Pagados  en Mayo 2018 M$ 195   / Diciembre 2018  M$1.305
Contrato  sin modificaciones  .</t>
  </si>
  <si>
    <t>De acuerdo al decreto que aprobó el contrato con fecha 06-06-2019, y de acuerdo con liquidación final del contrato  con fecha 15-05-2018 el monto total fue de $897.798.583.-
Monto informado en SIGFE no correspode</t>
  </si>
  <si>
    <t>RESOLUCIÓN   CONTRATO EX  Nº 1077 DEL 14.03.2017  . MONTO : $ 364.351.511.-  MONTO FINAL CONTRATO : $ 364.351.511-2.402.400+42.454.039+21.925.340+28.022.381=$ 454.350.471.-
 MODIFICACIONES DE CONTRATO :  Mediante Resolución Ex. Nº 1296 del  18.04.2018 . Disminución : $ 2.402.400.-  Aumento : $42.454.039.-  Obra Extraordinaria : $21.925.340.- Aumento de Proforma:$ 28.022.381.-</t>
  </si>
  <si>
    <t>Obras Civiles
- Contrato 1: Construcción Ciclo vías eje Baquedano, M$114.024.-, inicio 20/01/2017 término 09/07/2017.
- Contrato 2: Construcción Ciclo vías Av. Simpson, M$985.945.-, inicio 05/10/2017 término 05/07/2018.</t>
  </si>
  <si>
    <t>Contrato de ejecución de obras civiles 13 de diciembre del 2013 con CONSTRUCTORA ATACAMA por un monto de $1.110.694.988 financiado por el Gobierno Regional.
Anexo contrato por aumento de plazos 10 septiembre del 2014 con CONSTRUCTORA ATACAMA aumento de plazo de obras por 120 días.
Modificación contrato de inspección técnica por un aumento de financiamiento 03 de marzo del 2015 por un monto de $12.050.000.
Modificación contrato de obras civiles con la CONSTRUCTORA ATACAMA por un aumento en el presupuesto, 13 de febrero del 2015 por un monto de $228.783.514. Financiado por el Gobierno Regional.
Contrato de ejecución obra civiles nueva licitación, CONTRATISTA MARTÍN CÁRCAMO CORTÉS, 31 de marzo del 2016 por un monto de $217.994.542 financiado por el Gobierno Regional.
Modificación contrato ejecución de obras, 01 de septiembre del 2016 amplia el plaza do ejecución al CONTRATISTA MARTÍN CÁRCAMO por 60 días.
Contrato conexo obras adicionales, con fecha 23 de septiembre por el monto de $34.801.610, con el CONTRATISTA MARTÍN CORTÉS este monto financiado por la municipalidad de Los Muermos. las obras contratadas tienen referencia a partidas no incorporadas dentro del itemizado presupuestario del proyecto original.
Modificación de contrato de ejecución de obras civiles, con fecha 28 de octubre del 2016 con un plazo de ejecución de 90 días más para el CONTRATISTA MARTÍN CÁRCAMO CORTÉS</t>
  </si>
  <si>
    <t>1.- Contrato de Diseño de Especialidades y Ejecución de Obras para la construcción de sala cuna y jardín infantil Villa Las Islas, Los Ángeles  entre JUNJI Región del Biobio y Bravo Construcciones Limitada, RUT 76.304.460-2, por un total de $585.287.489.- 
Con todas las modificaciones (aumento de obras, obras extraordinarias, ajustes de cubos) el valor final es $638.800.748.- 
El contrato considera tanto las Consultorías (especialidades) por $18.419.924.- y Obras Civiles $620.380.824.- con todas sus modificaciones.
2.- Equipamiento y Equipos no existen contratos, dado que se compra por Convenio Marco</t>
  </si>
  <si>
    <t>Detalle de las asignaciones:
OTROS GASTOS: M$4.828, se refiere al pago del permiso de edificación. Del 9.01.2017 al 14.03.2018.
OBRAS CIVILES: M$4.198.371.Contrato con constructora GHG sin modificación. Del 9.01.2017 al 14.03.2018.
CONSULTORÍAS: M$71.881. .Contrato de asesoría técnica (ATOD) sin modificación. Del 27.04.2017 al 26.06.2018.
El proyecto se licitó por primera vez en el año 2015 con el monto recomendado y esta licitación resultó desierta sin oferentes. Se volvió a licitar en el mismo año resultando nuevamente sin oferentes. Se realizó entonces la Reevaluación del monto y se optó por una modalidad de Trato Directo que fue Tomada de Razón por la Contraloría en octubre de 2017.</t>
  </si>
  <si>
    <t xml:space="preserve">MONTO DEL CONTRATO INICIAL: 2.181.415.263
MODIFICACIÓN 1: DISMINUCIÓN DE CONTRATO $6.582.270
MODIFICACIÓN 2: AUMENTO DE CONTRATO $214.723.896
MODIFICACIÓN 3:AUMENTO DE CONTRATO 21.395.047
MONTO CONTRATO DEFINITIVO INCLUYE DISMINUCIÓN Y AUMENTOS DE OBRAS $ $2.410.951.936 IVA INCLUIDO
 </t>
  </si>
  <si>
    <t>El monto original del proyecto es de $728.733.001, según detalle de las Modificaciones de Contrato, el Proyecto se ejecutó por un valor de $857.095.372.
Para mayor información consultar Informe de Recepción Definitiva, adjunto en carpeta digital</t>
  </si>
  <si>
    <t>Un único contrato de fecha 29-02-2016 por $8.988.972.003.
Monto final con modificaciones de contrato $9.367.054.038.</t>
  </si>
  <si>
    <t>Gastos Administrativos:
Año 2016: M$2.728
Año 2017: M$429
Año 2018: M$500
Obras Civiles:
Res. 124 del 27-10-2016 que contrata a Luis Estrada Recabarren, para la ejecución del eje O´higgins, eje Tucapel - Barros Arana - Castellón y Eje Diagonal, por un monto de M$484.766
Res. 3861 del 02-11-2016 que contrata a Constructora Mayor Ltda., para la ejecución del Eje Manuel Rodriguez, por un monto de M$330.657
Res. 10 del 21-02-2017 que contrata a Constructora B &amp; F S.A., para la ejecución del eje Chacabuco/ Roosvelt/ Juan Bosco, por un monto de M$943.490
Res. 1125 del 04-04-2017 que contrata a Comercial Industrial Santa Olga Ltda., para la ejecución del Eje Ongolmo I, entre Av. Manuel Rodriguez y Av. Los Carreras, por un monto de M$360.875
Res. 37 del 29-06-2017 que contrata a Carlos Montino Carrasco, para la ejecución del Eje Ongolmo II, entre Av. Los Carreras y Diagonal Pedro Aguirre Cerda, por un monto de M$563.000</t>
  </si>
  <si>
    <t>Con fecha 30 de diciembre del 2016, se realiza el contrato de ejecución de obras, con la empresa Servicios y Construcciones Trinjos Limitada. RUT 76.145.126-K. por $ 818.572.206. plazo 180 dias corridos.</t>
  </si>
  <si>
    <t>Contrato Original                   =         $201.875.454, aprobado por Resolución Exenta N° 1.522 de fecha 26 de octubre de 2017.
Modificación de Contrato: Aumento de obra por $20.186.927, aprobado por Resolución Exenta N°1.093 de fecha 25 de julio de 2018. Incorpora 2 nuevas soluciones fotovoltaicas e incrementa el plazo en 30 días.
Las obras fueron financiadas con recursos del FNDR.</t>
  </si>
  <si>
    <t xml:space="preserve">Gastos Administrativos:
Año 2016: M$458
Año 2017: M$11.186
Año 2018: M$4.379
Consultorías:
Res. 3517 del 03-10-2017 que contrata a Pedro Solar Baeza, por un monto de M$11.200, de los cuales se pagaron en el año 2017, M$3.200 y en el año 2018 M$3.200, pagando un total de M$6.400.
Obras Civiles:
Res. 149 del 30-12-2016 que contrata a EBCO, para la Construcción del Parque Estero Quilque, Los Ángeles., por un monto de M$9.824.973. </t>
  </si>
  <si>
    <t xml:space="preserve">Estado de pago Nº  1  $ 1 57.241.642                            
Estado de Pago Nº 2   $  88.532.497
Estado de Pago Nº 3   $ 81.615.752
Estado de Pago Nº 4   $ 79.971.550
Estado de Pago Nº 5   $  131..914..371
Estado de Pago Nº 6   $  95.669.393
Estado de Pago Nº 7   $  102.970.251
Estado de Pago Nº 8   $  93.876.978
Estado de Pago Nª 9    $  63.532.116
Estado de Pago Nº 10  $ 51.678.673
Estado de Pago Nº 11   $ 33.881.703
Estado de Pago Nº 12   $ 111.548.584
                                                  </t>
  </si>
  <si>
    <t>El monto inicial del contrato fue de $2.143.655.872, pero por aumentos ($210.419.585) y disminuciones ($1.556.988) de obras, el monto total fue de $2.352.518.469 IVA incluido, los cuales fueron cancelados por el mandante (GORE).
ítem equipamiento $ 67.482.858
ítem equipos $ 36.363.631
Total equipos y equipamiento $ 103.846.489</t>
  </si>
  <si>
    <t>Contrato de obras civiles por un monto inicial de M$610.468 de fecha 30.10.2015 y con modificación contrato por aumento del valor proforma por un monto total de M$612.028, aprobado en resolución exenta N° 3314 de fecha 13.09.2016.
Los Gastos Administrativos, poseen un total gastado de M$780, comprendiendo un periodo de 21.01.2016 al 28.11.2016. Se adjunta planilla de gasto realizados por concepto de viáticos.
Equipos: el gasto total de este ítem es M$42.796, se inician el primer contrato con fecha de orden de compra 02.08.2016 y termina con la orden de compra 1395-775-SE18 de fecha 17.07.2018
Equipamiento: el total gastado es M$37.180, iniciando el primer contrato con orden de compra 1395-904-CM16 de fecha 14.09.2016 y termino por OC 1395-873-se17 fecha del  18.08.2017</t>
  </si>
  <si>
    <t xml:space="preserve">1.- Contrato original o inicial de fecha 23 de diciembre de 2015, aprobado mediante Decreto Exento N°7870 del 23/12/2015 por un monto de $1.830.456.065.-
2.- Contrato Modificatorio de fecha 24/11/2016 aprobado por Decreto Exento N°7586 del 24/11/2016 que fija un monto total del contrato por $1.823.390.736.-
3.- Contrato Modificatorio de fecha 30/12/2017 aprobado mediante Decreto Exento N°10255 del 20/12/2017 que fija un monto final del contrato de $2.013.318.548.-
Todo lo anterior con fondos provenientes del Subsidio al Transporte Público de la Subsecretaría de Transportes y Telecomunicaciones   </t>
  </si>
  <si>
    <t>ADJ. CONTRATA L.P. 80/2016, RES. N° 09 DEL 14/03/2017- PROYECTO CON FINANCIAMIENTO MIXTO SECTOR: 133.928,48 UF                FNDR : M$ 4.075.072  .
Res. ex. N° 825 del 17/05/2018, aprueba aumento Ctto., por $$42.045.370.-  .Informe técnico del 13/03/2018.                                     
 Res. ex. N° 1123 del 05/07/2018, aprueba aumento Ctto. por $183.233.151. Informe técnico del 16/05/2018.(FNDR $65.266.995,- y Sector $117.966.156,-)</t>
  </si>
  <si>
    <t>Res. 30 del 08-06-2017 que contrata a Constructora Manzano y Asociados Ltda., para la Construcción del Parque Humedal Los Batros, San Pedro De La Paz, por un monto de M$6.164.293
Res. 2983 del 22-08-2017 que contrata a Constructora Manzano y Asociados Ltda., para la ejecución de la Plaza de juegos de agua en el Parque Humedal Los Batros, San Pedro De La Paz, por un monto de M$305.376</t>
  </si>
  <si>
    <t>Esta iniciativa fue financiada con recursos propios; 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	Otros gastos: Para esta iniciativa, no se destinaron recursos en esta asignación, por lo que la asignación no influye en la evaluación.
¿	Obras civiles: los gastos de este ítem se ejecutaron mediante estados de pagos mensuales, registrados en su totalidad en el Detalle Financiero del Contrato del estado de avance de obra N° 20, el cual queda representado en la tabla 1:
¿	Equipos: El gasto en el ítem de equipamiento no generó retraso en la puesta en marcha de esta iniciativa.
¿	Equipamiento: El gasto en el ítem de equipamiento no generó retraso en la puesta en marcha de esta iniciativa.
¿	Consultorías: los gastos de este ítem se pagaron en los 5 primeros estados de pago, desde febrero del 2017 a julio de 2017, según se indica en la tabla 2:</t>
  </si>
  <si>
    <t>Contrato efectuado con el oferente Enrique Robles el día 21/06/2017 por un valor de $396.765.749 (iva incluido), sin aumento de partidas.</t>
  </si>
  <si>
    <t>El monto disponible que se llama a licitación fue de $523.669.000 la publicación se realiza con fecha 18.12.2013,  el monto adjudicado fue de $538.924.694 dicho aumento de 2,91 % se realiza con fecha 04.02.2014 y el monto final $585.819.601 esta ultima aumento se produce con fecha 17.06.15.</t>
  </si>
  <si>
    <t>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
Res. Exc. N°4224 del 31.12.2018 aprueba convenio Ad Referéndum  , aumento de obras M$2.193 , obras extraordinarias M$2.679 y concedes aumento de plazo de 45 días corridos.  como respaldo informe técnico ÑU 19 de fecha 14.11.2018 elaborado por el director de obras</t>
  </si>
  <si>
    <t>Obra contratada a INVERSIONES GVG LTDA. según RES 1959 de fecha 04-04-2018, y con modificación de contrato según RES 6084 de fecha 29-10-2018 y RES 7177 de fecha 11-12-2018. Monto del contrato con modificaciones M$382.586.-</t>
  </si>
  <si>
    <t>1.Obras civiles: 
Empresa contratada: Soc. Inversiones Santa Catalina y CIA. LTDA.
Monto contratado:$890.429.316
Fecha contrato: 06.04.2016
2.Equipamiento:
Proveedor: Comercial Agro Golf Limitada.
Monto cancelado: $6.533.100
Orden de Compra: 4406-28-SE18/16.01.2018.
3. Consultorías:
Profesional Contratado: Francisco Llarlluri Beltran
Fecha inicio contrato: 06.04.2016
Fecha término anticipado de contrato: 01.01.2017. Término del contrato anticipado aprobado por Decreto N° 1006/26.12.2016
Monto contratado: $18.000.000
Monto pagado: $12.650.000</t>
  </si>
  <si>
    <t>Monto de contrato de Obras: $543.082.520.</t>
  </si>
  <si>
    <t>RES.DOH XI N° 256   	23-05-2017
INICIO OBRA:	24-05-2017	
MONTO:	 $ 834.866.952 	
PLAZO:	360	DÍAS
RES. DOH XI N° 345	       04-07-2017
AUMENTO CONTRATO:	 $ 0	
NUEVO MONTO:	 $ 834.866.952 	
AUMENTO PLAZO:	0	DÍAS
PLAZO:	360	DÍAS
RES.DOH XI N° 787	    07-12-2017
AUMENTO CONTRATO:	 $ 83.303.609 	
NUEVO MONTO:	 $ 918.170.561 	
AUMENTO PLAZO:	0	DÍAS
PLAZO:	360	DÍAS
RES.DOH XI N° 230	24-04-2018
AUMENTO CONTRATO:	 $ 58.934.279 	
NUEVO MONTO:	 $ 977.104.840 	
AUMENTO PLAZ0:	90	DÍAS
NUEVO PLAZO:	450	DÍAS	
RES.DOH XI N°617	31-08-2018
AUMENTO CONTRATO:	 $ -   	
NUEVO MONTO:	 $ 977.104.840 	
AUMENTO PLAZO:	45	DÍAS
NUEVO PLAZO:	495	DÍAS
RES.DOH XI N°705	09-10-2018
AUMENTO CONTRATO:	 $ -   	
NUEVO MONTO:	 $ 977.104.840 	
AUMENTO PLAZ0:	25	DÍAS
NUEVO PLAZO:	520	DÍAS</t>
  </si>
  <si>
    <t>CONTRATO ORIGINAL OOCC	 $ 3.539.120.718  	RES. N°  032  DEL 25/07/2017         SOC. CONSTRUCTORA HERMANOS LTDA.
OBRAS EXTRAORDINARIAS 	 $       55.189.313 	RES. N°3043 DEL 17.10.2018           SOC. CONSTRUCTORA HERMANOS LTDA.
AUMENTO DE OBRAS          	 $  286.768.661    	RES. N°3043 DEL 17.10.2018           SOC. CONSTRUCTORA HERMANOS LTDA.
DISMINUCIÓN DE OBRA              $ 12.807.199
                                       TOTAL       $3.3881.078.692.-</t>
  </si>
  <si>
    <t>ESTE PROYECTO TIENE SÓLO UN CONTRATO DE OBRAS, QUE FUE ADJUDICADO POR M$ 1.539.497, CON 2 MODIFICACIONES QUE ALCANZARON A M$ 224.256, MÁS REAJUSTE POR M$ 41.814.
EL MONTO TOTAL DEL PROYECTO FUE DE M$ 1.805.566.(CONTRATO MAS MODIFICACIONES, MÁS REAJUSTES), QUE CORRESPONDE AL PAGO DE M$ 1.763.753  DEL CONTRATO, MÁS REAJUSTES POR M$ 41.814.
LA MODIF. N°1, POR M$ -15 CORRESPONDE A RESOLUCIÓN  DV. DRAP. N° 396 DEL 10.05.2016
LA MODIF. N°2, POR M$ 224.389 CORRESPONDE A RESOLUCION  DV. DRAP. N° 589 DEL 13.07.2016</t>
  </si>
  <si>
    <t>1. Item obras Civiles, en SIGFE figura como el monto indicado  en total gastado 1.000.929 (M$) (se adjunta). Diferencia corresponde a monto de saldo por recuperación de anticipo que a la fecha se mantiene pendiente de reflejar en el subtítulo 31 , a la fecha se mantiene en el subtítulo 32.
2. Item Equipos, en SIGFE figura como total gastado el monto indicado (se adjunta). Diferencia corresponde a probable falla en comunicación SIGFE - BIP.</t>
  </si>
  <si>
    <t>RESOLUCIÓN CONTRATO AFECTA Nº0039 /19.08.2016  MONTO CONTRATO  $ 2.116.946.041
AUMENTO DE OBRA EXENTA Nº  816/04.09.17 MONTO EFECTIVO  $    635.083.868
NUEVO VALOR DE CONTRATO $ 2.752.029.909
MONTO CONTRATO SECTORIAL    $ 1.561.286.909.-
MONTO CONTRATO F,N,D.R.            $ 1.190.743.000.-
ESTADOS DE PAGO FONDOS SECTORIALES
FECHA                 EP          MONTO
27-10-2016        1      $36.450.999
23-11-2016	2	$67.866.143	
21-12-2016	3	$58.349.946	
16-03-2017	6	$179.378.838	
12-04-2017	7	$109.430.240	
18-05-2017	8	$131. 717 .663	
29-05-2017	lAAOO	$195.047.729	
21-06-2017	2AAOO	$63.708.548	
21-06-2017	9	$44.262.934	
20-07-2017	10	$22.137.571	
14-09-2017	1 AAOO  EFECT	$162.395.513	
21-09-2017	2 AAOO EFECT	$46.536.069	
11-10-2017	3 AAOO EFECT	$94.799.701	
25-10-2017	4 AAOO EFECT	$90.227.493	
16-11-2017	5 AAOO EFECT	$76.856.576	
27-12-2017	6 AAOO EFECT.	$163.811.125	
27-12-2017	6 AAOO  ANTICIPO	$457.391	
EP 3 AAOO Y EP FINAL 20 CONST PARQUE COSTANERA $17.852.430</t>
  </si>
  <si>
    <t>Consultoría: Se contrató por un valor de M$161.999, el cual no sufrió modificación, solo alargue en su término.
Obras Civiles: El monto original del contrato era de M$8.649.000, teniendo distintas modificaciones y aumentos de contrato, cerrando el total en M$9.349.384, lo que representa un aumento de M$700.384. Adicionalmente están los M$40.055 que tuvo de costo de instalación y equipos el grupo electrógeno. Los valores proforma tuvieron un mayor valor al estimado.
Las expropiaciones se realizaron el año 2013 previo a los trabajos; sin embargo, el diseño estuvo mal realizado, por lo que el año 2016 se agregaron expropiaciones para dar cumplimiento a las necesidades reales.</t>
  </si>
  <si>
    <t>FECHA CONTRATO 07 JUNIO 2017 ENTRE LA MUNICIPALIDAD DE GORBEA Y EL SR MARCELO DEL CARMEN PAZ NOVOA
PLAZO DE EJECUCIÓN 110 DÍAS CORRIDOS
MONTO $ 224.688.553
DECRETO EXENTO Nº 876 DE 24/ 10/2017 AUMENTO Y DISMINUCIÓN DE OBRA Y AUMENTO DE PLAZO DE 55 DÍAS QUEDANDO COMO FECHA DE TERMINO 22/01/2018</t>
  </si>
  <si>
    <t>Res. Ex. N°2058 del 07.06.2017 aprueba convenio Ad Referéndum de aumento de obras M$36.859 , y concede aumento de plazo de 29 días corridos.  como respaldo informe técnico ÑU 06 de fecha 24.04.2017 elaborado por el director de obras.
El aumento de obra se debe a la ejecución de zarpas en mal estado en diversos tramos del proyecto.
Res. Ex. N°3320 del 15.09.2017 aprueba convenio Ad Referéndum de obras extraordinarias M$23.436 , y concede aumento de plazo de 45 días corridos.  como respaldo informe técnico ÑU 10 de fecha 17.07.2017 elaborado por el director de obras.
Las obras extraordinaria se debe a la caracterización arqueológica de 3 hallazgos encontrados cumpliendo la normativa vigente. según lo establece consejo de monumentos nacionales a través de la ley 17.288.</t>
  </si>
  <si>
    <t>Las siguientes resoluciones se encuentran respaldadas en carpeta digital de la evaluación:
Contrato original  de fecha 10 de agosto de 2016 aprobado por Resolución  015/1358 de fecha 12 de agosto de 2016
Resolución exenta N° 499 de fecha 2 de Marzo de 2017 ajuste de cubos
Resolución  exenta N° 1784 de fecha 14 de Junio de 2017,  obras extraordinarias y aumento de obras.
Resolución exenta  N° 2511 de fecha 4 de Octubre de 2017, obras extraordinarias y disminución de obras.
Resolución exenta N° 2588 de fecha 6 de Octubre de 2017, obras extraordinarias
Resolución exenta N° 2965, de fecha  14 de Noviembre de 2017, autoriza aumento de plazo y ordena suscribir  modificación del contrato de obras
Resolución N° 725 de fecha 23 de Marzo de 2018, aprueba modificación de contrato 
Resolución N° 721 de fecha 23 de Marzo de 2018, aprueba  modificación de contrato.</t>
  </si>
  <si>
    <t>Mediante REsolución DOH Nº 4310 de fecha 30.11.2017, se aprueba el gasto del contrato por un monto  de $363.332.803
Mediante Resolución DOH Nº 4466 de fecha 11.12.2017, se aprueba el gasto por concepto de Gestión Técnica y Administrativa por un monto de $52.683.256.
Mediante Contrato 11738-1 aprobado bajo Resolución DOH Nº 3826 de fecha 13.11.2018, la modificación seria de la siguiente manera:
Disminucion de obras: $9.698.500
Obras nuevas: $23.490.324
Obras Extraordinarias: $19.525.363
Lo que da un aumento efectivo de $33.317.187</t>
  </si>
  <si>
    <t>Ítem Obras Civiles:
Resolución DOH N° 1083 de 18-04-2017 aprueba el gasto y autoriza el pago del contrato por un monto de $ 391.132.944 y plazo de 300 días.
Resolución DOH N°3949 del 14-12-2017 Aprueba el gasto y autoriza el pago de la Modificación N°1 (Monto$ 60.147.603 y plazo 100 días, lo anterior, debido a que se consideraron extensiones de red a petición de la comunidad, gaviones de protección para captación ante crecidas del cauce natural y extensión de un dren, esto con la finalidad de mejorar el funcionamiento del nuevo sistema instalado.
Resolución DOH N°2210 del 17-08-2018  Aprueba modificación de obra y Plazo N°2, no significa modificación del monto del presupuestado pero sí un plazo de 120 días debido a retrasos en las obras proyectadas. 
Resolución DOH N°2425 del 10-09-2018  Aprueba modificación de Plazo N°3, debido al retraso por parte de la empresa CONAFE (CGE) en realizar las conexiones necesarias para energizar los recintos del APR, lo que no permitió realizar las pruebas definitivas del sistema.
Ítem Consultoría:
Resolución DOH N° 1082 de 18-04-2017 aprueba el gasto y autoriza el pago de Gastos administrativos por un monto de 56.714.277 y plazo de 300 días.
Resolución DOH N°3950 del 14-12-2017 Aprueba el gasto y autoriza el pago de la Modificación N°1 Gastos administrativos  (Monto$ 8.721.402 y plazo 100 días, debido a debido a que se consideraron extensiones de red a petición de la comunidad, gaviones de protección para captación ante crecidas del cauce natural y extensión de un dren, esto con la finalidad de mejorar el funcionamiento del nuevo sistema instalado.
Resolución DOH N°2222 del 17-08-2018  Aprueba modificación N°2 de Plazo de GA,  no significa modificación del monto del presupuestado pero sí un plazo de 120 días debido a retrasos en las obras proyectadas. 
Resolución DOH N°2431 del 10-09-2018  Aprueba modificación de Plazo N°3 en 60 días, debido al retraso por parte de la empresa CONAFE (CGE) en realizar las conexiones necesarias para energizar los recintos del APR, lo que no permitió realizar las pruebas definitivas del sistema.</t>
  </si>
  <si>
    <t>Res. DROH N°1464 del 07.12.2017: $402.642.564. Fecha Inicio Contrato 28.11.2017 y término 25.06.2018.-
Res. DROH N°591 del 13.07.2018: $402.642.564. Fecha de término 24.08.2018.-
Res. DROH N°776 del 24.09.2018: $402.642.564. Fecha de término 23.10.2018.-
Res. DROH N°1080 del 05.12.2018: $402.642.564. Fecha de término 07.12.2018.-</t>
  </si>
  <si>
    <t>El monto contratado original del contrato fue de $430.378.783 Iva incluido fecha del contrato 07 de septiembre de 2017</t>
  </si>
  <si>
    <t xml:space="preserve">El Convenio suscrito entre el Gore A&amp;P con Inelco Ltda. data desde 04 de mayo 2017, fue aprobado por Resolución Exenta N° 031 del 24 de mayo 2017. El monto del Convenio asciende a $ 667.560.000.- </t>
  </si>
  <si>
    <t>El precio de la oferta adjudicada corresponde a un monto de $ 2.503.533.744.- (Impuesto incluido), más el valor proforma $ 6.163.061.-, por lo que el proyecto se contrató en un costo total de $ 2.509.696.805.-
Una vez adjudicado el proyecto, los pagos realizados a contratista Marcelo Albornoz A.,  correspondieron a los informados en el cuadro precedente de detalle de estados de Pago. En el cuadro se refleja  que el valor proforma pagado correspondió a un monto inferior al establecido en el presupuesto, $4.593.068.-, por consiguiente el proyecto tuvo un costo total de $ 2.508.126.812 .- (asignada a Obras civiles y Otros gastos)</t>
  </si>
  <si>
    <t>Sufrió aumento de contrato por el aumento de cobertura en la localidad y por solicitud de Vialidad.</t>
  </si>
  <si>
    <t>Obras Civiles:
Monto Adjudicado $1.118.457.399
Modificación 1: $13.020.104
Ajuste: -$1.844.481
Total Ejecutado: $1.128.098.331
Consultoría: $18.000.000
Gastos Administrativos Ejecutados por la Dirección de Arquitectura: $6.749.586</t>
  </si>
  <si>
    <t>Obras Civiles: Res. NÂ° 28 del 26/10/2015 adj. y ctta. L.P. NÂ° 13/2015 proyecto de urbanizaciÃ³n del loteo considera financiamiento FNDR y del Sector 181.712. UF. asociado a subsidio de vivienda FSEV - D.S. 49.  UrbanizaciÃ³n loteo financiamiento FNDR  $1.833.008.256.y Const. Vvdas. Subsidios Sectoriales 181.712. UF..
ConsultarÃ­as:  Adj. y Ctta. Lic. Pub. 38/2016 por Res. Ex. NÂ° 1458 del 11/07/2016, $130.000.000.-</t>
  </si>
  <si>
    <t xml:space="preserve">Mediante resolución Exenta N°2540 del 30.07.2018 se sanciona aumento de monto de la obra por un total de M$127.725,979 quedando el monto total de la obra en M$1.087.725,979.  La obra presentó las siguientes modificaciones de montos: M$90.695,189 por aumentos de obras; M$47.985,966  por obras extraordinarias y M$10.955,176 por disminuciones de obras, quedando un total de modificaciones del contrato de M$127.725,979. Estas modificaciones correspondieron a la necesidad de ejecutar instalación de pavimento de piedra laja y obras de entubamiento  de aguas lluvias principalmente. Estos mayores recursos fueron financiados por el Gobierno Regional.
Los montos ingresados al BIP por Serviu regional de Los Lagos fue de M$550.861 correspondientes a recursos del Sector.
Se indican fechas y montos de pagos recursos del Sector:
30.03.2017 M$60.000; 26.04.2017 M$60.000; 25.05.2017 M$60.000; 30.06.2017 M$60.000; 26.07.2017 M$60.000; 29.09.2017 M$60.000; 19.10.2017 M$60.000; 29.11.2017 M$60.000; 21.12.2017 M$70.861. </t>
  </si>
  <si>
    <t>Contrato de Obras:
El contrato se adjudicó por Res DOH IX Región N°1058/16.05.2017, con un plazo contractual de 360 días corridos y un monto de M$1.694.7623. Contrato aumento de plazo, según Resolución DOH IX Región N°816/02.05.2018 por 150 días corridos y un monto de M$284.711. 
Todo fue con recursos sectoriales Mop, Item 31.
Contrato de Asesorías: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N°1387/19.06.2017. El monto original contratado para Asesorías fue de M$245.741
Tuvo aumento, según Resolución DOH IX Región N°1077/30.05.2018. Contrato por aumento monto M$41.283 
Asesoría está directamente relacionada con con el monto y duración de cada contrato de obras, incluidas sus modificaciones.
Todo fue con recursos sectoriales Mop, Item 31.</t>
  </si>
  <si>
    <t>Contrato ejecución de obras N°1: fecha 09.08.2017 por un monto de $968.900.843 pagados con fondos FNDR
Contrato por aumento de obras N°2: fecha 18.01.2018 por un monto de 16.504.792 pagados con fondos FNDR.</t>
  </si>
  <si>
    <t>No hubo recursos o montos extras.</t>
  </si>
  <si>
    <t>Res. DROH N°314 del 31.03.2017: $315.715.814 con fecha de inicio 24.03.2017 y término 19.10.2017.
Res. DROH N°1600 del 23.01.2018: $418.741.756 con fecha de término 16.02.2018 y aumento de plazo por 120 días por obras extraordinarias.
Res. DROH N°487 del 13.06.2018: $418.741.756 con fecha de término 01.06.2018 y aumento de plazo por 60 días y paralización por 45 días. 
Res. DROH N°521 del 25.06.2018: $418.741.756 con fecha de término 16.07.2018 con paralización por 45 días. 
Res. DROH N°688 del 20.08.2018: $418.741.756 con fecha de término 15.08.2018 con paralización por 30 días. 
Res. DROH N°1158 del 12.12.2018: $418.741.756 con fecha de término 13.11.2018 con paralización por 90 días. 
Res. DROH N°538 del 29.04.2019: $418.741.756 con fecha de término 18.12.2018 con paralización por 35 días. 
Res. DROH N°591 del 10.05.2019: $418.741.756 con fecha de término 18.12.2018. Regula error de transcripción.
ORD. DROH N°1005 del 23.05.2019 se indica a la U.T. de ESSAL modificar contrato por disminución de monto a $415.616.817, debido a obras no ejecutadas del contrato original. Se encuentra en proceso de regularización.</t>
  </si>
  <si>
    <t>Res. N°319 de Fecha 31.03.2017: $684.931.683 con Fecha de Inicio 28.03.2017 y Término 22.11.2017.- 240 días plazo.
Res. N°1198 de Fecha 24.10.2017: $684.931.683 con Fecha de Inicio 28.03.2017 y Término 22.11.2017.-
Res. N°1557 de Fecha 22.12.2017: $810.989.683 con Fecha de Término 20.02.2018.-90 días aumento de plazo.
Res. N°592 de Fecha 13.1072018: $815.528.250 con Fecha de Término 20.07.2018.-90 días aumento de plazo y 60 días de paralización del contrato.
Res. N°762 del 20.09.2018: $815.528.250 con Fecha de Término 03.09.2018.-45 días de paralización del contrato.</t>
  </si>
  <si>
    <t xml:space="preserve">SE  REALIZÓ UN CONTRATO MEDIANTE LICITACIÓN PUBLICA PARA OBRAS CIVILES POR $ 473.990.530 .- PARA LA EJECUCIÓN DE OBRAS CIVILES CON EMPRESA INGENIERIA Y CONSTRUCCION RUCAN SA., EL PLAZO DE EJECUCIÓN CONTRATADO ES DE 210 DÍAS , EL CONTRATO SE PROTOCOLIZO ANTE NOTARIO CON FECHA 11 DE FEBRERO DE  2016. SUSCRIBIÓ CON FECHA 22 DE DICIEMBRE DE 2015. .LA ENTREGA DE TERRENO FUE LE 21 DE MARZO DE 2016.
SE REALIZO UN CONTRATO POR ASESORÍA TÉCNICA A LA INSPECCIÓN DE OBRA CON FECHA 25 DE FEBRERO DE 2016 POR UN MONTO DE $ 15..681..000.-  Y UN PLAZO DE EJECUCIÓN DE  210 DÍAS, INICIÁNDOSE  EL CONTRATO CON FECHA 21 DE MARZO DE 2016. 
TANTO LAS OBRAS CIVILES COMO LA CONSULTORIA FUERON FINANCIADOS ÍNTEGRAMENTE  CON RECURSOS DEL FNDR APORTADOS POR EL GOBIERNO REGIONAL DEL BIO BIO  </t>
  </si>
  <si>
    <t>ESTADO DE PAGO N°1
-VALOR ESTADO DE PAGO $99.283.767
-FECHA ESTADO DE PAGO 31-08-2017
-AVANCE FINANCIERO 17,43%
ESTADO DE PAGO N°2
-VALOR ESTADO DE PAGO $36.587.170
-FECHA ESTADO DE PAGO 20/10/2017
-AVANCE FÍSICO 37%
-AVANCE FINANCIERO 23.85%
ESTADO DE PAGO N°3
-VALOR ESTADO DE PAGO $50.124.533
-FECHA ESTADO DE PAGO 29/01/2018
-AVANCE FÍSICO 44.2 %
-AVANCE FINANCIERO 32.65%
ESTADO DE PAGO N°4
-VALOR ESTADO DE PAGO $188.408.982
-FECHA ESTADO DE PAGO 13/02/2018
-AVANCE FÍSICO 75.5%
-AVANCE FINANCIERO 62.70%
ESTADO DE PAGO N°5
-VALOR ESTADO DE PAGO $157.159.946
-FECHA ESTADO DE PAGO 03/04/2018
-AVANCE FÍSICO 95%
-AVANCE FINANCIERO 89.01%
ESTADO DE PAGO N°6
-VALOR ESTADO DE PAGO $65.608.004
-FECHA ESTADO DE PAGO 25/06/2018
-AVANCE FÍSICO 100%
-AVANCE FINANCIERO 
NO HAY PAGO POR RECURSOS PROPIOS</t>
  </si>
  <si>
    <t>L.P.  N° 36/2016, SE ADJUDICA Y CONTRATA POR RES. . N°08 DEL 14/03/2017.  Mod. N° 1 Amplía plazo a 60 días por res. Ex. N° 2525 del 18/12/2017, informe técnico del 12/12/2017. Mod. N° 2 Amplia plazo 60 días, disminuye, aumenta y obras extraordinarias por un total de $75.595.788.- aprobado por Res. Ex. N° 499 del 26/03/18, informe técnico del 12/12/2017. Causa: Se aprueba solicitud de recursos desde el GORE y se firma mandato suplementarios aprobado por Res. Exta N° 411 del 12/03/2018 del SERVIU</t>
  </si>
  <si>
    <t>MONTO CONTRATADO CON LA CONSTRUCTORA ALCORP S.A. FUE DE  $2.462.880.540 
AUMENTO POR ACTUALIZACIÓN DEL PRECIO DE LA OFERTA $ 76.595.585
MONTO PAGADO SEGÚN SIGFE $ 2.643.403.777
GASTOS ADMINISTRATIVOS SE REGISTRA SOLO UN GASTOS PAGADOS AL M.O.P. POR UN MONTO DE $6.750.000
EN EQUIPAMIENTO SE REGISTRA EN SIGFE UN TOTAL  GASTADO DE $34.933.263
EN CONSULTORIA SE REGISTRAN TRES PAGOS  LOS QUE SE REALIZARON EN LOS EJERCICIOS 2015,2017 Y 2018 CON UN TOTAL EJECUTADO DE  $27.623.687</t>
  </si>
  <si>
    <t xml:space="preserve">Lo más significativo del proyecto, fue que los empalmes sanitarios no estaban ubicados según lo indicado en los planos de aguas andinas, lo que generó el retraso en la entrega de la obra. </t>
  </si>
  <si>
    <t xml:space="preserve"> Obras Civiles: Res. N° 10 del 17/03/2017 adjudica y contrata por $706.538.484- FNDR y 41.247,99 UF Sectorial, tomada razón con fecha 06/04/2017.   Modificación de contrato con,   aumento total  del Contrato. $184.223.249- (Sector $144.942.733.- FNDR $39.280.516 = 5,55% valor FNDR), Aprobado por Res. ex. N° 963 del  08/06/18 del SERVIU.  Causa Modificación de loteo Aprobada por DOM, considera aumento, disminuciones y obras extraordinarias detallado en informe técnico del 29/05/18.</t>
  </si>
  <si>
    <t xml:space="preserve">En este proyecto se pude observar que hubo un trato directo por un  monto de M1.628,  dado observaciones posteriores </t>
  </si>
  <si>
    <t>El monto original del proyecto es de $536.449.676, según detalle de las Modificaciones de Contrato, el Proyecto se ejecutó por un valor de $625.365.893 (mayor información en Informe de Recepción definitiva y Resoluciones)</t>
  </si>
  <si>
    <t xml:space="preserve">OBRAS CIVILES :
RESOLUCIÓN  Nº 36 DEL 12.07.2016 CTTO : MONTO 587.201.322.- AUMENTO OBRA  EFECTIVO : $ 79.878.678.-MONTO FINAL CTTO: $667.080.000.-
Se efectúa modificación de contrato por Res Ex Nº 4457 del 09.11.2017  aumento de obras En items: Agua Potable  - Alcantarillado  y Paisajismo que suman  $ 45.595.530.- Disminución de Obras ( Item  luminaria (63)  modelo alura   g12 75w schreder),  Item  Acqueo led monocromático schreder(16)  : $ 53.703.929.- y Obras Extraordinarias   Luminaria ALURA 32 LED (63) , Proyector  sumergible AQUAMAX 9 LED(16)$ 87.987.077.- DICHA MODIFICACIÓN  ES DE  $ 79.878.678.- EQUIVALENTE  A UN 13,6% DEL MONTO TOTAL DEL CONTRATO ORIGINAL. 
CONSULTORIA :
RESOLUCION DE CONTRATO Nº 5756 DEL 06.10.2016 MONTO : $ 8.160.000.-  Res Ex Nº 740 del 17.02.2017 prorroga por dos meses </t>
  </si>
  <si>
    <t xml:space="preserve"> L.P. 50/2016 Res. Ex. N° 2383 del 08/11/2016, Adj. y Ctta. por $419.408.686.- plazo 200 dias.
L.P. 74/2016 - Res. N°7 del 28/02/17 Adj. Y Contrata por $2.189.285.246- Plazo 310 días. T.R. el 01/03/17. 
 L.P. 30/2017 Res. Ex. N° 953 del 22/05/2017, Adj. Y Ctta.  por $223.237.093.- plazo 120 dias.
Mod.  aumento de ctto. Obras civiles en $ 10.368.307-por Res. N° 422 del 09/03/2017
</t>
  </si>
  <si>
    <t>Contrato de Obras:
El contrato se adjudicó por Res DOH IX Región N°1057/16.05.2017, con un plazo contractual de 360 días corridos y un monto de M$945.992. Contrato aumento monto, según Resolución DOH IX Región N°491/22.03.2018 por M$94.101. 
Todo fue con recursos sectoriales Mop, Item 31.
Contrato de Asesorías: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N°1389/19.06.2017. El monto original contratado para Asesorías fue de M$137.169
Tuvo aumento, según Resolución DOH IX Región N°865/08.05.2018, por monto M$13.644. 
Asesoría está directamente relacionada con con el monto y duración de cada contrato de obras, incluidas sus modificaciones.
Todo fue con recursos sectoriales Mop, Item 31.</t>
  </si>
  <si>
    <t>Otros Gastos: OK
Obras Civiles Total Gastado:  $8.784.476.699 
Gastos Administrativos Gastado: $12.145.653
Total Consultoría Gastado $8.360.000  OK
Total Gastado en Equipos: $ 109.024.073
Total Gastado en Equipamiento:  $ 429.903.435</t>
  </si>
  <si>
    <t>L.P. 23/2017  SE ADJ. Y CTTA. POR RES. N° 23 DEL 23/07/2017, POR $ 1.038.883.880.-
RES. N° 1334 DEL 03/08/2018, AUMENTO DE PLAZO POR 65 DIAS Y DE CONTRATO POR $82.529.172.-</t>
  </si>
  <si>
    <t>El valor total de las Obras, declarado en la Resoluciones exenta N° 5690 del 16.11.2018, declara que el valor total de las obras contratas es de $1.511.404.591.-  sumando a las obras por el valor proforma, de $156.733.543.- da un total de $1.668.138.134.-</t>
  </si>
  <si>
    <t>Se instalaron  un total de 128 arranques, el cual se distribuyen en 126 viviendas, 1 colegio y 1 centro comunitario.</t>
  </si>
  <si>
    <t>La variación se produjo por aumento de las viviendas desde que se realizó el diseño al momento en que se ejecutó el proyecto, considerando que las bases administrativas indican que todas las casas ubicadas frente a la red deben quedan con su respectivo arranque.</t>
  </si>
  <si>
    <t xml:space="preserve">Los metros cuadrados finales corresponden al Certificado de Recepción Definitiva de Obras de Edificación de la DOM de la Comuna de Alhué </t>
  </si>
  <si>
    <t>Se otorgó recepción definitiva total  a   la obra construida destinada a centro Comunitario de Salud Familiar ubicada en Camino Público a Villa Alhué, Hacienda Alhué , sector rural., por el DOM de la Ilustre Municipalidad de Alhué. Superficie total 277,57 metros cuadrados,
Por lo tanto, los metros cuadrados finales corresponden al Certificado de Recepción Definitiva de Obras de Edificación de la DOM de la Comuna de Alhué que equivale a un aumento nominal del  11% en superficie.</t>
  </si>
  <si>
    <t>En relación a la disminución es producto de ajuste de áreas técnicas y disminución de aleros, ademas en el proceso de recepción se disminuyeron las medias superficies.</t>
  </si>
  <si>
    <t>La disminución es producto de ajuste de áreas técnicas y disminución de aleros, ademas en el proceso de recepción se disminuyeron las medias superficies.</t>
  </si>
  <si>
    <t>Los aumentos  y disminuciones de obras, ademas de las obras extraordinarias, no afectaron la magnitud del proyecto.</t>
  </si>
  <si>
    <t>Se ejecutó la superficie aprobada en la recomendación original.</t>
  </si>
  <si>
    <t>CONFORME AL ACTA ACTA DE RECEPCIÓN, LA SUPERFICIE INTERVENIDA CORRESPONDE A: 290,01 M*2 (TENENCIA) Y 22.93 M*2 (SERVICIOS), EN UN TERRENO DE 2.055,80 M*2. ES IMPORTANTE TENER PRESENTE QUE  LOS DETALLES PLANIMETRICOS DE LA INICIATIVA DE INVERSIÓN NO SON DE ACCESO PUBLICO POR RAZONES DE SEGURIDAD .</t>
  </si>
  <si>
    <t>De acuerdo al acta acta de recepción, la superficie total intervenida corresponde a 312,94m*2, distribuidos en: 290,01 m*2 (Tenencia) y 22.93 m*2 (Servicios), en un terreno de 2.055,80 m*2. Es importante resaltar que  los detalles planimetricos de la iniciativa de inversión no son de acceso público debido a razones de seguridad .</t>
  </si>
  <si>
    <t>No se producen diferencias en la magnitud recomendada. Las modificaciones de obras indicadas en Informes N° 517/2017, 1138/2017 y 139/2018 no generan aumentos en la magnitud del proyecto.</t>
  </si>
  <si>
    <t>NO SE PRESENTAN DIFERENCIAS DE MAGNITUDES, SI BIEN EXISTIERON MODIFICACIONES CONTRACTUALES DURANTE LA
EJECUCIÓN DEL PROYECTO, ESTAS NO INVOLUCRARON AUMENTO O DISMINUCIÓN DE ÁREAS.</t>
  </si>
  <si>
    <t>Recomendado fue 583.68 m2 superficie edificada y 343.44 m2 áreas exteriores.
Real  sufrió  modificaciones en superficie edificada  540.45 m2 ( informado en recepción definitiva). esta diferencia  (43.23 m2) se genera ya que para el MDS  se calcula la superficie a edificar al 100% y para efectos de la recepción definitiva existen superficies que se calculan con distintos coeficientes de constructibilidad.</t>
  </si>
  <si>
    <t>En función de las magnitudes,  se visualiza una diferencia relativa a conceptos en cuanto a superficies.  La superficie recomendada correspondía a la sumatoria entre las  superficies construidas y cubiertas (583.68 m2) y las áreas exteriores (343.44 m2) que resultaban los 927 m2. 
Sin embargo, de acuerdo a la Recepción Definitiva, existe una superficie menor recepcionada como obra nueva (540.45 m2), debido a que para la contabilización de superficies, son estimadas solamente las superficies edificadas cerradas y las cubiertas, que se contabilizan como 100% y 50% de edificación respectivamente.
Si bien se visualiza una diferencia en cuantos a las magnitudes derivada de la diferencia de conceptos, en términos de intervención, existiría coherencia entre las magnitudes recomendada y la efectivamente ejecutada.</t>
  </si>
  <si>
    <t>sin cambios.</t>
  </si>
  <si>
    <t>La diferencia entre la magnitud original y real se produce por la conexión con edificios existentes y medias superficies, aleros exteriores solicitados por autorización sanitaria.</t>
  </si>
  <si>
    <t xml:space="preserve">La diferencia entre la magnitud original y real se produce por la conexión con el edificio del SAR con el  Cesfam  </t>
  </si>
  <si>
    <t>No hay cambios en la magnitud.</t>
  </si>
  <si>
    <t>No hubo variaciones en la magnitud del proyecto.</t>
  </si>
  <si>
    <t>Contrato comunas de Hualaihue, la magnitud en metros cuadrados fue de 2.926 de calzadas ejecutados
Contrato comuna de Chaitén, la magnitud en metros cuadrados fue de 22.456 de calzadas ejecutados
Contrato comunas de Palena y Futaleufú, la magnitud en metros cuadrados fue de 5.002 de calzadas ejecutados
La suma total de los 3 contratos alcanza a 30.384 m2 de calzadas ejecutados.</t>
  </si>
  <si>
    <t>- De acuerdo a lo indicado en el módulo de modificaciones menores y reevaluaciones, esta Iniciativa sufrió modificaciones de obras durante el proceso de ejecución, las cuales involucraron aumento en partidas de construcción de pavimentación en tramos que no fueron considerados en el análisis  que dio origen a la Recomendación.
- De acuerdo a los informes del ITO subidos en la carpeta digital de la plataforma EXPOST y a lo indicado por la Unidad Técnica SERVIU estas modificaciones se deben a "optimizan de los recursos en el transcurso de la ejecución de cada proyecto, logrando finalmente un saldo positivo en la cantidad total de metros construidos".
-Es decir, el aumento de 3.892 m2 (30.384 m2-26.492 m2) en relación a la cantidad recomendada, no tiene mayor análisis a la realizada por la Unidad Técnica encargada de la ejecución del proyecto.</t>
  </si>
  <si>
    <t>LA DIFERENCIA ENTRE LA MAGNITUD RECOMENDADA Y LA MAGNITUD EJECUTADA, SE DEBE A QUE HASTA LA FICHA DEL AÑO 2016, FIGURA EN MAGNITUD LA LONGITUD DE AV PALACIOS EN 2 TRAMOS, Y CALLE MAIPU, POR 837 ML.
EN LA SOLICITUD 2017 SE MODIFICA LA MAGNITUD, PARA REFLEJAR SOLO AV PALACIOS, CON 580 ML, EN 2 TRAMOS.
DURANTE LA EJECUCION DE LA INICIATIVA, Hubo un aumento de obras, lo que entre otras cosas fue para mejorar el radio de la curva en el empalme con la calle Olegario, pero no significó aumentos en la longitud de Los Palacios.</t>
  </si>
  <si>
    <t>LA DIFERENCIA ENTRE LA MAGNITUD RECOMENDADA Y LA MAGNITUD EJECUTADA, SE DEBE A QUE HASTA LA FICHA DEL AÑO 2016, FIGURA EN MAGNITUD LA LONGITUD DE AV PALACIOS EN 2 TRAMOS, Y CALLE MAIPU, POR 837 ML.
EN LA SOLICITUD 2017 SE MODIFICA LA MAGNITUD, PARA REFLEJAR SOLO AV PALACIOS, CON 580 ML, EN 2 TRAMOS.
DURANTE LA EJECUCION DE LA INICIATIVA,hubo un aumento de obras, lo que entre otras cosas fue para mejorar el radio de la curva en el empalme con la calle Olegario, pero no significó aumentos en la longitud de Los Palacios.</t>
  </si>
  <si>
    <t>Según las bases de licitación 2467-322-LR16, los metros cuadrados del proyecto a intervenir son  1.241,98.
El aumento en la magnitud real corresponde a que en la presentación del proyecto original no se contemplaron 3 aleros importantes para la protección de las puertas de 14m2, incorporadas posteriormente en ejecución de obra según informe técnico del 08/11/2017.
Por tanto, los metros cuadrados reales corresponden a 1.255,98 según EXPOST.</t>
  </si>
  <si>
    <t xml:space="preserve">De acuerdo a lo informado por la Institución Técnica,  según bases de licitación 2467-322-LR16, los metros cuadrados del proyecto a intervenir son  1.241,98. El aumento en la magnitud real corresponde a que en la presentación del proyecto original no se contemplaron 3 aleros importantes para la protección de las puertas de 14m2, incorporadas posteriormente en ejecución de obra según informe técnico del 08/11/2017. Por tanto, los metros cuadrados reales corresponden a 1.255,98 m2. 
Se evidencia que la superficie recomendada , tuvo modificaciones con lo licitado y lo real, pero solo justifica el aumento desde lo licitado a lo real. </t>
  </si>
  <si>
    <t>si bien es cierto el proyecto sufrió modificaciones en su sistema de drenaje, estas no afectaron la magnitud aprobada para el proyecto.</t>
  </si>
  <si>
    <t>El proyecto no tuvo modificaciones en magnitud</t>
  </si>
  <si>
    <t>No existió  cambios en la superficie  recomendada  de la ejecutada real</t>
  </si>
  <si>
    <t>sin cambios</t>
  </si>
  <si>
    <t>No existe modificaciones , solo lo que indica la variación  de la UF , al estar el contrato con esas unidades , se considera , 53 empalmes,y su conexión a la vivienda responsabilidad del beneficiario  de entregar los contratos de servicio a la  empresa distribuidora..</t>
  </si>
  <si>
    <t>En el momento de la aprobación del proyecto,  se ingresó su magnitud que comprendía 53  nuevos empalmes. Dicha magnitud no tuvo variaciones en el proceso de ejecución de las obras, manteniendo la totalidad de las viviendas beneficiadas, considerada en la postulación del proyecto.
La Unidad Técnica trató de ingresar la magnitud, pero el sistema BIP no le permitía registrarlo, a lo cual el analista le permitió que fuera ingresado en las observaciones para efecto del análisis.</t>
  </si>
  <si>
    <t>Modificaciones del Contrato:
1.- La RES DAR N°851 de fecha 09 de noviembre 2012, que aprueba aumento de obra.
2.- La RES DAR N°398 de fecha 04 de junio 2013, que aprueba aumento de obra.
3.- La RES DAR N°458 de fecha 02 de julio 2013, que aprueba aumento de plazo.
4.- La RES DAR N°452 de fecha 02 de julio 2013, que aprueba aumento y disminución de obra.
El certificado de la DOM Futrono, certifica que el CESFAM tiene una superficie total de 2.247 m2</t>
  </si>
  <si>
    <t>La ampliación de superficies, se basa en que se agregan: servicio de atención primaria de urgencia Sapu; sala de telemedicina; de rayos x; se amplia sala de rehabilitación y sala de espera. Se readecuan y reubica el box de esterilización (zócalo); gases clínicos bajo sala rehabilitación; residuos especiales; grupo generador y estanque de petróleo fuera del edificio. Se construye un montacargas desde zócalo al segundo nivel con la finalidad de transportar materiales desde las bodegas. Además se considera el cambio de la caldera a leña por una a petróleo; la ampliación de la matriz de agua potable y su respectiva conexión. En cuanto a las especificaciones interiores se incorporan pavimentos para no videntes.</t>
  </si>
  <si>
    <t>El proyecto presento obras extraordinarias producto de adaptaciones aprobadas en el proceso de reevaluación de las obras, esto significo aumentos de áreas de construcción por partida extraordinaria de  Pavimento área Terraza Sin embargo la superficie efectiva no es significativo el aumento..</t>
  </si>
  <si>
    <t>Aunque no hubo modificaciones significativas en metros cuadrados, si hubo en dotación. Lo que redundó en que los beneficiarios directos del proyecto cambiaran. Sólo ocupó el edificio funcionarios del SERVIU.</t>
  </si>
  <si>
    <t>Estas variaciones esta referidas a que se incorporo en el proyecto las áreas técnicas(estanques de bombas, generador y sala de residuos)</t>
  </si>
  <si>
    <t xml:space="preserve">Aumentan los m2 por modificaciones al PMA, así como también el mejoramiento del entorno del recinto, que al ser rural, necesitaba garantizar un buen acceso a los usuarios. </t>
  </si>
  <si>
    <t>LOS AUMENTOS DE OBRAS NO MODIFICARON LOS METROS CUADRADOS EJECUTADOS:
1) AUMENTO SÓLO DE PLAZO, POR 60 DÍAS, SEGÚN DEX 1851 DEL 5/MAY/2017, DEBIDO A PLAZO DE IMPORTACIÓN Y PUESTA EN MARCHA DEL ASCENSOR.
2) AUMENTO DE PLAZO Y MONTO, POR 60 DÍAS Y $52.205.788, EN ATENCIÓN A NUMEROSAS Y DIVERSAS MEJORAS DETALLADAS EN DEX 2839 DEL 27/JUL/2017, TALES COMO:  MEJ BAÑOS PABELLÓN MUJERES 1°PISO, MEJ COCINA PABELLÓN MUJERES 1°PISO, REEMPLAZO VENTANAS PABELLÓN MUJERES 2°PISO, REEMPLAZO TABIQUE SANITARIO BAÑOS PABELLÓN MUJERES 2°PISO, REEMPLAZO CERÁMICO PASILLO ACCESO BAÑOS PABELLÓN MUJERES 2°PISO, GRADAS DE GOMA EN ESCALA PABELLÓN MUJERES 2°PISO, REEMPLAZO CUBIERTA PABELLÓN MUJERES 2°PISO, REEMPLAZO CERÁMICO DORMITORIO PABELLÓN MUJERES 2°PISO, MURO DIVISORIO LADO ORIENTE DE ALBAÑILERÍA REFORZADA, PAISAJISMO JARDINES INTERIORES, HABILITAR ACCESO PATIO 1°PISO PABELLÓN MUJERES, ALTAR CAPILLA, REFORZAMIENTO Y ESTUCO MUROS MEDIANEROS LADO ORIENTE, DUCHAS IN SITU, CUBIERTA PASILLO FRENTE PABELLÓN MUJERES, PORTÓN CORREDERA AUTOMÁTICO ACCESO ILLANES, ADICIONAL COCINA PERIFÉRICA, REEMPLAZO ALFOMBRA POR PORCELANATO EN OFICINAS, CIERRE PERIMETRAL SOBRE MURO MEDIANERO LADO PONIENTE PABELLÓN MUJERES, ADICIONAL VENTANA PABELLÓN MUJERES, ADICIONAL FUNDACIÓN ASCENSOR, PASILLO PERIMETRAL DE PASTELONES EN PATIOS INTERIORES, CIERRE PERIMETRAL SOBRE MURO MEDIANERO LADO SUR ORIENTE, SISTEMA DETECCIÓN HUMOS, VIGÓN FALDO PRIMER PISO SEÑAL DE HUMOS, MEJORAMIENTO SISTEMA ILUMINACIÓN, ADICIONAL GRUPO ELECTRÓGENO.
3) AUMENTO DE PLAZO Y MONTO, POR 30 DÍAS Y $12.449.353, PARA CERRAR PASILLO FRENTE AL COMEDOR, SEGÚN DEX 3592 DEL 27/SEPT/2017. 
4) DISMINUCIÓN DE OBRAS POR $8.737.667,  Y AUMENTO DE OBRAS POR $8.737.667, SEGÚN DEX 4657 DEL 15/DIC/2017, RELATIVO A LA EJECUCIÓN DEL CIERRE Y TRABAJOS DE PAISAJISMO.</t>
  </si>
  <si>
    <t>EL PROYECTO NO CAMBIA SU TAMAÑO, ENTRE EL EX ANTE Y EL EX POST.</t>
  </si>
  <si>
    <t xml:space="preserve">Se da cumplimiento a lo estipulado en el proyecto y en las especificaciones técnicas. </t>
  </si>
  <si>
    <t>El  proyecto se  ejecutó   respetando  el programa  arquitectónico  recomendado.</t>
  </si>
  <si>
    <t>Se mantienen los mismo metros cuadrados de infraestructura.</t>
  </si>
  <si>
    <t>No existen diferencias entre la magnitud recomendada y real.
Las modificaciones de obra no afectaron a la magnitud principal y/o las obras complementarias.</t>
  </si>
  <si>
    <t>LA OBRA SE EJECUTO DE ACUERDO A PROYECTO</t>
  </si>
  <si>
    <t>No hubo variación en la magnitud de las obras proyectadas LA OBRA SE EJECUTÓ DE ACUERDO A la magnitud proyecta.</t>
  </si>
  <si>
    <t>Se ajusto metraje por parte de la DOM en la recepción definitiva del proyecto.</t>
  </si>
  <si>
    <t>No hay cambios en la magnitud del proyecto.</t>
  </si>
  <si>
    <t xml:space="preserve">No hubo aumento de superficie del diseño original </t>
  </si>
  <si>
    <t>No hubo variación en la superficie construida respecto de la diseñada y aprobada.</t>
  </si>
  <si>
    <t xml:space="preserve">Ajuste de superficie de lo recomendado inicialmente y el resultado del proyecto que entrego la empresa en la licitación y  regularizado en la  adjudicación </t>
  </si>
  <si>
    <t>lA DIFERENCIA EN MAGNITUD NO FUE INFORMADA EN PROCESO DE REEVALUACIÓN.</t>
  </si>
  <si>
    <t>La causa en la diferencia en la magnitud recomendada corresponde  a las fundaciones de los vecinos que se encontraban en terreno de la CAPJ.
Se redujo superficie en el subterráneo lo que significo un aumento de plazos en OOCC y Consultarías.</t>
  </si>
  <si>
    <t xml:space="preserve">Variación de 649 m2 menos, producto de la reducción de la superficie del subterráneo de la obra. </t>
  </si>
  <si>
    <t>La variación de – 7 metros cuadrados, producto de una disminución en la explanada dado una corrección en los muros perimetrales y un alargue en la rampa (donde el aumento es menor a la disminución, esto como magnitud pero no en variación de costos).</t>
  </si>
  <si>
    <t>- De acuerdo a los antecedentes de modificaciones de contrato presentados en la carpeta digital, la iniciativa ha sufrido cambios en el último diseño que fue recomendado por nuestro servicio, por lo tanto debido a esto, la magnitud de la obra sufrió cambios.
- Las modificaciones realizadas (considerando disminuciones y aumentos de obras, obras extraordinarias),  corresponden a modificaciones  de alrededor de un 40%, de las obras aprobadas, por lo tanto en este punto es importante mencionar que la presente iniciativa debió haber sido presentada para un análisis de reevaluación, ya que no se puede estimar si las soluciones adoptadas fueron las más rentables o si daban solución al problema que da origen al proyecto.</t>
  </si>
  <si>
    <t>NO HAY DIFERENCIA ENTRE LO RECOMENDADO Y LO EJECUTADO</t>
  </si>
  <si>
    <t>Las magnitudes se mantuvieron sin variaciones. El Incremento de montos obedeció a la liquidación anticipada y recontratación de la obra.</t>
  </si>
  <si>
    <t>Habitante Beneficiado</t>
  </si>
  <si>
    <t>La proyección original respondía solamente a la población de Futaleufú respecto al Censo del año 2002  de 1826 habitantes más una tasa de crecimiento anual se proyectó  una población de 2.300 habitantes. Actualmente el nro de Habitantes de la Comuna corresponde a 2.623(Censo 2017), además no se consideró la demanda existente en temporada alta donde la población de Futaleufú  crece considerablemente producto de los turistas que llegan a la comuna, vale decir los meses de Diciembre de 2018 a Marzo de 2019 la cantidad de turista que llega a la comuna son de 8.884 personas.
 La proyección operativa que se realizó en la génesis del proyecto dista de la realidad actual, dado el  espacio definitivo para la disposición de RSD “descartables”  es reducido y poco eficiente para la operatividad del proceso. Además la cantidad y tipo de residuos de la categoría descartable dispuesta por el casco urbano representa actualmente un 68% (315 TON) del 100% (457 TON) de los RSD generados en un año por el casco urbano.  El resto de los residuos son procesados mediante técnicas de compostaje 15% y compactación mecánica de los reciclables 17%.</t>
  </si>
  <si>
    <t>EL PROYECTO ORIGINAL CONTEMPLABA UNA POBLACION DE 2.300 HABITANTES (POBLACION PROYECTADA SEGUN CENSO 2002) PERO SEGUN CENSO 2017 LA POBLACION AUMENTO A 2.623 HABITANTES. DURANTE LA  TEMPORADA ALTA (DICIEMBRE A MARZO) LA POBLACION AUMENTA A 5.000 HABITANTES QUE SON ATENDIDOS CON EL PROYECTO.</t>
  </si>
  <si>
    <t>No existen diferencias entre la magnitud proyectada y la superficie real edificada.</t>
  </si>
  <si>
    <t>No existe variaciones de magnitudes.</t>
  </si>
  <si>
    <t xml:space="preserve">Magnitud corregida según según superficie especificado en características del proyecto del Acta entrega a Explotación (06/04/18). </t>
  </si>
  <si>
    <t>Se presentaron variaciones a la magnitud del proyecto debido a los ajustes de accesibilidad Universal que se debieron efectuar, previo a la construcción. La Magnitud real de acuerdo a la  superficie especificada en las características del proyecto del Acta entrega a Explotación corresponde a 268 m2 de edificación.</t>
  </si>
  <si>
    <t>Calzadas 52.210 m2 (50.196 m2 +2.014 m2) 
Ciclo banda de hormigón pigmentado 4.664 (4.106 m2 + 558 m2)</t>
  </si>
  <si>
    <t>Dado que los antecedentes iniciales de diseño provienen del año 2011, el ajuste de las superficies es propio de las condiciones del terreno del año 2016. Se ajustaron superficies de calzadas  y aceras, no comprometiendo el objetivo inicial del proyecto.</t>
  </si>
  <si>
    <t>Se ejecutaron los Metros cuadrados según proyecto original.</t>
  </si>
  <si>
    <t>LAS MODIFICACIONES DE OBRA EFECTUADAS NO AFECTAN LA MAGNITUD PRINCIPAL DEL PROYECTO Y Se ejecutaron los Metros cuadrados según proyecto original.</t>
  </si>
  <si>
    <t>De las  modificaciones que tuvo la obra, la segunda de ellas consideró disminución de obras productor que  en varios tramos donde correspondía ejecución de aceras, se traslaparon con obras de Ciclorutas y Eje Colón, lo que significó informar y proceder con la  disminución de obras. 
Disminución:
176 m2 Baldosas
187 m2 Veredas
26 m2 Adocretos</t>
  </si>
  <si>
    <t>El proyecto presenta una disminución del 1,4%  del área a intervenir en relación a lo recomendado. Esta variación se justifica en que un proyecto del MINVU ejecuto las obras requeridas y por ello se disminuyo del contrato estas obras.</t>
  </si>
  <si>
    <t>No se produjeron variaciones entre la superficie recomendada y ejecutada</t>
  </si>
  <si>
    <t xml:space="preserve">Las magnitudes se mantuvieron aunque se debió agregar reparaciones a obras de pavimento dañadas por el aluvion del año 2015. </t>
  </si>
  <si>
    <t>No hubieron modificaciones  en las Magnitudes</t>
  </si>
  <si>
    <t>Del número original de soluciones, se ejecutaron la misma cantidad.</t>
  </si>
  <si>
    <t>SE PRODUJO DISMINUCIÓN  DE M2 DE CALZADA Y ACERAS, DADO QUE SE DEBIÓ CLARIFICAR DESLINDES  VERSUS BNUP.</t>
  </si>
  <si>
    <t>LA MAGNITUD REAL DEL PROYECTO DISMINUYÓ DEBIDO A QUE SE PRODUJO DISMINUCIÓN  DE M2 DE CALZADA Y ACERAS, DADO QUE SE DEBIÓ CLARIFICAR DESLINDES  VERSUS BNUP.</t>
  </si>
  <si>
    <t xml:space="preserve">Sin modificaciones en la magnitud </t>
  </si>
  <si>
    <t xml:space="preserve">NO SE PRESENTAN DIFERENCIAS DE MAGNITUDES DURANTE LA EJECUCIÓN DEL PROYECTO. </t>
  </si>
  <si>
    <t>Se mantuvo la magnitud del proyecto.</t>
  </si>
  <si>
    <t>La magnitud de medida para este tipo de proyectos es el "N° de arranques totales"
Según lo informado por la unidad técnica, se ejecutaron los arranques considerados originalmente.
Pero se debe considerar que este tipo de proyectos no están captando la realidad de la construcción de viviendas particulares que se deben conectar al sistema. Sólo se consulta por construcción de conjunto de viviendas y no por viviendas particulares a la DOM y Serviu.</t>
  </si>
  <si>
    <t>NO HUBIERON DIFERENCIAS EN LA CONSTRUCCIÓN SOLO, PARTIDAS MENORES.</t>
  </si>
  <si>
    <t>el proyecto no cuenta con archivos en la carpeta digital, según ficha IDI de diseño y ejecución indica 16.000 metros cuadrados. Sin embargo, de acuerdo a lo informado por la Institución Técnica menciona que NO HUBIERON DIFERENCIAS EN LA CONSTRUCCIÓN SOLO, PARTIDAS MENORES.</t>
  </si>
  <si>
    <t>No hay observaciones,</t>
  </si>
  <si>
    <t>Se ejecutó el proyecto con un ajuste menor en cuanto a los metros cuadrados estimados.</t>
  </si>
  <si>
    <t>EL RS QUE ORIGINO EL CONTRATO TENIA 93 USUARIOS.
EL PROYECTO FUE REEVALUADO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QUEDANDO EN 100; SE AUMENTA PLAZO PARA CUBRIR EL NUEVO PLAZO DE EJECUCIÓN.</t>
  </si>
  <si>
    <t>LA MAGNITUD ORIGINAL FUE DE 93 UNIONES DOMICILIARIAS, QUE LUEGO SE INCREMENTO A 100 CUANDO EL PROYECTO FUE REEVALUADO, LO QUE REPRESENTA UN AUMENTO DE 7.5%.</t>
  </si>
  <si>
    <t>Certificado de Recepción Definitiva de Obras de Edificación INDICA  350, 65 M2. DE OBRA NUEVA.
LA DIFERENCIA DE SUPERFICIE SE PRODUCE FUNDAMENTALMENTE POR LA FORMA DE MEDIR, EN UN CASO SUPERFICIE UTIL, Y EN EL OTRO, CONSIDERANDO MEDIAS SUPERFICIES, MUROS Y CIRCULACIONES.</t>
  </si>
  <si>
    <t>No hay modificación en la longitud del proyecto</t>
  </si>
  <si>
    <t>No hay diferencias en las magnitudes, entre lo recomendado y real.</t>
  </si>
  <si>
    <t xml:space="preserve">la magnitud real es de 26178 m2, lo que corresponde a los edificios del MOP, Gobierno Reguional y MINVU. NO se construyeron 2 de los edificios proyectados dentro de los 15 años de duracion del proyecto. Esto se debe a que en el proyecto original, a pesar de que la mayor parte de los servicios  se comprometieron a aportar el financiamiento que les correspondia, solo MOP, Minvu y Gobierno Regional contaban con recursos para ello, ademas que hubo cambio de prioridades y sucesivos gobiernos que no definieron un ente que gestionara el termino de la iniciativa.
EDIFICIO MOP
Sin modificacion
EDIFICIO GORE
1) reducción de 2.869 metros cuadrados por eliminación de estacionamientos y bodegas subterráneas
2) aumento de  332  metros cuadrados para secretaría, oficinas privados, salas de reuniones y archivo del Gobierno Regional no contemplados en el proyecto original, habilitados en terrazas existentes, ademas de un departamento en  altillo para habilitar vivienda de cuidador.
EDIFICIO MINVU:
se informó que no hubo modificaciones de superficie. </t>
  </si>
  <si>
    <t>La unidad tecnica encargada del informe ex post informa que la magnitud real es de 26178 m2, lo que corresponde a los edificios del MOP, Gobierno Regional y MINVU. No se construyeron 2 de los edificios proyectados dentro de los 15 años de duracion del proyecto. Esto se debe a que en el proyecto original, a pesar de que la mayor parte de los servicios  se comprometieron a aportar el financiamiento que les correspondia, solo MOP, Minvu y Gobierno Regional contaban con recursos para ello, ademas que hubo cambio de prioridades y sucesivos gobiernos que no definieron un ente que gestionara el termino de la iniciativa.
Se hace presente que se eliminaron partidas  significativas sin contar con la correspondiente reevaluacion, para ajustarse a los montos asignados (ej: estacionamientos y bodegas subterraneas)</t>
  </si>
  <si>
    <t>DE ACUERDO A INFORMACIÓN ENTREGADA POR LA UNIDAD TÉCNICA DEL PROYECTO, DIRECCIÓN DE ARQUITECTURA, EL CENTRO DE SALUD DE PUNITAQUI NO PRESENTÓ VARIACIÓN DE SUPERFICIE, DADO QUE LA MAGNITUD  RECOMENDADA EN LA EVALUACIÓN EX ANTE FUE DE 1.495 M2, MISMA SUPERFICIE QUE  FUE FINALMENTE  EJECUTADA.</t>
  </si>
  <si>
    <t>Se construye nuevo muro de contención (lo cual incluye entre otras cosas, movimiento de tierras).
Se instala postación solar como partida nueva.</t>
  </si>
  <si>
    <t>La construcción de muro de contención significó movimiento de tierras y obras que no estaban consideradas inicialmente, esto fundamentalmente, por las condiciones del terreno desértico, además de la instalación de postación solar por temas de seguridad. Esta ultima situación fue detectada una vez construida la obra gruesa.</t>
  </si>
  <si>
    <t>Los metros cuadrados corregidos corresponden a lo señalado en el permiso y la recepción municipal, el cual considera medias superficies, sin embargo la superficie habitable no considero modificaciones.</t>
  </si>
  <si>
    <t>Los metros cuadrados informados como magnitud real corresponden a lo señalado en el permiso y la recepción municipal, el cual considera medias superficies, sin embargo la superficie habitable no considero modificaciones.</t>
  </si>
  <si>
    <t>La iniciativa se ejecuto sin modificaciones, según lo definido en la propuesta original.</t>
  </si>
  <si>
    <t>Originalmente, al momemto de recomendar el proyecto en enero de 2010, se consideraron 216 Uniones Domiciliarias.  El primer contrato de Obras Civiles, de agosto de 2011, consideró 225 Uniones Domiciliarias, que corresponde a las viviendas que quedaban frente a la red de alcantarillado en ese momento.
Los metros lineales de redes de alcantarillado a construir eran 4.140, cantidad que no fue modificada durante la ejecución del proyecto.</t>
  </si>
  <si>
    <t xml:space="preserve">NO EXISTEN MODIFICACIONES. </t>
  </si>
  <si>
    <t>Las modificaciones del proyecto no involucraron un cambio de magnitud</t>
  </si>
  <si>
    <t>Modificación N°1: Resolución DAP (Ex) N°372 del 10 de diciembre de 2015, tramitada el 29 de diciembre de 2015. Se otorga aumento de plazo de 82 días corridos. El monto del aumento efectivo de contrato corresponde a $499.968.159.-
La modificación de contrato n°1 se gesta debido a la inexistencia de partidas necesarias para el desarrollo de las obras, y al ajuste de las cantidades de obra del proyecto respecto al levantamiento inicial.
Se debió retirar dos galpones que no permitían el desarrollo de las obras de ampliación, y generaban obstáculo en la aproximación. Para esto se dispuso el desarme, traslado y disposición final de éstos. Por otra parte fue  necesario desarrollar un nuevo foso en sector del nuevo RESA, asegurando el adecuado escurrimiento de las aguas y protegiendo la estructura de los rellenos estructurales y terraplenes. También la  modificación consideró la utilización de geotextil en el área de movimiento para asegurar la estabilidad del paquete estructural y la construcción de subdrenes de grava en sector donde se existe riesgo de afloramiento de napa freática.  También fue necesario incorporar tres portones para mejorar el acceso al nuevo umbral en caso de urgencia o emergencia.
Modificación N°2: Resolución MOP (Ex) N°1945 del 23 de septiembre de 2016, tramitada el 23 de septiembre de 2016. No se otorga aumento de plazo. El monto del aumento efectivo de contrato corresponde a $214.678.227.-  e incorpora un valor proforma de $41.247.596.- 
La modificación de contrato N°2, surgió para cumplir los siguientes propósitos:
Asegurar el marco presupuestario para desarrollar las obras necesarias e indispensables para el funcionamiento del recinto aeroportuario. Para esto se disminuyeron partidas que no generan inconvenientes para la operación aérea ni las labores de control y seguridad, tales como caminos interiores, mantención de obras de arte y cercos perimetrales, entendiendo que para todas las disminuciones existen alternativas actuales que suplen dicha necesidad.
Por otra parte, fue necesario aumentar partidas consultadas en el proyecto, pero cuyas cantidades no correspondían a lo requerido en terreno. En general lo referido a la alimentación para el funcionamiento de las ayudas visuales. 
En cuanto a las obras extraordinarias fueron para dar solución a un sector de la pista antigua que se encuentra con deformaciones, realizando un fresado, colocación de geogrillas como medida de refuerzo y por último la pavimentación del sector otorgando solución a la problemática descrita.
Fue necesario ejecutar obras civiles no consultadas en el proyecto para dar funcionamiento a las instalaciones REIL y PAPI, con los respectivos cableados de estos sistemas.
Respecto a los obstáculos dentro del marco del contrato, es necesario rediseñar los tendidos eléctricos existentes de los lotes circundantes, y el retiro de galpones expropiados, materias no consultadas en la modificación n°1, dado que no existían autorizaciones a acceder a dichos sitios, por no tener los procesos expropiatorios terminados a cabalidad. 
 Finalmente, se mantuvo la magnitud principal, la prolongación de 250 metros de extensión hacia el norte Norte, todo en pavimento asfáltico, lo  que permite operar actualmente con una pista de 1950 metros de longitud.</t>
  </si>
  <si>
    <t>Se confunde unidad de medida inicial con longitud de ampliación de pista en 250 metros lineales.
Si se corrige lo anterior, la longitud del proyecto es equivalente a la situación recomendada.</t>
  </si>
  <si>
    <t xml:space="preserve">Esta Iniciativa tuvo un reemplazo de unidad, no cambiando la magnitud del proyecto. Se reemplazó "Mirador Roca Calabocillos Norte" por "Mirador Puerto Maguellines", lo anterior debido a deficiencias técnicas del primer proyecto, lo cual avala Informe de Ingeniería SERVIU Maule. </t>
  </si>
  <si>
    <t>No hubo variaciones.</t>
  </si>
  <si>
    <t>En un comienzo se considero toda el área a intervenir, pero de acuerdo al certificado de recepción, se indican los 586 metros cuadrados.</t>
  </si>
  <si>
    <t>Según el presupuesto aprobado en la segunda reevaluación, el indicador de magnitud no presenta variaciones en relación al inicial ex-ante, la superficie del proyecto se observa que está determinada por la partida escarpe y nivelación que presentan una superficie de 2.250 m2. La unidad técnica indica en su evaluación que en un comienzo se consideró toda el área a intervenir, pero de acuerdo al certificado de recepción, se indican los 586 metros cuadrados, al respecto es probable que el certificado esté referido a las obras de edificación que son recepcionadas por la dirección de obras.</t>
  </si>
  <si>
    <t>La obra considero el proyecto inicial solo desviaciones menores  normales de los proyectos de  grandes extensiones de Red, pero que no afecta la funcionamiento de estas .
Se consideraron 71 empalmes, de los cuales 69 , están con sus medidores y 2 están sujetos a que mejoren la vivienda ya que no cumplen , las condiciones, para su conexión.. Es  responsabilidad del beneficiario  de entregar los contratos de servicio a la  empresa distribuidora, para conexión de viviendas .</t>
  </si>
  <si>
    <t>En la ficha IDI se identifican  71  nuevos empalmes. Con respecto as lo informado por la Unidad técnica se completaron en la etapa de ejecución la conexión de 69 empalmes, faltando  debido al no cumplimiento de las condiciones técnicas de las viviendas, las que serán reemplazadas por otras. En consecuencia, la magnitud no tuvo variaciones en el proceso de ejecución de las obras, manteniendo la totalidad de las viviendas beneficiadas, considerada en la postulación del proyecto.
La Unidad Técnica trató de ingresar la magnitud, pero el sistema BIP no le permitía registrarlo, a lo cual el analista le permitió que fuera ingresado en las observaciones para efecto del análisis.</t>
  </si>
  <si>
    <t>Se solicitó aumento de obra para pavimentar desde el KM 0.96976 al KM 1.6494, ademas de la pavimentación de las Calles Tomas Vega Antequeras dos, Calle Alicia Vega Malla y Calle los Caciques de la Localidad de Huana.</t>
  </si>
  <si>
    <t>A PESAR QUE SE INDICA QUE LA MAGNITUD DEL PROYECTO NO VARIÓ, CABE DECIR QUE ÉSTE SI VARIÓ PUESTO QUE LAS REEVALUACIONES SOLICITADAS IMPLICARON UN AUMENTO EN EL NUMERO DE BENEFICIARIOS DE ALCANTARILLADO (38) Y AGUA POTABLE , SE AUMENTO LA CANTIDAD DE CALLES Y PASAJES PAVIMENTADOS Y SE EXTENDIÓ LA RED DE AGUA POTABLE Y ALCANTARILLADO, POR LO TATO EL PROYECTO AUMENTÓ SU TAMAÑO.</t>
  </si>
  <si>
    <t xml:space="preserve">No existen variación en las magnitudes </t>
  </si>
  <si>
    <t>NO SUFRIÓ MODIFICACIONES DE MAGNITUD.</t>
  </si>
  <si>
    <t>La magnitud de toneladas recolectas en el primer año de puesta en marcha,  proyectadas en un plazo de 20 años corregido en base al primer año del centro de tratamiento intermedio de residuos sólidos domiciliarios corresponde a una magnitud real de 284.998 proyectado en 20 años.</t>
  </si>
  <si>
    <t>LAS MAGNITUDES DE LAS TONELADAS RECOLECTADAS DE RESIDUOS  SÓLIDOS DOMICILIARIOS PRESENTA UNA MÍNIMA DIFERENCIA, RESPECTO A LO INDICADO EN EL ESTUDIO DE CARACTERIZACIÓN REALIZADO POR LA COMUNA, ya que La magnitud de toneladas recolectas en el primer año de puesta en marcha,  proyectadas en un plazo de 20 años corregido en base al primer año del centro de tratamiento intermedio de residuos sólidos domiciliarios corresponde a una magnitud real de 284.998 que proyectado en 20 años serían 249.373.</t>
  </si>
  <si>
    <t xml:space="preserve">El proyecto original  consideraba magnitudes distintas, las que fueron corregidas en la reevaluación de la iniciativa.  </t>
  </si>
  <si>
    <t>Al producirse la reevaluacion, la magnitud  disminuyó respecto a lo originalmente recomendado, para ajustarse a los montos aprobados por el consejo regional. Ademas se disminuyeron algunas superficies de pavimentos.</t>
  </si>
  <si>
    <t>DE ACUERDO A LO INFORMADO POR LA UNIDAD TÉCNICA DEL PROYECTO, MUNICIPALIDAD DE LA HIGUERA, EL PROYECTO NO SUFRIÓ MODIFICACIONES DE MAGNITUD, ES DECIR, SE EJECUTÓ LA MISMA SUPERFICIE QUE SE DISEÑÓ 343 M2 DE LA POSTA DE SALUD RURAL, CON PROGRAMA ARQUITECTÓNICO APROBADO POR EL SERVICIO SALUD COQUIMBO.</t>
  </si>
  <si>
    <t>LA DIFERENCIA DE LA MAGNITUD SE REFIERE A LOS AJUSTES QUE EL PROYECTO DEBIÓ TENER EN CONSTRUCCION POR ACOMODO DEL PROYECTO A LA REALIDAD DEL TERRENO.</t>
  </si>
  <si>
    <t>El proyecto recomendado en la etapa previa, es decir, diseño, consideró una construcción de 2.397 m2, los cuales se justificaban de acuerdo al programa referencial que para esa caleta determinó la Institución Formuladora y cuya composición estaba constituida por una explanada de 400 m2, un cobertizo productivo de 125 m2; un área de sombreadero para las labores de reparación de las redes así como el encarne de las mismas; 30 m2 destinados a servicios higienicos para hombre y mujeres y un área de 60 m2 de boxes, destinados para el guardado de los materiales de los pescadores. Adicionamente se contempló un área destinada a un enrocado de protección así como a la construcción de un muelle  
En la etapa de ejecución de las obras el desarrollo de las obras, los</t>
  </si>
  <si>
    <t>Número de Luminarias</t>
  </si>
  <si>
    <t>Se instalan y reparan la totalidad de las luminarias propuestas.</t>
  </si>
  <si>
    <t>De  acuerdo a lo informado  por la institución técnica,  el proyecto  se  ejecutó respetando  la  magnitud recomendada.</t>
  </si>
  <si>
    <t>No existen diferencias en la magnitud del proyecto. Si bien, existieron aumento de obras por acciones complementarias, estas no afectaron la magnitud principal del proyecto.</t>
  </si>
  <si>
    <t xml:space="preserve">La magnitud coincide con lo estipulado ex ante. </t>
  </si>
  <si>
    <t>No tengo información respecto a la magnitud  ejecutada en el proyecto.</t>
  </si>
  <si>
    <t xml:space="preserve">En términos de Magnitud la ejecución del proyecto tuvo aumentos de obras que significaron aumento en las magnitudes, en este caso la diferencia es de 20 metros cuadrados más que lo recomendado de 130 subió a 150. No obstante, la institución técnica no entrega mayores antecedentes que respalden este aumento. </t>
  </si>
  <si>
    <t xml:space="preserve">No hay variación. </t>
  </si>
  <si>
    <t>La unidad técnica indica que las modificaciones al proyecto no afectó la superficie total determinada ex-ante, además aclara que la magnitud señalada corresponde al área total intervenida por el Proyecto. Por otra parte, indica la unidad técnica que la superficie correspondiente al permiso de edificación otorgado fue de 927,97 m2 y considera los recintos habitables de acuerdo a normativa de Urbanismo.</t>
  </si>
  <si>
    <t xml:space="preserve">No se registraron modificaciones de obra .Según los informes elaborados por el ITO para los estados de pago y según la información entregada directamente, la obra cumplió con los metros cuadrados considerados en el proyecto. </t>
  </si>
  <si>
    <t>En función de las magnitudes, no existe diferencia entre las estimaciones de intervención/cubicaciones entre la etapa recomendada y lo ejecutado realmente.  Se podría inferir que hubo un estudio del proyecto adecuado que implicó la inexistencia de modificaciones durante la ejecución de la obra.</t>
  </si>
  <si>
    <t>No hay variación en la magnitud.</t>
  </si>
  <si>
    <t>Este proyecto no considera aumento de obras .</t>
  </si>
  <si>
    <t>En el momento de la aprobación del proyecto, se ingresó su magnitud que comprendía 21  nuevos empalmes. Dicha magnitud no tuvo variaciones en el proceso de ejecución de las obras, manteniendo la totalidad de las viviendas beneficiadas, considerada en la postulación del proyecto.
La Unidad Técnica trató de ingresar la magnitud, pero el sistema BIP no le permitía registrarlo, a lo cual el analista le permitió que fuera ingresado en las observaciones para efecto del análisis.</t>
  </si>
  <si>
    <t>NO SE REALIZARON MODIFICACIONES A LA SUPERFICIE TOTAL DEL PROYECTO.</t>
  </si>
  <si>
    <t>NO HUBO DIFERENCIAS EN CUANTO A LA MAGNITUD ESTIMADA ORIGINALMENTE.</t>
  </si>
  <si>
    <t>No Hay</t>
  </si>
  <si>
    <t>La magnitud de medida para este tipo de proyectos debiese ser "N° de soluciones"
Según lo informado por la unidad técnica, se ejecutó la urbanización para la posterior ejecución de 75 viviendas, número que no fue modificado.</t>
  </si>
  <si>
    <t>El proyecto no presenta variaciones en las magnitudes contratadas. La modificación que presenta el item obras civiles estaba asociada a partidas necesarias para materializar el proyecto.</t>
  </si>
  <si>
    <t>los metros cuadrados corregidos corresponden a lo señalado en el permiso y la recepción municipal, el cual considera medias superficies, sin embargo la superficie habitable no sufrió modificaciones.</t>
  </si>
  <si>
    <t>los metros cuadrados informados como magnitud real corresponden a lo señalado en el permiso y la recepción municipal, el cual considera medias superficies, sin embargo la superficie habitable no sufrió modificaciones.</t>
  </si>
  <si>
    <t>No hubo cambio en la superficie del proyecto</t>
  </si>
  <si>
    <t>El proyecto no tuvo variaciones de magnitud.</t>
  </si>
  <si>
    <t>NO EXISTIERON MODIFICACIONES DE MAGNITUDES EN ESTE PROYECTO.</t>
  </si>
  <si>
    <t>No hubo cambios en la magnitud del proyecto.</t>
  </si>
  <si>
    <t>Estas diferencias están referidas a los recintos de techar zona de estacionamiento de ambulancias y la entrada a la posta.</t>
  </si>
  <si>
    <t>Las variaciones corresponden a actualizaciones al PMA, referidas a los recintos de techar zona de estacionamiento de ambulancias y la entrada a la posta.</t>
  </si>
  <si>
    <t>No existieron modificaciones al proyecto.</t>
  </si>
  <si>
    <t>No hay  variación a lo originalmente recomendado.</t>
  </si>
  <si>
    <t>No hubieron cambios en las magnitudes del proyecto.</t>
  </si>
  <si>
    <t>No existe variación respecto del Programa Arquitectónico recomendado versus el resultante y por ende acorde a los estándares de bomberos.</t>
  </si>
  <si>
    <t>El proyecto no sufrió modificaciones en su superficie. -</t>
  </si>
  <si>
    <t>La magnitud original correspondió a la proyectado inicialmente en el perfil del proyecto, posteriormente, al momento del cambio de etapa de diseño a  ejecución se actualizó la superficie requerida debido a los aumentos de dotación de la Fiscalía Local producto principalmente de la implementación del Plan de Fortalecimiento Institucional del Ministerio Público. Es así, como en el diseño de arquitectura se proyectó una superficie de 2.235,63 metros cuadrados. La superficie final del proyecto fue 2.142,95  que corresponde a la superficie de la recepción municipal.</t>
  </si>
  <si>
    <t>Se actualizó la superficie requerida debido a los aumentos de dotación de la Fiscalía Local producto principalmente de la implementación del Plan de Fortalecimiento Institucional del Ministerio Público.</t>
  </si>
  <si>
    <t>Existieron modificaciones de obra, pero estas no  afectaron la magnitud del proyecto.-</t>
  </si>
  <si>
    <t>La magnitud real fue la misma que la magnitud recomendada ex ante, debido a que no hubo variación en los m2 finales entre lo proyectado y lo ejecutado.</t>
  </si>
  <si>
    <t>La magnitud del proyecto ingresada original, no presentó modificaciones con las modificaciones del proyecto.</t>
  </si>
  <si>
    <t>El proyecto recomendado tiene un tamaño de 2.597 m2 para atender a 30.000 usuarios. La unidad técnica informa que se construyó la magnitud recomendada ex ante.</t>
  </si>
  <si>
    <t>La medida es 1.177 m2  de superficie edificada.</t>
  </si>
  <si>
    <t>La magnitud del proyecto no se ve afectada considerando el proyecto reevaluado</t>
  </si>
  <si>
    <t>Obras extraordinarias consideradas complementarias</t>
  </si>
  <si>
    <t xml:space="preserve">La magnitud del proyecto se aumento durante la ejecución del diseño que fue recomendado por la SEREMI de Desarrollo Social </t>
  </si>
  <si>
    <t>AJUSTE DE PROGRAMA ARQUITECTÓNICO, SEGÚN REQUERIMIENTOS DEL SECTOR.</t>
  </si>
  <si>
    <t>HUBO UNA VARIACIÓN RESPECTO A LA SUPERFICIE ORIGINALMENTE RECOMENDADA, CON  AUMENTO DE 59 METROS CUADRADOS, YA QUE DURANTE LA EJECUCIÓN, PARA AJUSTARSE A REQUERIMIENTOS DE LA POLICÍA DE INVESTIGACIONES, SE DECIDIÓ AGREGAR UN CAJÓN DE PRUEBAS BALÍSTICAS, COSA QUE NO ESTUVO CONTEMPLADA EN LA EVALUACIÓN EX ANTE.</t>
  </si>
  <si>
    <t>SE CORRIGIÓ LA FICHA IDI, PERO EL AUMENTO DE OBRAS Y OBRAS EXTRAORDINARIAS FUE PORQUE EL PROYECTO AUMENTO SU TAMAÑO EN 87 BENEFICIARIOS.</t>
  </si>
  <si>
    <t>El proyecto contempla originalmente un total de 3.938 metros cuadrados a intervenir. Se produce una modificación de contrato por concepto de disminución de obras que se detalla a continuación:
- Vereda normal y bajada de rodado;    e=0,07m;  Reposición Veredas	    m2	72,0
- Vereda normal y bajada de rodado;    e=0,07m;  Construcción Veredas m2	467,0
- Vereda reforzada,                                    e=0,12m;  Reposición Veredas	    m2	3,0
- Vereda reforzada,                                    e=0,12m Construcción Veredas   m2	99,0</t>
  </si>
  <si>
    <t>- La magnitud original del proyecto corresponde a 3.968 m2, de construcción y reposición de veredas.
- La disminución de obra, de acuerdo a documentos en subcarpeta de reevaluación, corresponde a 697 m2, por lo tanto la magnitud efectivamente construida posterior a la disminución de obras (al no aprobarse la reevaluación) corresponde a: 3.968-697= 3.271 m2.</t>
  </si>
  <si>
    <t>no se modificó</t>
  </si>
  <si>
    <t>No se genereron modificaciones de magnitud. Pero si de diseño.</t>
  </si>
  <si>
    <t>Las UD se incrementaron en 40 adicionales, considerando el interés que surgió en la comunidad una vez que visualizaron que el proyecto era una realidad. Ademas, surgieron subdivisiones prediales de propiedades que incrementaron el numero de sitios.</t>
  </si>
  <si>
    <t>El proyecto se ejecutó de acuerdo a permiso en idéntica magnitud y ya cuenta con todas sus certificaciones, incluido el Reconocimiento Oficial.</t>
  </si>
  <si>
    <t>En cuanto a la magnitud, el proyecto se ejecutó de acuerdo a lo que fue recomendado satisfactoriamente y en coherencia con el diseño.</t>
  </si>
  <si>
    <t>En el Ítem de "Equipamiento"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Estas obras extraordinarias y aumentos de obras tanto para el Item de equipamiento como para el Item de Obras Civiles no afecta la magnitud de la superficie de metros cuadrados construidos del Club de Boxeo.</t>
  </si>
  <si>
    <t xml:space="preserve"> Existieron obras extraordinarias y aumentos de obras para el Ítem de Obras Civiles, sin embargo esto no afectó la magnitud de la superficie de metros cuadrados construidos del Club de Boxeo.</t>
  </si>
  <si>
    <t>El proyecto fue emplazado en el mismo lugar proyectado. cualquier modificación fue ejecutada en la misma área.</t>
  </si>
  <si>
    <t>No hubo variación en la superficie</t>
  </si>
  <si>
    <t>El contrato tuvo un aumento de cobertura.</t>
  </si>
  <si>
    <t>La recomendación original consideró 103 arranques domiciliarios, sin embargo en el presupuesto modificado constan inicialmente 154 arranques domiciliarios y se consideran 19 arranques adicionales como obras extraordinarias, resultando una magnitud total de 173 arranques domiciliarios instalados.</t>
  </si>
  <si>
    <t xml:space="preserve">No existió diferencia entre la magnitud recomendada, corregida y real. 
Existieron modificaciones de obra, aumento, disminuciones y obras extraordinarias, las cuales no afectaron a la magnitud principal y/o las obras complementarias. </t>
  </si>
  <si>
    <t>EL PROYECTO DURANTE SU EJECUCIÓN NO TUVO  VARIACIONES EN LA MAGNITUD PROPUESTA EN LA ETAPA DE PRE INVERSIÓN.</t>
  </si>
  <si>
    <t>El proyecto no presentó modificaciones en su magnitud</t>
  </si>
  <si>
    <t>LA INICIATIVA SE AJUSTA A PROGRAMA DE ARQUITECTURA DESARROLLADO EN DISEÑO Y RECOMENDADO PARA EJECUCION.</t>
  </si>
  <si>
    <t xml:space="preserve">Se realizo la instalación de 26 paraderos para micros de tocopilla de acuerdo a recorridos y demanda del uso de estos. </t>
  </si>
  <si>
    <t xml:space="preserve">Las magnitudes no sufrieron modificaciones, respetándose la proyección original. Se realizó la instalación de 26 paraderos para micros de Tocopilla de acuerdo a recorridos y demanda del uso de estos. </t>
  </si>
  <si>
    <t>Permiso de edificación DOM N° 17.744/2017: 464,31 m2 / Recepción Definitiva DOM  N° 11871/2018: 464,31 m2.</t>
  </si>
  <si>
    <t>DE acuerdo a lo informado por la Unidad Técnica el Permiso de edificación DOM N° 17.744/2017 y la Recepción DOM  N° 11871/2018, indican una superficie edificada de 464,31 m2.</t>
  </si>
  <si>
    <t>Conforme  certificado recepción definitiva N° 1 de fecha 20-03-2017 de Dirección de Obras Municipales de Lolol</t>
  </si>
  <si>
    <t>LA MAGNITUD DEL PROYECTO SE AJUSTO DEBIDO A INDEFINICIONES DEL DISEÑO , CONSIDERAR QUE LA INCIAITVA POSTULO A ETAPA DE EJECUCION CON EL DISEÑO Y EVALUCION DE DAÑOS. POR TANTO SE REPARARON LA TOTALIDAD DE LA INFRAESTRUCTURA.</t>
  </si>
  <si>
    <t>El aumento de M2 se debe a crecimiento de areas tecnicas por las  instalaciones, conexión con edificio existente (pasillos, sala de espera) y medias superficies de aleros para protección de la lluvias.</t>
  </si>
  <si>
    <t xml:space="preserve">El aumento de metros cuadrados se explica por las conexiones  del Sar al Centro de Salud Familiar  que no estaban contemplados en el anteproyecto original </t>
  </si>
  <si>
    <t>La magnitud se mantiene</t>
  </si>
  <si>
    <t xml:space="preserve">No sufrió modificación. </t>
  </si>
  <si>
    <t>No sufre variaciones, se mantiene lo recomendado original</t>
  </si>
  <si>
    <t>El valor corregido (28.000 m2) corresponde a los metros cuadrados declarados en la memoria explicativa del proyecto, previo a la licitación. la magnitud real corresponde a la misma cantidad, ya que a la fecha no ha sido posible determinar el valor exacto. Para poder estimar la superficie real construida se requerirá utilizar los planos as built y efectuar medidas exactas a través del software AutoCad.</t>
  </si>
  <si>
    <t xml:space="preserve">La magnitud ex ante corresponde a los metros cuadrados declarados en la memoria explicativa del proyecto, previo a la licitación.
La magnitud real corresponde a la misma cantidad, en base al informe final y planos as built del proyecto </t>
  </si>
  <si>
    <t>Estas diferencias son debido a que en el permiso original no se considero como permiso superficie de techumbre segundo piso, area de estanques y generadores.-</t>
  </si>
  <si>
    <t xml:space="preserve">Aumentaron los m2 construidos, principalmente incorporándose mejoras en el entorno y cambios en el PMA. </t>
  </si>
  <si>
    <t>Solo error de decimales.
- PERMISO DE EDIFICACIÓN: N°46 de fecha 05-03-2013 por 935,65 m2.
- RECEPCIÓN DEFINITIVA MUNICIPAL: N°356 de fecha 21-02-2018. Se otorga Recepción Municipal Parcial por 932,93 m2.
La DOM de la I. Municipalidad de la Serena, en Certificado de Recepción Definitiva, deja sin recepcionar una pequeña Bodega bajo tobogán, por cuanto no fué posible conseguir terreno para ejecutar área de estacionamiento. Este fué considerado en Proyecto de Diseño en terreno JUNJI adyacente al Jardín Infantil , pero en la actualidad funciona como Bodega Regional de nuestra Institución.
Se adjuntan documentos de respaldos en carpeta digital</t>
  </si>
  <si>
    <t>EN RELACIÓN CON LA MAGNITUD Se EJECUTÓ  lo diseñado originalmente SIN ALTERACIONES.</t>
  </si>
  <si>
    <t>LA MAGNITUD DEL PROYECTO APARECE RELACIONADA CON LA LONGITUD DE COLECTORES DE AGUAS LLUVIA CONSTRUIDOS.
A PESAR DE HABERSE INCREMENTADO LA ASIGNACIÓN DE RECURSOS  AL ÍTEM DE OBRAS CIVILES, LA MAGNITUD DEL PROYECTO APARECE INALTERADA POR CUANTO LAS OBRAS COMPLEMENTARIAS QUE FUE NECESARIO EJECUTAR SE RELACIONAN CON MODIFICACIÓN DE RASANTE EN ALGUNOS TRAMOS, EXCAVACIÓN EN ROCA EN OTROS Y, PRINCIPALMENTE, REPOSICIÓN DE INFRAESTRUCTURA VIAL QUE NO FUE PREVISTA EN EL DISEÑO</t>
  </si>
  <si>
    <t>NO HAY VARIACION EN MAGNITUD DE OBRAS RECOMENDADAS</t>
  </si>
  <si>
    <t>ACÁ NO SE EVIDENCIA LA EJECUCIÓN DE MENOR SUPERFICIE A LA RECOMENDADA.
YA QUE ORIGINALMENTE EL PROYECTO CONSTA DE 12.122.
INICIATIVA NO INGRESO A REEVALUACIÓN.</t>
  </si>
  <si>
    <t>La licitación del SAR se efectuó en conjunto con el CEsfam San Vicente con el fin de optimización de recursos en escala. por lo cual los aumentos de superficie se generan en conexión con el CESFAM y sala de espera compartida con espera de rehabilitación.</t>
  </si>
  <si>
    <t>Existe un aumento de 143 metros cuadrados adicionales a lo aprobado, se argumenta por la unidad técnica que se debe a accesos y conexión entre el Cesfam y el SAR si bien este espacio no estaba aprobado en ninguno de los proyectos, los 143 metros cuadrados se consideran excesivo</t>
  </si>
  <si>
    <t>Según información inicial, no se modificó la magnitud de la iniciativa, que correspondió a prototipos del IND.</t>
  </si>
  <si>
    <t>Si bien la magnitud original es de 541 m2, la magnitud precisa licitada es de 541.67 m2. Sin embargo, luego que la empresa constructora, durante el periodo de especialidades, hiciera las modificaciones necesarias para ajustar el proyecto a los espesores reales de los muros, secciones de ingeniería calculadas en la fase de ingeniería y resguardara las pasadas de instalaciones por los distintos elementos constructivos del edificio, así mismo corrigiera mediante levantamiento topográfico los distanciamientos a los predios vecinos y el área disponible para edificación, la superficie correspondiente a la magnitud real ex post es de 525.05 m2, según el ítem 7.2 del permiso de edificación N° 388 del 6-12-2017.</t>
  </si>
  <si>
    <t>Si bien la magnitud original es de 541 m2, la magnitud precisa licitada es de 541.67 m2. Sin embargo, luego que la empresa constructora, durante el periodo de especialidades, hiciera las modificaciones necesarias para ajustar el proyecto a los espesores reales de los muros, secciones de ingeniería calculadas en la fase de ingeniería y resguardara las pasadas de instalaciones por los distintos elementos constructivos del edificio, así mismo corrigiera mediante levantamiento topográfico los distanciamientos a los predios vecinos y el área disponible para edificación, la superficie correspondiente a la magnitud real ex post es de 525.05 m2.</t>
  </si>
  <si>
    <t>EL PROYECTO EN CUESTIÓN CORRESPONDE A LA CONSTRUCCIÓN DEL ALCANTARILLADO ETAPA 1 DE PUNTA DE TRALCA, ESTO IMPLICA TANTO LAS REDES COMO LAS UNIONES DOMICILIARIAS. DURANTE LA EJEUCIÓN DEL PROYECTO, SE HA REALIZADO EL LEVANTAMIENTO DE LAS UNIONES DOMICILIARIAS DETERMINANDO QUE ÉSTAS CORRESPONDEN A UN NÚMERO SIGNIFICATIVAMENTE MENOR AL CONTRATADO, LO QUE IMPLICA UNA REDUCCIÓN POR ESTE CONCEPTO DE DE $614.115.545.-
AL RESPECTO CABE ACLARAR QUE LAS DIFERENCIAS EN LA CANTIDAD DE UD, CON LO CONTRATADO ES SIGNIFICATIVA, NO LO ES TANTO CON LO APROBADO POR MIDESO, MOTIVO POR EL CUÁL SE DESESTIVA ENVIAR A REEVALUACIÓN.
                                   APROBADO MIDESO            CONTRATADO                  REAL
UD                                              90                                    372                             90
UD SIN CÁMARA                    283                                     17                            328
TOTAL                                       373                                     389                          418
ADEMÁS, ESVAL INFORMA QUE LA UBICACIÓN DE LAS PLANTAS 2 Y 3 SE HAN MODIFICADO, LO QUE IMPLICA UNA REDUCCIÓN EN LA EXTENSIÓN DE RED EQUIVALENTE A $43.994.508. NO OBSTANTE SE DETECTAN 2 REQUERIMIENTOS NO CONSIDERADOS EN EL PROYECTO ORIGINAL Y QUE CORRESPONDE A LA EXTENSIÓN DEL ALCANTARILLADO DE LOS ESCRITORES O LOS AROMOS, Y UN REFUERZO DE HORMIGÓN ENTRE LAS CÁMARAS N°94 Y N°95 DEBIDO ALA POCA PROFUNDIDAD QUE TIENE EL COLECTOR RESPECTO DE LA RASANTE.
DISMINUCIÓN                                            $105.109.962
AUMENTO                                                   $    4.392.007
DIFERENCIA A FAVOR DEL MANDANTE $100.717.955
PORCENTAJE DE DISMINUCIÓN RESPECTO DEL MONTO DEL CONTRATO DE OOCC 7,5%
LOS CAMBIOS PROPUESTOS AL PROYECTO RESPECTO A LAS UNIONES DOMICILIARIAS, SON REQUERIMIENTOS SEGÚN EL CATASTRO REAL Y VIGENTE, MANTENIÉNDOSE LOS CRITERIOS DE APROBACIÓN DE MIDESO.
POR OTRA PARTE, LOS CAMBIOS PROPUESTOS PRODUCTO DE LA MODIFICACIÓN DE UBICACIÓN DE LAS PLANTAS N°2 Y N°3 DE ESVAL, RESPONDEN A NUEVAS CONDICIONES LAS CUALES HAY QUE ABORDAR PARA CUMPLIR CON EL OBJETIVO.
 RESPECTO A LA EXTENSIÓN DEL COLECTOR EN LOS AROMOS Y LA CONSTRUCCIÓN DE UN DADO DE REFUERZO, SON MEJORAS AL PROEYECTO, QUE EN ESTE CASO EN PARTICULAR NO SIGNIFICAN MAYORES RECURSOS AL PROYECTO.</t>
  </si>
  <si>
    <t>EL DISEÑO DEL PROYECTO TIENE UN TIEMPO DE ANÁLISIS DEFINIDO, POR LO CUAL CUANDO EL PROYECTO POSTULA A SU EJECUCIÓN,  ENTRE SU PRESENTACIÓN AL SNI Y OBTENCIÓN DE SU RECOMENDACIÓN FAVORABLE, POSTERIOR PRIORIZACIÓN  Y CREACIÓN DEL CONVENIO ENTRE EL GORE Y MUNICIPALIDAD PASA MUCHO TIEMPO POR LO CUAL ES CLARO QUE EN EL TERRITORIO SE HAN DESARROLLADO CAMBIOS QUE IMPLICAN CONSIDERAR NUEVOS BENEFICIARIOS, LO CUAL POR LO GENERAL ES AJUSTADO POR LA UNIDAD TÉCNICA AL MOMENTO DE LA LICITACIÓN, SIN EMBARGO NO ES INFORMADO A MIDESO.</t>
  </si>
  <si>
    <t>Las modificaciones no involucran cambios en el metraje cuadrado.</t>
  </si>
  <si>
    <t>No se observaron variaciones en el metraje definitivo de la superficie respecto a lo presupuestado en la etapa ex-ante, esto puede deberse a la calidad del prototipo desarrollado por el servicio de salud.</t>
  </si>
  <si>
    <t>La diferencia se origina debido a que 2 beneficiarios se trasladaron de lugar de residencia, por lo que ya no se mantuvo la necesidad de implementar las soluciones inicialmente considerada para estos beneficiarios.</t>
  </si>
  <si>
    <t>Se ejecutaron 118 de las 120 soluciones fotovoltaicas,  puesto que dos de los beneficiarios cambiaron de residencia, por lo que ya no se mantuvo la necesidad de implementar las soluciones inicialmente considerada para estos beneficiarios.</t>
  </si>
  <si>
    <t>el proyecto no presento modificaciones en las magnitudes.</t>
  </si>
  <si>
    <t>EXISTE DIFERENCIA ENTRE LA MAGNITUD RECOMENDAD Y LA REAL, SIN EMBARGO LA INFORMACIÓN ENTREGADA POR UNIDAD TÉCNICA NO DA CUENTA DE ESTAS DIFERENCIAS.</t>
  </si>
  <si>
    <t>No se cambia la magnitud del proyecto</t>
  </si>
  <si>
    <t>De acuerdo a los resultados, la urbanización se asoció a la construcción de 130 viviendas sociales, las que se mantuvieron en ese número.</t>
  </si>
  <si>
    <t xml:space="preserve">No sufrió modificaciones en magnitud. </t>
  </si>
  <si>
    <t>Se produjo una modificación refrendada en el decreto N°195 que decreta modificación de contrato , aumento de obra y disminución de partidas.</t>
  </si>
  <si>
    <t>Se registro un incremento en las superficies a pavimentar del proyecto, debido a daños provocados por los aluviones del año 2017.</t>
  </si>
  <si>
    <t>El proyecto no presentó variaciones en la magnitud de este entre lo construido y lo adjudicado.</t>
  </si>
  <si>
    <t>El proyecto tiene una magnitud estándar de 254 metros cuadrados y según la información presentada por la unidad técnica se ejecutó la superficie de edificación determinada ex ante.</t>
  </si>
  <si>
    <t xml:space="preserve">No existen diferencias entre la magnitud recomendada, corregida y real. Si bien existieron modificaciones de obra, éstas no impactaron en la superficie total construida, ya que correspondieron a mejoramiento de proyecto de arquitectura y eficiencia en futuras mantenciones. </t>
  </si>
  <si>
    <t xml:space="preserve">No existen diferencias entre la magnitud recomendada  y real. Si bien existieron modificaciones de obra, éstas no impactaron en la superficie total construida, ya que corresponden a mejoramiento de proyecto de arquitectura y eficiencia en futuras mantenciones. </t>
  </si>
  <si>
    <t>SE EJECUTO EXACTAMENTE LO RECOMENDADO SEGÚN EL PROGRAMA MEDICO ARQUITECTÓNICO APROBADO ORIGINALMENTE.</t>
  </si>
  <si>
    <t>No existió modificaciones en la cantidad de arranques</t>
  </si>
  <si>
    <t>no hubo modificación de superficie</t>
  </si>
  <si>
    <t>EL PROYECTO NO PRESENTA VARIACIONES EN SU MAGNITUD</t>
  </si>
  <si>
    <t>No hay diferencia en las magnitudes.</t>
  </si>
  <si>
    <t>NO EXISTEN DIFERENCIAS ENTRE MAGNITUD RECOMENDADA, CORREGIDA Y REAL.</t>
  </si>
  <si>
    <t>No hubo modificaciones en la magnitud.</t>
  </si>
  <si>
    <t>EXISTE AUMENTO DE OBRA DEL PROYECTO QUE NO AFECTA LA MAGNITUD PRINCIPAL DE LA OBRA. EL AUMENTO DE OBRA CORRESPONDIÓ A CAMBIO DEL TIPO DE ESTRUCTURA EN LAS ÁREAS DE MUROS Y CIELOS, PINTURAS Y REPOSICIÓN PAVIMENTO CALZADA</t>
  </si>
  <si>
    <t>No hubo diferencias en la superficie de la obra construida en relación  a proyecto. son 2831</t>
  </si>
  <si>
    <t xml:space="preserve">No hubo diferencias en la magnitud del proyecto. </t>
  </si>
  <si>
    <t xml:space="preserve">La magnitud real es la magnitud recomendada, ya que no varió la superficie de la cancha y de la edificación. Las variaciones se produjeron por el cambio del proyecto de alcantarillado y agua potable. </t>
  </si>
  <si>
    <t>Proyecto no experimentó variaciones en la superficie respecto del programa de recintos recomendado.</t>
  </si>
  <si>
    <t>Se modificaron los plazos de ejecución pero esto no genera variables en las magnitudes originales</t>
  </si>
  <si>
    <t>El proyecto se ajusta a lo recomendado.</t>
  </si>
  <si>
    <t>No hay modificaciones en la magnitud del proyecto recomendado</t>
  </si>
  <si>
    <t>Resolucion Exenta N°2106 de 07.12.2016 que se "APRUEBA EL CONVENIO DE MODIFICACIÓN DE CONTRATO N°02 DE LA PROPUESTA PÚBLICA Nº 22/2015  “CONSTRUCCION RED DE CICLOVIA ETAPA I (EJE SANTA MARIA), ARICA”,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t>
  </si>
  <si>
    <t>Resolución Exenta N°2106 de 07.12.2016 que aprueba modificación de contrato N° 02,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t>
  </si>
  <si>
    <t xml:space="preserve">No existieron modificaciones  mayores al proyecto , solo consideraciones menores normales en este tipo de proyectos </t>
  </si>
  <si>
    <t>El proyecto consideró inicialmente conectar 18 viviendas a las redes eléctricas, con lo cual se cumplieron a cabalidad
El sistema Expost no ha reconocido la magnitud que tiene el proyecto en su ficha IDI, que corresponde a 18 empalmes, los que fueron realmente conectados. La Unidad Técnica trató de ingresar la magnitud, pero el sistema BIP no le permitía registrarlo, a lo cual el analista le permitió que fuera ingresado en las observaciones para efecto del análisis.</t>
  </si>
  <si>
    <t>Se ejecutó la magnitud recomendada sin modificaciones.</t>
  </si>
  <si>
    <t>No sufre variaciones en cuanto a superficie</t>
  </si>
  <si>
    <t>EL PROGRAMA DE ARQUITECTURA SE EJECUTO SIN DESVIACION, AJUSTANDOSE A LAS DIMENSIONES ORIGINALMENTE RECOMENDADAS..</t>
  </si>
  <si>
    <t>Existieron modificaciones  en Obras Civiles , aumentos de plazo de Ejecución de Obras y Consultorías sin embargo estas no infirieron en diferencias en la magnitud del proyecto.</t>
  </si>
  <si>
    <t>NO SE PRESENTAN DIFERENCIAS EN MAGNITUDES, SI BIEN EXISTIERON MODIFICACIONES CONTRACTUALES DURANTE LA EJECUCIÓN, ESTAS NO INVOLUCRARON AUMENTO O DISMINUCIONES DE ÁREAS.</t>
  </si>
  <si>
    <t>Se mantuvo. Si bien hubo modificaciones pero no alteraron la magnitud del proyecto.</t>
  </si>
  <si>
    <t>NO EXISTEN OBSERVACIONES CONSIDERABLES , PUES LA SUPERFICIE EDIFICADA NO TUVO VARIACIÓN RESPECTO A LO RECOMENDADO</t>
  </si>
  <si>
    <t>No hay diferencia  entre la magnitud recomendada y la magnitud real</t>
  </si>
  <si>
    <t>No existio variacion en la magnitud del proyecto y se construyeron los 2095 m2 de acuerdo a lo que definido en la etapa de diseño.</t>
  </si>
  <si>
    <t>Según Certificado de Recepción Definitiva de Obras de Edificación de fecha 29.11.2018 de la I. Municipalidad de Castro , indica que la recepción corresponde a 20 viviendas  con 663,7 m2.</t>
  </si>
  <si>
    <t>Se aumentaron el numero de soluciones producto de la ampliación de obras realizada en terreno, donde se lograron incorporar nuevos beneficiarios del mismo perfil que los originales.</t>
  </si>
  <si>
    <t>La recomendación original del proyecto consideraba un total de 212 Beneficiarios Directos (207 Viviendas conectadas a las redes de alcantarillado y 5 viviendas con Solución Particular de Aguas Servidas).
Producto del tiempo transcurrido entre la recomendación del proyecto y la ejecución de las obras civiles fue necesario incrementar el número de viviendas beneficiadas con el proyecto, dado que enfrentaban las redes de alcantarillado. Finalmente quedaron 266 viviendas con solución de alcantarillado, lo que aumentó los beneficios del proyecto.</t>
  </si>
  <si>
    <t>No existe diferencias entre las magnitudes aprobadas y reales.</t>
  </si>
  <si>
    <t>No existen variaciones sobre las magnitudes recomendadas y las ejecutadas.en ambos casos son 341 metros de calzada.</t>
  </si>
  <si>
    <t>EL PROYECTO SE REALIZO DE ACUERDO A LO FORMULADO. NO HUBO DIFERENCIAS ENTRE LAS MAGNITUDES RECOMENDADAS, CORREGIDAS Y REALES.
NO HUBO MODIFICACIONES DE OBRA NI OBRAS EXTRAORDINARIAS QUE HAYAN AFECTADO LA MAGNITUD.</t>
  </si>
  <si>
    <t>Las obras se ejecutaron conforme a lo contratado, sin modificaciones de magnitud.</t>
  </si>
  <si>
    <t>Con fecha 29 de abril de 2014, se firma contrato inicial, por la suma $ 4.810.281.603.-, por un plazo de 700 días corridos. 
Obras contratadas:
•	548 soluciones sanitarias interiores, separadas en 88 casetas baño, 321 conexiones con reposición de artefactos y accesorios, y 139 sólo conexión.
•	Construcción de un sistema de alcantarillado de aguas servidas con planta de tratamiento, incluye 14.538 m de colector, 179 cámaras de inspección, y excavaciones por 23.527 m3.
•	25.449 m2 pavimentación de calzada en asfalto, 10.025 m de soleras, 4.476 m2 aceras HCV y 5.171 m2 de zarpas, gaviones y muros de contención.
•	Mejoramiento y ampliación del sistema de agua potable, con nueva captación para el funcionamiento del alcantarillado sanitario.
•	Aguas lluvias 5.180 m de tuberías, 64 cámaras de inspección, 58 sumideros 52, 5 sumideros 53, 560 m de canal de hormigón armado, y 112 cajones de hormigón armado.
•	Gastos de operación y mantención de las plantas por 1 año
Con fecha 17 de noviembre de 2015, se firma I Anexo de Contrato, por la suma de $  378.577.025 (trescientos setenta y ocho millones quinientos setenta y siete mil veinticinco pesos) impuesto incluido, en un plazo de ejecución 180 días corridos.
Fondo 10% adicional obras complementarias
Obras contratadas
•	Conexión 59 viviendas Villa Jardín – año 2005
•	Conexión 68 viviendas Villa Los Ríos – año 2011
•	Obra complementarias Villa Jardín y Los Ríos
•	Obras de regadío
Con fecha 01 de julio de 2016, se firma II Anexo de Contrato, por la suma de $ 102.451.135 (ciento dos millones cuatrocientos cincuenta y un mil ciento treinta y cinco pesos) impuesto incluido, aumento de plazo de 115 días corridos.
Fondo 10% adicional obras complementarias
Obras contratadas
•	Colector de aguas servidas en calle Los Carrera
•	Conexión de baño a red pública
•	Disminución de las Casetas Sanitarias de las 88 originales a 25 (63 menos)
•	Disminución de los Mejoramientos de Salas de Baño de los 321 originales a 121 (200 menos)
•	Aumento de las conexiones del baño a la red pública de las 139 a 389 (250 más)
•	Reposición pavimento aceras en mal estado
¿	Con fecha 31 de enero de 2017, se firma III Anexo de Contrato, por la suma de $ 689.452.000 (seiscientos ochenta y nueve millones cuatrocientos cincuenta y dos mil pesos) impuesto incluido, más aumento de plazo de 180 días corridos.
Fondo proceso de reevaluación
Se autorizan 700.185 M$ para Obras Civiles y Consultorías
Inicio 01.02.2017 -	Término 30.07.2017
Obras contratadas
•	Pavimento calle Maipú, entre calle Los Carrera y Diego Portales
•	Pavimento calle Maipú, entre calle La Peña y Arturo Prat
•	Pavimento calle José Manso de Velasco, desde Liceo hacia el sur
•	Pavimento calles 18 de Septiembre y 21 de Mayo
•	Pavimento calle Bernardo OHiggins, entre calle Almagro y Calixto Padilla
•	Pavimento calle Arturo Prat, entre calle José Manso de Velasco y pasaje Las Camelias
•	Pavimento calle La Peña
•	Pavimento calle Almagro, excluye pasaje Almagro, entre calle Los Carrera y Costanera
•	Pavimento calle Calixto Padilla, entre calle Bernardo OHiggins y Arturo Prat
•	Pavimento calle Colón, entre calles Bernardo O’Higgins y Los Carrera
•	Pavimento calle Colón, excluye pasaje Colón, entre calle Los Carrera y Costanera
¿	Con fecha 19 de junio de 2017, se firma IV Anexo de Contrato, por la suma de por la suma de $ 68.738.997 (sesenta y ocho millones setecientos treinta y ocho mil novecientos noventa y siete pesos) impuesto incluido, más aumento de plazo de 150 días corridos
Fondo 10% adicional proceso de reevaluación
Inicio 31.07.2017 -	Término 27-12-2017
Obras contratadas
•	Sumideros en calle Los Carrera
•	Cajón de aguas lluvias en calle Almagro
•	Recuperación de pasos de agua y sifones
•	51 Uniones domiciliarias
•	Cajón de aguas lluvias de calle 21 de Mayo
•	Muro de contención en calle 10 de Diciembre
•	Servidumbre de calle Santa Rosa</t>
  </si>
  <si>
    <t>las variaciones que se reflejan en la magnitud del proyecto, son importantes. En este caso la magnitud correspondia al numero de soluciones sanitarias a ejecutar, pero en este proyecto se vario en numero y tipo de soluciones.
Ademas hubo variaciones importantes en la cantidad de pavimento originalmente aprobado con la finalmente construidas, las que en todo caso fueron aprobadas en la etapa de reevaluación.</t>
  </si>
  <si>
    <t>No se identificaron modificaciones.</t>
  </si>
  <si>
    <t>No se registraron variaciones en magnitud.</t>
  </si>
  <si>
    <t>- 5 soluciones no otorgadas, no se ubica a los beneficiarios.
- 3 soluciones no abastecidas por falta de red.
- 4 empalmes no abastecidos por falta de elementos.-</t>
  </si>
  <si>
    <t>La variación respecto a la disminución de empalmes se debe a:
- 5 soluciones no otorgadas, no se ubica a los beneficiarios.
- 3 soluciones no abastecidas por falta de red.
- 4 empalmes no abastecidos por falta de elementos.</t>
  </si>
  <si>
    <t xml:space="preserve">En definitiva se ejecutaron 75 Uniones Domiciliarias, tres (3) mas de las inicialmente previstas, por requerimiento de vecinos que inicialmente no habían sido considerados en el levantamiento de información inicial. </t>
  </si>
  <si>
    <t>Las UD se incrementaron en 3 adicionales, considerando el interés que surgió en la comunidad una vez que visualizaron que el proyecto era una realidad.</t>
  </si>
  <si>
    <t>La variación entre la magnitud recomendada y corregida se debe a que el permiso de edificación incluye las áreas de acceso exterior y el recinto del grupo electrógeno. en 17 y 14 metros cuadrados respectivamente.</t>
  </si>
  <si>
    <t>El diseño es el tipo elaborado por MINSAL y No hubo cambios en el diseño tipo.
La variación entre la magnitud recomendada (237 m2) y real se debe a que el permiso de edificación incluye las áreas de acceso exterior y el recinto del grupo electrógeno. en 17 y 14 metros cuadrados respectivamente.</t>
  </si>
  <si>
    <t>La magnitud real del proyecto es de 10,05 Kilómetros de ciclo vías ejecutadas.</t>
  </si>
  <si>
    <t>Se ejecutaron los 10 km de ciclovias que se definieron en el diseño y de acuerdo a lo contratado.</t>
  </si>
  <si>
    <t>No existen modificaciones en la magnitud recomendada</t>
  </si>
  <si>
    <t xml:space="preserve">No existió variación en la magnitud </t>
  </si>
  <si>
    <t>Se realizan las 25 viviends tuteladas, jardineria y pavimentación de calles aledañas</t>
  </si>
  <si>
    <t>LAS VIVIENDAS TUTELADAS CUENTAN CON UN PROGRAMA ARQUITECTÓNICO DEFINIDO EL CUAL SE HA MANTENIDO EN EL TIEMPO SIN AJUSTES , LOS RESULTADOS ESPERADOS PARA LOS DISEÑOS SATISFACEN LAS NECESIDADES DEL LOS USUARIOS , ESTO SE VE REFLEJADO EN LA MAGNITUD DEL PROYECTO LA CUAL NO SE OBSERVA CON MODIFICACIONES.</t>
  </si>
  <si>
    <t>No se observan variaciones en la cantidad de habitantes beneficiados.</t>
  </si>
  <si>
    <t>El proyecto se ejecuto de acuerdo a lo presupuestado.</t>
  </si>
  <si>
    <t>Se realizó una ampliación mediante decreto alcaldicio n° 326 de fecha 09.03.2018 que consideró la instalación de 3 unidades de Pórticos de control.</t>
  </si>
  <si>
    <t>La iniciativa de inversión conservó durante su etapa de ejecución la magnitud recomendada.</t>
  </si>
  <si>
    <t>Si bien la magnitud original es de 957 m2, la magnitud precisa licitada es de 956.85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929.53 m2, según el ítem 7.2 del permiso de edificación N° 540 del 9-11-2017.</t>
  </si>
  <si>
    <t xml:space="preserve">Si bien la magnitud original es de 957 m2, la magnitud precisa licitada es de 956.85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Esta situación generó que finalmente se ejecutaran 930 metros cuadrados. </t>
  </si>
  <si>
    <t xml:space="preserve">NO HUBO VARIACIÓN DE LA MAGNITUD DEL PROYECTO. </t>
  </si>
  <si>
    <t xml:space="preserve">No existe diferencia entre Magnitud Recomendada y Magnitud Real (Ex Post).- </t>
  </si>
  <si>
    <t>El proyecto no sufrió variaciones en su área de intervención de lo programado respecto a lo real, ya que estaba claramente acotado, y lo definido en el proyecto respondía a lo requerido.</t>
  </si>
  <si>
    <t>Se instalaron un total de 212 arranques y se distribuyen de la siguiente manera, 208 viviendas, 2 escuelas básicas y 1 centro de salud
Se corrige "magnitud corregida" ya que originalmente fueron aprobados 173 arranques, con las modificaciones de obras se asume que aumentaron 39 arranques.</t>
  </si>
  <si>
    <t xml:space="preserve">La magnitud original corresponde a 173 arranques, la unidad técnica aumenta arranques al modificar el contrato, no se tiene a la vista el nuevo presupuesto modificado, solo se cuenta con contrato modificado que habla de nuevas viviendas beneficiadas por lo que se desprende que la magnitud ex post ingresada por la Unidad técnica considera 39 nuevos arranques. Lo que representa un aumento del 22.5%.
 </t>
  </si>
  <si>
    <t xml:space="preserve">La extensión real total del proyecto fue de 54,6 km. De éstos, aprox. 40,2 km. pertenecen a línea  área de distribución eléctrica trifásica  de media tensión (MT) de 13,2 kV, sobre postres de hormigón armado de 11,5 mts. Fue emplazada en los tramos: desde el km. 250,8, el segundo 253,8 al 286,6 y el tercero desde el km. 299 al 305,3.
 La construcción de línea subterránea de distribución eléctrica trifásica de media tensión (MT) de 13,2 kV fue de aprox. 14,4 km y fue realizada en ductos de PVC en cuatro vías, cámaras de paso, emplazadas en dos tramos desde el km 251,8 al 253,8 y el segundo desde el km 286,6 al 299.
La diferencia radica entre los metros está vinculada a lo proyectado en la formulación del proyecto y lo efectivamente realizado en el transcurso de las obras. </t>
  </si>
  <si>
    <t xml:space="preserve">La extensión real total del proyecto fue de 54,6 km. De éstos, aprox. 40,2 km. pertenecen a línea  área de distribución eléctrica trifásica  de media tensión (MT) de 13,2 kV, sobre postres de hormigón armado de 11,5 mts. Fue emplazada en los tramos: desde el km. 250,8, el segundo 253,8 al 286,6 y el tercero desde el km. 299 al 305,3.
 La construcción de línea subterránea de distribución eléctrica trifásica de media tensión (MT) de 13,2 kV fue de aprox. 14,4 km y fue realizada en ductos de PVC en cuatro vías, cámaras de paso, emplazadas en dos tramos desde el km 251,8 al 253,8 y el segundo desde el km 286,6 al 299. 
La diferencia en magnitudes entre la situación informada al momento de la postulación y lo efectivamente realizado en el trazado, tanto de tendido aéreo como soterrado, entregaron estos valores finales, los que son menores a un 1% en 56 kilómetros. </t>
  </si>
  <si>
    <t>Las  modificaciones  al contrato de aumento  de obra , obras extraordinarias , y disminuciones no afectaron  la superficie de intervención del proyecto  original.
La superficie  intervenida  fue 18.562 m2.</t>
  </si>
  <si>
    <t>Las  modificaciones  al contrato de aumento  de obra , obras extraordinarias , y disminuciones no afectaron  la superficie de intervención del proyecto  original. La superficie  intervenida  fue 18.562 m2.</t>
  </si>
  <si>
    <t>Ejecución no tuvo modificaciones sustanciales a la lonfgitud del proyecto. 
TUNICHE 828 ML; CIRCUNVALACION NORTE 1.055 ML; DIEGO ALMAGRO 849 ML; MANUEL MONTT 1.988 ML; TOTAL 4.720 ML</t>
  </si>
  <si>
    <t>EL PROYECTO SE EJECUTO SEGUN LO APROBADO EN MAGNITUD. EL INDICADOR NO CAMBIO ES 5 KM. EL DETALLA EN ML ES EL SIGUIENTE:
TUNICHE 828 ML; CIRCUNVALACION NORTE 1.055 ML; DIEGO ALMAGRO 849 ML; MANUEL MONTT 1.988 ML; TOTAL 4.720 ML</t>
  </si>
  <si>
    <t>SIN MODIFICACIONES EN SU MAGNITUD</t>
  </si>
  <si>
    <t>SEGUN CONSTA EN RATE DE REEVALUACION, EL PROYECTO DE ARQUITECTURA DESARROLLADO DETERMINA UN INCREMENTO DE CIENTO DOS (102) METROS CUADRADOS, CON UN PROGRAMA FINAL DE ARQUITECTURA DE QUINIENTOS OCHENTA (580) METROS CUADRADOS, EQUIVALENTE A UN INCREMENTO DE 21,3 POR CIENTO.
LA EJECUCION DEL PROYECTO SE AJUSTO A PROGRAMA DE ARQUITECTURA RECOMENDADO A LA FECHA DE ADJUDICACION.</t>
  </si>
  <si>
    <t>Las modificaciones al contrato no consideraron cambio en su magnitud.</t>
  </si>
  <si>
    <t xml:space="preserve">Se construyeron en el sector 8 viviendas nuevas entre el periodo de la encuesta final en la etapa de formulación del proyecto y el inicio de la obra, por lo que se aumentó igual número de arranques, lo que quedó regularizado en la modificación de contrato N°1. Las Obras Extraordinarias no afectaron la magnitud principal del sistema.   </t>
  </si>
  <si>
    <t xml:space="preserve">Desde la aplicación de la encuesta final en la formulación del proyecto, se construyeron 8 nuevas viviendas en el sector, por lo que en la ejecución del mismo, y a solicitud del Comité de APR, se incrementó la magnitud del proyecto quedando en 129 arranques en total.
Este aumento de la magnitud quedó tramitado en la Modificación del contrato N° 1, junto a otros ajustes realizados que implicaron una disminución del monto contratado. </t>
  </si>
  <si>
    <t>La magnitud considerada en la recomendación excluye los accesos exteriores, grupo electrógeno y una bodega con 17, 12.87 y 10 metros cuadrados respectivamente.</t>
  </si>
  <si>
    <t>El modelo tipo MINSAL no sumaba estas superficies.</t>
  </si>
  <si>
    <t>PESE A QUE EXISTIERON INCONVENIENTES DURANTE EL PROCESO DE EJECUCIÓN DEL PROYECTO, NO SE REGISTRAN MODIFICACIONES QUE AFECTARAN LA MAGNITUD DE LA OBRA.</t>
  </si>
  <si>
    <t>El proyecto  se  ejecutó de acuerdo a la  magnitud recomendada respetando la  ingeniería  aprobada por SERVIU RM.</t>
  </si>
  <si>
    <t>SEGUN INFORMACION DE LA UNIDAD TECNICA,  EN EL Permiso de Edificación la superficie real del Edificio ES 1.514 M2,  PRACTICAMENTE IGUAL A LO APROBADO, 1.511 M2</t>
  </si>
  <si>
    <t>SEGUN INFORMACION DE LA UNIDAD TECNICA,  EN EL Permiso de Edificación la superficie real del Edificio FIGURA EN 1.514 M2,  PRACTICAMENTE IGUAL A LO APROBADO ORIGINALMENTE, 1.511 M2.</t>
  </si>
  <si>
    <t>La magnitud que se consideró en la recomendación excluye la superficie de accesos exteriores y grupo electrógeno que corresponden a 17 y 12.87 metros cuadrados respectivamente.</t>
  </si>
  <si>
    <t>El diseño es el elaborado por MINSAL
La magnitud que se consideró en la recomendación (242 m2) excluye la superficie de accesos exteriores y grupo electrógeno que corresponden a 17 y 12.87 metros cuadrados respectivamente.  Por lo que se ejecutó lo estimado.</t>
  </si>
  <si>
    <t>SE HACE  PRESENTE QUE NO SE HICIERON MODIFICACIONES A LOS METROS CONSTRUIDOS, TAL COMO SE EXPLICA EN LOS INFORMES TECNICOS QUE SE ADJUNTAN</t>
  </si>
  <si>
    <t>No existen variaciones al respecto.</t>
  </si>
  <si>
    <t>Se ajusta a lo recomendado sin variación.</t>
  </si>
  <si>
    <t>El proyecto no presenta variaciones en el numero de arranques considerados inicialmente.</t>
  </si>
  <si>
    <t>NO EXISTEN DIFERENCIAS EN CUANTO A LAS MAGNITUDES DE M2 PROYECTADOS Y CONSTRUIDO, SIN EMBARGO HUBIERON MODIFICACIONES EN MATERIALIDAD A COSTO CERO (AUMENTO Y DISMINUCIÓN), LO QUE SE DEJA ESTABLECIDO EN INFORME Y SOLICITUD POR PARTE DE LA EMPRESA CONSTRUCTORA DE FECHA 12 DE OCTUBRE DE 2016, QUEDANDO REGULARIZADO EN ANEXO DE CONTRATO II, Y DECRETO EXENTO N° 5243 DE FECHA 28 DE DICIEMBRE DE 2016.</t>
  </si>
  <si>
    <t>La magnitud real fue la misma que la magnitud recomendada ex ante, debido a que no hubo variación en los m2 finales proyectados en la reposición de la Escuela Especial San Agustín de Frutillar.</t>
  </si>
  <si>
    <t>El proyecto no presento variaciones en las magnitudes recomendadas y que esta asociada a los metros lineales de vías a intervenir. Las modificaciones fueron menores y no afecto las magnitudes, más bien estaban orientadas a un mejor funcionamiento del proyecto.</t>
  </si>
  <si>
    <t>No existieron modificaciones en cuanto a los metros cuadrados propuestos originalmente.</t>
  </si>
  <si>
    <t>Se mantuvo la magnitud original del proyecto.</t>
  </si>
  <si>
    <t>Las modificaciones de obras no afectaron la superficie original contemplada en el proyecto.</t>
  </si>
  <si>
    <t>Sin variación en la magnitud del proyecto</t>
  </si>
  <si>
    <t>proyecto tiene una mínima modificación de 35 m2 para adecuar emplazamiento y sala de servicios.</t>
  </si>
  <si>
    <t>magnitudes no tuvieron variaciones significativas.</t>
  </si>
  <si>
    <t>Debido al tiempo que transcurrió desde que se realizó la primera recomedación, la reevaluación y la posterior ejecución, en la localidad se construyeron más viviendas que requirieron de la instalación de un arranque domiciliario.</t>
  </si>
  <si>
    <t>La magnitud de medida para este tipo de proyectos es el "N° de arranques totales"
Según lo informado por la institución técnica, debido al tiempo que transcurrió desde que se realizó la primera recomendación, la reevaluación y la posterior ejecución, en la localidad se construyeron más viviendas que requirieron de la instalación de un arranque domiciliario. Esta situación NO fue informada durante la reevaluación. 
Se produjo un aumento de 68 arranques, pasando de 160 a 228 (aumento de un 42,5 %)
Pero se debe considerar que este tipo de proyectos no están captando la realidad de la construcción de viviendas particulares que se deben conectar al sistema. Sólo se consulta por construcción de conjunto de viviendas y no por viviendas particulares a la DOM y Serviu.</t>
  </si>
  <si>
    <t>La magnitud recomendad fueron 28 soluciones fotovoltaicas individuales para viviendas rurales y se ejecutaron 28 soluciones fotovoltaicas individuales para viviendas rurales.</t>
  </si>
  <si>
    <t>La magnitud del proyecto fue de 28 soluciones fotovoltaicas, las cuales fueron ejecutadas.</t>
  </si>
  <si>
    <t>Las modificaciones efectuadas al proyecto  no afectaron la magnitud original de  éste .</t>
  </si>
  <si>
    <t xml:space="preserve">La iniciativa no modificó la magnitud, construyéndose los 520 metros de muro de contención. </t>
  </si>
  <si>
    <t>Proyecto sin  modificaciones .</t>
  </si>
  <si>
    <t>NO EXISTEN DIFERENCIAS ENTRE LA MAGNITUD RECOMENDADA Y LA MAGNITUD EJECUTADA</t>
  </si>
  <si>
    <t>No se informó variación en la magnitud del proyecto.</t>
  </si>
  <si>
    <t>Existió una mínima variación de 30 m2 debido a incorporar sala de caldera.</t>
  </si>
  <si>
    <t>Metros Cubicos</t>
  </si>
  <si>
    <t>La modificación del proyecto  efectuada  mantuvo los metros cúbicos de muros de contención H25 establecidos en la ficha IDI   423 m3</t>
  </si>
  <si>
    <t>La modificación del proyecto  efectuada  mantuvo los metros cúbicos de muros de contención H25 establecidos en la ficha IDI   423 m3
El proyecto contempla la construcciòn de 423m3 (294,6ml) de Muros de Hormigòn para la contenciòn de terrenos y mejoras de 12mlineales de aguas lluvias de colector y considerò la ejecuciòn de  965 M2 (264 ML ) de pavimento peatonal y vehicular en calzada de hormigòn  HCV para solucionar el problema de accesibilidad de las viviendas.</t>
  </si>
  <si>
    <t>Existe un aumento de obras con respecto a lo inicialmente contratado, se adiciona la intervención del eje Circunvalación. El proyecto totaliza 3.9 kms.</t>
  </si>
  <si>
    <t xml:space="preserve">EL PROYECTO ORIGINALMENTE CONTEMPLABA 168 ARRANQUES, PERO SE REDUJO AL 166 YA QUE EN ESTOS DOS ARRANQUES NO EXISTIA UNA FACTIBILIDAD TOPOGRAFICA </t>
  </si>
  <si>
    <t>LA MAGNITUD REAL FUE LEVEMENTE SUPERIOR  A LA RECOMENDADA ORIGINALMENTE, AUMENTANDO EN DOS USUARIOS, LO QUE  REPRESENTA UN 1%. DE INCREMENTO. ESTO SE EXPLICA POR LA INCORPORACION DE NUEVOS USUARIOS QUE INICIALMENTE NO SE HABÍAN CONSIDERADO.</t>
  </si>
  <si>
    <t>El proyecto no sufre modificaciones en magnitud.</t>
  </si>
  <si>
    <t>Los metros cuadrados informados como magnitud real corresponden a los metros cuadrados reales construidos y fueron desde el inicio aproximadamente los mismos. 
La diferencia puede estar dada por que en la evaluación social se han considerado las superficies exteriores que arrojaba el  programas de recintos.</t>
  </si>
  <si>
    <t>Las  obras de  construcción de recinto  alcanzó a 3.263 Metros cuadrados, con incremento de 339 Metros cuadrados respecto  de lo  recomendado es   decir  un 10,9% de aumento  en la superficie, las  zonas  exteriores consideraban  la  intervención  de 2.040 Metros cuadrados, se ejecuto  esta  misma superficie. Al licitarse  en conjunto  diseño  y  ejecución es posible  encontrase  con modificaciones significativas, pues  no  esta  definido con precisión  el programa arquitectónico a  realizar.</t>
  </si>
  <si>
    <t>LA MAGNITUD DE LA OBRA EN GENERAL NO SE VIÓ MODIFICADA.
LAS OBRAS EXTRAORDINARIAS de la reevaluación CORRESPONDIERON AL CIERRE PERIMETRAL CON PANTALLA DE METACRILATO O SIMILAR Y CIERRE PERIMETRAL CON PANTALLA DE VIDRIO
ADEMÁS REFUERZO MURO SIERRA Y PROYECTO DE PAISAJISMO</t>
  </si>
  <si>
    <t>No variación en la superficie, se ejecutaron obras civiles en los 9.000m2</t>
  </si>
  <si>
    <t>La Magnitud original era 675 mt2 y la real actualizada es de 692 Mts 2.
Para mayor información consultar Informe de Recepción Definitiva, adjunto en carpeta digital</t>
  </si>
  <si>
    <t>La magnitud real no fue informada a través de ningún proceso de reevaluación del proyecto hacia la Seremi de Desarrollo Social y Familia de Tarapacá. En Ficha IDI se mantiene magnitud original y corregida ex ante.</t>
  </si>
  <si>
    <t>Se cambia la unidad de medida para efectos de proporcionar información con mayor precisión para Ev. ExPost. 
Los metros cuadrados ejecutados con el proyecto son:
Pavimento 35.904 m2
Veredas 23.463 m2
Ciclovías 5.586 m2
Total m2 ejecutados 64.953 m2</t>
  </si>
  <si>
    <t xml:space="preserve">En esta variable el proyecto no tiene variaciones. Los metros cuadrados ejecutados con el proyecto son:
Pavimento 35.904 m2
Veredas 23.463 m2
Ciclovías 5.586 m2
Total m2 ejecutados 64.953 m2 </t>
  </si>
  <si>
    <t>El proyecto no presento variaciones en las magnitudes recomendadas y que esta asociada a los metros lineales de vías a intervenir. Las modificaciones fueron menores y no afecto las magnitudes, mas bien estaban orientadas a un mejor funcionamiento del proyecto.</t>
  </si>
  <si>
    <t>La génesis del proyecto fue cuando se determino la superficie final, esta diferencia esta dada principalmente por la necesidad de interconectar el nuevo edificio con las instalaciones existentes, tratándose principalmente de circulaciones, no hubo variaciones de recintos con respecto al PMA.</t>
  </si>
  <si>
    <t xml:space="preserve">Los metros cuadrados adicionales corresponde a la superficie requerida para dar continuidad entre el Cesfam existente y el SAR </t>
  </si>
  <si>
    <t>La magnitud recomendad fueron 16 soluciones fotovoltaicas individuales para viviendas rurales y se ejecutaron 18 soluciones fotovoltaicas individuales para viviendas rurales. Lo anterior debido a un aumento de obras ejecutado al proyecto.</t>
  </si>
  <si>
    <t>ORIGINALMENTE SE RECOMENDÓ LA INSTALACIÓN DE 16 SISTEMAS FOTOVOLTAICOS (UNO POR VIVIENDA). SIN EMBARGO, DURANTE LA EJECUCIÓN DEL PROYECTO, SE AGREGARON DOS VIVIENDAS QUE ORIGINALMENTE NO ESTABAN CONSIDERADAS, RAZÓN POR LA CUAL LA MAGNITUD FINAL DE LAS OBRAS REALIZADAS FUE DE 18 SISTEMAS FOTOVOLTAICOS.</t>
  </si>
  <si>
    <t>El proyecto no sufre modificaciones en su magnitud.</t>
  </si>
  <si>
    <t>No hay diferencias en la magnitud</t>
  </si>
  <si>
    <t>Las modificaciones realizadas no afectaron a la magnitud del proyecto ya que se realizan ajustes para perfeccionar aspectos que el diseño no considero, por lo que mantiene la magnitud del proyecto recomendado inicialmente.</t>
  </si>
  <si>
    <t>El monto inicial del contrato fue de $2.143.655.872, pero por aumentos ($210.419.585) y disminuciones ($1.556.988) de obras, el monto total fue de $2.352.518.469 IVA incluido.
El aumento del contrato fue por la obras de mitigación del estudio de impacto sobre el transporte urbano (E.I.S.T.U.), que no eran parte del contrato.</t>
  </si>
  <si>
    <t>se mantuvo la magnitud del proyecto la cual no se alteró con las modificaciones realizadas</t>
  </si>
  <si>
    <t>El proyecto cuenta con una superficie de 564 metros cuadrados, siguiendo el proyecto original, sin realizar modificaciones de aumento de superficie, notando un error de medición.</t>
  </si>
  <si>
    <t xml:space="preserve">DE ACUERDO A LO INDICADO POR LA UNIDAD TÉCNICA DEL PROYECTO, SERVICIO DE SALUD COQUIMBO, EXISTE UNA PEQUEÑA VARIACIÓN EN LA SUPERFICIE DEL PROYECTO EJECUTADO RESPECTO DEL APROBADO EN EL EX ANTE, DADO QUE FINALMENTE SE EJECUTÓ UNA SUPERFICIE DE 564 M2 Y SE APROBÓ EN EL ESTUDIO UNA SUPERFICIE DE 566 M2, SIN QUE QUEDARÁ EXPLICADA LA DIFERENCIA DE SUPERFICIE DEL PROYECTO. </t>
  </si>
  <si>
    <t>Se recomendaba una magnitud de 10km, finalmente se ejecutaron 8km
La principal diferencia se debe a que parte de la ciclovía proyectada en el PMGT fue ejecutada por SERVIU, por otro lado, la parte del este proyecto ejecutada por la Municipalidad de La Unión sufrió descuentos de alrededor de 1km debido a la modificación en la ley de tránsito que obligaba a ensanchar las vías y prohibiéndolas sobre las aceras, esto, provocando un efecto negativo en el normal tránsito vehicular y peatonal. Por otro lado, se requirió de recursos adicionales para ejecutar las obras de la pasarela peatonal ubicada en puente Prat.</t>
  </si>
  <si>
    <t xml:space="preserve">La disminución de la magnitud es producto de modificaciones en la etapa de ejecución que no requirieron de reevaluaciones por ajustes de obras con el objetivo de mejorar el resultado final de la iniciativa. Una de las modificaciones de obras se financió disminuyendo las obras en cantidad (disminución en metros de ciclovía). </t>
  </si>
  <si>
    <t>No hay modificación en la magnitud</t>
  </si>
  <si>
    <t>Todas las modificaciones contractuales mencionadas consideraron las mismas soluciones, es decir 149 viviendas sociales, en el entendido que la urbanización se asocia al numero de soluciones que complementará a los recursos ya entregados por el Programa Habitacional del MINVU.-</t>
  </si>
  <si>
    <t>No hubo variación en la magnitud  del proyecto</t>
  </si>
  <si>
    <t>Si bien la magnitud original es de 1.980 m2, la magnitud precisa licitada es de 1.033,39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1.064.50 m2, según el ítem 7.2 del permiso de edificación N° 42 del 6-4-2017.</t>
  </si>
  <si>
    <t>De acuerdo a lo indicado por la Unidad Técnica:
La magnitud original es de 1.980 m2, la magnitud licitada es de 1.033,39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1.064.50 m2, según el ítem 7.2 del permiso de edificación N° 42 del 6-4-2017.
Se desconoce el motivo de la reducción de la superficie para licitar, ésta no fue informada.</t>
  </si>
  <si>
    <t>El total de las obras por tramo son Pasaje Malleco, Osorno y Biobio 2431m2; Lord Cochrane, Simón Bolivar y Juan Fernandez 3033m2; Nueva Oriente 2047m2; Flores Millan 980m2; Valparaiso 679m2;  y Diagonal Monterrico 405m2.
Al no existir aumento de obras y otras partidas, la magnitud del proyecto es de 9575m2, manteniendo la magnitud de ex-ante.</t>
  </si>
  <si>
    <t>Las magnitudes de proyecto coinciden entre lo recomendado y lo real.</t>
  </si>
  <si>
    <t>los aumento y modificaciones de obras no modificaron la magnitud principal.</t>
  </si>
  <si>
    <t>NO EXISTEN MODIFICACIONES EN LA SUPERFICIE CONSTRUIDA Y LA RECOMENDADA</t>
  </si>
  <si>
    <t>Las modificaciones del contrato no consideraban cambios en su magnitud.</t>
  </si>
  <si>
    <t xml:space="preserve">No se observan variaciones en la magnitud. </t>
  </si>
  <si>
    <t>Sin variaciones entre lo recomendado y lo real</t>
  </si>
  <si>
    <t>NO HAY INFORMACION QUE INDIQUE CAMBIOS EN EL DISEÑO APROBADO PARA LA OBRA.</t>
  </si>
  <si>
    <t>Existieron modificaciones de obras, pero estas no afectar la magnitud principal. Las obras extraordinarias realizadas se detallan en el Item de Gastos.</t>
  </si>
  <si>
    <t>Se mantiene la misma magnitud</t>
  </si>
  <si>
    <t xml:space="preserve">No existieron modificaciones sustanciales a la magnitud recomendada del proyecto.   </t>
  </si>
  <si>
    <t>La institución técnica no entrega antecedentes que justifiquen el incremento de la magnitud.</t>
  </si>
  <si>
    <t>No tuvo aumentos de obras ni modificaciones de montos.</t>
  </si>
  <si>
    <t>No hubo variación alguna en las magnitudes estimadas al momento de la postulación y lo ejecutado.</t>
  </si>
  <si>
    <t>Aumento de viviendas entre la fecha de evaluación del proyecto y la fecha de ejecución del mismo.</t>
  </si>
  <si>
    <t>Se incorporaron 40 beneficiarios adicionales entre la  recomendación del proyecto y su total ejecución. Llegaron nuevos habitantes al lugar  que se  incorporaron al Comité y se planteò en las reuniones de participación  ciudadana..</t>
  </si>
  <si>
    <t>La diferencia entre la magnitud proyectada  y la real se debe a que esta incluye recepción plaza de acceso (3.338,20 mts2)  + Construcción Borde Costero Parque Urbano Cerro la Virgen ( 32.560 mts2) Se adjunta en archivos-Otros- Polígonos Plan Maestro Obras Cerro la Virgen</t>
  </si>
  <si>
    <t>La diferencia de superficie obedece a que la recepción final considero obras que no eran inherentes a la asociativa recomendada y obedecían a un proyecto en paralelo.</t>
  </si>
  <si>
    <t>La iniciativa de Inversión contempló un programa Médico Arquitectónico de 627 m2; sin embargo, posterior a esto durante la etapa de Consultoría de ajuste diseño, ingeniería y especialidades desarrollada previo al proceso de licitación de obras, se realiza un ajuste del PMA en virtud de cumplir con lo requerido por normas urbanísticas, en donde por ejemplo se debió ajustar el inmueble a una fachada continua requiriendo aumentar superficie en área de estacionamiento, patios interiores y su repercusión en la arquitectura del edificio.
Dicha variación de PMA no fue considerado para levantar un proceso de Re-Evaluación, ya que no se considera un cambio significativo, al no modificar PMA mediante la incorporación de nuevos recintos ni modificar los costos finales de los ítems del proyecto.
La superficie final la cual fue informada durante el proceso de licitación y finalmente fue construida es de 683 m2. Se adjunta Certificado de Recepción de Obras Municipal de fecha 05.03.2018.</t>
  </si>
  <si>
    <t>La iniciativa de Inversión contempló un programa Médico Arquitectónico de 627 m2; sin embargo, posterior a esto durante la etapa de Consultoría de ajuste diseño, ingeniería y especialidades desarrollada previo al proceso de licitación de obras, se realiza un ajuste del PMA en virtud de cumplir con lo requerido por normas urbanísticas, en donde por ejemplo se debió ajustar el inmueble a una fachada continua requiriendo aumentar superficie en área de estacionamiento, patios interiores y su repercusión en la arquitectura del edificio.
Dicha variación de PMA no fue considerado para levantar un proceso de Re-Evaluación, ya que no se considera un cambio significativo, al no modificar PMA mediante la incorporación de nuevos recintos ni modificar los costos finales de los ítems del proyecto.
La superficie final la cual fue informada durante el proceso de licitación y finalmente fue construida es de 683 m2. 
Para dar cumplimiento a las normas del sector salud para los PMA se debió ajusta ciertas áreas, en cuanto a superficies.</t>
  </si>
  <si>
    <t>el proyecto sufrió una modificación de obra que afecto su magnitud en mas de un 10% y fue a re evalaucion para un nuevo RS.  Aprobadas por Resolucion Exenta 816 04/09/2017. Las magnitudes fueron alteradas entre otros, por siguientes motivos:
Muros de Contencion originalmente  proyectados con  una  altura de  1 metro, siendo  que  la situación  del  terreno  requiere  el  desarrollo de  un  muro sobre  3 m  altura.  Y la necesidad de construir nuevos muros de contención para proteger ciclo via. Ademas de aumentar los volumenes de estos muros en M3.
Desplazamiento    de    cercos.    Se    ha    considerado    en    este    proyecto    el desplazamiento  de cercos  existentes  en faja  paralela  de bypass,  sector  rotonda  el mate   en   una   extensión   de   150   m,   conforme   los   requerimientos   de   Bienes Nacionales  y   la   extensión   del   ancho   de  faja  fiscal  correspondiente  a  25  m, 
La diferencia de magnitud original versus la corregida, se debe a que los 59.900 corresponden a la superficie total del parque y no a los metros cuadrados intervenidos según planos de obra y contrato respectivos.</t>
  </si>
  <si>
    <t>Se realizó el trabajo entre el acceso al ingresar desde la carretera, hasta pasada la calle Arturo Prat, lo que se mantuvo dentro de lo planificado, sin diferencias de gran magnitud. Se realizaron mejoras al proyecto en el paso nivel del tren, mejorando las vigas, protecciones; a solicitud de la Municipalidad se mejoró el riego. Hubieron problemas con las napas que no estaban consideradas en el diseño.</t>
  </si>
  <si>
    <t>El proyecto se construyó en la magnitud recomendada.
Se realizó el trabajo entre el acceso al ingresar desde la carretera, hasta pasada la calle Arturo Prat, lo que se mantuvo dentro de lo planificado, sin diferencias de gran magnitud. Se realizaron mejoras al proyecto en el paso nivel del tren, mejorando las vigas, protecciones; a solicitud de la Municipalidad se mejoró el riego. Hubieron problemas con las napas que no estaban consideradas en el diseño.</t>
  </si>
  <si>
    <t>Aún habiendo modificación de contrato, los metros cuadrados de veredas a reponer no sufrieron variaciones</t>
  </si>
  <si>
    <t>No hay modificación en la magnitud relevante del proyecto. Las disminuciones corresponden a obras de contención de tierras. Las obras extraordinarias con modificación de portones de acceso, tuberías, cámaras, sumideros  y refuerzos en cierres vibrados. Hubo asimismo aumentos de obra en demolición de veredas existentes, extracción de escombros y pavimento de veredas.</t>
  </si>
  <si>
    <t>EXISTIERON MODIFICACIONES DE OBRA EN AUMENTO PLAZO PERO SOLO EN MATERIALIDAD NO AFECTANDO SU MAGNITUD
DISMINUCIÓN DE OBRA
PARTIDA 2.6.5 CUBIERTA YA QUE LA CUBIERTA SEÑALADA POR PROYECTO NO CUMPLE LAS CARACTERISTICAS TECNICAS PARA SU INSTALACION EL LA CIUDAD DE GORBEA.
PARTIDA 5.3.1 TEJUELA NORWAY, SE DISMINUYE LA TEJUELA REVESTIMIENTO EXTERIOR DE FACHADA 
PARTIDA 5..3.1.1 PISO VINILICO, SE DISMINUYE EN SU TOTALIDAD EL PISO VINILICO, YA QUE LOS REPRESENTANTES DE LA COMUNIDAD ADULTO MAYOR DEL LA CIUDAD DE GORBEA SOLICITAN MODIFICACIÓN POR FUNCIONALIDAD.
PARTIDA 6.3.1.2 PORTÓN ENTRADA VEHÍCULOS, YA QUE NO CUMPLE CON LAS CARACTERÍSTICAS TÉCNICAS DE FUNCIONALIDAD PARA EL PROYECTO  
AUMENTO DE OBRA
PARTIDA 5.3.1.3 ALFOMBRA SE PRODUCE UN AUMENTO DE OBRA YA QUE EL PISO VINILICO ESTIPULADO POR PROYECTO SE DISMINUYE SIENDO SUSTITUIDO POR ALFOMBRA EN LOS RECINTOS ESCENARIO Y BODE</t>
  </si>
  <si>
    <t>No se presenta modificación en la magnitud recomendada</t>
  </si>
  <si>
    <t>Las modificaciones del contrato no consideran cambios en su magnitud.</t>
  </si>
  <si>
    <t>El valor entregado  por la unidad técnica concuerda con lo Recomendado y con lo construido.</t>
  </si>
  <si>
    <t>La Institución Técnica no entrega antecedentes que den cuenta acerca del cambio de magnitud del proyecto ejecutado.</t>
  </si>
  <si>
    <t>Existe una diferencia de 33 m2 entre la magnitud final del proyecto y la recomendada. esto se debe a que para el MDS  se consideran superficies al 100% y para la recepción Municipal de la DOM se consideran distintos coeficientes en alguna superficies
Magnitud RS es 727 ( 594,67 superficie edificada y 131, 88 áreas exteriores)
Magnitud Real es 694 (562,22 superficie edificada y 131, 88 áreas exteriores)</t>
  </si>
  <si>
    <t>En función de las magnitudes,  se visualiza una diferencia relativa a conceptos en cuanto a superficies.  La superficie recomendada correspondía a la sumatoria entre las  superficies construidas y cubiertas (594.67 m2) y las áreas exteriores (131.88 m2) que resultaban los 727 m2. 
Sin embargo, de acuerdo a la Recepción Definitiva, existe una superficie menor recepcionada como obra nueva (562.22 m2), debido a que para la contabilización de superficies, son estimadas solamente las superficies edificadas cerradas y las cubiertas, que se contabilizan como 100% y 50% de edificación respectivamente.
Si bien se visualiza una diferencia en cuantos a las magnitudes derivadas de la diferencia de conceptos, en términos de intervención, existiría coherencia entre las magnitud recomendada y la efectivamente ejecutada.</t>
  </si>
  <si>
    <t xml:space="preserve">a solicitud del comité de APR mediante carta, se realizo la extensión a 8 nuevos usuarios </t>
  </si>
  <si>
    <t xml:space="preserve">Se suministraron 82 arranques domiciliarios, por lo cual, no se alteró la unidad de medida original del proyecto. 
 </t>
  </si>
  <si>
    <t>El proyecto logra concretar el objetivo de construir 82 arranques nuevos.</t>
  </si>
  <si>
    <t>Instalación de 52 arranques completos.</t>
  </si>
  <si>
    <t>El proyecto consideró la instalación de 54 nuevos arranques.</t>
  </si>
  <si>
    <t xml:space="preserve">No existen diferencias </t>
  </si>
  <si>
    <t>- No se realizó modificación en cuanto a la cantidad final de beneficiarios del sistema, esto es, la iniciativa se recomendó con 154 arranques y se construyó con 154 arranques.</t>
  </si>
  <si>
    <t>La menor cantidad de obra se justifica a la nueva condiciones del terreno en el momento de ejecución de la obra, como lo fueron nuevos accesos vehiculares, reposición de tramos de vereda, extensión de muros de contención entre otros.</t>
  </si>
  <si>
    <t>Existieron modificaciones menores a los porcentajes establecidos en las normas vigentes de la época.Los aumentos surgen de requerimientos de la comunidad dado que la condición de los terrenos era distinta a la actual. Lo anterior, dado que en la oportunidad de formular el proyecto, gran parte de las edificaciones estaban en el suelo o eran terrenos eriazos  (nuevos accesos vehiculares, reposición de tramos de vereda y la extensión de un muro de contención que no se incluye en el presupuesto definitivo aprobado en su oportunidad).
En efecto, las disminuciones de partidas corresponden a obras que los particulares realizaron en sus propiedades y que la Ordenanza Local establece que deben reponer aceras luego de concretar su intervenciones.</t>
  </si>
  <si>
    <t>No hubo modificaciones a la cantidad de empalmes.</t>
  </si>
  <si>
    <t>No existe variación de lo recomendado con lo contratado</t>
  </si>
  <si>
    <t>El proyecto no presentó modificaciones de magnitud.</t>
  </si>
  <si>
    <t>El proyecto fue recomendado para atender una capacidad de 10.000 usuarios, que requiere una superficie de 1.659 m2.
Por Resol. Ex. 470 del 20-09-2016, el Servicio de Salud del Maule aprueba el trato directo para la ejecución de obras civiles, donde se indica que la magnitud del proyecto es de 1.659 m2 aproximadamente.
Las obras civiles fueron recepcionadas sin observaciones, según se indica en el Acta de Recepción Provisoria 03-01-2018.</t>
  </si>
  <si>
    <t>sufre modificación en cuanto a la cantidad de arranques desde el estudio de ingeniería a la construcción de la obra porque cada año que paso se fueron construyendo mas viviendas en el sector.</t>
  </si>
  <si>
    <t xml:space="preserve">Se informa por parte de la unidad técnica aumentos de obras civiles, corresponden principalmente a la incorporación de 40 viviendas en el sector de Quiman que no fueron consideradas inicialmente. </t>
  </si>
  <si>
    <t>Según consta en informe de Inspector Fiscal fecha 23.05.2017, la superficie de terreno a intervenir es de 496,47m2.</t>
  </si>
  <si>
    <t>La superficie del proyecto no presenta diferencias frente a lo recomendado.</t>
  </si>
  <si>
    <t>no se modifica la magnitud</t>
  </si>
  <si>
    <t>Si bien el proyecto inicial sufrió cambios (3) durante su ejecución, ello revela que el proyecto en su etapa de diseño, no tuvo la maduración necesaria de manera de considerar todos  los actores territoriales en el área de influencia del proyecto.
Las modificaciones no impidieron ejecutar 208 viviendas ya construidas.-</t>
  </si>
  <si>
    <t>El terreno a intervenir corresponde a 12.720 m2 y las obras a realizar en dicho terreno corresponde a un total de 12300 m2, segun detalle de la descripcion de la etapa programada.</t>
  </si>
  <si>
    <t>En los antecedentes de la ficha idi 2015 que da origen a la ejecución se indica erróneamente que la magnitud del proyecto seria de 12.720 m2, siendo que el valor indicado en la descripción de las obras a realizar corresponde a 12.300 m2.</t>
  </si>
  <si>
    <t>En contrato de obras, existió aumento de plazo, según Resolución DOH IX Región N°816/02.05.2018 por 150 días corridos, esto con el fin de materializar aumento de 53 arranques y sus obras anexas.
En contrato de asesoría, existió aumento, según Resolución DOH IX Región N°1077/30.05.2018.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t>
  </si>
  <si>
    <t>Existió un aumento de contrato para incluir 53 viviendas, que fueron incluidas antes de aprobado el proyecto.</t>
  </si>
  <si>
    <t xml:space="preserve">Los aumentos de obras extraordinarias no modificaron la magnitud principal de proyecto. la modificación consistió en  obras extraordinarias,  rebajes de acera accesibilidad universal; construcción de mamposteria H:0.5 m de 83 ml y muretes de soleras tipo A en 133 ml según contrato de fecha 18 de enero de 2018 y aprobado por  ordinario N°4460 de fecha 28.12.2017 emitido por Gobierno Regional Bío Bío. </t>
  </si>
  <si>
    <t>Se proyecta de manera correcta la iniciativa.</t>
  </si>
  <si>
    <t>No hubo diferencias entre la magnitud recomendada, corregida y real.</t>
  </si>
  <si>
    <t>Se concretaron los metros cuadrados establecidos en la ingeniería, sin variaciones.</t>
  </si>
  <si>
    <t>EL PROYECTO PRESENTA UN AUMENTO EN LA MAGNITUD DEBIDO A QUE SE INCORPORARON ARRANQUES PARA 13 NUEVOS BENEFICIARIOS, QUE SUMADOS A LOS 61 INICIALES TOTALIZAN 74, LO QUE REPRESENTAN UN INCREMENTO DE 21,3%.</t>
  </si>
  <si>
    <t>El diseño de ingeniería se encontraba desactualizado, dado que la demanda real era mucho mayor a la considerada en los parámetros. Dado lo anterior, se aumentaron 108 arranques adicionales, lo que incide en la modificación de la magnitud principal del diseño.</t>
  </si>
  <si>
    <t>De acuerdo a lo indicado en el último Estado de Pago informado por la Unidad Financiera, se implementaron en total 245 arranques domiciliarios, es decir, 108 adicionales a los presentados en la evaluación ex ante (lo que representó un aumento de 78,8%)
Este aumento se explica por la antigüedad del diseño elaborado, y el tiempo transcurrido desde el último levantamiento de información en terreno, existiendo un mayor número de viviendas construidas en el desarrollo de la ejecución de las obras.</t>
  </si>
  <si>
    <t xml:space="preserve">NO EXISTEN DIFERENCIAS ENTRE LA UNIDAD DE MEDIDA  Y LA MAGNITUD RECOMENDADAS CON LA MAGNITUD EJECUTADA. </t>
  </si>
  <si>
    <t>Se ejecutaron los arranques que originalmente estaban propuestos.</t>
  </si>
  <si>
    <t>NO EXISTIERON MODIFICACIONES.</t>
  </si>
  <si>
    <t>El proyecto se ejecutó conforme a lo recomendado.</t>
  </si>
  <si>
    <t>La modificaciones que se realizan al proyecto está dentro del límite del mismo no afectando su magnitud</t>
  </si>
  <si>
    <t>Se observa que no existen modificaciones entre la cantidad de metros intervenidos y la recomendada.</t>
  </si>
  <si>
    <t>Se detalla la explicación en las 3 reevaluaciones del proyecto en documento adjunto en carpeta digital.</t>
  </si>
  <si>
    <t>EL PROYECTO REGISTRÓ UN SIGNIFICATIVO  AUMENTO DE COSTOS, PERO NO SE ENTREGAN ANTEDECENTES QUE EVIDENCIEN QUE  ESTOS INCREMENTOS HAYAN AFECTADO A LAS MAGNITUDES DEL PROYECTO, POR LO QUE SE MANTIENEN LA MAGNITUD ORIGINALMENTE INFORMADA</t>
  </si>
  <si>
    <t>La causan de la corrección de los metros cuadrados se deben principalmente al la geometría del terreno, de acuerdo al desarrollo final de los estudios de arquitectura y especialidades, ademas de inclusión de sugerencia del operario. 
El aumento equivale a menos de un 2%</t>
  </si>
  <si>
    <t>La magnitud real experimenta un leve incremento
aumenta de 498 a 507 metros cuadrado lo que equivale a un aumento porcentual de menos del 2%.
Esto permite concluir que no hubieron variaciones en el proyecto desarrollado originalmente y se respetaron las dimensiones y tamaños del mismo sin afectar su naturaleza.
La causan de la corrección de los metros cuadrados se deben principalmente al la geometría del terreno, de acuerdo al desarrollo final de los estudios de arquitectura y especialidades, ademas de inclusión de sugerencia del operario. 
La obra se entrega el 03-01-2018, sin observaciones.</t>
  </si>
  <si>
    <t xml:space="preserve">Se construyeron 50 viviendas sociales de acuerdo a las normas, y la urbanización obedeció a dicha cantidad de soluciones. 
No obstante, en el proyecto de urbanización, hubo obras adicionales extraordinarias que modificaron en parte las partidas, habiendo aumento y disminuciones de obras, lo cual redundó en un incremento de obras del 5,42% en relación a lo contratado inicial, en lo que le correspondió al proyecto. Cabe señalar que este proyecto fue complementario al Programa Habitacional del Ministerio de Vivienda y Urbanismo, pero el análisis sólo se limitó al proyecto de urbanización.
 </t>
  </si>
  <si>
    <t xml:space="preserve">Debido al desarrollo del diseño definitivo del proyecto. </t>
  </si>
  <si>
    <t xml:space="preserve">La iniciativa de inversión no tuvo variación en relación lo recomendado inicialmente, 473 metros cuadrados. </t>
  </si>
  <si>
    <t>La modificación de magnitud, se debe a modificaciones de contrato, indicadas en pto. nro 2, página 23, de Informe de Recepción Definitiva, (adjunto en carpeta de dctos)</t>
  </si>
  <si>
    <t>En el informe de re evaluación (última actualización del proyecto en el año 2017) elaborado por parte de la Unidad financiera y técnica se indica que la magnitud del proyecto sigue siendo de 420,50 mts2.  En este documento no se entregan antecedentes de la variación del diseño en cuanto a su magnitud,  por tanto en Ficha IDI aparecen 420 mts.  No obstante,  existe una variación final determinado tanto en el  permiso de edificación como en el certificado de recepción definitiva de 20.42 mts2 (magnitud final de 440.92 mts2).  Esto no se informó en su momento a la Unidad Evaluadora.</t>
  </si>
  <si>
    <t>Las modificaciones efectuadas al proyecto no afecto la superficie originalmente a intervenir  y señalada en la Ficha IDI.</t>
  </si>
  <si>
    <t>No experimentó variación en la magnitud</t>
  </si>
  <si>
    <t>se mantiene la magnitud</t>
  </si>
  <si>
    <t>no hay diferencia entre la longitud de la red de ciclovía recomendada y lo efectivamente construido.</t>
  </si>
  <si>
    <t>La modificación de contrato, fue para realización de desarrollo completo en sondaje, instalación de 55 arranques nuevos, 13 reconexiones de arranques, nueva red de impulsion y red de distribucion de nuevos arranques.</t>
  </si>
  <si>
    <t xml:space="preserve">El proyecto presenta un aumento de contrato para la incorporación de 55 nuevos beneficiarios, debiendo construir 55 nuevos arranques, esto se debe a que en la etapa de consultoria de las iniciativas  APR, si bien se realizan encuestas y levantamiento de información  de las viviendas existente,  estos siempre presentan incorporación de nuevos arranques en etapa de ejecución  debido a desconocimiento de viviendas existentes por los informantes claves, interés por incorporarse cuando están  las obras en ejecución, mayor demanda por agua potable en las últimos años. </t>
  </si>
  <si>
    <t>Se mantuvo la superficie, sin cambios</t>
  </si>
  <si>
    <t xml:space="preserve">SE EJECUTARON LOS METROS CUADRADOS ESTIMADOS SIN MODIFICACIONES </t>
  </si>
  <si>
    <t xml:space="preserve">NO SUFRE MODIFICACIÓN </t>
  </si>
  <si>
    <t>Lo recomendado originalmente coincide con lo ejecutado finalmente en cuanto a sus principales magnitudes. Según la percepción del analista que evalúa esta iniciativa la existencia de buenos diseños de ingeniería e idoneidad técnica de inspección fiscal de la obra conlleva a buenos resultados finales.</t>
  </si>
  <si>
    <t>La magnitud, refiere a la unidades de vivienda que esta macro infraestructura va a servir.
La magnitud se vio disminuida, ya que uno de lo proyectos de vivienda disminuyo en sus unidades.</t>
  </si>
  <si>
    <t>La magnitud de medida para este tipo de proyectos se refiere a las unidades de vivienda que esta macro infraestructura va a servir. La que mejor aplica en este caso es "N° de soluciones"
Según lo informado por la institución técnica, la magnitud se vio disminuida, ya que uno de los proyectos de vivienda disminuyo en sus unidades.
No se explica la razón de esta disminución por parte de la unidad técnica ni de la financiera.</t>
  </si>
  <si>
    <t>La comisión revisa en forma detallada el estado de las obras y funcionamiento de éstas, ejecutadas por el contratista de acuerdo a planos, especificaciones técnicas y bases administrativas del contrato, no encontrándose observaciones, dando por recibida la obra en forma provisional.</t>
  </si>
  <si>
    <t>Aún no se efectúa la recepción definitiva.</t>
  </si>
  <si>
    <t>27/12/2019</t>
  </si>
  <si>
    <t xml:space="preserve">Se entrega Recepción Provisoria con observaciones a obra contratada a través de Res.2986 del 19/10/2018 a empresa Constructora Camilo Moreno Silva , E.I.R.L. Se adjunta Acta de Recepción Provisoria en carpeta digital </t>
  </si>
  <si>
    <t xml:space="preserve">Se otorga recepción definitiva total  a   la obra construida destinada a centro Comunitario de Salud Familiar ubicada en Camino Público a Villa Alhué, Hacienda Alhué , sector rural., por el DOM de la Ilustre Municipalidad de Alhué. Superficie total 277,57 m2, no tiene recepción parcial. </t>
  </si>
  <si>
    <t>El proyecto se recepcionó con las siguientes observaciones 
Falta de limpieza de soleras y pavimentos, presentando excedentes de hormigón en todas las obras exteriores
Se debe reparar soleras con faltantes 
Falta limpieza en pisos y guadapolvos de baldosa micro vibrada en general
Falta limpieza en cielo modular 
Sala técnica falta mejorar terminación de pintura en muros y cielo
se subsanaron con fecha 13-12-2016</t>
  </si>
  <si>
    <t>29/11/2018</t>
  </si>
  <si>
    <t>Sin observaciones.
Se dejó constancia de que la obra se termino dentro de los plazos del ultimo contrato, de acuerdo a lo informado por el ITO, mediante memorándum interno Nº233 del 15/12/2017.</t>
  </si>
  <si>
    <t>Aun no se realiza la recepción definitiva.</t>
  </si>
  <si>
    <t>RECEPCIÓN PROVISORIA CON OBSERVACIONES SEGÚN SE DETALLA EN ACTA DE RECEPCIÓN  N° 7 QUE SE ENCUENTRA ADJUNTA
CON FECHA 29 ENERO DEL 2016 SE PRESENTA ACTA DE RECEPCIÓN PROVISORIA N° 9 SIN OBSERVACIONES QUE SE  ENCUENTRA ADJUNTA.</t>
  </si>
  <si>
    <t>RECEPCIÓN DEFINITIVA SIN OBSERVACIONES SEGÚN SE DETALLA EN ACTA DE RECEPCIÓN N° 04 QUE SE ENCUENTRA ADJUNTA</t>
  </si>
  <si>
    <t>Se realizan recepciones con reservas. Esto es con observaciones menores las cuales son subsanadas por los contratistas dentro del plazo reglamentario para ello.
1er. Contrato: Pavimentación de pasajes, fecha de recepción el 04-03-2016, según Acta de Recepción N° 13/2016 (fecha de término de la obra el 21-02-2016).
2do. Contrato: Construcción Espacio Público Sector Fiesta Cruz de Mayo, fecha de recepción el 06-02-2018, según Acta de Recepción N° 11/2018 (fecha término de la obra el 25-01-2018).</t>
  </si>
  <si>
    <t>06/02/2018</t>
  </si>
  <si>
    <t>De acuerdo a Reglamento del MINVU no se realiza Recepción Definitiva. Sin embargo se realiza Liquidación y Finiquito Contable de las obras.
1er. Contrato: Pavimentación de pasajes, se aprueba liquidación y finiquito contable mediante Resolución Exenta N° 2188 del 03-07-2017.
2do. Contrato: Construcción Espacio Público Sector Fiesta Cruz de Mayo, se aprueba liquidación y finiquito contable mediante Resolución Afecta N° 3 del 09-07-2019.</t>
  </si>
  <si>
    <t>09/07/2019</t>
  </si>
  <si>
    <t xml:space="preserve">Acta de recepción provisoria sin observaciones </t>
  </si>
  <si>
    <t>05/09/2018</t>
  </si>
  <si>
    <t>Recepción Definitiva de la DOM sin observaciones</t>
  </si>
  <si>
    <t>02/08/2018</t>
  </si>
  <si>
    <t>Acta Recepción Provisoria de fecha 25.08.2016</t>
  </si>
  <si>
    <t>Acta Recepción Definitiva de fecha 06.12.2017</t>
  </si>
  <si>
    <t>24/12/2018</t>
  </si>
  <si>
    <t>La Comisión Receptora, designada mediante Decreto Municipal n°1541 de fecha 22-07-2016, se constituye en terreno con fecha 01-08-2016 y recibe conforme el proyecto, de acuerdo a las Bases Administrativas Generales y Especiales, Especificaciones Técnicas y Planos.
La Recepción Definitiva queda establecida para el 01 de Agosto de 2017.</t>
  </si>
  <si>
    <t>No tiene recepción definitiva, se consulta a DOM y no entrega información del por que.</t>
  </si>
  <si>
    <t>Contrato comuna de Chaitén, recepcionada el 06.09.2016 (Resol.ctto.N°072 del 28.12.2015)
Contrato comuna de Hualaihue localidad Aulen, recepcionada el 20.02.2017 (Resol.ctto.N°071 del 28.12.2015)
Contrato comunas de Palena y Futaleufu, recepcionada el 02.04.2018 (Resol.ctto. N°14 del 05.07.2016)</t>
  </si>
  <si>
    <t>Acta de Recepción Provisoria de fecha 18.10.2017</t>
  </si>
  <si>
    <t>Acta de Recepción Definitiva de fecha 29.01.2019</t>
  </si>
  <si>
    <t>29/01/2019</t>
  </si>
  <si>
    <t>Se realiza la recepción, y se indica que no cuenta con la certificación completa por parte de CGE, la que deberá entregar con posterioridad. 
Se deja constancia que la empresa entrego una Boleta de Garantía por fiel cumplimiento 
Se cursa multa por no entrega oportuna de respaldos del proyecto eléctrico.</t>
  </si>
  <si>
    <t>27/04/2018</t>
  </si>
  <si>
    <t>1. Corregir rotulado en tablero eléctrico
2. Corregir y mejorar terminación de pintura de muros, cielos y tabiques
3. Mejorar terminación de pintura en puertas
4. Reparar grietas y fisuras en pinturas y estucos de muros y cielos
5. mejorar terminación de guardapolvos
6. Instalar tornillos faltantes en bisagras de puertas
7. Corregir fisuras en revestimiento exterior
8. Mejorar terminación de pintura turquesa en contrahuella escalera
9. Mejorar terminación en encuentro con pilastras
10. Mejorar terminacion de pintura exterior
11 Realizar cambios en palmetas
12. Aumentar señaletica de evacuación
13. Corregir fisura en alfeizar
14. Corregir separacion de uniones y fisuras con cielo y muros
15. En patio interior rebajar cota de anillo camara hasta adocretos
16. Corregir sensor de humo suelto en pasillo
17. Corregir tapas enchufes sueltos
18. Corregir fisura entre marcos de puestas de vanos
19. Cambiar tapas en piletas de baño
20. Cambiar enchufes en sala de lavandería por 16 amperes
21. Corregir proyecto electrico indicando uso de recintos
22. Mejorar fijación en enchife exterior de patio
23. Rehacer pavimentos agrietados en patios
24. Corregir terminación entre vano ventana y revestimiento
25. Llave jardin ubicada en pilar de cierro perimetral sacar hacia afuera
26. Fijar repisas de bodegas al muro y colocar topes en las patas
27. Mejorar solución para levantar tapas de camaras
28. Aumentar en algunos sectores fijacion de junquillos
29. Pintar cantos en puertas
30. Conectar campanas de cocina
31. Conectar sistemas de extraccion en duchas
32. Modificar ubicación y altura de equipo de iluminacion entre campanas de extraccion en cocina
33. Ejecutar canalización hacia exterior de despiche en sala calderas
34. Rehacer paños de pavimento con grietas en patio de servicio
35. Ejecutar ventilación en camara de servicio
36. Lubricar cortina de acceso a patio de servicio
37. Corregir instalacion de interruptores en sala de recepcion
38. Recortar gomas en bordes gradas escaleras
39. Corregir enchufe suelto en caja escala
40. Corregir terminación con guardapolvo 
41. Mejorar terminacion tapas de cajas electricas en cielos
42. Corregir terminación de equipos de iluminación en cielos
43. Corregir desnivel en pisos
44. Sistema de calefacción segundo piso no funciona
45. Realizar cortes a solerillas en patios para evacuación de a.ll.
46. Entregar manual de operación y marcha blanca de acuerdo a lo indicado en EETT
47. Entregar manuales de todos los equipos
48. Entregar planos en asbulit en papel y digital
49. Entregar expedientes de ensayos de laboratorio
50. Tramitar recepcion definitiva
51. Realizar limpieza del edificio
52. Retirar cubiertas de embalaje en sensores de humo
53. Instalar numero de edificio
El término de la obra se realizó el 18-01-2018. Recepción provisoria con observaciones el 31-01-2018.</t>
  </si>
  <si>
    <t>10/04/2018</t>
  </si>
  <si>
    <t>1. Reponer equipos de iluminacion de emergencia
2. reparar enchufe dormitorio varones
3. Reponer panel led en pasillo multiuso
4. Revisión foco en patio
5. Revisar sistema encendido campana cocina
6. Insertar tapas en cajas eléctricas
7. Modificar altura camara
8. Revisar y corregir llaves con poca presion
9. Certificación 42 puntos de red
10. Canalización puntos de red
11. Corregir punto de voz con ruido
12. Reparar pintura turquesa en fachada
13. Corregir coloración pintura roja
14. Revisar mecanismo cortina metálica
15. Realizar reparaciones en filtraciones
16. Instalar 2 equipos de emergencia donde falta</t>
  </si>
  <si>
    <t>13/02/2019</t>
  </si>
  <si>
    <t>la recepción provisoria fue realizada por la comisión conformada por la DOM , SECPLAC y profesional SECPLAC, se llevo a cabo y no se encontraron observaciones , irregularidades ni anomalías. se recepciona a conformidad.</t>
  </si>
  <si>
    <t xml:space="preserve">  la recepción definitiva se realiza sin observaciones</t>
  </si>
  <si>
    <t>En Concepción, a 21 de Agosto de 2017,Comisión de Recepción Provisional del Servicio de Salud Concepción, designada mediante Resolución Exenta 3D/ 25392 de fecha 02 de Agosto de 2017, compuesta por los funcionarios que suscriben la presente Acta, proceden a realizar Recepción
Provisional con Observaciones de la Obra denominada "REPOSICION HOSPITAL DE FLORIDA", ejecutada por la empresa CONSTRUCTORA AGENCIA ECISA CHILE S.A., la que fuese adjudicada según Resolución Afecta 872 de fecha 10.12.2015 y por la Resolución Exenta N° 1D/7999 del 30.12.2015 y que aprueba el Contrato respectivo. En consecuencia, los trabajos se reciben CON OBSERVACIONES, de acuerdo a listado adjunto.
Posteriormente el  el 29 de septiembre de 2017 se recibe obra sin observaciones.</t>
  </si>
  <si>
    <t>El proyecto no se ha recibido definitivamente en atención a que la empresa constructora   no realizó adecuadamente  el proceso de post venta  que corresponde al tiempo entre ambas recepciones . Lo anterior ocurre porque durante ese lapzo   la empresa se fue a la quiebra , no cumpliendo con reparaciones de post venta en distintos  módulos del edificio. Lo que ha implicado el cobro de la boleta de garantia y  cuyo status se encuentra pendiente,  dada la negativa de la aseguradora   en retribuir  el monto de la boleta.  Se informa que el tema lo más probable es que se  judicialice.</t>
  </si>
  <si>
    <t>Acta de Recepción Provisoria de fecha 12.10.2016</t>
  </si>
  <si>
    <t>Acta de Recepción Definitiva de fecha 19.06.2018</t>
  </si>
  <si>
    <t>19/06/2018</t>
  </si>
  <si>
    <t xml:space="preserve">No existe recepción provisoria ya que la obra se considera terminada con la puesta en servicio , segun carta de la SEC, Carta N° 039/2018,, e informe técnico aprobado segun resolución N° 859/ 28 Septiembre  2018, previamente se solicita  su asignación de recursos para  su pago.  </t>
  </si>
  <si>
    <t>28/09/2018</t>
  </si>
  <si>
    <t>Segun informe Tecnico aprobado mediante resolución 859/ 28 de Septiembre  2018</t>
  </si>
  <si>
    <t>Según indica acta de recepción provisoria, la revisión detallada de la obra completa, por la comisión, en primera visita efectuada el 29 de junio del 2013, efectuando observaciones y para subsanar estas observaciones esta comisión le da un plazo de 10 días corridos, dentro del plazo legal del contrato; la carta de la empresa Constructora Claro Vicuña Valenzuela S.A., de fecha 09/08/2013, que informa las observaciones subsanadas. se constituye la comisión con fecha 26 de agosto del 2013 y acuerda dar por recibida en forma provisional sin observaciones las obras contratadas.</t>
  </si>
  <si>
    <t>26/08/2013</t>
  </si>
  <si>
    <t xml:space="preserve">Según indica acta de recepción definitiva, teniendo presente el listado de observaciones de fecha 24 de octubre de 2014, efectuado por la comisión de recepción definitiva.
La carta de fecha 15 de enero de 2015 de la empresa Constructora Claro Vicuña Valenzuela S.A. 
La recepción detallada de la obra completa, realizada por la Comisión, fue el día 21 de enero 2015, recibiendo sin observaciones. En atención ademas, que las obras recibidas provisionalmente están en buenas condiciones después del periodo de garantía correspondiente.
Se da por recibida y sin observaciones las obras del contrato. </t>
  </si>
  <si>
    <t>21/01/2015</t>
  </si>
  <si>
    <t>Durante la visita inspectiva la comisión receptora, recepciona obras con reserva al constatarse una serie de observaciones que deja pendientes por subsanar por parte de la empresa constructora.</t>
  </si>
  <si>
    <t>04/07/2018</t>
  </si>
  <si>
    <t>Tras levantarse observaciones el día 09/08/2018, el proyecto logra obtener el Certificado Recepción Definitiva N° 06546/2018 de Edificación emitido por el Municipio.</t>
  </si>
  <si>
    <t>09/08/2018</t>
  </si>
  <si>
    <t>Se hace una segunda recepción provisoria, debido a observaciones menores de obras civiles, que fueron subsanadas en un periodo de 15 días hábiles.</t>
  </si>
  <si>
    <t>04/10/2018</t>
  </si>
  <si>
    <t>Se debe esperar un año desde la recepción provisoria para llamar a la comisión para efectuar la recepción definitiva.-</t>
  </si>
  <si>
    <t>MEDIANTE DEX 3979 DEL 25/OCT/2017 DESIGNA COMISIÓN DE RECEPCIÓN PROVISORIA.
DEX 4334 DEL 22/NOV/2017 QUE APRUEBA ACTA DE RECEPCIÓN DE OBRAS DEL SEGUNDO CONTRATO 351, DEL 21/NOV/2017:
LA OBRA SE DIO POR INICIADA EL 5/DIC/2016, CON UN PLAZO CONTRACTUAL DE 180 DÍAS, Y FECHA DE TÉRMINO EL 02/JUN/2017. 
QUE TUVO TRES AUMENTOS DE PLAZO POR UN TOTAL DE 150 DÍAS, CON NUEVA FECHA DE TÉRMINO EL 30/OCT/2017.
QUE TUVO 2 AUMENTOS DE MONTO CONTRATADO: 
1) A $1.042.443.405 C/IVA EL PRIMERO, Y 
2) A $1.054.892.758 C/IVA EL SEGUNDO.
QUE SE MODIFICÓ EL CONTRATO EL 21/NOV/2017.
QUE CUENTA CON PERMISO DE OBRA MENOR N°245 DEL 10/JUL/2012, Y RESOLUCIÓN DE MODIFICACIÓN DE PROYECTO N°339 DEL 23/MAY/2017, Y RECEPCIÓN DEFINITIVA N°248 DEL 20/NOV/2017.
MEDIANTE DECRETO EXENTO N°3979 DEL 25/NOV/2017 SE DESIGNA LA COMISIÓN DE RECEPCIÓN PROVISORIA.
LA COMISIÓN DE RECEPCIÓN PROVISORIA SE CONSTITUYÓ EL 6/NOV/2017, ENCONTRANDO OBSERVACIONES, LO QUE SE CONSIGNÓ EN FOLIO N°38 DEL LIBRO DE OBRAS N°5. Y, SE OTORGÓ UN PLAZO DE 20 DÍAS CORRIDOS PARA SUBSANARLAS.
LA COMISIÓN DE RECEPCIÓN PROVISORIA SE CONSTITUYÓ NUEVAMENTE EN TERRENO EL 20/NOV/2017, PARA VERIFICAR LA REPARACIÓN DE LA TOTALIDAD DE LAS OBSERVACIONES, LO QUE SE CONSIGNÓ EN FOLIO N°41 DEL LIBRO DE OBRAS, Y SE OTORGÓ LA RECEPCIÓN PROVISORIA DE LA OBRA.
SE ACORDÓ DEVOLVER RETENCIONES EQUIVALENTES AL 5% DE CADA ESTADO DE PAGO.
QUEDÓ EN PODER DEL MUNICIPIO LA BOLETA DE GARANTÍA POR FIEL CUMPLIMIENTO DE CONTRATO Y BUENA EJECUCIÓN DE LA OBRA.</t>
  </si>
  <si>
    <t>MEDIANTE DECRETO EXENTO N°577 DEL 29/ENERO/2019 SE DESIGNA LA COMISIÓN DE RECEPCIÓN DEFINITIVA.
LA COMISIÓN SE CONSTITUYÓ EN TERRENO EL 05/FEBRERO/2019, NO ENCONTRANDO OBSERVACIONES QUE FUERAN ATRIBUIBLES AL CONTRATISTA, POR LO QUE SE OTORGÓ LA RECEPCIÓN DEFINITIVA DE LA OBRA.
DEX 773 DEL  11/FEB/2019 APRUEBA ACTA DE RECEPCIÓN DEFINITIVA.</t>
  </si>
  <si>
    <t>05/02/2019</t>
  </si>
  <si>
    <t xml:space="preserve">No se cuenta con información </t>
  </si>
  <si>
    <t>09/09/2012</t>
  </si>
  <si>
    <t>13/12/2012</t>
  </si>
  <si>
    <t>24/05/2018</t>
  </si>
  <si>
    <t>Se realiza  ACTA DE RECEPCIÓN ÚNICA.</t>
  </si>
  <si>
    <t>19/02/2018</t>
  </si>
  <si>
    <t>ACTA DE RECEPCIÓN ÚNICA , conforme a lo establecido en el Art. 166 del R.C.O.P. , la Comisión  receptora de obras se constituyó en terreno y recorrió detenidamente las obras, con el objeto de verificar el cumplimiento de las bases y especificaciones.
La Empresa Contratista Inmobiliaria I.M. Ltda.  NO INFORMO DEL TERMINO DE LAS OBRAS-
En consecuencia y de acuerdo a lo establecido en el art. 166 del R.C.O.P., la comisión procedió a recibir las obras en forma única.</t>
  </si>
  <si>
    <t>Recepción provisoria conforma a Decreto Alcaldicio  N°11.813</t>
  </si>
  <si>
    <t>26/07/2018</t>
  </si>
  <si>
    <t>Recepción Definitiva conforma a Decreto Alcaldicio  N°11.603</t>
  </si>
  <si>
    <t>19/07/2019</t>
  </si>
  <si>
    <t>la obra tuvo observaciones por parte de la comisión que fueron subsanada por la empresa y se levanta acta que fue aprobada por Res. Da RPM N° 32 del 08.09.2016</t>
  </si>
  <si>
    <t>La obra tuvo observaciones por parte de la comisión que fueron subsanada por la empresa y se levanta acta que fue aprobada por Res. DA RPM N° 27 del 16.08.2018</t>
  </si>
  <si>
    <t xml:space="preserve">Resolución DA RPM N° 31 de fecha 21.09.2018 aprueba acta de recepción provisional sin  observaciones.
Toma de Razón el 23.10.2018
la obra tuvo observaciones las que fueron realizadas por la empresa </t>
  </si>
  <si>
    <t>Resolución DA RPM N° 02 de fecha 07.02.2019 aprueba acta de recepción definitiva sin  observaciones.
Toma de Razón el 11.04.2019</t>
  </si>
  <si>
    <t>08/10/2018</t>
  </si>
  <si>
    <t xml:space="preserve">Res. DA RPM N° 31 del 30.11.2017 Acta recepción   provisoria </t>
  </si>
  <si>
    <t>Res Da RPM N° 35 del 29.10.2018 Acta de recepción definitiva</t>
  </si>
  <si>
    <t>28/06/2018</t>
  </si>
  <si>
    <t xml:space="preserve">La recepción provisoria contó con 1598 observaciones con el siguiente detalle:
1. 1564 observaciones encontradas en el recorrido de la obra
2. 19 observaciones al clima
3. 15 observaciones eléctricas
la recepción provisoria y sus observaciones se suben a la carpeta digital. </t>
  </si>
  <si>
    <t>En la Recepción Definitiva se encontraron 41 observaciones constructivas su detalle se ingresa en la carpeta digital, junto a la recepción definitiva.</t>
  </si>
  <si>
    <t>25/03/2019</t>
  </si>
  <si>
    <t>Después de recorrer las obras y habiendo verificado la ejecución de las observaciones realizadas en Ord. Drop X N 1283 del 05 de diciembre de 2017, conforme lo establece el Art. 168 del RCOP, la Comisión acuerda recibirla provisionalmente, sin observaciones.</t>
  </si>
  <si>
    <t xml:space="preserve">HUBIERON OBSERVACIONES LAS QUE SUBSANARON EN EL PERIODO ESTABLECIDO POR BASES </t>
  </si>
  <si>
    <t>01/08/2019</t>
  </si>
  <si>
    <t>NO SE CUENTA TODAVÍA CON ESE ANTECEDENTE</t>
  </si>
  <si>
    <t>Se realiza recepción provisoria con cobro de multas por atraso en entrega de 15 días corridos
y se realizan  observaciones
Se adjunta la siguiente documentación
Acta de Recepción Provisoria con fecha 04/11/2016
Decreto que aprueba Recepción Provisoria  con fecha 04/11/2016</t>
  </si>
  <si>
    <t>Se realizan  Recepción Definitiva sin observaciones
Se adjunta la siguiente documentación
Acta de Recepción Definitiva con fecha 28/12/2017
Decreto que aprueba Recepción definitiva  con fecha 28/12/2017</t>
  </si>
  <si>
    <t>Mejorar terminaciones, reparar cierres de ventanas en 3 oficinas, retapar, desmanchar y repintar cielo hall de acceso custodia. Reinstalar abrazaderas de bajadas de aguas lluvias. Faltaba recepción municipal, rotular tableros eléctricos, entre otras. Todas fueron subsanadas.</t>
  </si>
  <si>
    <t>Obs. generales de fijar cerraduras y griferías, repintar antepechos de oficina de partes. Exteriores con pintura texturada soplada, sellos en ventanas de baño, otras menores. Fueron reparadas en su totalidad.</t>
  </si>
  <si>
    <t>19/10/2018</t>
  </si>
  <si>
    <t>Corresponde a la Recepción Provisoria realizada por la DA MOP, la cual es posterior a la Recepción Municipal de las Obras. No existen observaciones.</t>
  </si>
  <si>
    <t>Corresponde a la Recepción Provisoria realizada por la DA MOP, posterior a la Recepción Municipal de las Obras y la Recepción Provisoria realizada por la DA MOP.. No existen observaciones.</t>
  </si>
  <si>
    <t>12/06/2019</t>
  </si>
  <si>
    <t>Contrato con empresa Cosal S.A.contratada por Resol. N°022 del 14.11.2013, recepcionada con fecha 16.06.2017, debido a atraso en los Certificados por los diferentes Organismos conforme lo indica el Acta de recepción respectiva adjunta en Carpeta Digital, ya que su término contractual incluido ampliaciones fue el 08.07.2016
Contrato con empresa Tromen Spa. contratada por resolución Exenta N°3774 del 16.12.2016, recepcionada el 22.06.2018, con 212 días de atraso por parte de la empresa, en la ejecución de las obras</t>
  </si>
  <si>
    <t>22/06/2018</t>
  </si>
  <si>
    <t>No  se realizaron Observaciones, según  decreto Alcaldicio N° 523 de fecha 15.01.2016, recepción provisoria  de las Obras Civiles</t>
  </si>
  <si>
    <t xml:space="preserve">No  se realizaron Observaciones, según  decreto Alcaldicio N° 3.197 de fecha 09.03.2017, recepción provisoria  de las Obras Civiles </t>
  </si>
  <si>
    <t xml:space="preserve">Recepción sin observaciones por parte de la Comisión de Recepción Provisional nombrada por Decreto Alcaldicio Nº 323 de fecha 14.03.2018. El Acta  de fecha 06.04.2018 en comento fue decretada con el número  704  de fecha 04.06.2018 </t>
  </si>
  <si>
    <t>06/04/2018</t>
  </si>
  <si>
    <t xml:space="preserve">Recepción sin observaciones por parte de la Comisión de Recepción Definitiva nombrada por Decreto Alcaldicio Nº 323 de fecha 14.03.2018. El Acta de fecha 30.03.2019 en comento fue decretada con el número  805  de fecha 11.06.2019 </t>
  </si>
  <si>
    <t>30/03/2019</t>
  </si>
  <si>
    <t xml:space="preserve">Cuenta con Recepción Parcial </t>
  </si>
  <si>
    <t>23/05/2018</t>
  </si>
  <si>
    <t>Sin recepción definitiva</t>
  </si>
  <si>
    <t>Una  vez que la  comisión  recorrió  la  obra , se  constató que el proyecto se ejecutó  de acuerdo a las  Bases  de Licitación , Especificaciones Técnicas, a través del sistema de Chile compra en la modalidad  de  adjudicación simple  , para  realizar el Término de la Obra, y constó con las  siguientes  observaciones: Reposición de  tres  soleras en  Calle Brasiliano Acuña, realizar  limpieza de las  5 cámaras de aguas lluvias  existentes, realizar descimbre general, mejorar acceso copa de agua, se  debió mejorar  el contorno  de las piletas de las llaves de jardín en planta  de tratamiento de aguas servidas, habilitar canal de  aguas lluvias para desague y limpieza en sistema  de agua potable, realizar limpieza en general.
Para  subsanar  las  observaciones mencionadas   se le  otorgó al contratista un plazo de  40 días corridos a contar  de la presente  acta , teniendo  la comisión  fecha nueva de constitución en la Obra  el 07 de febrero de 2018 .-</t>
  </si>
  <si>
    <t xml:space="preserve">Se realiza acta de recepción obra termina con observaciones  menores :
* repasar emboquillado de solera y pintura
* repasar sello de junta 
* repasar fraguado de los dispositivos de rodado en tramos, demarcación, retirar  excedente  de escombros. (mayor detalle se adjunta acta )
se adjunta acta 
con fecha 31-05-2018 se realiza recepción provisoria sin observaciones 
mediante certificado N| 622 de fecha 12-10-2018 SERVIU metropolitano realiza recepción de obra  en conformidad al proyecto 43559-S2  </t>
  </si>
  <si>
    <t>11/05/2018</t>
  </si>
  <si>
    <t xml:space="preserve">DE ACUERDO A LO ESTABLECIDO EN LAS  BAG  PUNTO 10.3, SE REALIZARA  UNA VEZ PRESENTADA RECEPCIÓN DEFINITIVA QUE REALICE SERVIU METROPOLITANO ( 3 AÑOS ) </t>
  </si>
  <si>
    <t>Con fecha 23 de enero de 2019, se establece en terreno la Comisión de Recepción Definitiva de la obra, encontrando las siguientes observaciones:
Observaciones exterior del jardin
observaciones modulo (A)
Observaciones módulo de párvulos (D)
Observaciones módulo de párvulos (E)
Observaciones módulo de párvulos (F)
Con fecha 20-02-2019 sea realizó recepción definitiva sin observaciones.</t>
  </si>
  <si>
    <t>20/02/2019</t>
  </si>
  <si>
    <t>La recepción provisoria se realizó el 13/08/2018. La comisión de recepción recibió sin observaciones.</t>
  </si>
  <si>
    <t>13/08/2018</t>
  </si>
  <si>
    <t>Aún no se realiza la recepción definitiva del contrato.</t>
  </si>
  <si>
    <t>SE OTORGA LA RECEPCIONA PROVISORIA SIN OBSERVACIONES</t>
  </si>
  <si>
    <t>SE FINALIZA EL CONTRATO POR COBRO DE BOLETA DE GARANTÍA A TRAVÉS DEL DECRETO N° 261/2018</t>
  </si>
  <si>
    <t>20/08/2017</t>
  </si>
  <si>
    <t>La recepción provisoria con fecha 31 de noviembre 2017 presenta las siguientes observaciones:
·         Colocar lechada de cemento en sobrecimiento de bodega lado norte 
·         Cortar espárragos y retirar resto de moldaje en bodega
·         Rastrillar exceso de piedras en acceso a bodega
·         Rastrillar exceso de piedras en pista 
·         Identificar registros en zanja de infiltración
·         Ajustar rejillas sueltas
·         Efectuar limpieza general en cancha
·         Realizar limpieza de terreno en sector alrededor de sauces
·         Colocar tapa de registro en canaleta sector norte
·         Cambiar soleras sueltas en lado norte
·         Retirar sacos acopiados 
·         Adjuntar certificación del pasto por FIFA
·         Adjuntar declaración jurada notarial, en donde se indique empresa no posee deudas con proveedores asociados a la ejecución de la obra.</t>
  </si>
  <si>
    <t>20/12/2018</t>
  </si>
  <si>
    <t>-CON FECHA 22/09/2016, SE REALIZA OBSERVACIONES A LA RECEPCION PROVISORIA.
CAMBIO DE SOLERAS ACCESO PLANTA, SEÑALITICA DE ACUERDO A NORMATIVA, INSTALACION DE GANCHO DE SEGURIDAD A ARNES, RELLENAR CON BOLONES YTIERRA A NIVEL DE TERRENO, NORMA NFPA 704 Y ROTULACION HIPOCLORITO DE SODIO, RELLENAR SECTOR FRENTE VIVIENDA,  LIMPIEZA Y RETIRO DE ESCOMBROS, SELLO Y RELLENO DE MACROFOSA SECTOR VILLA LAS ROSAS, LIMPIEZA EN GENARAL Y PERFILADO DE TERRENOS INCLUIDO PLANTA.-
-CON FECHA 06/10/2016 SE REALIZA OBSERVACIONES A LA RECEPCION PROVISORIA.
SEÑALITICA DE ACUERDO A NORMATIVA, INSTALACION DE GANCHO DE SEGURIDAD A ARNES, RELLENAR CON BOLONES YTIERRA A NIVEL DE TERRENO.-
-CON FECHA 14/10/2016 SE REALIZA LA RECEPCIÓN PROVISORIA.-</t>
  </si>
  <si>
    <t>CON FECHA 17/10/2017 SE REALIZAN OBSERVACIONES:  FALTA ENTREGAR POR PARTE DE LA EMPRESA RESULTADOS DE ANÁLISIS COMPLETOS DEL AGUA; FALTA ENTREGAR POR PARTE DE LA EMPRESA RESOLUCIÓN POR PARTE DE AUTORIDAD SANITARIA DE BODEGA DE RESIDUOS NO PELIGROSOS; FALTA ENTREGAR POR PARTE DE LA EMPRESA RECTIFICACIÓN DE RESOLUCIÓN DE RECEPCIÓN DE PLANTA ENTREGADA POR AUTORIDAD SANITARIA; FALTA PINTURA EN MURO DE LADRILLO DE LA PLANTA;FALTA PINTURA MURO DE HORMIGÓN CÁMARA DE PRE-TRATAMIENTO;CAMBIAR SEÑALÉTICA A PVC SERIGRAFÍA (APTA PARA EL EXTERIOR) EN TODAS LAS INSTALACIONES DE LA PLANTA.
-CON FECHA 05/12/2017, SE REALIZAN OBSERVACIONES A LA RECEPCION DEFINITIVA:
FALTA INGRESO CARPETAS FINALES; PRODUCTO DE UNA FALLA OCURRIDA  LAS BOMBAS LO QUE TRAJO CONSIGO QUE UNA CANTIDAD DE LOMBRICES SE ESTANCARAN EN LA CÁMARA DE POST­TAMIENTO A LO CUAL LA COMISIÓN INDICO PRIMERO QUE SE DEBEN RETIRAR  Y QUE SE BE REALIZAR UNA LIMPIEZA GENERAL EN ESA MISMA CÁMARA.
-CON FECHA 21/12/2017 SE REALIZA LA RECEPCION DEFINITIVA</t>
  </si>
  <si>
    <t>Sin observaciones la Recepción provisoria</t>
  </si>
  <si>
    <t>Sin observaciones. En proceso administrativo de la DOM</t>
  </si>
  <si>
    <t>El proyecto se fue recepcionando  por cada uno de sus contratos</t>
  </si>
  <si>
    <t>18/10/2018</t>
  </si>
  <si>
    <t>Recepción sin observaciones por parte de la comisión técnica.</t>
  </si>
  <si>
    <t>Recepción Provisoria Edificio MOP: 19.01.2006
Recepción Provisoria del Edificio GORE: 21.08.2007
Recepción con Reserva del Edificio MINVU: 02-04-2018</t>
  </si>
  <si>
    <t>21/08/2007</t>
  </si>
  <si>
    <t>Certificado de Acta de Recepción Definitiva Edificio MOP: 05.09.2007
Certificado de Acta de Recepción Definitiva Edificio GORE :9.01.2009
Certificado de Subsanación de Observaciones del Edificio MINVU: 18-05-2018</t>
  </si>
  <si>
    <t>18/05/2018</t>
  </si>
  <si>
    <t>acta de fecha fecha 5.10.2015, desmanches en general</t>
  </si>
  <si>
    <t xml:space="preserve">acta de fecha 15.11.2016, </t>
  </si>
  <si>
    <t>Se deja constancia en acta que la empresa hace entrega del proyecto con un 100% de ejecución, la unidad técnica hace recepción a conformidad sin observaciones.
Se deja boleta de garantía por $30.989.268 por buen funcionamiento de la obra con validez superior a los 12 meses requeridos por contrato y bases.</t>
  </si>
  <si>
    <t>Se hace recepción definitiva de la obra sin observaciones.
Se procede a la devolución de la boleta de garantía por "buen funcionamiento de la obra"
Se acompaña al acta de recepcion definitiva su respectivo informe.</t>
  </si>
  <si>
    <t>Recorridas las dependencias, se detectan las siguientes observaciones a la Obra:
1	BAÑO UNIVERSAL 1.
2	SALA CHOFERES.
3	BOX URGENCIAS.
4	BOX DE PROCEDIMIENTOS Y VESTIDOR.
5	BAÑO PERSONAL DE SERVICIO 6.
6	BAÑO UNIVERSAL 2.
7	BAÑO UNIVERSAL 3.
8	SALA TOMA DE MUESTRAS.
9	SALA DE ACOGIDA.
10	BOX ERA.
11	BOX IRA.
12	BODEGA FARMACIA.
13	DESPACHO FARMACIA.
14	OIRS. 
etc se adjunta detalle</t>
  </si>
  <si>
    <t>La iniciativa fue ejecutada, ciñéndose estrictamente  las especificaciones técnicas, plano y presupuesto y demás antecedentes elaborados para este proyecto., según acta respectiva.</t>
  </si>
  <si>
    <t>CON FECHA 03 DE JULIO 2018, SE REALIZA RECEPCIÓN PROVISORA DE OBRA SIN  OBSERVACIONES.</t>
  </si>
  <si>
    <t>14/08/2018</t>
  </si>
  <si>
    <t xml:space="preserve">SE ESTA RECIÉN TRAMITANDO RECEPCIÓN DEFINITIVA. </t>
  </si>
  <si>
    <t xml:space="preserve">La comisión de Recepción provisional constituida en terreno, pudo constatar que la obra, se encuentra terminada .
La comisión recorrió detenidamente la obra con el objeto de verificar el cumplimiento de las Bases Administrativas y Especificaciones Técnicas del contrato, comprobando que estas fueron ejecutadas conforme a las reglas técnicas y términos contractuales, por lo que se procedió a su recepción provisional sin observaciones de acuerdo a lo establecido en el articulo N° 166 del R.C.O.P. del Ministerio de Obras Públicas.    </t>
  </si>
  <si>
    <t xml:space="preserve">La comisión de Recepción provisional constituida en terreno, pudo constatar que la obra, se encuentra terminada .
La comisión recorrió detenidamente la obra con el objeto de verificar el cumplimiento de las Bases Administrativas y Especificaciones Técnicas del contrato, comprobando que estas fueron ejecutadas conforme a las reglas técnicas y términos contractuales, por lo que se procedió a su recepción definitiva sin observaciones de acuerdo a lo establecido en el articulo N° 176 del R.C.O.P. del Ministerio de Obras Públicas.    </t>
  </si>
  <si>
    <t>Esta Iniciativa se ejecutó mediante 2 contratos desfasados en el tiempo, y por ende su recepción de obra también fue desfasada en el tiempo, cuyo detalle es el siguiente:
- 1° Contrato, Trato Directo N° 03-2014, su fecha de término contractual el 30.05.2014. Su Acta de Recepción con Reserva es de fecha 16.06.2014, cuyas observaciones fueron subsanadas por la empresa contratista en el plazo otorgado por la Comisión.
- 2° Contrato, Licitación Pública N° 125-2017, su fecha de término contractual el 06.08.2018. Su Acta de Recepción con Reserva es de fecha 03.09.2018, cuyas observaciones fueron subsanadas por la empresa contratista en el plazo otorgado por la Comisión.</t>
  </si>
  <si>
    <t>03/09/2018</t>
  </si>
  <si>
    <t xml:space="preserve">El 1° Contrato posee Recepción Definitiva, la cual se informó a la Jefa de Análisis y Control de Gestión GORE Maule, Sra. Magdalena Barría Fuentes, mediante ORD. N° 5537 del 05.10.2016, que la obra no presenta deficiencias o daños producto de mala ejecución,  a fin de devolver la Boleta de Garantía por Buena Ejecución.
Para el 2° Contrato de esta Iniciativa, se planifica su Recepción Definitiva en el mes de Septiembre de 2020. </t>
  </si>
  <si>
    <t>03/09/2020</t>
  </si>
  <si>
    <t>ETAPA 1:
Con fecha 11.10.2016 se realiza el acta de recepción provisoria (1), la comisión procede a recepcionar la obra sin observaciones.
Con fecha 24.04.2017 se realiza el acta de recepción única, esto debido al termino anticipado del contrato.
ETAPA 2:
Con fecha 12.11.2018 se realiza el acta de recepción provisoria (1), de la cual emana un listado de 24 observaciones.
Con fecha 04.12.2018 se realiza el acta de recepción provisoria (2), encontrándose observaciones subsanadas.</t>
  </si>
  <si>
    <t>04/12/2018</t>
  </si>
  <si>
    <t>Todavía no hay cumplimiento del año desde la última recepción provisoria.</t>
  </si>
  <si>
    <t xml:space="preserve">No considera recepción provisoria </t>
  </si>
  <si>
    <t>Segun  resolución N° 1114, del 29 -11-2018, que aprueba el informe técnico de termino de obra y recepción de la misma.</t>
  </si>
  <si>
    <t xml:space="preserve">Se firma el acta de Recepción Provisoria el día 15.12.2017 y se Aprueba Mediante decreto alcalcio N° 16.396 de fecha 15.12.2017, las obras se reciben sin Observaciones. </t>
  </si>
  <si>
    <t>15/12/2017</t>
  </si>
  <si>
    <t xml:space="preserve">Se firma el acta de Recepción Definitiva  el día 12.05.2019 y se Aprueba Mediante decreto alcalcio N° 8.089 de fecha 117.05.2019, las obras se reciben sin Observaciones. </t>
  </si>
  <si>
    <t>12/05/2019</t>
  </si>
  <si>
    <t>sin recepción provisoria</t>
  </si>
  <si>
    <t>Las observaciones fueron:
1.-Los contenedores tenian una dimensión menos a la especificada
2.-No cumplian con la norma DS 75 /1987 de transporte seguro para los RSD
3.-La boca de admisión hidraulicas, deben ser compatibles y estar al lado izquierdo del contenedor
4.-Las gomas de cierre deben ser corregidas
5.-Falta grafica de GORE y Mumicipio</t>
  </si>
  <si>
    <t>No hubo observaciones.</t>
  </si>
  <si>
    <t>13/09/2018</t>
  </si>
  <si>
    <t xml:space="preserve">-Decreto Nº 5496  recepción provisoria sin observaciones. </t>
  </si>
  <si>
    <t>Mediante decreto N°1559 de fecha 16.05.2017 se constituye Comisión de Recepción Provisoria.
El 20.06.2017 la Comisión se constituye en terreno y recibe las obras sin observaciones.
Decreto N°001903 del 27.06.2017 aprueba Acta de Recepción Provisoria.</t>
  </si>
  <si>
    <t>20/06/2017</t>
  </si>
  <si>
    <t xml:space="preserve">Decreto N°002335 de fecha 21.08.2018, aprueba el Acta de Recepción Definitiva del 03.08.2017. Se adjunta Recepción Definitiva
 </t>
  </si>
  <si>
    <t>03/08/2018</t>
  </si>
  <si>
    <t>1. CONTRATO OBRAS MARITIMAS: FECHA RECEPCION PROVISORIA 25-01-2013
2. CONTRATO OBRAS TERRESTES: FECHA DE RECEPCION PROVISORIA 28-03-2018.</t>
  </si>
  <si>
    <t>25/01/2013</t>
  </si>
  <si>
    <t>1. CONTRATOS OBRAS MARITIMAS: RECEPCION DEFINITIVA 28-02-2014
2. CONTRATO OBRAS TERRESTRES: FECHA DE RECEPCION DEFINITIVA 19-12-2018.</t>
  </si>
  <si>
    <t>19/12/2018</t>
  </si>
  <si>
    <t>El Monte 08 Enero de 2018.
ACTA DE RECEPCION PROVISORIA SIN OBSERVACIONES
	En El Monte a 08 de Enero de 2018, y en cumplimiento a lo dispuesto en el Contrato celebrado de fecha 20 de Enero del año 2017, entre la Ilustre Municipalidad de El Monte y la Empresa  ELEC CHILE LTDA Rut: 79.658.640-0, para la Ejecución del Proyecto Denominado “REPOSICION E INSTALACION DE LUMINARIAS PUBLICAS COMUNA EL MONTE”.
La Comisión Receptora Integrada por el Sr Hector González Cruz, Director de Obras Municipales, el, el Sr Leonardo Vasquez Díaz, Director SECPLAC, Sr Christopher Jorquera, Asesor Técnico de Obras, Sr Jorge Lazo, Inspector Técnico de Obras en Representación de La Empresa Contratista, el Sr. Rodrigo Narvaez Profesional Residente de La Empresa ELEC Chile Ltda y el Sr Max Herrera Fuentes, Secretario Municipal, Ministro de Fe, se Procede a la Inspección y Evaluación para Otorgar Recepción Provisoria, Para la obra: “REPOSICION E INSTALACION DE LUMINARIAS PUBLICAS COMUNA EL MONTE”, adjudicada Mediante El Decreto Alcaldicio N°16 de fecha 13 de Enero del año 2017., SIN OBSERVACIONES.</t>
  </si>
  <si>
    <t>08/01/2018</t>
  </si>
  <si>
    <t>Acta recepción con observaciones el 09/07/2013.
Observaciones en obra:
1. La viga de protección en el inicio del revestimiento del estero debe llegar a ambos lados de los talud.
2. Se debe mejorar  pedraplen al final del revestimiento estero.
3. Mejorar terminación  de revestimiento de hormigón geoweb en estero.
4. Se debe mejorar terminación de revestimiento geoweb  en la parte superior, aceras y calzadas con hormigón hasta lograr linea uniforme.
5. En sectores laterales al puente donde llega muro de protección colector y donde se ejecutaron gaviones, instalar protección o baranda.
6. Mejorar relleno con material  estabilizado en los costados de las aceras.
7. Limpiar restos de hormigón en pavimentos en general.
8. Los gaviones deben ser revestidos con la misma terminación que geoweb.
9 Se debe realizar revestimiento en pequeñoo tramo entre muro del puente y refuerzo de matriz de agua potable.
10. El ducto de cemento comprimido que desemboca en el estero debe tener un adecuado emboquillado para evitar socavamiento.
11. Retirar escombros en costados de aceras y puente.
12. Retirar restos de moldajes en aceras.
13. Tapar perforaciones por testigos en hormigón calzadas y aceras.
14. Trasladar vigas metálicas extraí­das del puente a dependencias municipales.
15. Retirar señalización que aún permanece en veredas aledañaas que indican desví­os.
16. Reinstalar tuberí­a corrugada en atraviesos de matriz de agua potable
17. Rehacer paÃ¿Â±os en tramos de matriz de agua potable.
18. Rehacer paÃ¿Â±os aceras agrietados.
19. Reparar canto de muro en puente.
Observaciones de recepción:
20. Se requiere recepción SERVIU en Pavimentos
21. Se requere  recepción DGA proyecto estero y puente.
Finalmente, DGA recepciona obras el 03/10/2014, procedimiento a la recepción provisoria el 08/10/2014 aprobada por decreto 202/5884/2014.</t>
  </si>
  <si>
    <t>No existen observaciones en recepción definitiva.</t>
  </si>
  <si>
    <t>Las obras se terminaron sin atrasos.</t>
  </si>
  <si>
    <t>Se efectuó inicialmente la recepción Provisoria el 28/09/2018. 
La Comisión, otorgó 9 días para subsanar observaciones menores; otorgándose finalmente la recepción Provisoria sin observaciones el día 08/10/2018.</t>
  </si>
  <si>
    <t xml:space="preserve">Con fecha 3 de Agosto, se realiza recepción provisoria con 24 observaciones menores, entre las que se pueden identificar  falta de fragüe de baldosas y adoquines en algunos sectores, reinstalar solerillas  quebradas o faltantes, instalación de logos en algunos escaños, ajuste de ventana de aluminio de oficina de guardia,  completar con pasto los alcorques de tierra de todos de todos los arboles. Con fecha 13 de Agosto, se realiza una nueva recepción en donde la obra es recepcionada sin observaciones. </t>
  </si>
  <si>
    <t xml:space="preserve">Aún no se realiza repetición final.  Según Bases Administrativas, la Recepción Final se realizará después de transcurridos 12 meses desde la Recepción Provisoria sin observaciones, por lo que se estima que esta sea realizada a fines del mes de Agosto. </t>
  </si>
  <si>
    <t>25/04/2017</t>
  </si>
  <si>
    <t xml:space="preserve">No considera recepción provisosria </t>
  </si>
  <si>
    <t>Resolución N°451 de fecha 29 de mayo 2019, q aprueba  el informe técnico de termino de obra ,</t>
  </si>
  <si>
    <t>ACTA DE RECEPCIÓN PROVISORIA DE FECHA 12 DE MARZO DE 2018, APROBADA POR DECRETO EXENTO N° 1403/26/845 DE FECHA 23 DE ABRIL DE 2018.
ESTA TUVO COMO OBSERVACIÓN LA INSTALACIÓN DEL SALVA ESCALERAS.</t>
  </si>
  <si>
    <t>ACTA RECEPCIÓN DEFINITIVA DE FECHA 05 DE ABRIL DE 2019, APROBADA POR DECRETO EXENTO N° 1403/24/845 DE FECHA 09 DE MAYO DE 2019.</t>
  </si>
  <si>
    <t>05/04/2019</t>
  </si>
  <si>
    <t>Recepción provisoria sin observaciones.</t>
  </si>
  <si>
    <t>30/10/2017</t>
  </si>
  <si>
    <t>Tuvo observaciones que fueron subsanadas
- reparar verderones, nivelar y mejorar morteros de revoque de adoquines</t>
  </si>
  <si>
    <t>05/11/2018</t>
  </si>
  <si>
    <t>1. Mejoras estructurales
2. Modificación sala tic
3. Muebles aéreos
4. Alarma sonora
5. Tejonera estructura alero poniente
6. Mejora patio central
etc, entre otras que adjunto.</t>
  </si>
  <si>
    <t xml:space="preserve">Obs. generales de limpieza, sellos, encuentros de piso y losas de escaleras, rosetas de llave de paso,repasar pinturas entre otras. Todas fueron reparadas </t>
  </si>
  <si>
    <t xml:space="preserve">Revisar filtraciones varias, sellos fisuras menores y sellos de pavimentos exteriores </t>
  </si>
  <si>
    <t>03/04/2018</t>
  </si>
  <si>
    <t>CON FECHA 26.03.2015, SE LEVANTA ACTA DE RECEPCIÓN PROVISORIA CON OBSERVACIONES, DONDE SE ENUMERAN LOS SIGUIENTES ALCANCES:
1° NIVEL:
OFICINA SECRETARIO:
-	REPONER TUBO FLUORESCENTE QUE NO ENCIENDE.
-	MEJORAR REMATE CAJA DERIVACIÓN.
OFICINA TENIENTE:
-	REPONER TUBO FLUORESCENTE QUE NO ENCIENDE.
-	MEJORAR TERMINACIÓN CAJA DERIVACIÓN TELÉFONOS.
SALA DE CONTROL:
-	REPONER TUBO FLUORESCENTE QUE NO ENCIENDE.
-	REPONER TAPA ENCHUFE TRIPLE UBICADO EN SECTOR SUPERIOR.
-	MEJORAR DISPOSICIÓN Y BAJADA CONJUNTO DE CABLES DESDE CIELO FALSO A CAJA DE CONTROL.
-	MEJORAR INSTALACIÓN DE DIARIO MURAL.
OFICINA CAPITÁN:
-	REVISAR PERSIANA, NO FUNCIONA CORRECTAMENTE.
HALL Y PASILLO DE ACCESO:
-	MEJORAR DISPOSICIÓN DE CIELO FALSO, EN ESQUINA SALA DE CONTROL CON PASILLO HACIA SALA DE MÁQUINAS.
OFICINA DIRECTOR:
-	REPONER TUBO FLUORESCENTE QUE NO ENCIENDE.
ESTAR COCINA:
-	LIMPIAR ALFOMBRA DE ESTAR.
-	MEJORAR UBICACIÓN TOPE DE GOMA PUERTA DE ACCESO A SALA DE MÁQUINA (QUE LA PUERTA TOQUE DONDE CORRESPONDE).
-	MEJORAR TERMINACIÓN Y DESPLAZAMIENTO PUERTA DOBLE DE CORREDERA.
-	MEJORAR INSTALACIÓN DE PIZARRA ACRÍLICA.
COCINA:
-	REVISAR LLAVE LAVAPLATOS, GOTEA.
-	REVISAR SIFÓN LAVAPLATOS, SE FILTRA.
BAÑOS DAMAS:
-	REVISAR SIFONES POR FILTRACIONES.
-	MEJORAR TAPA DE ENCHUFES.
2° NIVEL:
HALL ACCESO SALA MÚLTIUSO:
-	REPONER TUBO FLUORESCENTE QUE NO ENCIENDE.
-	MEJORAR FIJACIÓN EXTINTOR, TOPA CON CHAPA DE PUERTA AL ABRIRLA.
SALA MULTIUSO:
-	REPONER TUBO FLUORESCENTE QUE NO ENCIENDE. SON 7 UNO POR CADA EQUIPO.
-	REVISAR PESTILLO VENTANA LADO NORPONIENTE, NO CIERRA CORRECTAMENTE.
-	MEJORAR DISPOSICIÓN DE PLANCHAS CIELO FALSO (ESTÁN CORRIDAS O LEVANTADAS).
-	MEJORAR SISTEMA DE FIJACIÓN PUERTA DE ACCESO, DE LA HOJA QUE DEBE QUEDAR FIJA.
COCINA DE GUARDIA:
-	MEJORAR TERMINACIÓN Y DESPLAZAMIENTO PUERTA DE CORREDERA HACIA PLATAFORMA DE LANZAMIENTO.
-	LIMPIEZA DE COMEDOR DE 4 SILLAS.
ESTAR - GUARDIA
-	LIMPIEZA DE ALFOMBRA.
-	REVISAR PESTILLO VENTANA, NO CIERRA CORRECTAMENTE.
-	MEJORAR INSTALACIÓN DE PIZARRA ACRÍLICA.
DORMITORIO GUARDIA VARONES:
-	REVISAR AJUSTE DE PERSIANA, ESTÁ APRETADA POR LO QUE NO BAJA CORRECTAMENTE.
-	FALTA TRAMO DE GUARDAPOLVO INFERIOR, LADO CLOSET.
-	MEJORAR TERMINACIÓN TABIQUE LADO CLOSET, EL CUAL CORRESPONDE A SHAFF DE CAÑÓN ESTUFA.
-	LIMPIEZA DE 4 FRAZADAS.
DORMITORIO GUARDIA DAMAS:
-	LIMPIEZA DE 4 FRAZADAS.
OBRAS EXTERIORES:
-	MEJORAR ABRAZADERAS DE FIJACIÓN BAJADAS AGUAS LLUVIAS.
-	MEJORAR PINTURA SOBRECIMIENTO, LADOS NORTE Y PONIENTE.
-	EN GENERADOR MEJORAR BAJADAS CONJUNTO DE CABLES, DISPONER MEDIANTE CONDUIT O CAÑERÍA SEGÚN CORRESPONDA.
-	RECLAVAR CUARTO RODÓ SOBRE PORTÓN ACCESO A SALA DE MÁQUINAS.
GENERALES:
-	DESPEJAR ESCOMBROS, RESTOS DE MATERIALES, RESTOS DE INSTALACIÓN DE FAENAS Y CIERRES PROVISORIOS
-	LIMPIEZA GENERAL DE TODA LA OBRA, TANTO INTERIOR COMO EXTERIORMENTE.
-	MEJORAR FIJACIÓN DE PASAMANOS EN ESCALERA.
POSTERIORMENTE CON FECHA 10.04.2015, SE LEVANTA Y SUSCRIBE ACTA DE RECEPCIÓN PROVISORIA SIN OBSERVACIONES.</t>
  </si>
  <si>
    <t>10/04/2015</t>
  </si>
  <si>
    <t>CON FECHA 21.04.2016, SE REALIZÓ RECEPCIÓN DEFINITIVA CON OBSERVACIONES, INDICANDO LOS SIGUIENTES ALCANCES:
•	REPONER ENCHUFES UBICADOS EN LA INTEMPERIE (SON 6), SE DEBEN REPONER POR ENCHUFES DISEÑADO PARA EXTERIORES, A OBJETO DE EVITAR LA FILTRACIÓN DE AGUA O HUMEDAD EN SU INTERIOR (UNO DE LOS ENCHUFES YA PRESENTA PROBLEMAS).
•	MEJORAR FIJACIÓN DE CUARTO RODÓN EN TODO EL PERÍMETRO EXTERIOR DEL RECINTO (EN VARIOS SECTORES SE ENCUENTRA DESCLAVADO).
•	REPONER CALEFÓN QUEMADO (UBICADO A LA SALIDA DE LA COCINA).
•	DAR 2 MANOS DE PINTURA A RED SECA (UBICADA EN EL HALL DEL 2° PISO).
•	CAMBIAR GOMA ANTIDESLIZANTE EN SECTOR DE DESCANSO DE ESCALERA.
•	SE DEBE CAMBIAR LA CUBIERTA DEL MESÓN DE LA COCINA (SE ENCUENTRA SOPLADO).
•	TAPAR GOTERA DE AGUA EN SALA DE MÁQUINA (EN EL 3° EXTRACTOR DE AIRE). 
LUEGO CON FECHA  13.05.2016, SE REALIZA ACTA DE RECEPCIÓN DEFINITIVA SIN OBSERVACIONES.</t>
  </si>
  <si>
    <t xml:space="preserve">En esta recepción no hubo observaciones de obras civiles y se realizo con toda la documentación aprobada de la DOM de Huara, SEC, Etc. </t>
  </si>
  <si>
    <t>11/04/2017</t>
  </si>
  <si>
    <t>En esta recepción tampoco hubo observaciones de obras civiles</t>
  </si>
  <si>
    <t>Concluida Ia visita se generan las siguientes observaciones:
Falta instalar manilla interior en puerta metálica peatonal (P-2) sala de maniobras, calle Eusebio Ibar.
Se debe retirar picaporte mal instalado que se encuentra en puerta de acceso exterior calle Las Golondrinas, picaporte se encuentra inserto en pilastra de puerta a modo de fijación, este debe ser instalado correctamente con fijación atornillada a una base firme de la puerta.
Se debe realizar una perforación en salida de patio interior que permita instalar un pasador en portón metálico, logrando con esto mantener abierto y permitir el libre tránsito de vehículos desde el patio de maniobras al patio interior.
Se debe reparar Hojalateria que se encuentra con evidente falta de fijación, esto en muros exteriores del edificio, deslinde sur eje (8) (B.2) y en deslinde Sur eje (1) (F) específicamente en calle las Golondrinas donde se realizo la salida de ducto de ventilación de! calefont.</t>
  </si>
  <si>
    <t>Recepción definitiva</t>
  </si>
  <si>
    <t>Recepción Provisoria N°1, de fecha 25 de Enero de 2018, Se encuentran observaciones, por lo cual se estipula un plazo de 10 días corridos, para su subsanación.
Recepción Provisoria N°2, de fecha 05 de Febrero de 2018. Se realiza una nueva recepción, sin observaciones pendientes.</t>
  </si>
  <si>
    <t xml:space="preserve">Se efectúa la recepción definitiva de obra habiéndose cumplido el período de garantía de correcta ejecución y buen comportamiento de las obras, y sin observaciones pendientes. </t>
  </si>
  <si>
    <t>12/02/2019</t>
  </si>
  <si>
    <t>La recepción provisional fue primeramente con observaciones, de fecha 30/01/2018, ya que existieron algunos alcances menores detectados por la comisión; las cuales fueron subsanadas por el contratista; otorgando la recepción provisoria con fecha 06/03/2018. -</t>
  </si>
  <si>
    <t>La comisión de recepción definitiva  se constituyo primeramente encontrando observaciones que emitió en informe de fecha 23/01/2019,  las cuales fueron subsanadas por el contratista; otorgando la recepción definitiva con fecha 02/05/2019. -</t>
  </si>
  <si>
    <t>02/05/2019</t>
  </si>
  <si>
    <t>La recepción provisoria no presentó observaciones respecto de la obra</t>
  </si>
  <si>
    <t>Corresponde a la Recepción definitiva de obras de edificación, emitida por el Director de Obras Municipales de la Municipalidad de Iquique.</t>
  </si>
  <si>
    <t>En Purranque, a 03 días del mes de noviembre del año dos mil diez y siete, se constituye en terreno la Comisión para dar curso a la Recepción Provisoria del proyecto "REPOS/CION PLAZA DE ARMAS CIUDAD DE PURRANQUE" de acuerdo a las Bases Administrativas de la Propuesta Publica Nº 3443-11-LR16, adjudicada al oferente JUAN JOSE SILES CARVAJAL, Rut: 8.571.229-2, en virtud del Decreto Alcaldicio Nº 2.361 de fecha 11 de Julio de 2016.
La Comisión Receptora que suscribe, designada mediante Decreto Nº 4432 de fecha 03 de noviembre del 2017, hace las siguientes observaciones a esta obra y que el contratista deberá dar solución en un plazo que no podrá ser superior al 15% del plazo del contrato y sus modificaciones, a partir de la fecha de la presente Acta de observaciones, según BAG en punto 42.- Recepción Provisoria en párrafo Nº 8. 
OBSERVACIONES: 
GENERAL 
1. Limpieza general, retiro de escombros y corte de pasto.
2. Falta fragüe muretes revestidos con piedra pizarra en edificio Municipal.
3. Girar mástiles de edificio Municipal.
4. Retirar fuste y raíz de árbol en área verde lado las Heras.
5. Presencia de pasto y musgo en baldosas.
6. En mosaico se observan zonas con cambio de tonalidades, las cuales pudiesen acentuarse durante el tiempo y la exposición directa a la intemperie, quedar en etapa de observación durante el tiempo de garantía.
7. La empresa presentará solución de fijación rejillas de pileta de agua, la cual será evaluada por la ITO.
8. En cámaras de inspección eléctricas falta la instalación de pletinas metálicas.
9. La comisión realizará el conteo de mobiliario, luminarias y plantas, para lo cual se solicita al contratista la entrega de copia documentación oficial para verificación en terreno.
10. Falta provisión e instalación de letreros en edificio Municipal.
11. Faltan candado para cámaras.
12. En enchape acceso de edificio Municipal se observan micro fisuras. 
PAVIMENTOS 
1. Falta Corte de film polietileno en pavimentos.
2. En general revisar fragües pendiente de baldosas.
3. Hormigón lavado costado edificio Municipal y en primer cuadrante lado Pedro Montt corredor interior, revisar y reponer pavimento con desprendimiento.
4. Falta fijaciones rejillas de aguas lluvias.
5. Posterior al retiro de escombros se verificará el estado de pavimentos en las zonas comprometidas. 
ESCAÑOS 
1. M5: Falta remate de terminación en cara posterior, desbaste y pintura lechada.
2. M5: Verificar que todos cuenten con terminación de lechada en las tres caras a la vista.
3. M1: Frente a instalación de faenas escaño con madera fisurada.
4. M1: Se observa partes de madera con aplicación de barniz poco homogénea, aplicar mano de terminación.
5. M2: falta hormigón bajo escaños frente a fachada principal de edificio Municipal. 
LUMINARIAS 
1. Presencia de óxido en pernos accesorios de luminaria Isla.
2. Limpieza de pletina base luminaria Isla.
3. Falta protección anti vandálica de luminarias en cubiertas tenso estructuras.
4. En luminaria isla en sector de baldosas falta retape de hormigón en la unión con pavimento, por bajo nivel.
5. Verificar cortes pendientes de pernos en luminarias isla.
6. Luminaria isla frente a busto Arturo Pral desaplomada.
7. Se solicita encender luminarias para verificar su funcionamiento.</t>
  </si>
  <si>
    <t>"-En Purranque, a 03 días del mes de enero del año dos mil diecinueve, la l. Municipalidad de Purranque, da curso a la Recepción Definitiva del contrato Proyecto: "REPOSICION PLAZA DE
ARMAS, CIUDAD DE PURRANQUE" de la propuesta publica, adjudicada al oferente JUAN JOSE
SILES CARVAJAL, RUT: 8.571.229-2, en virtud del Decreto Alcaldicio Nº 2.361 de fecha 11 de Julio de 2016. 
La Comisión Receptora que suscribe, designada mediante Decreto Alcaldicio Nº 4634 de fecha 14 de diciembre del 2018, recibe conforme el citado Contrato, toda vez que se ha cumplido con los Términos de Referencia, las Bases Administrativas Generales, Especificaciones Técnicas,
correspondientes. 
En conformidad firman, de acuerdo al Decreto Alcaldicio Nº 4634 de fecha 14 de diciembre
del 2018.
-En Purranque, a 18 días del mes de Diciembre del año dos mil dieciocho, se constituye en terreno la Comisión del proyecto "REPOSICION PLAZA DE ARMAS CIUDAD DE PURRANQUE”, adjudicada al oferente JUAN JOSE SILES CARVAJAL, Rut:  8.571.229-2, 
en virtud del Decreto Alcaldicio Nº 2.361 de fecha 11 de Julio de 2016. 
La Comisión que suscribe, designada mediante Decreto Alcaldicio Nº 4634 de fecha hace las siguientes observaciones a esta obra 14/12/2018, y que el contratista deberá dar solución en un plazo que no podrá ser superior a 15 días corridos a partir de la fecha de la presente Acta de observaciones. 
OBSERVACIONES: 
Se observa por parte de la comisión que si bien fisura fue reparada no se aplicó la pintura de terminación correspondiente.  En conformidad firman, de acuerdo al Decreto Alcaldicio Nº 4634 de fecha  14  de Diciembre del 2018.
-En Purranque a 31 dias del mes de octubre del año dos mil dieciocho,  Se constituye la presente comisión para la recepción definitiva en relación al proyecto Licitación Pública nº3443-11-LR 16, "Reposición Plaza de Armas, Comuna de Purranque", y formula las siguientes observaciones: 
1.- Fisura superficial/estructural de la pileta Plaza sector Norte de la misma, la que en el momento de hacer funcionar la bomba para filtración del agua, genera una fuga del agua. Esto sucedió ahora en las últimas semanas.
 2.- El dren del sector Sur,(/. de la Plaza), no trabaja desde el principio absorviendo de buena manera, justo en el sector del escaño localizado por diseño en ese lugar, lo que complica la detención de personas en dicho sector. No figura en la planimetría por lo cual si se interviene se solicita actualizar los Planos para que queden registradas dichas intervenciones. 
3.- El mosaico escudo tiene fisuras y desprendimientos de algunas piezas. Se constata que las piezas­ en humeada- se están soltando por razones atribuibles al adhesivo. Se solicita que en el momento de reparar se certifique que el adhesivo sea apto para exteriores. 
4.- Se solicita reponer pieza de madera Nativo, que en el caso de piezas detectadas durante el tiempo de explotación no estaban bien fijadas, por lo mismo se extravió dicha pieza.
5.- Se detectaron 2 desgastes de piedra lavada en zonas de no limpieza con hidrolavadora
6.- Se detectaron en 2/4 dos piezas quebradas de baldosín.
7.- Se detectó contrahuella lado calle colgada en zona del centro cívico.
8.- Pequeños piquetes en baldosín, en 2/4 y 3/4.
9.- Se ha picado borde de murete del anillo donde se encuentran empotrados los asientos
0.- Se detectaron en varios sectores no atribuibles a la erosión de agua, falta de fragüe.
1. - En zona de pileta se detecto que se salieron las piezas de baldosines.
12.- En el sector del centro cívico, lado vidrio se salieron los fragues.-
"</t>
  </si>
  <si>
    <t>03/01/2019</t>
  </si>
  <si>
    <t>El proyecto fue terminado con fecha 01.09.2014. Con fecha 24 de septiembre de 2014, se levanta acta de Recepción provisoria de las obras sin observaciones. Esta fue autorizada por Resolución exenta Nº 4219 de 09.10.204</t>
  </si>
  <si>
    <t>24/09/2014</t>
  </si>
  <si>
    <t>Con fecha 10 de marzo de 2016, se levanta Acta de Recepción Definitiva autorizada por Resolución Exenta Nº 1508 de 23.03.2016</t>
  </si>
  <si>
    <t>06/11/2018</t>
  </si>
  <si>
    <t>- Acta 1 03/06/2016
- Acta 2 06/06/2016
- Acta 3 29/06/2016</t>
  </si>
  <si>
    <t>En proceso, ya que el arquitecto Bruno Betanzo falleció durante el proceso de esta.</t>
  </si>
  <si>
    <t>Con Carta del Contratista de fecha 03.06.2016 solicita la Recepción Provisoria de la Obra.
Con Decreto N°002253 del 08.06.2016 se designa Comisión.
Con fecha 01.12.2016 se emite Acta de Recepción Provisoria.
Con Decreto N°005228 del 15.12.2016 se Aprueba Acta de Recepción Provisoria.</t>
  </si>
  <si>
    <t>Con Decreto N°3014 del 24.11.2017 se Constituye Comisión de Recepción Definitiva.
Con Decreto N°002881 de fecha 08.10.2018 se aprueba Recepción Definitiva.</t>
  </si>
  <si>
    <t>Se realiza recepción provisoria con fecha 27 de agosto de 2018 la cual fue solicitada por el contratista con fecha 01 de agosto de 2018. Con fecha 11 de septiembre se realizó la entrega de toda la documentación por parte de la empresa contratista</t>
  </si>
  <si>
    <t>11/09/2018</t>
  </si>
  <si>
    <t>11/12/2019</t>
  </si>
  <si>
    <t>no hay recepción provisoria, se ingresa la fecha definitiva para poder continuar</t>
  </si>
  <si>
    <t>20/06/2018</t>
  </si>
  <si>
    <t>a 20 días del mes de junio de 2018 la comisión receptora procede a recibir la obra sin observaciones</t>
  </si>
  <si>
    <t xml:space="preserve">La Recepción Provisoria de las Obras  inicial se efectuó con fecha 30 de Octubre 2017, siendo aprobada mediante Decreto Exento N° 1556 de fecha 3 de Noviembre 2017. La Recepción Provisoria inicial tuvo observaciones menores que fueron subsanadas en la segunda de fecha 30 de octubre 2017, razón por la cual se aprobó la Recepción Provisoria. 
 </t>
  </si>
  <si>
    <t>La Recepción Definitiva se efectuó con fecha 4 de Marzo 2019, la cual fue aprobada sin observaciones según Decreto Exento N° 425 de  fecha 5 de Marzo 2019.</t>
  </si>
  <si>
    <t>04/03/2019</t>
  </si>
  <si>
    <t>La Recepción Provisoria se realiza en dos instancias, una Recepción Provisoria con Observaciones en Diciembre 2017 y una Recepción Provisoria Sin Observaciones en Febrero 2018</t>
  </si>
  <si>
    <t>28/02/2018</t>
  </si>
  <si>
    <t>Después de 12 meses se conforma una nueva comisión que logra viajar a realizar la Recepción Definitiva el 26 de Abril de 2019</t>
  </si>
  <si>
    <t>26/04/2019</t>
  </si>
  <si>
    <t>NO HUBO RECEPCIÓN PROVISORIA</t>
  </si>
  <si>
    <t>18/08/2017</t>
  </si>
  <si>
    <t>Recepción definitiva de la edificación según Certificado N° 71/2017 de fecha 07/08/2017 de la Dirección de Obras Municipales de Iquique.
Acta de recepción final de las obras por parte de Serviu fue el 18/08/2017 según consta en acta de recepción final de las obras</t>
  </si>
  <si>
    <t xml:space="preserve">la comisión receptora se constituyo en terreno el 12/12/2017, según consta en folio N°000462  recibiendo las obras sin observaciones. </t>
  </si>
  <si>
    <t>12/12/2017</t>
  </si>
  <si>
    <t>21/02/2019</t>
  </si>
  <si>
    <t>21/02/2020</t>
  </si>
  <si>
    <t xml:space="preserve">La comisión receptora se constituyo en esta obra con fecha 26-11-2018,  dejando un listado de observaciones consignadas en el libro de Inspección de obra en folios N° 3027, 3028, 3029 (Adjunto en carpeta digital) y fichas de recepción (F1) otorgándole al contratista el plazo de 13 días corridos (hasta un 10% del plazo de ejecución) para ser subsanadas, acorde al articulo N°125 del  236/2002 (V. y U.) y sus modificaciones. Por lo tanto se dejo constancia que la obra se recibió con reservas y se consigno como fecha de termino el día 10 de Noviembre de 2018. </t>
  </si>
  <si>
    <t>26/11/2018</t>
  </si>
  <si>
    <t xml:space="preserve">el Inspector Técnico de Obra SERVIU recibe conforme las observaciones subsanadas en terreno el día 10-12-2018. </t>
  </si>
  <si>
    <t>10/12/2018</t>
  </si>
  <si>
    <t>no se ha cumplido el plazo estipulado para realizar la recepción definitiva de la obra</t>
  </si>
  <si>
    <t>La empresa contratista adjudicada solicito recepción provisoria con fecha 26-01-2018, realizándose por parte del municipio recepción provisoria con fecha 30-01-2018 emitiendo observaciones con plazo de subsanación de 6 días.  Empresa contratista solicito nueva recepción provisoria con fecha 2-2-2018 quedando como termino de obra real el día 26-01-2019 y fecha 5-02-2019 la RECEPCIÓN PROVISORIA DEL PROYECTO.</t>
  </si>
  <si>
    <t xml:space="preserve">Con fecha 08-08-2018 la comisión técnica de la Ilustre Municipalidad de Tocopilla procedió a efectuar la RECEPCIÓN FINAL DEL PROYECTO, sin observaciones de la obra, de acuerdo a decreto exento 1079/2018 de fecha 10-08-2018. </t>
  </si>
  <si>
    <t>Se desarrolla recepción sin observaciones y se inicia periodo de garantía del mismo</t>
  </si>
  <si>
    <t>Pendiente, debido a que el edificio ha presentado problemas de filtración de aguas lluvia en la techumbre de la sala de espera. Este inconveniente se ha dado durante el periodo de garantía</t>
  </si>
  <si>
    <t xml:space="preserve">Término de obra 12/12/2016.
Mediante Resolución DA  N° 270 de 29/12/2016, se designa comisión de Recepción Provisional de la obra.
La comisión emite acta de Recepción Provisional con reserva el 05/01/2017, quedando pendiente la obtención de la recepción definitiva en DOM, que se había solicitado con anterioridad al término de la obra.
Con fecha 31/07/2019, se emite Recepción Provisional con recepción definitiva de obra DOM. </t>
  </si>
  <si>
    <t>Mediante Resolución DA N° 340 del 21/12/2017 se designa comisión de Recepción Definitiva.
Con fecha 13/12/2017, se emite Recepción Definitiva.  No hubieron observaciones a subsanar.</t>
  </si>
  <si>
    <t>Se efectúa la recepción provisoria sin observaciones</t>
  </si>
  <si>
    <t>27/07/2017</t>
  </si>
  <si>
    <t>Acta recepcion definitiva se encuentra en proceso de elaboración</t>
  </si>
  <si>
    <t>Las observaciones que tubo en la recepción provisoria:
1.- Verificar fijación de defensas camineras.
2.- Reparar paño de acera fisurado.
3.- Falta recepción por falta del Serviu</t>
  </si>
  <si>
    <t>No se realiza a la fecha, la recepción será en el mes de diciembre del 2019</t>
  </si>
  <si>
    <t>RECEPCION PROVISIONAL SIN OBSERVACIONES</t>
  </si>
  <si>
    <t>RECEPCION DEFINITIVA SIN OBSERVACIONES</t>
  </si>
  <si>
    <t>30/05/2019</t>
  </si>
  <si>
    <t>En Arica, a 16 de Mayo de 2018, se constituye la Comisión nombrada por Resolución (EX) DROP.
N°074, del 30 de Abril de 2018, formada por los Sr. Edgardo Carvallo Flores, en representación del
Seremi de OO.PP. Región de Arica y Parinacota, Sra. Fabiola Castro Flores, en representación del
Director Regional de la Dirección de Obras Portuarias Región de Arica y Parinacota y el Sr. Cristian
Quiroz Frias, Jefe de División de Construcciones de la Dirección Nacional de Obras Portuarias, para
realizar la recepción provisional de las obras correspondientes al contrato denominado:
"CONSTRUCCIÓN PASEO Y PROTECCIÓN BORDE COSTERO SECTOR CORAZONES, ARICA"
contratada con la Empresa Constructora FV SA. mediante Res. DROP. N° 002 de 06.09.2016;
tramitada el14 de Noviembre 2016.
Después de recorrer detenidamente la obra y habiendo verificado que las obras se
encuentran conforme y las observaciones de la comisión de recepción provisional que recibió con
reserva, fueron subsanadas por la empresa. Por tanto, la Cómisión de Recepción provisional
acuerda recibir las Obras en forma provisional, sin observaciones. Conforme lo establece el Art.
168 del RCOP.</t>
  </si>
  <si>
    <t>16/05/2018</t>
  </si>
  <si>
    <t>En Arica, a 27 de Junio de 2019, se constituye por segunda instancia la comisión nombrada por
Resolución (EX) DROP. N° 027, del 26.03.2019, formada por los Sr. Carlos Alvarado Sanchez, en
representación del Seremi de OO.PP. Región de Arica y Parinacota, Sr. Alejandro Rojas Rivera, en
representación del Jefe de División de Construcciones de la Dirección Nacional de Obras Portuarias y Don Andrés Humire Barraza Director Regional de la Dirección de Obras Portuarias Región de Arica y Parinacota, para realizar la recepción definitiva de las obras correspondientes al contrato denominado: "CONSTRUCCIÓN PASEO Y PROTECCIÓN BORDE COSTERO SECTOR CORAZONES, ARICA" contratada con la Empresa Constructora FV S.A. mediante Res. DROP. NO 002 de 06.09.2016; tramitada el 14 de Noviembre 2016. Después de recorrer detenidamente la obra y habiendo verificado que las obras se encuentran conforme y las observaciones de la comisión de recepción definitiva que no recibió en primera instancia, fueron subsanadas por la empresa y en los plazos otorgados por esta comisión. Por tanto, la Comisión de Recepción Definitiva que firma, acuerda recibir las Obras en forma Definitiva, sin observaciones. Conforme lo establece el Art. 168 del RCOP.</t>
  </si>
  <si>
    <t>27/06/2019</t>
  </si>
  <si>
    <t>Este acto administrativo se hizo por segunda vez, debido a observaciones por parte de la SEC, ya que el proyecto no estaba cumpliendo con la normativa actual. Debido a la data del diseño en el año 2012.</t>
  </si>
  <si>
    <t>23/08/2018</t>
  </si>
  <si>
    <t>Se convoco a la comisión para la acta definitiva, pero la empresa no cumplió con las observaciones de obras menores, debido a esto se cobraron las garantías correspondientes.</t>
  </si>
  <si>
    <t>20/08/2019</t>
  </si>
  <si>
    <t>CON FECHA 18-12-2017 SE PROCEDE A EFECTUAR RECEPCIÓN PROVISORIA. SE OTORGAN 15 DÍAS PARA SUB SANAR OBSERVACIONES.
CON FECHA 08-01-2018 SE PROCEDE A RECEPCIONAR LA OBRA SIN OBSERVACIONES
Se sube en carpeta digital otros documentos, archivo folio del libro de obras, el cual indica la totalidad de las observaciones emitidas en Recepción provisoria, no obstante se detallan:
- Modificar señaletica sala cuna
- Instalar corrientes débiles
- Terminación tobogán
- Sala Cuna N°1/2 y 3 - 2do piso:
Desmanches pinturas
2 equipos de iluminación no prenden
- Sala de mudas N°1 y 2:
mejorar encuentro marco ventana
fijar estanque tasa wc
píntar bajada de agua en bañera
- Pasillo de Circulación:
limpieza tubo red seca
pintura cañeria red humeda- falta gabinete
- Bodega Sala Cuna
Desmanche pintura
reparar pintura estanteria
sacar clavo cielo
reparar palmeta picada
- Baño Personal:
cambio palmeta ceramica perforada
pintar descargas de artefactos
- Cocina de leche:
pintar descargas artefactos
limpieza ventana
pintura cañeria gas
- Cocina de Pre Preparados
pintura descarga de artefactos
falta recubrimiento y terminacion cañeria gas
terminacion ducto campana
limpieza ventana
limpieza general de recinto
rebaje hoja de puerta
- Sala de amamantamiento:
terminación malla mosquitera
instalar botiquín en Sala Control salud
desmanche pintura muro
terminaciones fichero mural
pintura descarga lavamanos
remate sello guardapolvo
- nicho patio juego Sala Cuna:
falta tapa electrica
pintura general en puertas nichos e int muros
corregir aldaba y candado
falta remate registro
limpieza</t>
  </si>
  <si>
    <t>15/11/2018</t>
  </si>
  <si>
    <t>RECEPCIÓN PROVISORIA DE FECHA 10/09/2018</t>
  </si>
  <si>
    <t>10/09/2018</t>
  </si>
  <si>
    <t>PROGRAMADA PARA DICIEMBRE DE 2019</t>
  </si>
  <si>
    <t>10/12/2019</t>
  </si>
  <si>
    <t>Existe observaciones  las cuales fueron subsanadas con fecha 25-01-2018
Vitrificado de pisos
Limpieza de luminarias
Cambio palmetas
Terminación de muebles 
Regular cierre de ventanas
Limpieza de guardapolvos
Repara pinturas
Falta señalética de puertas
Pintura de muros
Ligar y pintar cornisa
Cerradura de muebles 
Sellar CPI
Porcelanato de muros 
Tapas eléctricas</t>
  </si>
  <si>
    <t>Se encuentra en proceso de elaboracion</t>
  </si>
  <si>
    <t>En trámite</t>
  </si>
  <si>
    <t>Recepción Provisoria: se adjunta acta de recepción provisoria firmada el 15-12-18 y aprobando el término de obras el 19-10-18, también la resolución exenta N° 151005 del 16-11-18 para designar a los integrantes de la mentada comisión y resolución exenta N° 015220 del 14-3-2019 que aprueba el acta de recepción provisoria.</t>
  </si>
  <si>
    <t>Recepción Definitiva: en virtud de la resolución N° 015/0157 del 3-9-2014, suscrita por la Vicepresidente Ejecutiva, donde aprueba las bases administrativas tipo, en su ítem 47.4, indica en el primer párrafo que “la recepción definitiva de la obra, deberá ser efectuada en el plazo de 12 meses contado desde la fecha de la Recepción Provisoria de la obra…”, en consecuencia, la recepción provisoria para esta obra deberá ejecutarse al 8-1-2020</t>
  </si>
  <si>
    <t>08/01/2020</t>
  </si>
  <si>
    <t>EN ATENCIÓN A LA SOLICITUD DEL CONTRATISTA, PARA REALIZAR LA RECEPCIÓN PROVISORIA DE LA OBRA, LA UNIDAD TÉCNICA, DIRECCIÓN DE OBRAS MUNICIPALES CONFORMA LA COMISIÓN DE REVISIÓN DONDE ASISTE EL DIRECTOR DE OBRAS ANTONIO PAREDES PÉREZ, SERGIO ROJAS OTÁROLA, PROFESIONAL DE LA DIRECCIÓN DE OBRAS, Y JOSÉ FRANCISCO MARTÍNEZ, ATO; Y EL REPRESENTANTE LEGAL DE LA EMPRESA CONSTRUCCIONES E INVERSIONES VITAL LIMITADA ORLANDO GARRIDO PINCHEIRA. NO PRESENTA OBSERVACIONES SIN EMBARGO ES IMPORTANTE CONSIGNAR QUE LA FECHA DE TÉRMINO DEL CONTRATO ORIGINAL ERA EL 31082016, FECHA QUE SUFRIÓ 3 AMPLIACIONES DE PAGO QUE EN TOTAL SUMAN 110 DÍAS, A LA QUE SE DEBE SUMAR LA FECHA EFECTIVA DE TERMINO EL DÍA 31082017, CON 255 DÍAS DE ATRASO, CURSÁNDOSE LAS MULTAS RESPECTIVAS.</t>
  </si>
  <si>
    <t>31/08/2017</t>
  </si>
  <si>
    <t xml:space="preserve">EN ATENCIÓN A LA SOLICITUD DEL CONTRATISTA PARA REALIZAR LA RECEPCIÓN FINAL SE CONFORMA LA COMISIÓN DE REVISIÓN DONDE ASISTE EL DIRECTOR DE OBRAS MUNICIPALES ANTONIO PAREDES PÉREZ, Y EL ATO JOSÉ FRANCISCO MARTÍNEZ, Y COMO REPRESENTANTE LEGAL DE LA EMPRESA FELIPE NOZIGLIA PARGA </t>
  </si>
  <si>
    <t>26/09/2018</t>
  </si>
  <si>
    <t>La primera acta de recepción, se realiza con fecha 23/04/2018.</t>
  </si>
  <si>
    <t>Se designa comisión mediante resolución N°1354 del año 2018.</t>
  </si>
  <si>
    <t>28/05/2019</t>
  </si>
  <si>
    <t xml:space="preserve">Se realiza una inspección muestral del 40 % de las soluciones consideradas en el segundo Contrato  :
- Observaciones: 1) Falta 01 tapa 4" PVC, de camarilla de registro de Tierra de Protección, en el sistema fotovoltaico de el beneficiario Héctor Levican Mansilla. </t>
  </si>
  <si>
    <t>27/02/2018</t>
  </si>
  <si>
    <t>Se realiza recepción definitiva de las obras aprobada por medio de la resolución exenta N°1185 del Gobierno Regional de Aysén de fecha 02 de septiembre de 2019.</t>
  </si>
  <si>
    <t>02/09/2019</t>
  </si>
  <si>
    <t>RECEPCIÓN DEFINITA  SIN OBSERVACIONES</t>
  </si>
  <si>
    <t>16/08/2017 se constituye la comisión receptora  en terreno, luego de inspeccionar la obra y documentación recibe con reserva, otorgando un plazo de 30 días corridos para levantar observaciones.</t>
  </si>
  <si>
    <t>El director de obras del proyecto certifica con fecha 15/09/2017 , se levantaron las observaciones realizadas por la comisión receptora.</t>
  </si>
  <si>
    <t>15/09/2017</t>
  </si>
  <si>
    <t>Cumple con las bases y formas, sin observaciones.</t>
  </si>
  <si>
    <t>SE reciben las obras, y se observan solo ajustes saldos menores y liquidación sin observación a la obra.</t>
  </si>
  <si>
    <t>La recepción Provisoria de la obra contratada originalmente fue realizada el día 15.06.2016, según consta en Acta de Recepción Provisoria, esta fue aprobada por Resolución Exenta Nº 3230728.06.16. se adjunta respaldo en carpeta digital.
Un forma posterior a la recepción provisoria, se aprobaron obras extraordinarias al proyecto con fecha 29.09.19 y el acta de entrega de terreno fue el día 12.10.2016, y su Recepción provisoria el día 
 02.11.2016. autorizada por Resolución Exenta Nº 5875/24.11.16. se adjunta respaldos.</t>
  </si>
  <si>
    <t>El Acta de Recepción Definitiva data de fecha 28.06.17 autorizada por Resolución Exenta Nº 3858/30.06.17</t>
  </si>
  <si>
    <t>Se recepciona provisoriamente la obra con fecha 29/05/2017, posterior a subsanación de observaciones efectuadas en recepción de fecha 28/04/2017. Se adjuntan ambas actas.  Las observaciones son: Mejorar terminaciones en distintos recintos; sellar filtraciones y artefactos en lavamanos de boxes y baños; cambiar porcelanatos y/o cerámicas en los diferentes recintos; revisar, reparar y/o instalar enchufes de distintos recintos; revisar luminarias; limpieza general en muros, pavimentos, cielos, puertas y ventanas; revisar todas las llaves de paso de lavamanos, lavafondos, wc.</t>
  </si>
  <si>
    <t>Se recepciona definitivamente la obra con fecha 11/06/2018, posterior a subsanación de observaciones efectuadas en visita del 08/05/2018. Se adjuntan ambas actas. Las observaciones corresponden a: Ajustes de celosías en general; revisión de artefactos sanitarios en distintos recintos; reparar cerámicas y/o porcelanatos trizados; Ajustar aleros en fachada sur; Sellar gotera en fachada oeste; regular cierre de ventanas en general; revisar tablero eléctrico general.</t>
  </si>
  <si>
    <t>11/06/2018</t>
  </si>
  <si>
    <t>Se realizó una primera recepción provisoria con observaciones de fecha 15-07-2017; dando 21 días a la empresa para subsanarlas, encontrándose observaciones en el interior del CESFAM en: Bodega farmacia, Bodega PNAC, Sala Multiuso, Box Multiusos Clínico del 1 al 6, sector administrativo, Vacunatorio, Salas técnicas, baños, Aseo, SOME, Sala IRA/ERA, OIRS, y pasillos; siendo de iluminarias, cielo, pintura, pisos, cañerías, uniones, ventanas, mobiliario, limpieza, terminaciones, entre otras.
Luego se realizó una segunda acta de recepción provisoria sin observaciones  con fecha 09-08-2017, donde todas las observaciones fueron subsanadas.</t>
  </si>
  <si>
    <t>Se realizó una primera acta de recepción definitiva con observaciones de fecha 17-08-2018; dando 14 días corridos a la empresa para subsanarlas, encontrándose observaciones en: sector dirección, OIRS, baños públicos, recintos de emergencia, sala de estimulación, SOMA y gases clínicos; siendo las observaciones sobre: ajuste de ventanas, topes de puertas, chapas e iluminarias que no encienden.
Luego se realizó una segunda acta de recepción definitiva sin observaciones con fecha 31-08-2018, donde todas las observaciones fueron subsanadas.</t>
  </si>
  <si>
    <t xml:space="preserve">Visitadas las obras en terreno se corroboro que las obras se ajustan a lo estipulado en las bases administrativas, términos de referencia y planos del contrato, dando por recepcionada la obra de manera provisional. </t>
  </si>
  <si>
    <t>14/01/2019</t>
  </si>
  <si>
    <t>Aún no se realiza</t>
  </si>
  <si>
    <t>14/01/2020</t>
  </si>
  <si>
    <t xml:space="preserve">obs generales limpieza de guardapolvos, rasgos de ventanas, antepechos y perfiles de aluminio, rotulación de circuitos eléctricos, falta sello y frague en baños entre otros </t>
  </si>
  <si>
    <t xml:space="preserve">recibida sin observaciones </t>
  </si>
  <si>
    <t>09/11/2018</t>
  </si>
  <si>
    <t>Con fecha 21.11.2018  la comisión de recepción revisa la obra concluyendo que existen observaciones por reparar, posteriormente la comisión  verifica el día 03.01.2019 algunas observaciones pendientes, las cuales finalmente fueron subsanadas con fecha 14-02-2019.
Res. 2671/03.05.2019</t>
  </si>
  <si>
    <t>14/02/2019</t>
  </si>
  <si>
    <t>Conforme a las Bases Administrativas la Recepción definitiva se realiza un año después de la recepción provisoria, debiendo en este caso efectuarse el 14.02.2020</t>
  </si>
  <si>
    <t>DECRETO ADJUDICACIÓN 		Nº 1018/2017
CONTRATO NOTARIAL		16/08/2017
PLAZO CONTRACTUAL		232 DIAS CORRIDOS
FECHA INICIO			17/08/2017		(DIA 001)
FECHA TERMINO 1			05/04/2018		(DIA 232)
PARALIZACION TEMPORAL		31 DIAS CORRIDOS	
FECHA DE TERMINO	2		06/05/2018		DECRETO 1354/2017
AUMENTO PLAZO 1			30 DIAS CORRIDOS	DECRETO 0490/2018
FECHA TERMINO 3			05/06/2018		
AUMENTO PLAZO 2			30 DIAS CORRIDOS	DECRETO 0692/2018
FECHA TERMINO 4			05/07/2018
RECEPCION PROVISORIA		28/09/2018	
RECEPCION DEFINITIVA		13 MESES POSTERIORES A RECEPCION PROVISORIA 
MONTO DEL CONTRATO		$ 1.106.025.820
FINANCIAMIENTO			FNDR 
 GARANTIA BUENA EJECUCION	POR EL 5% DEL VALOR  CONTRATO, A FAVOR DEL GOBIERNO REGIONAL DE MAGALLANES Y ANTARTICA CHILENA, con  vigencia mínima al 28/10/2019.
La Comisión verifica que el Proyecto, se encuentra ejecutado conforme a las especificaciones, presupuesto y el diseño que fue ajustado y optimizado por el arquitecto consultor en espacialidad, funcionalidad, materialidad y normativas vigentes de accesibilidad universal y otros, una vez adjudicada la ejecución. Encontrándose la Obra de acuerdo a los términos contratado, sin costos adicionales para el Mandante, con un total de 491,00 m² construidos en tres niveles con la totalidad de recintos del programa arquitectónico contratado. 
Al tiempo, la edificación cuenta con la debida dotación de agua potable, alcantarillado, electricidad, gas, calefacción y ascensor. Habiéndose repuesto los pavimentos estampados de la intersección de calle Blanco Encalada con Esmeralda que sufrieron daños durante el desarrollo de la Obra; así como la limpieza de elementos y el mejoramiento de encuentros terminaciones
Por lo que en este acto la Comisión procede a efectuar la Recepción Provisoria conforme con calificación Buena para el contratista (en la escala de Mérito, Buena, Suficiente, Regular y Mala), por los tiempos adicionales al plazo contractual producto de falta de control y programación.</t>
  </si>
  <si>
    <t>TODAVÍA NO SE REALIZA LA RECEPCIÓN DEFINITIVA</t>
  </si>
  <si>
    <t>28/10/2019</t>
  </si>
  <si>
    <t>SE EFECTÚA RECEPCIÓN PROVISORIA CON FECHA 20 DE FEBRERO DE 2018, CON OBSERVACIONES EN RELACIÓN PRINCIPALMENTE A TERMINACIONES DE PAVIMENTOS INTERIORES Y EXTERIORES,  DETALLES DE TERMINACIONES, DETALLES EN INSTALACIONES SANITARIAS Y ELÉCTRICAS (ARTEFACTOS).
CON FECHA 08 DE JUNIO DE 2018 MEDIANTE DECRETO ADMINISTRATIVO N°2818 SE APRUEBA ACTA DE RECEPCIÓN PROVISORIA DE FECHA 07 DE MAYO DE 2018, SIN OBSERVACIONES.</t>
  </si>
  <si>
    <t>20/02/2018</t>
  </si>
  <si>
    <t>ACTUALMENTE SE ENCUENTRA EN TRAMITE</t>
  </si>
  <si>
    <t>el acto de recepción provisoria se realizo el dia  14-06-2017  en el cual la comisión estampo observaciones  ala obra principalmente en partiads de terminaciones y de caracter menor. La recepción provisoria se concreto sin observaciones por parte de la comisión de recepción el dia  28-06-2017 emitiendo la respectiva Acta de Recepción provisoria. Decreto Exento N° 5916  del 17-07-2017.</t>
  </si>
  <si>
    <t>El Acta de  Recepción Definitiva se realizo el 31-08-2018, aprobada mediante DEcreto Exento N° 7784 del 12-09-2018</t>
  </si>
  <si>
    <t>Se fija recepción provisoria para el día 7 de febrero de 2017, el contratista Constructora Angelmó solicita se reconozca la recepción tácita de la obra. La comisión se presenta en terreno el día 7 de febrero de 2017 y revisó las obras contratadas de acuerdo a los planos, especificaciones técnicas y demás antecedentes que forman parte del contrato, pero las obras no se encuentran terminadas. La obra queda sujeta a multas. Dirección Jurídica informa que debe operar la recepción tácita por lo que la obra no queda sujeta a multas. Se realiza un informe de observaciones. Con fecha 23 de octubre de 2017 se reúne la comisión y la obra se encuentra terminada en conformidad a planos, especificaciones y demás antecedentes del contrato.</t>
  </si>
  <si>
    <t xml:space="preserve">La comisión se constituye el 23 de octubre de 2018, se levanta un acta de observaciones. Se constituye nuevamente el 22 de noviembre de 2018 se constata que las obras se encuentran ejecutadas conforme a planos y especificaciones y permanecen en buen estado de conservación </t>
  </si>
  <si>
    <t>22/11/2018</t>
  </si>
  <si>
    <t>Acta con observaciones de fecha 12 de abril de 2018, Después de recorrer se constataron las siguientes observaciones :
- Mejorar encuentro de calzada con terreno natural, para evitar socavamiento 
- Repintar anillo de cámaras indicadas en terreno 
- Mejorar gaviones casa N° 77
- Mejorar barandas peatonales según lamina 1 de 3
- Repasar sellos en juntas de dilatación 
- Mejorar veredones en todo el proyecto 
- Aplomar tapa de cámara en casa N°10
- Mejorar encuentro de veredas con aceras en cuello acceso de pasaje Freire Interior
- Repasar corte en aceras
- Mejorar encuentro aceras con terreno natural
- Retiro de moldaje en general
- Mejora tapa de cámara de Calle Freire esquina calle Pedro Aguirre Cerda
- Limpieza de obra.</t>
  </si>
  <si>
    <t>08/05/2018</t>
  </si>
  <si>
    <t>11/06/2019</t>
  </si>
  <si>
    <t xml:space="preserve">Acta de Recepción Provisoria sin observaciones </t>
  </si>
  <si>
    <t>Sin Recepción Definitiva</t>
  </si>
  <si>
    <t>En Arica, con fecha 15 de Diciembre de 2016, se procede a efectuar la recepción con reserva de la obra denominada “Construcción red de Ciclovía Etapa I (Eje Santa Maria, Arica”. La cual se recibe con observaciones, conforme a lo establecido en el Articulo 125 del D.S. Nº 236/2002 (V. y U). Observaciones menores de obra.</t>
  </si>
  <si>
    <t>En Arica, con fecha 30 de Diciembre de 2016, se procede a efectuar la recepción de la obra denominada “Construcción red de Ciclovía Etapa I (Eje Santa Maria), Arica”. La cual se recibe sin observaciones, conforme a lo establecido en el Articulo 125 del D.S. Nº 236/2002 (V. y U).
Se levantan observaciones menores de obra</t>
  </si>
  <si>
    <t xml:space="preserve">no considera  recepción  provisoria </t>
  </si>
  <si>
    <t>Considera recepción final con la resolución que aprueba el informe técnico, previa carta de ingreso a la Superintendencia d electricidad y Combustible SEC.
Res N°554 que aprueba el informe técnico  de  fecha  29-06-2018</t>
  </si>
  <si>
    <t>Acta de recepción provisoria con fecha 03/01/2018, según las siguientes observaciones.
* Perforar fondo de todos los basureros instalados y repasar pintura en ojalatería.
*Reparar pintura en valla tipo Conasep en todas las áreas indicadas en terreno.
*Sacar tierra en contacto con valla Conasep.
*Realizar limpieza general en toda la calzada intervenida.
*Realizar limpieza de rejillas en todos los sumideros ejecutados.
*Pintar anillos de todos los sumideros y cámaras de inspección.
* Estucar vigas en sumideros indicados.
*Rehacer vereda en cámara lado inspección Nº 1.
*Sacar carachas de hormigón en calzada calle Gabriela Mistral.
*Rehacer vereda frente a terreno futuro Cesfam.
*Reparar vereda rayada con grafiti frente a terreno futuro Cesfam.
*Mejorar fijación escalín Nº 1en sumidero Nº3.
*Retirar moldajes de vereda en general.
*Rehacer vereda en intersección Pasaje Lidia Moll y Gabriela Mistral.
*Rehacer vereda frente a Gabriela Mistral Nº 1285.
* Rehacer vereda oriente intersección Gabriela Mistral Independencia.
* Realizar limpieza en veredones, rastrillar piedras.
*Sellar con Mortero junta entre calzada y solera en calle independencia.
*Rellenar con tierra veredones indicados en terrenos.
*Retirar moldaje en cámaras especiales.
*Reparar grietas losa cámara de inspección ubicada en intersección pasaje Calafquen e Independencia.
*Retirar moldaje en sumidero ubicado en intersección calle Manuel Bulnes e independencia.
*Realizar corte a vereda ubicada frente al Nº 691 de Independencia.
*Realizar corte de cuello de calle Manuel Bulnes con Independencia.
*Rehacer vereda en 1m afuera del consultorio por calle Independencia.
*En sumidero Existente de calle Mac Iver con Independencia, mejorar radier de entrada del tubo HDPE.
*Instalar jardines en calle Gabriela Mistral, de acuerdo a ubicación que será entregada por el ITO.
*Instalar disco Pare en intersección de calle Gabriela Mistral con Vicuña Mackenna.
*Colocar solera en calle Independencia vereda sur al llegar a Mac Iver.
*Reparar fisura en vereda en donde se encuentran cámaras especiales en calle Independencia.
*Rehacer vereda lado poniente calle Gabriela Mistral al llegar a Villa Nuevo Amanecer.
*Hacer cortes en lado poniente calle Gabriela Mistral, indicada en terreno.
*Entregar la obra limpia en toda la extensión del proyecto.
*Limpiar y pintar cerco de vecina intervenido en calle Independencia.</t>
  </si>
  <si>
    <t>No hubieron observaciones.</t>
  </si>
  <si>
    <t>11/01/2019</t>
  </si>
  <si>
    <t xml:space="preserve">Se realiza recepcion sin observaciones mediante acta de fecha 18.12.2017.
Se recepciona el establecimiento en su totalidad como obra nuevas </t>
  </si>
  <si>
    <t>18/12/2107</t>
  </si>
  <si>
    <t>Se realiza recepción definitiva del establecimiento con fecha 17.01.2019</t>
  </si>
  <si>
    <t>17/01/2019</t>
  </si>
  <si>
    <t>Acta de Recepción Provisoria 001 , fecha 16 de enero 2018; se otorga un plazo de 21 días corridos para subsanar observaciones. Las observaciones  emanadas por esta Unidad Técnica se adjuntan en Acta de Recepción Provisorias 001, con fecha 16.01.2018 a modo general se establecieron las siguientes observaciones;
Falta de equipos y equipamiento; correspondientes a muebles, maquinas ejercicios, computadores etc
Falta de terminaciones como; zócalos, cubrejuntas, señaléticas
Falta de aprobación; sello verde, Plan de Emergencia emanado por Bomberos.
Acta de Recepción Provisoria 002 con fecha 08.02.2018; Se recibe sin observaciones; sin embargo se cursa multa por concepto de atraso por 7 días por un valor de $4.884.323.-</t>
  </si>
  <si>
    <t>08/02/2018</t>
  </si>
  <si>
    <t>Acta de Recepción Definitiva 003 con fecha 10 de Julio 2019, D.A.N° 2436  con fecha 22 de Julio 2019. Se recepciona obra sin observaciones.</t>
  </si>
  <si>
    <t>22/07/2019</t>
  </si>
  <si>
    <t>La obra fue recepcionada con reservas, quedando ésta en explotación, siendo sus observaciones:
- Filtración en losa superior piso zocalo edificio administración.
- Reparar fisura en radier de explanada sector poniente de canaleta.
- Cámara de frío, sellar e impermeabilizar filtración de agua proveniente del cielo del contenedor y reparar fisura en radier del contenedor.
- Reparar fisura al termino de baranda en sector rampa de acceso a explanada.
Y otras observaciones en mejorar calidad de terminación.</t>
  </si>
  <si>
    <t>20/07/2018</t>
  </si>
  <si>
    <t>La obra se recibió definitivamente, detectando observaciones menores que se indican:
- Falta calidad de terminación de hojalateria edificio locales de venta.
- Madera tajibo suelta en pasillo poniente.
- oxidación pomeles del portón acceso a pescaderias.
- Mejorar refuerzos ángulos soportes de canaleta de drenaje.</t>
  </si>
  <si>
    <t>10/07/2019</t>
  </si>
  <si>
    <t>La comisión se constituyó con fecha 25 de junio de 2017. Sin embargo no se realiza y se levanta un acta de observaciones y se entrega un plazo de 40 días corridos al contratista. La comisión se constituye nuevamente el 4 de agosto de 2017</t>
  </si>
  <si>
    <t>La recepción definitiva se efectúa el 27 de agosto de 2018. La comisión revisó el estado de conservación de las obras presentando observaciones por corregir atribuibles al contratista para lo cual se  otorgaron 22 días corridos para subsanarlas. Transcurrido el plazo señalado, la comisión constató en terreno la reparación total de las observaciones.</t>
  </si>
  <si>
    <t>27/08/2018</t>
  </si>
  <si>
    <t>La obra fue recepcionada con fecha 05.12.2018 con 2 días de atraso en la entrega de las obras.</t>
  </si>
  <si>
    <t>05/12/2018</t>
  </si>
  <si>
    <t>La recepción Provisoria, no tuvo observaciones, según consta en Certificado Acta de la DOM adjunta en Anexos</t>
  </si>
  <si>
    <t>La recepción Definitiva de las obras, no tuvo observaciones, según consta en Certificado DOM</t>
  </si>
  <si>
    <t>No presentó observaciones</t>
  </si>
  <si>
    <t>Con fecha 02/08/2018 la comisión receptora nombrada por Res. Exta. N° 1298 del 30/07/2018, procede a recibir la obra del proyecto sin observaciones y con los antecedentes detallado en el acta, estableciendo como fecha de término del plazo el 25/07/2018</t>
  </si>
  <si>
    <t xml:space="preserve">LA RECEPCION PROVISORIA DE LA OBRA SE REALIZO CONFORME Y SIN OBSERVACIONES </t>
  </si>
  <si>
    <t>Con Acta de Recepción Provisoria 006 del  01 de Agosto de 2018, se procedió a dar por recibida la Obra. La Obra se recepcionó sin observaciones.</t>
  </si>
  <si>
    <t>La obra se encuentra en etapa de gestiones para la Recepción Final.</t>
  </si>
  <si>
    <t>La Comisión Receptora fue designada por Res. Exenta N° 3072 del 14 de noviembre 2018.</t>
  </si>
  <si>
    <t>21/11/2018</t>
  </si>
  <si>
    <t>No se ha designado.</t>
  </si>
  <si>
    <t xml:space="preserve">La Recepción Provisoria de las Obras fue realizada con fecha 23 de Noviembre 2017, "Sin Observaciones", siendo aprobada mediante Decreto N° 1705 de fecha 28 de Noviembre 2017.
En la primera Recepción efectuada se verificaron errores y observaciones menores, las que fueron subsanadas en el plazo de 15 días otorgados,  aprobándose la Recepción Provisoria Definitiva según Decreto 1705/2017, "Sin Observaciones". </t>
  </si>
  <si>
    <t>La Recepción Definitiva y Final  de las Obras fue realizada con fecha 4 de Marzo del 2019, "Sin Observaciones", siendo aprobada mediante Decreto N° 0426 de fecha 5 de Marzo  2019.</t>
  </si>
  <si>
    <t>Con fecha 25 de Septiembre de 2017 se emite acta de recepción provisoria la cual presenta observaciones generales relativas a terminaciones y retiro de escombros.</t>
  </si>
  <si>
    <t>El Departamento de Obras de la Municipalidad de Castro emite el certificado de recepción definitiva de obras N°226 de fecha 23 de octubre de 2017, con 268 metros cuadrados.</t>
  </si>
  <si>
    <t>La obra fue recepcionada con fecha 28 de marzo 2018</t>
  </si>
  <si>
    <t>Resolución DOH XI N°212 del 30.04.2019 aprueba recepción provisonal. La recepción se realizó el día 27.03.2019. Esto corresponde al contrato: "Construcción Defensas Fluviales Río Ibáñez Región de Aysén Etapa VI.</t>
  </si>
  <si>
    <t>27/03/2019</t>
  </si>
  <si>
    <t>Resolución DOH XI N° 449 del 13.08.2019 nombra comisión de recepción definitiva. Aún no se realiza. Se espera que la comisión se constituya . De igual manera se ingresa la fecha de la resolución.</t>
  </si>
  <si>
    <t>13/08/2019</t>
  </si>
  <si>
    <t>Se realizaron 5 Recepciones Provisorias, se considera la fecha de la primera acta. En ninguna existió observaciones, fueron recepciones parciales en razón, al equipamiento.</t>
  </si>
  <si>
    <t>La comisión receptora conformada por: 
Oscar Jiménez Álvarez, Administrador Obra empresa ENEL Distribución Chile S.A.
Carlos Lineros Echeverria, Director Obras Municipales
Juan Echeverria Cabrera, Secretario Municipal Ministro de FÉ
Waldo Vargas Consuegra, ITO Profesional DOM.
Fija como fecha de termino del proyecto el sábado 02 de junio de 2018, fecha en la cual se realiza la Recepción Final oficial del equipamiento y de la obra Terminada sin Observaciones, a la empresa ENEL Distribución Chile S.A, adjudicada para realizar el proyecto “CONSTRUCCIÓN SISTEMA DE TELEVIGILANCIA, COMUNA DE LA REINA” CODIGO BIP N° 30292774-0.</t>
  </si>
  <si>
    <t>02/06/2018</t>
  </si>
  <si>
    <t>Se adjunta acta de recepción provisoria firmada el 5-12-18 y aprobando el término de obras el 21-11-18, también la resolución exenta N° 150863 del 11-9-2018 para designar a los integrantes de la mentada comisión y resolución exenta N° 015165 del 15-2-2019 que aprueba el acta de recepción provisoria</t>
  </si>
  <si>
    <t>En virtud de la resolución N° 015/0157 del 3-9-2014, suscrita por la Vicepresidente Ejecutiva, donde aprueba las bases administrativas tipo, en su ítem 47.4, indica en el primer párrafo que “la recepción definitiva de la obra, deberá ser efectuada en el plazo de 12 meses contado desde la fecha de la Recepción Provisoria de la obra…”, en consecuencia, la recepción provisoria para esta obra deberá ejecutarse al 5-12-2019</t>
  </si>
  <si>
    <t>05/12/2019</t>
  </si>
  <si>
    <t xml:space="preserve">La Comision receptora se constituyo en terreno el 18-05-2018 segun consta en folio N°136, recibiendo las obras con reserva por existir observaciones de facil reparacion, otorgando al contratista el 10% del plazo contractual para subsanarlas. </t>
  </si>
  <si>
    <t>Acta de Recepción de fecha 12.12.2018, dejando constancia de observaciones menores detectadas por la Comisión de Recepción en el recorrido de esta el 20.11.2018 y se otorga un plazo para subsanar la totalidad de las observaciones, algunas de las cuales se detallan a continuación:
1. Retirar moldajes existentes.
2. Reponer pulsador de bebedero.
3. Repasar cortes y reparar imperfecciones en paÃ±os de hormigón ( en general).
4. Reponer paÃ±os fisurados (en general)
5. Actualizar plano As-Built.
6. Entre otras observaciones.
Informe Técnico s/Â° de fecha 12.12.2018, emitido por el ITO SERVIU e informando a la comisión de recepción que las observaciones detalladas en el proceso de recepción de obra se encuentran subsanadas.</t>
  </si>
  <si>
    <t>12/12/2018</t>
  </si>
  <si>
    <t>De acuerdo a Bases del contrato, la Recepción Definitiva del contrato se realizaría una vez transcurridos 2 años desde la Recepción Provisoria, es decir, el 12.12.2020.-</t>
  </si>
  <si>
    <t>12/12/2020</t>
  </si>
  <si>
    <t xml:space="preserve">La comisión revisa en forma detallada el estado de conservación y funcionamiento de las obras ejecutadas por el contratista de acuerdo a planos, especificaciones técnicas y Bases Administrativas del contrato, no encontrándose observaciones, dando por recibida la obra e3n forma provisional </t>
  </si>
  <si>
    <t>22/10/2018</t>
  </si>
  <si>
    <t>Aún no se lleva a cabo la recepción definitiva</t>
  </si>
  <si>
    <t>22/10/2019</t>
  </si>
  <si>
    <t xml:space="preserve">La recepción provisoria de la obra fue realizada el 21 de febrero de 2018 y no presentó observaciones. </t>
  </si>
  <si>
    <t>A la fecha no se ha realizado recepción definitiva de la obra.</t>
  </si>
  <si>
    <t>La comisión receptora se constituyo en terreno  el 14.12.2017 generando observaciones  mediante Informe Nº  308 del 15.12.2017,notificadas en libro de obra folios 32 al 38 inclusive , detallando observaciones generales : rematar  o desbastar  terminación rebajes de solera, retirar plásticos  que se encuentran en las juntas  de acera y calzada, aplicar mortero o algún tipo de sello  para dar terminación a espacios entre adocretos, solerillas, baldosas, retirar moldajes  de rejillas  y cámaras de inspección, realizar  cortes  o satélite  a  cámaras  ubicadas en eje  norte , incluir biselado  de canto en terminación con pavimentos....realizar cortes  generales en esquinas de aceras de hormigón. como terminación, soldar canaleta ulma un punto cada 2 o 3 unidades, dar mejor terminación a la gravilla blanca desde calle Montt hacia Esmeralda. Observaciones  particulares  entre calle Rodriguez - Garibaldi, entre Garibaldi - Montt, entre Montt - Dante, entre Dante - Prat, entre Prat- Esmeralda</t>
  </si>
  <si>
    <t>Acta de Recepción Material de las Obras : 22.12.2017 , la que fue aprobada  mediante Resolución Exenta Nº 0164 del  16.01.2018.</t>
  </si>
  <si>
    <t>Sin observaciones a lo ejecutado por parte de SERVIU.
Se dejó constancia que Municipalidad no realizó recepción de luminarias, ni de señalización y demarcación. Municipalidad de Rancagua indicó que no se realizaron modificaciones solicitadas, las que no pudieron realizarse por exceder el presupesto y que fueron solicitadas al final de la ejecución del proyecto.</t>
  </si>
  <si>
    <t>14/12/2018</t>
  </si>
  <si>
    <t>CON OBSERVACIONES</t>
  </si>
  <si>
    <t>TODAVIA NO SE CUMPLE EL PLAZO PARA RECEPCION DEFINITIVA</t>
  </si>
  <si>
    <t>La recepción provisoria fue otorgada el día 25.10.2018 teniendo 29 días para subsanaran las observaciones por parte de la empresa.</t>
  </si>
  <si>
    <t>25/10/2018</t>
  </si>
  <si>
    <t>Larecepción definitiva fue el 06.11 del 2018</t>
  </si>
  <si>
    <t xml:space="preserve">En la recepción, la comisión realizó observaciones menores, tales como, solicitud de antecedentes de respaldo de la bomba instalada, fuga en red de distribución, entrega de suministros de herramientas para la operación del comité y entrega del informe final de la obra. Se encuentra pendiente la visita a terreno por parte  la comisión para revisar si las observaciones fueron corregidas. </t>
  </si>
  <si>
    <t>No se ha realizado la recepción definitiva, debido a que la obra se encuentra en garantí­a hasta el 18.12.2019. Luego de esa fecha, se debe realizar este acto administrativo.</t>
  </si>
  <si>
    <t>Con fecha 27 de noviembre de 2017 se realiza la primera recepción provisoria que tuvo observaciones en diferentes recintos del dispositivo tales como pintura exterior e interior, ajustes de pasamanos, ajuste en las chapas de acceso principal. Luego con fecha 29 de diciembre de 2017 se realiza la segunda recepción provisoria, en la cual se subsanaron las observaciones.</t>
  </si>
  <si>
    <t>Con fecha 22 de enero de 2018 la Ilustre Municipalidad de Ancud emite el Certificado de recepción definitiva de obras, sin observaciones.</t>
  </si>
  <si>
    <t>EN LAMPA, A 01 DE MARZO DE 2017, COMPARECEN LA DIRECTORA DE OBRAS MUNICIPALES DE LAMPA, REPRESENTANTE DEL CONTRATISTA, DIRECTOR DE SECPLA, DIRECTOR DE TRÁNSITO Y TRANSPORTE PUBLICO (S), Y LA SECRETARIA MUNICIPAL DE LAMPA, QUIEN ACTÚA COMO MINISTRO DE FE Y BAJO EL DECRETO N° 1237 DE FECHA 15/06/2016. SE PROCEDE A REALIZAR LA RECEPCIÓN PROVISORIA SIN OBSERVACIONES DE LA OBRA, SEGÚN LO ESTIPULADO EN LAS BASES ADMINISTRATIVAS, QUE REGULAN EL PROYECTO "REPOSICIÓN PAVIMENTOS CALLE ARTURO PRAT, LAMPA". CABE DESTACAR QUE ESTE ACTO ACLARATORIO VIENE A RECONOCER, QUE LA OBRA FUE TERMINADA EL DÍA 16 DE MAYO DEL 2016, CONFORME A DOCUMENTOS ADJUNTOS QUE FORMAN PARTE DE LAS BASES ADMINISTRATIVAS DEL PROYECTO. PARALIZACIÓN DE LAS OBRAS MEDIANTE DECRETO EXENTO N° 382, DE FECHA 15/02/2016. LEVANTAMIENTO POR LIBRO DE OBRAS MUNICIPAL EL DÍA 11/04/2016, FOLIO N°39. TÉRMINO DE LA OBRA, VÍA LIBRO DE OBRAS, FOLIO N°40. CARTA SOLICITUD DE RECEPCIÓN PROVISORIA DE FECHA 30/05/2016 N° 492-A. MEMO N°07/229/2016 DE SOLICITUD DE COMISIÓN RECEPTORA DE FECHA 10/06/2016. DECRETO DE COMISIÓN RECEPTORA DE LAS OBRAS DE FECHA 15/06/2016. ACTA EMITIDA A CONTROLARÍA GENERAL DE LA REPÚBLICA CON FECHA 05/09/2016. LIBRO DIGITAL SERVIU. EN BASE AL ARTÍCULO 60 LETRA B) Y 62, DE LA LEY 19.880, LA CUAL ESTABLECE BASES DE LOS PROCEDIMIENTOS ADMINISTRATIVOS QUE RIGEN LOS ACTOS DE LOS ÓRGANOS DE LA ADMINISTRACIÓN DEL ESTADO.</t>
  </si>
  <si>
    <t>DE ACUERDO A LO ESTIPULADO EN LAS BASES DE LICITACIÓN, LA RECEPCIÓN FINAL SE REALIZARÁ UNA VEZ PRESENTADA LA RECEPCIÓN DEFINITIVA QUE CERTIFIQUE SERVIU METROPOLITANO POR TRATARSE DE FAJAS DE SU TUICIÓN. DE ACUERDO A INFORMACIÓN PROPORCIONADA POR LA DIRECCIÓN DE OBRAS, SE INDICA QUE LA RECEPCIÓN DEFINITIVA POR PARTE DE SERVIU SE REALIZA 3 AÑOS POSTERIOR A LA RECEPCIÓN SIN OBSERVACIONES, POR LO CUAL AUN NO EXISTE RECEPCIÓN DEFINITIVA</t>
  </si>
  <si>
    <t>La primera recepción provisoria se realiza con fecha 22 de marzo de 2018, en ella se observa remate en pinturas interiores y exteriores  y  limpieza de restos de construcción. Luego, con fecha 24 de abril de 2018 se realiza la recepción provisoria sin observaciones.</t>
  </si>
  <si>
    <t>24/04/2018</t>
  </si>
  <si>
    <t>Con el certificado N°35 de fecha 29 de mayo de 2018 de la Dirección de Obras de la Municipalidad de Quellón  se recepciona en forma total y definitiva la obra, con modificaciones menores en lo que corresponde a cambio de ubicación de lavamanos y lavado de la sala de procedimientos, modificaciones del tamaño y color del porcelanato en baño y sala de procedimientos.</t>
  </si>
  <si>
    <t>29/05/2018</t>
  </si>
  <si>
    <t>SE HACE RECEPCIÓN PROVISORIA SIN OBSERVACIONES.
CARACTERÍSTICAS TÉCNICAS DE LAS OBRAS EJECUTADAS:
LOS TRABAJOS CONSISTIERON EN LA CONSTRUCCIÓN  DE UN EDIFICIO DE DOS PISOS CON UN PARTIDO GENERAL EN FORMA DE "U", DESTINADO PRINCIPALMENTE  A SALAS DE CLASES Y ADMINISTRACIÓN, MAS UN ÁREA MENOR DE SUBTERRÁNEO, Y UN VOLUMEN TAMBIÉN MENOR E INDEPENDIENTE PARA SERVICIOS, EN HORMIGÓN ARMADO, CON ENCHAPE DE LADRILLO COMO REVESTIMIENTO EXTERIOR, ESTRUCTURA DE  TECHUMBRE EN BASE A PERFILES METÁLICOS, CON REVESTIMIENTO DE TEJA DE ARCILLA TIPO CHILENA Y CON PAVIMENTOS INTERIORES Y EXTERIORES DE BALDOSA.</t>
  </si>
  <si>
    <t>SE HACE RECEPCIÓN DEFINITIVA SIN OBSERVACIONES</t>
  </si>
  <si>
    <t>EN TRAMITE</t>
  </si>
  <si>
    <t>Se constituye la comisión designada mediante decreto exento N°  5119 DE FECHA 20 de Diciembre para efectuar la recepción provisoria de la obra en cuestión y que consta su realización en el acta de recepción provisoria firmada por os integrantes de esta.</t>
  </si>
  <si>
    <t>Eje Nueva Imperial: Recepción Provisoria: 30-12-2015
Eje Av. La Reconquista, Eje Océano Atlántico y Eje Pasaje Diecinueve: Recepción Provisoria: 23-01-2017
Eje Curanilahue y eje Nueva Imperial.: Recepción Provisoria: 24-10-2017
Eje Finlandia.: Recepción Provisoria: 15-05-2018</t>
  </si>
  <si>
    <t>Eje Nueva Imperial: Certificado: 19-01-2016
Eje Av. La Reconquista, Eje Océano Atlántico y Eje Pasaje Diecinueve: Certificado: 25-01-2017
Eje Curanilahue y eje Nueva Imperial.: Certificado: 02-11-2017
Eje Finlandia.: Certificado: 04-08-2018</t>
  </si>
  <si>
    <t>04/08/2018</t>
  </si>
  <si>
    <t xml:space="preserve">La comisión receptora designado mediante Decreto Exento N°1210 de fecha 07 de agosto de 2018, recibe conforme el contrato. Cabe mencionar que los trabajos terminaron el día 20 de agosto de 2018, existiendo observaciones de fecha 23 de agosto de 2018 las cuales fueron subsanadas correctamente pudiendo así efectuar la recepción provisoria. </t>
  </si>
  <si>
    <t>Aún no se realiza la recepción definitiva. Cabe indicar que el contratista podrá solicitar dicha recepción  a partir de septiembre de 2019.</t>
  </si>
  <si>
    <t xml:space="preserve">La comisión receptora  de las se constituyo en terreno   el 20.06.2018, constatando observaciones  en folios Nº 4, Nº 5 del libro de obra Nº 3, otorgando  un plazo  de  53 días corridos para subsanarlas  ( Ver folio Nº 4,  Nº5 en carpeta  digital ). Dichas observaciones fueron resueltas  según Informe Técnico Nº  308-120  del 03.07.2018 </t>
  </si>
  <si>
    <t>Acta de Recepción Material de la obra 03.07.2018</t>
  </si>
  <si>
    <t>21/03/2019</t>
  </si>
  <si>
    <t>20/03/2019</t>
  </si>
  <si>
    <t>07/06/2018</t>
  </si>
  <si>
    <t>La recepción provisoria se realizó el 07/05/2018. La comisión de recepción recibió sin observaciones.</t>
  </si>
  <si>
    <t>07/05/2018</t>
  </si>
  <si>
    <t>Se realiza el día 16 de agosto de 2018, por medio de una comisión integrada por 3 profesionales del Gobierno Regional de Aysén, mandatados por Resolución Exenta N°1.214 de fecha 14 de agosto de 2018. La comisión recepciona conforme las obras mandatadas sin observaciones.</t>
  </si>
  <si>
    <t>16/08/2018</t>
  </si>
  <si>
    <t>Pendiente: Se debe realizar 1 año posterior a la recepción Provisoria.</t>
  </si>
  <si>
    <t>La  Comisión Receptora  se constituye en terreno  el día 14.08.2018 y no  emite observaciones</t>
  </si>
  <si>
    <t xml:space="preserve">Acta de Recepción Material de las Obras </t>
  </si>
  <si>
    <t>28/08/2018</t>
  </si>
  <si>
    <t>La Comisión Receptora se constituye en terreno el  09.10.2018, emitiendo las sgtes. observaciones  en libro de obra Nº 1  folio Nº 20: reahacer dos rampas que no cumplen con pendiente mínima , rehacer tapas de cámara tipo calzada, mejorar las terminaciones  de las  cámaras  y de las soleras falsas, falta sello en satélites  de los sumideros. Para subsanar estas observaciones se otorgo un plazo  de 12 días corridos.</t>
  </si>
  <si>
    <t>09/10/2018</t>
  </si>
  <si>
    <t>Acta de Recepción Material de las Obras el 23.10.2018</t>
  </si>
  <si>
    <t>23/10/2018</t>
  </si>
  <si>
    <t>lA RECEPCIÓN PROVISORIA SE EFECTUÓ CON FECHA 2 DE FEBRERO DE 2018, EN TANTO LA OBRA ESTUVO TERMINADA Y ENTREGANDO SERVICIO A LA COMUNIDAD DESDE EL 01 DE JULIO  DE 2017., LUEGO DE ACOGERSE EL FALLO FOLIO N° 384 DE LA CORTE DE APELACIONES DE CHILLAN QUE ACOGE RECLAMO DE APELACIÓN A MULTA APLICADA POR LA MUNICIPALIDAD, EL RECURSOS JUDICIAL FUE  INTERPUESTO POR COOPERATIVA ELÉCTRICA COPELEC LIMITADA , ANTERIORMENTE SE HABÍA EFECTUADO UNA RECEPCIÓN PROVISORIA CON OBSERVACIONES,   LA QUE ERA DE FECHA  01.06.2017 Y APROBADA POR DECRETO EXENTO DOM N° 69-3376 .
LA MULTA QUE SE HABÍA APLICADO ERA POR RETRASO EN 47 DÍAS , LO QUE FINALMENTE QUEDÓ SIN EFECTO .
EL ACTA CON OBSERVACIONES DE LA COMISIÓN SE CONSTATÓ POR LA COMISIÓN RECEPTORA , PORQUE EN LA VISITA INSPECTIVA DE DICHA COMISIÓN EN HORARIO NOCTURNO SE OBSERVARON VARIOS TRAMOS DE CALLES CON LUMINARIAS INSTALADAS Y APAGADAS</t>
  </si>
  <si>
    <t>01/06/2017</t>
  </si>
  <si>
    <t xml:space="preserve">LA RECEPCIÓN DEFINITIVA SE REALIZÓ CON FECHA 27 DE ABRIL DE 2018 Y FUE APROBADA POR DECRETO EXENTO DOM N° 53-2487  DE FECHA 30 DE ABRIL DE 2018 </t>
  </si>
  <si>
    <t>22/02/2019</t>
  </si>
  <si>
    <t>Modifica docuemnto original</t>
  </si>
  <si>
    <t>08/01/2019</t>
  </si>
  <si>
    <t>La Comisión se constituye en  terreno el 16 .05.2018, donde efectúa observaciones, detallada en Informe Int Nº  308-082 del 17.05.2018  y son : rematar con hormigón   acceso a Pasaje  por calle San Fernando, instalar  flange  desplazado   de baranda  con pernos  de anclaje, apernar  y galvanizar   pernos de anclaje   en barandas , retirar sello  y pletinas de fibrocemento, cortar fierro estriado  en pasaje Pto. Varas, solucionar acumulación de agua  en pavimento en acceso a rampas, retirar exceso de impermeabilizante  en muros, apernar , galvanizar  flanges, rematar con prado  borde  muro , galvanizar muro , rehacer remate de hormigón  en sector  exterior  muro rampa, destapar barbacanas, mejorar remate de muro  tipo 5 , cortar pletinas  de pavimento en zona de rampas , retirar moldajes  zona poste , instalar soleras faltantes  entre Pto Varas  y Frutillar, mejorar  terminación de muro   zona poste  1040415.</t>
  </si>
  <si>
    <t xml:space="preserve">Acta de Recepción Material de la Obra  </t>
  </si>
  <si>
    <t>18/08/2018</t>
  </si>
  <si>
    <t>Por plazo aun no aplica.</t>
  </si>
  <si>
    <t>Con fecha 17 de febrero del 2017, la Ilustre Municipalidad de Los Muermos, da curso a la recepción provisoria CON OBSERVACIONES del proyecto FNDR financiado por el Gobierno Regional de Los Lagos, denominado "REPOSICIÓN PTAS Y REDES AP Y ALCANTARILLADO CAÑITAS, LOS MUERMOS",  en base a lo contratado, con fecha 31 de marzo del 2016 y con posterioridad modificaciones al contrato con fecha 01 de septiembre del 2016 y 28 de octubre del 2016, contratos entre la Ilustre Municipalidad de Los Muermos y el contratista de obras menores Martín Cárcamo Cortés. Según decreto exento Nº 3138 de fecha 01 de diciembre del 2016 que aprueba última modificación de contrato.
De acuerdo a decreto exento Nº 300 del 01 de febrero del 2017, se hace presente en terreno comisión evaluadora de las obras civiles, emanan las siguientes observaciones:
Recintos de PTAS debe desmalezarse y estar sanitariamente ordenado para evitar atracción de vectores.
En perimetro de muros del lombrifiltro debe aumentar el cierre con malla para evitar el ingreso de aves sobre muros de albañilería.
Debe proteger tuberías de PVC expuestas a la luz y radiación directa del sol.
Debe repintar todas las estructuras metálicas de la PTAS que presentan oxidación.
Falta retirar moldaje de cámaras.
PEAS no está operativa. No funciona partida de bombas.
Falta regular caudal de impulsión a filtro parabólico.
Falta afianzar tuberías de redes de impulsión de riego a muro de lombrifiltro.
En recintos PTAS deberá dejar portón de acceso posterior para acceder a inspección de descarga de emisario.
Debe revisar caudal de porteo en salida de cámara de decloración, porque cota de sobrecimiento lateral llega a 3/4 del nivel de tubería.
En recinto de PTAS no existen vías de circulación del recinto (veredas peatonales, caminos de vehículos y accesos para recintos de humus, áreas verdes definidas, cerco vivo, etc).
Falta señalización del tablero eléctrico y diagrama unilineal.
En recinto de grupo electrógeno, falta terminación de revestimiento de muros.
Todas las tuberías que quedan expuestas a la vista deben protegerse y/o recubrirse con material de relleno.
En recinto de oficinas , falta terminar remate de revestimientos, instalación eléctricas y sanitarias, asear recinto, etc.
Corregir desniveles de terreno en vías de circulación para operación de caseta de cloración e interconexiones con otros sistemas de registro y mantención.
Materiales instalados como por ejemplo puertas de recintos que dan al exterior, son para interior (revisar EETT de proyecto adjudicado).
Eliminar grafitis al interior de muros de lombrifiltro.
Revisar toda la red alcantarillado para realizar pruebas de luz (modajes, limpieza, eliminar filtraciones de napa freática, retirar mangueras y abancamientos).</t>
  </si>
  <si>
    <t>con fecha 14 de diciembre del 2018, la Ilustre Municipalidad de Los Muermos, a través de la comisión evaluadora da curso a la recepción sin observaciones del proyecto FNDR financiado por el Gobierno Regional de Los Lagos, denominado "REPOSICIÓN PTAS Y REDES AP Y ALCANTARILLADO CAÑITAS, LOS MUERMOS" en base a lo contratado, con fecha 31 de marzo del 2016 y con posterioridad modificaciones del contrato con fecha 01 de septiembre del 2016 y 28 de octubre del 2016, entre la Ilustre Municipalidad de Los Muermos y el contratista de obras menores Sr. Martín Cárcamo Cortés. Según el decreto exento Nº 2039 de fecha 19 de julio del 2017 que aprueba última modificación del contrato.
De acuerdo a el Decreto Exento Nº 3077 del 14 de diciembre del 2018 , se hace presente en terreno comisión evaluadora de las obras civiles, quienes no indicaron observaciones al proyecto.</t>
  </si>
  <si>
    <t xml:space="preserve">Certificado de Recepción Final de Obras de Edificación N° 51-2018 </t>
  </si>
  <si>
    <t xml:space="preserve">El acta de recepción provisoria se aprobó mediante resolución N° 1719 de fecha 11 de junio de 2018.
La recepción provisoria se realizó a partir del mes de abril,  luego de que se nombrara la comisión por Resolución. 
Se realizó la inspección correspondiente y se hicieron observaciones para las cuales determinó un plazo de subsanación. 
Dentro del proceso de recepción el departamento de recintos del IND hizo una inspección paralela y realizó observaciones que  nos solicitaron incluir dentro del acta de observaciones. Algunas de las cuales no tenían relación con la obra sino con el proyecto,  lo que resultó inoportuno y retrasó el proceso de recepción. </t>
  </si>
  <si>
    <t>RECEPCIÓN PROVISORIA SIN OBSERVACIONES DE FECHA 23.08.2018 APROBADA EN DECRETO ALCALDICIO N° 8.547 DE FECHA 30.08.2018</t>
  </si>
  <si>
    <t>NO CUENTA</t>
  </si>
  <si>
    <t>Para mayor información consultar Informe de Recepción Definitiva, adjunto en carpeta digital</t>
  </si>
  <si>
    <t>30/04/2018</t>
  </si>
  <si>
    <t>24/01/2019</t>
  </si>
  <si>
    <t>En el proceso de Recepción Provisoria se presentaron un listado de observaciones, entre ellas se destacan las más importantes:
- Fisuras de Pavimentos
- Fisuras de Veredas
- Desgaste superficial de pavimentos
- Emboquillado de soleras</t>
  </si>
  <si>
    <t xml:space="preserve">Se realizó Recepción Definitiva con Observaciones el 25-06-2019, actualmente la Constructora se encuentra subsanando con plazo de 3 meses. 
Algunas de las observaciones son:
- Fisuras de Pavimentos
- Fisuras de Veredas
- Desgaste superficial de pavimentos  </t>
  </si>
  <si>
    <t>Eje O´higgins, eje Tucapel - Barros Arana - Castellón y Eje Diagonal: Recepción Provisoria: 17-11-2017
Eje Manuel Rodriguez: Recepción Provisoria: 29-05-2017
Eje Chacabuco/ Roosvelt/ Juan Bosco: Recepción Provisoria: 29-12-2017
Eje Ongolmo I, entre Av. Manuel Rodriguez y Av. Los Carreras: Recepción Provisoria: 28-12-2017
Eje Ongolmo II, entre Av. Los Carreras y Diagonal Pedro Aguirre Cerda: Recepción Provisoria: 21-03-2018</t>
  </si>
  <si>
    <t>Eje O´higgins, eje Tucapel - Barros Arana - Castellón y Eje Diagonal: Certificado: 06-12-2017
Eje Manuel Rodriguez: Certificado: 12-06-2017
Eje Chacabuco/ Roosvelt/ Juan Bosco: Certificado: 08-03-2018
Eje Ongolmo I, entre Av. Manuel Rodriguez y Av. Los Carreras: Certificado: 23-01-2018
Eje Ongolmo II, entre Av. Los Carreras y Diagonal Pedro Aguirre Cerda: Certificado: 09-04-2018</t>
  </si>
  <si>
    <t>09/04/2018</t>
  </si>
  <si>
    <t>Observaciones de índole de arquitectura en las cuales, tales como reubicar dispensadores de jabon y toalla, repasar sellos sobre marcos de espejos, ajustar seguros interiores de quincalleria en puerta, ajustar fijacion de negatoscopio etc.</t>
  </si>
  <si>
    <t>28/05/2018</t>
  </si>
  <si>
    <t>Esta en proceso de pos venta. El que debería estar resuelto al 05 de septiembre del 2019, fecha de vigencia de la boleta de garantía.
.</t>
  </si>
  <si>
    <t>Se realiza el día 08 de noviembre de 2018, por medio de una comisión integrada por 3 profesionales del Gobierno Regional de Aysén, mandatados por Resolución Exenta N°1.316 de fecha 06 de septiembre de 2018. La comisión recepciona conforme las obras mandatadas sin observaciones.</t>
  </si>
  <si>
    <t>08/11/2018</t>
  </si>
  <si>
    <t>El proyecto Presenta Recepcion provisoria</t>
  </si>
  <si>
    <t xml:space="preserve">Se otorgan 56 días para subvencionan de observaciones </t>
  </si>
  <si>
    <t>10/05/2018</t>
  </si>
  <si>
    <t xml:space="preserve">hubo observaciones que quedo registro debiendo subsanarlas el contratista.- </t>
  </si>
  <si>
    <t>16/01/2019</t>
  </si>
  <si>
    <t>Con fecha 18 de Diciembre del 2017, se reune la comision par realizar la Recepcion Provisoria, encontrándose  11 Observaciones las que deben resolver en un plazo de 10 días a contar del conocimiento de estas para ser subsanadas. Se adjunta el acta de observaciones.
Recepcion  Provisoria  se realiza con fecha 28 de diciembre de 2017</t>
  </si>
  <si>
    <t>Recepcion Definitiva se realiza con fecha 07 de Enero de 2019</t>
  </si>
  <si>
    <t>07/01/2019</t>
  </si>
  <si>
    <t>Se realizó en primera instancia una recepción provisional con reserva con fecha 05.06.2013, la cual tuvo observaciones. Posteriormente se realizó la recepción provisional.</t>
  </si>
  <si>
    <t>09/07/2013</t>
  </si>
  <si>
    <t>Se realizó en primera instancia se constituyó la comisión de recepción definitiva, la cual encontró observaciones con fecha 29.05.2014, . Posteriormente se realizó la recepción definitiva.</t>
  </si>
  <si>
    <t>12/08/2014</t>
  </si>
  <si>
    <t>De acuerdo al Art. N° 15 de las bases del contrato, con fecha 06.10.2016 fue firmada el acta de recepción provisoria sin observaciones, fecha a partir de la cual, y en un plazo de 12 meses deberá ser realizada la recepción definitiva de las obras.
El párrafo anterior aparece en el acta de recepción definitiva, ya que no se encontró el acta de recepción provisoria.</t>
  </si>
  <si>
    <t>El 12 de diciembre de 217, y según lo señalado e las bases administrativas que rigen contrato , se constituye comisión de recepción de acuerdo a lo exigido en las bases de licitación.
de acuerdo a las asesa administrativas en su articulo N°18, a partir de esta fecha y dentro de un plazo de 90 días corridos se deberá proceder a firmar liquidación de contrato.</t>
  </si>
  <si>
    <t xml:space="preserve">Recepción provisoria, se llevó a cabo el 27/09/2018. Se adjunta detalle con listado de observaciones y acta de recepción con observaciones subsanadas </t>
  </si>
  <si>
    <t>27/09/2018</t>
  </si>
  <si>
    <t>La recepción definitiva se deberá llevar a cabo a partir del 27/09/2019 en cumplimiento del contrato y las bases administrativas que rigen dicho contrato.</t>
  </si>
  <si>
    <t>Al 03/10/2018 comisión receptora se constituye en terreno revisado lo antecedentes e inspeccionada la obra, reciben con reserva, dando un plazo de 26 días corridos</t>
  </si>
  <si>
    <t>03/10/2018</t>
  </si>
  <si>
    <t>29/10/2018 el director de obras del proyecto da por levantada las observaciones realizada en la recepción con reserva.</t>
  </si>
  <si>
    <t>29/10/2018</t>
  </si>
  <si>
    <t>El proyecto Presenta Recepción provisoria</t>
  </si>
  <si>
    <t>Se otorgan 21 días para subsanación de observaciones</t>
  </si>
  <si>
    <t>Se adjunta acta de recepción provisoria firmada el 23-5-18 y aprobando el término de obras el 6-4-2018, también la resolución exenta N° 015776 del 29-7-2019 para designar a los nuevos integrantes de la mentada comisión y resolución exenta N° 015779 del 29-7-2019 que aprueba el acta de recepción provisoria.</t>
  </si>
  <si>
    <t>Se adjunta acta de recepción definitiva firmada el 23-5-19 y también la resolución exenta N° 015783 del 1-8-2019 que aprueba el acta de recepción definitiva e instruye la liquidación del contrato.</t>
  </si>
  <si>
    <t>23/05/2019</t>
  </si>
  <si>
    <t>RECEPCION PROVISORIA CON OBSERVACIONES, 05/12/2017
Avda Nueva Oriente:
1. Se debe rehacer paño con grieta en calzada
2. Remover tierra con excedente en costado
3. Mejorar emboquillado de soleras
4. Mejorar terminación en baldosas de dispositivos de rodado, fraguar y cambiar baldosas sueltas
5. Mejorar acera lado oriente al final con borde irregular y retirar moldajes
6. Reponer cesped en área verde calle Nueva Oriente
7. Emboquillar solera en esquina de calle Los Andes y Nueva Oriente
8. Reponer hormigon de acera en 2 ubicaciones
9. Emparejar tierra en aceras
10. Cortar solera en dispositivo de rodado calle El Volcan
11. Reparar veredas partidas y con reposición irregular
12. Mejorar tapa de cámara
Calle Lord Cochrane
1. Mejorar emboquillado de soleras
2. Mejorar terminación de baldosas de dispositivos de rodado, fraguar y cambiar baldosas sueltas
3. Mejorar limpieza veredas, retiro tierra en exceso y restos de áridos
4. Corregir tapas de cámaras de alcantarillado levantadas
5. Rebajar tierra en acceso vehicular
6. Corregir grieta en anillo de camara de alcantarillado
Pasaje Malleco
1 Retirar moldajes de acera
Calle Biobio
1. Mejorar terminación en baldosas de dispositivo de rodado, fraguar.
2. En dispositivo de rodado de una esquina, realizar dilatación en paño hormigón
3. Mejorar emboquillado de soleras
Pasaje Biobio
1. Corregir soleras unidas al final del pasaje
2. Compactar material de relleno lateral y eliminar piedras
Calle Valparaíso
1. Mejorar terminación de dispositivos de rodado, fraguar
2. Mejorar emboquillado de soleras
3. Mejorar terminación en anillo camara de alcantarillado
Flores Millan
1. Retirar  carachas de hormigon en calzada
2. Mejorar terminación de baldosas en dispositivos de rodado y fraguar
3. Reponer pastelones con grietas en juntas de dilatación
4. Sellar testigos
Diagonal Monterrico
1. Mejorar terminación en dispositivos de rodado, fraguar.
2. Mejorar emboquillado de soleras.
SE APRUEBA LA RECEPCIÓN PROVISORIA SIN OBSERVACIONES EL 10/01/2018</t>
  </si>
  <si>
    <t>Despues de revisar los trabajos y verificar funcionamiento, se da la recepción definitiva sin observaciones el 29/11/2018.</t>
  </si>
  <si>
    <t xml:space="preserve">En la recepción provisoria se rechazo las barandas de acero inoxidable, fueron cambiadas </t>
  </si>
  <si>
    <t>la recepción provisoria se otorgo  el 20 del 12 de 2018. En el acta  de recepción se otorga un plazo de 37 días corridos  para subsanar las observaciones.</t>
  </si>
  <si>
    <t>La recepción definitiva se otorgo el 09.01.2019</t>
  </si>
  <si>
    <t>09/01/2019</t>
  </si>
  <si>
    <t>En Arica, con fecha 30 de Diciembre de 2016, se procede a efectuar la recepción con reserva de la obra denominada “Construcción red de Ciclovía Etapa I (Eje Santa Maria, Arica”. La cual se recibe con observaciones, conforme a lo establecido en el Articulo 125 del D.S. Nº 236/2002 (V. y U).</t>
  </si>
  <si>
    <t>En Arica, con fecha 26 de Enero de 2017, se procede a efectuar la recepción de la obra denominada “Construcción red de Ciclovía Etapa I (Eje Santa Maria), Arica”. La cual se recibe sin observaciones, conforme a lo establecido D.S. Nº 236/2002 (V. y U).</t>
  </si>
  <si>
    <t xml:space="preserve">La comision receptora se constituyo en terreno el dia 25-10.2018, segun consta en folio N°11630, recibiendo las obras sin observaciones. </t>
  </si>
  <si>
    <t xml:space="preserve">No aplica a la fecha. </t>
  </si>
  <si>
    <t>OBRAS CIVILES:
Recepción provisoria con observaciones de fecha 05.10.2017
Se observaron los siguientes detalles:
1. Filtraciones en cubierta acceso boletería.
2. Solerilla desalineada en lado oriente en pista de trote.
3. Detalles de pintura en estructura de graderías y pasamanos.
4. Faltan 2 jardineras en patio principal.
5. Falta carpeta de polietileno en pista de velocidad y salto largo.
Acta de recepción provisoria sin observaciones de fecha 06.11.2017, aprobada por DAE N° 749/08.11.2017.
Se procede a la recepción conforme, encontrándose las observaciones realizadas subsanadas.
EQUIPAMIENTO:
Recepcionado el 31.01.2018 según guía de despacho N° 540/31.01.2018.</t>
  </si>
  <si>
    <t>Acta de recepción definitiva de fecha 14.05.2019, aprobada a través de DAE N° 468/20.05.2019.
Se revisó detenidamente la obra y no constató defectos de construcción, ni deficiencias en la calidad de los materiales empleados que se hubieren hecho aparentes desde la fecha de recepción provisoria, razón por la cual se resolvió proceder a su recepción definitiva sin observaciones.</t>
  </si>
  <si>
    <t>14/05/2019</t>
  </si>
  <si>
    <t>Recepción provisioria sin observaciones</t>
  </si>
  <si>
    <t>10/07/2018</t>
  </si>
  <si>
    <t>15/06/2018</t>
  </si>
  <si>
    <t>Observaciones menores y se otorga un plazo adicional para subsanarlos.</t>
  </si>
  <si>
    <t>25/06/2018</t>
  </si>
  <si>
    <t>Se recepciona el proyecto sin observaciones.</t>
  </si>
  <si>
    <t xml:space="preserve">Con Resolución DOH XI N° 41 del 29.01.2019 se aprobó acta de recepción provisional con reservas:
-Remates de hormigones en satélites de cámaras. repintado de anillos y tapas
-Limpieza de cámaras y tapas cámaras
-Eliminación de alambres para moldajes embebidos en el hormigón
-Biselado y remates de terminación en elementos de hormigón
-retiro de moldajes en algunos machones de llave de jardín y boca de desagües
-Repintado algunos sectores de estanque
-repintado algunas piezas metálicas
-Repintado tapas de pilones 
-Limpieza cámaras pilones
Con Resolución DOH XI N° 145 del 26.03.2019, se aprobó el acta de recepción provisional sin observaciones. El proyecto entró en operación  con fecha 25.10.2018. </t>
  </si>
  <si>
    <t>26/03/2019</t>
  </si>
  <si>
    <t>Se está a la espera del nombramiento de la comisión para efectuar la recepción definitiva.</t>
  </si>
  <si>
    <t>Comisión recibe obras con observaciones</t>
  </si>
  <si>
    <t>17/12/2018</t>
  </si>
  <si>
    <t>Fecha Recepción Municipal según Certificado DOM N° 003 del 02.05.2019</t>
  </si>
  <si>
    <t>14/03/2017</t>
  </si>
  <si>
    <t>Se recepcionan obras ejecutadas de acuerdo a Contrato original y Modificatorio N°1, no obstante la comisión observa que existen partidas que presentan detalles en terminaciones, las que se detallan en Acta correspondiente que se adjunta.
Se recibe provisoriamente sin observaciones con fecha 18.01.2018. Se adjunta acta.</t>
  </si>
  <si>
    <t>Comisión de recepción realiza revisión previa al edificio, constatando que se han subsanado partidas solicitadas, por lo que se recibe conforme dicha obra.  Se adjunta acta.</t>
  </si>
  <si>
    <t>18/01/2019</t>
  </si>
  <si>
    <t>no existe una recepción provisoria, solamente una definitiva.</t>
  </si>
  <si>
    <t xml:space="preserve"> La "Comisión Técnica  Receptora" designada  por medio de  Resolución  Exenta  N°1164/26.12.2017, define  realizar una  recepción  con reserva  a la obra denominada, "CONSTRUCCION PARQUE COSTANERA RIO SIMPSON, COYHAIQUE". ejecutada por la EMPRESA CONSTRUCTORA  RAUL   TORRES   HURTADO.   de  acuerdo   a  lo  establecido   en  Art.   Nº125  del   D.S. Nº236/2002 (V.  y U.),  en los términos y condiciones mencionadas en Libro de Inspección  Nº3 Folio Nº22,23,24 y 25 con fecha 27.12.2017. La obra recibida queda en observación  por el tiempo de garantía pendiente, de acuerdo a lo dispuesto en el Art.  Nº  126,  127  OS 236/2002  (V.  y U.),  así mismo el cumplimiento  de la  Empresa Constructora  del Art. Nº
128,  130, de misma disposición  legal.
En este aspeco la obra presento observaciones menores.
1.       Rellenos y emparejamiento de veredones.
2.       Rellenos en espaldas de muros de contención.
3.       Retiro de moldajes en fundaciones de letreros de señalética, luminarias y equipamiento.
4.       Limpieza general de las obras.
La empresa contratista informa mediante libro de inspección, con fecha 28.12.2019, que las observaciones han sido subsanadas.
</t>
  </si>
  <si>
    <t>En el Acta de Recepción se indica que la empresa no presentó Recepción Municipal, ni de canalistas; lo que deberá presentar posteriormente y que podría ser causal de incumplimiento. Además se dejó en observación algunos paños de la calzada.</t>
  </si>
  <si>
    <t>17/11/2017</t>
  </si>
  <si>
    <t>Con fecha 19 de Julio del 2018, la constructora ingresa oficio indicando que se terminaron lo trabajos y solicitando la recepción provisoria de la obra. Con fecha 6 de Agosto del 2018 se realizan observaciones y se registran a través de un acta de observaciones. Que con fecha 25 de Octubre del 2018 se realiza acta de recepción técnica y acta de recepción provisoria y finalmente con fecha de 9 de Noviembre del 2018 se decreta N° 2247, la aprobación del acta de recepción provisoria.</t>
  </si>
  <si>
    <t>Aún no hay recepción provisoria por encontrarse la obra con garantía de ejecución.</t>
  </si>
  <si>
    <t>-SE SOLICITA LIMPIEZA DE MARCOS DE VENTANAS
-SE SOLICITA LIMPIEZA DE PUERTAS CORREDERAS SECTOR PASILLO
-SE SOLICITA APLICAR SELLO A PUERTAS CERRERAS EN LA UNIÓN DE ALUMINIO CON EL 
   POLICARBONATO
-SE SOLICITA LIMPIEZA DE PISO EN GENERAL
-SE SOLICITA LIMPIEZA DE MARCOS DE PUERTAS DE PVC
-SE SOLICITA APLICAR BARNIZ A LOS GUARDAPOLVOS DE LA OFICINA DE ADMISTRACION
-SE SOLICITA MOVER EL TOPE DE PUERTA DE BAÑO DE OFICINA DE ADMINISTRACIÓN, CON EL FIN QUE 
   LA PUERTA NO PUEDA DAÑAR EL CALEFACTOR ELÉCTRICO AL ABRIRLA.
-SE SOLICITA LIMPIEZA DE QUINCALLERÍA GENERAL ( BISAGRAS DE PUERTAS, MANILLAS DE PUERTAS, 
  Y CERRADURAS).
-SE SOLICITA APLICAR SELLO A LA VENTANA DE LA PUERTA DE ACCESO A LA OFICINA DE 
  ADMINISTRACIÓN 
-SE SOLICITA APLICAR PASTA Y PINTURA A ORIFICIOS EN ALERO COSTADO NORTE SOBRE ACCESO DE 
  DISCAPACITADOS</t>
  </si>
  <si>
    <t>EN PROCESO</t>
  </si>
  <si>
    <t xml:space="preserve">La recepción provisoria fue dada el 11.04.2018 y le entregaron 49 días corridos para subsanar observaciones </t>
  </si>
  <si>
    <t>La recepción definitiva fue dada el 23.052018</t>
  </si>
  <si>
    <t>09/02/2018</t>
  </si>
  <si>
    <t>Recepción definitiva sin observaciones</t>
  </si>
  <si>
    <t xml:space="preserve">Visitadas las obras en terreno se comprobó que la totalidad de ellas se encuentran, terminadas y conforme a las Bases administrativas, especificaciones  Técnicas y Planos del contrato. </t>
  </si>
  <si>
    <t xml:space="preserve">Aún no se realiza la recepción definitiva </t>
  </si>
  <si>
    <t>09/10/2019</t>
  </si>
  <si>
    <t xml:space="preserve">Con fecha 10 de enero de 2019, se constituyó la comisión de recepción provisoria y de calificación para recibir la obra del contrato.
La obra se desarrolló en conformidad a lo contratado y a lo estipulado en las Especificaciones Técnicas y Bases del Contrato. </t>
  </si>
  <si>
    <t>10/01/2019</t>
  </si>
  <si>
    <t xml:space="preserve">De acuerdo a las Bases, la recepción definitiva se debe efectuar 12 meses después de la fecha de la recepción provisoria. </t>
  </si>
  <si>
    <t>10/01/2020</t>
  </si>
  <si>
    <t>En trámite.</t>
  </si>
  <si>
    <t>21/01/2019</t>
  </si>
  <si>
    <t>21/01/2020</t>
  </si>
  <si>
    <t>La recepción provisional se encuentra recibida por la comisión y mediante Res. DROH N°356 del 13.03.2019 se realiza a devolución de las retenciones. 
Las Observaciones levantadas en la recepción son de carácter menor, tales como, cambio de ciertas válvulas, ordenamiento del recinto y propietario aledaño, corrección en la entrega de antecedentes finales de la obra y detalles de las obras eléctricas.</t>
  </si>
  <si>
    <t>06/02/2019</t>
  </si>
  <si>
    <t xml:space="preserve">No se ha realizado debido a que la obra se encuentra con garantías hasta la fecha 07.12.2019, luego se debiera efectuar el acto de recepción definitiva. </t>
  </si>
  <si>
    <t>La obra se recibe sin observaciones</t>
  </si>
  <si>
    <t>Se recepciona en forma definitiva sin observaciones</t>
  </si>
  <si>
    <t>24/06/2019</t>
  </si>
  <si>
    <t xml:space="preserve">La Comisión Receptora Provisoria se constituye el 31 de enero 2019 en el valle de Chaca, comuna de Arica. La Comisión fue designada por Resolución Exenta N° 102 del 11 de enero 2019. La ejecución del proyecto no se registra observaciones de la Comisión. El Acta de Recepción Provisoria fue aprobada mediante Resolución Exenta N° 612 del 27 de febrero 2019. </t>
  </si>
  <si>
    <t>31/01/2019</t>
  </si>
  <si>
    <t>Aún no se registra la Recepción Definitiva.</t>
  </si>
  <si>
    <t>Hubo una recepción que tuvo observaciones que se subsanaron</t>
  </si>
  <si>
    <t>30/05/2017</t>
  </si>
  <si>
    <t>La recepción provisoria de las obras, se realizó con fecha 03 de enero de 2018, según consta en Acta de Recepción Provisoria.  La obra fue inspeccionada por la Comisión Receptora de Obras, denominada para estos efectos y, de acuerdo a los términos del contrato.</t>
  </si>
  <si>
    <t>03/01/2018</t>
  </si>
  <si>
    <t>La recepción definitiva de las obras, se realizó con fecha  de 29 de enero de 2019, de acuerdo a lo registrado en Acta de Recepción Definitiva y según lo establecen las bases de licitación que rigen el proyecto.</t>
  </si>
  <si>
    <t>03/01/2020</t>
  </si>
  <si>
    <t>Considerando que se constituye la comisión con fecha 16.10.2017, el listado de observaciones con fecha 18.10.2017, la Carta de Constructora Carlos Marin e Hijos Ltda., de fecha 23.10.2017, el informe de Inspección Fiscal N°2 de fecha 24.10.2017, donde informa que las observaciones se encuentran completamente subsanadas.</t>
  </si>
  <si>
    <t>26/10/2017</t>
  </si>
  <si>
    <t>Teniendo presente la constitución de la comisión de recepción definitiva de la obra realizada el 18.12.2018, el informe N°1 de la comisión definitiva con observaciones de la obra de fecha 18.12.2018, la constitución de la comisión de recepción definitiva en la obra, realizada el 29.01.19, el informe de medición de Caudales extracción SML La Unión de la empresa Climatización Sur Clima de fecha 29.01.2019, se recibe de forma definitiva y sin observaciones las obras del contrato con fecha 31.01.2019.</t>
  </si>
  <si>
    <t xml:space="preserve">31/07/2017 comisiÃ³n receptora formula acta de recepciÃ³n provisoria del lote recibe con reserva, efectuando las siguientes observaciones:  generalidades en Depto. solucionar observaciones planteadas en F1 y en Edificio observaciones planteadas en F19.
Obras de urbanizaciÃ³n Ã¡reas exteriores comunes, cierro y otros: remates muro de hormigÃ³n, corregir plomo o nidos en muros, reponer aceras y calzadas marcadas, incorporar contenciÃ³n para niveles de terrenos seÃ±alados,. Plazo para subsanar 56 dÃ­as corridos </t>
  </si>
  <si>
    <t>06/10/2017 comisiÃ³n receptora formula acta recepciÃ³n final, recibe con reserva para levantar observaciones en un plazo de 12 dÃ­as corridos.  Con fecha 16/10/2017 el director tÃ©cnico de obra certifica tÃ©rmino de obras, dando por levantada las observaciones.</t>
  </si>
  <si>
    <t>La obra fue recepcionada con fecha 30.07.2018</t>
  </si>
  <si>
    <t>30/07/2018</t>
  </si>
  <si>
    <t>No hubo.</t>
  </si>
  <si>
    <t>Se realiza recepción municipal  provisoria sin observaciones y aprobada por decreto alcaldicio N° 533 de fecha 09.02.2018.-</t>
  </si>
  <si>
    <t>Se realiza recepción municipal  definitiva  sin observaciones y aprobada por decreto alcaldicio N° 2324 de fecha 27.05.2019.-</t>
  </si>
  <si>
    <t>16/05/2019</t>
  </si>
  <si>
    <t>Con Fecha 19 de Julio la empresa constructora solicita a traves de carta la recepcion provisoria de la obra. Con fecha 07 de Agosto se levanta un acta de observaciones a la obra. Posteriormente el SERVIU emitio un certificado N°367 con recepcion de la obra. Y con fecha 25 de Octubre del 2018 se levanta un acta de recepción tecnica y un acta de recepcion provisoria, las cuales se aprobaron con Decreto Alcaldicio N° 2248 de fecha 9 de Noviembre del 2018.</t>
  </si>
  <si>
    <t>Aún no hay recepción definitiva por encontrarse la obra dentro de las garantías de ejecución.</t>
  </si>
  <si>
    <t>La comisión realizó observaciones de carácter menor, tales como, pinturas, reposición de válvulas, limpieza de cámaras y del ingreso del informe final. Otra observación de mayor atención se trata de una fuga en red matriz. Debido a la regularización del contrato por disminución de obras no ejecutadas, el contrato se encuentra en proceso de regularización del monto final.</t>
  </si>
  <si>
    <t>15/02/2019</t>
  </si>
  <si>
    <t xml:space="preserve">No se ha realizado, la obra se encuentra con garantías hasta 18.12.2019. </t>
  </si>
  <si>
    <t>Problemas en la tensión en el suministro de la empresa SAESA, por lo que el contratista debe realizar las coordinaciones para las mejoras. Ajustes menores en la terminaciones de las obras civiles (tapas, topes, pinturas), y de instalación de equipos (ajustes). Falta de capacitación de la operadora. Pequeñas fugas en interconexiones hidráulicas y en 1 cámara. Falta entrega final de la obra.La comisión otorga un plazo de 15 días corridos para subsanar de las observaciones. 
Con Fecha 16.11.2018 el Inspector indica mediante acta que las obras fueron finalizadas y recepcionadas por la comisión. Dado lo anterior, mediante Res. DROH N°1100 del 05.12.2018 se realiza la devolución de las retenciones del contrato.</t>
  </si>
  <si>
    <t xml:space="preserve">La obra aun se encuentra en garantía  hasta el 03.09.2019, por 1 año desde la fecha del término del contrato. </t>
  </si>
  <si>
    <t>OBSERVACIONES Y RESPUESTAS ACOMISIÓN RECEPCIÓN PROVISORIA OBRA “CONSTRUCCIÓN RED APR BULI ORIENTE; SAN CARLOS”
1.	          En Archivo se ha observado que el Plazo inicial de acuerdo a contrato corresponde a 210 días corridos, sin embargo, con aumentos de plazo, se otorgó un Plazo Final de 480 días corridos, por tanto se solicita aclarar a que se debe y en que puntos de las bases, contrato u otro documento legal de licitación,  autoriza aumentar el plazo en más de 270 días corridos.
RESPUESTA: Remitirse a Artículo 23 de las BAE y Artículo 40 y 41 de las BAG del contrato, todo lo en ellos requeridos, concurren en expedientes que fueron debidamente aprobados por decreto Alcaldicio, se encuentran en carpetas (archivadores) del proyecto e informados debidamente al GORE sin observaciones por Organismo Regional; y en que parte de las BAG, BAE y/o algún elemento administrativo del contrato lo impide?.
2.	 De acuerdo a Memorándum Nº 51 de fecha 07.08.2017 emitido por la ITO, la obra se encontraba terminada al 18.07.2017, considerando que la fecha de entrega de terreno fue el 07.10.2016 y el plazo final corresponde a 480 días corridos, esto indica que la fecha de termino debió ocurrir el día 13.07.2017, por lo que bajo esas condiciones la Empresa presenta multas por  a lo menos 5 días corridos. 
A modo de precedente y de acuerdo al Artículo Nº 40 de las bases, en su párrafo tercer, las solicitudes de permiso debían efectuarse por parte de la empresa ejecutora antes de transcurrir los primeros 15 días, contados desde la fecha de adjudicación.
RESPUESTA: Según lo referente al primer párrafo del presente cuestionamiento, efectivamente la fecha de entrega de terreno corresponde al 7/8/2017 y el término de obra corresponde al 13/7/2017, por lo que la obra está afecta a 4 días de multas efectiva, lo que habitualmente queda estipulado en el Acta de Recepción Provisoria.
Respecto al segundo párrafo, efectivamente las BAG, establecen el procedimiento, el cual se cumplió en su totalidad, si hay desfase de tiempo, es producto de actos administrativos entre oficinas de partes, lo que no es de responsabilidad ni de la empresa ni del ITO.
3.	En mismo Memorándum Nº 51 de fecha 07.08.2017, la ITO señala que queda pendiente la conexión a la RED Pública, indicar en que punto de la Licitación se paralizan plazos de ejecución para este ITEM.
RESPUESTA: En las Bases Administrativas, no aparece taxativamente respecto a éste punto, solo el Artículo 40° establece concurrencias concernientes a ampliaciones de plazo, no para cuando las obras físicas se encuentran terminadas y se depende de un organismo externo como lo es la Distribuidora Luz Parral para la conexión definitiva, la que demoró alrededor de 50 días en conectar, desde la fecha de término de la obra.</t>
  </si>
  <si>
    <t xml:space="preserve">No hubo observaciones en Recepción Definitiva de las Obras </t>
  </si>
  <si>
    <t>NO EXISTEN OBSERVACIONES EN RECEPCIÓN PROVISORIA.</t>
  </si>
  <si>
    <t>18/04/2018</t>
  </si>
  <si>
    <t>29/08/2019</t>
  </si>
  <si>
    <t>No tiene</t>
  </si>
  <si>
    <t>El 02 de mayo de 2018 la comisión receptora nombrada por Res. Exta. N° 673 del 25/04/2018, recibe las obras de la licitación sin observaciones</t>
  </si>
  <si>
    <t xml:space="preserve">OBRA RECEPCIONADA PROVISORIAMENTE POR LA UNIDAD TÉCNICA MOP Y DEPTO. CUARTELES L.1 </t>
  </si>
  <si>
    <t>01/06/2018</t>
  </si>
  <si>
    <t>No se adjunta recepción definitiva</t>
  </si>
  <si>
    <t>La obra se entrega el 03-01-2018, sin observaciones.</t>
  </si>
  <si>
    <t xml:space="preserve">El proyecto alcantarillado y aguas servidas cuenta con un proyecto entre SERVIU y la I. Municipalidad de Lo Espejo. </t>
  </si>
  <si>
    <t>El 30/11/2018, la comisión receptora recibe las obras con reserva, encontrándose las siguientes observaciones:  Mejoras las terminaciones en cámaras-tapa domiciliarias, mejorar anclaje de basurero, mejorar sellos de acera reforzar en calle señalada, cambiar vidrios quemados por soldadura.  se da 10 días corridos de plazo.</t>
  </si>
  <si>
    <t>30/11/2018</t>
  </si>
  <si>
    <t>Sin observaciones de acuerdo a certificado del 10/12/2018 del Director técnico de obra</t>
  </si>
  <si>
    <t xml:space="preserve">Observaciones en terminaciones: acceso paciente, sala de espera, baños públicos, box de procedimientos, sala IRA y ERA, y REAS. </t>
  </si>
  <si>
    <t>Se adjunta informe de Recepción Definitiva en carpeta digital</t>
  </si>
  <si>
    <t xml:space="preserve">La comisión receptora se  constituye en terreno  el 20.12.2017 emitiendo observaciones en libro de obra  folio Nº 35  de fecha 201.12.2017, otorgando un plazo de 18 dias  para subsanarlas  que venció el 07.01.2018. Mediante Informe   Nº 308-003 del 05.01.2018 la ITO informa  que las observaciones han sido subsanadas </t>
  </si>
  <si>
    <t>20/12/2017</t>
  </si>
  <si>
    <t>Acta de Recepción Material de las Obras del 10.01.2018</t>
  </si>
  <si>
    <t>No registra revisión provisoria</t>
  </si>
  <si>
    <t>15/02/2018</t>
  </si>
  <si>
    <t>el 22/02/2018 se constituye la comisión receptora en terreno,  acordando recepcionar la obra con reserva, estableciendo un plazo no mayor a 31 días para levantar las observaciones.  levantada las observaciones se  mantiene legalmente el plazo contractual.</t>
  </si>
  <si>
    <t>29/05/2019</t>
  </si>
  <si>
    <t>Se efectuó Recepción Provisional, existe Acta</t>
  </si>
  <si>
    <t>Se efectúo la Recepción Definitiva, existe acta respectiva</t>
  </si>
  <si>
    <t>15/03/2019</t>
  </si>
  <si>
    <t>En acta de recepción de fecha 12/11/2018 , la comisión realiza recepción con Reserva del proyecto, otorgando un plazo de 18 días corridos para levantar las observaciones.</t>
  </si>
  <si>
    <t>12/11/2018</t>
  </si>
  <si>
    <t>con fecha 28/11/2018 la inspección técnica del proyecto da por levantada las observaciones realiza en la recepción con reserva del 12/11/2018.</t>
  </si>
  <si>
    <t>28/11/2018</t>
  </si>
  <si>
    <t xml:space="preserve">20.03.2018, con observaciones, </t>
  </si>
  <si>
    <t>20/03/2018</t>
  </si>
  <si>
    <t>Memorándum 275 del 27.04.2018, indica que las observaciones emitidas el 20.03.2018 fueron subsanadas.</t>
  </si>
  <si>
    <t>El proyecto se encuentra en operación con al menos el 70% de los usuarios totalmente conectados al sistema.</t>
  </si>
  <si>
    <t>Esta fecha corresponde a la autorización sanitaria  y donde se aprueban tres salas de procedimientos: Gineco-Obstetra, Medico-Enfermería y Odontologica por SEREMI de Salud. Con fecha 15/03/2018 se aprueba proyecto de Aguas servidas por SEREMI  de Salud. 
1. Estacionamiento ambulancia
El estacionamiento de la ambulancia está situado en el frontis del edificio y no se cuidaron los espacios para sacar la camilla desde la ambulancia, por lo que no es posible realizar dicho procedimiento, teniendo que estacionar la ambulancia al costado del CECOSF en una zona que no está pavimentada para tener espacio suficiente de maniobrar sin riesgos la camilla.
2. Estanque de agua muy próximo a acceso de emergencia
El estanque de agua frente a la puerta de acceso de emergencia dificulta el traslado de pacientes con camilla.
3. Puertas de acceso
Ambas puertas de acceso presentaban desperfectos en la instalación (zona de la bisagra) y a los pocos meses de funcionamiento presentaron desperfectos también en su cierre</t>
  </si>
  <si>
    <t>No existen</t>
  </si>
  <si>
    <t>El proyecto ha funcionado sin problemas hasta la fecha; el espacio es el adecuado para la totalidad de adultos mayores presentes.</t>
  </si>
  <si>
    <t>NO PRESENTA SITUACIONES QUE ESTÉN AFECTANDO EL NORMAL FUNCIONAMIENTO</t>
  </si>
  <si>
    <t>A la fecha se han observado perjuicios productos de terceros asociados a vandalismo, tales como robo de mobiliarios (basureros) y daños en diferentes elementos (pavimentos de caucho, bebederos, entre otros).</t>
  </si>
  <si>
    <t>Establecimiento operando con normalidad</t>
  </si>
  <si>
    <t>Obra entregada al Municipio a Explotación el día 25.08.2016, se desconoce si existen situaciones que afecten la normal operación del proyecto.</t>
  </si>
  <si>
    <t>El Estadio funciona en perfectas condiciones, es utilizado a diario por diversas organizaciones deportivas.</t>
  </si>
  <si>
    <t>El proyecto se encuentra en normal funcionamiento</t>
  </si>
  <si>
    <t>Obra entregada al Municipio a Explotación el día 25.10.2017, se desconoce si existen situaciones que afecten la normal operación del proyecto.</t>
  </si>
  <si>
    <t>No se han informado problemas de funcionamiento.</t>
  </si>
  <si>
    <t>En general, no existen situaciones particulares que afecten la normal operación del proyecto.</t>
  </si>
  <si>
    <t xml:space="preserve">no se observan situaciones anómalas en el uso de la cancha, se ha comportado de buena manera, eso si , es necesaria la constante y periódica mantencion, por lo que los equipos de peinado y relleno de caucho siempre debieran considerarse como parte del proyecto. </t>
  </si>
  <si>
    <t xml:space="preserve">LA empresa constructora   no realizó adecuadamente  el proceso de post venta  que corresponde al tiempo entre ambas recepciones . Lo anterior ocurre porque durante ese lapzo   la empresa se fue a la quiebra , no cumpliendo con reparaciones de post venta en distintos  módulos del edificio. </t>
  </si>
  <si>
    <t>Obra entregada al Municipio a Explotación el día 14.10.2016, se desconoce si existen situaciones que afecten la normal operación del proyecto.</t>
  </si>
  <si>
    <t>No existen antecedentes que estén afectando el normal operación del proyecto .</t>
  </si>
  <si>
    <t>05/09/2013</t>
  </si>
  <si>
    <t>El nuevo edificio si bien provee una serie de beneficios de confort  a los funcionarios y público general que lo visita, requiere un mayor gasto de mantención y exige una mayor disciplina en la ejecución de esta. Aspectos en los cuales se esta trabajando para dotar de los presupuestos necesarios para cumplir y mantener los estándares de calidad de un edificio con certificación LEED categoría ORO.</t>
  </si>
  <si>
    <t>18/06/2019</t>
  </si>
  <si>
    <t>Hasta el momento no hemos recibido por parte de la unidad beneficiaria algún contratiempo.-</t>
  </si>
  <si>
    <t>ACTUALMENTE SE OPERA EN FORMA NORMAL.
DURANTE EL PERÍODO DE GARANTÍA SE ATENDIERON PROBLEMAS DE FUNCIONAMIENTO EN ALCANTARILLADO, SISTEMA DE CALEFACCIÓN Y AGUA CALIENTE SANITARIA.</t>
  </si>
  <si>
    <t>14/12/2012</t>
  </si>
  <si>
    <t xml:space="preserve">No registra situaciones que afecten el normal funcionamiento del proyecto </t>
  </si>
  <si>
    <t>La empresa Contratista Inmobiliaria I.M. Ltda.  NO INFORMO DEL TERMINO DE LAS OBRAS 
Desde el año 2018 la Oficina Provincial de Vialidad Cautín tuvo que incorporar en su programa anual de  trabajos por administración directa el camino Chada loica Cementerio desde el Km. 0,000 al 6,000,
Principalmente se realizan operaciones de seguridad vial (demarcación, instalación de señalización vertical y tachas reflectantes.).
No se ejecutaron las siguientes operaciones contratadas:
Soleras Tipo A
Soleras Tipo C
Soleras Tipo C (pre. conv.)
Señalización vertical lateral tipo 1
Señalización vertical lateral tipo 2
Delineadores simples
Demarcación pavimento línea eje continua
Demarcación pavimento línea eje segmentada
Demarcación pavimento línea lateral continua
Demarcación ciclovía, línea eje segmentada
Demarcación ciclovía, línea lateral continua
Tachas reflectantes
tachones reflectantes
Modificación altura cámaras de inspección
Suministro coloc. barandas anti impacto metal galvanizado
Limpieza alcantarillas y cauces
Demarcación termoplást. pav. líneas, símbolos y leyendas</t>
  </si>
  <si>
    <t xml:space="preserve"> A la fecha no ha ingresado observaciones a la dirección por parte del usuario </t>
  </si>
  <si>
    <t>No hay situaciones a la fecha e informada a la dirección Regional de Arquitectura</t>
  </si>
  <si>
    <t xml:space="preserve">A la fecha no hay indicaciones por parte del mandante </t>
  </si>
  <si>
    <t>12/08/2017</t>
  </si>
  <si>
    <t>Los términos de contrato con las empresas que iniciaron el proyecto en aspectos como CCTV ya que se terminan los contratos y se debe hacer traspaso.</t>
  </si>
  <si>
    <t>No se han evidenciado dificultades en la operación de la infraestructura.</t>
  </si>
  <si>
    <t>NINGUNA</t>
  </si>
  <si>
    <t>Considerando que el centro de disposición de residuos sólidos domiciliarios corresponde a un Municipio pequeño de la comuna de Futaleufú, el cual opera manualmente los residuos reciclables, posee compactación mecanizada de los residuos descartables y tratamiento de residuos orgánicos a través de la descomposición aeróbica.
Es necesario evaluar las  mejoras para tener un buen funcionamiento dentro de las diferentes etapas del proceso, las cuales se detallan en documento denominado Factores y Operatividad, registrado en la carpeta digital expost.</t>
  </si>
  <si>
    <t>Contrato con empresa Cosal S.A. contratada por Resol. N°022 del 14.11.2013, recepcionada con fecha 16.06.2017, se encuentra en operación desde el 08.07.2016
Contrato con empresa Tromen Spa. contratada por resolución Exenta N°3774 del 16.12.2016, correspondientes a las calles Matta Freire, recepcionada el 22.06.2018, se encuentra en operación desde el 28.02.2018.</t>
  </si>
  <si>
    <t>no existen anomalías graves que afecten el buen funcionamiento del proyecto</t>
  </si>
  <si>
    <t>no hay antecedentes</t>
  </si>
  <si>
    <t>El proyecto se ejecutó parceladamente, dadas sus caracteristicas y por lo tanto hubo sucesivas puestas en servicio, a medida que se iban ejecutando las vias.</t>
  </si>
  <si>
    <t>Hasta el momento no se han detectado situaciones  que estén afectando  la normal operación del proyecto, se está  evaluando  que no existan  inconvenientes  con el Tratamiento de Aguas Servidas, que a futuro podría  afectar  al proyecto.</t>
  </si>
  <si>
    <t xml:space="preserve"> LO QUE AFECTA ES EL TRANSITO DE CAMIONES DE MAS DE 2 EJES  POR LA VÍA , YA QUE ANTES DE LA EJECUCIÓN SI PODÍAN TRANSITAR PERO HOY NO ES POSIBLE FALTANDO MAYOR FISCALIZACIÓN..</t>
  </si>
  <si>
    <t>Al momento de generar el proyecto en el año 2012, este recinto cumplía con toda la normativa vigente de jardines infantiles, pero durante la ejecución de las obras la normativa de jardines infantiles  (ley N°20.832) fue modificada; motivo por el cual el jardín esta siendo sometido a diferentes modificaciones para su correcta operación</t>
  </si>
  <si>
    <t>El mismo día que se realizó la recepción provisional del contrato, se entregó la operación y administración de la obra al Comité de APR Noviciado Peralito de la comuna de Pudahuel.</t>
  </si>
  <si>
    <t>01/10/2018</t>
  </si>
  <si>
    <t>LA PISCINA NO LOGRA LA TEMPERATURA ESPERADA CON EL SISTEMA DE CALEFACCIÓN SOLAR.</t>
  </si>
  <si>
    <t>01/01/2019</t>
  </si>
  <si>
    <t>En tiempo de invierno se inunda, pero no es tanto por el drenaje, si no por que es los lados laterales a presentado algunas dificultades pero mas por problemas de la pista atlética.</t>
  </si>
  <si>
    <t>-EL PROYECTO ESTUVO UN AÑO DE MARCHA BLANCA A CARGO DE LA EMPRESA QUE EJECUTO LAS OBRAS.
-LA RECEPCIÓN PROVISORIA SE REALIZO EL 21/12/2017 DESDE ESA FECHA AL 9/01/2018 QUEDO SIN OPERARIO.  
- CON FECHA 8/02/2018 SE REALIZA ENTREGA EN COMODATO DE LA PLANTA AL COMITE DE AGUA POTABLE RURAL, PARA QUE SE HAGAN CARGO DE LA OPERACIÓN DEL PROYECTO.
-EN UN PRINCIPIO LOS USUARIOS DESECHABAN CUALQUIER ELEMENTO POR EL ALCANTARILLADO POR LO CUAL ESTE SE TAPARA Y COLAPSARA, SE REALIZARON TALLERES Y CAPACITACIONES DE BUENAS PRACTICAS A LA COMUNIDAD Y DIRIGENTES.
-LA AUTORIDAD SANITARIA, REALIZA VISITAS PERIÓDICAS A LA PLANTA NOTIFICANDO A TRAVÉS DE ACTAS DE INSPECCIÓN SUS OBSERVACIONES.-</t>
  </si>
  <si>
    <t>01/05/2018</t>
  </si>
  <si>
    <t>10/10/2018</t>
  </si>
  <si>
    <t>El  primer edificio que se puso en operacion fue el del MOP, luego el de Gobierno Regional y finalmente el de Minvu.
Las obra no presentan posibles situaciones que afecten la normal operación de estos proyectos.
los 3 edificios MOP, GORE  BIOBIO Y SERVIU se encuentran en uso cumpliendo los objetivos con el que fueron formulados, y contribuyendo notoriamente a la recuperación de la Ribera Norte del río Biobio. Se han efectuado inversiones significativas de privados en las áreas adyacentes. (Edificios de viviendas, oficinas, servicios, comercio) y otros servicios públicos como Contraloría Regional, Fesub, Fiscalía Regional entre otros) atraidos por estas primeras intervenciones del Estado.   
Solamente ha habido problemas en los sistemas de climatizacion de los edificios del MOP y de Gobierno Regional.</t>
  </si>
  <si>
    <t>Problemas en el servicio de energía eléctrica, la localidad no cuenta con un suministro constante, muchas veces se caen los paneles solares y el motor generador. Sin embargo, esta situación para la escuela ha sido subsanada por el municipio al instalar un motor eléctrico propio. 
En la comunidad se va a subsanar en el corto plazo con un nuevo motor generador que el municipio comprará con fondos propios y en el mediano y largo plazo se construirá una planta solar que cuentará con financiamiento compartido.</t>
  </si>
  <si>
    <t>Funcionamiento normal</t>
  </si>
  <si>
    <t>Operación normal, con recepción de Essbio S.A., que es la empresa que tiene la concesión del Alcantarillado en la zona urbana de Peumo</t>
  </si>
  <si>
    <t>01/09/2019</t>
  </si>
  <si>
    <t>EL PROYECTO NO PRESENTAN SITUACIONES QUE AFECTAN EL NORMAL FUNCIONAMIENTO, A CUMPLIDO CON TODAS LAS EXPECTATIVAS Y PARTIDAS PROPUESTAS.</t>
  </si>
  <si>
    <t>Considerando que los itinerarios ofertados dependen solo de la voluntad y decisión de los operadores y la eventualidad que estos deseen realizar una mayor cantidad de operaciones las restricciones existentes obedecen a  la baja capacidad del terminal de PAX, de las instalaciones DGAC, de la existencia de sólo 2 posiciones de aeronaves ,1 con puente de embarque y la segunda posición remota. La inexistencia de radio ayudas como un ILS (aquí la presencia de niebla en las mañanas condiciona una muy baja probabilidad de operación en horas matutinas).</t>
  </si>
  <si>
    <t>Nuestro Servicio no está en conocimiento de situaciones que estén afectando la normal operación del proyecto.</t>
  </si>
  <si>
    <t>La no consideración de un protector de madera y una problemática con los drenes que provoca una pequeña acumulación de agua.</t>
  </si>
  <si>
    <t>Este proyecto tubo  problemas para poder energizar la linea netamente sustracción de la linea construida debiendo reponerla y considerar servidumbres que no estaban consideradas en el proyecto y poder conectar las viviendas</t>
  </si>
  <si>
    <t>No existen anomalías referentes al Proyecto.</t>
  </si>
  <si>
    <t>01/04/2018</t>
  </si>
  <si>
    <t>Los primeros tres meses (abril, mayo y junio) corresponden a la puesta en marcha,  promedio de 175 toneladas.</t>
  </si>
  <si>
    <t>01/07/2019</t>
  </si>
  <si>
    <t>No existe problema en la actualidad.</t>
  </si>
  <si>
    <t>NO SE DETECTAN.</t>
  </si>
  <si>
    <t>En situaciones puntuales, algunas luminarias presentan problemas de funcionamiento, debido a la desprogramación de sus circuitos, producto de los vientos y lluvias, pero se van reparando de inmediato.</t>
  </si>
  <si>
    <t>09/10/2014</t>
  </si>
  <si>
    <t>No existen situaciones que afecten la normal operacion del proyecto actualmente.</t>
  </si>
  <si>
    <t>No existen situaciones que estén afectando la operación del proyecto</t>
  </si>
  <si>
    <t>26/10/2018</t>
  </si>
  <si>
    <t>Ha habido problemas en el funcionamiento de la cancha del "ruedo" de la Medialuna producto de una impermeabilización de la última capa, lo que ha provocado dificultades en el drenaje de las aguas lluvias en rodeos efectuados con presencia de precipitaciones.</t>
  </si>
  <si>
    <t xml:space="preserve">No se ha visto afectado el normal funcionamiento. </t>
  </si>
  <si>
    <t xml:space="preserve">No existe antecedentes que  exista un problema que este afectando  la normal operación del proyecto </t>
  </si>
  <si>
    <t>NO HAY.</t>
  </si>
  <si>
    <t>Proyecto terminado.</t>
  </si>
  <si>
    <t>Normal funcionamiento</t>
  </si>
  <si>
    <t>No hay problemas en la operación del proyecto</t>
  </si>
  <si>
    <t>NINGUNA.</t>
  </si>
  <si>
    <t>17/03/2017</t>
  </si>
  <si>
    <t xml:space="preserve">Actualmente se encuentra en operación, según resolución sanitaria 526 con fecha 17-03-2017, con la salvedad de las lluvias de febrero del 2019, donde estuvo una semana sin operación, mientras el municipio arreglaba los daños en la sala de espera y entrega de leche. </t>
  </si>
  <si>
    <t>13/04/2019</t>
  </si>
  <si>
    <t>Cuando se comenzo con la ejecución del proyecto no se consideron los permisos correspondientes al proceso de desratización, lo cual cambia todo el cronograma del proyecto y aumenta los plazos.</t>
  </si>
  <si>
    <t>10/11/2017</t>
  </si>
  <si>
    <t>subsanadas las observaciones de la recepción definitiva, el proyecto funciona de forma normal.-</t>
  </si>
  <si>
    <t>Ninguna que mencionar.</t>
  </si>
  <si>
    <t>El proyecto inicial no contemplaba algunas partida la cuales fueron la causa del complemento de las obras y contrato. Obra tales como baños para los operadores (planta de impulsión), falta de barandas de seguridad en la plata de tratamiento.</t>
  </si>
  <si>
    <t>El proyecto se encuentra funcionando con total normalidad, hasta la fecha no se han ingresado reclamos al municipio por parte de los vecinos</t>
  </si>
  <si>
    <t>Del punto de vista técnico no hubieron situaciones que afectaran la normal operación del Sistema. Si existieron otras situaciones que generaron reclamos de los vecinos que derivo en compensaciones económicas y reparación de daños. Se produjeron daños en la propiedad privada como consecuencia de la estrechez de las calles de Socoroma, se derribaron postes de luz, se hizo uso de material  de los vecinos, etc. todo lo cual fue debidamente reparado. De ahí la demora en la Recepción Provisoria de las Obras, pero que se reitera no fueron problemas técnicos del alcantarillado ni del Sistema de Tratamiento.</t>
  </si>
  <si>
    <t>El proyecto funciona con normalidad desde marzo 2018</t>
  </si>
  <si>
    <t>CORRECCIÓN DE METROS CUADRADOS SEGÚN LO INDICADO EN EL CERTIFICADO DE RECEPCIÓN DEFINITIVA DEL CLUB DE BOXEO.
Serviu entrega el Club de Boxeo  a sus dirigentes el 11/09/2017 según consta en acta de entrega del recinto.</t>
  </si>
  <si>
    <t>El comportamiento de las obras civiles, de la construcción, mobiliario, juegos infantiles, máquinas de ejercicio, paisajismo en general y juego de agua,  es optimo. Cabe mencionar que el parque cuenta con mantención a través del Programa Conservación de Parques, este mantenimiento está a cargo de la empresa Espacios Verdes y Deportivos SPA, cuyo contrato esta vigente hasta noviembre de 2020.</t>
  </si>
  <si>
    <t>05/06/2019</t>
  </si>
  <si>
    <t>11/12/2018</t>
  </si>
  <si>
    <t xml:space="preserve">No existen situaciones que afecten el normal funcionamiento del proyecto </t>
  </si>
  <si>
    <t xml:space="preserve">Paraderos ubicados en vías jerárquicas de la ciudad principalmente en Avenida 21 de Mayo son obstaculizadas por vehículos que se estacionan frente a estos, lo que hace que los usuarios deban estar en la calle para hacer parar las micros. Los colectivos en general siguen parando donde el usuario les indica y no en los paraderos como debiese ocurrir.  </t>
  </si>
  <si>
    <t>Debido a lluvia estival se detectó filtración en la techumbre de la sala de espera, por lo que se está resolviendo con el contratista.
Se han reportado problemas de voltaje (electricidad) y de presión de agua potable, que se dan en el sector poblacional, no siendo responsabilidad del contratista, y que están siendo resueltas por las compañías de servicios básicos.</t>
  </si>
  <si>
    <t>no se visualiza</t>
  </si>
  <si>
    <t>22/09/2017</t>
  </si>
  <si>
    <t>No existe</t>
  </si>
  <si>
    <t>Actualmente esta en funcionamiento normal.</t>
  </si>
  <si>
    <t>EL SERVICIO OPERA NORMALMENTE</t>
  </si>
  <si>
    <t>Actualmente el proyecto está siendo explotado por la Corporación Municipal Costa Chinchorro
El proyecto no consideró la magnitud de caída de rocas en el sector del centro interpretativo, lo que ha ocasionado daños a la sala de bombas. Tampoco se consideró la presencia de roedores que han causado daños a los cables de energía en la sala de potencia eléctrica.</t>
  </si>
  <si>
    <t>Debido al no cumplimiento por parte de la empresa constructora de la post-venta.-</t>
  </si>
  <si>
    <t>solo en una oportunidad se presentaron malos olores en el sistema de alcantarillado durante el proceso de post venta. 
La empresa contratista revisó el sector afectado (Sala de Mudas 2do piso), y una ventilación del sistema de alcantarillado no sobrepasó la techumbre. Se subsanó observación y se solucionó problema.
El J. Infantil posterior a su ejecución, se benefició con carros para evacuar en caso de emergencias . Estos carros en la actualidad no cuentan con un espacio el cual permita su protección y su correcto guardado. Se emplazan provisoriamente a la intemperie y en un pasillo adyacente a los toboganes.</t>
  </si>
  <si>
    <t>FALTA DE PAVIMENTO EN VÍAS QUE CUENTAN CON COLECTOR DE AGUAS LLUVIA, CON ARRASTRE DE MATERIAL A SUMIDEROS Y DUCTOS</t>
  </si>
  <si>
    <t>04/04/2018</t>
  </si>
  <si>
    <t>27/05/2019</t>
  </si>
  <si>
    <t>Acceso a cabina de transmisión: para llegar a la cabina se debe escalar por una zona estrecha, la que a su vez, no considera acceso universal.
Sala de musculación: Se sugiere ampliarla a 30 personas, ya que actualmente es para 20 y las delegaciones son de 25 a 30 personas.
Faltó equipamiento para alto rendimiento, específicamente, peso muerto.
Se sugiere una entrada más ancha por seguridad, ante una eventual evacuación masiva.
Se sugieren gradas retráctil para permitir el uso de la cancha en otro deporte y generar más espacios.
Se sugiere resguardar el sistema de red húmeda, puesto que queda demasiado expuesto.
El acceso a los sistemas de ventilación presentan las mismas dificultades que el acceso a la cabina de transmisión.</t>
  </si>
  <si>
    <t>18/03/2019</t>
  </si>
  <si>
    <t>No se han observado situaciones que afecten la normal operación del proyecto.</t>
  </si>
  <si>
    <t>22/03/2017</t>
  </si>
  <si>
    <t>LA OPERACIÓN DEL PROYECTO ESTA A CARGO DE ESVAL</t>
  </si>
  <si>
    <t>23/07/2018</t>
  </si>
  <si>
    <t xml:space="preserve">Incendio en la vivienda de don Ricardo Levican Mansilla, destruyó por completo la vivienda y la totalidad del sistema fotovoltaico emplazado en esta. </t>
  </si>
  <si>
    <t>16/09/2017</t>
  </si>
  <si>
    <t>No existen situaciones que estén afectando la normal operación del proyecto, tanto puentes como pavimentos se encuentran dentro de la vida útil utilizada para su diseño. La fecha de comienzo de operación se asocia  de manera estimada a la de termino de la asesoría.</t>
  </si>
  <si>
    <t>16/12/2017</t>
  </si>
  <si>
    <t>28/11/2017</t>
  </si>
  <si>
    <t xml:space="preserve">Se encuentra en operación con cerca del 80% de los beneficiarios conectados al sistema </t>
  </si>
  <si>
    <t>13/05/2018</t>
  </si>
  <si>
    <t>no existen observaciones y no se han producido anomalías que afecten la operación del proyecto</t>
  </si>
  <si>
    <t>Pendiente la Autorización Sanitaria.</t>
  </si>
  <si>
    <t>29/09/2018</t>
  </si>
  <si>
    <t>EL PROYECTO PRESENTA UNA OPERACIÓN NORMAL A LA FECHA.</t>
  </si>
  <si>
    <t>10/04/2019</t>
  </si>
  <si>
    <t>TRAZADO DE LOS RECORRIDOS INTERNOS DE LA LOCOMOCIÓN COLECTIVA URBANA.
CIRCUITO INTERNO PARA LA SALIDA DE LOS BUSES INTER REGIONALES.</t>
  </si>
  <si>
    <t xml:space="preserve">La operación se realiza de manera normal </t>
  </si>
  <si>
    <t>31/12/2017</t>
  </si>
  <si>
    <t>No han habido situaciones que afecten la normal operación  del cuerpo de bomberos</t>
  </si>
  <si>
    <t>11/12/2016</t>
  </si>
  <si>
    <t>No hay problema.</t>
  </si>
  <si>
    <t>No se tiene antecedentes  de situaciones que esten afectando  la operación  del proyecto .</t>
  </si>
  <si>
    <t>No se han observado situaciones que afecten la operación del proyecto.</t>
  </si>
  <si>
    <t>18/06/2018</t>
  </si>
  <si>
    <t>Sin afectación del normal funcionamiento. Solo retraso normales por solicitud de Autorizacion Sanitaria</t>
  </si>
  <si>
    <t>No existen  situaciones que afecten la operación del proyecto</t>
  </si>
  <si>
    <t>no hay.</t>
  </si>
  <si>
    <t xml:space="preserve">La operación del proyecto se ha efectuado de manera normal </t>
  </si>
  <si>
    <t>24/05/2019</t>
  </si>
  <si>
    <t>El proyecto se encuentra en normal operación.</t>
  </si>
  <si>
    <t>No se presentan observaciones a la fecha.</t>
  </si>
  <si>
    <t>19/10/2017</t>
  </si>
  <si>
    <t>Esta obra empezará su operación cuando se  desarrolle la etapa  de Recepción Provisoria del Proyecto “Pro vivienda Maitencillo”, correspondiente a 47 viviendas SERVIU,  la obra antes descrita considera un avance de un 90% aproximadamente, terminando su ejecución fines de Septiembre.</t>
  </si>
  <si>
    <t>La empresa CGE está gestionando la Concesión Definitiva ante la SEC.</t>
  </si>
  <si>
    <t xml:space="preserve">Del punto de vista técnico o de la Ingeniería  sanitaria, el Sistema de Alcantarillado esta operativo desde la Recepción Final de las Obras, después de todas las pruebas que se hicieron, constatándose que opera a la fecha con toda normalidad, sin problemas.
Se produjeron problemas con algunos vecinos del pueblo por razones de otra índole, pero que no afectaron el funcionamiento del sistema.
Un problema observado es el reducido numero de conexiones domiciliarais de la población, es decir, no existe una plena utilización de las instalaciones. </t>
  </si>
  <si>
    <t>A la fecha no se presentan situaciones que perjudiquen la normal operación del recinto</t>
  </si>
  <si>
    <t>La obra está en normal funcionamiento.</t>
  </si>
  <si>
    <t>Alcalde de la comuna, rechaza las llaves del dispositivo por no contar con financiamiento para su administración.  Este financiamiento fue solicitado a MINSAL sin respuesta a la fecha</t>
  </si>
  <si>
    <t>Conjunto fue entregado a SENAMA, viviendas en uso y con observaciones menores que se han subsanado por empresa ejecutora.</t>
  </si>
  <si>
    <t>El proyecto se realizó en 6 etapas, las que comenzaron a operar individualmente una vez terminadas. La fecha ingresada corresponde al termino del primer contrato.</t>
  </si>
  <si>
    <t>La frecuencia de telecomunicaciones.
Destrucción de equipamiento producto  de actos vandálicos y accidentes que involucran arboles.
Cortes de energía que perduran más de una hora, producto de las condiciones climáticas y/o caída de arboles u otro que afecte la reposición rápida del suministro eléctrico.</t>
  </si>
  <si>
    <t>19/05/2018</t>
  </si>
  <si>
    <t>Las nombradas en  Informes Técnicos precedentes y que aluden a la demora por parte del proyectista en ingresar los planos de Proyectos de Agua y Alcantarillado y la demora de ESVAL en su aprobación y la negativa por parte de la D.O.M. a autorizar el cambio de clasificación del Condominio.
Cabe mencionar que se encuentra vigente la Boleta de Garantía de Buen Comportamiento del proyecto.</t>
  </si>
  <si>
    <t xml:space="preserve">Hasta la presente fecha nuestro Servicio no está en conocimiento de situaciones  que están afectando la normal operación del proyecto. </t>
  </si>
  <si>
    <t>El proyecto se encuentra en operación, con cerca del 80 % de los usuarios conectados al sistema.</t>
  </si>
  <si>
    <t>La obra esta en uso  desde la fecha del acta d entrega material de la obra.</t>
  </si>
  <si>
    <t>Proyecto en ejecución de antes de la fecha de recepción, puesto que es de alto interés de quienes se movilizan en bicicleta y fueron utilizando los diferentes tramos terminados antes de la recepción.
Proyecto en funcionamiento sin contratiempos.</t>
  </si>
  <si>
    <t>05/10/2018</t>
  </si>
  <si>
    <t>El proyecto no presenta situaciones que afectan la normal operación del proyecto.</t>
  </si>
  <si>
    <t>El sistema se encuentra operando de forma normal, administrado por comité APR.</t>
  </si>
  <si>
    <t>Durante el inicio de la operación se detecta que el cloro residual en las redes del dispositivo era insuficiente, sin embargo, se realizaron las gestiones con el comité de Agua Potable Rural del Sector y se restableció el nivel normal.</t>
  </si>
  <si>
    <t>30/05/2016</t>
  </si>
  <si>
    <t>A la fecha no se registran situaciones que afecten la normal operación del recinto.</t>
  </si>
  <si>
    <t>NO SE PRESENTAN SITUACIONES QUE AFECTEN EL NORMAL FUNCIONAMIENTO  DEL PROYECTO.</t>
  </si>
  <si>
    <t>SISTEMA OPERA NORMALMENTE</t>
  </si>
  <si>
    <t>Al día de hoy no existen inconvenientes identificados que afecten el normal desarrollo de las actividades de este establecimiento educacional.</t>
  </si>
  <si>
    <t>15/09/2018</t>
  </si>
  <si>
    <t>Reconocimiento oficial del estado</t>
  </si>
  <si>
    <t>El mismo día que se realizó la recepción provisional del contrato, se entregó la operación y administración de la obra al Comité de APR La Red de la comuna de El Monte.</t>
  </si>
  <si>
    <t>Se ha constatado que en 2 casos puntuales, los usuarios han sobrecargado los sistemas, lo que ha derivado en que operen los mecanismos automáticos de los sistemas, recuperándose el servicio de estos posteriormente. Lo anterior por el uso de equipos de refrigeración de gran requerimiento energético para su funcionamiento.</t>
  </si>
  <si>
    <t>NO EXISTEN SITUACIONES ANORMALES EN LA OPERACIÓN  DEL PROYECTO 
EL PROYECTO SE ENCUENTRA EN OPERACIÓN DESDE EL PRIMERO DE JUNIO DE 2017.</t>
  </si>
  <si>
    <t>29/07/2019</t>
  </si>
  <si>
    <t>18/09/2018</t>
  </si>
  <si>
    <t>Ciclovias en normal operación</t>
  </si>
  <si>
    <t>hasta el momento no se aprecia ninguna situación que pueda afectar a futuro el normal funcionamiento del proyecto</t>
  </si>
  <si>
    <t>A la fecha no se visualizan</t>
  </si>
  <si>
    <t>El recinto se encuentra actualmente en operación con administración IND.
El administrador del recinto señala las siguientes situaciones que están afectando el normal funcionamiento:
-Camarines Hombres 2do Piso. Tuvo filtraciones por tanto se deben reemplazar las palmetas de porcelanato en muro para utilización de duchas. 
-Goteras Techo Multicancha, generadas por aguas lluvias.
-Sala Caldera, Bombas Recirculadoras Agua Caliente, son 2 y están en funcionamiento permanente. Lo ideal es que funcionen alternadamente. 
-Citófonos de control acceso sin funcionar y Sistema Alarma Seguridad, no se ha puesto en funcionamiento.</t>
  </si>
  <si>
    <t>24/08/2018</t>
  </si>
  <si>
    <t>17/06/2018</t>
  </si>
  <si>
    <t>-	No existe situación que impida el normal funcionamiento del Jardín Infantil y Sala Cuna Nuevo Sol, Comuna de Alto Hospicio.</t>
  </si>
  <si>
    <t>No se tiene conocimiento que exista una situación que esté afectando al proyecto.</t>
  </si>
  <si>
    <t>No se ha tenido conocimiento de anomalías en la operación de estas soluciones fotovoltaicas.</t>
  </si>
  <si>
    <t>el proyecto opera de forma normal a la fecha.</t>
  </si>
  <si>
    <t>La única situación conocida por el ITO es que el mesón de atención de personas de Urgencia quedó sin protecciones adecuadas, dejando muy expuesto al funcionario con las personas que requieren atención. Esto fue abordado en un proyecto posterior donde se agregaron cierros vidriados.</t>
  </si>
  <si>
    <t xml:space="preserve">El proyecto se encuentra en operación desde el 27/09/2018, la ciclovía como tal, cuenta con resolución de fecha 13/03/2019 (se adjunta).
La falta de cultura provoca que las ciclovías todavía se use como lugar de detención de vehículos, por su parte los ciclistas por falta de costumbre todavía no usan normalmente la ciclovía.
En tanto, las medidas implementadas en gestión de tránsito han funcionado bien contribuyendo como se había esperado.    </t>
  </si>
  <si>
    <t>No existen situaciones que afecten la normal operación del proyecto.</t>
  </si>
  <si>
    <t>No existieron situaciones.</t>
  </si>
  <si>
    <t>25/10/2019</t>
  </si>
  <si>
    <t>La obra ha operado  bien y para el buen funcionamiento del pozo se ha oficiado al Municipio de Quillota para resguardar la obra e impedir estacionamiento de vehículos pesados  sobre área verde donde se emplaza el pozo de infiltración. Ordinario SERVIU N°184-8672 de fecha 6/11/2018. 
Cabe mencionar que se encuentra vigente la Boleta de Garantía de Correcta ejecución del proyecto,  en la eventualidad de que se produzca algún deterioro  atribuible a la obra.  Boleta N°2197756 del Banco Santander con vencimiento 07/10/2020.-</t>
  </si>
  <si>
    <t>Actualmente no existen situaciones que afecten la normal operación del estadio.</t>
  </si>
  <si>
    <t>16/10/2018</t>
  </si>
  <si>
    <t>11/03/2019</t>
  </si>
  <si>
    <t xml:space="preserve">Que le Municipio no estuviese realizando la limpieza y mantención adecuada en el área de proyecto. </t>
  </si>
  <si>
    <t>El proyecto se encuentra operando normalmente</t>
  </si>
  <si>
    <t>07/05/2019</t>
  </si>
  <si>
    <t xml:space="preserve">Vandalismo asociado a destrucción del mobiliario existente, tales como postes de alumbrado, rayados menores muros)
Se trabaja la posibilidad de postular a un proyecto de mantención de parques con recursos FNDR,  inicialmente, para luego postular  al programa de  conservación de parques del MINVU. </t>
  </si>
  <si>
    <t>30/04/2019</t>
  </si>
  <si>
    <t>No se observan situaciones que afecten el desarrollo normal de la operación del proyecto.</t>
  </si>
  <si>
    <t>El funcionamiento del parque costanera de ve afectado en su funcionamiento por  la falta de seguridad en su extensión, principalmente en la zonas de juegos y miradores, donde se presenta deterioro por vandalismo y basura. 
Aunque el parque esta en administración de la Municipalidad, este no es un recinto cerrado que permita una adecuada mantencion y conservación y seguridad del mismo..</t>
  </si>
  <si>
    <t>En enero de 2019, Municipalidad de Rengo solicitó verificar y aplicar garantías por demarcación deteriorada y/o borrada.</t>
  </si>
  <si>
    <t>No existen situaciones que afecten la operación normal del proyecto</t>
  </si>
  <si>
    <t>NO EXISTEN SITUACIONES QUE AFECTEN LA OPERACIÓN NORMAL DEL PROYECTO</t>
  </si>
  <si>
    <t>No existen situaciones que estén afectando la normal operación del proyecto</t>
  </si>
  <si>
    <t>Sin observaciones relevantes en la etapa de operación</t>
  </si>
  <si>
    <t>Se encuentra operando con normalidad con un casi 90% de los usuarios conectado a la red</t>
  </si>
  <si>
    <t>23/09/2018</t>
  </si>
  <si>
    <t xml:space="preserve">Actualmente la región de Coquimbo se encuentra atravesando problemas de sequía, que van en desmedro del correcto funcionamiento de los Sistemas de Agua Potable Rural de toda la región , por lo cual esta localidad es parte de esa realidad regional. </t>
  </si>
  <si>
    <t>01/02/2019</t>
  </si>
  <si>
    <t xml:space="preserve">El sistema se encuentra operando de forma normal a través del comité APR. </t>
  </si>
  <si>
    <t>La empresa Inelco Ltda. está gestionando ante la SEC la Concesión Definitiva que permitirá la conexión y suministro eléctrico al alimentador Chaca desde la Subestación Vitor de Engie S.A. y finalmente la operación.</t>
  </si>
  <si>
    <t>ninguno.-</t>
  </si>
  <si>
    <t>16/03/2019</t>
  </si>
  <si>
    <t>03/11/2017</t>
  </si>
  <si>
    <t>Problemas en luminarias de piso, que ya fueron solucionados</t>
  </si>
  <si>
    <t>El sistema funciona sin problemas.</t>
  </si>
  <si>
    <t>No existen situaciones que afecten el normal funcionamiento. proyecto esta 100% operativo.</t>
  </si>
  <si>
    <t xml:space="preserve">El sistema se encuentra operando de manera normal. </t>
  </si>
  <si>
    <t>16/11/2018</t>
  </si>
  <si>
    <t xml:space="preserve">El sistema se encuentra operando de manera normal por el comité APR. </t>
  </si>
  <si>
    <t xml:space="preserve">EL PROYECTO SE ENCUENTRA OPERANDO NORMALMENTE DESDE LA FECHA DE PUESTA EN SERVICIO A LA COMUNIDAD </t>
  </si>
  <si>
    <t>19/04/2018</t>
  </si>
  <si>
    <t>NO EXISTEN.</t>
  </si>
  <si>
    <t>NO PRESENTA SITUACIONES QUE EFECTAN EL  NORMAL FUNCIONAMIENTO DEL PROYECTO</t>
  </si>
  <si>
    <t xml:space="preserve">Se encuentra en espera de autorización sanitaria. </t>
  </si>
  <si>
    <t>Hasta el momento no se han presentado situaciones que afecten a la operación del proyecto</t>
  </si>
  <si>
    <t>No existe situaciones que afecta el normal funcionamiento del Establecimiento Educacional</t>
  </si>
  <si>
    <t>Entrega material  a la Municipalidad  de Loncoche según  consta en  Ord Nº 1904 del  07.05.2018</t>
  </si>
  <si>
    <t>No existe problema</t>
  </si>
  <si>
    <t>existe un normal uso de las obras, ya que se esta vía subsidio financiando el resto de las etapas referidas a la Macro infraestructura.</t>
  </si>
  <si>
    <t>Situaciones positivas y/o negativas que se presentaron durante la ejecución del proyecto u otras particularidades de este. 
(Institución Técnica)</t>
  </si>
  <si>
    <t>Positivos: El apoyo del SSMOCC en los distintos procesos: premura en la segunda licitación, autorización sanitaria, puesta en marcha, certificación MAIS, etc.
Negativos: la obra quedó detenida por más de 1 año con un 95% aproximadamente terminado, pero sin ser entregada al municipio, lo que deterioró las instalaciones y no permitió tener una empresa responsable de la totalidad de la obra.</t>
  </si>
  <si>
    <t>NO SE REALIZO LA MECÁNICA DE SUELO ANTES DE LA EJECUCIÓN DE OBRA LO QUE DERIVO EN LA CONSTRUCCIÓN DE UN MURO QUE NO ESTABA  CONSIDERADO.</t>
  </si>
  <si>
    <t>Sin observación</t>
  </si>
  <si>
    <t>Visitas de los usuarios durante la construcción de la obra.</t>
  </si>
  <si>
    <t>1. Mejoramiento Diversas calles Sector Aulen - Hualaihue, Algunos problemas se debieron al bloqueo de caminos y transbordadores durante las protestas de pescadores artesanales de la Región, produciéndose problemas de abastecimiento de combustibles, materiales y ausencias de trabajadores que no pudieron llegar a la obra.
2. Mejoramiento Diversas calles comuna de Chaitén, Se producen  diversas consideraciones técnicas, no consideradas en el proyecto original y derivadas a posteriori de la erupción del volcán Chaitén relacionadas básicamente con la sobre excavación debido al mal estado del actual suelo.
3. Mejoramiento Diversas calles comunas de Palena y Futaleufú,  se debió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t>
  </si>
  <si>
    <t>No existieron situaciones que escapen de otros proyectos.</t>
  </si>
  <si>
    <t>Claramente, la ejecución del proyecto responde para ayudar a personas en situación de calle siendo una situación positiva para la comunidad. El hecho de que Chillán ahora sea capital regional tambien genera una valoración positiva el desarrollo y operación del proyecto. Un aspecto negativo, es el retraso en la obra por tardía respuesta en reevaluación, y que el diseño no contemplaba los aleros para proteger las puertas, lo que llevó al aumento de las OOCC.
Los equipos y equipamiento no alteran la ejecución del proyecto, siendo las OOCC el item más sensible.</t>
  </si>
  <si>
    <t>se debió realizar replanteo de sistema de drenaje, lo cual estaba considerado en los términos de referencia, esta situación significo modificar técnicamente el sistema propuesto, sin embargo dicha modificación fue sin costo para el proyecto. a la fecha a respondido de buena forma.,</t>
  </si>
  <si>
    <t>positivas
es el impacto social en la gente y como le cambia la calidad de vida , la gente se olvida del tiempo que esperaron este poryecto , tienden ano emigrar y sus familias tienden a volver y construir sus casas cerca de sus familiares y tiene el acceso a conectarse.
Negativo 
los tramites que considera este proyecto y que son demoroso y muy engorrosos a veces, en este caso, en  la ejecución del  proyecto , fue afectado por temas de contingencia , lluvias  que afectaron al sector y que dificulto el acceso  y los traslados de materiales , ademas de los incendios en el sur que obligó el traslado de  personal de CGE, para la contingencia  y ademas del proceso de servidumbre que tiene su tiempo administrativo.</t>
  </si>
  <si>
    <t>El proyecto de acuerdo a su formulación se denominó como “Construcción Edificio Institucional MINVU –SERVIU, Antofagasta. Situación que fue necesario modificar debido a que  por la  creación de  nuevas líneas de programas, y nuevas obligaciones, tanto en la SEREMI como en el SERVIU, el diseño aprobado del edificio  no pudo dar cabida a las dos instituciones,  lo que se deriva de realizar un catastro de los puestos de trabajos, y determinar el déficit de éstos, y una serie de otros factores que en definitiva, de común acuerdo  entre las autoridades regionales y del nivel central, solo sería para SERVIU. La dotación del edificio el año 2014 era de 137 funcionarios del SERVIU y 50 funcionarios la SEREMI MINVU,  sin embargo durante el año 2017 la dotación entre los dos servicios es de 219 funcionarios, lo que implica que  restarían 32 puestos de trabajo, los que son imposible de habilitar en la superficie del edificio en construcción. Si bien es cierto la normativa actual permitiría mayor altura, esta solución resultas inviable, ya que se requeriría modificaciones   a partir de las  fundaciones, aspecto que no fue posible generar.   
Por otra parte el nuevo edificio provee un mejor servicio a la comunidad al otorgar una mejor atención por su amplia planta para la atención de público, las facilidades para la accesibilidad, lo que sumado a la ubicación en un sector central de la ciudad,  logra otorgar una mejor calidad en la atención, situación que también redunda en los funcion</t>
  </si>
  <si>
    <t>El problema principal es el cambio de normativa en el proceso de construcción de la posta, demorando su termino, ya que los tramites de solicitud de recursos adicionales se demoran por lo menos 6 meses.-</t>
  </si>
  <si>
    <t>1) LA LIQUIDACIÓN DEL PRIMER CONTRATO POR QUIEBRA DEL CONTRATISTA, Y TRABAJADORES QUE RECLAMARON NO HABER RECIBIDO SUS SUELDOS.
2) LA NO CONTRATACIÓN DE UN ATO, QUE APOYARA FUNCIONES DE LA ITO, DADO QUE LA ITO NO TENÍA DEDICACIÓN EXCLUSIVA A LA EJECUCIÓN DE ESTE PROYECTO. 
3) MEJORAS INTRODUCIDAS DURANTE LA EJECUCIÓN DEL PROYECTO, BAJO EL SEGUNDO CONTRATO.
LA ITO TITULAR DEL PRIMER CONTRATO, FUNCIONARIA A CONTRATA Y CON 11 AÑOS DE SERVICIO, FUE SUJETO DE INVESTIGACIÓN SUMARIA, DESTITUCIÓN DE SU CARGO Y ÚNICA FORMALIZADA CON UNA DEMANDA CIVIL POR PARTE DEL CONSEJO DE DEFENSA DEL ESTADO, AÚN EN PROCESO.</t>
  </si>
  <si>
    <t>No se cuenta con información</t>
  </si>
  <si>
    <t>Sin observaciones.-</t>
  </si>
  <si>
    <t>Hasta Junio de 2016 se ejecutó un 90,86% de las obras contratadas.  Desde ese mes el Contratista paralizó las faenas en forma unilateral sin causa justificada.   Conforme a lo dispuesto en el Art. 139 del R.C.O.P., se puso término administrativo y de forma anticipada anticipado con cargo mediante Resuelvo D.V. R. A. IX R. Nº 2261 de  fecha 06.11.2017.-</t>
  </si>
  <si>
    <t>EL edificio mejoro significativamente las condiciones de los alumnos respecto al antiguo establecimiento, en confort, espacialidad,</t>
  </si>
  <si>
    <t>El proyecto una vez entregado a explotación no entro en operación hasta un tiempo después</t>
  </si>
  <si>
    <t>Coordinación con el equipamiento que se realizaba por otro medio</t>
  </si>
  <si>
    <t>Coordinar con el equipamiento y equipos que son ingresados posterior a la entrega del edificio y que deben coincidir con los espacio diseñados.</t>
  </si>
  <si>
    <t>La situación negativa que afecto el principio del proyecto fue encontrarse con la ocupación de las fundaciones de los vecinos en terreno propio.</t>
  </si>
  <si>
    <t>La situación negativa más significativa fue el retraso de 21 días en el termino de la obra.</t>
  </si>
  <si>
    <t>LAS SITUACIONES NEGATIVAS FUERON QUE HUBIERON TRES PROCESO DE LICITACIÓN LO QUE LLEVO A GENERAR MOLESTIA PARA LAS PERSONAS POR EL PROCESO DE EJECUCIÓN Y SU PLAZO QUE FUE MUY EXTENSO</t>
  </si>
  <si>
    <t>Partidas no consideradas en el diseño
Napas de Agua en el Terreno
Difícil acceso a terreno
Proyecto piloto</t>
  </si>
  <si>
    <t>Este proyecto es una vía muy importante para la ciudad de Osorno.</t>
  </si>
  <si>
    <t>Toda la ejecución del proyecto no se presentaron anomalías  negativas todo el proyecto se realizo y/o ejecuto de acuerdo a ET y planos del proyecto.</t>
  </si>
  <si>
    <t>Las situaciones negativas se pueden definir en los aumentos y disminuciones de obra porque atrasan los procesos de ejecución toda vez que cada modificación requiere un tiempo de informes y luego aprobaciones por parte del Gobierno Regional que a veces se extienden mas de lo previsto y se debe proceder con extensiones de plazos y renovaciones de garantías entre otros por menores.</t>
  </si>
  <si>
    <t>Dada las características del proyecto, las situaciones negativas tuvieron que ver con el área de intervención y las molestias que se generaron a las personas que transitaban por el lugar. Algunos accidentes menores por falta de señalizacion y el derrumbe de una pared de material de barro de un local comercial.
De las situaciones positivas, podemos destacar el mejoramiento de aquellas veredas que se encontraban en mal estado y que afectaban el normal desplazamiento de los peatones, que en más de una oportunidad provocaron accidentes.</t>
  </si>
  <si>
    <t>Situación  negativa  que se presentaron  durante la ejecución de la obra  fue la  incapacidad de la  primera  empresa Contratista  ALASKA para  dar cumplimiento y continuar con la Obra  hasta  su término,
Por tanto se  tuvo  que  dar  término con otra empresa  Contratista</t>
  </si>
  <si>
    <t>NEGATIVAS FALTO MEJORAR EN EL DISEÑO DE PROYECTOS SOLUCION DE AGUAS LLUVIAS Y DETALLE DEL DISEÑO QUE PERMITA UNA MEJOR SUPERVISIÓN DE  ITOS.
-  FALTO MAYOR COMUNICACIÓN CON  LA COMUNIDAD DEL IMPACTO REAL DEL PROYECTO.
- VER IMPREVISTOS COMO QUE RED ALCANTARILLADO SE ENCONTRABA  EN MUY MAL ESTADO PRODUCIENDO ATRASOS EN LA OBRA</t>
  </si>
  <si>
    <t>-Discrepancias entre EE.TT y presupuesto que fueron solucionadas en el transcurso de la ejecución
-Retraso en la entrega de terreno desde bienes nacionales al municipio por al rededor de 6 meses 
-Las condiciones del terreno no eran las optimas ya que al momento de realizar las excavaciones se encontró con un suelo muy pedregoso</t>
  </si>
  <si>
    <t>El sistema, en su generalidad, ha estado funcionando sin inconvenientes. Sin perjuicio de ello, se han detectados algunos inconvenientes en la operación de uno de los pozos de abastecimiento de agua potable, que estaba en funcionamiento antes de la realización de este proyecto, el que provocó que dejara de operarse.
El presente año la DROH construyó un nuevo pozo para reemplazar al pozo que tuvo problemas.</t>
  </si>
  <si>
    <t>Las situaciones fueron con el contratista que se le aplicó una multa por no entregar la boleta de garantía.</t>
  </si>
  <si>
    <t>NO EXISTIERON SITUACIONES QUE ALTERARAN LA EJECUCIÓN DEL PROYECTO.</t>
  </si>
  <si>
    <t>Los aumentos de plazos y modificaciones a costo cero de algunas partidas</t>
  </si>
  <si>
    <t>PRINCIPALES DIFICULTADES EN EL DESARROLLO DE LA OBRA:EDIFICIO SERVIU-MINVU
La ejecución de una obra de gran envergadura, requiere de la intervención prácticamente permanente de Profesionales Especialistas para el apoyo en el Control e Inspección de partidas, que teniendo especificaciones acotadas, si requieren de apoyo de ITO de competencias similares para genera mayor fluidez a los procesos en general durante la ejecución y cumplir los programas de trabajo. En el curso de las obras, esto se atendió con apoyo de varios Profesionales Serviu a tiempos parciales como apoyo al Director de Obra y Jefa de Proyecto. Por otro lado, Serviu no dispone de equipos propios para realizar mediciones de diversos materiales para una obra de características complejas (Termo-Anemómetros, Medidor Temperatura Ambiente, Higrómetro Ambiental, Medidor de Lux, Medidores de Ph Agua, y otros similares), elementos que pueden tener aplicación recurrente en otros proyectos del tipo Edificación). En el aspecto constructivo, el emplazamiento del Edificio dificultó la logística de recepción y control de insumos relevantes, por ejemplo, Moldajes, Acero, Muros Cortina, elementos que se debieron revisar y controlar desde origen para facilitar la continuidad de las obras. Respecto a la socialización del Proyecto, una parte importante de la interacción del proyecto en desarrollo con los futuros Usuarios, la atendió Jefa de Proyecto y Director de Obra, lo cual debería ser atendido por Especialistas en Comunicacio</t>
  </si>
  <si>
    <t>Desarrollo normal</t>
  </si>
  <si>
    <t>Se efectuaron dos liquidaciones de contrato en forma anticipada, la primera con la Empresa EDECO y la segunda con el Empresa Atacama, lo que significo ejecutar los informes de avance en obra y liquidación financiera , para las posteriores licitaciones respectivas, esto significo que los tiempos definidos inicialmente para la ejecución de obras aumento considerablemente.</t>
  </si>
  <si>
    <t>Negativas:
-Afectación de la carpeta de rodado del camino tras el recinto del Ad. Cañal Bajo, (Frente a destacamento del ejército de Chile), por el intensivo  transito del subcontratista que retiró el escombro proveniente del corte y proporciono el árido para la base de los 250 m. del alargue.
- Corte del camino que conectaba el camino 225 con el del ejercito debiendo derivar el tránsito de los usuarios (principalmente conscriptos del ejército y otros) unos 500 m. mas al norte en el nuevo camino que conectaría a ambos nuevamente. (nuevo camino básico en malas condiciones para estos efectos).
Positivas:
-Se produjo una muy buena interacción de colaboración por parte del equipo designado por la Dirección General de Aeronáutica Civil  como contraparte técnica del proyecto que permitió dar una solución a los múltiples problemas que arrojó la nueva SLO. Esto permitió flexibilizar o mitigar algunas exigencias normativas y comenzar las operaciones en los plazos comprometidos.
- Buena interacción con los propietarios afectados por los cortes a realizar a posteriori que permitieron realizar rebajes y cortes de algunos árboles antes de la gestión de expropiación efectiva, dando alivio a las principales objeciones de la SLO (aprox pista 15-33).
-Debido a la excelente programación y al control estricto del Inspector Fiscal en combinación con una muy buena coordinación con jefatura del Ad. se cumplieron con los plazos de cierre  total si afectar a las operaciones de aeronaves más qu</t>
  </si>
  <si>
    <t>En el transcurso de materialización de esta iniciativa, se pudo rectificar y rediseñar parte de este, ya que se cambió el Mirador Roca Calabocillos Norte, ya que presentaba deficiencias en su diseño, a lo cual se realizaron las gestiones pertinentes y en su reemplazo se propuso el Mirador Puente Maguellines, el cual finalmente se licitó y construyó.</t>
  </si>
  <si>
    <t>El proyecto se diseñó en el año 2012 y pasó mucho tiempo entre la presentación, obtención de RS, por lo que cambian normativas y algunos materiales se descontinuaron.
Las modificaciones del proyecto fueron muy considerables en costos, por lo que el proyecto final aumentó en más de un 50% el monto, esto puede indicar que el problema principal radicó en el diseño y el la vida del proyecto (Presentación a financiamiento y ejecución), fue muy extensa, provocando otros cambios (normativas).</t>
  </si>
  <si>
    <t>Positivas 
El impacto social es muy grande y positivo , cambia la vida de las personas y se olvidan el tiempo de espera de estos proyectos a partir de la fecha en que la directiva  va ala municipio a solicitar, y en que este sea un proyecto factible , en promedio pueden pasar  15 años .
Negativos. 
Los tramites  de servidumbres con vialidad , los imprevistos , las ventas de terrenos los dueños de los terrenos afectos que no tienen mucho interes en dar servidumbres al no ser beneficiarios  de espera, la impaciencia de la gente una vez iniciada la obra y  en este caso particular la sustraccion de la linea construida., entre otros eventos administrativos , lo que lleva a la empresa a no tener mucho interés en construir en zonas rurales.</t>
  </si>
  <si>
    <t>La comunidad de Huana ahora cuenta con alcantarillado,  el cual es mantenido por la empresa aguas del valle,  la gran mayoría de los vecinos de ese sector están conectados al colector, por lo cual el problema sanitarios de los pozos particulares se mejoro, ademas  por tratarse de una zona urbana  con radio operacional de aguas del valle, los vecinos pueden postular a subsidios otorgados por el Serviu, ademas la calle principal  de Huana Pedro Cortes Monrroy quedo Pavimentada en su totalidad y  tres calles de centro de Huana, logrando así  obtener una mayor calidad de Vida los vecinos de la localidad de Huana.</t>
  </si>
  <si>
    <t>Fue aprobada la operación del recinto mediante resolución Nº 002271 de la SEREMI de Salud del Biobío de fecha 9 de mayo de 2019.</t>
  </si>
  <si>
    <t>Negativo: discrepancia de la topografía original, versus el diseño levantado.
Positivo: Preselección de servicio a la comunidad.</t>
  </si>
  <si>
    <t>SE PUEDE DESTACAR QUE ESTE PROYECTO GENERÓ UN EFECTO POSITIVO YA QUE HA PERMITIDO EL DESARROLLO DEL SECTOR PESQUERO ARTESANAL, CONSIDERANDO QUE ESTÁN POSTULANDO A VARIOS PROYECTOS ESTATALES QUE LE PERMITEN DIVERSIFICAR LA PESCA, TALES COMO LA ACUICULTURA Y EL REPOBLAMIENTO DE RECURSOS.</t>
  </si>
  <si>
    <t>Positivas: 
- Mayor sensación de seguridad de los vecinos
- Considerable ahorro en las cuentas de alumbrado público
- Acogida favorable de vecinos, ya que se  instalaron luminarias en sectores rurales.</t>
  </si>
  <si>
    <t>Sin duda, la población recepciona de buena forma la Ejecución de la iniciativa, siendo el principal beneficio el menor tiempo de desplazamiento desde el centro a sus hogares. La obra cumple con la normativa y es un trabajo estandarizado. El principal problema se origina en los plazos de entrega de la obra, ya que por la complejidad de la obra, dependen de recepción por parte de organismos externos como SERVIU y DGA. En este contexto, las obras civiles no superan el aÃ¿Â±o de ejecución de obras en su totalidad, pero la tramitación de los servicios en este caso y en otros, supera el aÃ¿Â±o en entrega de respuestas, cuyo plazo no esta contemplado en EX-ANTE.</t>
  </si>
  <si>
    <t>La obra se desarrollo normalmente, solo con dos modificaciones de plazo. La entrega de la obra fu dentro de los plazos establecidos sin retrasos.</t>
  </si>
  <si>
    <t>Esta infraestructura ha permitido retomar las actividades huasas en la comuna de Yerbas Buenas, permitiendo, además, servir de alternativa a otros clubes de comunas vecinas.</t>
  </si>
  <si>
    <t>El parque se encuentra con buen funcionamiento desde su fecha de apertura siendo espontáneamente utilizada por los usuarios. conjuntamente registra la realización de numerosas actividades realizadas tanto por el Centro Cultural Casona Dubois como por los diferentes departamentos municipales.
Cabe mencionar que dado el presupuesto disponible y por consiguiente la materialidad utilizada, la explanada no soporta el ingreso de automóviles lo que dificulta la carga y descarga de equipos y equipamientos requeridos en las actividades.</t>
  </si>
  <si>
    <t>Positiva 
El impacto social es muy grande y positivo , cambia la vida de las personas y se olvidan el tiempo de espera de estos proyectos a partir de la fecha en que la directiva  va ala municipio a solicitar, y en que este sea un proyecto factible , en promedio pueden pasar  15 años
Negativa 
En este caso   los trámites permisos visita a terreno de vialidad , fue como lo mas complejo  ya que la mayor parte del proyecto va por camino de vialidad , el otro componente que es casi en todo los proyectos eléctricos el tema de las servidumbres.</t>
  </si>
  <si>
    <t>LA NECESIDAD DE PODER COORDINAR LA INSTALACIONES DE EQUIPOS Y EQUIPAMIENTOS CON LAS OBRAS CIVILES, SE ESTIMA MAS ADECUADO LICITAR TODO EL PROYECTO COMO UNO SOLO, AUNQUE ESO PUEDE IMPLICAR AUMENTAR LOS COSTOS DEL PROYECTO.</t>
  </si>
  <si>
    <t>No se presentaron situaciones negativas de dificultad. Solo  inconvenientes propios del proceso de ejecución , las cuales fueron subsanadas oportunamente.
En relación a lo positivo de este proyecto, permitió mejorar el entorno, con vías de circulación adecuadas para transeúntes, siendo el sector un lugar trafico constante, por ser una avenida de acceso principal a la ciudad.</t>
  </si>
  <si>
    <t>En la fachada se genero oxido en los tensores de los quiebra-vista o parasoles exteriores pero en general no tuvo mayores problemas</t>
  </si>
  <si>
    <t>SIN DUDA ESTE PROYECTO TIENE EL GRAN PROBLEMA QUE LA EMPRESA CONTRATISTA, PRODUCTO DE UNA COORDINACIÓN INTERNA, NO FORMALIZÓ EN EL TIEMPO ADECUADO EL TERMINO DE OBRA, SINO QUE CON 28 DÍAS DE ATRASO, A PESAR QUE LE FUE NOTIFICADO DE QUE DEBÍAN HACERLO. ESTO GENERO UNA MULTA DE MAS DE 29 MILLONES, EQUIVALENTES APROX. AL ULTIMO ESTADO DE PAGO. ANTE LO CUAL LA EMPRESA SE SINTIÓ AFECTADA Y EFECTUÓ UNA SERIE DE ACCIONES TENDIENTES A NO VERSE AFECTADOS POR EL PAGO DE LA MULTA, LA CUAL DEBIAN CANCELAR PREVIO A CURSAR EL ULTIMO COBRO. RECURRIERON A CONTRALORIA Y GOBIERNO REGIONAL, QUIENES COMO UNIDAD FINANCIERA SE MANTIENEN COMPLETAMENTE EN CONOCIMIENTO DE ESTA PARTICULAR SITUACION. COMO NO TUVIERON PRONUNCIAMIENTO FAVORABLE, NUNCA EFECTUARON EL COBRO DE DICHO PAGO.
ESTA SITUACIÓN FUE PLANTEADA MEDIANTE DIVERSOS OFICIOS AL GOBIERNO REGIONAL, TENDIENTE A CLARIFICAR EN QUE FORMA SE PONÍA TÉRMINO Y LIQUIDACIÓN DEL CONTRATO, LO CUAL RECIÉN SE PUDO CONCRETAR EL 03. DE SEPTIEMBRE DEL 2018, MEDIANTE DECRETO ALCALDICIO OBRAS N°43 DE DICHA FECHA.</t>
  </si>
  <si>
    <t>Es complicado el tramite técnico de aprobación de los proyectos sanitarios rurales  por parte de la Seremia de Salud.-
Debido a que los proyectos en la etapa de diseño son antiguos y la normativa cambia.-.</t>
  </si>
  <si>
    <t>Existieron problemas en la adquisición de los equipos, por la no respuesta de la orden de compra del oferente adjudicado, y la diferencia de precios entre los equipos ofertados.</t>
  </si>
  <si>
    <t>Es importante señalar que el proyecto consideró un sistema de ventilación pasiva para el clima del edificio, sistema que no funcionó adecuadamente al entrar en operación el edificio; por lo que fue necesario efectuar estudios y analizar alternativas para lograr una climatización adecuada.
Después de tener una solución técnica viable y teniendo un presupuesto estimado, la Fiscalía Regional realizó una licitación pública a la que llegaron dos ofertas con montos por sobre el monto disponible en presupuesto, posteriormente, se realizó un segundo llamado a licitación privada el año 2018</t>
  </si>
  <si>
    <t>Solo se menciona lo complejo que fue reevaluar luego que la primera empresa decidiera dejar de trabajar sin dar explicaciones a la municipalidad.</t>
  </si>
  <si>
    <t>La aprobación de las obras extraordinarias en relación a la necesidad de construir una nueva torre de señal (no considerada9</t>
  </si>
  <si>
    <t>SITUACIÓN POSITIVA. REDUCCIÓN DE PPTO EN OBRAS CIVILES, ENTRE LO ADJUDICADO Y EL FINAL.
NEGATIVO: PLAZOS, AUMENTOS NO PROGRAMADOS INICIALMENTE.</t>
  </si>
  <si>
    <t>Negativa: cambio de la directiva del APR, en algunas situaciones desconocen acuerdo con los antecesores.
Positiva: servicio a la comunidad del sistema.</t>
  </si>
  <si>
    <t>Se solicitó la reevaluación del proyecto con la finalidad de eliminar veredas y poder incluir otras que no estaban consideradas originalmente en el proyecto a costo cero, lo cual no tuvo buen término, debido a esto se produjo la última modificación de contrato que incluyó una disminución de obras por un total de 641 metros cuadrados. La disminución de obras se produjo por encontrarse veredas en buen estado, por diferencias en las cotas, construcción de muros por parte de los vecinos y solicitudes de la junta de vecinos de sector. Se adjunta informe técnico que solicitaba reevaluación.</t>
  </si>
  <si>
    <t>Como aspecto positivo, cabe señalar la construcción y operación de la Red de Alcantarillado y Sistema de tratamiento de Aguas Servidas, que puso fin a un largo problema sanitarios, lo que ademas permitió la generación de emprendimientos comerciales.
Los aspectos negativos son los señalados precedentemente y ademas el bajo numero de instalaciones de Uniones Domiciliarias por parte de los beneficiarios.</t>
  </si>
  <si>
    <t>Cuenta con reconocimiento Oficial RO de fecha 28 Mayo 2019</t>
  </si>
  <si>
    <t>a.	Situaciones Positivas: Durante la ejecución de la obra muchos vecinos manifestaron su conformidad y agradecimiento por el nuevo uso que se daría al terreno, hoy convertido en parque.
b.	Situaciones Negativas:  La gran cantidad de escombros, desechos orgánicos  y basura que personas dejaban en la obra, durante la construcción.</t>
  </si>
  <si>
    <t>Existió ocupación de BNUP por parte los residentes del sector</t>
  </si>
  <si>
    <t>LO QUE MAS AFECTO LA BUENA EJECUCIÓN DE LAS OBRAS FUE QUE  EL MUNICIPIO ENTREGO MAL EL POLIGONO DEL TERRENO Y SE DEMORO DEMASIADO TIEMPO EN CORREGIR ESTE ERROR.</t>
  </si>
  <si>
    <t>La imagen arquitectónica de los paraderos han entregado una identidad a la ciudad. En los sectores mas aislados de la ciudad los paraderos han funcionado de manera correcta tanto para subir a las micros como puntos de resguardo del sol .</t>
  </si>
  <si>
    <t>Describiría de manera exitosa la ejecución del contrato, ya que pese a que se debió liquidar anticipadamente, fue posible reanudar las obras sin aumentos de montos ni plazos.</t>
  </si>
  <si>
    <t>El único inconveniente fue el manejo con el tránsito, ya que era una vía muy concurrida, ya que es el acceso al Hospital de la comuna de Panguipulli.</t>
  </si>
  <si>
    <t>EL PROYECTO TUVO QUE ESPERAR AUTORIZACION DE LA EMPRESA ELECTRICA. ATRASO EN LA AUTORIZACION POR COOPELAN PARA OBRAS DE EMPALME A SUS REDES EXISTENTES EN UN TOTAL DE 2 KM., DADO QUE EL SAG SOLICITÓ INFORMACION DE LOS TERRENOS INVOLUCRADOS CON BOSQUE NATIVO PARA LA TRAMITACION DE LOS PERMISOS DE CORTE DE ARBOLES.</t>
  </si>
  <si>
    <t>La unidad técnica no emitió comentarios en este punto</t>
  </si>
  <si>
    <t>Debido a que los proyectos de diseño son muy antiguos, se dificulta en obra los cambios de normativas.-</t>
  </si>
  <si>
    <t>El Proyecto de Reposición del J. Infantil Ricitos de Oro, comuna de La Serena. Consideró en su proyecto de Agua Caliente “Panel Colector Solar” como apoyo al agua caliente. (termosifón)
Tiene una capacidad de 3 Niveles de Sala Cuna (20+20+14) y 3 Niveles Medios (28+28+28): Total 138 Pre- Escolares
En este establecimiento solo existe 1 bombona de GAS para JUNJI. Se realizó la única carga de gas con fecha 09-08-2018 por 275 litros, la que ha durado hasta la fecha.
Por lo que existe un beneficioso ahorro de gas, en relación a la mayoría de los Jardines Infantiles de JUNJI.</t>
  </si>
  <si>
    <t>TRAMOS DE EXCAVACIÓN EN TERRENO DE DUNA CON COTA DE RASANTE UBICADA A 5 BAJO SUPERFICIE REQUIRIERON ENTIBACIÓN ESPECIAL. 
BUENA COORDINACIÓN DE LOS TRABAJOS CON LOS RESIDENTES DEL SECTOR INVOLUCRADO</t>
  </si>
  <si>
    <t>Situaciones positivas: Proyecto bastante completo en arquitectura e ingeniería (salvo una cosa). 
 Se contaba con una superficie adecuada para las instalaciones de faenas.
 Buena coordinación administrativa con la fuente de financiamiento, lo que permitió tramitar estado de pagos sin problemas.
 La ejecución del proyecto se realizó normalmente, lo que implicó que se finalizara antes de la fecha de término indicada en el acta de entrega de terreno.
Situaciones negativas: El proyecto informado se emplazaba en un terreno plano, siendo que existían desniveles considerables, lo que provocó una equivocación en la cubicación de rellenos.
 El proyecto no actualizó su emplazamiento, ya que con el proyecto polideportivo primera etapa , el canal de regadío se desplazó hacia el oriente, quedando por debajo del  proyecto polideportivo segunda etapa, por lo que este edificio debió ser trasladado, originando una modificación no significativa.
 El proyecto tiene permiso de edificación del año 2014, permiso que fue tramitado por el arquitecto de la municipalidad con la colaboración de la consultora Argia. La consultora subcontrató la ingeniería,  lo que provocó que a la fecha de ejecución del proyecto, contactarse con el ingeniero patrocinante del proyecto fuese difícil, ya que no existía ninguna obligación contractual con él por parte del municipio.
 Hubo algunos errores mínimos en la cubicación de las partidas.
 El proyecto en primera instancia tenía asignada una asistencia técnic</t>
  </si>
  <si>
    <t>En lo positivo se observó en que la capacidad técnica del contratista a cargo de esta obra evitó incumplimientos administrativos, como errores de comprensión u omisión en las obras civiles, así mismo la incorporación de un ITO con experiencia.
Respecto a las situaciones negativas, se observa el acostumbrado incumplimiento de plazos y servicio por parte de la empresa proveedora de electricidad</t>
  </si>
  <si>
    <t>NEGATIVAS:
- RETRASO EN LA EJECUCIÓN. 
- POR DIVERSOS FACTORES SE AFECTARON CANALIZACIONES, POSTES, ÁRBOLES, Y OTRAS OBRAS CERCANAS QUE SUFRIERON DAÑOS Y QUE PARA DEJARLAS EN SIMILARES CONDICIONES A LAS QUE SE ENCONTRABAN AL INICIAR LAS OBRAS, RETRASARON, ENTRE OTRAS COSAS, LA EJECUCIÓN TOTAL DEL PROYECTO.
- IMPACTO GENERADO POR LAS OBRAS EN TODO EL SECTOR, EN LA MEDIDA QUE AVANZABA LA OBRA NO SE RETIRO SISTEMÁTICAMENTE LOS EXCEDENTES OCASIONANDO DIFICULTADES DE MOVILIDAD DE LOS VECINOS DEL SECTOR, EN PERÍODOS EXCESIVOS.
- PROBLEMAS EN LA SEÑALETICAS Y/O BARRERAS DE ADVERTENCIA A PEATONES Y CONDUCTORES, QUE DELIMITEN CLARAMENTE LA ZONA DE EXCAVACIONES.
- NO SE VERIFICA LA INSTALACIONES DE PASARELAS EN LAS EXCAVACIONES PARA FACILITAR EL ACCESO DE LOS PEATONES A SUS VIVIENDAS.
- POSTERIOR A LA RECEPCIÓN PROVISORIA REALIZADA EL 31082017, LA EMPRESA SANITARIA INFORMA QUE EL 10 DE OCTUBRE MEDIANTE VIDEO INSPECCIÓN SE DETECTARON ANOMALÍAS EN UN TRAMO DEL COLECTOR (FALLAS CONSTRUCTIVAS), LA EMPRESA CONSTRUCTORA FUE NOTIFICADA S OBJETO DE RESOLVER: VERIFICACIÓN Y REPARACIÓN DE INFILTRACIÓN DE NAPA EN TODA LA RED EJECUTADA, REPARACIÓN Y SELLADO DE CAMARA N°21, CORRECCIÓN DE LA CURVATURA EXISTENTE EN EL COLECTOR ENTRE CAMARAS N°20 Y N°21.</t>
  </si>
  <si>
    <t>Los beneficiarios manifiestan una positiva evaluación respecto al sistema fotovoltaico.</t>
  </si>
  <si>
    <t>El contrato fue desarrollado con normalidad dentro de los plazos contractuales, sin mediar aspectos negativos durante su ejecución. La particularidad del contrata está dada por la tipología no tradicional del puente utilizado para el puente leufucade 2, el cual es un arco metálico que salva una luz de 70 metros y permitió resolver y optimizar de mejor manera la rasante final de la traza.</t>
  </si>
  <si>
    <t>El proyecto se desarrolla de manera normal, lo que podemos indicar es que en su inicio fue necesario una aprobación de la Seremi de Transporte para poder cumplir con la normativa vigente, estacionamientos y señaletica vigente.</t>
  </si>
  <si>
    <t>Durante el transcurso de la ejecución de las obras civiles se detectó que el diseño del proyecto no se encontraba terminado, lo cual retraso la obra y la operación del proyecto.</t>
  </si>
  <si>
    <t>LA ETAPA DE CONSTRUCCION INVOLUCRO DIVERSOS AMBITOS LO QUE DIFICULTO SU EJECUCION EN FORMA FLUIDA, CONTEMPLANDO INTERVENCION EN ASPECTOS VIALES, DE AGUAS LLUVIAS, INSTALACIONES, TRASLADO DE POSTACION, APROBACIONES ANTE DIVERSOS SERVICIOS, ENTRE OTRAS SITUACIONES.
TAMBIÉN, SE DEBIÓ EFECTUAR POR PARTE DE LA MUNICIPALIDAD DE LAUTARO LA TRAMITACIÓN DE SU APROBACIÓN PARA EL FUNCIONAMIENTO DEL RODOVIARIO ANTE LAS INSTITUCIONES COMPETENTES.</t>
  </si>
  <si>
    <t>El proyecto al momento de su ejecución tenia cuatro años de antiguedad y la normativa sanitaria había cambiado, lo cual debe ser considerado para otros proyectos y considerar valores Pro-Forma por si esto implica ejecutar obras adicionales. En esta obra la exigencia del Servicio de Salud fue que el equipo generador sea operativo para todo el edifico y no solo para áreas criticas.  Independiente de la normativa al momento de proyectar un edifico de estas envergaduras, se deben proyectar  dependencias por sobre la normativa,  box, sala de reunion, oficinas, secretaria, recepción,  proyectar en exceso,  ya que al termino de la obra se verifico que faltaban oficinas y BOX para la atención de nuevos  programas. El proyectar nuevas superficie al corto plazo, el costo  para el estado es muy superior.  La superficie y calidad de terminaciones ha sido un beneficio notable para los funcionarios y usuarios del sector. En general un buen proyecto con una buena ejecución de obra por parte de la empresa adjudicataria.</t>
  </si>
  <si>
    <t>Durante la ejecución del proyecto, a pesar de contar con el expediente técnico que apuntaba a una conexión de agua potable existente, no fue posible llevar a cabo dicho proyecto por conflictos de una propiedad que atraviesa el camino que conduce al estadio de los Viejos Cracks, impidió trazar y regularizar el arranque existente, por lo que fue necesario cambiar el punto de conexión, lo que implicó cambio de los proyectos de agua potable y alcantarillado.
Por otra parte debido a que desde el 19 de octubre de 2015 se entregó el uso de las instalaciones para entrenamiento de selecciones extranjeras durante el desarrollo del mundial sub17, quedó consignada en el libro de obras la instrucción para habilitar graderías y accesos aún cuando las obras no contaban con la recepción municipal, razón por la cual el contratista se acoge a la recepción tácita.</t>
  </si>
  <si>
    <t>Es posible indicar respecto de los aspectos positivos que se presentaron en la obra, es que en términos generales las obras fueron ejecutadas según lo indicado en proyecto, sin sufrir modificaciones importantes en terreno,  aún cuando el terreno presentaba varias dificultades en términos logísticos por cuando el ancho del camino era acotado y además existían varias interferencias debido a la presencia de colectores de alcantarillado, agua potable, etc. Aspectos negativos y recalcando lo anterior, la geometría y ubicación del tramo ejecutado, hacia dificultoso el transito para los vecinos del sector y para el propio paso de las maquinarias utilizadas en la obra, no obstante, los trabajos fueron coordinados de buena manera y se pudo llevar a cabo la obra en su totalidad sin inconvenientes mayores.</t>
  </si>
  <si>
    <t>El proyecto fue una solicitud de la comunidad y por tanto dada su ubicación no generó situaciones negativas, es mas, se observaron aspectos positivos por el tipo de infraestructura que se proyectaba en el terreno, que a la fecha de su ejecución era un sitio eriazo</t>
  </si>
  <si>
    <t>Proyecto mejoro la conectividad mas rápida, segura de la movilidad urbana en la zona norte de Arica, conectándola hacia el interior urbano.
Propicio el interés deportivo y recreacional de los habitantes de Arica.</t>
  </si>
  <si>
    <t>Positivas 
El impacto social en la gente , que le cambia la calidad de vida y la gente no emigra y ademas algunas de  sus  familias que emigran  vuelven al lugar y se pueden conectar a ala red.
Negativo 
Los tramites  que tienen estos proyectos , los permisos vial y servidumbre y el proceso administrativo que  afecta al proyecto , antes y durante la ejecución.</t>
  </si>
  <si>
    <t>Se hizo fue a re valuación el proyecto ya que sufrió modificaciones mayor al 10%, no se observaron otras situaciones.</t>
  </si>
  <si>
    <t>El proyecto se desarrollo dentro de los cánones normales de la obra, se presentaron dificultades respecto al diseño, del cual hubo que hacer modificaciones al respecto que derivaron en cambio del diseño y obra extraordinarias.</t>
  </si>
  <si>
    <t>Positiva: Existió coordinación con los usuarios para el buen término de la obra.
Negativo; Debido al impacto de las obras por el lugar estratégico en que se ubica, se tuvo problemas con los residentes donde hicieron llegar su molestia al Municipio, a pesar que el Servicio realizó participaciones ciudadanas informando los avances de la Obra, pero como siempre no asisten todos los invitados a estas actividades.</t>
  </si>
  <si>
    <t>En el diseño del proyecto entregado por la Fundación Hogar de Cristo  no se  previno la situación del suelo en uno de los sectores del emplazamiento de la edificación lo que tuvo consecuencias durante la ejecución del proyecto  paralizando las obras.</t>
  </si>
  <si>
    <t>Se presentaron algunas irregularidades en los deslindes del lugar de emplazamiento de las obras
provocadas por tomas irregulares.</t>
  </si>
  <si>
    <t>Las problemáticas mayores se presentaron en las servidumbres de paso de los acueductos, que a la fecha no se han podido resolver (se está en el proceso actualmente, de resolución).
Se presentaron algunos ítem de presupuesto que debieron ser corregidos con el avance del proyecto, como son los geotextiles en calles previos a la pavimentación.</t>
  </si>
  <si>
    <t>Fotos del proyecto antes de su intervención</t>
  </si>
  <si>
    <t>El modificar el proyecto tantas veces realizo un poco compleja la tarea de la gestión del proyecto.</t>
  </si>
  <si>
    <t>No se registra situaciones irregulares.</t>
  </si>
  <si>
    <t>Del punto de vista positivo, cabe destacar el interés de la población por contar con un sistema de alcantarillado, aun considerando el bajo numero de instalaciones particulares.
Como aspecto deficitario cabe señalar  los problemas que tuvo la Consultora a raíz de daños generados en muchas viviendas como consecuencia del uso de material privado (arena, tierra) para las excavaciones, roturas de matrices y arranques de agua potable, de cableado eléctrico, etc., es decir, hubo mucho descuido y desorden en el trabajo de la Empresa, lo que obligo el pago de compensaciones económicas y materiales.</t>
  </si>
  <si>
    <t>Como servicio post venta se resolvieron filtraciones en el estanque de agua</t>
  </si>
  <si>
    <t>Con este proyecto se motivo más el uso de bicicletas en un espacio definido y seguro para las personas que utilizan con el uso de las bicicletas esta vía tanto para trasladarse a sus trabajos como para una manera de entretención y paseo.</t>
  </si>
  <si>
    <t>El proyecto tuvo un término anticipado de contrato, el cual se retomó a través de una contratación  directa  para finalizar las obras.</t>
  </si>
  <si>
    <t>Terreno se subdividió por proyección de calle de conjunto vecino al terreno donde se construirían las viviendas tuteladas, por lo que se proyectó un área verde, la cual no se ejecutó por existir un área verde municipal frente a las viviendas.</t>
  </si>
  <si>
    <t>Una situación recurrente cuando se realizan defensas fluviales en los ríos, es la problemática con los accesos, pues los vecinos colindantes muchas veces quieren obtener beneficios económicos y obstaculizan el paso.</t>
  </si>
  <si>
    <t>La dificultad producto del montaje de los postes de 12 y 14 metros, por el flujo de transito y las condiciones de la calzada para realizar estos trabajos con el equipo de grúas correspondientes.
La demora en la instalación de los empalmes eléctricos.</t>
  </si>
  <si>
    <t>En lo positivo se observó en que la capacidad técnica del contratista y sus profesionales a cargo de esta obra, lo que evitó tanto incumplimientos administrativos, como errores de comprensión u omisión en las obras civiles; también incorporar un ITO con experiencia fue determinante.
Respecto a las situaciones negativas, se observó que el Servicio de Salud del Maule Sur retrasó su respuesta a las solicitudes de la empresa, luego generó observaciones inoportunas, lo que finalmente afectó seriamente la fecha programada por la empresa para presentar antecedentes a la Dirección de Obras Municipales.</t>
  </si>
  <si>
    <t>Aspecto negativo: Las solicitudes de SENAMA extemporánea para autorizar recepción del proyecto por parte de ellos.</t>
  </si>
  <si>
    <t>En el transcurso de la obra se pudo perfeccionar algunas materias que el diseño licitado y contratado no contemplaba, generando mayores obras y obras extraordinarias.
Todo lo anterior ayudó a entregar un proyecto mejor terminado, dando solución a problemáticas que existían en este, como el mejoramiento de evacuación de aguas lluvias en calle 17 Norte, la demarcación y señalética de ciclovías, entre otras.</t>
  </si>
  <si>
    <t>El trazado de fibra óptica no  correspondía a los planos as built entregados por la empresa telefónica ejecutora ni a los antecedentes de contrato. Con base a esto, en el transcurso de la obra, se generaron 5 cortes de fibra óptica.
En el trazado de las líneas subterráneas se detectaron sectores en los cuales no existían interferencia de árboles, fosos, cunetas, obras de arte, por lo que el Inspector Fiscal solicitó a la empresa contratista realizar traslape de planos para detectar sectores involucrados para autorizar las modificaciones de trazado.
Respecto a aspectos positivos del proyecto, es preciso destacar la obtención de energía eléctrica las 24 horas del día, lo cual la promovido el desarrollo de actividades comerciales y productivas, lo cual ha tenido un impacto directo en la calidad de vida y bienestar de los habitantes de la comuna. En  este contexto, es preciso indicar que el proyecto representa una buena alternativa a la solución problemática identificada y que dio origen a la presentación de la iniciativa</t>
  </si>
  <si>
    <t>El municipio ha efectuado observaciones  que se han  presentado posterior a su entrega , las cuales...................................</t>
  </si>
  <si>
    <t>La Municipalidad indicó que el proyecto no fue aprobado en su etapa de diseño por parte de ellos, por lo que al momento de ejecutarlo se detectaron diversas diferencias. Por otro lado, el proyecto no contaba con detalles que afectaron la ejecución, por lo que podría suponer que no estaba totalmente desarrollado el diseño/proyecto de forma previa a sue ejecución.
Se debió cambiar el tipo de luminarias y semáforos, pues la Municipalidad lo exigió para aprobar la ejecución, lo que hizo casi al finalizar esta.
Finalmente, un tema de educación cívica, peatones es habitual que ocupen la ciclovía para desplazarse, lo que es visto también en ciclistas en ocupar las veredas donde no exiten ciclovías.</t>
  </si>
  <si>
    <t>AUNQUE SE REALIZARON TODOS LOS ESTUDIOS DE SUELO, ESTOS NO DIERON CUENTA DE LA TOTALIDAD DEL SUELO ENCONTRADO DURANTE LAS EXCAVACIONES.</t>
  </si>
  <si>
    <t>Sin situaciones que presenten alteración al proyecto</t>
  </si>
  <si>
    <t>Existió un retraso significativo de la conexión por parte de la empresa SAESA.</t>
  </si>
  <si>
    <t>En el proceso constructivo surgió la necesidad de construir un murete que soportara el cerco tras las áreas de servicio dado que se producía un desnivel que impedía dar cabida a lo proyectado</t>
  </si>
  <si>
    <t>COMO SITUACIÓN NEGATIVA MENCIONAR LA PARALIZACIÓN DE OBRAS QUE SE ORIGINÓ PRODUCTO DE LA EXISTENCIA DE UNA MATRIZ DE AGUA POTABLE QUE IMPEDÍA EL AVANCE DE LA OBRA. EN EL TRAMO FINAL DE LA EJECUCIÓN DEL PAVIMENTO, ESPECÍFICAMENTE EN EL PROCESO DE EXCAVACIÓN DEL MATERIAL EXISTENTE, PARA LA COLOCACIÓN DEL MATERIAL COMO BASE ESTRUCTURAL, SE ENCONTRÓ CON LA PRESENCIA DE UNA MATRIZ DE AGUA POTABLE Y POSTERIORMENTE, EL COLECTOR DE AGUAS SERVIDAS DENTRO DE LA COTA DE TRABAJO DEL PROYECTO. DEBIDO A ROTURA DE MATRIZ DE AGUA POTABLE CON FECHA 20/01/02016 POR LA MAQUINARIA QUE SE ENCONTRABA EN PROCESO DE EXCAVACIÓN Y EN DONDE LA MATRIZ NO SE ENCONTRABA A UNA PROFUNDIDAD NORMADA, ASÍ COMO TAMPOCO EN LOS REGISTROS DE LA EMPRESA SANITARIA CONCESIONARIA SEMBCORP, POR LO QUE SE TUVO QUE DETENER  LOS TRABAJOS DE EXCAVACIÓN Y MOVIMIENTO DE TIERRAS EN EL TRAMO DE 200 METROS APROXIMADAMENTE DESDE CALLE SANTA CECILIA HACIA BAQUEDANO. LO QUE PROVOCÓ RETRASOS EN EL PROYECTO.</t>
  </si>
  <si>
    <t>A la fecha de recepción definitiva no se generaron post venta en el recinto que dieran cuenta de algún defecto en la  construcción.</t>
  </si>
  <si>
    <t>FALTA DE ACTUALIZACIÓN DEL PROYECTO DE CALCULO  E  INCOMPATIBILIDAD ENTRE EL,PROYECTO DE ARQUITECTURA Y LAS DEMÁS ESPECIALIDADES.</t>
  </si>
  <si>
    <t>SE PRESENTO  UNA SITUACION NEGATIVA, SE ENCONTRO ROCA EN 270 METROS DE LONGITUD, POR LO QUE SE DEBIO AUMENTAR EL PLAZO DE EJECUCION</t>
  </si>
  <si>
    <t>PROYECTO CON DESARROLLO NORMAL</t>
  </si>
  <si>
    <t>En cuanto a lo positivo la ejecución del proyecto se dio en los plazos que se contemplaron, se aunaron criterios en cuanto posibles soluciones a inconvenientes dentro de esta ejecución por parte de la unidad técnica, entidad financiera y la mideso, lo cual no afecto al origen del proyecto sino aporto en forma positiva a este.
En cuanto a lo negativo queda de manifiesto el atraso correspondiente a los gastos de los ítems de equipamiento, los cuales no fueron ejecutados en los plazos correspondientes lo que significo un pequeño atraso en la puesta en marcha de algunas actividades programáticas del establecimiento.</t>
  </si>
  <si>
    <t>Positivas:
-	Se mejoró considerablemente el entorno dando mejor iluminación.
-	Se recuperaron espacios públicos que estaba sin uso y en malas condiciones.
Negativas:
-	No era factible el poder reparas los pavimentos en calles transversales que se encontraban en mal estado
-	La solución dada para el desvío de las zonas de parada no es la más adecuada.
-	Por falta de comunicación en la etapa previa a la ejecución de las obras, la comunidad en principio rechazó los proyectos por que no se sintieron considerados al momento de ser desarrollados enfrentándose a una ejecución que desconocían completamente.</t>
  </si>
  <si>
    <t>El proyecto sufrió modificaciones en la materialidad de su estructura y posteriores cambios en su programa debido a normativa del servicio de salud.
Durante su ejecución la directiva de los locatarios sufrió modificaciones en cuanto a sus participantes los cuales solicitaron cambios o nuevos requerimientos al proyecto.</t>
  </si>
  <si>
    <t>El sistema, en su generalidad, ha estado funcionando sin inconvenientes. Sin perjuicio de ello, se han detectados algunos inconvenientes en la operación de la planta de osmosis inversa, lo que han sido resueltos por el proveedor de la planta, en virtud de lo que establece la garantía misma del contrato.</t>
  </si>
  <si>
    <t>Los pobladores en su gran mayoría han manifestado que estas soluciones fotovoltaicas han cumplido y superado las expectativas que ellos tenían en este tipo de soluciones de energía eléctrica para sus viviendas.</t>
  </si>
  <si>
    <t>SE PRESENTARON UNA SERIE DE DIVERGENCIAS ENTRE LA INSPECCIÓN TÉCNICA  Y LA EMPRESA CONTRATISTA , POR LUMINARIAS INSTALADAS EN LUGARES FUERA DEL PROYECTO ORIGINAL APROBADO POR MIDESO Y GORE BIO BIO,  SEGÚN LA EMPRESA A PETICIÓN VERBAL DEL ALCALDE TITULAR, FINALMENTE, LA EMPRESA  DEBIÓ SACAR LAS LUMINARIAS INSTALADAS FUERA DE PROYECTO E INSTALARLAS DONDE ESTABA ESTIPULADO EN EL PROYECTO RS.  ESTO RETRASÓ LA ENTREGA Y LA RECEPCIÓN DEL PROYECTO , LA INSPECTOR TÉCNICO APLICÓ MULTAS LO QUE DERIVÓ EN UNA DEMANDA  QUE FINALMENTE OBLIGÓ A CANCELAR EL ULTIMO ESTADO DE PAGO, Y DEJAR SIN EFECTO LAS MULTAS ..
COMO SITUACIÓN POSITIVA SE ENCUENTRA EL BENEFICIO QUE HAN RECIBIDO LOS HABITANTES DE LA CIUDAD DE SAN CARLOS EN CUANTO A LUMINOSIDAD Y SEGURIDAD AL TRANSITAR POR LAS CALLES DEL PROYECTO EN HORARIO NOCTURNO .</t>
  </si>
  <si>
    <t>una de las situaciones negativas fue el termino anticipado del contrato de ejecución con la constructora atacama debido a incumplimientos en las obligaciones laborales y provisionales con sus trabajadores, lo anterior de acuerdo a lo indicado en las bases administrativas del proyecto en la letra M del punto décimo sexto denominado liquidaciones.</t>
  </si>
  <si>
    <t>Demora en el término de  la ejecución del proyecto lo que afecto los compromisos establecidos con la comunidad</t>
  </si>
  <si>
    <t>Una situación positiva importante de destacar fue el análisis y posterior aumento del plazo de 12 a 14 meses con respecto a los CDI anteriores. Esto porque con ese plazo y  sumado a una buena planificación de obras,  se terminó la obra sin aumentos de plazo.  
Otra situación destacable es que el equipamiento deportivo y de oficinas se contrató de manera paralela y por convenio Marco. Esto trajo algunos inconvenientes de coordinación respecto de las responsabilidades puesto que se coordinó para que estuviera instalados en la etapa final de la obra y no luego de ejecutado,  lo que significó por ejemplo que los recintos no estaban listos para recibir el equipamiento y hubo que retrasar la entrega de los proveedores y el armado del equipamiento. En términos generales es una obra que se desarrolló bien planificada y ejecutada en plazo y en monto original.</t>
  </si>
  <si>
    <t>LAS INSTALACIONES CUMPLEN CON LA FINALIDAD DE GENERAR ACTIVIDADES MASIVAS GRATUITAS DE EVENTOS ARTÍSTICOS Y CULTURALES. ADEMÁS LA CONTENCIÓN DEL TERRENO CON GRADAS VERDES CUMPLEN CON EL PRINCIPAL PROPÓSITO DE ESTABILIZAR Y CONTENER EL TERRENO,  Y DOTAR DE  GRADERÍAS PARA LOS ASISTENTES A LAS DIVERSAS ACTIVIDADES.</t>
  </si>
  <si>
    <t>-	No existía la Potencia requerida como Equipamiento Educacional a CGE para su empalme eléctrico definitiva, se debía realizar aumento de potencia, el ingreso de la recepción definitiva de Obras a la DOM se tuvo que postergar.
-	Por la ubicación del Equipamiento Educacional, Sector Sur de la Comuna de Alto Hospicio, en la periferia urbana, hubo varios intentos de robos, la Empresa Constructora Reforzó las medidas de Seguridad.
-	La Comunidad del sector participo constantemente durante el proceso constructivo, primera piedra, elección de los colores y del nombre del jardín Infantil y Sala Cuna “Nuevo Sol”.</t>
  </si>
  <si>
    <t>Situaciones Positivas: una correcta ejecución de la obra.
Situaciones Negativas: Proyectos de alta intervención urbana muchas variantes a considerar en el ámbito de la prevención de riesgo.</t>
  </si>
  <si>
    <t>Situaciones positivas:
-	El buen recibimiento del proyecto por parte de los peatones y ciclistas del sector, ya que en el caso de los rodados cuentan con una vía exclusiva para el tránsito y segregando al peatón exclusivamente a la acera, consiguiendo mayor seguridad en sus desplazamientos para los involucrados.
-	Gran ayuda por parte de la municipalidad de Concepción en lo que se refiere a la reubicación de los taxistas y otro tipos de estacionamientos a lo largo de la obra.
-	La cicloruta cuenta con un “contador de flujo” el cual posee la característica de llevar una estadística de las pasadas de los ciclos ubicándola como la 3ra de mayor demanda a lo largo del país.
Situaciones negativas:
-	Poca claridad de parte de los servicios (telefonía, cable etc.) al momento de solicitar previo a la excavación.
-	A la fecha camiones de valores se estacionan al costado de la cicloruta obstaculizando una vía de circulación de vehículos.
-	Durante la ejecución de obras, específicamente en el eje  O´Higgins se da cuenta la necesidad de una mejora sustantiva de la red primaria de aguas lluvias por parte del MOP, en el centro de la ciudad.
-	Durante la ejecución muchos vehículos se estacionaban en cicloruta motivo por el cual se debió incorporar nueva señalización de prohibición y demarcación solera amarilla.</t>
  </si>
  <si>
    <t>Aspectos a destacar:
El alto nivel de participación ciudadana y su amplio conocimiento y aceptación del proyecto.</t>
  </si>
  <si>
    <t>Las situaciones negativas que se presentaron fueron los aumentos de obras por la familia que hubo que desalojar el terreno donde se ubicará la obra y después por el tiempo que se realizó el estudio para realizar la planta de tratamiento.
La positiva fue la hermosa piscina que se construyo...</t>
  </si>
  <si>
    <t>Excelente comportamiento de las obras civiles y cancha de fútbol de pasto sintético. Lo negativo fue la mala calidad de la pista de recortan, la que fue cambiada por la empresa contratista.</t>
  </si>
  <si>
    <t>La obra se desarrolló bajo un formato donde el contratista debía elaborar las especialidades, incluyendo cálculo estructural y obtención del permiso de edificación. El mandante solamente entregó planos de arquitectura. 
Por lo anterior las necesidades de coordinación de la obra fueron menores, siendo de responsabilidad del contratista las aclaraciones con sus proyectistas.
Esto implicó una tarea más aliviada de la Inspección Técnica, plazos acotados de construcción y sin aumentos de plazo o monto del contrato. Solamente se verificó un  aumento de costo del valor proforma asociado al pago de Ingeniero.
En términos generales fue una obra de ágil ejecución, con calidad adecuada y sin contratiempos.</t>
  </si>
  <si>
    <t>Durante la ejecución del proyecto se observaron las siguientes situaciones negativas:
1.- Rechazo por parte de los vecinos debido al retiro de estacionamientos en calles para dar paso a la ciclovía.
2.- Rechazo por parte de los vecinos debido a las molestias propias de los trabajos.
3.- Incongruencias entre el levantamiento del terreno y su situación real.
4.- Modificación a la ley de tránsito obligó a modificación el proyecto para que este se adecuara a la misma.
Aspectos positivos:
1.- Modificaciones de la ley permitió modificar el proyecto y dar cabida a un sistema mejorado en comparación a lo que planteaba el proyecto original.</t>
  </si>
  <si>
    <t>Aspectos Positivos:
-Esta iniciativa se enmarca dentro del plan Piloto de Construcción de Parques Urbanos que permitan recuperar espacios públicos emblemáticos de áreas urbanas consolidadas, así como también a mejorar espacios públicos de barrios ubicados en sectores urbanos deteriorados y de escasos recursos.
Esta obra genero una  área integradora de la localidad,  que permitió su puesta en valor y su usufructo por parte de la comunidad, con actividades recreativas y educativas. El proyecto disminuyo la desigualdad de acceso a espacios públicos tipo Parque en sectores con carencia de este tipo de infraestructura recreativa.
El proyecto puso en valor el ecosistema del humedal de manera de trasformar este espacio urbano en  un Parque Recreacional destinado al encuentro social, al aprendizaje de nuestro entorno natural en el sector, la práctica del deporte, fomentar la práctica de la vida sana e iniciar el proceso de concientización de cuidar este gran espacio natural dentro de la comuna de San Pedro de la Paz.
La construcción del parque y la recuperación del humedal, dado que de ser un lugar de acopio de basura de todo tipo ( se han retirado cientos de neumáticos en desuso), donde no era posible ingresar, pasara a ser un lugar de esparcimiento y recreación para todos los grupos etarios de la población, protegiendo al mismo tiempo el humedal y su valiosa biodiversidad.
Aspectos Negativos: 
La relación con la comunidad, debido a la ocupación irregular existente en el pol</t>
  </si>
  <si>
    <t>¿	Describa situaciones positivas y/o negativas que se presentaron durante la ejecución del proyecto u otras particularidades de este:
En lo positivo se tiene a que, pese a todos los problemas por lo que atravesó la empresa constructora, el edificio fue finiquitado, evitando un término anticipado de contrato.
Como situación negativa se tiene la poca capacidad técnica de los profesionales y gerentes de la empresa constructora, generando un sinfín de contratiempos, tanto administrativos como constructivos y que consumieron más tiempo y esfuerzos del equipo JUNJI Maule.
Finalmente, como oportunidad de mejora, es posible plantear aumentar los requerimientos técnicos y de experiencia para que una empresa constructora se adjudique una iniciativa de esta envergadura.</t>
  </si>
  <si>
    <t>El proyecto se desarrolló de buena manera debido a la planificación y claridad respecto a la ejecución de las obras. En este sentido, la preparación de antecedentes es fundamental para el cumplimiento de plazos programados.</t>
  </si>
  <si>
    <t>Proyecto mejoro la conectividad mas rápida y segura de la movilidad urbana, tranformandose en un eje urbano de acercamiento, conectándola con la primera etapa de Ciclovias 1.
Propicio el interés deportivo y recreacional de los habitantes de Arica.</t>
  </si>
  <si>
    <t>Una particularidad de la obra es que los cubos drenaje  utilizados para el pozo de infiltración no poseen alguna trabazón entre ellos para evitar desplazamiento durante la faena de ejecución,  lo que se resolvió con fijaciones plásticas consultadas al fabricante.</t>
  </si>
  <si>
    <t>Durante la ejecución del proyecto, lo que más perjudicó la ejecución del proyecto fue referido al suelo, el cual es de muy baja absorción, con napas superficiales difíciles de agotar, debido a que también converge en el punto más bajo de la localidad de Capitán Pastene, donde recibe aguas lluvias de arraste de las calles Dante y Montt. Esta es una de las razones del por qué la obra tuvo aumentos de plazo.</t>
  </si>
  <si>
    <t>Las negativas son la complejidad de trabajar en sectores con mucha actividad peatonal, comercial, por ser el sector en que se emplaza la Municipalidad, el Registro Civil, Cuerpo de Bomberos, diversos paraderos de transporte público, centros de eventos locales, ferias y otras reparticiones. Además de lo poco espacioso de los bandejones a intervenir.</t>
  </si>
  <si>
    <t>Aspecto negativo: Al existir redes particulares de agua potable (generalmente de plansa instaladas a poca profundidad), se generaron roturas a causa del proyecto de instalación de servicio.
Nota: En los contratos de ejecución se contemplan tres reuniones con las comunidades (Reuniones de participación ciudadana al inicio, durante el desarrollo y al término del contrato), En esta instancia existe mucha presión de la comunidad, nuevos actores, y en particular de la directiva del comité APR,  por incorporar las nuevas viviendas del sector.</t>
  </si>
  <si>
    <t>La estrategia de dividir el proyecto en etapas permitió una gestión mas fluida en términos de financiamiento Ministerial y una escala de intervención mas asequible para las empresas constructoras. En este sentido la construcción de la primera etapa de plaza de acceso de 3.338,20 m² permitió disponer rápidamente de una obra terminada y entregada a la comunidad a conformidad del Servicio y de las autoridades Municipales.
La obra contó con un equipo de inspección técnica idóneo en el ámbito de espacios urbanos, en tanto la empresa constructora que se adjudico la obra contaba con experiencia en el tipo de requerimiento para el proyecto, entregando múltiples valores agregados como la gestión de personal  especializado en las diferentes especialidades que demandaban las obras. 
Los obstáculos que presento la obra dicen relación con la demora en las respuestas del Municipio de la revisión y aprobación de los expedientes municipales que se tramitaron para efectos de los permisos y recepciones finales
Es importante señalar que  la tercera y cuarta etapa de este proyecto continua en desarrollo, postulando una tercera etapa al PEGIR 2020, y ver la forma de completar las 6, 7 Has programadas.</t>
  </si>
  <si>
    <t>Este proyecto tuvo una situación muy particular, muy difícil de que se dé en otros proyectos:
se trató de un pequeño tramo que quedó sin hacerse, entre dos proyectos grandes.
Se programó expropiaciones en un inicio, cuya licitación se fue postergando, de tal manera que finalmente no se contrató.</t>
  </si>
  <si>
    <t>Situaciones negativas descritas en los informes tecnicos del ITO, es que no se realizaron por parte de la entidad formuladora reuniones con los vecinos para informarles de las caracteristicas, condiciones de ejecución de las obras y como afectarían en sus desplazamientos vehiculares o en sus propiedades.
La falta de una adecuada topografia y estudios de suelos que permitieran tener un mejor diseño de muros fue una situacion no prevista que llevo a solicitar un aumento de obra y obras extraordinarias de magnitud superior al 10%.</t>
  </si>
  <si>
    <t>Los valores proforma tuvieron un valor mucho mayor al estimado. Napas subterraneas se encontraban de forma más superficial y abundantes que lo contemplado en el diseño, por lo que se agregaron desviaciones no consideradas. Hubo problemas con FFCC y con canalistas, lo que retrasó las obras y se realizaron mejoras al paso nivel de FFCC.</t>
  </si>
  <si>
    <t>NEGATIVO LA APROBACIÓN DEL AUMENTO Y DISMINUCIÓN DE OBRA.
POSITIVO LA BUENA EJECUCIÓN SIN PROBLEMAS</t>
  </si>
  <si>
    <t>Durante la ejecución del proyecto se presentaron situaciones que provocaron modificaciones del contrato original, pero estas no afectaron la naturaleza original del proyecto.</t>
  </si>
  <si>
    <t>El retraso de la conexión eléctrica por parte de SAESA.</t>
  </si>
  <si>
    <t>Muchas veces sucede que el proyecto postulado difiere de lo ejecutado, producto de que existe demora entre la postución y la ejecución.</t>
  </si>
  <si>
    <t>La ejecución del proyecto se desarrolló en términos normales.</t>
  </si>
  <si>
    <t>incendio ocurrido durante la obra.-</t>
  </si>
  <si>
    <t>hubo que hacer aumentos de contrato por incluir a mas viviendas que no estaban construidas en los años que se comenzó con el proyecto de ingeniería</t>
  </si>
  <si>
    <t>Hubo cambios en el diseño de arquitectura  y de ingeniería del proyecto, lo que derivó en mayores plazos y mayores costos del Programa Habitacional Social del MINVU, el que no es materia de análisis aquí, sin embargo afectó el plazo de ejecución del proyecto de urbanización.   
Esto revela  una participación ciudadana previa poco eficaz, porque los cambios fueron solicitados por los beneficiarios después de licitarse el proyecto,  en circunstancias que se utiliza la etapa de diseño para justamente recoger los comentarios de los beneficiarios y del entorno al proyecto.</t>
  </si>
  <si>
    <t>Problemas en la ejecución de las excavaciones con las napas freáticas.</t>
  </si>
  <si>
    <t>Comunidad en general apoyo gestión de corte de transito, entendió los beneficios que tendría el proyecto para la comunidad aledaña y turística
Paralización de proyecto por encontrarse obras subterráneas de asociación de canalistas, los cuales desconocieron  la presentación del proyecto al momento de formulación.  sin embargo, este municipio en conjunto con servicios regionales demostraron que no se provocaban daños a las obras existentes de canal de regadío. Concluyendo así este proyecto de gran importancia para la comunidad. fue sólo un problema transitorio.</t>
  </si>
  <si>
    <t>La demora de la conexión por parte de SAESA fue un aspecto negativo dentro de la ejecución del contrato.</t>
  </si>
  <si>
    <t>Dentro de las situaciones positivas, se indica que se mejoró sustancialmente el diseño original, por lo que se pudo beneficiar a todas las familias del sector. Lo negativo fue la demora por parte de la empresa SAESA para ejecutar la conexión eléctrica  a su cargo.</t>
  </si>
  <si>
    <t>LOS ASPECTOS POSITIVOS DE LA OBRA ESTÁN DADOS POR  LA DOTACIÓN DE AGUA POTABLE A LAS FAMILIAS DE LA LOCALIDAD DE BULI ORIENTE, SECTOR AL QUE LA MUNICIPALIDAD LLEVABA AGUA EN CAMION ALGIBE. 
NO SE HAN PRODUCIDO SITUACIONES NEGATIVAS CON LA EJECUCIÓN DEL PROYECTO</t>
  </si>
  <si>
    <t>Modificaciones del proyecto se generan por visita a terrenos de Intendente, SEREMI, Directivo y equipo técnico del Serviu.</t>
  </si>
  <si>
    <t>En cuanto a lo positivo del proyecto, la ejecución no tuvo mayor inconveniente conforme a lo planificado, sin embargo, por error de factibilidad de aguas andinas, el proyecto  tuvo un retraso. 
La solución para arreglar el problema de factibilidad fue generar un nuevo empalme, pero  al ser de propiedad de SERVIU el proceso de aprobación se extendió, demorando las obras.</t>
  </si>
  <si>
    <t>En términos generales la obras se ejecuto conforme a lo plazos estimados, y la empresa adjudicada respondió a todas la observaciones. Un aspecto negativo son lo plazos de la asignación presupuestaria en relación a la fecha de aprobación del proyecto.</t>
  </si>
  <si>
    <t>-	En la solicitud del certificado de factibilidad eléctrica se señaló que no existía la Potencia eléctrica requerida parta el Equipamiento Educacional por CGE impidiendo su empalme eléctrico definitiva, se debió realizar aumento de potencia, postergando el ingreso de la recepción definitiva de Obras a la DOM.
-	Durante el proceso constructivo la Empresa Constructora se percató que por un costado del Proyecto (norte) existía una tubería matriz de agua potable de aguas del altiplano, se debió realizar modificaciones y solicitar obras extraordinarias para modificar el proyecto.  
-	La Comunidad del sector participo constantemente durante el proceso constructivo, primera piedra, elección de los colores y del nombre del jardín Infantil y Sala Cuna “Nuevo Sol”.</t>
  </si>
  <si>
    <t>Auge masivo de visitas a la Biblioteca Regional</t>
  </si>
  <si>
    <t>las obras se desarrollaron en forma normal, incluso se disminuyo el tiempo de la obras, ya que se planifico una obra con mayores tiempos pensando en la posible complicaciones con las aprobaciones de los servicios.</t>
  </si>
  <si>
    <t>DIRECCION DE OBRAS HIDRAULICAS MOP REGION DEL MAULE</t>
  </si>
  <si>
    <t>PEDRO MORA VALENZUELA</t>
  </si>
  <si>
    <t>ALEJANDRA CASTILLO JELDRES</t>
  </si>
  <si>
    <t>SERVICIO SALUD TALCAHUANO</t>
  </si>
  <si>
    <t>RAUL JAVIER RODRIGUEZ GOMEZ</t>
  </si>
  <si>
    <t>MUNICIPALIDAD DE PAILLACO REGION DE LOS RIOS</t>
  </si>
  <si>
    <t>FERNANDA MATURANA DIAZ</t>
  </si>
  <si>
    <t>PAOLA ANDREA NARVAEZ URIBE</t>
  </si>
  <si>
    <t>MAURICIO ALEJANDRO CARMONA VALENZUELA</t>
  </si>
  <si>
    <t>ALEJANDRA OLIVA VÁSQUEZ</t>
  </si>
  <si>
    <t>JUNTA NACIONAL JARDINES INFANTILES REGION METROPOLITANA DE SANTIAGO</t>
  </si>
  <si>
    <t>PILAR ALEJANDRA PEREZ CARRASCO</t>
  </si>
  <si>
    <t>MUNICIPALIDAD DE SAN JUAN DE LA COSTA</t>
  </si>
  <si>
    <t>ARQUITECTURA MOP REGION DE LA ARAUCANIA</t>
  </si>
  <si>
    <t>OSCAR DIAZ DIAZ</t>
  </si>
  <si>
    <t>CARLOS ARIAS AGUILERA</t>
  </si>
  <si>
    <t>MUNICIPALIDAD DE VILCUN</t>
  </si>
  <si>
    <t>PEDRO LEGUE HERNÁNDEZ</t>
  </si>
  <si>
    <t>ARQUITECTURA MOP REGION DE LOS RIOS</t>
  </si>
  <si>
    <t>JUAN PABLO GONZALEZ VIDAK</t>
  </si>
  <si>
    <t>SERVICIO SALUD IQUIQUE</t>
  </si>
  <si>
    <t>MARIA PAZ ASTICA CAPRA</t>
  </si>
  <si>
    <t>MUNICIPALIDAD DE RANCAGUA</t>
  </si>
  <si>
    <t xml:space="preserve">CATALINA ANDREA  BENAVIDES AVENDAÑO </t>
  </si>
  <si>
    <t>MUNICIPALIDAD DE QUINTA NORMAL</t>
  </si>
  <si>
    <t>VIALIDAD MOP REGION DE LA ARAUCANIA</t>
  </si>
  <si>
    <t>ANIBAL  MORENO CORTÉS</t>
  </si>
  <si>
    <t>MUNICIPALIDAD DE MONTE PATRIA</t>
  </si>
  <si>
    <t>FRANCISCO CONTRERAS MAYORGA</t>
  </si>
  <si>
    <t>CLAUDIA CAMPOS TORRES</t>
  </si>
  <si>
    <t>ELEONORA EUGENIA GALLARDO CONTRERAS</t>
  </si>
  <si>
    <t>MUNICIPALIDAD DE FUTALEUFU</t>
  </si>
  <si>
    <t>RODRIGO NUÑEZ</t>
  </si>
  <si>
    <t>MARIANA MARCHANT BELTRAN</t>
  </si>
  <si>
    <t>WILLIAMS DIAZ TAPIA</t>
  </si>
  <si>
    <t>LORENA LEPEZ MUÑOZ</t>
  </si>
  <si>
    <t>MUNICIPALIDAD DE HUALPEN</t>
  </si>
  <si>
    <t>ISABEL FUENTES ROMERO</t>
  </si>
  <si>
    <t>MUNICIPALIDAD DE ÑIQUEN</t>
  </si>
  <si>
    <t>DIRECCION DE OBRAS HIDRAULICAS MOP REGION METROPOLITANA DE SANTIAGO</t>
  </si>
  <si>
    <t>PEDRO CÁRDENAS CRUZ</t>
  </si>
  <si>
    <t>MARÌA ANGÉLICA  MARTÌNEZ DELGADO</t>
  </si>
  <si>
    <t>CLAUDIA ANDREA MALDONADO VARGAS</t>
  </si>
  <si>
    <t>MUNICIPALIDAD DE PURRANQUE</t>
  </si>
  <si>
    <t>JIMENA CORDERO  CABELLO</t>
  </si>
  <si>
    <t>MUNICIPALIDAD DE PLACILLA</t>
  </si>
  <si>
    <t>JORGE NEGRON CASTRO</t>
  </si>
  <si>
    <t>MARÍA PAULINA RIVEROS CASTILLO</t>
  </si>
  <si>
    <t>ARQUITECTURA MOP REGION DE COQUIMBO</t>
  </si>
  <si>
    <t xml:space="preserve">LEONARDO DUARTE </t>
  </si>
  <si>
    <t>ERIC FUENTES CORNEJO</t>
  </si>
  <si>
    <t>MUNICIPALIDAD DE PEUMO</t>
  </si>
  <si>
    <t>CRISTIAN ALEJANDRO VERGARA FIGUEROA</t>
  </si>
  <si>
    <t>MUNICIPALIDAD DE VILLARRICA</t>
  </si>
  <si>
    <t>JOAO ANDRES ROMERO BRAVO</t>
  </si>
  <si>
    <t>AEROPUERTOS MOP REGION DE LOS LAGOS</t>
  </si>
  <si>
    <t>HUGO VASQUEZ</t>
  </si>
  <si>
    <t>PATRICIA TAMAYO CASTILLO</t>
  </si>
  <si>
    <t>MUNICIPALIDAD DE PELARCO</t>
  </si>
  <si>
    <t>CRISTIAN PALMA VALLADARES</t>
  </si>
  <si>
    <t>MUNICIPALIDAD DE CASABLANCA</t>
  </si>
  <si>
    <t>CARLOS UMAÑA MARDONES</t>
  </si>
  <si>
    <t>MUNICIPALIDAD DE SANTA JUANA</t>
  </si>
  <si>
    <t>EDUARDO MORALES</t>
  </si>
  <si>
    <t>MUNICIPALIDAD DE LA HIGUERA</t>
  </si>
  <si>
    <t>LILIAN  ESTER IRELAND ASTUDILLO</t>
  </si>
  <si>
    <t>OBRAS PORTUARIAS MOP REGION DE COQUIMBO</t>
  </si>
  <si>
    <t>BEATRIZ FIGUEROA VERA</t>
  </si>
  <si>
    <t>MUNICIPALIDAD DE EL MONTE</t>
  </si>
  <si>
    <t>CLAUDIO GUIÑEZ CERDA</t>
  </si>
  <si>
    <t>SEREMI DE DESARROLLO SOCIAL REGION DE ÑUBLE</t>
  </si>
  <si>
    <t>CARMEN GLORIA GONZALEZ ORELLANA</t>
  </si>
  <si>
    <t>HÉCTOR FRANCISCO CALQUÍN CALQUÍN</t>
  </si>
  <si>
    <t>MUNICIPALIDAD DE YERBAS BUENAS</t>
  </si>
  <si>
    <t>ISABEL BRITO CARRASCO</t>
  </si>
  <si>
    <t>ALBERTO ABUD CONTRERAS</t>
  </si>
  <si>
    <t>MUNICIPALIDAD DE LA PINTANA</t>
  </si>
  <si>
    <t>MARTIN FRITZ GALLARDO</t>
  </si>
  <si>
    <t>MUNICIPALIDAD DE TALAGANTE</t>
  </si>
  <si>
    <t>MARIA GABRIELA ZAPATA</t>
  </si>
  <si>
    <t>JOSE FIGUEROA PLACENCIA</t>
  </si>
  <si>
    <t>MUNICIPALIDAD DE YUMBEL</t>
  </si>
  <si>
    <t>MARCELO ENRIQUE PRAMBS LEVIN</t>
  </si>
  <si>
    <t>MUNICIPALIDAD DE AYSEN</t>
  </si>
  <si>
    <t>HYANS WARGNER FLEMING PÉREZ</t>
  </si>
  <si>
    <t>MUNICIPALIDAD DE MEJILLONES</t>
  </si>
  <si>
    <t>ANA SOFIA VARGAS GONZALEZ</t>
  </si>
  <si>
    <t>ARQUITECTURA MOP REGION DE ATACAMA</t>
  </si>
  <si>
    <t>MARÍA GABRIELA GAJARDO GAJARDO</t>
  </si>
  <si>
    <t>FELIX RICARDO QUIROGA FIERRO</t>
  </si>
  <si>
    <t>MUNICIPALIDAD DE ANTUCO</t>
  </si>
  <si>
    <t>ISABEL MARGARITA MUÑOZ RIVAS</t>
  </si>
  <si>
    <t>MUNICIPALIDAD DE CAÑETE</t>
  </si>
  <si>
    <t>ROBERTO ANDRES DOERING RIOS</t>
  </si>
  <si>
    <t>ARQUITECTURA MOP REGION DE AISEN DEL GENERAL CARLOS IBAÑEZ DEL CAMPO</t>
  </si>
  <si>
    <t>PATRICIO NEGRÓN RÍOS</t>
  </si>
  <si>
    <t>MUNICIPALIDAD DE PUTRE REGION DE ARICA Y PARINACOTA</t>
  </si>
  <si>
    <t>CARLO ANGELLO  FOCACCI LE-BLANC</t>
  </si>
  <si>
    <t>PEDRO LOMBOY CASTILLO</t>
  </si>
  <si>
    <t>JUNTA NACIONAL JARDINES INFANTILES REGION DE VALPARAISO</t>
  </si>
  <si>
    <t>DIRECCION DE OBRAS HIDRAULICAS MOP REGION DE LOS RIOS</t>
  </si>
  <si>
    <t>ROGER RIOS SANDOVAL</t>
  </si>
  <si>
    <t>SERVICIO SALUD VIÑA DEL MAR QUILLOTA</t>
  </si>
  <si>
    <t>RICARDO SEGUNDO ZEPEDA ROMERO</t>
  </si>
  <si>
    <t>MUNICIPALIDAD DE TOCOPILLA</t>
  </si>
  <si>
    <t>SERVICIO SALUD ARICA REGION DE ARICA Y PARINACOTA</t>
  </si>
  <si>
    <t>ARQUITECTURA MOP REGION DEL LIBERTADOR GENERAL BERNARDO O'HIGGINS</t>
  </si>
  <si>
    <t>MUNICIPALIDAD DE PANGUIPULLI REGION DE LOS RIOS</t>
  </si>
  <si>
    <t>VICTOR BAHAMONDES URIBE</t>
  </si>
  <si>
    <t>MAURICIO DAZA GONZÁLEZ</t>
  </si>
  <si>
    <t>OBRAS PORTUARIAS MOP REGION DE ARICA Y PARINACOTA</t>
  </si>
  <si>
    <t>JUNTA NACIONAL JARDINES INFANTILES REGION DE COQUIMBO</t>
  </si>
  <si>
    <t>NATALIA ABARCA B.</t>
  </si>
  <si>
    <t>MUNICIPALIDAD DE RENGO</t>
  </si>
  <si>
    <t>IGNACIO FUENTES TRONCOSO</t>
  </si>
  <si>
    <t>JUNTA NACIONAL JARDINES INFANTILES REGION DEL MAULE</t>
  </si>
  <si>
    <t>SERGIO PINO RAIPAN</t>
  </si>
  <si>
    <t>JORGE VENEGAS CHAMORRO</t>
  </si>
  <si>
    <t>FEDERICO DAVID PEEDE ORELLANA</t>
  </si>
  <si>
    <t>ERICA ASTUDILLO</t>
  </si>
  <si>
    <t>SERGIO RODRIGO ARCE DURAN</t>
  </si>
  <si>
    <t>OSCAR DIAZ ICAZA</t>
  </si>
  <si>
    <t>MUNICIPALIDAD DE DIEGO DE ALMAGRO</t>
  </si>
  <si>
    <t>MARGARITA NAVARRETE BARRIA</t>
  </si>
  <si>
    <t>SERVICIO SALUD AYSEN</t>
  </si>
  <si>
    <t>JONATHAN RETTIG RIOS</t>
  </si>
  <si>
    <t>SERVICIO SALUD VALDIVIA REGION DE LOS RIOS</t>
  </si>
  <si>
    <t>LUISA ELFRIDA CUMIAN RIVAL</t>
  </si>
  <si>
    <t>MUNICIPALIDAD DE VALDIVIA REGION DE LOS RIOS</t>
  </si>
  <si>
    <t>NAYADE ANGELICA SOTO VERA</t>
  </si>
  <si>
    <t>LEONARDO BADILLA COFRE</t>
  </si>
  <si>
    <t>MUNICIPALIDAD DE LEBU</t>
  </si>
  <si>
    <t>WILLIAM  POBLETE TORRES</t>
  </si>
  <si>
    <t>HECTOR LUIS GUTIERREZ FUENTES</t>
  </si>
  <si>
    <t>KARINA ALEJANDRA ROCCFO ROJAS</t>
  </si>
  <si>
    <t>PAMELA VILLARROEL JIMÉNEZ</t>
  </si>
  <si>
    <t>MUNICIPALIDAD DE FREIRINA</t>
  </si>
  <si>
    <t>PATRICIA CALLPA SARMIENTO</t>
  </si>
  <si>
    <t>OBRAS PORTUARIAS MOP REGION DE TARAPACA</t>
  </si>
  <si>
    <t>MIGUEL HERRERA HERNANDEZ</t>
  </si>
  <si>
    <t>MUNICIPALIDAD DE MACHALI</t>
  </si>
  <si>
    <t>ROBERTO AGUERO B.</t>
  </si>
  <si>
    <t xml:space="preserve">ROBERTO  AHUMADA VILLANUEVA </t>
  </si>
  <si>
    <t>BERNARDITA NAVARRO VARNET</t>
  </si>
  <si>
    <t>SERVICIO SALUD DE CHILOE</t>
  </si>
  <si>
    <t>ALVARO CORREA POHL</t>
  </si>
  <si>
    <t>DIRECCION DE OBRAS HIDRAULICAS MOP REGION DE AISEN DEL GENERAL CARLOS IBAÑEZ DEL CAMPO</t>
  </si>
  <si>
    <t>DAFNE ESPINOZA REYES</t>
  </si>
  <si>
    <t>MUNICIPALIDAD DE LA REINA</t>
  </si>
  <si>
    <t>PABLO  ORIAS TORRES</t>
  </si>
  <si>
    <t>MUNICIPALIDAD DE TORRES DEL PAINE</t>
  </si>
  <si>
    <t>MARIA ELENA ANTIPAN LARA</t>
  </si>
  <si>
    <t>CLAUDIO ANDRES GONZALEZ CABELLO</t>
  </si>
  <si>
    <t>SEREMI VIVIENDA REGION DE ÑUBLE</t>
  </si>
  <si>
    <t>ANA MARIA  MENA VALDES</t>
  </si>
  <si>
    <t>JOHANNA ARAYA ARROYO</t>
  </si>
  <si>
    <t>MUNICIPALIDAD DE LAMPA</t>
  </si>
  <si>
    <t>ARIEL ORELLANA  ACEVEDO</t>
  </si>
  <si>
    <t>MUNICIPALIDAD DE PALMILLA</t>
  </si>
  <si>
    <t>KATHERINE MEZA ITURRA</t>
  </si>
  <si>
    <t>MUNICIPALIDAD DE LOS LAGOS REGION DE LOS RIOS</t>
  </si>
  <si>
    <t>PEDRO JAVIER CORNEJO MUÑOZ</t>
  </si>
  <si>
    <t>MARIA ADRIANA HENRIQUEZ MANRIQUEZ</t>
  </si>
  <si>
    <t>MUNICIPALIDAD DE SAN CARLOS</t>
  </si>
  <si>
    <t>LUIS  CARRASCO ARGOMEDO</t>
  </si>
  <si>
    <t>PAZ LAGOS VALDES</t>
  </si>
  <si>
    <t>TANIA CALDERON VERGARA</t>
  </si>
  <si>
    <t>GISSELA ANDREA SOTO RUBILAR</t>
  </si>
  <si>
    <t>MUNICIPALIDAD DE LAJA</t>
  </si>
  <si>
    <t>LUZ GONZALEZ REYES</t>
  </si>
  <si>
    <t>ESTRELLA INZUNZA CERVELA</t>
  </si>
  <si>
    <t>MUNICIPALIDAD DE SAN FERNANDO</t>
  </si>
  <si>
    <t>GILBERTO PATRICIO PÉREZ CANTO</t>
  </si>
  <si>
    <t>JACKSON VERA CIFUENTES</t>
  </si>
  <si>
    <t>MUNICIPALIDAD DE LA UNION REGION DE LOS RIOS</t>
  </si>
  <si>
    <t>RODRIGO MALAGUEÑO GONZALEZ</t>
  </si>
  <si>
    <t>ARQUITECTURA MOP REGION DE TARAPACA</t>
  </si>
  <si>
    <t>FELIPE IGNACIO LOPEZ PAILLAMA</t>
  </si>
  <si>
    <t>MUNICIPALIDAD DE LUMACO</t>
  </si>
  <si>
    <t>DANIELA  UMAÑA VALENZUELA</t>
  </si>
  <si>
    <t>SEREMI VIVIENDA REGION METROPOLITANA DE SANTIAGO</t>
  </si>
  <si>
    <t>PABLO ROJAS OJEDA</t>
  </si>
  <si>
    <t>PABLO GARNICA ALTAMIRANO</t>
  </si>
  <si>
    <t>SERVICIO VIVIENDA Y URBANIZACION REGION DE AISEN DEL GENERAL CARLOS IBAÑEZ DEL CAMPO</t>
  </si>
  <si>
    <t>REINALDO ESCOBAR HORMAZÁBAL</t>
  </si>
  <si>
    <t>MUNICIPALIDAD DE SAN JAVIER</t>
  </si>
  <si>
    <t>ALVARO ALEXIS HUAIQUINAO LINCONAO</t>
  </si>
  <si>
    <t>MUNICIPALIDAD DE GORBEA</t>
  </si>
  <si>
    <t>DIRECCION DE OBRAS HIDRAULICAS MOP REGION DE LA ARAUCANIA</t>
  </si>
  <si>
    <t>MANUEL ANDRES DIAZ PIZARRO</t>
  </si>
  <si>
    <t>MUNICIPALIDAD DE ANDACOLLO</t>
  </si>
  <si>
    <t>CRISTIAN OLIVA OJEDA</t>
  </si>
  <si>
    <t>ANDRES SIGNORELLI ROJAS</t>
  </si>
  <si>
    <t>28/11/2013</t>
  </si>
  <si>
    <t>02/01/2014</t>
  </si>
  <si>
    <t>29/05/2013</t>
  </si>
  <si>
    <t>26/06/2014</t>
  </si>
  <si>
    <t>09/03/2015</t>
  </si>
  <si>
    <t>16/05/2014</t>
  </si>
  <si>
    <t>02/04/2015</t>
  </si>
  <si>
    <t>09/05/2016</t>
  </si>
  <si>
    <t>03/11/2014</t>
  </si>
  <si>
    <t>19/11/2014</t>
  </si>
  <si>
    <t>13/10/2009</t>
  </si>
  <si>
    <t>16/09/2013</t>
  </si>
  <si>
    <t>04/07/2013</t>
  </si>
  <si>
    <t>06/08/2010</t>
  </si>
  <si>
    <t>24/11/2014</t>
  </si>
  <si>
    <t>10/04/2014</t>
  </si>
  <si>
    <t>25/11/2008</t>
  </si>
  <si>
    <t>26/04/2010</t>
  </si>
  <si>
    <t>10/07/2014</t>
  </si>
  <si>
    <t>14/11/2013</t>
  </si>
  <si>
    <t>05/11/2012</t>
  </si>
  <si>
    <t>07/10/2013</t>
  </si>
  <si>
    <t>18/12/2013</t>
  </si>
  <si>
    <t>02/05/2013</t>
  </si>
  <si>
    <t>13/12/2010</t>
  </si>
  <si>
    <t>25/10/2013</t>
  </si>
  <si>
    <t>07/10/2014</t>
  </si>
  <si>
    <t>03/02/2010</t>
  </si>
  <si>
    <t>28/10/2011</t>
  </si>
  <si>
    <t>03/01/2013</t>
  </si>
  <si>
    <t>05/12/2011</t>
  </si>
  <si>
    <t>22/10/2010</t>
  </si>
  <si>
    <t>04/10/2002</t>
  </si>
  <si>
    <t>06/01/2011</t>
  </si>
  <si>
    <t>16/06/2011</t>
  </si>
  <si>
    <t>07/01/2010</t>
  </si>
  <si>
    <t>23/05/2014</t>
  </si>
  <si>
    <t>03/07/2013</t>
  </si>
  <si>
    <t>31/01/2008</t>
  </si>
  <si>
    <t>27/11/2013</t>
  </si>
  <si>
    <t>15/12/2014</t>
  </si>
  <si>
    <t>17/05/2013</t>
  </si>
  <si>
    <t>31/08/2010</t>
  </si>
  <si>
    <t>04/08/2011</t>
  </si>
  <si>
    <t>29/11/2012</t>
  </si>
  <si>
    <t>15/10/2015</t>
  </si>
  <si>
    <t>16/02/2009</t>
  </si>
  <si>
    <t>05/07/2010</t>
  </si>
  <si>
    <t>07/03/2011</t>
  </si>
  <si>
    <t>09/09/2010</t>
  </si>
  <si>
    <t>13/12/2011</t>
  </si>
  <si>
    <t>17/02/2016</t>
  </si>
  <si>
    <t>25/05/2016</t>
  </si>
  <si>
    <t>16/08/2012</t>
  </si>
  <si>
    <t>18/12/2012</t>
  </si>
  <si>
    <t>21/07/2009</t>
  </si>
  <si>
    <t>23/02/2011</t>
  </si>
  <si>
    <t>25/10/2010</t>
  </si>
  <si>
    <t>10/11/2011</t>
  </si>
  <si>
    <t>28/08/2012</t>
  </si>
  <si>
    <t>24/02/2011</t>
  </si>
  <si>
    <t>30/08/2011</t>
  </si>
  <si>
    <t>21/08/2013</t>
  </si>
  <si>
    <t>05/12/2012</t>
  </si>
  <si>
    <t>24/02/2017</t>
  </si>
  <si>
    <t>14/10/2013</t>
  </si>
  <si>
    <t>23/07/2014</t>
  </si>
  <si>
    <t>19/12/2012</t>
  </si>
  <si>
    <t>20/09/2011</t>
  </si>
  <si>
    <t>03/03/2014</t>
  </si>
  <si>
    <t>22/06/2012</t>
  </si>
  <si>
    <t>21/08/2012</t>
  </si>
  <si>
    <t>19/04/2016</t>
  </si>
  <si>
    <t>26/06/2016</t>
  </si>
  <si>
    <t>06/08/2013</t>
  </si>
  <si>
    <t>08/05/2014</t>
  </si>
  <si>
    <t>27/03/2015</t>
  </si>
  <si>
    <t>03/10/2012</t>
  </si>
  <si>
    <t>13/10/2014</t>
  </si>
  <si>
    <t>07/01/2015</t>
  </si>
  <si>
    <t>24/06/2013</t>
  </si>
  <si>
    <t>19/08/2016</t>
  </si>
  <si>
    <t>09/04/2013</t>
  </si>
  <si>
    <t>14/04/2016</t>
  </si>
  <si>
    <t>03/09/2013</t>
  </si>
  <si>
    <t>30/01/2014</t>
  </si>
  <si>
    <t>27/02/2014</t>
  </si>
  <si>
    <t>11/01/2017</t>
  </si>
  <si>
    <t>09/05/2014</t>
  </si>
  <si>
    <t>15/01/2010</t>
  </si>
  <si>
    <t>10/01/2013</t>
  </si>
  <si>
    <t>21/01/2016</t>
  </si>
  <si>
    <t>25/11/2011</t>
  </si>
  <si>
    <t>28/10/2014</t>
  </si>
  <si>
    <t>02/02/2010</t>
  </si>
  <si>
    <t>30/05/2012</t>
  </si>
  <si>
    <t>11/10/2012</t>
  </si>
  <si>
    <t>24/06/2015</t>
  </si>
  <si>
    <t>08/10/2013</t>
  </si>
  <si>
    <t>06/09/2015</t>
  </si>
  <si>
    <t>19/02/2016</t>
  </si>
  <si>
    <t>17/10/2016</t>
  </si>
  <si>
    <t>07/03/2017</t>
  </si>
  <si>
    <t>06/11/2015</t>
  </si>
  <si>
    <t>13/04/2016</t>
  </si>
  <si>
    <t>04/12/2014</t>
  </si>
  <si>
    <t>07/05/2012</t>
  </si>
  <si>
    <t>11/03/2013</t>
  </si>
  <si>
    <t>23/05/2012</t>
  </si>
  <si>
    <t>18/03/2014</t>
  </si>
  <si>
    <t>11/09/2014</t>
  </si>
  <si>
    <t>09/07/2014</t>
  </si>
  <si>
    <t>19/01/2010</t>
  </si>
  <si>
    <t>04/04/2014</t>
  </si>
  <si>
    <t>14/04/2011</t>
  </si>
  <si>
    <t>15/01/2014</t>
  </si>
  <si>
    <t>17/02/2010</t>
  </si>
  <si>
    <t>02/08/2013</t>
  </si>
  <si>
    <t>30/11/2012</t>
  </si>
  <si>
    <t>28/02/2014</t>
  </si>
  <si>
    <t>10/12/2013</t>
  </si>
  <si>
    <t>10/06/2010</t>
  </si>
  <si>
    <t>14/09/2016</t>
  </si>
  <si>
    <t>14/01/2013</t>
  </si>
  <si>
    <t>25/04/2012</t>
  </si>
  <si>
    <t>02/04/2003</t>
  </si>
  <si>
    <t>29/06/2011</t>
  </si>
  <si>
    <t>01/09/2010</t>
  </si>
  <si>
    <t>17/07/2014</t>
  </si>
  <si>
    <t>24/02/2009</t>
  </si>
  <si>
    <t>01/04/2014</t>
  </si>
  <si>
    <t>16/01/2015</t>
  </si>
  <si>
    <t>26/01/2011</t>
  </si>
  <si>
    <t>10/01/2012</t>
  </si>
  <si>
    <t>15/07/2013</t>
  </si>
  <si>
    <t>20/10/2010</t>
  </si>
  <si>
    <t>27/03/2013</t>
  </si>
  <si>
    <t>03/10/2010</t>
  </si>
  <si>
    <t>15/06/2012</t>
  </si>
  <si>
    <t>30/10/2013</t>
  </si>
  <si>
    <t>30/01/2013</t>
  </si>
  <si>
    <t>09/03/2011</t>
  </si>
  <si>
    <t>18/02/2016</t>
  </si>
  <si>
    <t>15/05/2012</t>
  </si>
  <si>
    <t>21/09/2012</t>
  </si>
  <si>
    <t>11/09/2015</t>
  </si>
  <si>
    <t>14/02/2014</t>
  </si>
  <si>
    <t>11/08/2014</t>
  </si>
  <si>
    <t>27/01/2016</t>
  </si>
  <si>
    <t>06/02/2012</t>
  </si>
  <si>
    <t>24/07/2012</t>
  </si>
  <si>
    <t>28/12/2012</t>
  </si>
  <si>
    <t>02/09/2014</t>
  </si>
  <si>
    <t>10/02/2016</t>
  </si>
  <si>
    <t>23/09/2013</t>
  </si>
  <si>
    <t>27/01/2014</t>
  </si>
  <si>
    <t>11/02/2010</t>
  </si>
  <si>
    <t>07/02/2017</t>
  </si>
  <si>
    <t>30/08/2016</t>
  </si>
  <si>
    <t>14/09/2010</t>
  </si>
  <si>
    <t>23/11/2012</t>
  </si>
  <si>
    <t>26/10/2015</t>
  </si>
  <si>
    <t>03/05/2013</t>
  </si>
  <si>
    <t>07/06/2015</t>
  </si>
  <si>
    <t>23/10/2013</t>
  </si>
  <si>
    <t>18/04/2017</t>
  </si>
  <si>
    <t>26/08/2014</t>
  </si>
  <si>
    <t>01/05/2015</t>
  </si>
  <si>
    <t>27/08/2010</t>
  </si>
  <si>
    <t>23/04/2012</t>
  </si>
  <si>
    <t>12/02/2015</t>
  </si>
  <si>
    <t>10/11/2010</t>
  </si>
  <si>
    <t>01/09/2012</t>
  </si>
  <si>
    <t>01/05/2005</t>
  </si>
  <si>
    <t>31/10/2015</t>
  </si>
  <si>
    <t>01/11/2011</t>
  </si>
  <si>
    <t>01/12/2013</t>
  </si>
  <si>
    <t>01/11/2012</t>
  </si>
  <si>
    <t>01/05/2014</t>
  </si>
  <si>
    <t>17/06/2014</t>
  </si>
  <si>
    <t>30/06/2017</t>
  </si>
  <si>
    <t>15/07/2015</t>
  </si>
  <si>
    <t>29/05/2014</t>
  </si>
  <si>
    <t>19/05/2016</t>
  </si>
  <si>
    <t>03/04/2014</t>
  </si>
  <si>
    <t>29/11/2013</t>
  </si>
  <si>
    <t>01/05/2017</t>
  </si>
  <si>
    <t>31/08/2013</t>
  </si>
  <si>
    <t>10/02/2011</t>
  </si>
  <si>
    <t>01/11/2018</t>
  </si>
  <si>
    <t>07/04/2016</t>
  </si>
  <si>
    <t>21/06/2013</t>
  </si>
  <si>
    <t>07/07/2015</t>
  </si>
  <si>
    <t>02/06/2014</t>
  </si>
  <si>
    <t>07/11/2011</t>
  </si>
  <si>
    <t>26/12/2016</t>
  </si>
  <si>
    <t>07/12/2013</t>
  </si>
  <si>
    <t>01/09/2003</t>
  </si>
  <si>
    <t>11/06/2012</t>
  </si>
  <si>
    <t>08/05/2017</t>
  </si>
  <si>
    <t>05/10/2014</t>
  </si>
  <si>
    <t>05/02/2016</t>
  </si>
  <si>
    <t>10/09/2012</t>
  </si>
  <si>
    <t>25/08/2017</t>
  </si>
  <si>
    <t>18/05/2016</t>
  </si>
  <si>
    <t>17/11/2013</t>
  </si>
  <si>
    <t>30/12/2013</t>
  </si>
  <si>
    <t>21/03/2013</t>
  </si>
  <si>
    <t>12/07/2017</t>
  </si>
  <si>
    <t>10/09/2013</t>
  </si>
  <si>
    <t>16/06/2015</t>
  </si>
  <si>
    <t>14/07/2014</t>
  </si>
  <si>
    <t>05/08/2014</t>
  </si>
  <si>
    <t>05/09/2017</t>
  </si>
  <si>
    <t>14/10/2011</t>
  </si>
  <si>
    <t>11/05/2016</t>
  </si>
  <si>
    <t>23/04/2011</t>
  </si>
  <si>
    <t>08/06/2017</t>
  </si>
  <si>
    <t>07/06/2017</t>
  </si>
  <si>
    <t>25/12/2015</t>
  </si>
  <si>
    <t>16/05/2017</t>
  </si>
  <si>
    <t>17/10/2003</t>
  </si>
  <si>
    <t>07/01/2014</t>
  </si>
  <si>
    <t>31/05/2019</t>
  </si>
  <si>
    <t>15/07/2011</t>
  </si>
  <si>
    <t>26/05/2014</t>
  </si>
  <si>
    <t>02/08/2014</t>
  </si>
  <si>
    <t>24/04/2015</t>
  </si>
  <si>
    <t>15/07/2014</t>
  </si>
  <si>
    <t>02/03/2017</t>
  </si>
  <si>
    <t>14/09/2018</t>
  </si>
  <si>
    <t>24/03/2014</t>
  </si>
  <si>
    <t>28/01/2014</t>
  </si>
  <si>
    <t>01/11/2003</t>
  </si>
  <si>
    <t>13/10/2011</t>
  </si>
  <si>
    <t>25/07/2016</t>
  </si>
  <si>
    <t>05/08/2013</t>
  </si>
  <si>
    <t>11/02/2014</t>
  </si>
  <si>
    <t>09/05/2017</t>
  </si>
  <si>
    <t>29/10/2016</t>
  </si>
  <si>
    <t>19/08/2014</t>
  </si>
  <si>
    <t>21/05/2016</t>
  </si>
  <si>
    <t>30/04/2017</t>
  </si>
  <si>
    <t>17/12/2016</t>
  </si>
  <si>
    <t>06/11/2014</t>
  </si>
  <si>
    <t>30/05/2018</t>
  </si>
  <si>
    <t>10/12/2017</t>
  </si>
  <si>
    <t>16/03/2017</t>
  </si>
  <si>
    <t>20/04/2018</t>
  </si>
  <si>
    <t>21/08/2018</t>
  </si>
  <si>
    <t>01/07/2018</t>
  </si>
  <si>
    <t>24/09/2018</t>
  </si>
  <si>
    <t>19/07/2012</t>
  </si>
  <si>
    <t>01/11/2014</t>
  </si>
  <si>
    <t>20/05/2016</t>
  </si>
  <si>
    <t>06/07/2019</t>
  </si>
  <si>
    <t>31/10/2014</t>
  </si>
  <si>
    <t>25/04/2018</t>
  </si>
  <si>
    <t>30/07/2016</t>
  </si>
  <si>
    <t>10/05/2017</t>
  </si>
  <si>
    <t>El presupuesto inicial del contrato fue de $573.496.000, con un aumento efectivo de $25.860.853, quedando el valor del contrato en 
$ 599.329.853, esta modificación en el monto aprobado bajo Resolución DOH N º3919 de fecha 21.11.2018.
Quedando la modificación del monto de la siguiente manera:
Disminución de obras $1.226.507
Obras Extraordinarias$18.210.149
Obras nuevas $8.877.211
Lo que da un un aumento efectivo en el valor de contrato de $25.860.853
Mediante Resolución DOH Nº4426 de fecha 10.12.2018, se aprueba el aumento del Gasto de Gestión Técnica y Administrativa de Nuevosur S.A en $3.749.824.</t>
  </si>
  <si>
    <t>Demora en la identificación presupuestaria de la iniciativa por parte de Dipres y tras ello proceso largo de licitaciones desiertas.</t>
  </si>
  <si>
    <t>El proyecto aprobado originalmente no consideraba el ítem vehículo, el RS se obtuvo con un año de desface.
La diferencia en la gestión administrativa relacionada con la fecha de la suscripción del primer contrato y el primer pago relacionado a obras civiles se debe  a que en este proceso se utilizó la modalidad de pago anticipado contra boleta de garantía.</t>
  </si>
  <si>
    <t>Si bien el proyecto contaba con RS en febrero del 2016, la autoridad decidió iniciar la gestión administrativa, en el segundo semestre de ese año, lo cual fue formalizado a través del convenio mandato de fecha 31 de agosto del 2016, aprobado por Res.Afecta N° 105 del 06 de septiembre del 2016 y tomado de razón el 7 de octubre del 2016. Posterior a lo cual se llamó a licitación, siendo su apertura el 23 de diciembre del 2016, enviándose la propuesta de adjudicación al Gobierno Regional, el 28 de diciembre del 2016 y autorizándose la adjudicación el 6 de enero del 2017.</t>
  </si>
  <si>
    <t xml:space="preserve">PRIMER ESTDO DE PAGO DE OBRAS CIVILES REALIZADO CON FECHA 11.05.2015 </t>
  </si>
  <si>
    <t>El año 2013 se crea la ficha IDI del proyecto con cofinanciamiento entre el Minvu y Gobierno Regional, este convenio se aprueba con Res. GORE N°118 de fecha 19.12.14 donde el Gobierno Regional se compromete con M$ 1.150.607. Se crea la primera asignación de recursos para este proyecto con toma de razón el 20.08.14. Se realiza la primera licitación del proyecto el año 2014, licitación pública N°12/2014, quedando desierta por falta de oferentes. El convenio mencionado anteriormente, no tuvo financiamiento durante el año 2015, porque este organismo  no contaba con recursos disponibles para esta iniciativa. Por lo anterior, a través del Ord. SERVIU N°658 de fecha 10.07.14, se solicita financiamiento completo por la vía Sectorial al Ministerio de Vivienda y Urbanismo. A través de Ord. SERVIU N°919 de fecha 18.05.15, se informa al Jefe de División de Administración y Finanzas del Gobierno Regional que los recursos serán completamente Sectoriales además de informar que el proyecto será sometido a un proceso de reevaluación ante el Ministerio de Desarrollo Social y la SEREMI MINVU Región de Atacama para lo cual, se solicita su gestión y eliminación del ítem de gasto bajo la línea del F.N.D.R, ya que el GORE en ese momento tenía el rol de entidad Financiera. El Jefe de División Análisis y Control de Gestión del Gobierno Regional, solicita al SEREMI de Desarrollo Social de Atacama a través de Ord. N°482 del 11.06.15 el cambio de la fuente financiamiento del proyecto y señala que la unidad financiera será SERVIU Región de Atacama. Con fecha 19.06.15 el SEREMI de Desarrollo Social deja operativa la ficha IDI con sus nuevos financiamientos. A través de Res. SERVIU N°19 de fecha 25.09.15 se aprueban las bases administrativas especiales y bases técnicas especiales de la licitación pública N°12/2015, sin embargo, estas fueron representadas por la Contraloría Regional por cuanto no se ajustaron a derecho. Por lo anterior, se tomó la decisión de ejecutar el proyecto con 2 contratos; el primer contrato aborda las partidas relacionadas a la pavimentación de pasajes del espacio público, siendo sus bases administrativas aprobadas por Res. SERVIU N°1516 del 09.11.15. La publicación de este contrato se realizó entre el 13 y 26.11.15. Con fecha 14.12.15 Se acepta oferta y adjudica la contratación de la obra a la empresa Soc. Constr. e Inmobiliaria ABADECONS Ltda. El segundo contrato considera las partidas faltantes para desarrollaran el proyecto completo. Para ello se debió esperar la reevaluación del proyecto. Su contrato se realizó con fecha 26 de septiembre del 2016.</t>
  </si>
  <si>
    <t>La licitación debió respetar el tiempo (30 días) definido por Mercado público. La Evaluación de las ofertas tomó más tiempo del definido. Espera a que oferente adjudicado entregara boletas de garantía.</t>
  </si>
  <si>
    <t>El proyecto fue propuesto para aprobación del Consejo Regional el 24-07-2014
El Acuerdo CORE fue el N° 199 de fecha                                                  27-08-2014
El Convenio Mandato se suscribió el 16-10-2014, para lo cual previamente fue necesaria la Toma de Razón de la creación de asignación presupuestaria..</t>
  </si>
  <si>
    <t>Diferencia en pago del primes estado de Pago del contrato de obras civiles, 29 días, no puede ser el 01 porque comienza con esa fecha el contrato.</t>
  </si>
  <si>
    <t>La principal diferencia se da en "Creación de asignación presupuestaria que da origen a la ejecución" dado que la asignación solicitada durante el año 2015 es anulada durante el mismo año y anterior a la tramitación del contrato. Por ende, la asignación que da origen a la ejecución es la que se realiza a través de la resolución N° 11 el 21/01/2016 de M$ 100.000
Respecto de la diferencia sustancial en el hito "	Primer gasto con cargo al proyecto del primer contrato de obra civil" esta se da fundamentalmente por el periodo que existe entre la solicitud de la Unidad Técnica para realizar el primer pago y la autorización definitiva del mismo por parte de la unidad financiera.  El Ord de la Unidad Financiera con la solicitud de pago se emite el 1/04/2016 pero el pago real se autoriza el 19/04/2016.</t>
  </si>
  <si>
    <t>Con fecha 10-06-2014 el ejecutivo del GORE sometió la aprobación de los recursos al Consejo Regional, órgano colegiados que se pronunció favorablemente con fecha 19-06-2014.
El Convenio Mandato se suscribió el 20-08-214.
La primera licitación, realizada mediante ID Licitación:826-35-LP14; Fecha de publicación: 22/09/2014; Fecha de cierre: 27/11/2014, fue declarada desierta ya que la única oferta presentada excedía en más de un 24% el monto disponible.
La segunda licitación, realizada mediante ID Licitación:826-65-LP14; Fecha de publicación: 29/12/2014; Fecha de cierre: 03/03/2015, tuvo dos ofertas, de las cuales la mejor evaluada  superaba en más de M$1.185.686 el monto disponible (más de un 19%).  Como la apertura de ofertas fue a fines del año 2014, los antecedentes de la Unidad Técnica solicitando los recursos adicionales se recepcionaron en el GORE en marzo de 2015. El nuevo RS se obtuvo el 28-04-2015. La aprobación del Consejo Regional para incrementar el monto disponible hasta el valor de la oferta fue el 20-05-2015. Con posterioridad a ello se requirió modificar el Convenio Mandato. Por ello finalmente la obra se adjudica con fecha 08-07-2015.</t>
  </si>
  <si>
    <t>No se dispone de informacion respecto a las causas que generaron mayores diferencias entre los hitos.</t>
  </si>
  <si>
    <t>El Mensaje solicitando la aprobación de los recursos al Consejo Regional fue de fecha 30-08-2016
El Acuerdo del CORE que aprueba los recursos fue de fecha                                                  12-09-2016
La Resolución GORE que aprueba el Convenio Mandato con la Unidad Técnica fue el     10-11-2015 
La licitación fue llamada mediante ID 3477-10-LR17(3489-15-LR 17 malo) con fecha17-01-2017
La apertura de licitación fue con fecha                                                                                       17-02-2017</t>
  </si>
  <si>
    <t xml:space="preserve">LAS CAUSAS FUNDAMENTALES ENTRE EL PRIMER CONTRATO DEL PROYECTO Y EL PRIMER CONTRATO DE OBRAS ESTA DADO POR LA NECESIDAD DE CONTRATAR LOS AITOS DEL PROYECTO ANTES DEL INICIO DE INICIO DE OBRAS PARA . 136 DIAS 
EL PRIMER GASTO ADMINISTRATIVO NO SE JUSTIFICABA ANTES DEL INICIO DE OBRAS CIVILES YA QUE LOS GASTOS ADMINISTRATIVOS ESTABAN DIRECTAMENTE RELACIONADOS CON LOS VIATICOS ASOCIADOS AL ITO DE LAS OBRAS.  Y ALGUNAS PUBLICACIONES </t>
  </si>
  <si>
    <t>El proyecto sometido a aprobación de financiamiento por el Consejo Regional con fecha 19-12-2014.
La aprobación del financiamiento por parte del Consejo Regional fue                   con fecha 23-12-2014.
Por encontrarse cerrado el año presupuestario 2014 para nuevas creaciones presupuestarias, esta se realiza el año 2015.
Las obras civiles fueron licitadas mediante ID Licitación: 826-14-LP15, con fecha de publicación el 30-03-2015 y fecha de cierre el 26-05-2015</t>
  </si>
  <si>
    <t>Por la  condicion de estos proyectos sujetos a temas  de sevidumbres permiso , etc , se produce retraso en las obras, lo que atrasa el pago.</t>
  </si>
  <si>
    <t>Desde Gastos Administrativos a Primer contrato, se basa principalmente por el proceso de licitación.</t>
  </si>
  <si>
    <t>Las diferencias entre fechas de:
- La Fecha de Suscripción del primer contrato: Corresponde a consultoría Leed del Edificio, que comenzó antes del Ctto. de obras civiles al producirse una brecha significativa entre la fecha programada para el comienzo de la ejecución de las obras civiles v/s la fecha real de inicio de actividades, por los procesos fallidos de licitación y la carencia de recursos que conllevo a que el proyecto fuera re evaluado previa a su contratación.
-Primer Gasto Administrativo: Obedece a fecha de pago publicación 1° licitación de obras civiles del proyecto, licitación  que se retraso por demora en aprobación de bases técnicas y administrativas por parte de la Contraloría Regional 
-Primer Gasto Contrato Obras Civiles: Las obras tuvieron 2 procesos de licitación fallidos lo que motivo efectuar un contrato por trato directo, proceso que debió ser debidamente respaldado, y tras ello pasar por una serie de procesos de aprobatorios que demandaron mas tiempo de lo programado inicialmente.</t>
  </si>
  <si>
    <t>La rendición del primer gasto administrativo está registrado en el sistema interno del departamento de control con fecha 31-12-2014.
El primer contrato de ejecución de obra fue realizado con fecha 03-07-2015 y fue aprobado mediante Resolución Exenta N°1201 de fecha 03-08-2015 del Servicio de Salud de Iquique.
El primer gasto con cargo al proyecto del primer contrato de obra civil, fue devengado con fecha 30-09-2015.</t>
  </si>
  <si>
    <t>FECHA DE INICIO DE CONTRATO DE OBRAS CIVILES 07.07.2014 PLAZO DE 300 DÍAS</t>
  </si>
  <si>
    <t>El primer pago con fondos FNDR de parte del GORE se efectuaron en la fecha indicada, posterior a los pagos financiados por el Consejo Nacional de la Cultura y las Artes y efectuados por la Municipalidad de Quinta Normal.</t>
  </si>
  <si>
    <t>El proyecto fue aprobado por el CORE el 03-12-2014.
El Convenio Mandato se suscribió el 
Se realizaron dos procesos de licitación. 
El primer proceso de licitación  mediante ID Licitación: 1658-236-LP15 se publicó el 05-03-2015 con fecha de apertura 07-04-2015. Las dos ofertas presentadas excedían el monto disponible, por lo que se declaró desierta.
En el segundo proceso de licitación, realizado mediante ID  Licitación: 1658-396-LP15 con fecha de publicación el 13-04-2015 y apertura el 07-05-2015, se presentaron dos oferentes nuevamente por un mayor valor que el monto disponible.  Se requirió por tanto solicitar recursos adicionales al CORE, y una vez aprobados, modificar el Convenio Mandato., lo cual se hizo. Posteriormente a ello, a petición del Municipio, se solicitó pedir aclaraciones a los oferentes respecto de su experiencia. Una vez recibidas estas aclaraciones a través del portal mercadopublico, el Municipio, con acuerdo del Concejo Municipal,  modificó la resolución de adjudicación, de tal forma que el segundo oferentes pasó a ocupar el primee lugar, oferta que en términos económicos era más económica. Todo ello demoró el proceso de adjudicación.
Como la adjudicación fue en Diciembre, para poder realizar pagos en el año siguiente, previamente se requirió obtener el RS para el año, crear la asignación, que va a toma de razón y modificar el Convenio Mandato, por lo cual el primer pago se realiza en el mes de febrero de 2016.</t>
  </si>
  <si>
    <t xml:space="preserve">El Mensaje del Ejecutivo que solicitó los recursos fue el 136                                 de fecha 25-06-2014.
El Acuerdo CORE que aprobó el financiamiento de la iniciativa fue el  N° 101  de fecha 15-07-2014
La Resolución que aprobó el Convenio Mandato fue la N° 2.066                           de fecha 03-09-2014
la  Licitación se realicon con ID de Licitación: 2261-64-LP14                                de fecha 27-10-2014
La adjudicación se realizó                                                                                              con fecha   24-12-2014                                               </t>
  </si>
  <si>
    <t>Se realizó un primer llamado a licitación bajo el número ID 2997-18-LP15, el que fue declarado desierto por no presentación de oferentes. Dado lo anterior, se procedió a una segunda licitación bajo el número ID 2997-31-LP15, el que fue declarado desierto por no presentación de oferentes. Luego, se realizó un tercer llamado a licitación bajo el número ID 2997-46-LP15, el cual se presentó una oferta que dobló el presupuesto referencial, razón por la cual se procedió a declarar su inadmisibilidad acorde a lo establecido a las bases.
En razón de lo anteriormente expuesto, la unidad técnica procedió a la solicitud de reevaluar el ítem de obras civiles de la iniciativa para licitar nuevamente, dado que el presupuesto destinado no se ajusta al valor de mercado y supera con creces lo aportado por el convenio mandato, lo que hace inviable su concreción. Esta solicitud de reevaluación fue recomendada satisfactoriamente por MIDESO. De lo anterior, se realizó por parte de la Unidad Técnica un nuevo proceso de licitación bajo el número ID 2997-32-LR16, la cual quedó desierta por no presentación de oferentes.
La Unidad Técnica procedió a un quinto proceso de licitación bajo el número ID 2997-63-LR16, el que se adjudicó a la Empresa Sociedad Constructora Ricardo González y CIA Ltda. (INGECONS.LTDA), por un monto de $1.071.998.653.- en un plazo de 300 días corridos, el cual posee fecha de inicio el 23/01/2017 y fecha de término el 18/11/2017.</t>
  </si>
  <si>
    <t xml:space="preserve">EN ELPRIMER GASTO ADMINISTRATIVO NO SE PUDO VERIFICAR EN SIGFE. SI HUBIERON GASTOS POR ESE ÍTEM EN EL PERIODO 2014 </t>
  </si>
  <si>
    <t>El inicio del proyecto se atraso por definiciones correspondientes a las fundaciones de las construcciones aledañas, las que abarcaban superficie del terreno de la CAPJ.
se adjunta decreto 1342 del 22.08.2014 que da inicio a la asignacion presupuestaria de la ejecución
se adjunta suscripción primer contrato del proyecto 04.08.2018</t>
  </si>
  <si>
    <t>La creación de asignación presupuestaria que da origen a la ejecución muestra una diferencia de días debido a ajustes presupuestarios y el aplazamiento de la licitación del proyecto.</t>
  </si>
  <si>
    <t>Existe diferencias entre la fecha del primer gasto administrativo uinformado por la UT y el registro contable cuyo comprobante contable señala con fecha 24/04/2013. Respecto del primer gasto de obra civil existe diferencia en la fecha producto que la fecha del estado de pago es al inicio de mes y el pago efectivo al final del mismo.</t>
  </si>
  <si>
    <t>A modo de aclaración,  la "Creación de asignación presupuestaria que da origen a la ejecución" del Ítem Obras Civiles ocurre el 17-01-2016 como se indica en el cuadro anterior, mediante resolución N° 7 por un total de 195.000 correspondientes a la programación inicial del primer semestre del proyecto.  
Tanto la Suscripción del primer contrato del proyecto como Suscripción del primer contrato del proyecto de obra civil ocurren el mismo dia, debido a que el contrato de obras civiles es el primer contrato del proyecto. Ambos ocurren el 19-01-2016, fecha del Decreto Exento de I. Municipalidad de Futaleufu N° 994 que aprueba Adjudicación.  
El Primer gasto administrativo es solicitado por la unidad técnica mediante ord N° 40 el 27/01/2016 y es transferida por la unidad financiera el  31/05/2016 luego de la total tramitación de la asignación presupuestaria mediante resolución N° 25 del 29/02/2016 
El primer gasto con cargo al proyecto del primer contrato de obra civil ocurre el 26-01-2016 solicitado por la unidad técnica el 21/01/2016 mediante ordinario N° 32 por un total de $ 68.071.934</t>
  </si>
  <si>
    <t>El primer contrato del proyecto correspondió al contrato de Obras Civiles, aprobado por Res. DA CPCION N° 07, de fecha 14.06.2016, que acepta propuesta de la obra, tomada razón con fecha 06 de julio de 2016, totalmente tramitada con fecha 01.08.2016. Esta corresponde a la mayor diferencia entre las fechas que aparecen en la columna de la izquierda y las fechas corregidas.
Respecto del tiempo transcurrido entre el pago del Gasto Administrativo y el inicio del contrato de Obras Civiles, este se explica por que se realizaron dos procesos de licitación pública (en agosto de 2015 y diciembre de 2016). Con el resultado del segundo proceso, se solicitó la reevaluación del proyecto, y se efectuaron todas las gestiones para adjudicar. Esto es: solicitud de recursos, modificación de Convenio Mandato de Obras, por lo que recién se logró adjudicar en agosto de 2016.</t>
  </si>
  <si>
    <t>La diferencia entre el primer RS de la etapa de ejecución y el RS que da origen a la primera asignación presupuestaria, se genera debido a que la obtención del primero fue en el último trimestre del año 2013, donde ya no se alcanzaba a solicitar los fondos a Hacienda para poder ejecutar. Por ello, se esperó hasta el mes de Diciembre de 2013, donde se envió la primera solicitud de fondos a Hacienda para el año 2014, donde para ello, se generó un RS automático con  fecha 18/12/2013 para el proceso presupuestario 2014.
Posteriormente, la creación de la asignación presupuestaria que da origen a la ejecución, tiene una diferencia de 72 días con el RS de la primera asignación, ya que corresponde al tiempo que se demora Hacienda en la preparación del Decreto con los fondos, totalmente tramitado.
Luego, el primer gasto administrativo se paga una vez que se tiene el decreto con los fondos identificados para dicho ítem presupuestario, se firma el Convenio Mandato con nuestra Unidad Técnica que es el MOP y se emite el cheque con el pago de éstos a la Unidad Técnica, proceso que para este proyecto tardó 160 días desde que llegó el Decreto de Hacienda con los fondos.
Este proyecto, para poder finalmente comenzar su ejecución de Obras, pasó por reiterados procesos de Licitación, específicamente 3, todo lo cual generó una demora importante para dar inicio al proyecto, lo cual corresponde a los 770 días desde que se generó al pago de los gastos administrativos, hasta la fecha de la Resolución de Adjudicación de las Obras Civiles. La imposibilidad de adjudicar en los dos primeros procesos de Licitación se explican básicamente porque los costos del ítem de Obras Civiles estaban por debajo de los precios de mercado, por lo que fue necesario Reevaluar esta iniciativa de inversión con fecha 27/07/2015, donde finalmente se obtiene un monto disponible en Obras Civiles acorde a los valores de mercado, y que en definitiva nos permitió finalmente adjudicar esta Obra, mediante Resolución DA MOP de fecha 15/09/2016, y totalmente tramitada el 30/12/2016. La tramitación tardó debido a observaciones realizadas por la Contraloría General de la República y que debieron ser resueltas en ese lapso.
Adicional a lo anterior, fue necesario realizar un ajuste al Diseño debido a modificaciones a la OGUC, en materias de Accesibilidad y Diseño Universal, lo cual se contrató mediante Trato Directo con fecha 12/09/2016, y tuvo una duración de 140 días.
Con todo lo anterior, la demora existente entre la suscripción del primer contrato del proyecto y la fecha de entrega del terreno para faenas, tiene relación únicamente con trámites administrativos, los cuales guardan relación por una parte con la certificación de la disponibilidad presupuestaria que realiza el Ministerio Público como Mandante al MOP como Mandatario, el desarrollo del ajuste del Diseño, y la subsanación de las observaciones realizadas por CGR. 
Finalmente, el primer gasto de Obra Civil tuvo una demora de 41 días desde la fecha de entrega del terreno, debido al desarrollo normal del cronograma de Obras.</t>
  </si>
  <si>
    <t>Se solicitó la identificación presupuestaria de este proyecto con fecha 17.06.2013 e incorporar éste a la cartera de proyectos 2013. Posteriormente mediante decreto N°1065 de fecha 13.08.2013 se identificaron los recursos correspondientes. 
El contrato de la obra es de fecha 14.11.2013 resolución N°22, con fecha de toma de razón el 28.11.2013 por parte de Contraloría Regional.</t>
  </si>
  <si>
    <t>La diferencia de tiempo entre el primer RS y la creación de la primera asignación radica en que después del RS el proyecto debe ser priorizado por el Consejo Regional y dicha priorización se realizó a través de los acuerdos Nº 5393 y 5451, ambos de marzo y abril del 2012 respectivamente, por lo tanto entre el 25.04.2012 y el 09.08.2012 transcurrieron 100 días, tiempo razonable para designar unidad técnica y elaborar convenio mandato y resolución.
La diferencia del tiempo entre la resolución de la primera asignación presupuestaria y el primer gasto administrativo, radica en que dicha -resolución se ocupa recién para formular el Convenio Mandato y la Resolución que lo aprueba, posteriormente recién se giran los gastos administrativos y el gasto de este último ítem recién se realiza cuando la unidad técnica rinde dichos recursos, así es que menos de cuatro meses es un tiempo razonable.
El tiempo transcurrido (373 días ) entre entre el primer gasto administrativo se debe a que una la unidad técnica se demora en licitar y preparar las bases de licitación, posteriormente la oferta excedía el presupuesto, por lo que hubo que reevaluar el proyecto y solicitar suplemento al Consejo Regional el cual salió tramitado con fecha 24.07.2013, luego se envía aceptación de adjudicación por parte del GORE, luego el contrato tiene fecha 07.10.2013, posteriormente la empresa tiene un mes para protocolizarlo ante notario y presentar las garantías y la obra comienza con la entrega de terreno que fue el 09.12.2013.</t>
  </si>
  <si>
    <t>Con respecto al primer gasto, existe una diferencia entre la fecha informada por la Unidad Técnica y la detectada por el Gobierno Regional. La asignacion de recursos desde el GORE de Atacama se postergó hasta que a unidad tecnica obtuvo todas las autorizaciones y permisos sectoriales para el inicio de las obras.</t>
  </si>
  <si>
    <t>En general, el proceso administrativo de contratación se realizó sin contratiempos. El plazo de 30 días en la entrega de terreno y contrato se debe principalmente en que se debe gestionar la contratación de personal, terreno para instalación de faenas, etc.</t>
  </si>
  <si>
    <t>De acuerdo a la Ficha IDI 2015, se obtuvo Rate RS con fecha 31/12/2014; y según la Resol. Ex. N°1045 del 26/04/2016 que aprueba el Convenio Mandato de fecha 21/03/2016; el proyecto fue aprobado por el CORE en Sesión Ordinaria N°23 del 02/12/2015 (262-15); y la identificación presupuestaria con fecha 19/01/2016 (Resol. N°19, TR 02/02/2016).
 Se licito la asignación de Obras Civiles con ID 2673-46-LR16 (publ. 29/06/2016 y apert. 05/08/2016); se toma conocimiento (GORE) a la propuesta de adjudicacion con fecha 08/09/2016, y se adjudica a Asfaltos Vergara por un monto de $2.833.498.404.- con un plazo de ejecución de 330 días corridos. El contrato se firmo el 08/09/2016, y se decreto con fecha 12/09/2016. La entrega de terreno se realiza con fecha 12/10/2016.  
La iniciativa nunca considero Gastos administrativos según ficha 2015 y posteriores.</t>
  </si>
  <si>
    <t>El inicio del contrato presenta error de registro en el Banco Integrado, dado que segun el contrato su fecha de suscripción fue el 28/07/2016 y no la fecha que se envio al Gore para su registro.  El primer gasto efectivo se produjo el 31/03/2017, no obstante haber recibido el estado de pago en el mes de febrero con corte al 20/02/2017.</t>
  </si>
  <si>
    <t>La IDI fue obtuvo su recomendación favorable a fines del año 2015, por lo que tuvo que ser identificada en un decreto presupuestario tramitado por el Ministerio de Hacienda en el año 2016, lo que obligó a esta DROH licitar a mediados del mismo año y adjudicar el contrato a fines del año 2016.</t>
  </si>
  <si>
    <t>La diferencia entre el RS que da origen a la ejecución presupuestaria, versus la creación de la asignación 127 días, depende del Jefe de División DACG, quien determina en qué momento iniciar la elaboración del convenio mandato.
En cuanto a la diferencia de 153 días me parece razonable ya que, primero se designa unidad técnica, luego se elabora el convenio y la resolución y una vez girados los gastos administrativos se debe esperar a que la unidad técnica los rinda para poder ser gasto.</t>
  </si>
  <si>
    <t>El Convenio Manandato de fecha 13/10/2016 y Resolución Afecta N°117 de fecha 17/10/2019, Tomado Razón el 08 de noviembre de 2016 y  enviado a la municipalidad en Diciembre de 2016.</t>
  </si>
  <si>
    <t>El Primer RS de la etapa de ejecución se emite según el Historial Rate  de la Etapa de Ejecución del Proyecto, el 28/10/2011 por un total de M$ 359.155 
Este es un proyecto corresponde al subtitulo 33.03.100, Programa de Mejoramiento de Barrios cuya asignación se refleja en la ley de presupuesto. Esto implica que dicha asignación no se solicitan mediante resolución como ocurre con el subtitulo 29 y 31.  Por ende, la creación de la asignación que da origen a la ejecución presupuestaria corresponde a lo fijado en la ley de presupuesto del año en cuestión. En este caso, el proyecto inicio el año 2015, por lo que la fecha del hito 3 "Creación de asignación presupuestaria que da origen a la ejecución" corresponde a la fecha de la Ley de presupuesto del año 2015.</t>
  </si>
  <si>
    <t>PRIMER CONTRATO SUSCRITO CON FECHA 19 DE NOVIEMBRE DE 2013 (CONSULTORÍA) PLAZO DE 30 DÍAS POR UN MONTO DE MS2860
CONTRATO DE OBRA CIVIL SUSCRITO CON FECHA 29 DE DICIEMBRE DE 2015 POR UN PLAZO DE 240 DÍAS POR UN MONTO DE MS 235.029 
PRIMER CARGO DEL ITEM DE OBRAS CIVILES CON FECHA 15.03.2016 ESTADO DE PAGO N°67/2016</t>
  </si>
  <si>
    <t>El Mandato Completo e Irrevocable fue firmado el 14.11.2014 y el primer contrato tiene fecha 09.02.2015, lo que entrega una diferencia de fechas aceptables, si tomamos en consideración los plazos que demora un proceso licitatorio. No existen diferencias importantes de plazo que ameriten un mayor análisis.</t>
  </si>
  <si>
    <t>hubo 2 unidades técnicas para la ejecución y 3 contratos en diversos tiempos. Incluyendo el terremoto del 27 F, 2010 que obligo a anular el contrato inicial para las obras del SERVIU-MINVU..
El primer contrato fue el del MOP, para el contrato de la ejecucion de las obras civiles de sus dependencias en la región y no requirieron gastos administrativos para ello, contrato 01 de septiembre de 2003.. 
El primer gasto administrativo registrado corresponde al solicitado por el MOP para la administración del contrato del Gobierno Regional del Biobio, trasnferencia G:A. 14.04.2005.</t>
  </si>
  <si>
    <t>La primera licitación presentó ofertas que superaban ampliamente el valor disponible en el Convenio Mandato. Por lo indicado se solicitó la reevaluación del proyecto y en base a ello se llamó a segunda licitación pública, retrasando el inicio de la obra civil.</t>
  </si>
  <si>
    <t>Es importante destacar que las creaciones presupuestarias se deben hacer año a año y no tiene relación con el inicio de la ejecución del proyecto. En este sentido, la diferencia entre la creación presupuestaría que fue en mayo de 2015 y la contratación de las obras civiles en Octubre de 2015 no corresponde a un retraso.</t>
  </si>
  <si>
    <t>No hubo mayores diferencias que las resultantes del aumento de plazo ya justificado.</t>
  </si>
  <si>
    <t>El mayor problema en el desarrollo normal del proyecto ocurrió con la liquidación del contrato de las obras civiles en dos oportunidades , ya que esto implicó, aparte de los problemas administrativos, que las obras se extendieran por varios años antes de poder finalizarse.</t>
  </si>
  <si>
    <t>El acuerdo CORE tuvo fecha el 07-09-2016.</t>
  </si>
  <si>
    <t>Las mayores diferencias se presentan en los hitos (3 y 8):
Creación de asignación presupuestaria que da origen a la ejecución (hito 3):
Primer Gasto con cargo al proyecto del primer contrato de obra civil (hito 8):   
El primer estado de pago, se generó con fecha (26.10.2015) por un monto de $146.950.023, el cual considero movimiento de tierra (Excavación en Terreno de Cualquier Naturaleza  y formación y Construcción de Terraplenes), lo que representó un 6,3% del avance físico adjudicado.</t>
  </si>
  <si>
    <t>El primer gasto administrativo se anticipo en septiembre de 2017 para la publicación de la licitación de pública ID 653-125-LP17, correspondiente a la segunda etapa del proyecto, el cual comenzó a ejecutarse el 09/05/2018.
Las principales diferencias se explican debido a que el proyecto se ejecutó en dos etapas, una el año 2014 y la segunda el año 2018, lo cual explica la diferencia de días entre el primer gasto administrativo y la suscripción del primer contrato.</t>
  </si>
  <si>
    <t>EL PRIMER GASTO ADMINISTRATIVO SE GIRO CON FECHA 31.12.2015 POSTERIOR A ESO LA UNIDAD TÉCNICA SUBE LOS ANTECEDENTES AL PORTAL MERCADO PUBLICO PARA SU PUBLICACIÓN Y ADJUDICACIÓN. POSTERIOR A LA CONTRATACIÓN DEL PROYECTO SE DETECTARON UNA SERIE DE DEFICIENCIAS QUE TRAÍA ESTE, POR LO ANTERIOR SE RETRASO LA ENTREGA A TERRENO HASTA TENER LA VISACION DE UN INGENIERO CALCULISTA.</t>
  </si>
  <si>
    <t>Los tramites previos a la ejecución  fueron engorrosos , por la distancia del proyecto y las servidumbres involucradas, para las gestiones de la asignación presupuestaria .</t>
  </si>
  <si>
    <t>3.- Res. 1359 de fecha 27.10.2014
4.- Transferencia Chileindica de fecha 08.01.2015 con cargo al mes de dic. 2014
      Ingreso municipal de fecha 27.01.2015
5.- Primer contrato suscrito corresponde a obras civiles.
8.- Se considera la fecha en que fue cursado primer estado de pago a través de chileindica.</t>
  </si>
  <si>
    <t>Se detectó una diferencia en la fecha del primer gasto administrativo, dado que la UT registra una fecha posterior a lo informado en el Comprobante contable 485 de fecha 21/08/2014. Se observa un error en la fecha del primer gasto de obra civil, la UT informa una fecha anterior al inicio del contrato.</t>
  </si>
  <si>
    <t>Se corrige la fecha de la resolución de asignación presupuestaria de acuerdo a la información registrada en el departamento de finanzas.</t>
  </si>
  <si>
    <t>Obra licitada por la Municipalidad de La Higuera en plazos normales para la contratación de la obra.</t>
  </si>
  <si>
    <t>LA INFORMACIÓN FUE PROPORCIONADA POR EL MANDANTE, CONSIDERANDO QUE LA PRIMERA ETAPA FUE CON CARGO AL PRESUPUESTO REGIONAL.
SE ADJUNTA CORREO DE RESPALDO EN LA CARPETA DIGITAL DENOMINADO "RV INFORMACIÓN  PARA EVALUACIÓN EX POST CALETA TOTORALILLO".</t>
  </si>
  <si>
    <t xml:space="preserve">Unidad Técnica demoro el inicio del contrato al realizar cambios de prioridad en la intervención de calles. </t>
  </si>
  <si>
    <t>Las gestiones realizadas por este Gore, corresponden a la siguientes fechas: Core 15.12.11, convenio mandato 20.02.12 con Toma de Razón en Contralorí­a 17.05.2012.</t>
  </si>
  <si>
    <t>El primer gasto administrativo fue en el año 2013 donde se publico la primera licitación.</t>
  </si>
  <si>
    <t>EL PRIMER GASTO DE LA OBRA CIVIL FUE EN EL MES DE SEPTIEMBRE Y EL PRIMER GASTO DE LA CONSULTORIA FUE EN EL MES JULIO DE 2017.
NO SE UTILIZARON LOS GASTOS ADMINISTRATIVOS.</t>
  </si>
  <si>
    <t>El inicio de la ejecución de obras se vio afectado por atrasos de parte del Municipio en mover sus recintos, impidiendo comenzar las obras.</t>
  </si>
  <si>
    <t>El CORE aprobó el financiamiento del proyecto el                 	06-10-2010.
El Convenio Mandato se aprobó más de un año más tarde, el 	20-10-2011. 
El GORE dispone de un Convenio Mandato Tipo con toma de razón previa de Contraloría Regional. Sin embargo, en este proyecto la Unidad Técnica no estuvo disponible para suscribir dicho convenio tipo, por lo que se debió concordar un nuevo Convenio Mandato, en lo cual también hubo demoras. Posteriormente requirió toma de razón de Controlaría.
Los años 2011 y 2012 se obtuvo RS automático.
El año 2013 la Unidad formuladora y Técnica modifica el programa arquitectónico, lo que sumado a que ya no es posible obtener RS automático, obliga a solicitar la reevaluación del proyecto, con un nuevo programa arquitectónico y un nuevo costo asociado.
El año 2014, dos años después de la suscripción del Convenio Mandato, la Unidad Técnica realiza la primera licitación con el ID Licitación: 3172-1-LP14, cuya fecha de publicación fue el 03-01-2014. No se recibieron ofertas.
Con el resultado de la licitación se solicita una nueva reevaluación del proyecto.
Una nueva licitación (ID3172-161-LR15) se publicó el                   21-10-2015                                                                                                                                    
La obra fue adjudicada el 31-12-2015</t>
  </si>
  <si>
    <t>Los tramites previos a ejecución.</t>
  </si>
  <si>
    <t>LA VARIACION ENRTE LA PRIMERA APROBACION DEL PROYECTO Y SU PRIMER RS, SE DEBE A QUE EL PROYECTO TUVO 4 LICITACIONES DECLARADAS DESIERTAS
Y ADEMÁS SE ENVIÓ A REEVALUACION A MIDESO
EL PRIMER GASTO DE OBRAS CIVILES, SE REGISTRA LA FECHA EN QUE LA UNIDAD DE CONTABILIDAD DEL GORE EFECTUÓ EL PAGO.</t>
  </si>
  <si>
    <t>No hay observaciones</t>
  </si>
  <si>
    <t>El mayor plazo se produce entre la creación presupuestaria y la suscripción del primer contrato, esto dice relación con la fecha en que se tramitó el convenio mandato Res. Nº 121 con fecha de toma de razón el 13.10.2016 posterior a este acto administrativo se realizaron las gestiones con la Unidad Técnica para la revisión de bases de licitación las que culminaron con oficio del Gobierno Regional Nº 4100 del 10.11.2016 para posteriormente realizar licitación y posterior contratación.</t>
  </si>
  <si>
    <t>No hubo mayores variaciones solo el aumento del 5,82% como modificación menor en obras civiles</t>
  </si>
  <si>
    <t>la apertura de la licitación ID 2713-256-LP13 efectuada con fecha 03.10.2013, fue observada por parte del Gobierno Regional de Aysén, por lo que la Municipalidad de Aysén amplió plazo de adjudicación, en espera de la respuesta a las observaciones.
La licitación ID 2713-256-LP13 fue adjudicada con fecha 20.12.2013 y el contrato de obras civiles fue suscrito con fecha 30.12.2013.
El Municipio solicitó los gastos administrativos para iniciar el proceso de licitación durante el año 2011, con la elaboración de las bases de licitación.</t>
  </si>
  <si>
    <t>La mayor diferencia en cuanto a los hitos ocurre debido que se realizo una modificación al mandato inicial por un complemento de recursos, debido que el proceso de licitación la unidad técnica se percato que para conseguir lo requerido se necesitaba de éste aumento,  para obras civiles por un monto de $31.816.641, quedando el mandato por un monto de $1.046.534.641. Este proceso retraso el proceso de adjudicación por un periodo cercano a 8 meses.</t>
  </si>
  <si>
    <t>Se observa diferencia en la fecha del primer gasto de las obras civiles producto del desfase entre el ingreso del estado de pago y la fecha efectiva que se materializó el pago.</t>
  </si>
  <si>
    <t>La diferencia entre la fecha del primer Gasto Administrativo, y la suscripción del primer contrato se debió a que como resultado del proceso de licitación (cuyo llamado se realizó el 17 de octubre de 2013 y la apertura económica el día 4 febrero de 2014) fue necesario solicitar recursos para adjudicar y, posteriormente, modificar el Convenio Mandato de Obras entre el Ministerio Público y la DA - MOP, dicha modificación se suscribió con fecha 30 de abril de 2014, y se aprobó por resolución DA (ex) N° 501, fecha 06 de mayo de 2014.</t>
  </si>
  <si>
    <t>Se demoró la licitación.</t>
  </si>
  <si>
    <t>Certificado Core Nº3102 del 14/04/2011 y Convenio de fecha 13.05.2011.
Recursos adicionales: 02.01.2013, certificado Core Nº3672. Nuevo Convenio de fecha 09.04.2013. M$251.813
Recursos adicionales: 02.05.2016, certificado Core Nº4948. M$151.180.-
Valor autorizado obras: M$812.947
consultoría: M$26.007</t>
  </si>
  <si>
    <t>La mayor diferencia se produce entre la suscripción del primer contrato el cual corresponde al diseño del proyecto y la suscripción del primer contrato de obra civil. Lo anterior debido al plazo que transcurrió entre el diseño y su aprobación y el posterior proceso de licitación.</t>
  </si>
  <si>
    <t>el proyecto original debió ser recalculado para dar cumplimiento a la norma sísmica N°433 re contratando consultorías, solicitando aumento de recursos, debiendo aprobar nuevos convenios mandatos en abril del 2014. se adjunta oficio 058 de la dirección de Arquitectura del MOP que da inicio a las modificaciones.</t>
  </si>
  <si>
    <t>3.- Res. (e) Nº640 de fecha 13.06.2014
4.- Transferencia Chileindica de fecha 27.09.2012
5.- Primer contrato suscrito corresponde a obras civiles.
8.- Se considera la fecha en que fue cursado primer estado de pago al departamento de finanzas del GORE.</t>
  </si>
  <si>
    <t>Se observan las siguiente diferencias en los Hitos de la Gestión Administrativa del Proyecto
La Creación de asignación presupuestaria que da origen a la ejecución ocurre el 25 de Enero de  2018 mediante Resolución N° 19 del Gobierno Regional por un total de $M 98.732 .
La suscripción del primer contrato del proyecto se realiza en Osorno, el  25 de enero de 2018 por un monto de $90.908.979 posterior al Decreto Alcaldicio N° 408 del 12 de Enero de 2018 que aprueba la Adjudicación al Contratista Jose  Aburto Mansilla RUT: 13.822.383-3.
La Suscripción del primer contrato del proyecto y la Suscripción del primer contrato del proyecto de obra civil ocurren simultáneamente dado que es el único contrato del proyecto. 
La diferencia en el Primer gasto con cargo al proyecto del primer contrato de obra civil esta dado por la diferencia de fechas que existe entre el día en que la Unidad Técnica Solicita el Pago del avance de Obras y el Gobierno regional la autoriza, siendo esta ultima, el día 30/04/2018.</t>
  </si>
  <si>
    <t xml:space="preserve">EL PROYECTO SE REDISEÑO DE ACUERDO A LA SITUACION EXISTENTE EN TERRENO Y SE ENVIARON LOS ANTECEDENTES A LA SEREMI PARA SU VºBº, LA PLAZA SE ENCONTRABA DISEÑADA SOBRE UNA MATRIZ EXISTENTE. LO QUE PROVOCA UNA DEMORA ENTRE LA SUSCRIPCION DEL CONVENIO Y EL LLAMADO A LICITACION DEL PROYECTO. </t>
  </si>
  <si>
    <t xml:space="preserve">Sin Observaciones
Ya que la unidad financiera no lo señala, es importante mencionar que el proyecto tuvo su primer RS de ejecución el 2011, sin embargo, el año 2015 tuvo una reevaluación, la que genero o dio origen a la asignación presupuestaria </t>
  </si>
  <si>
    <t>3	Creación de asignación presupuestaria que da origen a la ejecución: N° Decreto 1332 – Fecha 11-09-2015
5	Suscripción del primer contrato del proyecto: Resolución aprueba contrato N°15-327 fecha 30-06-2016
6	Suscripción del primer contrato del proyecto de obra civil:  Resolución aprueba contrato N°15-327 fecha 30-06-2016
7	Entrega del terreno: 03-08-2016
8	Primer gasto con cargo al proyecto del primer contrato de obra civil: Según SIGFE 01-09-2016</t>
  </si>
  <si>
    <t>Proyecto que por monto debe ser aprobado por Contraloría, tanto las bases como la adjudicación,  las cuales fueron objetadas, aumentando los tiempos de la contratación.</t>
  </si>
  <si>
    <t>El retraso se explica principalmente en que la obtención de la recomendación técnica del proyecto fue a fines del año 2015 y el decreto que asigna fue emitido en enero de 2016.</t>
  </si>
  <si>
    <t>3.- Creación de asignación corresponde a la fecha del Decreto de asignación presupuestaria. esto lo realiza la DIPRES, son tiempos que el SERVIU Región de Coquimbo no puede controlar.
4.- Primer gasto administrativo corresponde a pagos de la licitación , los cuales dependen de los tiempos que dura la licitación (aprox 2 meses) y de cobros de los proveedores (diario, empresa de ploteo, servicio de impresión, etc). 
7.- Desde que se emite la resolución de contrato, existen 15 días para notificar al contratista. luego existen 15 días para que contratista protocolice la resolución de contrato y entregue póliza. luego existen 15 días para entrega de terreno. Por lo cual el tiempo promedio de esta obra esta acorde a los tiempos estipulados.  
8.- El primer gasto de obra civil se realizó el día 15-03-2018, pero por un error de digitación en sigfe se debió corregir y quedo como primera fecha de pago el día 30-05-2018</t>
  </si>
  <si>
    <t>Demora en el proceso de decreto de asignación presupuestaria y además del tiempo que toma el proceso de licitación.</t>
  </si>
  <si>
    <t>Mencionar que para este proyecto no se ocuparon los recursos por concepto GASTO ADMINISTRATIVO.</t>
  </si>
  <si>
    <t>El proyecto se retrasó en la adjudicación de obras civiles, por lo que en 2017 se efectúa trato directo con empresa interesada, después de varias licitaciones sin poder adjudicar.</t>
  </si>
  <si>
    <t>FECHA DEL PRIMER GASTO ADMINISTRATIVO FUE EL 17.06.2014</t>
  </si>
  <si>
    <t>El proyecto aprobado originalmente no consideraba el ítem vehículo, el RS se obtuvo con un año de desface, generando la mayor diferencia en la gestión administrativa</t>
  </si>
  <si>
    <t>Entre el Hito 1 y 2, la decisión de apertura es de la Autoridad Regional, por ende discrecional.
El tiempo entre los Hitos 3 y 4 considera la elaboración del convenio mandato de aproximadamente 2 meses.</t>
  </si>
  <si>
    <t>ESTE CONTRATO SE LICITO DOS VECES, DEBIDO A QUE LA PRIMERA  LAS OFERTA FUERON SUPERIORES A LA DISPONIBILIDAD PRESUPUESTARIA.</t>
  </si>
  <si>
    <t>Cabe aclarar que debido a la fecha de inicio de la ejecución de la IDI fue hace más de 4 años, se recurrió al sistema Chileindica para informar lo que sigue:
4.- La fecha (corregida), corresponde al día de la Ficha GORE del sistema Chileindica.
5.- La fecha (corregida), corresponde a la fecha de resolución que adjudica, pero el documento fue devuelto por la Contraloría el 11-10-16 reingresado y completamente tramitado el 14-11-16,. Posterior a esa fecha, fue remitido el documento por la Unidad Técnica.
8.-  La fecha (corregida), corresponde al día de la Ficha GORE del sistema Chileindica.</t>
  </si>
  <si>
    <t>El primer contrato del proyecto corresponde a la contratación ITO, con cargo al Ítem Consultorías, cuya tramitación fue realizada mediante Resolución Exenta N°824 del 21.10.2015 del Servicio Salud Iquique.
El contrato ejecución de obra entre el Servicio de Salud de Iquique con Constructora Guerra y Cía. Ltda fue suscrito con fecha 20.08.2015, aprobado mediante Resolución Exenta N°1399 de fecha 08.09.2015 del Servicio de Salud de Iquique.
Primer gasto obra civil fue devengado con fecha 30.11.2015</t>
  </si>
  <si>
    <t>eN LO QUE RESPECTA AL PRIMER GASTO DEL CONTRATO DE OBRA CIVIL ES EL PRIMER ESTADO DE PAGO  APROBADO EL 29-11-2016 PAGADO EL 20-12-2016</t>
  </si>
  <si>
    <t>Los plazos son los normales, considerando los procesos de identificación presupuestaria, licitación y entrega de terrenos. Considerando aún el total de la cartera de proyectos del SERVIU Los Ríos, además de los recursos logísticos, humanos, etc.</t>
  </si>
  <si>
    <t>CONTRATO DE ITEM CONSULTORIA 01-02-2013 PLAZO 80 DIAS
CONTRATO DE OBRAS CIVILES 03-11-2016 PLAZO 480 DIAS</t>
  </si>
  <si>
    <t>La fecha de ingreso en  e la asignación presupuestaria que da origen a la ejecución corresponde a la fecha del Decreto Identificatorio N°862 de fecha 13-06-19, misma fecha que se ingresó documento al BIP.
En cuanto a fecha de suscripción del 1° Contrato, es la fecha que aparece en el contrato. La fecha de la resolución que lo suscribe es de fecha 28-09-17 N°015710</t>
  </si>
  <si>
    <t>Demora en los procesos licitatorios y de adjudicación y toma de razón por parte de la CGR.</t>
  </si>
  <si>
    <t>El hito que presenta una diferencia significativa es la suscripción del primer contrato, el cual consideró, licitación pública en primera instancia y contratación vía trato directo finalmente, procesos administrativos que fueron a toma de razón de la Contraloría Regional.</t>
  </si>
  <si>
    <t>SE OBSERVAN ERRORES DE CALCULO EN DÍAS DESDE EL SISTEMA, POR EJEMPLO EN PRIMER GASTO ADMINISTRATIVO.</t>
  </si>
  <si>
    <t>EL PRIMER PAGO SE PROGRAMO PARA EL MES DE JUNIO, ACUMULANDO EL AVANCE DEL MES DE MAYO Y JUNIO (2 MESES). EL CRONOGRAMA SE ENTREGO POR RESOLUCION DEL SERVIU. Y LA DIFERENCIA DE TIEMPO ENTRE LA SUSCRIPCION DEL CONVENIO Y EL INICIO DEL CONTRATO ES PORQUE LAS BASES ADMINISTRATIVAS DEL PROCESO LICITATORIO PASARON POR CONTRALORIA COMO ASI MISMO EL CONTRATO AL ADJUDICATARIO.</t>
  </si>
  <si>
    <t>Gastos administrativos se solicitan luego de realizado el proceso de licitación (dic 2014).
El proceso de licitación, en 1er llamado (abr 2013) se rechaza, 2° llamado (feb 2014), ofertas sobre monto disponible, por lo que se solicita RE, en mayo 2014, se autoriza aumento por CORE, en nov del 2014, lo que implica que posterior a ello se autoriza a adjudicar (dic 2014).</t>
  </si>
  <si>
    <t>El inicio de la ejecución del proyecto corresponde a la identificación presupuestaria del ítem de consultoria con fecha 18/11/2016 en resolución Nro. 65. El primer gasto efectivo se realizó con fecha 31/10/2017.</t>
  </si>
  <si>
    <t>NO EXISTEN DIFERENCIAS SUBSTANCIALES.</t>
  </si>
  <si>
    <t xml:space="preserve">Problemas para adjudicar la iniciativa. </t>
  </si>
  <si>
    <t>Con la identificación presupuestaria del ítem Obras civiles de fecha 16/01/2014 en resolución Nro. 03 se da inicio a la ejecución del proyecto.  Existe una diferencia de 1 día en el registro de la unidad técnica respecto al primer gasto efectivo de la obra civil</t>
  </si>
  <si>
    <t>Segun contrato 11739 aprobado bajo Resolución DOH Nº 4312 de fecha, 01.12.2017 , se estipulo que el valor del contrato seria de $747.728.415, monto que no fue modificado a lo largo del desarrollo del contrato.
Contrato 11739 protocolizado con fecha 17/10/2017.
El Gasto por Gestión Técnica y Administrativa de Nuevosur, fue aprobado por Resolución DOH Nº 4468 de fecha 11.12.2017 y se estipulo el valor de $108.420.620 que corresponde el 14.5% del valor del contrato.</t>
  </si>
  <si>
    <t xml:space="preserve">Se utilizaron los antecedentes entregados por la institución financiera. </t>
  </si>
  <si>
    <t>Hubo cambio en la linea de financiamiento desde FNDR  a financiamiento con fondos sectoriales.</t>
  </si>
  <si>
    <t xml:space="preserve">las fechas ingresadas corresponden al primer contrato del proyecto. la demora del primer gasto es porque para la primera adjudicacion la empresa no presento la boleta de fiel cumplimiento del contrato. </t>
  </si>
  <si>
    <t>El Mensaje para resolución de los recursos por parte del CORE fue el                30-03-2015.
Los recursos fueron aprobados por el CORE el                                                           08-04-2015.
La resolución que aprueba el Convenio Mandato con la Unidad Técnica fue el 02-06-2015
Se realizaron dos procesos de licitación. En ambos las ofertas fueron superiores a la disponibilidad. En el segundo proceso se aumentaron los recursos para adjudicar al primer oferente, pero finalmente este se desistió. Se debió incrementar nuevamente para adjudicar al segundo oferente.
Esto requirió dos nuevos Acuerdo CORE para poder adjudicar, el primero de ellos fue el 18-11-2015 y el segundo fue el 02-03-2016</t>
  </si>
  <si>
    <t>Las obras civiles fueron licitadas en varias ocasiones hasta que finalmente se adjudicó la propuesta a la empresa "Constructora e Ingeniería Alejandro Emilio Niño Solis E.I.R.L Rut. 76.405.633-7 en un plazo inicial de 420 días por un monto de $3.919.337.400.-</t>
  </si>
  <si>
    <t>La diferencia esta en la fecha de suscripción del primer contrato y el primero de obras civiles, ya que la fecha que estaba indicada es la de entrega de terreno.</t>
  </si>
  <si>
    <t>El mayor plazo se produce entre la obtención del RS de la etapa de ejecución y la creación presupuestaria con fecha 01.02.2017, lo cual se debe a que certificado que aprueba el CORE con los recursos fue obtenido el 20.05.2016 y posteriormente el convenio mandato obtuvo resolución con fecha 07.03.2017 el que posteriormente fue enviado a la toma de razón de contraloría quedando totalmente tramitado el convenio con fecha 23.03.2017.</t>
  </si>
  <si>
    <t>Se observa una diferencia en la fecha del primer gasto del ítem Obras Civiles producto del desfase que se genera e el ingreso del Estado de Pago y la fecha de pago efectiva.</t>
  </si>
  <si>
    <t>Sobre los hitos N° 4 y 8, la causa de la diferencia es que el registro del pago fue realizado posterioridad en el sistema.
y con respecto a la diferencia en los hitos  N° 5 y 6, se estaba considerando la fecha de inicio y ahora se corrige por la fecha de la  resolución del primer contrato.</t>
  </si>
  <si>
    <t>El proyecto se paga en UF, ,cuando el proyecto se encuentra terminado, puesta en servicio y segun reajuste de la UF a la fecha..
Considero 18 empalmes .</t>
  </si>
  <si>
    <t>1. Ampliación de contrato por un total de 15 dias corridos
2. plazos entre recepciones de acuerdo a bases</t>
  </si>
  <si>
    <t>Se observan diferencias en las fechas de la creación presupuestaria que da origen a la ejecución, la cual presenta una diferencia de 20 dias respecto a lo informado por la Unidad Tecnica, toda vez que la asignación que asigna corresponde a la Nro. 03 de fecha 10/02/2016.</t>
  </si>
  <si>
    <t>Las diferencias en las gestiones administrativas, se generan por el tiempo del proceso de licitacion.</t>
  </si>
  <si>
    <t>La obra fue contratada mediante Resolución de contrato N°32 de fecha 05.12..2016 y el primer gasto en obras civiles se ejecutó con fecha 24.08.2017.
Este contrato fue mediante Trato Directo,  Ex. Propuesta Pública N°65-2016, declarándose desierta la Propuesta Pública 65-2016 debido a que las ofertas recibidas se encontraban fuera de bases.</t>
  </si>
  <si>
    <t>No se generaron grandes problemas administrativos, ya que la obra tuvo una ejecución dentro de lo esperables con inconvenientes propios de una construcción de esta envergadura.</t>
  </si>
  <si>
    <t>El Mandato Completo e Irrevocable fue firmado el 19.07.2017 y el primer contrato tiene fecha 28.12.2017, lo que entrega una diferencia de fechas aceptables, si se consideran los plazos administrativos que significa una licitación, adicionando que se debió realizar una segunda licitación, producto de que no se presentaran oferentes en el primer llamado. Tras lo anterior, no existen diferencias de plazo que involucren una gestión administrativa ineficiente..</t>
  </si>
  <si>
    <t>Con fecha 02.02.2017 se aprobó el Mandato Completo e Irrevocable. Por lo tanto no existen fechas que requieran de un análisis mayor. Las fechas indicadas están dentro de los rangos de plazo tolerables que requiere un proceso licitatorio.</t>
  </si>
  <si>
    <t>La diferencias observadas respecto a los pagos, tienen relación con que de acuerdo a la normativa vigente al momento comenzar el proyecto, se permitía efectuar transferencias iniciales al municipio, sin embargo, la factura por obras es de fecha 05/06/2014.</t>
  </si>
  <si>
    <t>Se observa incosistencia en la fecha de entrega de terreno con la suscripción del contrato de obra civil, la UT debe verificar dicho antecedente.</t>
  </si>
  <si>
    <t>Se realizaron dos procesos licitatorios, adjudicando en el segundo de ellos</t>
  </si>
  <si>
    <t>Los gastos administrativos de este proyecto de ejecución de la obra es de M$1.680 durante el año 2016, cuyo primer gasto de M$701,341 se pagó el 30.11.2016 y M$978,659 se pagó el 31.12.2016.
Respecto al diseño del proyecto su primer gasto administrativo fue el 30.04.2015 por el monto de M$980,249
La obra fue contratada mediante Resolución de contrato N°26 de fecha 08.11.2016, cuya toma de razón fue el 29.11.2016 por parte de la Contraloría Regional</t>
  </si>
  <si>
    <t>El Consejo Regional aprobó los recursos con fecha 18-12-2013.  Como el año presupuestario 2013 se encontraba cerrado para creación de asignaciones presupuestarias, la creación se realiza al año siguiente.
La Resolución que aprueba el Convenio Mandato se suscribe el 29-04-2014.
Sin embargo, es preciso adecuar el diseño a la nueva norma sísmica, por lo cual mediante ID Licitación:1175-147-LE14, publicada el 28-05-2014 y con cierre de ofertas el 09-06-2014, la Unidad Técnica realizó el llamado a la Consultaría para adecuación del diseño a la norma sísmica vigente.
La contratación de las obras civiles se realizó mediante ID Licitación:1175-515-LP14, publicada el 17-12-2014, y con fecha de cierre el 24-02-2015.</t>
  </si>
  <si>
    <t>Sin diferencias significativas.</t>
  </si>
  <si>
    <t>Se produce desface debido a la asignación presupuestaria.</t>
  </si>
  <si>
    <t>Proyecto fue sometido al Tribunal de la Libre Competencia por denuncia de proveedor, por tanto se demoro su inicio.  Tribunal no encontró observaciones a la adjudicación ni a la oferta del Ganador ( ENEL)</t>
  </si>
  <si>
    <t>3. Creación de asignación presupuestaria que da origen a la ejecución :  Decreto Identificatorio N° 278 - Fecha Toma de Razón 10-03-2017.
5. Suscripción del primer contrato del proyecto : Resolución Exenta Nº15/461 de 22-06-2017, Aprueba contrato que deriva de la adjudicación de la licitación ID 848-11-LR17.
6. Suscripción del primer contrato del proyecto de obra civil: Decreto Identificatorio N° 278 - Fecha Toma de Razón 10-03-2017.</t>
  </si>
  <si>
    <t xml:space="preserve">Proyecto con asignación de recursos año 2015, sin embargo requería la aprobación de Controlaría, con lo cual los tiempos de contratación se desfasaron debido a las distintas observaciones del organismo contralor. </t>
  </si>
  <si>
    <t xml:space="preserve">Por Ord. N° 3595/02.06.15, se solicita identificación presupuestaria del Proyecto. Por Ord N° 5195/25.08.15, se insiste en la solicitud y se rebaja y modifica la programación, debido al plazo que no alcanzaría contratar y realizar gastos. Finalmente la identificación presupuestaria se concreta con el decreto N° 1513/14.10.15.  La mayor diferencia de días se encuentra en el pago del primer gasto administrativo. Normalmente corresponde a la demora entre la llegada del cobro y el concretar el pago, lo que no es habitual como en este caso (426 días). El otro hito con diferencias en el plazo, es el de la Entrega de terreno (88 días). En este caso la resolución de contrato fue representada por la Controlaría, que cuando se subsanan las observaciones, da curso a la Toma de razón con fecha 07.12.16, en este caso, el contratista tiene, según el DS 236, un plazo de  15 días hábiles para protocolizar la resolución de contrato y el SERVIU fija  la fecha de la Entrega de terreno, la que no sería superior a 15 días corridos.       </t>
  </si>
  <si>
    <t>Resolución DOH Nº 4300 de fecha 30.11.2017 aprueba el Gasto del contrato por un monto $679.892.502
El valor original del contrato fue de $679.892.502, posteriormente fue modificado en el contrato Nº 11740-1 por un monto de $65.861.123, aprobada bajo Resolución DOH Nº 4439 de fecha 13.12.2018.
Modificaciones al contrato , en cuanto al monto consisten 
Disminución de obras $27.177.001
Obras Nuevas: $37.793.919
Obras extraordinarias $55.244.205
Aumento efectivo del contrato $65.861.123</t>
  </si>
  <si>
    <t>EL PRIMER CONTRATO SUSCRITO CORRESPONDIO AL DE LAS OBRAS CIVILES, LAS QUE SE INICIARON CON MESES DE POSTERIORIDAD PRODUCTO DEL RETRASO EN LA APROBACION DEL ESTUDIO DE PARALELISMO Y ATRAVIESOS QUE FUE REVISADO POR LA DIRECCION DE VIALIDAD DEL MOP. SE HABIA PROGRAMADO INICIAR LAS CONSULTORIAS DE MANERA PARALELA, SIN EMBARGO, LAS LICITACIONES INICIALES NO LOGRARON ADJUDICAR A NINGUN CONTRATISTA, POR LO QUE SE PROCEDIÓ A REALIZAR LICITACION PRIVADA SIN RESULTADOS POSITIVOS, DANDO COMO RESULTADO LA CONTRATACION DIRECTA DE LOS SERVICIOS A LA EMPRESA INGENIERIA MACASING EIRL. QUIENES INICIARON SUS TRABAJOS  CON FECHA 24.10.2016</t>
  </si>
  <si>
    <t>La Resolución que aprueba el Convenio Mandato es de fecha 24-05-2016.
La licitación de OOCC se efectuó mediante ID: 712307-100-LR16 publicada el 25-07-2016 
Fue adjudicada el 23-09-2016.</t>
  </si>
  <si>
    <t>Proyecto pasó con RS nuevo al año 2016, de modo que después de realizar la identificación presupuestaria se realizó el proceso de licitación, adjudicando en junio de ese año.</t>
  </si>
  <si>
    <t xml:space="preserve">Las grandes diferencias con los tiempos de desarrollo corresponden al decreto de asignación presupuestaria. Además se vivió un proceso de reevaluación cuando se terminó el diseño del dispositivo y se pudo ajustar el presupuesto para obras civiles. </t>
  </si>
  <si>
    <t>La fecha de Suscripción del primer contrato del proyecto de Obra civil (08/11/2017) corresponde al inicio de Obras del
contrato Obras Civiles, la fecha corregida (19-07-2019) corresponde a la fecha de la resolución de contrato.</t>
  </si>
  <si>
    <t>Se realizaron dos procesos licitatorios, adjudicando la obra en el segundo de ellos</t>
  </si>
  <si>
    <t>Se aprobaron dos aumentos de plazo, de 45 y 60 días corridos respectivamente.</t>
  </si>
  <si>
    <t>Se realizaron dos procesos licitatorios desiertos, adjudicándose al tercer proceso.</t>
  </si>
  <si>
    <t>No se puede verificar fechas de primer contrato debido a que no se tiene reingreso al sigfe periodo 2011.</t>
  </si>
  <si>
    <t>Este proyecto se adjudicó en la tercera licitación realizada, la primera no hubo oferentes y en la segunda se presentó un solo oferente y el monto ofertado también fue superior al monto máximo permitido. Se presentó a reevaluación en julio de 2017.</t>
  </si>
  <si>
    <t>EL PROYECTO SE DESARROLLO NORMALMENTE.</t>
  </si>
  <si>
    <t>Principal diferencia en creación de la asignación presupuestaria que da origen a la ejecución</t>
  </si>
  <si>
    <t>La fecha de Suscripción del primer contrato del proyecto de Obra civil (14/07/2015) corresponde al inicio de Obras del
contrato Obras Civiles, la fecha corregida (10/06/2015) corresponde a la fecha de la resolución de contrato.</t>
  </si>
  <si>
    <t>El proyecto fue adjudicado en su segunda licitación y requirió de un aumento de presupuesto (menor al 10%) para su adjudicación por lo que se solicitó la aprobación del Consejo Regional. Luego los usuarios del proyecto (locatarios) solicitaron extender la fecha de entrega de terreno debido a que la época estival (verano) era su mejor temporada de visitantes.</t>
  </si>
  <si>
    <t>El mayor plazo se produce entre  la obtención   del RS   y la tramitación de la asignación presupuestaria . El tiempo se mantiene en los rangos para ese tipo de tramite.</t>
  </si>
  <si>
    <t>Sin Comenmtarios</t>
  </si>
  <si>
    <t xml:space="preserve">La IDI fue reevaluada a inicios del año 2016, licitada durante el primer semestre y adjudicada en septiembre del mismo año. La reevaluación se justificó porque se habían realizado dos procesos de licitación, declarados desiertos ambos. Con dicha información se reevaluó y se volvió a licitar, adjudicando el contrato por un monto menor al recomedado. </t>
  </si>
  <si>
    <t>En el hito 4, se considera como fecha del primer gasto administrativo, la fecha del boucher bancario con los recursos solicitados a través de Memo. N° 285 de fecha 19 de diciembre de 2017. La diferencia se genera ya que la Unidad Técnica hizo la solicitud de dichos recursos con fecha 19 de diciembre de 2017.
En el hito 5, se considera fecha de la Resolución N°270 de fecha 23 de abril de 2018, que aprueba contrato de Licitación Publica, luego de tener problemas en la elaboración de las bases, resolviendo ese aspecto a finales de diciembre 2017.
En el hito 8, se considera la fecha del boucher bancario,  se cursa el primer Estado de Pago solicitado a través de Memo. N° 260 de fecha 13 de agosto de 2018, correspondiente a la Unidad Técnica.</t>
  </si>
  <si>
    <t xml:space="preserve">El proyecto tuvo RS para el proceso 2016 , sin embargo  se realizaron las gestiones  sobre la ficha  2017 . </t>
  </si>
  <si>
    <t xml:space="preserve">Las diferencias  no son  relevantes. </t>
  </si>
  <si>
    <t>Proyecto con termino anticipado de contrato, y vuelto a recontratar.</t>
  </si>
  <si>
    <t>El proyecto fue propuesto al CORE el                         20-09-2016
El CORE aprobó el financiamiento del proyecto el 27-09-2018
El Convenio Mandato se suscribió el                         19-12-2016
La licitación fue publicada el                                      27-01-2017
La obra fue adjudicada el                                            14-03-2017</t>
  </si>
  <si>
    <t>Las fechas están dentro del rango normal de tiempo que se incurre dados los procesos administrativos, como la identificación presupuestaria, la licitación, y el inicio de la obra.</t>
  </si>
  <si>
    <t>No se generaron mayores diferencias. Cabe señalar que este primer contrato fue liquidado con cargo el año 2015 por quiebra de la empresa. Luego se revaluó y se contrato la terminación del proyecto el año 2016.</t>
  </si>
  <si>
    <t>En cuanto al punto 3 "Creación de asignación presupuestaria que da origen a la ejecución", la fecha corregida corresponde a la Resolución que da pie a los gastos del año 2016 corresponde a  la Res. N°319 de fecha 17-03-2016. La diferencia de tiempos se produce porque se incluye el proyecto en el primer decreto del año que se solicita a la DIPRES (que Dipres despacha a Contraloría con fecha marzo) y el proceso de contratación que termina con la resolución que lo sanciona (de fecha 1 de septiembre del mismo año)
En cuanto al punto 5 "Suscripción del primer contrato del proyecto", la fecha inicial  corresponde al primer gasto del proyecto asociado al ítem Equipamiento en donde se ha indicado que la fecha del este contrato es del 4-07-2016, siendo que estos gastos se realizan vía Convenio Marco. Se corrige fecha señalando la de la  Resolución que sanciona el contrato Res. N°2914 de fecha 01-09-2016
En cuanto al punto 6 "Suscripción del primer contrato del proyecto de obra civil", corresponde a la fecha de la Resolución que sanciona el Contrato  Res. N°2914 de fecha 01-09-2016</t>
  </si>
  <si>
    <t>El Proyecto pasó por una etapa de Reevaluación,  debido a que al momento de realizar las licitaciones, la primera resultó desierta y la segunda, con una oferta que resultó inadmisible. Por otra parte, el presupuesto referencial aprobado para Obras Civiles y Equipamiento, fue subvalorado en su momento, entonces se procedió a reevaluar con precios actuales de esa fecha.
Una vez reevaluado se realizó una Contratación Directa.</t>
  </si>
  <si>
    <t>En primer lugar, el convenio mandato que es decisión del ejecutivo, se firmó posterior a un año del rate que da origen a la factibilidad de ejecución, lo que se refleja en  la cantidad de dó</t>
  </si>
  <si>
    <t>3. Creación de asignación presupuestaria que da origen a la ejecución :  Decreto Identificatorio N° 1044 - Fecha Toma de Razón 30-08-2016.
5. Suscripción del primer contrato del proyecto : Resolución Exenta Nº15/350 de 22-11-2016. Aprueba contrato de diseño de especialidades y ejecución de obras de construcción entre la Junta Nacional de Jardines Infantiles y Sociedad de proyectos y Servicios de ingeniería Limitada.
6. Suscripción del primer contrato del proyecto de obra civil: Decreto Identificatorio N° 1044 - Fecha Toma de Razón 30-08-2016.
7. Entrega del terreno: 25-11-2019
8	Primer gasto con cargo al proyecto del primer contrato de obra civil: 01-12-2016</t>
  </si>
  <si>
    <t>Existe una diferencia  poco más de un año, entre la creación presupuestaria y el contrato, debido a que el convenio se formalizó con toma de razón de Contraloría, además de requerimiento de recursos dentro del 10% a este Gore. Por otro lado, antes de licitar se visualizó los problemas de desalojos y de viviendas tomadas irregularmente.</t>
  </si>
  <si>
    <t>La fecha de Suscripción del primer contrato del proyecto de Obra civil (05/12/2016) corresponde al inicio de Obras del contrato 
Obras Civiles, la fecha corregida (02/11/2016) corresponde a la fecha de la resolución de contrato.</t>
  </si>
  <si>
    <t>N° 3 los 226 días de la creación de asignación presupuestaria que da origen a la ejecución de compra de equipo y equipamiento. 
N° 8 los 142 dias del primer gasto de obras civil, se debe que llegaron las remesas en esa fecha.</t>
  </si>
  <si>
    <t>En el hito 4, se considera como fecha del primer gasto administrativo, la fecha del boucher bancario con los recursos solicitados a través de Memo. N° 285 de fecha 19 de diciembre de 2017. La diferencia se genera ya que la Unidad Técnica hizo la solicitud de dichos recursos con fecha 19 de diciembre de 2017.
En el hito 5, se considera fecha de la Resolución N°1522 de fecha 26 de octubre de 2017, que aprueba contrato de Licitación Publica.
En el hito 8, se considera la fecha del boucher bancario,  se cursa el único Estado de Pago solicitado a través de Memo. N° 295 de fecha 11 de septiembre de 2018, correspondiente a la Unidad Técnica.</t>
  </si>
  <si>
    <t>La fecha de Suscripción del primer contrato del proyecto de Obra civil (31/12/2016) corresponde al inicio de Obras del contrato 
Obras Civiles, la fecha corregida (30/12/2016) corresponde a la fecha de la resolución de contrato.</t>
  </si>
  <si>
    <t>El proyecto fue propuesto para aprobación del CORE con fecha                            03-07-2015.
El CORE aprobó el financiamiento del proyecto con fecha                                      07-08-2015.
El Convenio Mandato se suscribió el                                                                             05-10-2015. 
La licitación. ID Licitación: 1658-1087-LR15 fue publicada el                              23-10-2015.
El Acta de Apertura fue el                                                                                               24-11-2015.
La Unidad Técnica (Municipalidad) solicitó los recurso adicionales con fecha  09-12-2015.
El Gobierno Regional solicitó al CORE el incremento de recursos    con fecha  26-01-2016
El CORE aprobó los recursos adicionales el                                                                01-02-2016
Se requirió aumentar los recursos en OOCC por M$ 53.025 para poder adjudicar al único oferente.
Posteriormente se requirió modificar la asignación presupuestaria. Una vez tomada de razón, se modificó el Convenio Mandato. (29-04-2016)
La Municipalidad adjudicó  el proyecto con fecha 11-05-2016</t>
  </si>
  <si>
    <t>Primera licitación excedía el presupuesto oficial por lo que se llamó a segunda licitación pública previa reevaluación del proyecto. Con la nueva recomendación RS, se debió modificar el Convenio Mandato, lo que retrasó la adjudicación de la obra.</t>
  </si>
  <si>
    <t>La Res. Nº 85 de fecha 30.09.2013 corresponde a la creación de asignación presupuestaria que da origen a la ejecución.
Para el primer gasto administrativo, se considera la fecha en que el ingreso de los recursos fue rendido al Depto. de Finanzas del Gobierno Regional, mediante el comprobante de ingresos. 
La diferencia entre "Creación de asignación presupuestaria que da origen a la ejecución" y "Primer gasto administrativo" se explica por la resolución (e) Nº 1701 de fecha 16.12.2013, que aprueba el convenio mandato completo e irrevocable, acto administrativo necesario para girar los G.A. a la unidad técnica.
La diferencia entre "Primer gasto administrativo" y "Suscripción del primer contrato del proyecto de obra civil" se explica por el periodo de tiempo requerido por la unidad técnica para preparar el proceso licitatorio (preparación de bases de licitación, tiempo requerido en el portal, tiempo de análisis de ofertas y evaluación de estas). Además, debe considerarse que hubo una modificación al convenio mandato de fecha 21.10.2014 aprobada por Res (E) Nº1.403 del 04.11.2014 
Para la "Suscripción del primer contrato del proyecto", que corresponde a la ejecución de la obra civil, suscrito con fecha 30.10.2015, éste fue aprobado por resolución Nº 3.209 el 13 de noviembre de 2.015, no obstante, su inicio es el 19 de noviembre de 2.015, fecha en se hace entrega del terreno.
No hay diferencias para la "Entrega del terreno".
Para el primer gasto con cargo al proyecto del primer contrato de obra civil, se considera la fecha en que fue cursado el estado de pago Nº1 al Depto. de Finanzas del Gobierno Regional. (29.12.2015).</t>
  </si>
  <si>
    <t>error de digitación</t>
  </si>
  <si>
    <t xml:space="preserve">HAY UN AUMENTO ENTRE EL PLAZO DE SUSCRIPCION DEL CONTRATO Y SU EJECUCION DEBIDO A QUE LAS BASES DEL PROCESO LICITATORIO DEBEN SER APROBADAS POR CONTRALORIA ASIMISMO COMO LA SUSCRIPCION DEL CONTRATO. </t>
  </si>
  <si>
    <t>La fecha de Suscripción del primer contrato del proyecto de Obra civil (07/08/2017) corresponde al inicio de Obras del
contrato  Obras Civiles, la fecha corregida (08/06/2017) corresponde a la fecha de la resolución de contrato.</t>
  </si>
  <si>
    <t>5. Suscripción del primer contrato del proyecto : JUNJI Maule, mediante la resolución exenta N° 015011 del 10-01-2017 aprobó el contrato que deriva de la adjudicación de la licitación ID 848-12-LR16.
6. Suscripción del primer contrato del proyecto de obra civil: Decreto Identificatorio N° 319 - Fecha Toma de Razón 04-04-2016.
8. Primer gasto con cargo al proyecto del primer contrato de obra civil. : Valor y fecha registrado en SIGFE:  01-04-2017 por $15.812.125</t>
  </si>
  <si>
    <t>El mayor plazo se produce entre la creación presupuestaria y la primera suscripción del contrato, esto se debe a que el convenio mandato tiene fecha 23.12.2016 y la toma de razón por parte de contraloria con fecha 30.12.2016 por cuanto entre la creación presupuestaria y lo anterior existe aproximadamente 300 días de diferencia, posterior a estos tramites administrativos la Unidad Técnica debió realizar el proceso de licitación la cual inicio el 06.04.2017 resultando el primer contrato el 23.08.2017. Cabe señalar que luego de tramitado el convenio la Unidad Técnica debió solicitar la creación presupuestaria del año 2017 para realizar el proceso de licitación por cuanto se justifican los plazos entre el hito 3 y 5.</t>
  </si>
  <si>
    <t>La fecha de Suscripción del primer contrato del proyecto de Obra civil (08-11-2017) corresponde al inicio de Obras del
contrato Obras Civiles, la fecha corregida (07-09-2017) corresponde a la fecha de la resolución de contrato.</t>
  </si>
  <si>
    <t>En los hitos N°4 y N°8 se registro con posterioridad los pagos en el sistema.
En los hitos N° 5 y N°6 se había ingresado la fecha de inicio por lo que ahora se corrige por la fecha de la resolución exenta N°921 de fecha 21.06.2016.</t>
  </si>
  <si>
    <t>La diferencia de días en el primer gasto administrativo se debe a que la factura llego desfasada.</t>
  </si>
  <si>
    <t>El proyecto fue sometido a la aprobación del Core el día 03-07-2015.
El proyecto fue aprobado por el CORE el                              15-07-2015
El Convenio Mandato se aprobó por Resolución GORE el 14-09-2015
Con fecha 04-12-2015 se llamó a la primera licitación, con fecha de apertura técnica el 06-01-2016. No hubo oferentes
La segunda licitación se realizó el 17-02-2017. Esto explica el tiempo de demora  entre la aprobación del proyecto y el primer pago.</t>
  </si>
  <si>
    <t>La primera asignación presupuestaria tiene fecha 17/02/2017, se ingresó al sistema la fecha de Toma Razón de Contraloría, el día 10-03-2017.
En el punto 5 y 6 el BIP solicita la fecha de inicio pero no pide la fecha del contrato, es por eso de la diferencia.</t>
  </si>
  <si>
    <t>Entrega de terreno: Debe estar tramitada la protocolización de la resolución que adjudica, las boletas de garantía y seguros.</t>
  </si>
  <si>
    <t>Las Diferencias que se presentan entre la fecha de suscripción del contrato y la entrega de terreno, si bien no son significativas obedecen a  los tiempos que demoran los tramites de aprobación del respectivo contrato y que están dentro de los rangos de tiempo exigidos en las respectivas bases administrativas de contratos de construcción MINVU.</t>
  </si>
  <si>
    <t>El primer RS se obtuvo par el proceso presupuestario 2014, pero la IDI no fue priorizada por la región debido a restricciones presupuestarias.
 Posteriormente el proyecto se priorizó para el año 2015, por lo que se obtuvo un RS automático para dicho año, en Junio del año 2014, para que quede en Proyecto de Ley 2015(en septiembre).
Se programa el Plan de licitaciones año 2015, y se licita en 30/10/2015.(RATE IDI-2015 DEL 25/06/2014)
El primer gasto se realiza el 01/06/2016, y para esto, la asignación año 2016 corresponde al 14/01/2016.
Con lo anterior, de acuerdo a los tiempos que se manejan en la gestión administrativa en la DV, fluyeron sin problemas.</t>
  </si>
  <si>
    <t>Demora en los procesos administrativos en el SS Aysén.</t>
  </si>
  <si>
    <t>Las mayores diferencias entre los hitos de gestión administrativa se deben a los plazos transcurridos entre la solicitud de identificación presupuestaria y el Decreto de Hacienda que lo autoriza. El plazo de tramite de la toma de razón de la contraloria general de la república primero de las bases de la licitación y luego de la resolucion que aprueba el contrato, resolucion que fue representada con observaciones a la oferta presentada. Ademas de los tramites asociados a la identificación de los recursos del GORE Aysen y la aprobacion del Convenio Mandato, entre SERVIU y  GORE Aysen. La atorizacion del GORE Aysen para adjudicar la obra. Sin tener estos  convenios y resoluciones administrativamente afinados, no se podía adjudicar y finalmente contratar las obras.  Ademas este contrato tenia un aporte de la Municipalidad de Coyhaique, que tenia que ser formalizado vía convenio.</t>
  </si>
  <si>
    <t>Demora en la adjudicación inicial de las obras civiles, que se adjudicaron el año 2014</t>
  </si>
  <si>
    <t>LAS DISFERENCIAS NO SON SUBSTANCIALES.</t>
  </si>
  <si>
    <t>El Mensaje para aprobación de los recursos por parte del CORE fue el 13-09-2016
El Acuerdo del CORE que aprobó los recursos fue el                                  27-09-2016
La Resolución que identificó el proyecto fue el                                          24-10-2016
La toma de razón de la Resolución que identificó el proyecto fue el    15-11-2016
El Convenio Mandato con la Unidad Técnica fue el                                    19-12-2016</t>
  </si>
  <si>
    <t>La fecha de Suscripción del primer contrato del proyecto de Obra civil (18-11-2016) corresponde al inicio de Obras del
contrato
Obras Civiles, la fecha corregida (7-09-2016) corresponde a la fecha de la resolución de contrato.</t>
  </si>
  <si>
    <t>La fecha de la suscripción del primer contrato corresponde al de Obras Civiles y la fecha indicada corresponde a la fecha que aparece en el contrato firmado y sancionado por RES. Ex N°1558 de fecha 12-08-2016</t>
  </si>
  <si>
    <t>Mediante REsolucion DOH NÂº 4310 de fecha 30.11.2017, se aprueba el gasto del contrato por un monto  de $363.332.803
Mediante Resolucion DOH NÂº 4466 de fecha 11.12.2017, se aprueba el gasto por concepto de Gestion Tecnica y Administrativa por un monto de $52.683.256.
Mediante Contrato 11738-1 aprobado bajo ResoluciÃ³n DOH NÂº 3826 de fecha 13.11.2018, la modificacion seria de la siguiente manera:
Disminucion de obras: $9.698.500
Obras nuevas: $23.490.324
Obras Extraordinarias: $19.525.363
 Lo que da un aumento efectivo de $33.317.187</t>
  </si>
  <si>
    <t xml:space="preserve">Las mayores diferencias que se aprecian, son debido a que las iniciativas ejecutadas por la Dirección de Obras Hidráulicas deben cumplir con diversos procesos administrativos en distintos servicios públicos; por ejemplo, una vez obtenida la Recomendación Favorable del proyecto se debe solicitar el financiamiento al Ministerio de Hacienda para que emita decreto de asignación presupuestaria.. </t>
  </si>
  <si>
    <t>El plazo entre la obtención del RS y la asignación presupuestaria tiene que ver con la disponibilidad presupuestaria.</t>
  </si>
  <si>
    <t>LA LICITACIÓN FUE PUBLICADA CON FECHA 12-05-2017 HASTA EL 21-06-2017 SE ADJUDICO MEDIANTE DECRETO Nº3616 DE FECHA 01-09-2017 Y CONTRATADA CON FECHA 07-09-2017 Y ENTREGA DE TERRENO CON FECHA 03-10-2017. POR LO ANTERIOR HAY UN ATRASO CONSIDERABLE POR PARTE DE LA UNIDAD EN LOS PROCESOS ADMINISTRATIVOS.</t>
  </si>
  <si>
    <t xml:space="preserve">El proyecto fue financiado a través de subsidio. </t>
  </si>
  <si>
    <t>Mediante Mensaje N° 205 de fecha 20-12-2013 el Ejecutivo propuso el proyecto para aprobación del CORE.
Con fecha 22-01-2014 el CORE rechazó otorgar financiamiento al proyecto.
Con fecha .03-02-2014 el CORE aprobó los recursos.
Con fecha 06-06-2014 se aprobó la Resolución que aprueba el Convenio Mandato.
Licitada con ID Licitación: 1658-663-LP14 publicada el  22-07-2014,sin ofertas recibidas
Licitada con ID Licitación: 1658-878-LP14 publicada el 24-09-2014, sin ofertas recibidas
Licitada con ID Licitación: 1658-1181-LP14 publicada el 09-01-2015,  adjudicada el 28-05-2015, previo aumento de recursos
Se realizaron tres procesos de licitación y en las tres oportunidades las ofertas presentadas excedían el monto disponible.  Para poder adjudicar en el tercer proceso, se requirió aumento de recursos por M$258.003 en OOOCC.</t>
  </si>
  <si>
    <t>Decretos NºS 1440 Y 1447 de fecha 08 de octubre de 2015 fueron tomados razón por Controlaría General de la República  el 9 de noviembre de 2015.-este decreto es tramitado directamente por el Minsal quien lo tramita además ante Controlaría General . Una vez tomado razón se envía a la Dirección de Salud.
Con fecha diciembre 2015 se realizan las primeras compras con cargo al proyecto correspondientes al item gasto administrativo:
proveedores: Sociedad Comercial Maule por M$1.017 , Sociedad por Acciones Com. E Inv. Prodisur Spa por M$1.198 y Héctor Rojas Belmar por M$285.-
El primer contrato del proyecto corresponde a Obra Civil. El tiempo transcurrido se debe a que se se hicieron 2 licitaciones públicas y una licitación privada que fueron declaradas desierta antes de llegar finalmente al trato directo que adjudico la ejecución de la obra:
**Licitación Pública, primer llamado: 2189-146-lr15 se publica con fecha 01/10/2015 y se declara desierta con resolución exenta N°6085/16.12.2015 por considerarse inadmisible las  ofertas presentadas por no ajustarse a lo establecido en las BAE.
**Licitación Pública 2189-209-lr15 se publica con fecha 30/12/2015 y se declara desierta con resolución exenta N°1376/21.3.2016 por considerar inadmisibles las ofertas presentadas por no ajustarse a lo establecido en las BAE.
**Licitación Privada 2189-22-I216 se publica con fecha 30/3/2016 y se declara desierta con resolución exenta N° 2880/7.6.2016 por no ajustarse al presupuesto las ofertas presentadas.-
Trato Directo 2189-576-se16 autorizado por resolución exenta N°3056/14.6.2016. este se adjudica con resolución exenta N°3207/23.6.2016 al Sr. Marcelo Albornoz Avilez: valor propuesta M$2.503.533.- más valor proforma M$6.163.-
Posteriormente se firma contrato y se aprueba con Resolución N°470/20.9.2016 y Tomado Razón por Contraloría el día 20/10/2016.
Una vez aprobado el contrato se procede a la Entrega de Terreno con  fecha 02/11/2016 .-
 se adjunta en carpeta digital,: CONTRATOS Y MODIFICACIONES DE CONTRATO
Decretos Nº 1440 y Nº1447
Resolución ex.N°3056/14.6.2016 que autoriza trato directo
Resolución ex N° 3207/23.6.2016 que adjudica ejecución de obra
Contrato de Ejecución de Obra
Resolución N°470/20.9.2016 que aprueba contrato de obra civil</t>
  </si>
  <si>
    <t>En el caso del atraso en el período desde la obtención del RS y la creación de la asignación presupuestaria, tiene que ver con la tramitación del Decreto del Ministerio de Hacienda que entrega dicha asignación y que es un plazo que generalmente es de este tenor.
Para el retraso entre la creación de la asignación presupuestaria y la suscripción del primer contrato del proyecto, tuvo que ver con que el proyecto tuvo que ser sometido a un proceso de reevaluación para poder ser adjudicado.</t>
  </si>
  <si>
    <t>AL SER LA UNIDAD TÉCNICA LA DA MOP, LA CATEGORÍA DE LOS OFERENTES (REGISTRO MOP + EXPERIENCIA) OBLIGO A AJUSTAR AL AUMENTO EN 3 OPORTUNIDADES EL VALOR DE EJECUCIÓN DE OBRAS CIVILES OFICIAL.
ESTO POSTERGO LA INVERSIÓN EN 3 AÑOS.</t>
  </si>
  <si>
    <t>demora en la presentacion del primer estado de pago por el movimiento de tierra masivo que se realizo.</t>
  </si>
  <si>
    <t xml:space="preserve">Dado que esta iniciativa se ejecuto con financiamiento compartido FNDR - SECTORIAl, se analizaran aquellos hitos relacionados con la Unidad  financiera FNDR.
En el caso de la Creación de asignación presupuestaria que da origen a la ejecución; Primer gasto administrativo, Creación de asignación presupuestaria que da origen a la ejecución de Gestión Administrativa del Proyecto,  el FNDR no participa en ningún caso, dado que el aporte se genera al final de las obras civiles. </t>
  </si>
  <si>
    <t xml:space="preserve">Las diferencias se producen porque los proyectos APR, una vez obtenido el rate RS, requieren aprobación del CORE. Esto es, antes de solicitar recursos para la materialización. Producto de esto y el plazo entre la solicitud de los recursos desde la Dirección regional a la DOH NC y la obtención de un decreto totalmente tramitado, es que se da la diferencia entre el RS y la asignación presupuestaria. </t>
  </si>
  <si>
    <t>Los plazos generados entre la creación presupuestaria y y el primer gasto dicen relación con los procesos administrativos para realizar licitación pública, evaluación de propuestas, contrato,acta entrega de terreno y posterior avance de obras, lo cual se encuentra dentro de los plazos de cualquier contrato de forma optima. Cabe señalar que este proyecto en particular fue licitado al momento de recibir el convenio mandato por lo cual los plazos de gestión fueron acotados.</t>
  </si>
  <si>
    <t>NO EXISTEN DIFERENCIAS SUSTANCIALES</t>
  </si>
  <si>
    <t>La Res. Nº 27 del 23/04/2013 corresponde a la creación de asignación presupuestaria que da origen a la ejecución.
Para el primer gasto administrativo, se considera la fecha en que el ingreso de los recursos fue rendido al Depto. de Finanzas del Gobierno Regional. 11/09/2017.
 La suscripción del primer contrato del proyecto, corresponde al ítem de Obras Civiles el que fue aprobado mediante Decreto N°3973 del 03/07/2017
La suscripción del primer contrato del proyecto de obras civiles es el 03/07/2017, el que fue aprobado mediante Decreto N°3973.
La fecha ingresada de la entrega de terreno es la que indica el Acta de "Entrega del terreno" del 18/07/2017.
Para el primer gasto con cargo al proyecto del primer contrato de obras civiles, se considera la fecha en que fue cursado el estado de pago Nº1 al Depto. de Finanzas del Gobierno Regional. 28/09/2017.</t>
  </si>
  <si>
    <t xml:space="preserve">demora en la licitacion. </t>
  </si>
  <si>
    <t>Las mayores diferencias de la gestión administrativa corresponde al Primer gasto administrativo el que se debe al retraso de las licitaciones.</t>
  </si>
  <si>
    <t xml:space="preserve">Dificultades en el proceso de adjudicación y contratación. </t>
  </si>
  <si>
    <t xml:space="preserve">el mayor plazo transcurrido entre la creacion de asignacion y la suscripcion del contrato es porque la primera asignacion se crea al identificar el proyecto para la suscripcion del convenio mandato. </t>
  </si>
  <si>
    <t>Demora en el desarrollo de consultorías de diseño.</t>
  </si>
  <si>
    <t>3. Creación de asignación presupuestaria que da origen a la ejecución :  Decreto Identificatorio N° 1044 - Fecha Toma de Razón 30-08-2016.
5. Suscripción del primer contrato del proyecto : Resolución Exenta Nº15/360 de 02-12-2016. Aprueba contrato de diseño de especialidades y ejecución de obras de construcción entre la Junta Nacional de Jardines Infantiles y Sociedad de proyectos y Constructora CIBEN Limitada.
6. Suscripción del primer contrato del proyecto de obra civil: Decreto Identificatorio N° 1044 - Fecha Toma de Razón 30-08-2016.
7. Entrega del terreno: 02-12-2016
8. Primer gasto con cargo al proyecto del primer contrato de obra civil según SIGFE: 01-12-2016</t>
  </si>
  <si>
    <t xml:space="preserve">La solicitud de identificación de recursos se generò   el  21 diciembre 2015, llegando el 02 de febrero 2016. El plazo  en que se  generò el gasto  administrativo esta dentro del promedio para este tipo de gestión. </t>
  </si>
  <si>
    <t>datos extraídos de información cargada en el Sigfe</t>
  </si>
  <si>
    <t>Las diferencias se producen porque los proyectos APR, una vez obtenido el rate RS, requieren aprobación del CORE. Esto es, antes de solicitar recursos para la materialización. Producto de esto y el plazo entre la solicitud de los recursos desde la Dirección regional a la DOH NC y la obtención de un decreto totalmente tramitado, es que se da la diferencia entre el RS y la asignación presupuestaria. Luego de todo esto, es que podemos comenzar con el proceso licitatorio.</t>
  </si>
  <si>
    <t>-En el Hito 4, la diferencia de fecha se debe a que por una parte se recepciono la solicitud de gasto y por otra se gestiono el gasto.
-En el Hito 8, la diferencia de fecha se debe a que por una parte se recepciono y por la otra se se gestiono el gasto.</t>
  </si>
  <si>
    <t>No existen diferencias relevantes para analizar.</t>
  </si>
  <si>
    <t>El proyecto tuvo un contrato de fecha 13/03/2017, el cual fue ingresado en el momento que inicia la obra, con la fecha de entrega de terreno, el contrato fue ademas tomado razón el 05-04-2017.</t>
  </si>
  <si>
    <t>A SUMA ALZADA SIN REAJUSTE</t>
  </si>
  <si>
    <t>A SERIE DE PRECIOS UNITARIOS</t>
  </si>
  <si>
    <t>A Serie de Precios Unitarios y Suma Alzada sin reajuste</t>
  </si>
  <si>
    <t>A SUMA ALZADA REAJUSTABLE</t>
  </si>
  <si>
    <t>A PAGO CONTRA RECEPCION</t>
  </si>
  <si>
    <t>Serie de Precios Unitarios y Suma Alzada con Reajustes</t>
  </si>
  <si>
    <t>MIXTO: SUMA ALZADA CON REAJUSTE Y  PARTIDA A SERIE DE PRECIOS UNITARIOS</t>
  </si>
  <si>
    <t>A suma alzada sin reajuste con partidas a precios unitarios.</t>
  </si>
  <si>
    <t>A Serie de Precios Unitarios y Suma Alzada Sin Reajuste</t>
  </si>
  <si>
    <t>TRATO DIRECTO</t>
  </si>
  <si>
    <t>Convenio de Electrificación Rural Extensión de Red de Servicio Público.</t>
  </si>
  <si>
    <t>MIXTO SUMA ALZADA CON REAJUSTE Y  PARTIDA A SERIE DE PRECIOS UNITARIOS</t>
  </si>
  <si>
    <t>TRATO DIRECTO CON EMPRESA ELECTRICA, POR SER SUBSIDIO</t>
  </si>
  <si>
    <t>Contrato a suma alzada y serie de precios unitarios sin reajuste</t>
  </si>
  <si>
    <t>Contrato a suma alzada y série de precios unitarios sin reajuste.</t>
  </si>
  <si>
    <t>Suma azlzada y serie de precios unitariossin reajuste.</t>
  </si>
  <si>
    <t>Mixto, a suma alzada y a serie de precios unitarios</t>
  </si>
  <si>
    <t>Contrato a suma alzada y serie de precios unitarios sin reajuste.</t>
  </si>
  <si>
    <t>Suma Alzada sin Reajuste y Partidas a Precios Unitarios</t>
  </si>
  <si>
    <t>Suma Alzada sin Reajuste y Partidas a Serie de Precios Unitarios.</t>
  </si>
  <si>
    <t>ETAPAS DEL PROYECTO</t>
  </si>
  <si>
    <t>PREFACTIBILIDAD</t>
  </si>
  <si>
    <t>FACTIBILIDAD</t>
  </si>
  <si>
    <t>EJECUCION</t>
  </si>
  <si>
    <t>Postuló al SNI [SI /NO]</t>
  </si>
  <si>
    <t>¿Quién realizó la Etapa?</t>
  </si>
  <si>
    <t>SERVICIO</t>
  </si>
  <si>
    <t>El proyecto postuló directamente por DOH Maule a la etapa de ejecución. El diseño se elaboró a través de convenio DOH con la Sanitaria Nuevo Sur.</t>
  </si>
  <si>
    <t>Correspondía a un plan de inversiones del Minsal en base a la ejecución de prototipos.</t>
  </si>
  <si>
    <t>EL PROYECTO SE PRESENTA DESDE LA ETAPA DE PERFIL A EJECUCIÓN, DE ACUERDO A LO CONTEMPLADO EN ORDN°465 DE 10 DE FEBRERO DE 2015 DEL MINISTERIO DE DESARROLLO SOCIAL Y DEL MINISTERIO DE SALUD</t>
  </si>
  <si>
    <t>MUNICIPIO</t>
  </si>
  <si>
    <t>iniciativa impulsa por el municipio de Paillaco y postulada a FNDR.
se realizó la reposición del hogar de ancianos "Juan Pablo II" el cual no cumplía con los requerimientos mínimos para prestar un servicio optimo.</t>
  </si>
  <si>
    <t>Carabineros de Chile</t>
  </si>
  <si>
    <t>El proyecto fue recomendado favorablemente el 28 de noviembre del año 2013, y tiene como objetivo la construcción de una unidad policial con categoría de tenencia en el sector de Los Trapenses, comuna de Lo Barnechea. Dicha construcción contribuye a la disminución del nivel de delito y a mejorar los niveles de seguridad de la ciudadanía. Las características de la construcción son: Un cuartel de 353.7 75m2, en un terreno cedido en calidad de comodato por la Municipalidad de Lo Barnechea.</t>
  </si>
  <si>
    <t>SE RECOMIENDA FAVORABLEMENTE LA PRESENTE INICIATIVA PARA SU ETAPA DE DISEÑO EL 08/11/2011, POSTERIORMENTE SE APRUEBA LA ETAPA DE EJECUCIÓN EL 30/05/2013 (AÑO PRESUPUESTARIO 2013). PROYECTO FORMULADO POR EL MINVU ATACAMA Y EJECUTADO POR EL SERVIU ATACAMA. 
EL PROYECTO PERMITIRÁ MEDIANTE LA EJECUCIÓN DE LAS OBRAS CIVILES MEJORAR INTEGRALMENTE EL SECTOR DE LA POBLACIÓN RAFAEL TORREBLANCA, DE LA COMUNA DE VALLENAR, QUE ES UTILIZADO COMO ESPACIO PÚBLICO URBANO Y PARA LA CELEBRACIÓN DE LA FIESTA RELIGIOSA MÁS IMPORTANTE DE LA CIUDAD DENOMINADA SANTA CRUZ DE MAYO. ADICIONALMENTE, AYUDARÁ A PALIAR EL DÉFICIT EXISTENTE DE ÁREAS VERDE Y DE ESPACIOS APTOS PARA LA REALIZACIÓN DE ACTIVIDADES DE RECREACIÓN, CULTURALES, RELIGIOSAS Y SOCIALES, PERMITIENDO QUE EL TRÁNSITO PEATONAL, PASEO Y ESTAR URBANO SE DESARROLLEN ADECUADAMENTE, CON CONDICIONES DE SEGURIDAD Y CONFORT PARA SUS USUARIOS..</t>
  </si>
  <si>
    <t>La postulación de la etapa ejecución fue realizada por JUNJI, considerando además de la ejecución de obras civiles y compra de equipamiento y equipos, el diseño de especialidades  concurrentes.</t>
  </si>
  <si>
    <t>municipio formulador con apoyo del Servicio Salud.</t>
  </si>
  <si>
    <t>Proyecto postula directamente a ejecución.
Sustituto del código30119258 cuya etapa de diseño concluyó en un proyecto sobredimensionado y ejecutaron otro diseño en la etapa de ejecución sin haber sido previsto en su aprobación que fue en términos de ejecutar un diseño tipo de IND (ChileEstadios) con una consultoría para obras complementarias. Lo anterior implicó una RATE IN a la cual se respondió con esta postulación con algunas variaciones del diseño financiado con el proyecto sustituido que dio origen al IN.</t>
  </si>
  <si>
    <t>SERVIU LOS LAGOS</t>
  </si>
  <si>
    <t>- La etapa de diseño para cada iniciativa fue ejecutada por los municipios de Hualaihue, Chaitén, Futaleufú y Palena y aprobada por el SERVIU Los Lagos, es decir no fue analizada por el SNI.
 - Estas Iniciativas corresponden al mejoramiento de calles y pasajes de las cuatro comunas que quedaron en la lista de espera del 24 llamado del  Programa de Pavimentación Participativa realizada en la Región de los Lagos.
- Por lo tanto la decisión del ejecutivo (Gobierno Regional) es incluir estos proyectos que quedaron en lista de espera, en una Iniciativa que pertenece al Plan Especial de Zonas Extremas (Plan Patagonia Verde) y financiarlo con fondos FNDR.</t>
  </si>
  <si>
    <t>proyecto obtuvo recomendación primero para etapa de diseño y posteriormente ejecución, una ves concluido el diseño.</t>
  </si>
  <si>
    <t>EL MUNICIPIO POSTULO EL PROYECTO A EJECUCION CON UN DISEÑO CONTRATADO POR EL MISMO MUNICIPIO.</t>
  </si>
  <si>
    <t>La iniciativa no  fue postulada a etapa de Diseño, solo cuenta con la ejecución, ya que la unidad tecnica , es el municipio y ellos elaboraron el Diseño.</t>
  </si>
  <si>
    <t>El formulador y unidad técnica fue el M. de Vilcún, 
La unidad financiera fue el GORE</t>
  </si>
  <si>
    <t>Servicio de Salud Concepcion</t>
  </si>
  <si>
    <t>El proyecto fue formulado y postulado al F.N.D.R. por el Municipio de Canela. Su etapa de ejecución fue realizada por el Gobierno Regional de Coquimbo. La Obras Civiles estuvieron a cargo de la Empresa Concesionaria de Energía Eléctrica del Sector (CGE Distribución).</t>
  </si>
  <si>
    <t>Postuló directamente a Ejecución, sin considerar etapa previa de diseño.</t>
  </si>
  <si>
    <t>El Servicio que realizó el Diseño y Ejecución es el SERVIU de Antofagasta.</t>
  </si>
  <si>
    <t>El proyecto inicialmente es postulado a ejecución año 2010 recibiendo un OT. Luego se realiza la postulación a etapa de diseño comienza el 2011, finalizando el 2012, y luego recibe RS de ejecución en el año 2013, finalizando el 2018.</t>
  </si>
  <si>
    <t>EL DISEÑO FUE UN APORTE DEL ARZOBISPADO, EN COLABORACION CON EL MUNICIPIO. LA EJECUCION SE FINANCIO CON FNDR.</t>
  </si>
  <si>
    <t>El  diseño fue  realizado por  el municipio, por tanto  postuló  directo a   ejecución.</t>
  </si>
  <si>
    <t>El proyecto se recomendó el año 2011 , no se ejecutó y perdió vigencia. El  2014 se volvió a recomendar y se reevaluó el año 2016</t>
  </si>
  <si>
    <t>Postuló directo a ejecución con diseño aprobado por Vialidad.</t>
  </si>
  <si>
    <t>La iniciativa de inversión se desarrolló íntegramente desde el municipio, contemplando iniacialmente la etapa de Diseño y luego la postulación a etapa de Ejecución.</t>
  </si>
  <si>
    <t>Dirección de Arquitectura y el Servicio de Salud Reloncaví</t>
  </si>
  <si>
    <t>La dirección de Arquitectura ejecuto las obras civiles y el Servicio de Salud Reloncavi la adquisición de los equipos y equipamiento</t>
  </si>
  <si>
    <t>Proyecto de diseño elaborado por la institución de Carabineros de Chile.</t>
  </si>
  <si>
    <t>Institución financiera Carabineros de Chile
Unidad Técnica Dirección Regional de Arquitectura del MOP. Sistema de contratación  de Pago contra recepción. Postulación conjunta diseño-ejecución.</t>
  </si>
  <si>
    <t>De acuerdo a los antecedentes del BIP, el Diseño se ejecutó durante los años 2011 y 2012 y la recomendación del proyecto fue el año 2008. 
Por lo tanto la etapa de diseño y de ejecución fueron postulados al SNI con Unidad Técnica Obras Portuarias Región de Los Lagos.</t>
  </si>
  <si>
    <t>Iniciativa formulada por la municipalidad de Vallenar y postulada a financiamiento FNDR de Atacama</t>
  </si>
  <si>
    <t>EL PROYECTO INGRESO AL  SISTEMA NACIONAL DE INVERSIONES A ETAPA DE EJECUCION.</t>
  </si>
  <si>
    <t>Convenio de mandato al DA. MOP</t>
  </si>
  <si>
    <t>El proyecto fue presentado por el Ministerio Público como entidad responsable y la Dirección de Arquitectura del MOP, actuó de Unidad Técnica.</t>
  </si>
  <si>
    <t>El proyecto ha cumplido con todo su ciclo de vida. La etapa de prefactibilidad fue presentada con el codigo BIP 20181449-0   MEJORAMIENTO AVDA MACKENNA EN OSORNO.</t>
  </si>
  <si>
    <t>El municipio postulo directamente a etapa de ejecución y con recursos propios realizo la etapa de diseño.</t>
  </si>
  <si>
    <t>El proyecto fue formulado por el municipio de Copiapo y postulado a ejecucion con recursos FNDR Atacama</t>
  </si>
  <si>
    <t>El Municipio de Ñiquen  contrato el diseño de esta iniciativa.</t>
  </si>
  <si>
    <t>Proyecto de larga data: fue recomendado para el 2011, venciéndose los 3 años de duración del rate. El GORE (en tanto unidad financiera) solicitó la actualización de éste el año 2014, año en el que se actualiza la recomendación favorable.</t>
  </si>
  <si>
    <t>La institución siempre postuló a la etapa de ejecución.
Ingresó por primera vez en el proceso presupuestario 2008, con fecha de ingreso el 03-05-2007
Obtuvo su primera recomendación en el proceso presupuestario 2015.</t>
  </si>
  <si>
    <t>los diseños fueron realizados por el municipio.</t>
  </si>
  <si>
    <t>ESTA INICIATIVA TUVO FINANCIAMIENTO DE LA SUBDERE PARA DESARROLLAR LAS ETAPAS DE DISEÑO. UNA VEZ CONCLUIDA, LA MUNICIPALIDAD POSTULA EL PROYECTO A EJECUCION CON RECURSOS DEL F.N.D.R.</t>
  </si>
  <si>
    <t>EL MUNICIPIO POSTULO AMBAS ETAPAS, Y ADEMAS FUE UNIDAD TECNICA.</t>
  </si>
  <si>
    <t>Programa Recuperacion de Ribera Norte (MINVU)</t>
  </si>
  <si>
    <t>Direccion Regional de Arquitectura MOP</t>
  </si>
  <si>
    <t>Direccion Regional de Arquitectura MOP Y Serviu</t>
  </si>
  <si>
    <t>El proyecto se inicio como la construccion de un "Barrio Civico" en el contexto del Plan de Recuperacion de la Ribera Norte del rio Biobío. En este esquema muchos servicios públicos se ubicarían en la antigua estacion de ferrocarriles de la ciudad y sus terrenos aledaños, aprovechando el desplazamiento de la linea feerrea. Asi se consideraba  Habilitar la estacion  para la intendencia y Gobierno Regional, y construir 4 edificios, uno para el MOP, otro para el Minvu y dos mas para multiples servicos . Se realizó una prefactiblidad con recursos propios que sirvio de base para postulacion a diseño, el cual se realizó a través de un concurso.</t>
  </si>
  <si>
    <t>LAS  ETAPAS DE DISEÑO Y DE EJECUCIÓN DEL PROYECTO FUERON POSTULADAS   AL SISTEMA NACIONAL DE INVERSIONES POR LA MUNICIPALIDAD DE PUNITAQUI,  SIENDO EN AMBAS ETAPAS, LA UNIDAD TÉCNICA LA DIRECCIÓN DE ARQUITECTURA DEL MOP.</t>
  </si>
  <si>
    <t>El proyecto fue postulado por la Municipalidad de San Pedro de Atacama, directamente de Perfil a Ejecución, desarrollando ellos (el municipio) todos los antecedentes respecto de pre inversión y diseño.</t>
  </si>
  <si>
    <t>El proyecto fue presentado directamente a ejecucion con diseño elaborado con recursos propios municipales</t>
  </si>
  <si>
    <t>El Diseño de Ingeniería fue aportado por la Empresa Sanitaria ESSBIO, que es la concesionaria del servicio de agua potable y alcantarillado. El Diseño fue aprobado por la Sanitaria ESSBIO en agosto de 2006 y consideraba su ejecución en dos etapas. Se actualizó la aprobación del Diseño en enero de 2009.
Las obras ejecutadas corresponden a la etapa 2.</t>
  </si>
  <si>
    <t>El proyecto se postuló inicialmente el 2015, quedó FI y durante el proceso presupuestario 2016 obtuvo el RS</t>
  </si>
  <si>
    <t>unidad formuladora, financiera y técnica: DAP MOP</t>
  </si>
  <si>
    <t>GORE MAULE</t>
  </si>
  <si>
    <t>Se realizó un diseño en el marco del Plan de Reconstrucción Sustentable de Constitución, antes de postularlo al SNI se presentó en el sitio de donaciones del Ministerio de Hacienda.</t>
  </si>
  <si>
    <t>El Proyecto fue formulado y presentado al SNI por la Ilustre Municipalidad de Pelarco. Para este proyecto sólo se ha creado en el BIP la etapa de ejecución, el diseño no fue postulado al SNI.</t>
  </si>
  <si>
    <t>El proyecto fue formulado y postulado al F.N.D.R. por el Municipio de Ovalle. Su etapa de ejecución fue realizada por el Gobierno Regional de Coquimbo. La Obras Civiles estuvieron a cargo de la Empresa Concesionaria de Energía Eléctrica del Sector (CGE Distribución).</t>
  </si>
  <si>
    <t>EL MUNICIPIO POSTULO DIRECTAMENTE A LA ETAPA DE EJECUCIÓN, SIENDO QUE POR SU GRADO DE COMPLEJIDAD HUBIESE SIDO RECOMENDABLE QUE HAYA POSTULADO AL SNI A LA ETAPA DE DISEÑO Y POSTERIORMENTE A EJECUCIÓN.</t>
  </si>
  <si>
    <t>EL  MUNICIPIO DE CASABLANCA PRESENTÓ EL PROYECTO DE CONSTRUCCIÓN CENTRO DE TRATAMIENTO INTERMEDIO DE RESIDUOS SÓLIDOS DOMICILIARIOS DE CASABLANCA OBTENIENDO SU RECOMENDACIÓN TÉCNICA ENTRE LOS AÑOS 2013 AL 2017</t>
  </si>
  <si>
    <t>El municipio financio el diseño con recursos propios.
No obstante lo anterior, solicitó revision y aprobacion previa del programa de recintos a la seremi de desarrollo social.</t>
  </si>
  <si>
    <t>EL DISEÑO LO DESARROLLÓ LA MUNICIPALIDAD DE LA HIGUERA Y SE ENCONTRABA CON LAS APROBACIONES TÉCNICAS CORRESPONDIENTES Y LOS CERTIFICADOS DE LOS REVISORES EXTERNOS CORRESPONDIENTES.</t>
  </si>
  <si>
    <t>El proyecto que fue presentado al S.N..I. por la Dirección de Obras Portuarias del MOP,  se postuló primeramente a la etapa de diseño quedando recomendado favorablemente en el año 2010.  
Para el proceso presupuestario 2011 se postula, por primera vez, desde la etapa de Diseño a la de Ejecución.</t>
  </si>
  <si>
    <t>El  diseño fue  realizado  por el municipio, por tanto postuló  directamente a  ejecución.</t>
  </si>
  <si>
    <t>Seremi de Vivienda</t>
  </si>
  <si>
    <t>El proyecto fue formulado por la Ilustre Municipalidad de Yerbas Buenas.</t>
  </si>
  <si>
    <t>La postulación de la etapa ejecución fue realizada por la Municipalidad de Quinta Normal, considerando además de la ejecución de obras civiles, consultoría para la Asesoría Técnica en Obras (ATO).</t>
  </si>
  <si>
    <t>lo realizó Carabineros con recursos Fndr</t>
  </si>
  <si>
    <t>El proyecto fue formulado y postulado al F.N.D.R. por el Municipio de Los Vilos Su etapa de ejecución fue realizada por el Gobierno Regional de Coquimbo. La Obras Civiles estuvieron a cargo de la Empresa Concesionaria de Energía Eléctrica del Sector (CGE Distribución).</t>
  </si>
  <si>
    <t>si</t>
  </si>
  <si>
    <t>ESTA INICIATIVA ES PARTE DE UN PROGRAMA QUE DESARROLLÓ EL CONSEJO DE LA CULTURA Y LAS ARTES, DESTINADO A CONSTRUIR CENTROS CULTURALES EN COMUNAS DE MAS DE 50 MIL HABITANTES. EN ALGUNOS CASOS, COMO ESTE, SE RECURRIÓ AL FNDR PARA COMPLEMENTAR LOS RECURSOS NECESARIOS PARA LA ETAPA DE EJECUCIÓN..</t>
  </si>
  <si>
    <t>El municipio postuló a la etapa de diseño y obtuvo su recomendación en el proceso presupuestario 2006.
La etapa de ejecución fue ingresada por primera vez en el proceso presupuestario 2005, con fecha de ingreso el 23-11-2005 y su rate fue OT
Obtuvo su primera recomendación para ejecución  en el proceso presupuestario 2011 con fecha 23-11-2011.
Fue re evaluada en el proceso 2014, obteniendo su recomendación con fecha 29-12-2014</t>
  </si>
  <si>
    <t>Municipio postulo directamente a etapa de ejecución. La etapa de diseño fue realizada con recursos municipales.</t>
  </si>
  <si>
    <t>Servicio de Salud Biobío</t>
  </si>
  <si>
    <t>La etapa de diseño no fue postulada al SNI y fue desarrollada con recursos propios, pero previamente  fue visado el Programa arquitectonico de recintos por la Seremi de Desarrollo Social</t>
  </si>
  <si>
    <t>Unidad Técnica; Dirección de Arquitectura MOP. 
Postuló conjuntamente diseño y ejecución</t>
  </si>
  <si>
    <t>Esta iniciativa corresponde a un proyecto de reposición sismo 2010, postulada directamente a la etapa de ejecución.
El análisis aplicado fueron las instrucciones entregadas por el ORD. 1803 del 30-07-2010, para iniciativas de inversión de reconstrucción sismo 2010.</t>
  </si>
  <si>
    <t>El proyecto se postuló a ejecución desde el 2001 pero no prosperó. Finalmente en el año 2011 obtiene el primer RS en etapa de diseño</t>
  </si>
  <si>
    <t>Postula directamente a Ejecución.</t>
  </si>
  <si>
    <t>Considerando que iniciativas de esta naturaleza tiene programas arquitectónicos definidos y no son de diseños que implican un alto grado de complejidad, , la unidad técnica elaboro la pre inversión y postulo directamente a la etapa de ejecución.</t>
  </si>
  <si>
    <t>DIRECCIÓN DE CARABINEROS REGIÓN DE ATACAMA</t>
  </si>
  <si>
    <t>DIRECCIÓN DE CARABINEROS REGIóN DE ATACAMA</t>
  </si>
  <si>
    <t xml:space="preserve">La reposición de la Subcomisaría de Diego de Almagro ingresó al Sistema Nacional de Inversiones el 29 de abril de 2008, con la etapa de Diseño. 
En diciembre de 2010 se presenta  un proceso de reevaluación del proyecto, debido a cambios en los montos de los items de: consultoría, gastos administrativos, además cambios en el programa arquitectónico del diseño, el que sufrió una disminución de metros cuadrados, en base a la demanda de la unidad policial y los nuevos estándares definidos por el departamento de cuarteles l.1 de la dirección de logística de carabineros, pero este porcentaje era menor al 10%, por lo tanto no pasa por el proceso de reevaluación.
Se analiza otro proceso de reevaluación, con fecha Septiembre 2011, por aumento en el item de consultoría, este suplemento permitirá responder a la necesidad de modificar el presupuesto de diseño original para incorporar las exigencias de la ley NCH 433 de modificación de la norma sísmica, específicamente lo referido a sondajes no contemplados inicialmente, además cambios en el programa arquitectónico, el que sufrió un aumento de 22,24 m2, éste incremento responde a cambios programáticos del departamento de cuarteles l.1 de Carabineros de Chile.
Para el proceso de ejecución del proyecto, se presentan todos los antecedentes al SNI, el 12 de marzo de 2014.
Con fecha enero 2016 se presentan antecedentes para realizar el proceso de reevaluación de la iniciativa, debido a una actualización del presupuesto de obras civiles, </t>
  </si>
  <si>
    <t>Mandatado DA. MOP</t>
  </si>
  <si>
    <t>se siguieron las etapas en forma lógica .</t>
  </si>
  <si>
    <t>El proyecto ingresó al SNI a etapa de Ejecución con diseño ejecutado por el municipio. La recomendación original de la Ejecución se obtuvo el 03/07/2015.</t>
  </si>
  <si>
    <t>El Servicio de Salud del Maule fue la institución que hizo la postulación de las etapas de diseño y ejecución al SNI. De acuerdo a la información que está registrada en módulo Solicitudes del BIP, la etapa de diseño fue recomendada el 21/03/2011 y la etapa de ejecución fue recomendada el 12/09/2012. Estos proyectos son postulados generalmente a diseño y luego a ejecución.</t>
  </si>
  <si>
    <t>La iniciativa se postula con descriptor Sismo 2010. considerando diseño y ejecucion en la misma aprobacion, de acuerdo a la flexibilizacion  de procedimientos para la reconstruccion.</t>
  </si>
  <si>
    <t>Este proyecto se recomendó para la etapa de ejecución  incluyendo consultorias para desarrollar el diseño para albergar al cuerpo de bomberos y tres compañías de la comuna con el objeto de reponer por reconstrucción sismo 2010.
El criterio utilizado en el análisis es el ORD. 1803 del 30/07/2010 para iniciativas de inversión de reconstrucción sismo 2010.</t>
  </si>
  <si>
    <t>Policía de Investigaciones.</t>
  </si>
  <si>
    <t>Gobierno Regional de Aysén.</t>
  </si>
  <si>
    <t>SI BIEN EN LA FICHA IDI DE LA ETAPA DE EJECUCIÓN, APARECE COMO RESPONSABLE UN FUNCIONARIO DEL GOBIERNO REGIONAL DE AYSÉN, LA FORMULACIÓN Y EVALUACIÓN DE LA INICIATIVA SE HIZO POR PROFESIONALES DE LA POLICÍA DE INVESTIGACIONES.</t>
  </si>
  <si>
    <t>EL MUNICIPIO POSTULO DIRECTAMENTE A LA ETAPA DE EJECUCIÓN, SIENDO QUE POR SU GRADO DE COMPLEJIDAD HUBIESE SIDO RECOMENDABLE QUE HAYA POSTULADO AL SNI A LA ETAPA DE DISEÑO Y DESPUMES A EJECUCIÓN.</t>
  </si>
  <si>
    <t>La Etapa de Diseño fue realizada por la Unidad Técnica Municipalidad de Osorno, por el Departamento de Proyectos y Asesoría Urbana de la Secplan, según consta en las aprobaciones realizadas por el SERVIU los Lagos, esta etapa no presenta solicitud al Sistema Nacional de Inversiones, por lo tanto se supone que fue realizada mediante fondos propios del municipio.
La postulación de la Iniciativa al Sistema Nacional de Inversiones, fue realizada directamente a la etapa de Ejecución, con diseño aprobado por Serviu Los Lagos.</t>
  </si>
  <si>
    <t>El proyecto fue presentado por la SEREMI de Vivienda y Ejecutado por el SERVIU de la región de Magallanes y de la Antártica Chilena.</t>
  </si>
  <si>
    <t>la etapa de Prefactibilidad, Factibilidad y Diseño se realizo a través del programa de acciones concurrentes perteneciente a la Subdere y que transfiere a las Municipalidades para su aplicación.</t>
  </si>
  <si>
    <t>La JUNJI postuló y ejecutó las dos etapas del proyecto (Diseño y Ejecución), lo que permitió la reposición del Jardín que fue destruido por el Tsunami que afectó a Juan fernandez el año 2010.</t>
  </si>
  <si>
    <t>MINVU Tarapacá</t>
  </si>
  <si>
    <t>MINVU a través del programa Parques postuló la iniciaitiva</t>
  </si>
  <si>
    <t>El proyecto postuló directamente a ejecución.</t>
  </si>
  <si>
    <t>EL PROYECTO POSTULO DIRECTAMENTE A EJECUCIÓN, EN EL MARCO DEL DECRETO 1227 DEL 16 SEPTIEMBRE DE 2015, ESTABLECE LA ZONA DONDE SE UBICA EL
PROYECTO, COMO ZONA DE CATÁSTROFE POR EL TERREMOTO Y POSTERIOR TSUNAMI QUE AFECTO A LA REGIÓN DE COQUIMBO. DICHO DECRETO   INDICA LOS PROCEDIMIENTOS
PARA ATENDER SITUACIONES DERIVADAS DE CATÁSTROFES NATURALES. EL
PROYECTO CONTEMPLA LA REPOSICIÓN DEL PASEO PEATONAL UBICADO EN EL
SECTOR ORIENTE DE LA CALLE AVENIDA COSTANERA SALVADOR ALLENDE, EN LA
COMUNA DE LOS VILOS.SE CONTEMPLA LA REPOSICIÓN DE 4446 M2 DE ESPACIO
PÚBLICO.</t>
  </si>
  <si>
    <t>La etapa de Ejecucion fue financiada por MINSAL, y ejcutada como Unidad Tecnica por Servicio de Salud Viña del Mar Quillota</t>
  </si>
  <si>
    <t>Dado que fue un proyecto de una baja complejidad técnica, en términos de solución arquitectónica y estructural, se postuló directamente la etapa de ejecución, con un diseño propio elaborado por la municipalidad de Tocopilla.</t>
  </si>
  <si>
    <t>No existe registro en el SNI de que exista una etapa previa a la ejecución del proyecto</t>
  </si>
  <si>
    <t>LA INICIATIVA POSTULO A ETAPA DE EJECUCIÓN, CONTABA CON ANTECEDENTES DE EVALUACION DE  DAÑOS ESTRUCTURALES, LOS CUALES AL TRANSCURSO DEL TIEMPO NO FUERON SUFICIENTES PARA LA ENVERGADURA DEL PROYECTO.
SE REEVALUO EN 3 OPORTUNIDADES</t>
  </si>
  <si>
    <t>Diseño desarrollado por la Unidad Técnica.</t>
  </si>
  <si>
    <t>DIRECCION DE OBRAS HIDRAULICAS MOP BIO BIO</t>
  </si>
  <si>
    <t>DIRECCION DE OBRAS HIDRAULICAS MOP BIO BIOD</t>
  </si>
  <si>
    <t>Iniciativa recomendada favorablemente para la etapa de prefactibilidad  el 27.04.2011, proceso presupuestario 2011.
La etapa de diseño fue ejecutada directamente por la DOH MOP, sin pasar poe el SNI
Posteriormente se postulo para el proceso 2016 la etapa de ejecución con rate RS el 18.07.2016. Etapa ejecutada, obra en operación.</t>
  </si>
  <si>
    <t>La postulación a etapa de diseño se inicia el 2011, obteniéndose el primer RS. El proyecto luego es postulado a etapa de ejecución en 2017, acutalizando su PMA por cambios desde MINSAL:</t>
  </si>
  <si>
    <t>JUNJI</t>
  </si>
  <si>
    <t>postulo inicialmente a etapa de Diseño y luego a la etapa de ejecución</t>
  </si>
  <si>
    <t>LA INICIATIVA POSTULO A EJECUCION CON DISEÑO ELABORADO SEGUN ORIENTACIONES DEL ESTUDIO  PLAN MAESTRO DE AGUAS LLUVIAS  APROBADO POR  LA DIRECCION REGIONAL DE OBRAS HIDRAULICAS EN CALIDAD DE UNIDAD TECNICA.</t>
  </si>
  <si>
    <t>EL PROYECTO FORMULADO POR MINVU LOS RÍOS, BUSCA PONER EN VALOR Y VINCULAR CON EL ENTORNO, EL ÚNICO ESPACIO PÚBLICO LONGITUDINAL QUE CRUZA LA POBLACIÓN
MENZEL, DE LA COMUNA DE VALDIVIA.
ESTE PROYECTO PERTENECE AL CONCURSO DE EEPP DEL MINVU.</t>
  </si>
  <si>
    <t>Iniciativa se presenta a ejecución con diseño incompleto, igualmente se recomienda RS, lo que implico que durante la etapa de ejecución se terminara el proyectode arquitectura y especialidades. Generandose dos reevaluaciones y extendiendose el plazo de ejecución.</t>
  </si>
  <si>
    <t>ÉSTE ESTABLECIMIENTO SE ENCUENTRA INSERTO EN LA META PRESIDENCIAL DE CONSTRUCCIÓN DE SALAS CUNA Y JARDINES INFANTILES REGIÓN DEL MAULE, MODALIDAD DISEÑO CON EJECUCIÓN, LA UNIDAD TÉCNICA CORRESPONDE A LA JUNTA NACIONAL DE JARDINES INFANTILES REGIÓN DEL MAULE.</t>
  </si>
  <si>
    <t>/CON FECHA 27/01/2014, EL PROYECTO ES DECLARADO ADMISIBLE.
/CON FECHA 29/01/2014, EL PROYECTO ES OBSERVADO IDENTIFICANDO RATE FI.
/CON FECHA 03/03/2014, EL PROYECTO ES RECOMENDADO FAVORABLEMENTE.
/CON FECHA  19/11/2014, SE MODIFICA LA RECOMENDACIÓN FAVORABLE POR RATE DE REEVALUACIÓN A SOLICITUD DE LA UNIDAD TÉCNICA DEBIDO A MODIFICACIONES EXPERIMENTADAS POR EL PROYECTO, IDENTIFICANDO LA SIGUIENTE OBSERVACIÓN:
 "LA UNIDAD TÉCNICA DEL PROYECTO HA SOLICITADO LA REEVALUACIÓN DEL
PROYECTO, ESTO DEBIDO A QUE SE REQUIERE EL PRONUNCIAMIENTO DEL CONSEJO
DE MONUMENTOS NACIONALES RESPECTO DEL PROYECTO, YA QUE UNA ZONA DE
INTERVENCIÓN IDENTIFICADA EN LA ETAPA 1 SE ENCUENTRA DECLARADA ZONA TÍPICA,
SITUACIÓN QUE NUNCA FUE INFORMADA POR LA UNIDAD RESPONSABLE.
EN VIRTUD DEL PUNTO ANTERIOR SE SOLICITA INGRESAR A LA CARPETA DIGITAL
TODOS LOS ANTECEDENTES QUE DEN CUENTA DE LA SITUACIÓN PLANTEADA Y SU
RESOLUCIÓN, RESPECTO DEL PRONUNCIAMIENTO DE DICHO CONSEJO".
/CON FECHA 23/12/2014, SE RESTITUYE EL RATE FAVORABLE, DEBIDO A QUE LA UNIDAD TÉCNICA NO DIO RESPUESTA A  LAS OBSERVACIONES REALIZADAS.
/CABE INDICAR QUE DESDE EL AÑO 2014 HASTA 2018, EL RATE FAVORABLE FUE OTORGADO DE MANERA AUTOMÁTICA POR EL SISTEMA, ESTO DEBIDO QUE LA SOLICITUD DE REEVALUACIÓN SOLICITADA EL AÑO 2014, NO IMPLICO UN AUMENTO DE COSTOS.</t>
  </si>
  <si>
    <t>Unidad técnica no completó esta información. Se ingresan datos.</t>
  </si>
  <si>
    <t>MINVU elaboró los diseños de las diferentes etapas de este loteo y otros, en el sector sur, en el marco del  Plan para el desarrollo de Zonas extremas.</t>
  </si>
  <si>
    <t>El diseño de la iniciativa de inversión fue desarrollado por la unidad técnica.</t>
  </si>
  <si>
    <t>El proyecto fue formulado por la municipalidad de Diego de Almagro,que actuó como institución técnica, postulando a financiamiento FNDR Atacama.</t>
  </si>
  <si>
    <t>El Servicio de Salud del Maule fue la institución que realizó la etapa de diseño y luego solicitó a la institución financiera, GORE del Maule, la postulación del proyecto al SNI para desarrollar la etapa de ejecución. Existe un programa arquitectónico y plantas previamente validados por el Ministerio de Salud, estándar.</t>
  </si>
  <si>
    <t>Proyecto fue postulado e ingresado al SNI, etapa la cual fue recomendada. Luego la unidad financiera solicitó la reevaluación la cual fue analizada y aprobada por esta seremia.</t>
  </si>
  <si>
    <t>LA INICIATIVA CONTABA CON RECOMENDACIÓN FAVORABLE 2012 PARA LA ETAPA DE DISEÑO  Y A PETICIÓN DE LA INSTITUCIÓN FINANCIERA (GORE ATACAMA) SE PROCEDE A ADELANTAR LA EJECUCIÓN DEL PROYECTO AL PROCESO 2011.
ETAPA DE EJECUCIÓN SE RECOMIENDA FAVORABLEMENTE EL AÑO PRESUPUESTARIO 2012 Y PERMITIRÁ REPONER EL CENTRO DE SALUD FAMILIAR SIN CAMBIO DE LOCALIZACIÓN. ESTA CONSTITUYE LA MEJOR ALTERNATIVA DE SOLUCIÓN PARA DAR RESPUESTA A LA DEMANDA DE ATENCIÓN PRIMARIA DE SALUD DE TODA LA COMUNA DE FREIRINA BAJO EL NUEVO MODELO DE SALUD FAMILIAR.</t>
  </si>
  <si>
    <t>Dirección de Obras Hidráulicas Maule.</t>
  </si>
  <si>
    <t>LA UNIDAD TÉCNICA ES LA DIRECCIÓN DE ARQUITECTURA DEL M.O.P.</t>
  </si>
  <si>
    <t>Obtuvo RS de diseño en con fecha 10/09/2010</t>
  </si>
  <si>
    <t>El proyecto tuvo dos postulaciones al SNI, pasando de Perfil a Diseño y posteriormente a Ejecución.
Durante el proceso de diseño, no se respetaron los tamaños y monto consignados en la etapa de pre-inversión, lo cual dificultó la obtención de la recomendación favorable.</t>
  </si>
  <si>
    <t>municipio postuló con diseño.</t>
  </si>
  <si>
    <t>Postulo directamente a ejecución.</t>
  </si>
  <si>
    <t>El proyecto fue presentado a etapa de ejecución con los diseños elaborados por el municipio</t>
  </si>
  <si>
    <t>La construcción del Cuartel de Bomberos Tierra Viva, en la comuna de Copiapó, ingresó al Sistema Nacional de Inversiones  el 25 de abril de 2013, en la etapa de ejecución, para  resolver la inadecuada cobertura en materia de seguridad en el sector poblacional Tierra Viva, que ha tenido y tendrá un importante desarrollo inmobiliario.</t>
  </si>
  <si>
    <t>La etapa previa a la ejecución de este proyecto, se realizo a través de un estudio básico, llamado plan maestro de ciclovias (Código Bip: 30080185-0), donde se prioriza los lugares de la ciudad donde se realizaran cicliovias.</t>
  </si>
  <si>
    <t>El municipio desarrollo el diseño.</t>
  </si>
  <si>
    <t>LA ETAPA DE DISEÑO FUE POSTULADA POR EL MUNICIPIO A FUENTE FNDR, PARA LUEGO SER FINANCIADA PARA EJECUCION POR MINSAL, SIENDO POSTULADA Y EJECUTADA POR EL SERVICIO DE SALUD ACONCAGUA.</t>
  </si>
  <si>
    <t>EL PROYECTO FUE DISEÑADO INTERNAMENTE POR LA MUNICIPALIDAD DE IQUIQUE , QUIENES POSTERIORMENTE ENTREGAN A LA DIRECCIÓN DE OBRAS PORTUARIAS DE MOP TARAPACÁ PARA QUE EJECUTE LAS OBRAS COMO UNIDAD TÉCNICA, PREVIA REVISIÓN DE LOS CRITERIOS Y ESTÁNDARES NORMATIVOS QUE UTILIZAN DICHO SERVICIO.</t>
  </si>
  <si>
    <t>El proyecto postulo para el proceso 2015 a la etapa de ejecucion  con un diseño formulado y concebido por el Hogar de Cristo, la unidad tecnica fue la Municipalidad de Puerto Montt.
En opinion del analista y debido a las situaciones negativas con el desarrollo del diseño, se debe comentar que el Hogar de Cristo no tuvo las suficientes competencias para desarrollar la etapa de diseño y esa situacion perjudico de manera importante el normal desarrollo de las obras, con obras extraordinarias no contempladas y con especialiddaes incompletas.</t>
  </si>
  <si>
    <t>Postulo la iniciativa el Ministerio de Vivienda y la Unidad  Tecnica y Financiera fue el Servicio de Vivienda  y Urbanizacion.</t>
  </si>
  <si>
    <t>La Etapa de Diseño se postuló al S.N.I. en el año 2009 pero con el Código 30070631-0 "Construcción Casetas Sanitarias Varios Sectores Urbanos" . Esta Solicitud obtuvo el RS con fecha 06/11/2009 por un monto de m$ 33.777. La Subsecretaría de Desarrollo Regional aportó los recursos al Municipio para el financiamiento del Diseño de Ingeniería.</t>
  </si>
  <si>
    <t>SERVIU REGIÓN DE MAGALLANES Y DE LA ANTÁRTICA CHILENA</t>
  </si>
  <si>
    <t>Diseños confeccionados con recursos propios del SERVIU</t>
  </si>
  <si>
    <t>Los proyectos de extensión de gas natural postulan directamente a ejecución con diseños de redes suministrados por la empresa distribuidora.</t>
  </si>
  <si>
    <t>Municipio contrato y desarrollo la etapa de diseño, con financiamiento Subdere sin pasar por el SNI.</t>
  </si>
  <si>
    <t>El proyecto fue formulado por la municipalidad de Freirina, que actúa como institución formuladora y como unidad técnica, postulando a recursos FNDR.</t>
  </si>
  <si>
    <t>No se visualiza información de las etapas previas del proyecto.</t>
  </si>
  <si>
    <t>Esta iniciativa forma parte del programa de gobierno de Michelle Bachelet.
Se postulaba a etapa de ejecución con un diseño tipo elaborado por MINSAL.
La presentación del estudio preinversional se realizaba de acuerdo con un  instructivo establecido entre MINSAL Y el Ministerio de Desarrollo Social</t>
  </si>
  <si>
    <t>La  etapa de ejecucion fue unidad tecnica la Seremi de Vivienda y la unidad Financiera El Serviu Los Lagos.</t>
  </si>
  <si>
    <t>El proyecto se presenta directo a ejecuciòn al SNI.
El diseño luego de la obtención de su primer RS, debió  adecuar el diseño a la nueva norma sísmica, por lo cual mediante ID Licitación:1175-147-LE14, publicada el 28-05-2014 y con cierre de ofertas el 09-06-2014, la Unidad Técnica realizó el llamado a la Consultaría para adecuación del diseño a la norma sísmica vigente.</t>
  </si>
  <si>
    <t>SERVIU REGION DE OHIGGINS</t>
  </si>
  <si>
    <t>EL PROYECTO CONTEMPLA ETAPA DE DISEÑO Y EJECUCIÓN , EN AMBAS ETAPAS SE LOGRA UN NIVEL DE DESARROLLO ESPERADO PARA ESTA TIPOLOGIA DE PROYECTOS,  NO SIENDO NECESARIA OTRAS ETAPAS. SE RECOMIENDA LA ETAPA DE DISEÑO DEBIDO A QUE EL TERRENO CONDICIONA EL DESARROLLA DEL DISEÑO Y LAS CARACTERÍSTICAS PROPIAS DE CADA LOCALIDAD DONDE SE EMPLAZAN ESTOS TIPOS DE PROYECTOS.</t>
  </si>
  <si>
    <t>El proyecto obtuvo RS el año 2013.</t>
  </si>
  <si>
    <t>La iniciativa de inversión consiste en la construcción de un sistema de televigilancia como parte de un plan de seguridad municipal en el marco de una política de prevención de delitos y la coordinación permanente con la 16° comisaría de Carabineros de la comuna de La Reina, que considera la adquisición e instalación de 66 cámaras de televigilancia y de una central de monitoreo y equipamineto de soporte, que se localizará en el centro de operaciones de la unidad de seguridad y emergencia de La Municipalidad de La reina, ubicada en Av. Alcalde Fernando Castillo Velasco N°9980 de la comuna.</t>
  </si>
  <si>
    <t>La etapa de diseÃ±o se aprobÃ³ con el cÃ³digo 30106395 la que el 2013 quedÃ³ con RATE IN, ya que el diseÃ±o ejecutado presento importantes modificaciones sin contar con la aprobaciÃ³n de MIDESOF en una reevaluaciÃ³n, ya que mÃ¡s que duplicÃ³ el Ã¡rea a intervenir.</t>
  </si>
  <si>
    <t>La Dirección de Obras Hidráulicas del Maule actúa  como Unidad Técnica y además como Unidad formuladora, ésto se realiza en conjunto con Aguas Nuevo Sur Maule, concesionaria de la Región, a través de un convenio.</t>
  </si>
  <si>
    <t>Los proyectos de electrificación rural, por la modalidad de contratación, no requieren etapas previas como diseño pues éste es elaborado por la propia empresa distribuidora.</t>
  </si>
  <si>
    <t>Diseño se realizó con Fondos Sectoriales y Ejecución con Fondos Regionales, ambos proyectos fueron presentados al SNI</t>
  </si>
  <si>
    <t>SEREMI MINVU O´HIGGINS</t>
  </si>
  <si>
    <t>LA INICIATIVA CONSIDERÓ LA CONSTRUCCION DE 3  EJES DE CICLOVIAS EN LA COMUNA DE RANCAGUA, QUE FORMABAN PARTE DE UNA RED EVALUADA EN EL ESTUDIO BASICO CODIGO BIP 30108273-0, ANALISIS Y DESARROLLO PLAN MAESTRO DE CICLOVÍAS, RGUA Y MACHALI; LA CUAL SE ENCUENTRA PARCIALMENTE CONSTRUIDA Y FUNCIONANDO.
LOS DISEÑOS DE CICLOVIAS EXISTENTES (PLAN MAESTRO) FUERON AJUSTADOS AL ALTO ESTANDAR DEFINIDO POR EL MINVU Y MINISTERIO DE TRANSPORTES, LLEGANDO A UN TOTAL DE 4,6 KM CON LOS AJUSTES REALIZADOS, ES DECIR, CON UN MAYOR PERFIL, MEJOR SEÑALIZACION Y DEMARCACIONES, MAS EFICIENTES Y CONTINUAS. LOS TRAZADOS SELECCIONADOS Y DESARROLLADOS, RESPONDEN A UNA NECESIDAD POTENCIAL DE COMUNICACIÓN Y EFICIENCIA DE LAS CONEXIONES EXISTENTES DE ZONAS HABITACIONALES CONSOLIDADAS Y EN PROCESO DE CONSOLIDACION DE LA CIUDAD DE RANCAGUA.
LOS TRAMOS INICIALES ERAN:  AV CIRCUNVALACION-TUNICHE, CALLE DE SERVICIO MANUEL MONTT, Y CALETERA DIEGO DE ALMAGRO; PARA SER EJECUTADOS CON ALTO ESTANDAR DEFINIDO POR EL MINISTERIO DE TRANSPORTE EN CONJUNTO CON EL MINVU.
SIN EMBARGO EL MINVU ELIMINO EL EJE AV DIEGO DE ALMAGRO, POR NO SER TECNICAMENTE FACTIBLE, Y LO REEMPLAZO POR 2 TRAMOS: EL EJE ALAMEDA, ENTRE AV SANTA MARIA Y HOSPITAL; Y EL TRAMO AV ILLANES, ENTRE AV CIRCUNVALACION Y CICLOVIA EXISTENTE. ESTOS ULTIMOS 2 TRAMOS SI CONTABAN CON DISEÑOS DEL MUNICIPIO DE RANCAGUA.</t>
  </si>
  <si>
    <t>SEREMI Vivienda y Urbanismo</t>
  </si>
  <si>
    <t>El proyecto desarrolló por fuera del S.N.I. las etapas de Prefactibilidad, con la construcción de un pozo profundo en el año 2012, y de Diseño, desarrollado entre el 2014 y 2015, siendo la Institución Técnica la Dirección de Obras Hidráulicas del MOP.
La etapa de Ejecución se postuló al S.N.I. , obteniéndose la recomendación el 04/08/2016.</t>
  </si>
  <si>
    <t>Las iniciativas de inversión de CECOSF postulavan directamente a la etapa de ejecución de acuierdo a un instructivo que existe entre MDSF Y MINSAL.
Se cuenta con un diseño tipo elaborado por MINSAL.</t>
  </si>
  <si>
    <t>Se  realizo  la etapa  de  diseño  con a portes  del FNDR,  y una vez  finalizada esta  etapa se  postulo  y   realizo  la ejecución con recursos FNDR.</t>
  </si>
  <si>
    <t>AMBAS ETAPAS LAS FORMULO Y POSTULO EL MUNICIPIO, Y ADEMAS FUE UNIDAD TECNICA.</t>
  </si>
  <si>
    <t>Esta iniciativa formaba parte del programa de Gobierno de Michelle Bachelet el financiamiento es de MINSAL.
Se postulaba directamente a ejecución de acuerdo al instructivo establecido entre MDS y MINSAL</t>
  </si>
  <si>
    <t>Mandato a la DA. MOP</t>
  </si>
  <si>
    <t>Direccion Obras Hidraulicas MOP Bio Bio</t>
  </si>
  <si>
    <t>Dirección Obras Hidraulicas MOP Bío Bïo</t>
  </si>
  <si>
    <t>La etapa de diseño fue realizada directamente  por la DOH -MOP, sin pasar por el SNI</t>
  </si>
  <si>
    <t>El proyecto fue presentado directamente a la etapa de ejecución. La etapa de diseño fue realizado por la Dirección de Obras Hidráulicas con recursos propios.</t>
  </si>
  <si>
    <t>El proyecto postuló a las etapas de Diseño, cuya recomendación se obtuvo el 30/04/2012, y de Ejecución, con recomendación original el 03/07/2015.</t>
  </si>
  <si>
    <t>Este proyecto postulo directamente a la etapa de ejecución. El diseño surge de un plan maestro elaborado por la SECTRA .</t>
  </si>
  <si>
    <t>La iniciativa fue formulada por la Municipalidad de Los Lagos.</t>
  </si>
  <si>
    <t>Lo postuló a la etapa de ejecución el Minvu</t>
  </si>
  <si>
    <t>iniciativa postulada por JUNJI a través del programa meta presidencial de construcción de salas cunas y jardines infantiles.
Postuló a ejecución con diseño de anteproyecto  de acuerdo a lo indicado en el ord. N° 51/1.908, de fecha 01.09.2014 del ministerio de desarrollo social. El monto destinado a consultoría corresponde a los recursos necesarios para el término del diseño.</t>
  </si>
  <si>
    <t>Se deja consignado que la iniciativa postula desde la etapa de perfil a ejecución de acuerdo a lo indicado en el ord. N° 51/1.908, de fecha 01.09.2014 del ministerio de desarrollo social. El monto destinado a consultoría corresponde a los recursos necesarios para el término del diseño.
La unidad técnica es la Junta Nacional de Jardines Infantiles.</t>
  </si>
  <si>
    <t>La institución siempre postuló a la etapa de ejecución.
Ingresó por primera vez en el proceso presupuestario 2015, con fecha de ingreso el 20-11-2014
Obtuvo su primera recomendación en el proceso presupuestario 2015.</t>
  </si>
  <si>
    <t>recepción pendiente</t>
  </si>
  <si>
    <t>POSTULA EL SERVIU</t>
  </si>
  <si>
    <t>Unidad técnica Serviu Araucanía.</t>
  </si>
  <si>
    <t>Municipalidad postuló la etapa de ejecución</t>
  </si>
  <si>
    <t>La iniciativa es presentada por JUNJI y forma parte de la meta presidencial de salas cunas y jardines infantiles</t>
  </si>
  <si>
    <t>La iniciativa  se postula a la etapa de diseño siendo aprobado el año 2014 y  la etapa de ejecución el año 2016</t>
  </si>
  <si>
    <t>El diseño fue realizado mediante el estudio denominado Habilitación de Red de Ciclovias Valdivia.</t>
  </si>
  <si>
    <t>EL PROYECTO FUE POSTULADO DIRECTAMENTE A ETAPA DE EJECUCION POR PARTE DE LA MUNICIPALIDAD, QUIEN DESARROLLO EL DISEÑO CON RECURSOS DE SUBDERE.</t>
  </si>
  <si>
    <t>JUNJI postula conjuntamente a diseño y ejecucion, de acuerdo a instrucciones de la subsecretaria para proyectos de meta presidencial de aumento de cobertura de educacion preescolar</t>
  </si>
  <si>
    <t>Postuló  solo a  etapa de ejecución con diseño, ya que , formó parte  de  un programa de gobierno que  contempló  esta posibilidad.</t>
  </si>
  <si>
    <t>Esta iniciativa se recomendó favorablemente para la etapa de ejecución el 15-05-2015
Se revaluó en el año 2017 incorporando obras extraordinarias</t>
  </si>
  <si>
    <t>La Unidad Técnica y Financiera es JUNJI.</t>
  </si>
  <si>
    <t>GOBERNACIÓN DE LA PROVINCIA GENERAL CARRERA.</t>
  </si>
  <si>
    <t>LA INICIATIVA FUE ELABORADA POR EL ENCARGADO DEL DEPARTAMENTO DE PLANES Y PROGRAMAS (DPP), FUNCIONARIO DEL GOBIERNO REGIONAL DE AYSÉN, DESTINADO A LA GOBERNACIÓN DE LA PROVINCIA GENERAL CARRERA.</t>
  </si>
  <si>
    <t>proyecto formulado por servicio de vivienda y urbanismo</t>
  </si>
  <si>
    <t>El proyecto lo formuló el M. de Temuco. Obtuvo RS el año 2011
Perdió vigencia y se repostuló el año 2014 y obtuvo nuevo RS el año 215</t>
  </si>
  <si>
    <t>se trabajo en conjunto con la dirección de arquitectura</t>
  </si>
  <si>
    <t>LA ETAPA DE DISEÑO DE ESTE PROYECTO NO FUE POSTULADO POR EL SERVICIO SALUD COQUIMBO AL SISTEMA NACIONAL DE INVERSIONES, SIENDO EL DISEÑO ELABORADO Y POSTULADO   POR EL PROPIO SERVICIO SALUD AL S..N.I. ACTUANDO A SU VEZ COMO UNIDAD TÉCNICA DE LA ETAPA DE EJECUCIÓN.</t>
  </si>
  <si>
    <t>Sectra desarrollo los estudios previos, que según lo señalado por la unidades técnicas y financiera presento deficiencias.</t>
  </si>
  <si>
    <t>Proyecto fue postulado primero a la etapa de Diseño y posteriormente a la etapa de ejecución en el Sistema Nacional de Inversiones, de acuerdo a la consecución de las etapas y de comprar certidumbre.</t>
  </si>
  <si>
    <t>SEREMI de Vivienda Región del Biobío</t>
  </si>
  <si>
    <t>Seremi de Vivienda de la Región  del Biobío</t>
  </si>
  <si>
    <t>El proyecto se postulo a Diseño con el código BIP 30290122 "Construcción Plan Maestro Humedal Los Batros" definiendo un programa de arquitectura.
El proyecto postulo a la etapa de ejecución con otro código BIP, con antecedentes del diseño elaborado por la SEREMI de Vivienda acuerdo al programa de arquitectura aprobado, justificando las diferencias para proteger el Humedal  Los Batros de San Pedo de la Paz.</t>
  </si>
  <si>
    <t>El proyecto postulo  directo a etapa de  Ejecución.</t>
  </si>
  <si>
    <t>EL DISEÑO LO DESARROLLO EL REGISTRO CIVIL E IDENTIFICACIÓN POR MEDIO DE SU ÁREA DE INFRAESTRUCTURA , MANDATANDO A LA DIRECCIÓN DE OBRAS COMO UNIDAD TÉCNICA</t>
  </si>
  <si>
    <t>se solicita enunciar que la iniciativa fue postulada a Diseño y Ejecución , obteniendo antes de licitación los RS correspondientes.</t>
  </si>
  <si>
    <t>La etapa previa a la ejecución de este proyecto, se realizo a través de un estudio básico, llamado plan maestro de ciclovias (Código Bip: 30080185-0), donde se prioriza los lugares de la ciudad donde se realizaran cicliovias. 
Este Proyecto es la Etapa II de la ejecución</t>
  </si>
  <si>
    <t>LA INICIATIVA FUE POSTULADA A FONDOS SECORIALES POR MINVU, Y EJECUTADA POR SERVIU PARA ETAPA DE DISEÑO Y EJECUCION,</t>
  </si>
  <si>
    <t>El proyecto lo formuló y ejecutó el Municipio
Financiero el GORE</t>
  </si>
  <si>
    <t>La iniciativa postula desde la etapa de perfil a ejecución de acuerdo a lo indicado en el ord. N° 51/1.908, de fecha 01.09.2014 del ministerio de desarrollo social. El monto destinado a consultoría corresponde a los recursos necesarios para el término del diseño.
La unidad técnica fue la Junta Nacional de jardines Infantiles (JUNJI) a través del programa Meta presidencial.</t>
  </si>
  <si>
    <t>proyecto meta presidencial Junji (jardines infantiles).</t>
  </si>
  <si>
    <t>Esta iniciativa forma parte del Programa Concursable de Espacios Públicos del Ministerio de Vivienda, programa al que la iniciativa ingresó primero a la etapa de diseño (año 2013), para luego, una vez concluída esta etapa y obtenidos los productos del diseño definitivo, se efectúo la solicitud para la etapa siguiente, correspondiente a ejecución (ingresando al SNI el 09/08/2016).</t>
  </si>
  <si>
    <t>Proyecto ingresa con estudio de preinversiòn y diseño ejecutado por parte de  la D.O.H., directamente a etapa de Ejecución.</t>
  </si>
  <si>
    <t>el diseño fue elaborado por el Minvu y el perfil de acuerdo a la metodología sectorial.</t>
  </si>
  <si>
    <t>iniciativa fue ingresada al SNI y evaluada en nivel central</t>
  </si>
  <si>
    <t>La SEREMI Regional de Vivienda y Urbanismo desarrolla con fondos propios el diseño del parque, postulando directamente a ejecución</t>
  </si>
  <si>
    <t>El proyecto ingresó al SNI las etapas del ciclo de vida de un proyecto de vialidad urbana estructurante (prefactibilidad, diseño y ejecución).</t>
  </si>
  <si>
    <t>El Municipio formula la intervención. El Gore financió.</t>
  </si>
  <si>
    <t>El proyecto se presentó directo a ejecución, dado que el Municipio contrato el diseño</t>
  </si>
  <si>
    <t>El proyecto inició con la etapa de Diseño en el año 2010, obteniendo fecha de ingreso al SNI el 27/12/2010 , obteniendo su primer RS el 16/02/2011, para el cual la unidad financiera solicito en dos oportunidades Revaluación ( 2011 y 2012). La consultoria termino el año 2013  sin embargo solo  entrega resultados e información de la etapa de ejecución, la cual obtuvo su primer rate RS con fecha 03/12/2015, comenzando obras según unidad técnica el 18/11/2016, pero no señala fecha de termino.</t>
  </si>
  <si>
    <t>meta presidencial Junji (jardines infantiles).</t>
  </si>
  <si>
    <t>DOH Región del Maule</t>
  </si>
  <si>
    <t>El proyecto fue postulado por la Dirección Regional de  Obras Hidráulicas (DOH) y ejecutada por empresas contratista de la empresa concesionaria de agua potable en el sector por intermedio de la misma DOH.</t>
  </si>
  <si>
    <t>La iniciativa postuló directamente a Diseño.</t>
  </si>
  <si>
    <t>DIRECCION DE OBRAS HIDRAULICAS-ESSAL</t>
  </si>
  <si>
    <t>La Iniciativa postula directamente a la Etapa de Ejecución, a partir de un diseño que fue elaborado por una empresa consultora cuya trabajo fue inspeccionado por la Empresa Sanitaria Los Lagos (ESSAL), de acuerdo al convenio Ad-Referendum entre la DOH y ESSAL.</t>
  </si>
  <si>
    <t>Municipio financia el diseño de ingeniería.
Municipio actúa como Unidad Técnica.
Financia: F.N.D.R.</t>
  </si>
  <si>
    <t>GOBIERNO REGIONAL DE ARICA Y PARAINACOTA</t>
  </si>
  <si>
    <t>No se registran etapas previas de la iniciativa. Existe una ficha IDI de etapa de diseño con RS, sin embargo, no se registran asignaciones presupuestarias.</t>
  </si>
  <si>
    <t>proyecto de origen municipal.</t>
  </si>
  <si>
    <t>El Servicio de Salud del Maule postuló el proyecto al SNI, en las etapas de diseño y ejecución. La etapa de diseño fue recomendada el año 2013 y la de ejecución el año 2015. El Servicio de Salud fue la unidad técnica en ambas etapas. El CESFAM es una infraestructura de baja complejidad y postulada a diseño y luego a ejecución a través del SNI.</t>
  </si>
  <si>
    <t>Postuló directamente a la etapa de ejecución.</t>
  </si>
  <si>
    <t>La Iniciativa fue postulada por el Servicio Medico Legal y opero como unidad técnica la Dirección de Arquitectura del MOP.</t>
  </si>
  <si>
    <t>MINVU presentó la iniciativa  al Sistema Nacional de Inversiones a la etapa de EJECUCION   y SERVIU lo ejecutó, obrando como Unidad Técnica.</t>
  </si>
  <si>
    <t>La recomendacion RS original, proceso 2015, contemplaba solo el financiamiento de la fuente sectorial relacionada con el  Serviu, posteriormente y debido a una decision compartida entre el Minvu y GORE Los Lagos se decide financiar de manera compartida la ejecucion de este proyecto.</t>
  </si>
  <si>
    <t>El proyecto presenta una etapa de pre factibilidad durante el año 2010, para determinar la fuente de abastecimiento Financiada por el FNDR y desarrollado por la DOH. . El diseño es desarrollado con recursos DOH sin pasar por el SNI, el resultado de este se postula a la etapa de ejecución financiada y desarrollado por la DOH.</t>
  </si>
  <si>
    <t>Postulo correctamente al proceso</t>
  </si>
  <si>
    <t>Diseño financiado por el Municipio, etapa de ejecución financiada por el FNDR.</t>
  </si>
  <si>
    <t>LA DIRECCION DE OBRAS HIDRAULICAS A TRAVES DEL PROGRAMA DE AGUA POTABLE RURAL DESARROLLA LAS ETAPAS DE FACTIBILIDAD, DISEÑO Y EJECUCION. 
DE ESTAS ETAPAS,  SOLO LA ULTIMA ES INGRESADA AL SISTEMA NACIONAL DE INVERSIONES PARA SU ANALISIS EN EL MINISTERIO DE DESARROLLO SOCIAL..</t>
  </si>
  <si>
    <t>El proyecto desarrolló por fuera del S.N.I. las etapas de Prefactibilidad, con la construcción de un pozo profundo en el año 2011, y de Diseño, desarrollado entre el 2011 y 2013, siendo la unidad técnica en estas etapas la Municipalidad de Puyehue.
La etapa de Ejecución se postuló al S.N.I. , obteniéndose la recomendación el 07/10/2016, con la Dirección de Obras Hidráulicas del MOP como unidad técnica de esta etapa.</t>
  </si>
  <si>
    <t>La Municipalidad de San Carlos, contrato el Diseño del proyecto mediante licitación. 
Mediante este diseño se buscó definir a nivel de detalle las obras necesarias para
dotar de Agua Potable al sector de Buli Oriente, y poder cubrir la demanda en un
horizonte de 20 años para el sistema.
Para la presente etapa de ejecución, se solicito financiamiento a FNDR de la región del Biobío.</t>
  </si>
  <si>
    <t>Realizado con recursos propios del SERVIU de la Región de Magallanes</t>
  </si>
  <si>
    <t>Se ingresa información que Institución Técnica no incluyó.</t>
  </si>
  <si>
    <t>MINVU presentó iniciativa al S.N.I. en cada una de las etapas, en forma consecutiva, para finalmente SERVIU Magallanes ejecutar tanto el diseño como la obra, siendo Unidad Técnica de cada una de las etapas postuladas al S.N.I.</t>
  </si>
  <si>
    <t>Proyecto JUNJI</t>
  </si>
  <si>
    <t>El Proyecto se enmarca en el diseño, construcción y habilitación de un servicio de alta resolución (SAR), que tiene como objetivo, fortalecer la red de atención primaria de salud, la cual tiene una sobre demanda de los servicios de urgencia hospitalaria. La iniciativa de inversión hace parte de la Política de Salud que estableció el Plan Nacional de Inversión Pública en salud correspondiente al periodo 2014-2018.</t>
  </si>
  <si>
    <t>Unidad Técnica y Financiera es JUNJI.</t>
  </si>
  <si>
    <t>MINVU</t>
  </si>
  <si>
    <t>SEREMI DE VIVIENDA Y URBANISMO DE MAGALLANES Y DE LA ANTÁRTICA CHILENA</t>
  </si>
  <si>
    <t>Iniciativa que contó con el apoyo técnico de SECTRA Austral en todas las etapas del Proyecto</t>
  </si>
  <si>
    <t>La iniciativa desarrollo un diseño con fuentes sectoriales DOH, presentándose  directamente a la etapa de Ejecución, por la DOH</t>
  </si>
  <si>
    <t>Dirección de Arquitectura</t>
  </si>
  <si>
    <t>SERVIU Magallanes y de la Antártica Chilena</t>
  </si>
  <si>
    <t>Diseños de Ingeniería desarrollados con recursos propios del SERVIU de Magallanes y de la Antártica Chilena.</t>
  </si>
  <si>
    <t>El servicio postuló siempre a la etapa de ejecución.
La etapa de ejecución fue ingresada por primera vez en el proceso presupuestario 2016, con fecha de ingreso el 06-07-2016.
Obtuvo su primera recomendación para ejecución  en el proceso presupuestario 2016 con fecha 16-09-2016.
Fue re evaluada en el proceso 2017, obteniendo su recomendación con fecha 23-12-2016</t>
  </si>
  <si>
    <t>el presupuesto inicial del contrato fue de $573.496.000, con un aumento efectivo de $25.860.853, quedando el valor del contrato en 
$ 599.329.853, esta modificación en el monto aprobado bajo Resolución DOH N º3919 de fecha 21.11.2018.
quedando la modificación del monto de la siguiente manera:
Disminución de obras $1.226.507
Obras Extraordinarias$18.210.149
Obras nuevas $8.877.211
lo que da un un aumento efectivo en el valor de contrato de $25.860.853
Mediante Resolución DOH Nº4426 de fecha 10.12.2018, se aprueba el aumento del Gasto de Gestión Técnica y Administrativa de Nuevosur S.A en $3.749.824.</t>
  </si>
  <si>
    <t>No Hay.</t>
  </si>
  <si>
    <t>Se tomo la recomendación previa a la reevaluación, por eso la modificación en los ítems obras civiles y vehículos.
Se crea el ítem vehículos, el cual no estaba considerado en el proyecto inicial, pero después se incluyo en decreto N°327/02.03.2018</t>
  </si>
  <si>
    <t>El financiamiento de la inversión se realizó integramente con cargo al FNDR.</t>
  </si>
  <si>
    <t>No existen diferencias con los recursos asignados en su origen y con los recursos corregidos. Sin embargo se realizo una re evaluación del proyecto  sin las modificación de recursos , solo de partidas, cubicaciones y precios unitarios.</t>
  </si>
  <si>
    <t>El Contrato Final de Obras Civiles fue de M$606.838.- . Los valores de Equipamiento y Equipos no sufrieron diferencias salvo, las actualizaciones año a año que realiza el BIP</t>
  </si>
  <si>
    <t>Se crea el ítem vehículos, el cual no estaba considerado en el proyecto inicial, pero después se incluyo en decreto N°327/02.03.2018</t>
  </si>
  <si>
    <t>Sin Observacion</t>
  </si>
  <si>
    <t>Se debe indicar que en este caso no debieran coincidir los montos de el Primer RS Ejecución y el RS que da origen a Ejecución presupuestaria dado que ambos ocurren durante años distintos, esto es: 
Primer RS Ejecución: Año 2015
RS que da origen a Ejecución presupuestaria: Año 2016
Por lo que el monto de RS que da origen a Ejecución presupuestaria, debiera ser el monto inflactado al Año 2016. (De la Ficha IDI 2016)</t>
  </si>
  <si>
    <t>OBRA EJECUTADA SIN OBSERVACIONES.</t>
  </si>
  <si>
    <t>No existe observación .</t>
  </si>
  <si>
    <t>En item obras civiles se realizó tres modificaciones de contrato, donde la tercera fue una disminución, ejecutándose finalmente $2.422.199.148.-</t>
  </si>
  <si>
    <t>El proyecto debió afrontar una serie de adversidades financieras, que asumió MINVU en un 100% para poder llegar a ejecutar el Edificio. Esto porque fue necesario generar 2 instancias de reevaluación del proyecto, la primera instancia para efecto de adjudicar las obras, significo la obtención de la aprobación de montos por sobre lo recomendado (Obras Civiles 124,54% por sobre el monto aprobado y Equipos en un 92,31% por sobre el monto aprobado), situación que obedeció a que los montos determinados para la recomendación estuvo subvalorado, al no recoger las particularidades del proyecto ni las condiciones de mercado de la región.
La segunda instancia de reevaluación (mientras las obras estaban en ejecución) significo los siguientes aumentos de obras ( Obras Civiles M$971.123; Equipos M$136.176; Consultorías M$ 231.214),  que se debieron a  diferentes circunstancias del proyecto, como cambio de normativa, (accesibilidad universal, ascensores), requerimientos del nivel central, (estándar mínimo de las dependencias de la OIRS), déficit de puestos de trabajo, de estacionamientos, de sala de video entre otras cosas,  además de la adaptación del edificio  para que fuera ocupado solo por SERVIU, lo que implico modificaciones de carácter funcional mas partidas que se especifican en el detalle técnico de modificaciones de obras civiles y consultorías respectivamente.</t>
  </si>
  <si>
    <t xml:space="preserve">El financiamiento de la iniciativa es compartida entre el GORE y Consejo Nacional de la Cultura y las Artes. </t>
  </si>
  <si>
    <t>Los montos contratados por ítem:
Equipamiento M$6.350
Equipos M$12.667
Consultorías M$18.000
Obras civiles M$1.096.060 (monto original M$1.071.999 y suplemento de fondos M$24.061). Este contrato tuvo un suplemento de fondos por un monto de M$24.061 para revestimiento exteriores de piedra, barandas, escala y rampas para discapacitados, el cual fue aprobado mediante Decreto Nº2290 de fecha 12/02/2018. Además, dos aumentos de plazo de 90 y 10 días. Tiene Recepción Provisoria aprobado mediante Decreto Nº11813 de fecha 26/07/2018.</t>
  </si>
  <si>
    <t>SE INCORPORA MONTO DE EQUIPOS Y OTROS GASTOS POR SOLICITUD DE REEVALAUCIÓN DE PARTE DE LA UNIDAD TÉCNICA POR INDEMNIZACIÓN ITEM OTROS GASTOS Y SOLICITUD DE LA UNIDAD FORMULADORA ITEM EQUIPOS</t>
  </si>
  <si>
    <t>DENTRO DE ASIGNACIONES NO SE EJECUTÓ EL ÍTEM OTROS GASTOS</t>
  </si>
  <si>
    <t>EL 2015  SE REEVALUO EL ITEM DE OBRAS CIVILES  YA QUE EN EL LLAMADO A LICITACIÓN LA UNICA OFERTA FUE DE M$14.950.607.</t>
  </si>
  <si>
    <t xml:space="preserve">El primer RS de Ejecución se emite el 05/05/2015 por un total de M$ 1.119.576 el cual corresponde tambien al RS que da origen a Ejecución presupuestaria.
No obstante, el primer Gasto es generado el año 2016 bajo el RS de arrastre. </t>
  </si>
  <si>
    <t>Se reevaluó el Ítem de Obras Civiles de este proyecto. Se solicitó la reevaluación del Ítem Obras Civiles por Carta UI N° 006/2016 de fecha 22 de febrero de 2016, quedando un monto en M$ de 778.401 (en M$ 31-12-2014).</t>
  </si>
  <si>
    <t>Se reevaluó el Ítem de Obras Civiles de este proyecto. Se solicitó la reevaluación del Ítem Obras Civiles por Carta UI N° 043/2015 de fecha 27 de julio de 2015, quedando un monto en M$ de 839.122 (en M$ 31-12-2013).</t>
  </si>
  <si>
    <t>Los gastos en obras civiles correspondieron a un total de M$12.048.905
En Ítem Gastos Administrativos corresponden a M$5.000
En el Ítem Consultorías el gasto corresponde a M$69.930,193
En el Ítem Terrenos el gasto corresponde a M$8.835.138</t>
  </si>
  <si>
    <t>No hay diferencias en el monto recomendado para el primer RS original versus el RS corregido, igualmente no hay diferencias en el monto recomendado para el primer RS que da origen a la ejecución presupuestaria versus el RS corregido que da origen a la ejecución presupuestaria.
Para ambos casos (Primer RS y RS que da origen a la ejecución presupuestaria) el Monto Total Recomendado versus el corregido es el mismo.
En el Gobierno Regional no hubo gastos ni contratos por Consultorías no Otros Aportes Indirectos.</t>
  </si>
  <si>
    <t>No se ejecutó el item Expropiaciones</t>
  </si>
  <si>
    <t>Primer RS  se obtuvo con fecha 30/12/2014, en Ficha IDI 2015, con la que se aprobo por el CORE en 2016.
Asign. 002= M$17.778.-
Asign. 004=M$2.858.056.-
Total = M$ 2.875.834.-
 La iniciativa no cuenta con Gastos administrativos.</t>
  </si>
  <si>
    <t>Los montos corresponden a lo recomendado por la institución correspondiente</t>
  </si>
  <si>
    <t>No se crearon nuevas asignaciones.</t>
  </si>
  <si>
    <t>No existen diferencias.</t>
  </si>
  <si>
    <t>Se realiza sin aumentos, solo modificaciones en obras civiles compensadas, a costo cero.</t>
  </si>
  <si>
    <t>El primer RS de ejecución se emite el 28/10/2011 por un total de M$ 359.155.-
El RS que da origen a Ejecución presupuestaria corresponde al RS del año en que se aprueba la asignación en la Ley de Presupuesto del año 2015, esto es 16/03/2015 por un total de 897.413.  (El mismo año se somete a reevaluacion y el monto se reduce a 558.470)</t>
  </si>
  <si>
    <t>LOS MONTOS QUE SE MUESTRAN  EN EL CUADRO DE TOTAL RECOMENDADO, CORRESPONDEN A LOS DE LA PRIMERA SOLICITUD RS, DEL 2012.</t>
  </si>
  <si>
    <t>Sin observaciones. Montos aprobados por el Core en la 28ª Sesión Ordinaria de fecha 06 de octubre de 2014. (OF. ORD Nº298AC/2014, de fecha 06.10.2014)</t>
  </si>
  <si>
    <t xml:space="preserve">el proyecto no se construyo en su totalidad, ya que inicialmente se consideraban 4 edificios "dobles", mas la habilitación de la antigua estación de ferrocarriles de Concepcion.  Se ejecutaron 2 edificios "dobles" más el edificio del Gobierno Regional. </t>
  </si>
  <si>
    <t>El proyecto tuvo un aumento de los valores recomendados para obras civiles adaptándose a los precios de mercado. contrato original de obras civiles por $ 1.693.899.808, el cual posteriormente tuvo un aumento por $ 85.194.102 y una disminución por $ 8.022.545, quedando el valor final del contrato en $ 1.771.071.365.</t>
  </si>
  <si>
    <t>SIn observaciones.</t>
  </si>
  <si>
    <t>No hubo mayores variaciones solo el aumento del 3,3% como modificación menos en obras civiles</t>
  </si>
  <si>
    <t>Las Obras Civiles del proyecto se liquidaron en 2 oportunidades:
1) Gasto del primer contrato fue por $1.344.795.156 (FNDR)
2) Gasto del segundo contrato fue por $  434.954.600 (FNDR)
3) Gasto del tercer contrato y final fue por  $229.062.964 (FNDR)</t>
  </si>
  <si>
    <t>Situación Real:
Expropiaciones M$ 1.634.736
Gastos Administrativos: M$ 126
Consultorias: M$268.071
Obras Civiles: M$ 3.419.193</t>
  </si>
  <si>
    <t xml:space="preserve">Mediante Resolución (A) N° 218 de fecha 31/12/2013 se aprueba Convenio Mandato del proyecto en donde se aprueba un monto de M$ 112.758. Posteriormente, mediante Resolución (A) N° 76 de fecha 30/07/2017 se aprueba modificación de Convenio Mandato del mismo proyecto, en donde se incorpora el ítem Gastos Administrativos (M$ 311).
El proyecto se financió en dos etapas. El primer contrato fue suscrito el año 2014 por un monto de $ 64.930.327. El segundo contrato se ejecutó el año 2018 por un monto de $ 41.776.228. </t>
  </si>
  <si>
    <t>EL PRIMER CONTRATO SE AJUSTA AL MONTO TOTAL RECOMENDADO POSTERIOR A ESO POR DEFICIENCIAS DEL PROYECTO SE TUVO QUE AUMENTAR EL MONTO INICIAL CONTRATADO SUPERANDO EL 30% DEL VALOR CONTRATADO.</t>
  </si>
  <si>
    <t xml:space="preserve">No existe observación al financiamiento de la inversión </t>
  </si>
  <si>
    <t>No hay diferencia de valores.</t>
  </si>
  <si>
    <t>No se detectan diferencias con lo recomendado.</t>
  </si>
  <si>
    <t>Primer RS Ejecución corresponde al año 2013
RS que da origen a ejecución corresponde al año 2015
De acuerdo a datos informados en ficha IDI</t>
  </si>
  <si>
    <t>La obra se contrató ajustándose a los valores recomendados en la IDI.</t>
  </si>
  <si>
    <t>SIN COMENTARIOS..</t>
  </si>
  <si>
    <t>Los montos indicados en la ficha idi original son los siguientes:
Obras Civiles: 591.367, moneda 31.12.2009.- La cual dio origen al certificado Core y Convenio mandato.</t>
  </si>
  <si>
    <t>En el año 2013 no se cargo el gasto en la ficha, correspondiente a los gastos administrativos por M$243.-</t>
  </si>
  <si>
    <t>ACTUALIZACION MONEDA</t>
  </si>
  <si>
    <t>Con cargo a este proyecto No se ocupó el item gastos administrativos.</t>
  </si>
  <si>
    <t>Sin observación .</t>
  </si>
  <si>
    <t>EL PROYECTO NO PRESENTA GASTOS ADMINISTRATIVOS CON CARGO AL FNDR
EL PROYECTO NO PRESENTA GASTOS DE CONSULTORÍA CON CARGO AL FNDR
OTROS APORTES CORRESPONDEN AL CNAC, QUE APORTA UN MONTO DE M$910.000</t>
  </si>
  <si>
    <t>Segun Resol. Ex. N°1588 del 03/08/2012, el financiamiento para cada asignacion es la siguiente:
Obras Civiles (004): M$ 1.090.028.-
Consultoria (002): M$ 11.282.-
Gastos administrativos (001): M$105.- (no se utilizo)</t>
  </si>
  <si>
    <t>CON FECHA 31/12/2014 A TRAVÉS DE RESOLUCIÓN N°3958 SE APRUEBA MODIFICACIÓN DE CONVENIO, RESPECTO A LOS MONTOS INICIALMENTE APROBADOS, QUEDANDO DE LA SIGUIENTE MANERA:
EQUIPAMIENTO: $55.298.000.000
EQUIPOS: $129.017.000
G. ADMINISTRATIVOS: $2.031.000
OBRAS CIVILES: $2.194.935.000
CONSULTORIAS: $29.365.000
OTROS GASTOS: $40.440.000</t>
  </si>
  <si>
    <t>AL PROYECTO SE LE APLICO 28 DIAS DE MULTA POR ATRASO EN LA EJECUCION DE LA OBRA, SEGUN LO INDICADO EN ACTA DE RECEPCION PROVISORIA DEFINITIVA, SUSCRITA POR LA COMISION DE RECEPCION Y LO SEÑALADO EN ESTADO DE PAGO ELABORADO POR LA ITO, LO QUE EQUIVALE A UN MONTO TOTAL DE $29.081.640 ($14.881.614 Obras Civiles, $10.990.007 Equipamiento y $3.599.988 Equipos. TANTO ESTE ESTADO DE PAGO FINAL N°9  COMO LAS MULTAS, NO SE HAN COBRADO, YA QUE LA EMPRESA NO PRESENTÓ LO ANTECEDENTES PARA CURSAR EL EP Y NO PAGÓ LAS MULTAS.</t>
  </si>
  <si>
    <t>la ejecución de esta iniciativa atravesó por conflictos normativos durante su ejecución, debido a que fue aprobado antes del terremoto del 27F de año 2010, encontrándose para su ejecución con cambios en la normativa estructurante de los edificios de seguridad (donde califican los edificios para el cuerpo de  bomberos), lo que aumentó los costos al momento de licitar.
Posterior a ello, existió un abandono de obras por parte de la primera empresa, debiendo desarrollar un cierre contable y relicitar las obras civiles faltantes, a mayor costo, solicitando aumento de recursos.
Por la demora en las obras civiles, la unidad técnica inició el proceso de adquisición de los equipos y equipamiento especializado durante el año 2018, encontrándose con una nómina obsoleta, la cual fue observada por la Junta Nacional de Bomberos, a través de la Superintendencia de Bomberos de Puerto Aysén, solicitando cambios en los equipos y equipamiento lo que retardó la ejecución y cierre del proyecto por tercera vez.</t>
  </si>
  <si>
    <t>No se observan diferencias</t>
  </si>
  <si>
    <t>No se realizaron reevaluaciones en esta iniciativa de inversión.</t>
  </si>
  <si>
    <t>No hay diferencias.</t>
  </si>
  <si>
    <t xml:space="preserve">No hay observaciones. </t>
  </si>
  <si>
    <t>Del monto inicial recomendado, se realizó una reevaluación, disminuyendo los recursos en el ítem consultorías y equipamiento; , y creando el item equipos</t>
  </si>
  <si>
    <t>No hay diferencias entre original y corregido.</t>
  </si>
  <si>
    <t>Los Montos son correctos, esto es, $M 98.733 aprobados en el primer RS de Ejecución y M$ 108.282 ajustados para el año de la Ejecución segun ficha IDI 2018.</t>
  </si>
  <si>
    <t xml:space="preserve">SE MANTIENE EL MONTO RECOMENDADO </t>
  </si>
  <si>
    <t xml:space="preserve">Sin Observaciones
Ya que la unidad financiera no lo señala, es importante mencionar que el proyecto tuvo su primer RS de ejecución el 2011, sin embargo, el año 2015 tuvo una reevaluación, la que genero o dio origen a la asignación presupuestaria. Esta situación explica las diferencias en las columnas de montos recomendados, RS que da origen a la ejecución presupuestaria. </t>
  </si>
  <si>
    <t>Los valores indicados son correspondientes al primer RS</t>
  </si>
  <si>
    <t xml:space="preserve">No existen variaciones, el proyecto se desarrollo normalmente.  </t>
  </si>
  <si>
    <t>El financiamiento del proyecto fue cargado al Sector</t>
  </si>
  <si>
    <t>Mencionar que para este proyecto no se ocuparon los recursos por concepto GASTO ADMINISTRATIVO y no es posible corregirlo en la colunma CORREGIDO.</t>
  </si>
  <si>
    <t>La iniciativa no fue priorizada durante el año 2016.</t>
  </si>
  <si>
    <t>Primer RS Ejecución corresponde al año 2012
RS que da origen a ejecución corresponde al año 2016
De acuerdo a datos informados en FICHA IDI</t>
  </si>
  <si>
    <t>Los valores corresponden a los aprobados por el MDS en el primer RS. El contrato sufrió modificaciones que están detalladas en siguiente módulo.</t>
  </si>
  <si>
    <t>Primer RS Ejecución corresponde al año 2014
RS que da origen a ejecución correspondiente al año 2015
De acuerdo a datos informados en Ficha IDI</t>
  </si>
  <si>
    <t>*El monto del contrato fue menor a lo aprobado inicialmente (M$640.607).
*Hubo 5 soluciones que se contrataron el año 2017, por un monto de M$41.594, considero equipos y obras civiles.</t>
  </si>
  <si>
    <t>SEGÚN DECRETO 1786, QUE SE ENCUENTRA ADJUNTO,  LA INICIATIVA NO CONTEMPLA EQUIPAMIENTO EN SU PRIMERA ASIGNACIÓN</t>
  </si>
  <si>
    <t xml:space="preserve">NO SE VISUALIZARON MODIFICACIONES A LA FICHA DURANTE EL TRANSCURSO DEL PROYECTO. PERO EL PROYECTO DEL ITEM OBRAS CIVILES SE ADJUDICO CON UN INCREMENTO DEL 10% DE LA FICHA IDI PERMITIDO POR LEY. NO SE CONTRATO CONSULTORIAS. </t>
  </si>
  <si>
    <t>Para inicio de ejecución presupuestaria se solicita RE (junio 2014), por lo que los nuevos montos autorizados quedan:
G. Admin. M$1.060, O. Civiles M$3.559.000, Expropiacion M$21.198, Consultoria M$285.000.-</t>
  </si>
  <si>
    <t>No se observa diferencias con lo recomendado por la institución correspondiente</t>
  </si>
  <si>
    <t>ACTUALIZACION MONEDA IDI</t>
  </si>
  <si>
    <t>Se crea el ítem de vehículos que no se encontraba en la recomendación inicial.</t>
  </si>
  <si>
    <t>los montos recomendados corresponden a la ficha idi inicial, sin la reevaluacion del proyecto.</t>
  </si>
  <si>
    <t>Hubo que incrementar los recursos para el financiamiento de las obras civiles, lo cual requirió de una reevaluación.</t>
  </si>
  <si>
    <t xml:space="preserve">No existen observaciones, los montos indicados son los que indica el convenio que se origina del RS que da origen  a la ejecución </t>
  </si>
  <si>
    <t>No se observan diferenbcias</t>
  </si>
  <si>
    <t>Concuerda con Ficha IDI año 2015 Primer RS fecha 22/05/2015</t>
  </si>
  <si>
    <t>No existe observaciones .</t>
  </si>
  <si>
    <t>1. El financiamiento corresponde al sector salud
2. Se da cumplimiento año a años a lo asignado y decretado, gastándose el 100% de los recursos.
3. El proyecto solo presenta un aumento de obras por un monto inferior al 10%</t>
  </si>
  <si>
    <t>Sin diferencias a lo recomendado en el banco Integrado de proyectos.</t>
  </si>
  <si>
    <t>Los montos de obras civiles y consultorias tuvieron modificaciones, ambos aumentaron, totalizando los contratos en:
o.civil: m$1.884.353
consult: m$35.800</t>
  </si>
  <si>
    <t>La obra fue financiada con recursos Sectoriales.
Por concepto de gastos administrativos se pagó M$2.000 en el año 2015 y M$2.000 en el año 2016, total M$4.000 
Por concepto de obras civiles se pagó M$219.745,000 el año 20107 y M$320.812,844 en el año 2018, total pagado en obras civiles M$540.557,844 que corresponde al monto del contrato.</t>
  </si>
  <si>
    <t>Montos Gastados Finales por Ítem:
1) Gastos Administrativos: M$2.653
2) Consultoría: M$185.483
3) Obras Civiles: M$2.779.570</t>
  </si>
  <si>
    <t>Sin observaciones. Montos aprobados por el Core en la 16° Sesión Ordinaria de fecha 19.06.2017 (Of. Ord. N°169 AC/2017, de fecha 21.06.2017)</t>
  </si>
  <si>
    <t>Los montos establecidos corresponden a lo aprobado en la 28ª Sesión Ordinaria de fecha 17.10.2016.- (OF. ORD. Nº257AC/2016)</t>
  </si>
  <si>
    <t>No hay observaciones con la recomendación técnica.</t>
  </si>
  <si>
    <t>El Items Aporte Indirecto no corresponde, no es parte del proyecto</t>
  </si>
  <si>
    <t>No existen observaciones al financiamiento de la inversión</t>
  </si>
  <si>
    <t>En el ítem obras civiles se pagó en el año 2016 M$152.053, el año 2017 M$2.766.437 y el año 2018 M$692.156,029. Esta misma cantidad M$3.610.646,026 se refleja en Sigfe según detalle presentado en carpeta digital que se adjunta en Informe "Pagos Registrados en SIGFE años 2016 - 2017 - 2018".
Los gastos administrativos del proyecto de obras civiles fue de M$1.680. 
El proyecto de obras civiles no contempló gastos por concepto de Consultorías</t>
  </si>
  <si>
    <t>El componente otros gastos no s eutilizaó para la ejecución del proyecto.</t>
  </si>
  <si>
    <t>El proyecto entre su primer RS y la solicitud presupuestaria pasó del año 2015 al 2016, generandose un RS automático. La diferencia de montos corresponde unicamente a ajuste por inflactar moneda presupuestaria.</t>
  </si>
  <si>
    <t>La diferencia de montos se debe esencialmente a:
- variación de la moneda
- los valores que se establecen en los antecedentes de licitación son distintos a los valores en que se adjudican los contratos.</t>
  </si>
  <si>
    <t>Valor recomendado año 2016, moneda 2014
Valor ficha IDI 2017, moneda 2015</t>
  </si>
  <si>
    <t xml:space="preserve">En general, el monto final para la ejecuciÃ³n del proyecto, se ajusta a los especificados en cada Ãtem. Hubo dos que subieron, Gastos Administrativos y  Obras Civiles, y dos que bajaron, ConsultorÃ­as y terrenos. </t>
  </si>
  <si>
    <t>Resolución DOH Nº 4300 de fecha 30.11.2017 aprueba el Gasto del contrato por un monto $679.892.502
El valor original del contrato fue de $679.892.502, posteriormente fue modificado en el contrato Nº 11740-1 por un monto de $65.861.123, aprobada bajo Resolución DOH Nº 4439 de fecha 13.12.2018.
modificaciones al contrato , en cuanto al monto consisten 
disminución de obras $27.177.001
Obras Nuevas: $37.793.919
Obras extraordinarias $55.244.205
aumento efectivo del contrato $65.861.123</t>
  </si>
  <si>
    <t>ESTA INICIATIVA SE PREPARO BAJO LA METODOLOGÍA DE ENERGIZACIÓN RURAL, ESTA PROYECTO SE INCLUYO DENTRO DE LA CARTERA DE PROYECTOS PRIORIZADOS EN EL PLAN ESPECIAL DE ZONAS EXTREMAS. 
DE ACUERDO A LA METODOLOGÍA, EL SUBSIDIO MÁXIMO A APORTAR POR EL ESTADO DE M$2.153.000 CON UN APORTE DE LA EMPRESA DE M$16.992.</t>
  </si>
  <si>
    <t>Proyecto de ejecución "inmediato" entre la obtención del RS y la ejecución; no mediaron años ni requirió reevaluación de forma previa.</t>
  </si>
  <si>
    <t>En el item Otros Gastos, el valor del permiso de obra nueva corresponde a M$1.568, dicho monto fue cancelado con fondos propios del SSVQ</t>
  </si>
  <si>
    <t>Proyecto se inicia el 2017, con Gastos Administrativos y Obras Civiles, ejecutándose durante los años 2017 y 2018.</t>
  </si>
  <si>
    <t xml:space="preserve">El proyecto funciono administrativamente dentro de los rangos normales. </t>
  </si>
  <si>
    <t>1.-RATE INICIAL: LO APROBADO ORIGINALMENTE 9-5-2014, EN LA FICHA IDI 2014 ( MONEDA 21-12 2012): 
GTOS ADM M$ 2.000; OBRAS CIVILES M$ 867.203; CONSULTORIA M$ 20.003; EQUIPOS M$ 23.003; EQUIPAMIENTO: M$17.627; TOTAL M$ 929.836.
2.-REEVALUACION: LO APROBADO EN LA REEVALUACION DE FECHA 14-10-2016, EN LA FICHA IDI 2016 (MONEDA 21-12 2014): 
GTOS ADM M$ 2.157; OBRAS CIVILES M$ 893.309; CONSULTORIA M$ 21.552; EQUIPOS M$ 24.786; EQUIPAMIENTO: M$18.993; TOTAL M$ 960.797.
DE ACUERDO  A LOS ANTECEDENTES, SE REALIZARON MODIFICACIONES AL PRESUPUESTO ORIGINAL, DURANTE EL PROCESO DE LICITACION, EN RELACION A DOS TIPOS DE SITUACIONES, CON LAS CUALES SE PRETENDE MEJORAR EL PROYECTO:
2.1.-PARTIDAS QUE SE DISMINUYERON (M$ 36.235)) EN EL PRESUPUESTO OFERTADO (FORMATO Nº 8 DE LA PROPUESTA): VENTANAS TIPOS V-V´-V9, EN ALAMO, AREA VERDE EN PATIO DE LUZ, CORTINA VEGETAL
2.2.-PARTIDAS NUEVAS QUE SE INCORPORARON (M$ 25.578), POR LA VIA DE LAS ACLARACIONES: VENTANAS TIPOS V-V`-V9 EN ALUMINIO, DESVIO DE CANAL DE RIEGO, SOLUCION EVACUACION DE AGUAS LLUVIAS.
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
3.-AUMENTO OBRA: LUEGO, RESPECTO A LAS OBRAS CIVILES,  EL 23-5-2017, EL GORE APRUEBA UN AUMENTO DE OBRA POR $ 37.478.963, CON LO CUAL EL CONTRATO  PASA DE $ 893.306.421 A $ 930.785.384, DURANTE LA EJECUCION DEL CONTRATO,  DE ACUERDO A LOS SIGUIENTES CONCEPTOS:
-DISMINUCION OBRAS EN LA CUBIERTA, POR $ 15.715.920, CORRESPONDIENTE A: PLANCHAS ZINC ALUM Y AISLACION HIDRICA.
-OBRAS EXTRAORDINARIAS POR $ 36.810.982, CORRESPONDIENTE A : CUBIERTA DE PV4 ZINC ALUM, PANELES OSB 15 MM, FIELTRO 15 LIBRAS.
LA DIFERENCIA ES UN AUMENTO DE COSTO DE $ 21.095.062, AL CUAL HAY QUE AGREGAR GTOS GENERALES Y UTILIDADES POR 49,3% DEL COSTO DIRECTO, Y ADEMAS EL 19% DEL IVA, TODO LO CUAL DA UNA CIFRA DE 37.478.964.
CON ESTE AUMENTO, EL CONTRATO AUMENTA A$ 930.785.384.-</t>
  </si>
  <si>
    <t>No existen observaciones relativas al financiamiento de la inversión</t>
  </si>
  <si>
    <t>SEGÚN DECRETO IDENTIFICATORIO  n° 164 NO  CONSIDERA ASIGANCIÓN PARA CONSULTORIAS SE ADJUNTA DECRETO</t>
  </si>
  <si>
    <t>Proyecto se inicia el 2015, con Gastos Administrativos, consultorías y  Obras Civiles, ejecutándose durante los años 2016, 2017 y 2018.</t>
  </si>
  <si>
    <t>IMPORTANTE: La moneda del RS que da origen a la Ejecución presupuestaria es Moneda IDI al 31/12/2017 (proceso presupuestario 2017).</t>
  </si>
  <si>
    <t>No se crean nuevas asignaciones presupuestarias.</t>
  </si>
  <si>
    <t>No se tiene registro de ingresos de los aportes de los beneficiarios por M$5.600.-
LA moneda de la ficha del  2017 es moneda presupuesto 2017</t>
  </si>
  <si>
    <t>Sin  observaciones.</t>
  </si>
  <si>
    <t>Los montos son los siguientes:
1er contrato:
   oc pagado: m$1.243.984
   consult. pagado : m$30.050
2do contrato:
   oc pagado: m$217.945</t>
  </si>
  <si>
    <t>El total según SIGFE es:
Consultorías M$18.420.-
OOCC M$620.381.-
Equipos M$3.159
Equipamiento M$12.433.-</t>
  </si>
  <si>
    <t>El Contrato Directo del Proyecto fue de Diseño y Construcción con un plazo de 14 meses (430 días).
Equipos y equipamientos fueron comprados por Convenio Marco.</t>
  </si>
  <si>
    <t>Monto Contratado inicial	$ 728.733.001
Modificaciones de contrato:
* Ajuste de cubos 	 $ 52.208.938	
* Aumento de obra   $ 5.713.888
* Disminucion de obra	-$ 39.152.038
* Obra extraordinaria $ 109.591.582
Total monto Contrato modificado   $ 857.095.371</t>
  </si>
  <si>
    <t>Proyecto se inicia el 2016, con Gastos Administrativos y Obras Civiles, ejecutándose durante los años 2017 y 2018.</t>
  </si>
  <si>
    <t>Proyecto se inicia el 2016, con Gastos Administrativos. las obras se ejecutan entre los años 2017 y 2018</t>
  </si>
  <si>
    <t>Los valores de financiamiento de la inversión originalmente recomendados debieron ser incrementados mediante reevaluación del proyecto, ya que no se ajustaban a las reales necesidades del proyecto, que requería por ejemplo de Estudio de Impacto al Sistema de Transporte Urbano (EISTU) además de adecuarse a los precios de mercado de la época.</t>
  </si>
  <si>
    <t>No hay diferencias en el monto recomendado para el primer RS original versus el RS corregido,  igualmente no hay diferencias en el monto recomendado para el primer RS que da origen a la ejecución presupuestaria versus el RS corregido que da origen a la ejecución presupuestaria.
Para ambos casos (Primer RS y RS que da origen a la ejecución presupuestaria) el Monto Total Recomendado versus el corregido es el mismo.</t>
  </si>
  <si>
    <t xml:space="preserve">EL MONTO RECOMENDADO PARA EL ITEM OBRAS CIVILES NO SE MODIFICO DURANTE LA EJECUCIÓN, EL ITEM CONSULTORIAS Y GASTOS ADMINISTRATIVOS NO SE EJECUTARON </t>
  </si>
  <si>
    <t>Proyecto se inicia el 2017, con Gastos Administrativos y Obras civiles, se continúa ejecutando el 2018</t>
  </si>
  <si>
    <t>Valores recomendados , en moneda del 31-12-2013, para RS con fecha  01-09-2015</t>
  </si>
  <si>
    <t>Proyecto se inicia el 2016, con Gastos Administrativos y Expropiaciones, ejecutándose las obras civiles durante los años 2017 y 2018.</t>
  </si>
  <si>
    <t>Concuerda con primera Ficha IDI , RS de fecha 22/01/2016</t>
  </si>
  <si>
    <t>Si bien la iniciativa contemplaba Consultorias y Otros Gastos, no fue necesario licitarlos.</t>
  </si>
  <si>
    <t>Financiamiento sectorial. Sin observaciones.</t>
  </si>
  <si>
    <t>Financiamiento 100% sectorial
En el cuadro anterior si bien describe ítem consultorías, este ítem solo fue programado sin embargo no fueron ejecutados dineros al financiarse con recursos del Ministerio- Subtitulo 21 personal.</t>
  </si>
  <si>
    <t>Tuvo un aumento de obras por M$28.163 , debido a la ejecución de obras extraordinarias.</t>
  </si>
  <si>
    <t>MONTO CONTRATO SECTORIAL $1.561.286.909 (MONEDA PRESPUESTARIA)
MONTO CONTRATO FNDR           $1.190.743.000
MONTO TOTAL CONTRATO          $2.752.029.909
 LOS GASTOS FUERON ASUMIDOS CON CARGO AL ST22 DEL SERVIU Y NO CON CARGO AL PROYECTO PUBLICACION DE LICITACION EN DIARIO REGIONAL 
CONSULTORIAS                       $0  NO SE REALIZARON GASTOS ASOCIADOS A CONSULTORIAS POR QUE EL SERVIU ESTIMO QUE TENIA LAS CAPACIDADES TECNICAS PARA HACERLOS.</t>
  </si>
  <si>
    <t>Ejecución comenzó mismo año del RS, no hubo modificaciones entre RS y la Identificación.</t>
  </si>
  <si>
    <t>Sólo actualización moneda IDI</t>
  </si>
  <si>
    <t>El contrato de obras civiles tuvo modificaciones con efecto cero en el monto total.</t>
  </si>
  <si>
    <t>El total del contrato final de Obras Civiles fue de M$594.143.-  Los ítem de equipamiento y equipos no tuvieron diferencias, salvo las actualizaciones año a año que hace el BIP.</t>
  </si>
  <si>
    <t>mediante Resolucion DOH Nº 4310 de fecha 30.11.2017, se aprueba el gasto del contrato por un monto  de $363.332.803
mediante Resolucionn DOH Nº 4466 de fecha 11.12.2017, se aprueba el gasto por concepto de Gestion Tecnica y Administrativa por un monto de $52.683.256.
El contrato fue suscrito el dia 17/10/2017
mediante Contrato 11738-1 aprobado bajo Resolucion  DOH Nº 3826 de fecha 13.11.2018, la modificacionn seria de la siguiente manera:
Disminucion de obras: $9.698.500
Obras nuevas: $23.490.324
Obras Extraordinarias: $19.525.363
 lo que da un aumento efectivo de $33.317.187</t>
  </si>
  <si>
    <t xml:space="preserve">No existen diferencia entre los montos originales y corregidos de los montos total recomendados. </t>
  </si>
  <si>
    <t>El Primer RS Ejecución es a Moneda Presupuesto 2017</t>
  </si>
  <si>
    <t>LA OBRA FUE CONTRATADA POR $430.378.783, EL GOBIERNO REGIONAL MEDIANTE ORD Nº 729 DE FECHA 28-03-2018 APROBÓ UNA MODIFICACIÓN DE CONTRATO: AUMENTO DE CONTRATO $17.960.376 Y DISMINUCIÓN DE $18.620.977 POR LO TANTO EL MONTO FINAL DEL CONTRATO FUE DE $429.718.182.</t>
  </si>
  <si>
    <t>Moneda de Presupuesto de ambos RS es Moneda Presupuesto 2017 (Ficha IDI)</t>
  </si>
  <si>
    <t>EL CONTRATO TUVO LA PARTICULARIDAD DE IR ASOCIADO AL PROYECTO ADYACENTE A LA OBRA, CORRESPONDIENTE A LA REPOSICIÓN DEL REGISTRO CIVIL DE LA UNIÓN, ESTOS ESTUVIERON VINCULADOS EN UN SOLO PROCESO ADMINISTRATIVOS DE LICITACIÓN Y ADJUDICACIÓN, DE ESTA MANERA SE HIZO ATRACTIVA Y RENTABLE LA INVERSIÓN PARA EL TIPO DE CONTRATISTA REQUERIDO POR  REGLAMENTO (REGISTRO Y CATEGORÍA MOP). INDIVIDUALMENTE CADA UNO DE LOS PROYECTO NO ERA ECONÓMICAMENTE RENTABLE PARA UN CONTRATISTA CON REGISTRO.</t>
  </si>
  <si>
    <t xml:space="preserve">El contrato supero al monto recomendado en $ 138.507.256, correspondiente al 8% del Ã­tem. </t>
  </si>
  <si>
    <t>Debido a que el ítem de Obras Civiles es de financiamiento compartido, se debe dejar en claro que dicho financiamiento original corresponde a la siguiente distribución:
Financiamiento Sectorial: M$ 550.861.-
Financiamiento FNDR:  M$ 409.139.-
De esta forma el total del financiamiento de las obras civiles corresponde a  M$ 960.000.000. (Moneda del contrato tramitado en año 2016).</t>
  </si>
  <si>
    <t>Contrato de Obras:
El contrato se adjudicó por Res DOH IX Región N°1058/16.05.2017, por un monto de M$1.694.763. Contrato aumento, según Resolución DOH IX Región N°816/02.05.2018 por M$284.711. 
Monto total fue de M$1.979.474 (moneda 2018).
Contrato de Asesorías:
El contrato se adjudicó por Res DOH IX Región N°1387/19.06.2017, por un monto de M$245.741. Tuvo aumento, según Resolución DOH IX Región N°1077/30.05.2018 por M$41.283 
Monto total fue de M$287.014 (moneda 2018).
Asesoría está directamente relacionada con con el monto y duración de cada contrato de obras, incluidas sus modificaciones.
Todo fue con recursos sectoriales Mop, Item 31.</t>
  </si>
  <si>
    <t>Monto original y corregido que da origen a la ejecución presupuestaria corresponde a M$1.046.282</t>
  </si>
  <si>
    <t>SOLO ACTUALIZACION MONEDA</t>
  </si>
  <si>
    <t>El monto recomendado para el primer RS de los ítems: Equipos, Consultorías, Gastos Administrativos, Obras Civiles y Otros Gastos coinciden con el que da origen a la ejecución presupuestaria. Sin embargo, el monto del ítem Equipamiento del Primer RS Ejecución es 0.
Por otra parte, para ambos casos (Primer RS y RS que da origen a la ejecución presupuestaria) el Monto Total Recomendado versus el corregido es el mismo.</t>
  </si>
  <si>
    <t xml:space="preserve">no sufre cambios el monto recomendado para cada item </t>
  </si>
  <si>
    <t xml:space="preserve">ASIGNACIÓN NO COINCIDE CON EL DECRETO IDENTIFICATORIO  </t>
  </si>
  <si>
    <t>No hay. Sólo la demora en el proceso de licitación .</t>
  </si>
  <si>
    <t xml:space="preserve">los montos recomendados corresponden al proyecto. </t>
  </si>
  <si>
    <t>Con fecha 06-12-2017, se reevalúa esta iniciativa, tras la necesidad de incluir obras extraordinarias en la construcción, por lo que se modifican montos y plazos del proyecto, sin embargo su naturaleza se conserva. Los valores finales son los siguientes:
Equipamiento___ $19.929.554.-
Equipos______  $   5.104.557.-
Obras civiles___  $ 625.365.853</t>
  </si>
  <si>
    <t>sin observación.</t>
  </si>
  <si>
    <t>El contrato de obras se adjudicó por Res DOH IX Región N°1057/16.05.2017, con un monto de M$945.992. Contrato aumento monto, según Resolución DOH IX Región N°491/22.03.2018 por M$94.101. 
Monto total del contrato fue de M$1.040.093.
El contrato de asesoría se adjudicó por Res DOH IX Región N°1389/19.06.2017. El monto original contratado para Asesorías fue de M$137.169
Tuvo aumento, según Resolución DOH IX Región N°865/08.05.2018, por monto M$13.644. 
Asesoría está directamente relacionada con con el monto y duración de cada contrato de obras, incluidas sus modificaciones.
Monto total del contrato de asesoría fue de M$150.813.
Todo fue con recursos sectoriales Mop, Item 31.</t>
  </si>
  <si>
    <t>No se produjo diferencias.</t>
  </si>
  <si>
    <t>Los montos aprobados a moneda presupuesto 2017:
ítem Obras Civiles M$1.055.348.-
ítem Consultorías M$18.908.-
Ítem Gasto Administrativos M$1.050
los montos establecidos fueron aprobados en el Acuerdo Core aprobado en la 04ª Sesión Ordinaria de fecha 27 de febrero de 2017.-
(OF. ORD. Nº049AC/2017).-</t>
  </si>
  <si>
    <t>durante el transcurso de la ejecución del proyecto no se modificaron los items presupuestarios, conservándose Gasto Administrativos, Consultorias y Obras Civiles</t>
  </si>
  <si>
    <t>Resolución Exenta N°3110 del 18-5-2015 , aprueba primer contrato  de Obras Civiles, por un monto de M$296.942
Mediante Resolución Exenta N°1286 del 12-5-2017 , se pone término anticipado al contrato.
Posteriormente, mediante Resolución Exenta 1360 del 19-5-2017, se aprueba trato directo, para el término de las obras, por un monto de M$ 44.776</t>
  </si>
  <si>
    <t>La diferencia se produce en el item vehículos, debido a que este no estaba considerando en el proyecto inicial.
Existieron dos modificaciones de contratos:
1)  por M$ 62.196 por modificaciones en estanque de agua, instalación grupo generador, modificación alimentadores desde subestación hasta tablero TTA, modificación subestación, caseta grupo generador en estructura metálica y coordinación pavimentos proyectados. 
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Total modificaciones: M$ 110.306
Monto final contrato: M $ 1.213.991</t>
  </si>
  <si>
    <t>Las Obras civiles tuvieron un contrato inicial de M$ 487.615 y un plazo de 270 días. Posteriormente hubo modificaciones que incrementaron el contrato a M$ 534.878 (aumentos, disminuciones y obras extras), aumentándose el plazo en 45 días.
Las Consultorías (Apoyo a la ITO), tuvieron un contrato inicial de M$ 10.000 por un plazo de 9 meses, el que luego se amplió en dos meses, con lo cual el contrato definitivo tuvo un plazo de 11 meses y su monto final fue de M$ 12.223. 
Los Equipos y Equipamiento no tuvieron variaciones respecto de sus contratos iniciales.</t>
  </si>
  <si>
    <t>CONTRATO DE FECHA 29.01.2015 CUYA EJECUCIÓN DE LA LAS OBRAS ES DE  155 DÍAS
1ER ADENDUM, SE AUTORIZA MEDIANTE RES. EX. N° 296 DE FECHA 22.05.2015, UN AUMENTO DE 90 DÍAS CORRIDOS PARA EL MEJORAMIENTO DE TERRENO.
2DO ADENDUM SE AUTORIZA MEDIANTE RES. EX N° 763 DE FECHA 03.11.2015, UN AUMENTO DE  55 DÍAS CORRIDOS
EL CONTRATO DE OBRAS CIVILES DE FECHA 29.01.2015 FUE POR UN MONTO DE $ 282.755.694, NO OBSTANTE.- LA INICIATIVA DE INVERSIÓN, TUVO UN PROCESO DE RE EVALUACIÓN, PRODUCTO DE OBRAS EXTRAORDINARIAS, LO CUAL IMPLICO UN 25% DE AUMENTO RESPECTO AL MONTO ASIGNADO PARA LA PARTIDA DE OBRAS CIVILES, CONFORME A LO SIGUIENTE:
1ER ADENDUM, SE AUTORIZA MEDIANTE RES. EX. N° 296 DE FECHA 22.05.2015, POR UN MONTO DE $16.872.013.- 
2DO ADENDUM SE AUTORIZA MEDIANTE RES. EX. N° 763 DE FECHA 03.11.2015, POR UN MONTO DE $ 76.673.402.- 
SE REALIZA UN RECALCULO DE PRECIOS COMPENSADOS  POR UN MOSTO DE $32.202.125
 MONTO TOTAL  DE LA OBRA $ 408.503.234
GASTOS ADMINISTRATIVOS
FECHA 	                                   ORDEN DE COMPRA 	    MONTO
08-05-2015	                    3172-115-CM15	         $682.178 
08-05-2015	                    3172-116-CM15	         $324.275 
	                                                                    TOTAL	      $1.006.453</t>
  </si>
  <si>
    <t xml:space="preserve">Los montos sin contrato corresponden a gasto administrativos , que se realizaron a través de convenio marco.. Publicación de la licitación de la obra en diario regional por un monto $107.100 fecha 26-08-14. Servicio de fotocopiado  $213.600 de fecha 07-10-14 y por último insumo de material de librería $ 196.300 de fecha 05-11-14.  </t>
  </si>
  <si>
    <t>Tanto Equipamiento como Equipos las compras se realizaron vía Convenio Marco, por lo que no hay contrato con cada una de las empresas a las cuales se les adquirieron los productos para equipar el jardín.</t>
  </si>
  <si>
    <t>Durante la ejecución del proyecto hubo aumento por M$16.248, para realizar cambios en Sala de esterilización, lavadero, aumento altura de protección de plomo en sala rayos x dental y otros.</t>
  </si>
  <si>
    <t>La diferencia se produce en el item vehículos, debido a que este no estaba considerando en el proyecto inicial</t>
  </si>
  <si>
    <t>Inicialmente se realizaron tres contratos distintos de la siguiente forma: 
Contrato 1:  Alonso Schilling Peña, por un total de $ 585.000.000 	
Contrato 2: Constructora Campodonico y cia ltda, por un total de: $ 449.349.021
Contrato 3:  Constructora Confe Ltda., por un total de: $ 1.599.990.99
Total Original  Contratos:  $ 2.634.340.014 
Luego, solo el Contrato 1 fue modificado producto de existencia de obras extraordinarias, por lo que el monto final asciende a $ 606.488.714
Total Final  Contratos:  $ 2.655.828.728</t>
  </si>
  <si>
    <t>Las Obras Civiles se contrataron después de una segunda licitación pública y asignación de recursos adicionales mediante Resolución N°17 de fecha 08/07/2015 al Contratista RUT 59.160.350-7 COPCISA SA AGENCIA EN CHILE por M$ 7.225.002. Hubo una modificación de contrato con efecto neto cero por M$7.598.
La Consultoría fue adjudicada inicialmente mediante Resolución N° 1.407 de fecha 07/09/2015 al RUT 14.229.268-8 LORENA MARIBEL JERIA MORA por M$40.500 de los cuales con cargo a este proyecto se cancelaron M$ 11.650, ya que tuvo término anticipado.
Se suscribió un segundo contrato de Consultorías desde el 13/06/2016 con el consultor RUT 13.789.948-5 ALVARO GARRIDO OVIEDO por M$ 26.250.-
El Equipamiento se contrató mediante Convenio Marco con Resolución N° 3.983 de fecha 05/10/2017 al proveedor RUT 79.909.150-K METALURGICA SILCOSIL LIMITADA por la suma de M$75.749.-
Los Equipos se contrataron mediante Convenio Marco por Resolución N° 3.983 de fecha 05/10/2017 al proveedor RUT 76.060.360-0 Mobiliario F Y R Limitada por M$ 83.146.-</t>
  </si>
  <si>
    <t>1) decreto municipal N°793 del 18.06.2018 por un monto total para EQUIPAMIENTO por $55.062.262
2) decreto municipal N° 793 del 18.06.2018 por un monto total para EQUIPOS por $20.978.7485
3) decreto municipal N°1659 del 03.03.2017 por un monto total para CONSULTORÍA por $15.402.000.
4) decreto municipal N°1658 del 14.02.2017 por un monto total para OBRAS CIVILES por: $1.409.114.556 
5) decreto municipal N°15.597 del 27.12.2017 por un monto total para aumento OBRAS CIVILES: $7.568.329 
    TOTAL CONTRATO OBRAS CIVILES: $1.416.682.885 (27-12-2017)</t>
  </si>
  <si>
    <t>El Contrato Inicial de Obras Civiles fue por M$445.812.
Se debió hacer una rebaja por                       N$ -    5.249
Esta rebaja se realizó a solicitud del Gobierno Regional ya que el Contrato de Obras CIviles, no correspondiendo a dicho item.</t>
  </si>
  <si>
    <t>LA DIFERENCIA EN EL ITEM EQUIPAMIENTO  ES QUE NO SE ALCANZO A COMPRAR UN EQUIPAMIENTO   DE LOS CONTRATOS REALIZADOS</t>
  </si>
  <si>
    <t>No existen diferencias, excepto las propias del redondeo a M$ de los distintos sistemas.
Las OOCC se adjudicaron por Res. DA N°15-19.07.2015 se adjudicó el contrato por M$3.098.422, el que fue incrementado en M$30.461 para una modificación de obra, totalizando M$ 3.128.891.
La Consultoría fue contratada por la Unidad Técnica mediante Resolución N° 2.169 de fecha 31/12/2015	al consultor RUT 6.822.544-2 Nelson Reinaldo Pizarro Vergara	por la suma de M$ 19.600 de los cuales se ejecutaron M$12.600 ya que el Consultor se retiro con antelación.
El equipamiento fue adquirido mediante Convenio marco, según el siguiente detalle:
Resolución N° 1.318 de fecha 23/12/2016 al proveedor RUT 6189.318-0 ENILDA TERESA  FIGUEROA MELLADO	por M$ 15.343
Resolución N° 1.129 de fecha 24/10/2017 al proveedor RUT 83.732.700-8 Indumac Ltda.  Por M$ 39.411
Los equipos fueron adquirido mediante Convenio marco, según el siguiente detalle:
Resolución de la Unidad Técnica N°251 de fecha 02/03/2017 del proveedor RUT 96.674.960-1 Lanix Technology Chile S.A. por M$1.583;
Resolución N°279    de fecha 10/03/2017 del proveedor RUT 77.806.000-0 COMERCIAL RED OFFICE SUR LTDA. por                      M$   535;
Resolución N°1.200 de fecha 17/11/2016 del proveedor RUT 89.629.300-1 Viceocorp Ingeniería y Telecomunicaciones S.A. por M$36.399;
Resolución N°1.321 de fecha23/12/2016del proveedor RUT 76.056.638-1 CRAM INGENIERÍA LIMITADA por M$40.595;
Resolución N°340    de fecha28/03/2017del proveedor RUT 96.674.960-1 Lanix Technology Chile S.A.    por M$769;
Resolución N°341   de fecha 28/03/2017 del proveedor RUT 96.674.960-1 Lanix Technology Chile S.A.    por M$752;
La devolución de gatsos administrativos no utilizados se registra en la cuenta otros ingresos, por lo cual no figura en el proyecto.</t>
  </si>
  <si>
    <t>No existio modificaciones al contrato , solo el reajuste de la UF, al estar el contrato en esa unidad.</t>
  </si>
  <si>
    <t>Contrato Claro Vicuña Valenzuela, tuvo 3 modificaciones de contrato, donde en la 3a, se realizó una disminución de $2.806.573</t>
  </si>
  <si>
    <t>OOCC
Constructora INGEVEC S.A-Construcción Edificio Institucional
-$8.087.102.661 Res.TR 083 30-07-2015
-$168.258.529.- Aumento de Obras Resol. 3750 09-11-2017
-$ 473.404.076.-Obras Extraordinarias Resol. 3750 09-11-2017
-$317.431.850.-Obras Extraordinarias (Valor Proforma) Resol. 3750 09-11-2017
CONSULTORIAS
Constructora INGEVEC S.A-Construcción Edificio Institucional-Asesorías profesionales de especialidades
-$72.079.013.-   Resol. 3750 09-11-2017
IDIEM Universidad de Chile- Consultoría en Certificación LEED
-1.074 UF Res. 1180 13-06-2014
-32,90 UF Aumento de Obras Resol. 3795 21-12-2018
Hugo Miranda Maureira-Asesoría Técnica y Administrativa - Recursos Sectoriales
-$237.808.800.- Res. 108 06.10.2015
-$71.342.640.- Aumento de Obras Resol. 021 28-04-2017
Hugo Miranda Maureira-Asesoría Técnica y Administrativa - Recursos Sectoriales
-$ 73.984.961.- Res 3653 31-10-2018
-$ 22.195.489.- Aumento de Obras Resol. 1855 14-06-2018
SERVICIO DE TRANSPORTE: LINCOYAN ALCOZER SALAS-  $6.100.500.-Resol. 2105 25.09.2014
SERVICIO DE TRANSPORTE: FRANCISCO PEREIRA CIFUENTES- 22/12/2014- $ 9.000.000.-Resol.3208 22.12.14
SERVICIO DE TRANSPORTE: CORTES GONZALEZ OSCAR- 31/07/2015.- $ 7.235.000.-Resol.2108 03.08.2015
EQUIPOS
Constructora INGEVEC S.A-Construcción Edificio Institucional
-$770.582.891.- Res.TR 083 30-07-2015
-$55.848.504.- Aumento de Obras  Resol. 3750 09-11-2017
-$86.261.442.- Obras Extraordinarias  Resol. 3750 09-11-2017
EQUIPAMIENTO
Adquisición Mobiliario 
-$ 79.940.630.-Res. 0878 22-03-2018 - Licitación Públicas Empresa Metalúrgica Silcosil 
-$ 22.777.493.-Res. 2184 18-07-2018 - Modif. Ctto. Equipamiento- Empresa Metalúrgica Silcosil 
-$ 10.457.720.-   Gran Compra Convenio Marco Ergotec Res 4440 28.12.2017
-$ 62.868.564.-   Gran Compra Convenio Marco Jaime Deik Ltda Res. 4439 28/12/2019
-$  11.512.123    Trato Directo Muebles complementarios  Empresa Metalúrgica Silcosil 
- $ 100.767.588  Compras diversos proveedores Orden de compra Convenio Marco
OTROS GASTOS 
SERVICIO DE TRANSPORTE: JOSE ESPINOZA-  Resol. N° 3678 15.12.2015 $990.650.-
UNIVERSIDAD DE CHILE (IDEM)	TD.07/2014   Resol. N°1180 13.06.2014   $776.350.-</t>
  </si>
  <si>
    <t>PRIMER CONTRATO OBRAS CIVILES CONTRATISTA INVERSIONES TEINCO LTDA POR UN MONTO DE M$698.625 POR UN PLAZO DE 300 DÍAS
SOLO SE PAGARON M$272.831 DEBIDO A TERMINO ANTICIPADO DEL CONTRATO
SEGUNDO CONTRATO OBRAS CIVILES RENÉ CORVALAN POR UN MONTO DE M$990.238 POR UN PLAZO DE 180 DÍAS 
AUMENTO DE CONTRATO POR 52.206 POR UN MONTO TOTAL DE M$1.042.444</t>
  </si>
  <si>
    <t>Los contratos de equipos y equipamientos se realizan por convenio marco y licitaciones publicas.
Las obras civiles se contratan por  licitación publica por un monto de $793.446.358.- IVA incluido, el cual se desglosa con aporte FNDR de $599.210.690.- y con aporte del Consejo Nacional de la Cultura y las Artes de $194.235.668.-
Se aprueba aumento de obras por$13.058.308.- IVA incluido, financiado por el GORE.
Para consultoria se realiza trato directo y contrata a 2 ATOS según especialidad,.</t>
  </si>
  <si>
    <t>El primer contrato de  Obras Civiles fue por M$1.009.233
Hubo aumento de obras por                             M$      48.923
Valor Total del contrato                                     M$ 1.058.156
El equipamiento se adquirió a través de Convenio Marco, a un proveedor, según detalle siguiente:
Modalidad de adquisición: Convenio Marco
Proveedor: 76615840-4 Comercial Tanggo Sport Limitada
N° de Resolución Unidad Técnica : N° 614 del 30/07/2018</t>
  </si>
  <si>
    <t>Si bien el valor final del contrato ascendió a M$800.779, el contratista abandonó las obras sin aviso, por lo que la Unidad Técnica liquidó el contrato, concluyendo las obras con recursos sectoriales a través de administración directa. El valor efectivamente pagada por la fuente financiera ascendió a M$ 721.503.
a) Contrato Inicial	                                        M$	748.987
b) Aumento de obra a precio de Contrato 	M$	  23.178
c) Aumento de obras a precios Convenidos	M$	  19.155
d) Disminución de obras                            	M$	-17.199
e) Aumento de obras extraordinarias    	M$	   26.658
VALOR FINAL DEL CONTRATO	                        M$	800.779
Monto efectivamente cancelado		        M$  721.504
Obras no ejecutadas		                                M$     79.275</t>
  </si>
  <si>
    <t>Contrato de obras civiles por un total de M$1.096.060 (monto original M$1.071.999 y suplemento de fondos M$24.061) ejecutado por la empresa SOC CONSTRUCTORA RICARDO GONZALEZ Y CIA LTDA. Este contrato tuvo un suplemento de fondos por un monto de M$24.061 para revestimiento exteriores de piedra, barandas, escala y rampas para discapacitados, el cual fue aprobado mediante Decreto Nº2290 de fecha 12/02/2018. Además, dos aumentos de plazo de 90 y 10 días. Tiene Recepción Provisoria aprobado mediante Decreto Nº11813 de fecha 26/07/2018.</t>
  </si>
  <si>
    <t>SE ACTUALIZO EL LISTADO DE EQUIPAMIENTO YA QUE ESTE NO TENIA INCORPORADO ESTACIONES DE TRABAJO, ESTANTERÍAS, INSTRUMENTALES Y DISTINTOS TIPOS DE SET PARA LA ESTIMULACIÓN TEMPRANA, ETC .
-	 EN EL ÍTEM EQUIPOS SE INCORPORO: EQUIPOS AUDIO VISUALES, DETECTOR DE LATIDOS CARDIO FETALES, ANALIZADORES DE GLUCOSA, ENTRE OTROS, LOS QUE SON NECESARIOS PARA LA ATENCIÓN EN LOS DISTINTOS PROGRAMAS DE SALUD.
-	EL INCREMENTO EN EL ÍTEM EQUIPAMIENTO ES DE UN 30,31% Y EN EQUIPOS 14,1% DEL MONTO RECOMENDADO.
-	ADEMÁS SE INCORPORA EL ÍTEM OTROS GASTOS PARA CANCELAR A LA EMPRESA CONSTRUCTORA GASTOS GENERALES POR EL AUMENTO EN LOS PLAZOS DE EJECUCIÓN.</t>
  </si>
  <si>
    <t>No hay diferencia debido a que inicialmente hubo un primer gasto administrativo por M$7.640</t>
  </si>
  <si>
    <t>EN EL ITEM  OTROS GASTOS NO PRESENTA EJECUCIÓN SOLO LAS ASIGNACIONES EN LOS AÑOS 2015,2016 Y 2017
EN EL ITEM OBRAS CIVILES SE REGISTRAN AUMENTOS Y DISMINUCIONES QUE AFECTARON EL MONTO ORIGINAL DEL CONTRATO
                                        RESOLUCIÓN	                         FECHA	           MONTO 
RES. DA RPM N° 11 DEL 28 DE MARZO DEL 2016	3-5-16	 $1.446.917.573 
RES. DA RPM (EXENTA) N°918 DEL 17.10.2016	   24-10-16	    $248.565.193 
RES. DA RPM (EXENTA) N°234 DEL 17.03.2017	      28-3-17	   $-100.551.090 
		                                                                                        TOTAL                $1.594.931.676</t>
  </si>
  <si>
    <t>1. Para OOCC  el contrato original fue de $14.117.779.745 a estos se suman 3 addendum con el siguiente detalle: addendum N° 663 del 29.06.2016 por $422.033.013, addendum N° 47 de fecha 25.01.2017 por 54 días corridos y el addendum N° 225 de $282.531.401, totalizando $14.822.345.159,. cabe destacar que $70.429.000  corresponden a traslado de centro de suministro, instalación puntos de voz y dato, sistema de voces, mampara, puerta acceso peatones, pintura estacionamiento, señaletica discapacitados.
2. El contrato de la Inspección Técnica de Obra fue de $179.869.100 con dos addendum  correspondientes a addendum 46 del 25.01.2017 de $42..718.911 y  el addendum n° 227 del 04.05.2017 por $14.989.092 totalizando $237.577.103, Los $70.862.000  corresponden a certificación leed, modificación permiso municipal, visita consultor.
Se adjuntan en carpeta digital los addendum</t>
  </si>
  <si>
    <t>El contrato fue adjudicado por Resolución TR Drop X N 25 del 1 de septiembre de 2016, por un monto de $935.129.595, se produce una modificación de contrato con un aumento efectivo de contrato de $102.968.166 y 30 días de plazo, nuevo monto presupuestario de contrato $1.038.097.761 y un plazo total de 330 días. Esta modificación se lleva a cabo a través de la Resolución Ex DROP N 1008 de fecha 09 de agosto de 2017 y tramitada con fecha 16 de agosto de 2017.</t>
  </si>
  <si>
    <t>Los contratos del Proyecto son los siguientes:
Consultorías (31.02.002):        12.144.000
Obras Civiles (31.02.004):     759.947.601
Equipamiento (31.02.005):        3.149.930
Equipos (31.02.006):              148.859.000
Vehículos (31.02.007):          243.611.520
El único gasto sin contrato del proyecto corresponde a los Gastos Administrativos.</t>
  </si>
  <si>
    <t>-Contrato de Obras Civiles, Monto inicial M$ 807.980. Adjudicado por Resolución DA CPCION N° 07, de fecha 14.06.2016, tomada razón el 6.07.2016, y totalmente tramitada con fecha 01.08.2016. El contrato se modificó por Resol. DA CPCION N° 704 de fecha 26.05.2017 y totalmente tramitada el 08.06.2017, por un monto M$ 4.206. Quedando el contrato en M$ 812.186.
-Contrato de Asesoría a la Inspección Fiscal de Obras, Monto inicial M$ 22.666. Adjudicada por Resolución DA CPCION N° 1336, de fecha 13.09.2016 Tomada razón el 27.09.2016.  El contrato fue modificado por Res. DA CPCION N° 767, de fecha 07.06.2017, tomado razón el 20.06.2017, por un monto de M$ 1.705. Quedando el contrato en M$ 24.371.
-El monto total ejecutado en el Ítem de Equipamiento ascendió a M$ 39.642, por medio de diversos contratos entre el 25.08.2017 al 31.12.2018.
-El monto total ejecutado en el Ítem de Equipos ascendió a M$ 3.678, por medio de diversos contratos entre el 25.08.2017 al 31.12.2017</t>
  </si>
  <si>
    <t>-Contrato de Obras Civiles, Monto inicial M$ 987.644 y plazo inicial de 300 días, adjudicado por Resolución DA Magallanes N° 08, de fecha 15.09.2016, totalmente tramitada con fecha 30.12.2016. El contrato se modificó por Resol. DA Magallanes N° 445 de fecha 24.10.2017 y totalmente tramitada el 26.10.2017, que disminuye el monto del contrato en M$ 1.345, quedando el contrato en M$ 986.299, y aumenta el plazo inicial en 55 días corridos, quedando el nuevo plazo de Obras en 355 días. Posteriormente, una nueva modificación de contrato mediante Resolución DA Magallanes N° 571 de fecha 19.12.2017 y totalmente tramitada el 21.12.2017, que aumenta el monto del contrato en M$ 1.345, quedando el monto total en M$ 987.644.-
-Contrato de Ajuste al Diseño por actualización de Accesibilidad y Diseño Universal,, el cual se realizó mediante Trato Directo de acuerdo a Resolución DA Magallanes N° 379, de fecha 12.09.2016, y totalmente tramitada el 13.09.2016, por un monto de M$ 9.800 y una duración de 140 días corridos.
-El monto total ejecutado en el Ítem de equipamiento ascendió a M$ 21.878, por medio de diversos contratos entre el 05.03.2018 al 22.10.2018.
-El monto total ejecutado en el Ítem de Equipos ascendió a M$ 979, por un sólo contrato pagado con fecha 15.03.2018.</t>
  </si>
  <si>
    <t>Los gastos en obras civiles correspondieron a un total de M$12.048.905, de los cuales M$11.697.736,770 corresponden al primer contrato con la empresa Cosal S.A. y M$351.168,663 corresponden al segundo contrato con la empresa Tromen Spa, los cuales se encuentran registrados en BIP y SIGFE. Se adjunta en carpeta digital Informe "Pagos Registrados en SIGFE años 2014 al 2018" y "Resumen Pagos Programa Vialidad Urbana Proyecto Juan Mackenna de Osorno"
En Ítem Gastos Administrativos corresponden a M$5.000, pagados en el año 2013 M$2.000 y el año 2014 M$3.000 
En el Ítem Consultorías el gasto corresponde a M$69.930,193, en el BIP no se encuentra registrado un gasto de M$1.407,452 pagado a Honorario Eduardo Urzúa en el mes de diciembre 2016. En el año 2013 se pago M$5.200, el año 2014 M$28.957,960; el año 2015 M$20.718,589 y el año 2016 M$15.053,644.
En el Ítem Terrenos el gasto corresponde a M$8.835.138, en el BIP no se encuentra registrado un gasto de M$2.757
Existen diferencias por montos registrados en miles de pesos.</t>
  </si>
  <si>
    <t>La obra presenta un aumento de contrato por $206.421.873.- con lo que da un total contrato de $2.902.732.921.- lo que corresponden a obras para corregir estructura, mejoramiento de calidad y terminaciones en áreas de acceso y mejoramiento de la zona asociada al teatro.
En el Gobierno Regional no hubo gastos ni contratos por Consultorías no Otros Aportes Indirectos.</t>
  </si>
  <si>
    <t>CONTRATO : $1.147.080.950 DEL 20/04/2015
EMPRESA: SOCIEDAD CONSTRUCTORA CORDILLERA NORTE
MODIFICACIÓN DE CONTRATO N°1, MONTO AUMENTO EFECTIVO DE $34.996.625 (OBRAS EXTRAORDINARIAS $37.733.529 Y DISMINUCIÓN DE OBRAS POR $2.736.904). MODIFICACIÓN QUE PERMITE CAMBIAR LA BASE DE SUJECIÓN DE LOS ADOCRETOS Y ASÍ EVITAR SU DESPLAZAMIENTO. OFICIO 3572 DEL 21/09/2016 DEL GORE.
MODIFICACIÓN DE CONTRATO N°2, MONTO DISMINUCIÓN DE OBRAS $15.253.521. OFICIO 1887 DEL 16/06/2017 DEL GORE.
CONTRATOS ASESORIAS: 
N°1 CONSTANZA TAPIA MORALES POR $7.200.000 DEL 01/08/2015
N°2 ALEJANDRO DIAZ QUIROZ POR $3.999.996 DEL 01/08/2015
N°3 DANIELA DEL CARMEN VAN LOOVEREN POR $3.333.330 CON AUMENTO DE $1.000.000 DEL 01/08/2015
N°4 VERNER PINTO ARTEAGA PÓR $4.666.662 DEL 01/08/2015
N°5 HEIDI KATHERIN GORING KIEL POR $4.666.662 DEL 01/08/2015</t>
  </si>
  <si>
    <t>Se detectó diferencia en los contratos de asesoría a la inspección técnica con los montos informado por la Institución Técnica de M$ 500, lo que explica que no se registro un gasto por este concepto. Se recomendó el ítem de Expropiación, lo cual no corresponde dado que el GORE no tiene facultad para expropiar.</t>
  </si>
  <si>
    <t>Este proyecto presentò en el primer contrato un termino anticipado con cargo, por lo que se debió licitar nuevamente para su culminación. 
El primer contrato se cursaron 9 pagos que suman $1.154.221.481, cuyo tèrmino anticipado se formaliza con fecha 20.12.2016. Mientras el segundo contrato es por $361.159.242 y un aumento de contrato de $29.096.672.-</t>
  </si>
  <si>
    <t>Contrato Obras Civiles:$2.833.498.404.-
Plazo 330 días corridos:
 Aumento de Obras $2.536.910.-
Disminución de Obras $18.300242.-
Aumento de Plazo total 235 días corridos, principalmente por retraso de respuesta y ejecución de terceros en este caso Aguas Andinas.
Contrato Final Obras Civiles $ 2.817.735.072.-
Contrato ATOS: ($20.746.657.-)
ATO 1 Gonzalo Santibañez $3.200.000.-
ATO 2 Mauricio Pinaud $3.200.000.-
ATO 3 Ronald Colina $14.346.657.-</t>
  </si>
  <si>
    <t>La IDI fue reevaluada el año 2016, quedando por un valor total de M$2.613.810.-, según el siguiente detalle: 
OOCC: M$2.282.802.- 
Consultoría: M$ 331.008.-
El detalle final, por asignación, de lo contratado fue:
OOCC: M$2.389.631.-, y
Consultoría: M$ 346.497.-
Durante la ejecución del contrato se realizaron las siguientes modificaciones:
OOCC: M$ 324.364.-, y
Consultoría: M$ 47.033.-
La variación fue un 4,7% del monto recomendado en la reevaluación versus el monto final del contrato.
Nota: El contrato es sin reajuste, por lo que la modificación que sufrió se realizó en la misma moneda.</t>
  </si>
  <si>
    <t>En obras civiles se pagaron $1.903.743.827.-
Contrato original de $1.891.655.090.-, el cual tuvo un suplemento de recursos de $24.999.807.- .
Disminución de contrato por $12.911.070.-
Consultorías se le pagó al diseñador en el año 2010 $8.562.400.-
Al Inspector Técnico de Obra se le pagaron $6.000.000.- ya que se le terminó anticipadamente el contrato por malos tratos.</t>
  </si>
  <si>
    <t>Los contratos son los que están en el sistema, si existió modificación de contrato  de obras civiles con costo cero ( con aumento  y disminuciones de obras y obras extraordinarias).</t>
  </si>
  <si>
    <t>El monto total transferido a la ilustre municipalidad de Purranque asciende a M$ 984.902 entre los años 2015, 2016, 2017 y 2018.</t>
  </si>
  <si>
    <t>SEGUN DATOS DEL BIP, EN EQUIPOS SE COMPRO M$4.998.. Y EN EQUIPAMIENTO SE COMPRO M$ 7.072.
TANTO CONSULTORIA COMO OBRAS CIVILES, LOS MONTOS CORRESPONDEN A LOS CONTRATOS RESPECTIVOS.
EN CUANTO A LOS GASTOS ADMINISTRATIVOS, CORRESPONDEN A LA TRANSFERENCIA QUE SE HIZO ORIGINALMENTE EL 1/9/2012, POR M$ 494.-</t>
  </si>
  <si>
    <t>Montos contratados, concuerdan con lo pagado o gastado. Consideran la I, II, III y IV etapa del proyecto.</t>
  </si>
  <si>
    <t>contratos
EDIFICIO MOP:
Res.D.A. CPCION. N°40 del 01.09.2003 que autorizo contrato, que sumados los aumentos y disminuciones totaliza $4.970.418.692
EDIFICIO GORE 
RES. DA.CPCION QUE AUTORIZA CONTRATO N°23 DEL 24.06.2005, POR     $3.440.533.999
RES DA.CPCION N°23 DEL 24.06.2005 disminución de contrato                   -$594.978.646
RES. DA.CPCION N°50 DEL 23.12. 2005 disminución de contrato por          -                $941
RES. DA.CPCION N°11 DEL 21.03.2006 disminución de contrato por            -       $156.402 
RES. DA.CPCION N°14 DEL 19.04.2006 aumento de contrato por                 +  $36.785.555
RES. DA.CPCION N°20 DEL 20.06.2006 aumento de contrato por                 +  $66.875.211
RES. DA.CPCION N°28 DEL 30..10.2006 disminución de contrato por          -        $112.913
RES. DA.CPCION N°29 DEL 30..10.2006 aumento de contrato por               + $187.929.305
RES. DA.CPCION N°30 DEL 30..10.2006 disminución de contrato por         -           $38.470
RES. DA.CPCION N°38 DEL 14..12.2006 aumento de contrato por              +    $23.919.768
RES. DA.CPCION N°05 DEL 26..02.2007 aumento de contrato por              +    $69.318.073
RES. DA.CPCION N°09 DEL 29..03.2007 disminución de contrato por        -            $23.694
RES. DA.CPCION N°16 DEL 25..05.2007 aumento de contrato por              +    $96.448.563
RES. DA.CPCION N°25 DEL 01..08.2007 aumento de contrato por              +    $43.278.762
Disminución de contrato diferencia en valores proforma por                      -         $171.983
TOTAL CONTRATO GORE $3.333.563.588
EDIFICIO MINVU
Res. 5933 del 23-12-2009 que contrata a Jorge Villarroel para demolición edificio FOSIS, cierre Lote A3 y Traslado de palmeras,  por M$122.147.-
Res. 185 del 11-11-2015 que contrata a EBCO, para la construcción del Edificio SERVIU - SEREMI, por M$7.999.616.</t>
  </si>
  <si>
    <t>Contrato original de Obras Civiles por $ 1.693.899.808, tuvo aumento por $ 85.194.102 y disminución por $ 8.022.545.</t>
  </si>
  <si>
    <t>CONTRATO OBRAS CIVILES: 
EMPRESA: 
VALOR INICIAL:               M$567.776.
MODIFICACION N°1:     M$  52.009. (APROBADA EL 12-05-2016)
MODIFICACION N°2:         -$192 (CORRECCION DE DECIMALES EN EL CONTRATO, MONTO NO ESTA EN MILES PARA EFECTOS QUE SE REFLEJE)
VALOR FINAL:                  M$619.785
PLAZO INICIAL:  216 DIAS
MODIF PLAZO N°1: 60 (22-06-2016)
MODIF PLAZO N°2 60 (09-08-2016)
MODIF PLAZO N°3: 30 (14-10-2016)
MODIF PLAZO N°4: 64 (15-11-2016)
PLAZO TOTAL: 430 DIAS.
CONTRATO EQUIPAMIENTO: VARIAS EMPRESAS. COMPRAS REALIZADAS ENTRE 23-11-2016 AL 13-02-2017
CONTRATO EQUIPOS: VARIAS EMPRESAS. COMPRAS REALIZADAS ENTRE  23-11-2016 AL 04-04-2017</t>
  </si>
  <si>
    <t>Obras Civiles:
Monto Original ==&gt; M$1.712.000
Modificación ==&gt;     M$   346.379
Total Final ==&gt;          M$2.058.379
Contratos:
1) Contrato 1 ==&gt; $1.626.923.197 (FNDR)  (410 días)
2) Contrato 2 ==&gt; $   607.473.248 (FNDR)  (240 días)
3) Contrato 3 ==&gt; $   229.062.962 (FNDR) (180 días + 80 días modificación  260 días total)</t>
  </si>
  <si>
    <t>El ítem de equipos y equipamientos no tienen contrato porque el municipio los incorporó al contrato de obras civiles.</t>
  </si>
  <si>
    <t>Por Resolución (TR) DAP N° 5 de fecha 3 de junio de 2015, fue adjudicado el contrato “AMPLIACIÓN ÁREA DE MOVIMIENTO AD. CAÑAL BAJO, OSORNO, X REGIÓN”, por un monto de $2.244.578.660, y con un plazo de 365 días corridos a la empresa Constructora Bitumix S.A. 
Modificaciones del contrato:
-DAP N° 372 (EX) del 10.12.15 =	$499.968.159
-MOP N° 1945 (EX) del 23.09.16 =	$214.678227
-MOP N° 1945 (EX) del 23.09.16 (proforma) =	$41.247.596
Estados de pago
- E. Pago (1) = $146.950.023.- (26.10.2015)
- E. Pago (2) = $329.726.835.- (23.11.2015)
- E. Pago (3) = $223.408.526.- (17.12.2015)
- E. Pago (4) = $500.003.987.- (29.12.2015)
- E. Pago (5) = $199.644.265.- (25.01.2016)
- E. Pago (6) = $462.091.670.- (23.02.2016)
- E. Pago (7) = $430.217.095.- (24.03.2016)
- E. Pago (8) = $107.527.465.- (25.04.2016)
- E. Pago (9) = $107.089.228.- (25.05.2016)
- E. Pago (10) = $62.385.139.- (21.06.2016)
- E. Pago (11) = Canje de Retenciones $137.227.341 (25.08.2016)
- E. Pago (12) = $541.595.934.- (27.09.2016)
- E. Pago (13) = $41.247.596.- (27.09.2016)
- E. Pago (14) = $-$ 693.814.- (30.01.2018)
Consultorias 
La asesoría fue realizada por el Consultor Ingenieros Civiles Ingenet Ltda 
Modificaciones del contrato:
-Resolución  DAP N° 004 (TR) del 05.05.2015 contrato inicial = $272.178.768
- Aumento de servicios = $4.421.359
-Disminución de servicios = $19.764.940
- Aprueba reajustes del contrato = $11.236.779
Estados de pago
- E. Pago (1) = $14.132.897.- (25.08.2015)
- E. Pago (2) = $20.326.013.- (23.09.2015)
- E. Pago (3) = $21.191.460.- (26.10.2015)
- E. Pago (4) = $20.896.486.- (23.11.2015)
- E. Pago (5) = $23.005.527.- (16.12.2015)
- E. Pago (6) = $27.921.470.- (25.01.2016)
- E. Pago (7) = $25.992.480.- (23.02.2016)
- E. Pago (8) = $26.064.668.- (24.03.2016)
- E. Pago (9) = $26.164.237.- (25.04.2016)
- E. Pago (10) = $26.248.871.- (25.05.2016)
- E. Pago (11) = $26.308.612.- (21.06.2016)
- E. Pago (12) = $9.819.245.- (22.07.2016)</t>
  </si>
  <si>
    <t>1er Contrato: 
Año: 2014 
Fecha de inicio: 31/03/2014 
Monto contratado: $ 64.930.327
Contratista: Urbana Constructora E Inmobiliaria Limitada
2do Contrato:
Año: 2018
Fecha de inicio: 09/05/2018
Monto contratado $ 41.776.228
Contratista: Constructora Mas Spacio Spa</t>
  </si>
  <si>
    <t>LA OBRA PRESENTA 2 CONTRATOS EL PRIMERO POR $468.245.919 Y EL SEGUNDO POR $326.980.953 DADO QUE NO SE PUDO APROBAR UNA MODIFICACIÓN MAYOR AL 30% SE DEBIÓ LICITAR LA TERMINACIÓN DE LAS OBRAS LO QUE DIO UN COSTO TOTAL ÍTEM OBRAS CIVILES DE $795.226.872. EL AUMENTO DE CONTRATO ES LO QUE RETRASO EN MAYOR MEDIDA LA EJECUCIÓN DE LA OBRA.</t>
  </si>
  <si>
    <t>se realiza un solo contrato , cuyo valor se paga en UF, subsidio a la Inversión del Gore y se reajusta segun UF.</t>
  </si>
  <si>
    <t>- Contrato de consultoría de fecha 01.03.2016 por un monto de $41.099.000.-
- Gastos administrativos transferidos en el mes de enero 2015
- Contrato inicial de obras civiles de $1.998.260.648.-, hubo dos suplementos de fondos por $42.340.291.- y $836.604.386.- dando un monto total de contrato de $2.877.205.325.-</t>
  </si>
  <si>
    <t>Se observa una diferencia en el monto contratado de la Asesoria a la Inspección tec nica de M$ 875, producto que no se canceló la totalidad del contrato con Leiva y Asociados, cuyo valor era de M$ 2.625 y se pago solamente M$ 750.</t>
  </si>
  <si>
    <t>La ejecución de la obra fue contratada por un monto de M$1.013.661 para obras civiles y M$363.249 para equipamiento.
El  proyecto consta de aportes municipales para ambos ítem por:
M$92.810 Obras Civiles
M$128.879 Equipamiento
El contrato de consultoria fue realizado por un monto total de M$89.283 durante toda la ejecución de la obra.</t>
  </si>
  <si>
    <t>EMPRESA CONSTRUCTORA: OLIVER Y BURGOS S.A POR UN MONTO DE $600.118.923
PRIMERA MODIFICACION DE CONTRATO, AUMENTO EFECTIVO DE: $22.444.947 A TRAVÉS DE ORD. N°2318 DEL 28/07/2017 (DISMINUCION DE $70.070.380; OBRAS EXTRAORDINARIAS DE $82.465.182 y AUMENTO DE OBRAS DE $10.050.145). ESTO PERMITIO FINANCIAR MEJORAS EN EL PROYECTO PRODUCTO DE INDEFINICIONES EN TEMAS RELACIONADOS CON CAMBIO DE CUBIERTA, AUMENTO DE ENFIERRADURA Y HORMIGON POR MODIFICACION DE PROYECTO DE INGENIERIA E INSTALACION SALA ELECTRICA EN SALA DE BOMBAS, ENTRE OTRAS.</t>
  </si>
  <si>
    <t>Contratos de acuerdo a lo ofertado sin modificaciones por aumento de obras.</t>
  </si>
  <si>
    <t>1. CONTRATO OBRAS TERRESTRES: M$ 439.072.- FINANCIAMIENTO FNDR. FECHA INICIO: 13-03-2012 FECHA TERMINO: 12-01-2013
2. CONTRATO OBRAS MARITIMAS: M$ 317.685.- FINANCIAMIENTO SECTORIAL  FECHA INICIO: 18-08-2017, FECHA TERMINO: 13-03-2018
3. ASESORIA INSPECCION FISCAL: M$ 30.008.- FINANCIAMIENTO FNDR FECHA INICIO: 21-12-2012 FECHA TERMINO: 19-01-2013
4. GA.: M$ 6.180.- FINANCIAMIENTO FNDR</t>
  </si>
  <si>
    <t>El contrato inicial para la obras corresponde a la suma de $489.053.281 y posteriormente se autorizó una modificación de contrato por $34.333.226, autorizado el 25.05.2013.</t>
  </si>
  <si>
    <t>En el año 2013 se ejecutaron M$243.- y en el año 2017 M$1.046.- en gastos administrativos.</t>
  </si>
  <si>
    <t>SE DEBIO CONTRATAR LA ACTUALIZACION DEL DISEÑO CON LA CONSULTORIA POR $ 11.800 PARA NORMALIZAR EL DISEÑO Y OBTENER EL PERMISO DE EDIFICACIÓN.
ASESORIA A LA ITO POR $ 48.183.351.-
OBRA CIVIL: SE CONTRATÓ POR $ 989.511.691- QUE SE DEBIÓ AUMENTAR A $ 1.050.579.038.- DADO QUE EL DISEÑO PRESENTABA VARIOS ERRORES QUE OBLIGABAN A SU MODIFICACIÓN PARA QUE EL PROYECTO FUERA NORMATIVO Y FUNCIONAL.
SE AMPLIARON LOS PLAZOS DE EJECUCION POR LAS REEVALUACION PRODUCTOS DE LAS CORRECCIONES AL DISEÑO APROBADO Y LICITADO.</t>
  </si>
  <si>
    <t>Contrato de Obras Civiles (2455-38-LR16) del 07-09-2017 con monto de $698.491.746 (IVA Incluido)
Contrato de Consultoria (Trato Directo) del 24-11-2017 por $12.189.996</t>
  </si>
  <si>
    <t>Contrato Inicial        M$388.973
Aumento de obras   M$    7.568
Conforme a lo remitido por la Unidad Técnica al GORE, el equipamiento y equipos fueron por Convenio Marco según  detalle siguiente:
79909150-K METALURGICA SILCOSIL LIMITADA Res. N°  737 de fecha 04/07/2017 con fecha de inicio  05/07/2017  por M$ 24
78715730-0 Soc. Comercial Dicer Ltda. Res. N°  731 de fecha 04/07/2017 con fecha de inicio  05/07/2017  por M$ 106
76231391-K Empresa comercializadora Luis Valdés Lyon SPA Res. N°  735 de fecha 04/07/2017 con fecha de inicio  05/07/2017  por M$ 110
76290943-K Comercial Comparo Ltda. Res. N°  730 de fecha 04/07/2017 con fecha de inicio  05/07/2017  por M$ 280
83732700-8 Indumac Ltda. Res. N°  728 de fecha 04/07/2017 con fecha de inicio  05/07/2017  por M$ 335
83067300-8 Donoso y Compañía Limitada Res. N°  732 de fecha 04/07/2017 con fecha de inicio  05/07/2017  por M$ 451
6092291-8 Heraldo Castro Palma Res. N°  734 de fecha 04/07/2017 con fecha de inicio  05/07/2017  por M$ 595
76038442-9 Sillas y sillas S.A. Res. N°  738 de fecha 04/07/2017 con fecha de inicio  05/07/2017  por M$ 638
76287853-4 Comercial Agustín Limitada Res. N°  729 de fecha 04/07/2017 con fecha de inicio  05/07/2017  por M$ 775
76837310-8 Fabrica de accesorios y muebles de oficina S.A. Res. N°  733 de fecha 04/07/2017 con fecha de inicio  05/07/2017  por M$ 842
76428946-3 Muebles Orbi SPA Res. N°  739 de fecha 04/07/2017 con fecha de inicio  05/07/2017  por M$ 1.342
11372911-2 José Hernán Henríquez Sepúlveda Res. N°  736 de fecha 04/07/2017 con fecha de inicio  05/07/2017  por M$ 1.362
76909170-K AGM Y DIMAD SA Res. N°  727 de fecha 03/07/2017 con fecha de inicio  05/07/2017  por M$ 2.546
76617231-8 Laudell SPA Res. N°  1216 de fecha 25/08/2017 con fecha de inicio  04/09/2018  por M$ 454
 Total Equipamiento   por M$ 9.859
76175712-1 Puntobat SPA Res. N°  519 de fecha 09/11/2017 con fecha de inicio  09/11/2017  por M$ 87
76072827-6 Comercial Aldea Digital Ltda. Res. N°  337 de fecha 31/07/2017 con fecha de inicio  31/07/2017  por M$ 345
76102992-4 Inspira IT Consultores SPA Res. N°  518 de fecha 09/11/2017 con fecha de inicio  09/11/2017  por M$ 435
76424440-0 CHANNELS MEDIA S.A Res. N°  326 de fecha 21/07/2017 con fecha de inicio  21/07/2017  por M$ 604
96689970-0 Computación Integral S.A. Res. N°  320 de fecha 21/07/2017 con fecha de inicio  21/07/2017  por M$ 747
85541900-9 Edapi S.A. Res. N°  324 de fecha 21/07/2017 con fecha de inicio  21/07/2017  por M$ 780
76109298-7 MWL Telecomunicaciones, ingenieria y proyectos SPA Res. N°  304 de fecha 12/07/2017 con fecha de inicio  12/07/2017  por M$ 1.117
89912300-K INGENIERIA Y CONSTRUCCION RICARDO RODRIGUEZ Y CIA LTDA Res. N°  322 de fecha 21/07/2017 con fecha de inicio  21/07/2017  por M$ 1.187
76596570-5 Carlos Alberto Palma Rivera y Otros Ltda. Res. N°  325 de fecha 21/07/2017 con fecha de inicio  21/07/2017  por M$ 1.563
76271597-K Magens S.A. Res. N°  335 de fecha 31/07/2017 con fecha de inicio  31/07/2017  por M$ 3.614
99533780-0 Aminorte S.A. Res. N°  306 de fecha 12/07/2017 con fecha de inicio  12/07/2017  por M$ 9.205
96572360-9 COMERCIAL KAUFMANN S.A. Res. N°  334 de fecha 25/08/2017 con fecha de inicio  02/10/2017  por M$ 15.545
96689970-0 Computación Integral S.A. Res. N°  403 de fecha 01/09/2017 con fecha de inicio  01/09/2017  por M$ 477
 Total Equipos   por M$ 35.706
La última factura de equipamiento y la última factura de equipos fueron canceladas el año 2018, ya que no existía disponibilidad presupuestaria en la asignación respectiva para dicho año, conforme a lo informado previamente por la Unidad Técnica. Las factura fueron remitidas al GORE cuando no existía posibilidad de aumentar la asignación 2017. Por tanto, su pago se realizó en abril de 2018. Previamente se debió obtener RS de la IDI 2018, realizar la creación presupuestaria, la que requiere toma de razón de Controlaría Regional.</t>
  </si>
  <si>
    <t>No se realizaron modificaciones , solo el reajuste que presenta la UF,, ya que el contrato esta en UF.,</t>
  </si>
  <si>
    <t>FNDR CONTRATO OOCC EMPRESA RODOLFO ESPINA SANTANDER: $982.733.697 FECHA CONTRATO: 23/05/2016
FNDR EQUIPAMIENTO: $14.501.394.- MONTO EFECTIVAMENTE PAGADO Y CARGADO AL ITEM EQUIPAMIENTO VARIOS PROVEEDORES
FNDR EQUIPO: $114.045.000.- MONTO EFECTIVAMENTE PAGADO Y CARGADO AL ITEM EQUIPOS VARIOS PROVEEDORES
LA DIFERENCIA DEL MONTO DE OBRAS CIVILES SE DEBE A APORTE MUNICIPAL.</t>
  </si>
  <si>
    <t>Contratos:
Consultoria (002): Contrato por $11.822.000.- desde 01/06/2013 al 27/03/2014. (Danny Escobedo Sanchez)
Obras Civiles (004): Contrato original por $1.022.811.301.- desde 09/05/2013 al 27/12/2013 (EC Empresa Constructora Ltda.)
Modificacion por aumento de obras por $68.582.656.-, y aumento de plazo (1) de 90 dias.
Aumento de plazo (2) de 90 dias
Aumento de plazo (3) de 120 dias
Aumento de plazo (2) de 268 dias
Aumento de plazo (2) de 215 dias
Modificacion por disminucion de obras por $14.722.196.-, arrojando como monto del contrato final de $1.076.671.761.-
La asignacion de gastos administrativos no se ejecuta.</t>
  </si>
  <si>
    <t>OBRAS CIVILES:
Se  realiza el contrato por un monto de $378.354.000 según decreto Nº 386 que aprueba contrato de fecha 02.02.2017.
Se realiza una modificación de contrato por un monto de $37.830.425 según Ord. Nº1435 del 10.05.2017 autorizado por el Gobierno Regional, dicha modificación dice relación con partidas que no fueron evaluadas en el proceso de diseño del proyeco por cuanto debieron ser consideradas para dar solución técnica a las interferencia detectadas en terreno, como ubicación de posts de alumbrado público en la linea de aceras, paradero que dificultaba el transito de peatones el cual fue retirado y modificado su diseño para su instalación, además se debieron resolver incongruencia entre la cota de terreno y planimetría para el escurrimiento de aguas lluvias por lo que se debió incorporar sumideros.
El proyecto además tuvo 2 ampliaciones de plazo en donde la primera corresponde a 60 días por el aumento del contrato según decreto Nº 1112 de fecha 06.04.2017 y posteriormente la empresa solicita otra ampliación de plazo por 30 días la cual fue aprobada según acta de comisión técnica de fecha 18.07.2017.
CONSULTORIA, se realiza un contrato por un monto de $3.090.000 según decreto Nº 0438/2017 de fecha  09.02.2017</t>
  </si>
  <si>
    <t>No hubo mayores variaciones solo el aumento del 5.82% como modificación menos en obras civiles</t>
  </si>
  <si>
    <t>OBRAS CIVILES:
EMPRESA INGETAL INGENIERÍA Y CONSTRUCCIÓN S.A. 
MONTO CONTRATO INICIAL: $2.249.828.548 MONTO CONTRATO FINAL: $2.249.818.014 (MODIFICACIÓN DE CONTRATO POR DISMINUCIÓN DE OBRAS POR $4.917 y $5.617 Resolución N°117 y N°1118 del 28/01/2016 y 04/08/2016 respectivamente.
EQUIPAMIENTO: 
$819.047 Soc Muebles Santa Ana ltda.
$3.640.125 Comercial Agustin Ltda.
$207.572 Comercial Opaes Ltda.
$381.785 Oficina muebles S.A
$3.133.834 Muebles Timaukel Ltda.
$5.708.106 Melman S.A
$29.227 Metalurgica Silcosil
$27.144.082 Enilda Figueroa Mellado
$315.763 Comercializadora Luis Valdes Lyon Spa
$957.046 Fabrica de accesorios y muebles de oficina S.A
$212.295 Computación Integral S.A
$1.328.897 Agm y Dimag S.A
Total Equipamiento: $44.077.779 
EQUIPOS:
$6.332.334 Soc. Comercial PC Olivia Ltda.
$1.369.416 Inspria IT Consultores SPA
$1.508.633 Vivanel Ltda.
$1.400.826 Carolina Castro Figueroa
$16.353.333 Soluciones de Tecnología y Comunicaciones
$1.071.656 Carlos Palma Rivero y otros Ltda.
$589.553 Computación Integral S.A
$12.753.173 Oceanos Azules Servicio de Consultoría Ltda.
$1.309.583 Comercializadora Telenet S.A
$977.987 Espacio Bipolar Comunicaciones Ltda.
Total Equipos: $43.666.494</t>
  </si>
  <si>
    <t>OBRAS CIVILES (INCLUYE EQUIPAMIENTO Y EQUIPOS):
EMPRESA CONSTRUCTORA E INGENIERIA LOS HUALLES LIMITADA $397.399.905 OBRAS CIVILES
                                                                                                                       $  10.990.007 EQUIPAMIENTO
                                                                                                                       $     3.599.988 EQUIPOS.
CONSULTORIAS
CONSULTOR SR. CELSO MONSALVEZ $17.800.000 (Elaboración estudios técnicos)
CONSULTOR SR. LEOPOLDO NAVARRETE NAVARRETE $5.880.00 (AITO)</t>
  </si>
  <si>
    <t>Contrato 1: TECMYC ltda, monto M$358417, decreto 5015 de fecha 30.12.2013 (no ejecutó todos los recursos aprobados)
Contrato 2: Empresa Servicios SOCASE SA, decreto 568 del 09.02.2016 con un aumento de plazo por M$64.221
Contrato 3: Equipos y Equipamiento. Empresa Integra Ltda., M$40327</t>
  </si>
  <si>
    <t xml:space="preserve">La diferencia en el ítem Consultoría se debe a que el primer contrato fue cancelado con fondos municipales. </t>
  </si>
  <si>
    <t>No se registra contrato del item Otros Gastos, dado que lo recomendado fue absorbido en los  Items Equipo  y Equipamiento., no alterando el objetivo.</t>
  </si>
  <si>
    <t>-Contrato del ítem Consultorías: Asesoría a la Inspección Fiscal de Obras (AIFO), por un total de M$ 26.640.  El contrato de la AIFO  se adjudicó por un valor de M$ 24.218, por Resolución  (ex) DA. I N° 456, de fecha 29 de septiembre de 2014, y el contrato aumentó en M$ 2.422, por Resolución (ex) DA I N° 421, de fecha 15 de septiembre de 2015.
-Equipamientos: Monto ejecutado total: M$  86.464 en 2016, correspondiente a diversos contratos de equipamiento.
-Equipos: Monto ejecutado total: M$ 21.676. Ejecutado en 2016: M$ 11.380 y ejecutado en 2018: M$10.296, correspondiente a diversos contratos de equipos.
-Gastos Administrativos, pagados en noviembre de 2013.
-Monto ejecutado total en ítem de Obras Civiles: M$ 2.836.943. Detalle de contratos efectuados en el ítem de Obras Civiles:
-Contrato de Obras Civiles, Monto M$ 2.709.999, adjudicado por Resolución (ex) DA I N° 4, de fecha 16.05.2014.
-Contrato de empalme eléctrico, por un monto M$2.950, pagado en 2016.
-Contratos de obras menores, Monto M$ 7.540, pagado en 2016.
-Contrato modificación de ventanas en caja de escalera, monto M$ 9.996, pagado en 2017.
-Contrato incorporación de climatización a Fiscalía Local, monto M$ 106.458, pagado en 2018.</t>
  </si>
  <si>
    <t>Contrato de obra civil
Múltiples contratos de equipos
Múltiples  contratos de equipamiento
No se contrató la consutoria</t>
  </si>
  <si>
    <t>Primer contrato de obras se realiza término anticipado de contrato, pagándose un total de $262.277.704. Segundo contrato por $536.939.770 más un aumento de contrato de $53.467.735.-</t>
  </si>
  <si>
    <t>El ítem obras civiles fue adjudicado por un monto mayor a lo indicado en el convenio lo cual fue aprobado por el Gobierno Regional mediante Ord. Nº 3469 de fecha 31.12.2014
Los ítems de equipos y equipamientos fueron considerados con los montos según la actualización de moneda solicitada al Gobierno Regional el 10.05.2016 correspondientes a:
Equipos $7.577.804
Equipamiento$15.685.025</t>
  </si>
  <si>
    <t>La diferencia de monto que se observa, comparada con la Ficha IDI, radica que existe aporte sectorial, el cual no corresponde declarar por esta institución financiera, cuyo monto alcanza a $600.000.000 (seiscientos millones de pesos) como aporte sectorial en equipamiento y obras civiles, que no se registran, por ser un convenio entre Arquitectura y Policía de Investigaciones.</t>
  </si>
  <si>
    <t>- Contrato de consultoría de fecha 09.02.2015 por un monto de $24.500.000.- y posterior suplemento por aumento de $8.750.000.-
- Gastos administrativos transferidos en el mes de septiembre 2012.
- Contrato inicial de obras civiles de $929.021.476.-, más suplementos de fondos por $210.367.383.- 
- Segundo contrato de obras civiles por $41.207.315.-</t>
  </si>
  <si>
    <t xml:space="preserve">El contrato Original de M$ 90.908 fue modificado mediante una disminución de M$12.623 quedando en un total de  $ 78.286.462, por lo que el contrato original debiera indicar M$ 90.908 en el cuadro "Montos Contratados"
La Unidad Técnica no solicitó Gastos Administrativos por lo que estos no fueron transferidos a la institución. </t>
  </si>
  <si>
    <t xml:space="preserve">EL MONTO CONTRATADO NO SUFRE MODIFICACIONES. </t>
  </si>
  <si>
    <t>En Consultorías se cancelo menos de lo contratado</t>
  </si>
  <si>
    <t xml:space="preserve">CONTRATO INICIAL  $1.514.086.745 
CONTRATO FINAL OBRAS CIVILES  (INCLUYENDO MODIFICACIONES DE CONTRATO) $1.569.001.789 </t>
  </si>
  <si>
    <t>Obra contratada a WALDO HÉCTOR SÁNCHEZ ROMÁN según RES 83 de fecha 12-10-2016, y con modificación de contrato según RES 6285 de fecha 29-11-2017. Monto del contrato con modificaciones M$1.991.691.-
Contrato de servicios de honorario de la profesional Gabriela Jofré, bajo la Res. TRA N° 116798.44 de fecha 15/11/2016 (subida a Carpeta Digital) Las labores contratadas corresponden a la gestión, resolución de conflictos, detectar desviaciones,  realizar informes y mantener una comunicación  fluida tanto entre Departamentos del Servicio como con  Instituciones externas, en relación al proyecto Construcción Parque Deportivo El Álamo Villa Alemana.</t>
  </si>
  <si>
    <t>El monto original del contrato fue de M$527.469 y sufrió dos aumentos de obra por M$54.192 y 51.226 respectivamente.</t>
  </si>
  <si>
    <t>Consultoria: Resolución de Contrato N°1648 de fecha 18-12-2017 M$14.040.
Obras Civiles: Resolución de Contrato N° 1428 de fecha 06-11-2017 M$392.347. Resolución Modificación de Contrato N°1291 de fecha 23-08-2018 disminución de obra M$13.207, aumento de obra M$11.043, obras extraordinarias M$2.165. valor total del contrato M$392.46. Resolución Modificación de Contrato M$1354 de fecha 04-09-2018, aumento de plazo 30 días corridos.</t>
  </si>
  <si>
    <t>Item	           N° Contrato	Monto M$	Fecha Inicio	Fecha Término	días corridos	Observación
OOCC	           36/2016	        3.168.418 	12/09/2016	06/05/2018	               601	                No refleja el pago del anticipo para obras civiles
Consultorías	   98/2018	                7.600 	01/01/2018	30/04/2018		
Consultorías    73/2017	              20.400 	01/01/2017	31/12/2017		
Consultorías	   496/2016	              11.900 	01/06/2016	31/12/2016</t>
  </si>
  <si>
    <t>Los contratos fueron: 
- Rosa Andrea Reyes para CONSULTORÍA por un monto de $4.278.000
- Ing mant indust ltda. Stronger $67.792.764 (donde el primero fue por $65.291.462 más una modificación por $2.501.302)</t>
  </si>
  <si>
    <t>PRIMER CONTRATO OBRAS CIVILES POR UN MONTO DE 774.191.701 (TÉRMINO ANTICIPADO CONTRATO)
SEGUNDO CONTRATO OBRAS CIVILES POR UN MONTO DE 699.998.303</t>
  </si>
  <si>
    <t>Existieron dos contratos:
-para la ejecución de las obras con el Contratista Juan José Siles Carvajal, por un monto de $253.449.708 y 90 días de plazo.
-para la asesoría a la AITO con el Sr. Juan Francisco Ojeda Cárdenas, por un monto de $6.885.332 y 120 días de plazo.
No hubo modificaciones ni de plazo ni de montos.</t>
  </si>
  <si>
    <t>Durante la ejecución del proyecto se realizaron 2 contratos, el primero con la empresa Guerra y Cía por un monto de $347.473 (M) y la empresa ALBORADA LIMITADA, por un monto de $157.641 (M), el total contratado fue de $505.114 (M).</t>
  </si>
  <si>
    <t>OBRAS CIVILES: 825.980.917
- Acuerdo complementario por un monto $ 798.007.811  fecha 15/09/2016
- Modificación acuerdo complementario  $   27.973.107   fecha 08/08/2017
CONSULTORIAS:  29.741.303
-Honorarios ATO $ 29.266.667 fecha 15/09/2016
-Calculista: $ 474.636
Equipamiento: $40.352.705.-
-1574-757-cm17 $ 26.144.840  fecha 02/11/2017
-1574-761-cm17 $ 771.817  fecha 03/11/2017
-1574-764-cm17 $  74.383  fecha 06/11/2017
-1574-765-cm17 $  199.099  fecha 06/11/2017
-1574-766-cm17 $ 41.234  fecha 06/11/2017
-1574-767-cm17 $ 809.349  fecha 06/11/2017
-1574-770-cm17 $ 4.851.356 fecha 07/11/2017
-1574-772-cm17 $ 2.858.216 fecha 06/11/2017
-1574-771-cm17 $ 4.486.427 fecha 07/11/2017
-1574-760-cm17 $ 115.983  (OC total 663.912) fecha 03/11/2017
Equipo: $4.289.725.-
-equipo	1574-773-cm17 $ 3.741.798 fecha 08/11/2017
-equipo	1574-760-cm17 $ 547.927  (OC total 663.912) fecha 03/11/2017</t>
  </si>
  <si>
    <t>El primer contrato de obras civiles fue por $1.174.159.800 existiendo posteriormente un aumento por $77.997.815. 
El  contrato por consultoria es por $65.311.000, no tuvo modificaciones durante su ejecución.</t>
  </si>
  <si>
    <t>Obras Civiles
- Contrato 1:  Construcción Colector de Aguas LLuvias Cordón Verde Población Menzel  Valdivia, M$19.960.-,
-  Contrato 2: Construcción Cordón Verde Población Menzel Valdivia, M$683.337.-
Total Contratos M$703.297.-</t>
  </si>
  <si>
    <t>CONTRATO DE OBRAS CIVILES 01-09-2016 PLAZO 480 DÍAS POR UN MONTO DE 1.444.532</t>
  </si>
  <si>
    <t>Obras Civiles y Consultorías: Contrato inicial de fecha 25-09-17 ´por un monto total de M$ 557.244.- Con modificaciones M$ 604.743.- (Desglosado en Consultorías M$20.217.- y Obras Civiles M$584.527.-)
Equipamiento M$2.832.- Convenio Marco
Equipos M$498.- Convenio Marco
Otros Gastos M$1.102.- (pago Permiso Edificación (recursos reembolsables)</t>
  </si>
  <si>
    <t>El contrato inicial por el item de obras civiles fue por M$1.338.150, posteriormente existe disminución de obras por M$100.718.
El contrato para el item de consultoría fue por M$51.800, no tuvo modificaciones durante la ejecución de la asesoría.</t>
  </si>
  <si>
    <t xml:space="preserve">El proyecto tuvo un contrato inicial, aprobado mediante Resolución Exenta N° 1022 del 18 de abril de 2017, por un monto de M$545.855.
Este contrato presenta tres adendas , que no involucran incremento del monto contractual , sino aumentos de plazos. En total, se aumenta en 57 días. </t>
  </si>
  <si>
    <t>Contrato de Obras: Res Afecta N°70 de fecha 10-09-2013
Fecha Inicio Primer Contrato: 29-10-2013
Plazo original: 300 días
Monto: M$640.607
Aumento de Plazo: 187 días Res. Exenta N°1634 de fecha 23-12-2015
Nuevo Plazo: 28 de febrero de 2015
Fecha de término Primer Contrato: 01-06-2015, Res. Exenta N°1.397</t>
  </si>
  <si>
    <t>NO SE REGISTRA GASTOS PARA  EL ITEM OTROS GASTOS
CONSULTORIAS
PROVEEDORES                                                                                                                                    N° FACTURAS    FECHA FACTURA   MONTO
ARGON INGENIERIA DE SUELOS LTDA	                                                                                                283                 20/04/2015     $ 9.452.500.-
ARGON INGENIERIA DE SUELOS LTDA	                                                                                                308                 23/09/2015     $    497.500.-
MARIO ALBERTO SEPULVEDA CARVAJAL CONSULTORES EN INGENIERIA Y CONSTRUCCIÓN	627                 19/01/2017     $ 2.753.010.-
MARIO SEPULVEDA CARVAJAL 	                                                                                                        671                 15/03/2017     $ 3.031.750.-
MARIO SEPULVEDA CARVAJAL 	                                                                                                        653                 14/02/2017     $ 2.753.010.-
MARIO SEPULVEDA CARVAJAL 	                                                                                                        688                  01/06/2017    $ 3.601.900.-
MARIO ALBERTO SEPULVEDA CARVAJAL CONSULTORES EN INGENIERIA Y CONSTRUCCION	771                  15/11/2017    $    638.930.-
                                                                                                                                                                                                                            TOTAL:     $ 22.728.600
EQUIPAMIENTO
ORDEN  DE COMPRA             PROVEEDORES                                                              MONTO
3179-727-CM17	COMERCIAL BELRT CHILE SPA	                                         $   93.777 
3179-741-CM17	JOSE H. HENRIQUEZ SEPULVEDA	                                  $ 683.941 
3179-715-CM17	COMERC. AGUSTIN LTDA.	                                                  $ 324.333 
3179-745-CM17	LIBRERIA REY-SER Y CIA. LTDA.	                                          $    26.182 
3179-739-CM17	HERALDO CASTRO PALMA	                                                  $1.090.135 
3179-712-CM17	AGM Y DIMAD S.A.	                                                          $1.834.302 
3179-743-CM17	EMP. COM. LUIS VALDES LYON. SPA	                                  $      74.208 
3179-761-CM17	COMERCIAL COMPARO LTDA.	                                          $    401.788 
3179-769-CM17	INDUSTRIA METALURGICA ACONCAGUA LTDA.	          $    953.124 
3179-744-CM17	MUEBLES ORBI SPA	                                                          $ 2.564.487 
3179-737-CM17	FAYMO S.A.	                                                                          $ 2.646.761 
3179-746-CM17	METALURGICA SILCOSIL LTDA.	                                          $    543.444 
3179-749-CM17	METALURGICA SILCOSIL LTDA.	                                          $      68.104 
3179-770-CM17	COMERCIAL  ASENJO LTDA.	                                          $      70.686 
3179-748-CM17	SILLAS Y SILLAS S.A.	                                                          $ 1.012.083 
3179-726-CM17	COMERCIAL E INDUSTRIAL MUEBLES ASENJO LTDA.	  $     574.152 
3179-169-CM18	MUEBLES SANTIAGO SPA	                                                  $11.129.623 
		                                                                                                                                  TOTAL  $24.091.130 
GASTOS ADMINISTRATIVOS CANCELADOS AL MOP $ 5.000.000.
MONTO CONTRATADO  $ 1.024.313.368.-
MONTO EJECUTADO EN OBRAS CIVILES SEGÚN SIGFE $  1.107.703.869</t>
  </si>
  <si>
    <t>EL MONTO RECOMENDADO PARA EL ITEM OBRAS CIVILES FUE DE $2.679.835, PERO SE ADJUDICO EL CONTRATO POR 2.929.795, APROBADO POR RESOL. EX. DAC Nº603 DEL 17/12/2015</t>
  </si>
  <si>
    <t>Obra se ejecuto en menor tiempo al ofertado, por lo en el caso de la consultoria, su valor fue menor.</t>
  </si>
  <si>
    <t xml:space="preserve">OBRA CIVIL ORIGINAL FUE DE $ 169.713.700 CON UN AUMENTO QUE LO DEJÓ EN $ 173.490.622.-  
EQUIPAMIENTOS POR M$ 15.786 A TRAVES DE VARIOS CONTRATOS
EQUIPOS POR M$ 10.531 A TRAVES DE VARIOS CONTRATOS  </t>
  </si>
  <si>
    <t xml:space="preserve">Tras tres procesos de licitación desiertos, se contrata, mediante licitación privada.
Contrato del 30 de junio de 2016, por un monto de M$550.200 </t>
  </si>
  <si>
    <t>Se detectaron diferencias en lo informado por la Unidad Técnica y el sistema contable del Gore en el ítem de Equipo M$ 2.683 y en el ítem de obras civiles de M$ 2.669. Se contrato la compra de vehículos por M$ 86.128</t>
  </si>
  <si>
    <t>El monto contratado de Obras Civiles considera el monto por la ejecución de las obras civiles y el pago del AFR pagado a ESSAL  por la conexión al sistema de agua potable y alcantarillado.
Por término anticipado del contrato se disminuye el monto  contratado en consultarías.
.</t>
  </si>
  <si>
    <t>los montos contratados corresponden al contrato 1 y 2 del proyecto, para O. civiles  y Consultorias 
Obras Civiles 
Contrato 1 $548.624.035
Contrato 2 $1.106.025.820
Consultorias 
Contrato 1 $8.000.000
Contrato 2 $16.416.000</t>
  </si>
  <si>
    <t>El primer contrato de OOCC fue por M$825.980.-
Hubo incremento   de OOCC       por M$  36.856</t>
  </si>
  <si>
    <t xml:space="preserve">El proyecto tuvo 22 contratos de Equipamiento y 9 de Equipos. También un contrato de Apoyo a la Inspección Técnica de la Obra (ATO).
El contrato inicial de de obras civiles fue por un monto de $ 3.919.337.400  con un plazo inicial de 420 días. Hubo 2 aumentos de plazo por 185 días totalizando un plazo final de 605 días. El monto final del contrato fue de $ 4.133.948.090.-  </t>
  </si>
  <si>
    <t>Diferencia en consultorías, debido a que el asesor renuncio y no se pago el total del contrato.
Diferencia en pesos al redondear en  miles de pesos</t>
  </si>
  <si>
    <t>Obras civiles cuenta con un contrato por un monto de $275.453.763 realizado según decreto Nº 4948 de fecha 03 de agosto de 2017.
No existieron modificaciones de contrato en relación a recursos. 
Consultoría cuenta con un contrato por un monto de $9.000.000 realizado según decreto Nº 4946 de fecha 03.08.2017</t>
  </si>
  <si>
    <t>Se observa una diferencia en el monto del Contrato del Item Consultorias informado por la UT con el monto del contrato registrado en el GORE</t>
  </si>
  <si>
    <t>Modificación de contrato N° 1: Resolución exenta  N°2107 de fecha 07.12.2016 (Monto  aumento M$25.655)
Modificación  de contrato N° 2: Resolución exenta. N° 2106 de fecha 07.12.2016 (Monto aumento M$46.026)
Modificación  de contrato N°3: Resolución exenta N° 2125 de fecha 09.12.2016 (Monto aumento  M$ 56.165)
Modificación  de contrato N° 4: Resolución exenta N°2338 de fecha 30.12.2016 (Monto disminuye M$7.690) 
En consultoría monto contratado M$25.750 ( (resol. exenta N° 2123 de fecha 15.12.2015)</t>
  </si>
  <si>
    <t>No existe modificaciones en sus montos.</t>
  </si>
  <si>
    <t xml:space="preserve">1. El proyecto sufrió modificaciones respecto a las obras civiles el cual de acuerdo a resolución N° 3077 de fecha 30.10.2107 por un monto de $32.933.465.-se autoriza disminución y obras adicionales y mediante resolución N°3562 del 19.12.2017 se autorizó aumento, disminuciones y obras adicionales por un monto de $4.249.796.- </t>
  </si>
  <si>
    <t>No se observan diferencias en los montos contratados para cada items del proyecto</t>
  </si>
  <si>
    <t>Existió revaluacion y modificación en los montos de obras civiles y consultorias:
Obra civil: un primer aumento de $352.012.473 y un segundo aumento de $137.829.539
Consultorias: un aumento de $19.200.000 para acompañar la obra debido a los aumentos de plazo dados.
El plazo inicial fue de 300 días corridos, pero hubo una paralización al inicio del contrato y luego aumentos de plazo de 464 días mas.</t>
  </si>
  <si>
    <t>Por concepto de gastos administrativos se pagó un total de M$4.000 
Por concepto de obras civiles se pagó un total de M$540.557,844 que corresponde al monto del contrato.</t>
  </si>
  <si>
    <t>Obras Civiles
Contrato Original 1 ==&gt; $198.990.000 (168 días total)
Contrato original 2 ==&gt; $2.327.463.191 
Modificación ==&gt;            $    253.116.859
Total Contrato ==&gt;         $2.580.580.050 (300 días total)
Total Contrato ==&gt;        $2.779.570.050</t>
  </si>
  <si>
    <t>Se adjudica el contrato de obras civiles por un monto superior al aprobado para dicho ítem en un 1,4%. considerándose dentro del monto adicional total, posible de adjudicar, según lo establecido en la ley de presupuestos. 
No se registran movimientos en gastos administrativos, ni solicitudes realizadas por la Unidad Técnica.</t>
  </si>
  <si>
    <t>Los monto identificados anteriormente, corresponden a los montos contratados y pagados.</t>
  </si>
  <si>
    <t>EL contrato en obras civiles corresponde a la suma de $4810281603 y los respectivos aumentos de contrato, el que además incluyó una reevaluación ante MIDESO. Mod. Nº1: 378.577.025+Mod. Nº2:$102.451.135, Mod. Nº3: $689.451.589 (reevaluación), Mod. Nº4: $68.738.997 
En cuanto a la consultoría, CARLOS AHUMADA $360.000, BMI // ALEX SALGADO SCHWANER	$21.604.453, CAROLYN SABELLE $11.699.072	y GABRIEL LAGOS por $70.670.475.</t>
  </si>
  <si>
    <t>No se observan diferencias en los items contratados</t>
  </si>
  <si>
    <t>Se realizo menor pago por obras no realizadas.</t>
  </si>
  <si>
    <t>Se genero mayor Contrato en el Ítems Consultorías y aumento el monto de contrato de obras civiles</t>
  </si>
  <si>
    <t>No existe registro de gastos sin contrato</t>
  </si>
  <si>
    <t xml:space="preserve">En el ítem obras civiles se pagó en el año 2016 M$152.053, el año 2017 M$2.766.437 y el año 2018 M$692.156,029. Esta misma cantidad M$3.610.646,026 se refleja en Sigfe según detalle presentado en carpeta digital que se adjunta en Informe "Pagos Registrados en SIGFE años 2016 - 2017 - 2018".
Los gastos administrativos del proyecto de obras civiles fue de M$1.680. El proyecto de obras civiles no contempló gastos por concepto de Consultorías. </t>
  </si>
  <si>
    <t>Obras Civiles: Hubo dos contratos, ya que el primer contratista no termino las obras. Para adjudicar al segundo contrato, con la finalidad de concluir las obras, se debió pedir reevaluación y recursos adicionales al Consejo Regional. El detalle de los contratos es el siguiente:
Resolución de la Unidad Técnica  N°  Res. Ex. 3.092 de fecha 19/06/2015 proveedor RUT   7.461.916-9 EDUARDO VALLEJOS SOLIS  por M$ 590. 724 de los cuales se cancelaron M$ 563.883
Resolución de la Unidad Técnica  N°  10.497 de fecha 14/11/2017 proveedor RUT   78.829.370-4 CONSTRUCTORA CARVALLO Y SEMLER LIMITADA  por M$ 139.277
La primera consultoría contratada corresponde a la adecuación del diseño a la norma sismica viegente. S ehizo mediante licitación pública y fue contratada mediante Resolución de la Unidad Técnica  N°  3.042 de fecha 08/07/2014 al consultor RUT   76.085.116-7 ERGONIKA LTDA.  por M$ 10.337
Resolución de la Unidad Técnica  N°  3.936 de fecha 10/08/2015 proveedor RUT   15.654.599-6 PAMELA COFRE BORQUEZ  por M$ 3.550
Resolución de la Unidad Técnica  N°  5.830 de fecha 17/11/2015 proveedor RUT   15.234.124-5 ALVARO DIEGO SANHUEZA  ZURITA  por M$ 4.850
Resolución de la Unidad Técnica  N°  476 de fecha 04/02/2016 proveedor RUT   15.234.124-5 ALVARO DIEGO SANHUEZA  ZURITA  por M$ 6.000
Las consultarías para asesoría a inspección técnica fueorn las siguientes:
El equipamiento se adquirió a través de Convenio Marco según detalle siguiente:
Resolución de la Unidad Técnica  N°  931 de fecha 30/06/2016 proveedor RUT   10.142.678-5 Waldo Gonzalez Rojas  por M$ 233
Resolución de la Unidad Técnica  N°  928 de fecha 30/06/2016 proveedor RUT   59.106.780-K Global Healthcare Chile L.P.  por M$ 1.054
Resolución de la Unidad Técnica  N°  926 de fecha 30/06/2016 proveedor RUT   76.148.288-2 Idea Market SPA  por M$ 3.873
Resolución de la Unidad Técnica  N°  925 de fecha 30/06/2016 proveedor RUT   76.287.853-4 Comercial Agustín Limitada  por M$ 823
Resolución de la Unidad Técnica  N°  2.190 de fecha 27/12/2016 proveedor RUT   76.343.023-5 Soc. Comercial Henry y Cía. Ltda.  por M$ 600
Resolución de la Unidad Técnica  N°  929 de fecha 30/06/2016 proveedor RUT   76.844.390-4 Audiovisuales Herzam Ltda.  por M$ 23
Resolución de la Unidad Técnica  N°  922 de fecha 30/06/2016 proveedor RUT   76.909.170-K AGM Y DIMAD SA  por M$ 313
Resolución de la Unidad Técnica  N°  924 de fecha 30/06/2016 proveedor RUT   77.806.000-0 COMERCIAL RED OFFICE SUR LTDA.  por M$ 67
Resolución de la Unidad Técnica  N°  2.188 de fecha 27/12/2016 proveedor RUT   79.785.840-4 Ortomedica Lifante y Cía Ltda.  por M$ 50
Resolución de la Unidad Técnica  N°  930 de fecha 30/06/2016 proveedor RUT   79.909.150-K METALURGICA SILCOSIL LIMITADA  por M$ 376
Resolución de la Unidad Técnica  N°  932 de fecha 30/06/2016 proveedor RUT   81.095.19-1 Said Mauricio Tarzijan Julian  por M$ 145
Resolución de la Unidad Técnica  N°  1.761 de fecha 29/11/2017 proveedor RUT   8.613.361-K Adela Del Carmen León Ibarra  por M$ 212
Resolución de la Unidad Técnica  N°  927 de fecha 04/07/2016 proveedor RUT   8.613.361-K Adela Del Carmen León Ibarra  por M$ 81
Resolución de la Unidad Técnica  N°  923 de fecha 30/06/2016 proveedor RUT   92.999.000-5 IMPORTADORA Y DISTRIBUIDORA ARQUIMED LTDA  por M$ 5.933
Resolución de la Unidad Técnica  N°  1.483 de fecha 12/10/2017 proveedor RUT   96.636.310-K Allmedica S.A.  por M$ 61</t>
  </si>
  <si>
    <t>De acuerdo a lo indicado en documentos subidos en la carpeta digital, se realizó el contrato de Obras Civiles:
- Construcción viviendas por un valor de M$700.361, cuyo costo final llegó a M$707.641.
- Pavimentación de Calle Casanova por un total de M$47.497, que no tuvo cambios.</t>
  </si>
  <si>
    <t>Construcción Defensas Fluviales Río Ibáñez Etapa I ($)= 242.912.326  (05.08.2014 - 18.12.2014)
Construcción Defensas Fluviales Río Ibáñez Etapa II ($)= 317.339.678  (20.12.2014 - 18.10.2015)
Construcción Defensas Fluviales Río Ibáñez Etapa III ($)= 248.239.776  (18.11.2015 - 13.09.2016)
Construcción Defensas Fluviales Río Ibáñez Etapa IV ($)= 330.278.921  (25.11.2016 - 23.07.2017)
Construcción Defensas Fluviales Río Ibáñez Etapa V ($)= 361.959.105  (07.12.2017 - 04.08.2018)
Construcción Defensas Fluviales Río Ibáñez Etapa VI ($)= 121.306.280  (15.09.2018 - 24.12.2018)
Asesoría a la Inspección Fiscal, Construcción Defensas Fluviales Río Ibáñez. Región de Aysén. Etapa I ($)= 20.822.400  (09.09.2014 - 28.12.2014)
Asesoría Construcción Defensas Fluviales Río Ibáñez Puerto Ibáñez III ($)= 15.787.500  (04.05.2016 - 02.08.2016)   
Asesoría Construcción Defensas Fluviales Río Ibáñez IV ($)= 35.834.400  (28.10.2016 - 26.05.2017)</t>
  </si>
  <si>
    <t>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el resto de modificaciones del contrato no afectarían al monto.  Monto final  $ 869.602.983</t>
  </si>
  <si>
    <t>El gasto efectivo en ítem consultorías fue de M$ 13.685 y gtos adm M$ 1.052  de acuerdo a lo registrado en Sigfe .</t>
  </si>
  <si>
    <t>SE GENERARON DOS CONTRATOS EN LA EJECUCION DE ESTA INICIATIVA
1. EMPRESA ELECTRICA DE MAGALLANES S.A. M$2.152.722
2. INGENIERIA MACASING EIRL $159.242.875
NO SE PRESENTARON MODIFICACIONES EN LOS MONTOS DE LOS CONTRATOS</t>
  </si>
  <si>
    <t>El contrato inicial de OOCC fue por                   M$ 1.474.524
Hubo dos aumentos d eobra por  un total de M$        59.217</t>
  </si>
  <si>
    <t>Res. Ex. 3635 15.11.2017 autoriza disminuciones por M$170.929 y obrs extraordinarias por M$54.135 indicadas por Municipalidad Rgua.
Res Ex.  3771 Informe N°2 17/10/2017 obras extraordinarias por M$35.368, indicaciones municipalidad
Res. Ex. 3680 Aprueba aumentos M$13.392  y disminuciones M$60.172, obras extraordinarias por M$35.742, de acuerdo a requerimiento Municipal
Res. Ex. 576 23/02/2018 disminuciones M$632, 
Res. ex. 1083 13.04.2018 disminucion por M$1.287</t>
  </si>
  <si>
    <t>En el ítem obras civiles hay una disminución por M$10.008 por modificación de contrato.</t>
  </si>
  <si>
    <t>La diferencia en el ítem Consultorías se produce por la extensión de un mes en el contrato del Asesor Técnico de Obra Sr. Lauro Maldonado por la suma de M$1.681 durante el mes de septiembre del año 2017.</t>
  </si>
  <si>
    <t>El Proyecto contó contrato de Obras celebrado con  Empresa Guzmán Reyes Construcciones S.A , y Consultorias con Danny Escobedo Sanchez. Hubo una disminución en el monto contratado debido a que fueron descontados los gastos correspondientes a a la inspección SERVIU.</t>
  </si>
  <si>
    <t>El monto contratado coincide con el monto gastado. La diferencia se da por el item Gastos Administrativos el cual esta debidamente ingresado al BIP como gasto</t>
  </si>
  <si>
    <t>EN CONSULTORIA NO SE TIENE ACCESO AL SIGFE  PERIODO 2011 PARA VERIFICAR
GASTOS ADMINISTRATIVOS
FACTURA N°  11421542  DE FECHA 31.08.2013 DE EMPRESA EL MERCURIO S.A. POR UN  MONTO DE $750.504
MONTO CONTRATADO $ 2.746.481.000, MEDIANTE RESOLUCIÓN EX 570 21.08.2015 CON EL CUAL SE  REALIZA UN AUMENTO  DE OBRAS EXTRAORDINARIAS POR UN MONTO DE $367.416.707 Y 120 DÍAS, ADICIONALMENTE SE MODIFICO EL PLZO DE EJECUCIÓN A FINDE AGREGAR 100 DÍAS ADICIONALES  A FIN DE INCLUIR  LOS PAGOS  PAGO RESPECTIVOS.
SE REALIZA ADDEMDUM  POR OBRAS EXTRAORDINARIAS POR UN MONTO DE $ 86.135.396 CON 93 DÍAS ADICIONALES..</t>
  </si>
  <si>
    <t>Consultorias:
Res. 437 del 05-08-2015 que contrata a Alicia Ermann por M$5.159
Res. 333 del 27-07-2016 que contrata a Andrea Briones por M$3.669
Res. 320 del 25-07-2016 que contrata a Katty Chandia por M$805
Res. 320 del 25-07-2016 que contrata a Vivian Hernandez por M$4.048
Res. 315 del 25-07-2016 que contrata a Carolina Jara por M$7.283
Res. 315 del 25-07-2016 que contrata a Ruben Moncada por M$3.270
Res. 116835/226/2016 del 17-11-2016 que contrata a Leonardo Martinez por M$3.150
Res. 320 del 25-07-2016 que contrata a Aurelio Oñate por M$2.390
Res. 319 del 25-07-2016 que contrata a Maria Parejas por M$2.342
Res. 320 del 25-07-2016 que contrata a Carlos Villouta por M$2.820
Obras Civiles:
Res. 4924 del 09-12-2015 que ordena pago de Valores Proformas a Movistar por un monto de M$13.048.094
Res. 2158 del 10-06-2015 que contrata a Constructora Seminario Ltda., para la ejecución del Eje Nueva Imperial, por un monto de M$122.660 Res. 2113 del 20-06-2016 que contrata a Carlos Montino Carrasco., para la ejecución del Eje Av. La Reconquista, Eje Océano Atlántico y Eje Pasaje Diecinueve, por un monto de M$284.000
Res. 443 del 08-02-2017 que contrata a Marco Zenteno Figueroa, para la ejecución del Eje Curanilahue y eje Nueva Imperial, por un monto de M$343.421
Res. 3490 del 03-10-2017 que contrata a Milton Burgos Sandoval, para la ejecución del Eje Finlandia, por un monto de M$215.000.
Res. 2158 del 10-06-2015 que contrata a Constructora Seminario Ltda., para la ejecución del Eje Nueva Imperial
Res. 5302 del 28-12-2015 que aprueba Obras Extraordinarias por M$12.035, Supresiones de Obra por M$4.156, Disminuciones de Obra por M$3.101 y Aumentos de Obra por M$11.694, para dar cumplimiento a los estándares insertos en el Plan Ciclovías.
Res. 2113 del 20-06-2016 que contrata a Carlos Montino Carrasco., para la ejecución del Eje Av. La Reconquista, Eje Océano Atlántico y Eje Pasaje Diecinueve
Res. 183 del 19-01-2017 que aprueba Disminuciones de Obra por M$30, aumentos de Obra por M$5.537 y Obras Extraordinarias por M$1.542, para realizar modificaciones al trazado eje Pasaje 19, emplazamiento Iluminación y modificación aguas lluvias Avenida La Reconquista.
Res. 443 del 08-02-2017 que contrata a Marco Zenteno Figueroa, para la ejecución del Eje Curanilahue y eje Nueva Imperial
Res. 3181 del 05-09-2017 que aprueba Supresión de Obras por M$21.760, Aumentos de Obras por M$16.450 y Obras Extraordinarias por M$5.310, para ejecutar remoción de veredas, Remoción de Pavimentos, cambiar sumideros en mal estado, confeccion e instalacion de Paradero.
Res. 3864 del 30-10-2017 que aprueba Supresión de Obras por M$7.245, Aumentos de Obras por M$5.412 y Obras Extraordinarias por M$1.833, para instalación de segregadores y bolardos, construcción de sumideros, mejoramiento de paraderos.
Res. 3490 del 03-10-2017 que contrata a Milton Burgos Sandoval, para la ejecución del Eje Finlandia
Res. 1447 del 02-05-2018 que aprueba Supresión de Obras por M$351 y Aumentos de Obras por M$4.579, para ejecutar mas accesos vehiculares y mejora de pavimentos.</t>
  </si>
  <si>
    <t>En general la Unidad Técnica no pudo realizar buen uso de los recursos debido a que las 2 asesorías contratadas renunciaron no habiendo cumplido el objetivo en cuanto a su utilidad.</t>
  </si>
  <si>
    <t>La IDI fue reevaluada a inicios del año 2016, quedando por un valor total de M$1.177.078.-, según el siguiente detalle: 
OOCC: M$ 1.028.016.-, y	
Consultoría: M$ 149.062.-
El mismo año la IDI fue licitada y se adjudicó por un total de: M$1 091 231.-, según el siguiente detalle: 
OOCC: M$ 953.040.-, y
Consultoría: M$ 138.191.-
Durante la ejecución del contrato se realizaron las siguientes modificaciones:
OOCC: M$ 114.456.-, y
Consultoría: M$ 16.596.-
Las modificaciones fueron un 9,63% del monto recomendado.
Nota: El contrato es sin reajuste, por lo que la modificación que sufrió se realizó en la misma moneda.</t>
  </si>
  <si>
    <t>Res. Exenta N°270 de fecha 23 de febrero de 2018, que aprueba contrato de licitación N°868-23-LR17, por un monto de $293.880.660.-
Res. Exenta N°343 de fecha 08 de marzo de 2018, que aprueba modificación de contrato, (cambio de equipos). Se mantiene monto ofertado.
No hay registro de ingresos de los aportes de los beneficiarios por M$5.600.-</t>
  </si>
  <si>
    <t>OBRAS CIVILES : MONTO FINAL  OBRAS CIVILES =  M$ 547.271.-
RESOLUCIÓN DE CONTRATO Nº 24 DEL  01.08.2017  . MONTO CONTRATO : $534.880.672  .+$ 12.390.193.-=$547.270.865.- 
RESOLUCION EX Nº 1689 DEL 29.05.2018  de Disminucion $ 93.231.106.-Aumento $ 105.621.499.- AUMENTO EFECTIVO = $ 12.390 .193.-  
Año 2017. Oct =M$ 33.262.- Nov = M$ 80.739.- Dic  =M$ 107.935.- 
Año 2018  marzo = M$ 125.664.- Abril =M$ 74.4490.- Mayo M$ 97.885.-  Sept = M$ 27.337.-
CONSULTORIA :MONTO TOTAL =M$ 6.000.-
RESOLUCIÓN DE CONTRATO Nº 3717  DEL 30.08.2017 MONTO CONTRATO : $ 6.000.000.-
AÑO 2017: Sept = M$ 1.500.- Oct.M$ 1.500.-   M$ 1.500.-  y Dic. 2017 M$ 1.500.-</t>
  </si>
  <si>
    <t xml:space="preserve">Monto contrato: $897.798.584
Empresa: COPELEC LTDA.
Fecha Contrato: 25/05/2016
SIN MODIFICACIONES.
El monto traído desde BIP presenta errores. </t>
  </si>
  <si>
    <t>Proyecto con termino anticipado de contrato, y vuelto a recontratar.
 Los montos contratados se constituye del primer contrato con la constructora Monsalve y Vergara (liquidado en 2017), y con el segundo contrato  de Luiz Navarro Fuentes (2018).
En el primer contrato, el monto original contratado fue de M$ 487.863, luego de modificación a contrato por disminución de obras el contrato quedó en M$ 478.678.</t>
  </si>
  <si>
    <t>El contrato inicial fue por                                                       M$364.351
Hubo modificaciones y aumentos por un valor total de M$  89.999
En efecto, durante la ejecución de las obras, se requirieron modificaciones, por aumento, disminución y obras extraordinarias para dar respuesta a la comunidad, en relación a mejorar la accesibilidad y seguridad de los vecinos.</t>
  </si>
  <si>
    <t>Obras Civiles
- Contrato 1: Construcción Ciclo vías eje Baquedano, M$114.024.-
- Contrato 2: Construcción Ciclo vías Av. Simpson, M$985.945.-
Total Contratado M$1.099.969.-</t>
  </si>
  <si>
    <t>el monto de obra civil corregido considera la suma de los dos contratos.</t>
  </si>
  <si>
    <t xml:space="preserve">Tanto el ítem equipamiento como el de equipos se realizan las compras por Convenio Marco </t>
  </si>
  <si>
    <t>El contrato Directo incluyó el proyecto de Diseño y Construcción.
Los equipos y equipamientos fueron comprados  por Convenio Marco, por lo tanto no existe contrato. El cuadro anterior  de" Historial de Contratos y Gastos sin Contrato" no me permite incorporar los equipos y equipamientos en montos sin contrato.</t>
  </si>
  <si>
    <t>contrato original: 2.181.415.263, incluye $173.092.263, para adjudicar
modNº1: -6.582.270
mod. nº2: $218.934.000
Total : 2.393.766.993</t>
  </si>
  <si>
    <t>Con fecha 24/12/2015, se aprueba aumento de recursos para adjudicar de un 2.88%, por lo que se contrata por $8.988.972.003. 
1.- DISMINUCIÓN ORD. 189 20/01/2017 INTENDENTE $8.642.561.764.-
2.- AUMENTO DE CONTRATO ORD.1614 30/05/2017 INTENDENTE asciende  $ 9.107.648.071.-
3.- AUMENTO DE CONTRATO ORD.3251 03/11/2017 INTENDENTE, asciende a $ 9.367.054.038.-
Respecto a las expropiaciones se realizaron pagos por M$160.000 res. Nº1849 del 31/08/2017 que autoriza pago y $M35.000 mediante resolución Nº367 del 20.02.2018.</t>
  </si>
  <si>
    <t>Obras Civiles:
Res. 124 del 27-10-2016 que contrata a Luis Estrada Recabarren, para la ejecución del eje O´higgins, eje Tucapel - Barros Arana - Castellón y Eje Diagonal, por un monto de M$484.766
Res. 3861 del 02-11-2016 que contrata a Constructora Mayor Ltda., para la ejecución del Eje Manuel Rodriguez, por un monto de M$330.657
Res. 10 del 21-02-2017 que contrata a Constructora B &amp; F S.A., para la ejecución del eje Chacabuco/ Roosvelt/ Juan Bosco, por un monto de M$943.490
Res. 1125 del 04-04-2017 que contrata a Comercial Industrial Santa Olga Ltda., para la ejecución del Eje Ongolmo I, entre Av. Manuel Rodriguez y Av. Los Carreras, por un monto de M$360.875
Res. 37 del 29-06-2017 que contrata a Carlos Montino Carrasco, para la ejecución del Eje Ongolmo II, entre Av. Los Carreras y Diagonal Pedro Aguirre Cerda, por un monto de M$563.000</t>
  </si>
  <si>
    <t>Obras Civiles tuvo un aumento de obras extraordinarias por $ 59.263.057 el 28 de diciembre del 2017</t>
  </si>
  <si>
    <t>Res. Exenta N°1522 de fecha 26 de octubre de 2017, que aprueba contrato de licitación N°868-17-LQ17, por un monto de $201.875.454.-
Res. Exenta N°1093 de fecha 25 de julio de 2018, que aprueba modificación de contrato, por un monto de $20.186.927.-</t>
  </si>
  <si>
    <t>Consultorías:
Res. 3517 del 03-10-2017 que contrata a Pedro Solar Baeza, por un monto de M$11.200, de los cuales se pagaron en el año 2017, M$3.200 y en el año 2018 M$3.200, pagando un total de M$6.400.
Obras Civiles:
Res. 149 del 30-12-2016 que contrata a EBCO, para la Construcción del Parque Estero Quilque, Los Ángeles., por un monto de M$9.824.973. 
Contrato de EBCO:
Res. 638 del 27-02-2018 que aprueba Supresión de Obra por M$418.459, Disminuciones de Obra por M$230.569, Aumentos de Obra por M$405.173 y Obras Extraordinarias por M$490.571 enfocados en solcuión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
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t>
  </si>
  <si>
    <t>El contrato de Obras Civiles original $ 2.143.655.872 sufrió modificaciones, consistentes en aumento de obras por $ 210.419.585 y disminuciones por $ 1.556.998, quedando el contrato final de obras civiles por un valor de $ 2.352.518.469.
Contrato equipamiento: $ 69.211.852
Contrato Equipos: $ 34.634.637</t>
  </si>
  <si>
    <t>El contrato de Obras Civiles por un monto de $610.467.685 con una duración de 300 días, de fecha 30 de octubre de 2015, siendo la fecha de inicio el 19 de noviembre de 2015 (entrega de terreno) y la fecha de término el 13 de septiembre de 2016. Sin embargo, hubo modificación del contrato en los montos, hubo suplemento de fondos, quedando el contrato finalmente en $612.028.141. Siendo la Recepción Provisoria de fecha 06/10/2016 y Recepción Definitiva de fecha 12/12/2017.
Para los gastos administrativos, se considera la fecha en que el ingreso de los recursos fue rendido al Depto. de Finanzas del Gobierno Regional,  mediante el comprobante de ingresos (30.01.2014), cuyo monto girado fue de $4.251.000. 
Para el caso de Consultorías, no hubo contratos en este ítem.
Para los ítems de equipos y equipamiento hubo varios contratos, mediante adjudicaciones a medida que se iban realizando los procesos licitatorios o bien cuando la adquisición fue realizada bajo la modalidad de convenio marco o trato directo.</t>
  </si>
  <si>
    <t>Se rectifica el monto del contrato, monto que considerando todas las modificaciones realizadas, quedo finalmente en $2.013.318.458.-.
Así también, en marzo del 2016 la Subsecretaría realizó la transferencia de M$ 1.000 por concepto de GGAA, sin embargo a la fecha dicho monto no ha sido rendido  por parte de la Unidad Técnica, por lo que se hará la solicitud del reintegro a la Subsecretaría.</t>
  </si>
  <si>
    <t>EL MONTO CONTRATADO ORIGINALMENTE FUE DE $3.967.759.635, PERO TUVO DOS AUMENTOS DE OBRA AUMENTO 1 $42.045.370 AUMENTO 2 $183.233.151</t>
  </si>
  <si>
    <t>Res. 30 del 08-06-2017 que contrata a Constructora Manzano y Asociados Ltda., para la Construcción del Parque Humedal Los Batros, San Pedro De La Paz, por un monto de M$6.164.293
Res. 2983 del 22-08-2017 que contrata a Constructora Manzano y Asociados Ltda., para la ejecución de la Plaza de juegos de agua en el Parque Humedal Los Batros, San Pedro De La Paz, por un monto de M$305.376.
Res. 30 del 08-06-2017 que contrata a Constructora Manzano y Asociados Ltda., para la Construcción del Parque Humedal Los Batros, San Pedro De La Paz.
         Res. 4657 del 26-12-2017 que aprueba aumentos de obra por M$345.382, Obras extraordinarias por M$546.249 y Supresiones de Obra por M$317.157 para retirar excedentes de fondos de sitios de viviendas, rellenos, Cambio Trazado de Colector de Aguas Lluvias Sector Cancha de Futbol, Reja Perimetral, cambio de fundaciones de Pasarelas, 
         Res. 729 del 06-03-2018 que aprueba aumentos de obra por M$570.121, Obras Extraordinarias por M$68.839, Disminuciones de Obra por M$16.247 y Supresiones de Obra por M$7.076 para Mejorar y reforzar rejas Perimetrales ambas Canchas de Futbol, mejorar y reforzar barandas de terrazas y pasarelas, Dar solucion a las aguas lluvias interiores del parque, Empalme acceso Peatonal con Avenida Las Torres, Empalme Acceso Vehicular con Avenida Las Torres, Mejoramiento Evacuación de Aguas Lluvias acceso Candelaria, Refuerzo Estructura Cubierta Sede Social, Modificación Proyecto Sanitario, Modificacion Hojalatería de accesos y Camarines, Mejoramiento fundaciones de Torres de Iluminación, Mejoramiento Evacuación Aguas Lluvias Acceso Sur, Instalar césped con su riego, Señáleticas.</t>
  </si>
  <si>
    <t>El contrato inicial contemplaba un monto de  $26.664.787  para Consultorías y un monto de $ 877.563.968 para Obras Civiles, obteniendo un total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$ 911.454.948 para Obras Civiles.</t>
  </si>
  <si>
    <t>El monto del contrato corresponde a $396.765.749 y no existen modificaciones realizadas durante la ejecución del proyecto.</t>
  </si>
  <si>
    <t>Contrato inicial Resol. Exenta N° 921 de fecha 21.06.2016 (M$352.146)
Modificación de contrato Resol. Exenta N° 2331 de fecha 30.12.2016 (aumento en M$20.129)
Se pagaron 2 estados de pagos en consultoría, debido a que las obras terminaron antes de lo estimado.
año 2016 : M$1.500 
año 2018: M$ 1.500</t>
  </si>
  <si>
    <t>Obra contratada a INVERSIONES GVG LTDA. según RES 1959 de fecha 04-04-2018, y con modificación de contrato según RES 6084 de fecha 29-10-2018 y RES 7177 de fecha 11-12-2018. Monto del contrato con modificaciones M$382.587.-</t>
  </si>
  <si>
    <t>El primer contrato de OOCC fue por M$  891.235
Hubo aumento de obras por              M$        9.195
El Contrato de Consultorías fue por M$18.000, sin embargo, el monto cancelado fue por M$12.650, ya que el profesional se retiró antes de la conclusión del contrato.</t>
  </si>
  <si>
    <t>El contrato 92 del 29-05-2017 fue por $543.082.520.- incluidos $3.000.000 de valores pro forma , la diferencia se debe a que en el BIP se ingreso el monto del contrato sin incluir el valor pro forma.
Por resolución 5231 del 23.10.2018, se desglosa y se liberan $12.622.123.- del contrato original.</t>
  </si>
  <si>
    <t>OBRAS CIVILES		
RES.DOH XI N°	256	23-05-2017
INICIO OBRA:	24-05-2017	
MONTO:	 $ 834.866.952 	
PLAZO:	360	DÍAS
FECHA TERMINO	18-05-2018	
RES. DOH XI N°	345	04-07-2017
AUMENTO CONTRATO:	 $ -   	
NUEVO MONTO:	 $ 834.866.952 	
AUMENTO PLAZO:	0	DÍAS
PLAZO:	360	DÍAS
FECHA TERMINO	18-05-2018	
RES.DOH XI N°	787	07-12-2017
AUMENTO CONTRATO:	 $ 83.303.609 	
NUEVO MONTO:	 $ 918.170.561 	
AUMENTO PLAZO:	0	DÍAS
PLAZO:	360	DÍAS
FECHA TERMINO	18-05-2018	
RES.DOH XI N°	230	24-04-2018
AUMENTO CONTRATO:	 $ 58.934.279 	
NUEVO MONTO:	 $ 977.104.840 	
AUMENTO PLAZ0:	90	DÍAS
NUEVO PLAZO:	450	DÍAS
TÉRMINO:	16-08-2018	
RES.DOH XI N°	617	31-08-2018
AUMENTO CONTRATO:	 $ -   	
NUEVO MONTO:	 $ 977.104.840 	
AUMENTO PLAZO:	45	DÍAS
NUEVO PLAZO:	495	DÍAS
TÉRMINO:	30-09-2018	
RES.DOH XI N°	705	09-10-2018
AUMENTO CONTRATO:	 $ -   	
NUEVO MONTO:	 $ 977.104.840 	
AUMENTO PLAZ0:	25	DÍAS
NUEVO PLAZO:	520	DÍAS
TÉRMINO:	25-10-2018	
ASESORÍA		
RES.DOH XI N°	271	29-05-2017
INICIO OBRA:	24-05-2017	
MONTO:	 $ 171.147.725 	 
RES.DOH XI N°	836	15-12-2017
AUMENTO DE MONTO:	 $ 17.077.240 	
MONTO TOTAL:	 $ 188.224.965 	 
RES.DOH XI N°	245	26-04-2018
AUMENTO DE MONTO:	 $ 12.081.527 	
MONTO TOTAL:	 $ 200.306.492</t>
  </si>
  <si>
    <t>El proyecto inicialmente fue formulado con gastos asociados a ítem Consultorías, sin embargo a partir del año 2017 los costos por servicios internos de inspección fueron asumidos con recursos ministeriales, motivo por el cual se decidió devolver la totalidad del dinero gestionado para el ítem consultorías del proyecto.</t>
  </si>
  <si>
    <t>El proyecto contempló inicialmente los ítems de asesorías y expropiaciones.
Finalmente se terminó por no contratar las asesorías, y no se requirió de expropiaciones.
ESTE PROYECTO TIENE SÓLO UN CONTRATO DE OBRAS, QUE FUE ADJUDICADO POR M$ 1.539.497, CON 2 MODIFICACIONES QUE ALCANZARON A M$ 224.256, MÁS REAJUSTE POR M$ 41.814.
EL MONTO TOTAL DEL PROYECTO FUE DE M$ 1.805.566.(CONTRATO MAS MODIFICACIONES, MÁS REAJUSTES), QUE CORRESPONDE AL PAGO DE M$ 1.763.753  DEL CONTRATO, MÁS REAJUSTES POR M$ 41.814, QUE DA UN MONTO TOTAL DE M$1.805.566
LA MODIF. N°1, POR M$ -15 CORRESPONDE A RESOLUCIÓN  DV. DRAP. N° 396 DEL 10.05.2016
LA MODIF. N°2, POR M$ 224.389 CORRESPONDE A RESOLUCION  DV. DRAP. N° 589 DEL 13.07.2016</t>
  </si>
  <si>
    <t>Primer contrato de obras, fechado el 2 de septiembre  de 2016, por un monto de M$985.409.
Modificación del contrato original, con fecha 14 de noviembre de 2017, llegando al Monto e M$1.013.571, debido a obras extraordinarias.</t>
  </si>
  <si>
    <t>CONTRATO RES. AFECTA 039 19/08/2016 FECHA DE INICIO 23/09/2016. MONTO $2.116.946.041
FECHA DE TERMINO ORIGINAL 20/07/2017.
AUMENTO DE OBRA Y PLAZO POR RES. EXENTA 816 04/09/2017 MONTO $635.083.868.
NUEVO MONTO CONTRATO 2.752.029.909,
NUEVA FECHA DE TERMINO 25/12/2017.
GASTOS ADMTIVOS FUERON ASUMIDOS CON CARGO AL ST22 DEL SERVIU Y NO CON CARGO AL PROYECTO PUBLICACION DE LICITACION EN DIARIO REGIONAL $89250
CONSULTORIAS                      $0  NO SE REALIZARON GASTOS ASOCIADOS A CONSULTORIAS POR QUE EL SERVIU ESTIMO QUE TENIA LAS CAPACIDADES TECNICAS PARA HACERLOS.</t>
  </si>
  <si>
    <t>Se adjuntan los documentos que respaldan los informes de los cambios de contrato, se agregó un equipo electrógeno para el funcionamiento de bomba que impida en caso de lluvias que se anegue el paso bajo nivel.
Se agregaron algunas expropiaciones que no estaban consideradas originalmente o un aumento de m2, de acuerdo a lo indicado por requerimiento de la Municipalidad.</t>
  </si>
  <si>
    <t>EL CONTRATO ORIGINAL FUE POR $ 350.151.848.- Y SE DISMINUYO A $ 336.803.227.-</t>
  </si>
  <si>
    <t>El contrato de Obras Civiles tuvo modificaciones (Ajuste de Cubos, Aumento de Obras, Disminuciones de Obras, Obras Extraordinarias más los valores Proforma), dado ello, el total del contrato final fue de M$594.143.-</t>
  </si>
  <si>
    <t>mediante REsolucion DOH Nº 4310 de fecha 30.11.2017, se aprueba el gasto del contrato por un monto  de $363.332.803
mediante Resolucionn DOH Nº 4466 de fecha 11.12.2017, se aprueba el gasto por concepto de Gestion Tecnica y Administrativa por un monto de $52.683.256.
mediante Contrato 11738-1 aprobado bajo Resolucion DOH Nº 3826 de fecha 13.11.2018, la modificacion seria de la siguiente manera:
Disminucion de obras: $9.698.500
Obras nuevas: $23.490.324
Obras Extraordinarias: $19.525.363
 lo que da un aumento efectivo de $33.317.187</t>
  </si>
  <si>
    <t>Ítem Obras Civiles:
Resolución DOH N° 1083 de 18-04-2017 aprueba el gasto y autoriza el pago del contrato por un monto de $ 391.132.944 y plazo de 300 días.
Resolución DOH N°3949 del 14-12-2017 Aprueba el gasto y autoriza el pago de la Modificación N°1 (Monto$ 60.147.603 y plazo 100 días
Resolución DOH N°2210 del 17-08-2018  Aprueba modificación de obra y Plazo N°2, no significa modificación del monto del presupuestado pero sí un plazo de 120 días
Resolución DOH N°2425 del 10-09-2018  Aprueba modificación de Plazo N°3
Ítem Consultoría:
Resolución DOH N° 1082 de 18-04-2017 aprueba el gasto y autoriza el pago de Gastos administrativos por un monto de 56.714.277 y plazo de 300 días.
Resolución DOH N°3950 del 14-12-2017 Aprueba el gasto y autoriza el pago de la Modificación N°1 Gastos administrativos  (Monto$ 8.721.402 y plazo 100 días
Resolución DOH N°2222 del 17-08-2018  Aprueba modificación N°2 de Plazo de GA,  no significa modificación del monto del presupuestado pero sí un plazo de 120 días
Resolución DOH N°2431 del 10-09-2018  Aprueba modificación de Plazo N°3 en 60 días. 
Se indica que el monto adjudicado del contrato fue menor al monto aprobado por ministerio de Desarrollo Social.
Cabe destacar que el contrato se realizó durante los años 2017-2018.</t>
  </si>
  <si>
    <t>El contrato de obras civiles fue adjudicado por M$285.004 y sufrió una modificación de obra por M$25.015.
El contrato de Consultorías se adjudica por un 14.5% de monto de las obras civiles con la UT APR de Essal, por el convenio vigente entre la DOH y Essal S.A.</t>
  </si>
  <si>
    <t>El contrato original de OOCC con financiamiento GORE fue por M$ 1.716.486
El contrato original de Consultarías fue por M$17.728.
Aumento Consultoría                                         M$10.763
Durante la ejecución de las obras, hubo un incendio que destruyó 8 de las salas construidas con el proyecto. Se debió aumentar el plazo de ejecución, y aumentar el valor de la consulto ría para extender el plazo de la asesoría hasta el nuevo plazo de ejecución de obras.</t>
  </si>
  <si>
    <t xml:space="preserve">CONSULTORIAS NO TIENE CONTRATOS PARA ESTE PROYECTO.
EQUIPAMIENTO: el monto total contratado  fue de $65.570.366.-, por tanto la diferencia entre el original y el corregido es solo por aproximacion.-
EQUIPOS: el monto total contratado   fue de $172.922.803.- , por tanto la diferencia entre el original y el corregido es solo por aproximación.-
GASTOS ADMINISTRATIVOS: el monto total contratado y rendido es de M$11.025.- y corresponde a gastos de oficina, viaticos y copia de planos.-
OBRAS CIVILES:El monto contratado según Resolución Exenta N°3056 es de M$2.503.533.-El plazo contratado era de 330 días a contar del AET de fecha 2.11.2016.- Término contractual:27.9.2017.-
                 ADENDUM Nº1: Aprobado por Resolución Exenta Nº3690/23.6.2017 , contempla un aumento del plazo en  23 días corridos, vale decir, el nuevo plazo es de 353 días.- Nuevo término contractual: 20.10.2017
             ADENDUM Nº2: Aprobado por Resolución Exenta Nº 5642/4.10.2017, contempla modificación al contrato: 
                                              AUMENTO DE OBRA…..........................M$8.020.-
                                              DISMINUCION DE OBRA…....................M$-13.381.-
                                             OBRA EXTRAORDINARIA…...................M$5.361.-
Se mantiene el término contractual de 20.10.2017.-
           ADENDUM Nº3: Aprobado por Resolución Exenta Nº5966/2.11.2017, contempla un nuevo aumento de plazo de 30 dias corridos, quedando la ejecución de la obra en un plazo total de 383 días.- Nuevo término contractual:19.11.2017
OTROS GASTOS: El valor contratado según Resolución Exenta N°3056 es de M$6.163.- y corresponde al valor proforma
 se adjunta en carpeta digital,: CONTRATO Y MODIFICACIONES DE CONTRATO;
ADENDUM Nº1
RESOLUCION APRUEBA ADENDUM Nº1
ADENDUM Nº2
RESOLUCION APRUEBA ADENDUM Nº2
ADENDUM Nº3
RESOLUCION APRUEBA ADENDUM Nº3
LIQUIDACION DE CONTRATO
RESOLUCION APRUEBA LIQUIDACION DE CONTRATO
 se adjunta en carpeta digital,: ACTAS:
RESOLUCION APRUEBA ARP
RESOLUCION APRUEBA ARD
 </t>
  </si>
  <si>
    <t xml:space="preserve">Mediante llamado a LicitaciÃ³n PÃºblica ID 638-32-LP15, se solicita la adjudicaciÃ³n de la oferta presentada por la Constructora  SALFA que asciendio a un total de $ 1.883.008.256, Ãtem Obras Civiles. Superando la oferta supera en $ 138.507.256, al  Ãtem Obras Civiles del proyecto . el monto recomendado fue de $1.744.501.000, un 8% del costo recomendado para el Ã­tem. </t>
  </si>
  <si>
    <t>Las obras Civiles se contrataron originalmente por un monto total de M$ 960.000 dividido en M$ 550.861 SECTORIAL y M$ 409.139 de aporte F.N.D.R.   Posterior a aquello, se tremita y aprueba una modificación al contrato producto de obras extraordinarias aumentando en M$ 127.726  el monto total del contrato siendo el FNDR la fuente de financiamiento quien absorbe dicho aporte, quedando de la siguiente forma:
Financiamiento Sectorial: M$ 550.861.-
Financiamiento FNDR:  M$ 536.865.-
De esta forma el total del financiamiento de las obras civiles corresponde a  M$ 1.087.726.</t>
  </si>
  <si>
    <t>No hubo gastos sin contrato.</t>
  </si>
  <si>
    <t>El monto del contrato corresponde a $968.900.843
Primera modificación del contrato con fecha 28.12.2017 con un incremento en el monto de $16.504.792 correspondiente a obras extraordinarias en relación a extensión de muros de mampostería y muretes de solera tipo A para contención de terrenos.
Finalmente el monto del contrato termina en $985.405.635</t>
  </si>
  <si>
    <t>OBRA CIVIL POR $ 320.750.583.- SIN MODIFICACION</t>
  </si>
  <si>
    <t>CONTRATO POR UN MONTO DE $897.798.584 CON LA EMPRESA COPELEC.
SIN MODIFICACIONES DE CONTRATO.</t>
  </si>
  <si>
    <t>Este proyecto consta de un contrato en el ítem de Consultorías y un contrato en el ítem de Obras Civiles.
El contrato de Obras Civiles es por un monto total de $597.172.402 compuesto por un monto inicial de $569.707.312 mas un suplemento de $27.465.090, con plazo total de 256 días.
El contrato de Consultorías corresponde a la contratación de una Asesora Técnica de Obras por un monto de $6.566.000.</t>
  </si>
  <si>
    <t xml:space="preserve">Obras Civiles: Monto Original Contratado $792.528.344, Aumento de Contrato $75.592.788, Monto total $ 868.124.132. Aumento dice relación con la construcción de un terraplén para la calle. </t>
  </si>
  <si>
    <t>Contrato aprobado mediante Resolución de fecha 21 de junio de 2016.</t>
  </si>
  <si>
    <t xml:space="preserve">Monto Contratado Inicialmente de $706.538.484 y posteriormente se autoriza un incremento de contrato de 39.280.484. correspondiente a muros de contencion y mov. de tierra. </t>
  </si>
  <si>
    <t>Obras civiles: Constructora San Fernando S.A, por un monto de M$ 756.685</t>
  </si>
  <si>
    <t>No se generaron  gastos en el sistema SIGFE, asociados a Equipamiento</t>
  </si>
  <si>
    <t>Se registra diferencia en consultoría debido a que se modificó el contrato original por Res. Ex. N° 2659 del 28/12/2017, da término anticipado y disminuye el valor del contrato, el cual se encuentra ingresado en la etapa de evaluación técnica</t>
  </si>
  <si>
    <t>Del contrato de consultorías de M$9.000.- se cancela M$8.360.-, ya que no son requeridos los servicios, por lo tanto, no se cancela el ultimo estado de pago restante del contrato. En lo demás, no existen modificaciones.</t>
  </si>
  <si>
    <t>Monto Obras Civiles esta Correcto. Contrato Original M$1.038.884.880- + Aumento de Contrato M$82.530.172- Monto Total del contrato OO.CC M$1.121.413.052.-
Los Ítems Consultoría y G. Adm. no tuvieron gastos. sin embargo se replica el valor por defecto de la plataforma.</t>
  </si>
  <si>
    <t>Contrato 68/2017 de obras civiles que contrató a la empresa BITUMIX
con las siguientes modificaciones:
Res N° 3666/2017:
1ra Disminución de Obras $-57.982.904.-
1ra Liquidación de aumento de obras	$39.550.824.-
Res .N°4872/2018:
Mayor valor proforma	$156.733.543.-
Res.N°1562/2018:
2da disminución de obras $-24.144.217.- 
2da Liquidación de Aumento de obras	$33.231.107.-
1 Liquidación de Obras Extraordinarias	$63.065.285.-
aumento de plazo 18 días</t>
  </si>
  <si>
    <t>Observaciones Institución Financiera</t>
  </si>
  <si>
    <t>El presupuesto inicial del contrato fue de $573.496.000, con un aumento efectivo de $25.860.853, quedando el valor del contrato en 
$ 599.329.853, esta modificación en el monto aprobado bajo Resolución DOH N º3919 de fecha 21.11.2018.
quedando la modificación del monto de la siguiente manera:
Disminución de obras $1.226.507
Obras Extraordinarias$18.210.149
Obras nuevas $8.877.211
lo que da un un aumento efectivo en el valor de contrato de $25.860.853
Mediante Resolución DOH Nº4426 de fecha 10.12.2018, se aprueba el aumento del Gasto de Gestión Técnica y Administrativa de Nuevosur S.A en $3.749.824.</t>
  </si>
  <si>
    <t>Proyecto  tuvo retrasos en su ejecución , lo que demoró el gasto en obras civiles.</t>
  </si>
  <si>
    <t>Existe una diferencia con el Sigfe, debido a que a que Sigfe no se encuentra actualizado, ya que el último decreto de este proyecto es del 2018, provocando una diferencia en el item vehículos y obras civiles.
Existieron dos modificaciones de contratos:
1)  por M$ 62.196 por modificaciones en estanque de agua, instalación grupo generador, modificación alimentadores desde subestación hasta tablero TTA, modificación subestación, caseta grupo generador en estructura metálica y coordinación pavimentos proyectados. 
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Total modificaciones: M$ 110.306
Monto final contrato: M $ 1.213.991</t>
  </si>
  <si>
    <t>Todos los gastos de los diferentes Items fueron cargados en el Sigfe, desconozco el origen de las diferencias.</t>
  </si>
  <si>
    <t>ESTO DE PAGO OOCC
N° FACTURA	                       FECHA	  MONTO  
557	                                   23-04-2015	 $ 12.136.536 
566	                                   10-06-2015	 $ 7.878.677 
588	                                   10-07-2015	 $ 70.221.643 
602	                                   18-08-2015	 $ 27.117.825 
610	                                   11-09-2015	 $ 32.593.925 
618	                                   23-10-2015	 $ 36.895.068 
625	                                   10-11-2015	 $ 53.621.394 
635	                                   15-12-2015	 $ 49.887.057 
643	                                   29-12-2015	 $ 36.439.888 
656	                                   26-04-2016	 $ 18.815.055 
654	                                   22-02-2016	 $ 30.694.039 
757	                                   23-06-2017	 $ 32.202.125 
                                                                                  TOTAL		 $ 408.503.232 
GASTOS ADMINISTRATIVOS
ORDEN DE COMPRA	FACTURA	MONTO
3172-115-CM15	5929257	 $ 682.178 
3172-116-CM15	      1681	 $ 324.275 
		                                                     TOTAL $ 1.006.453 
EQUIPOS
ORDEN DE COMPRA	                   FACTURA	            MONTO
4928-455-CM14	                     11879	        $ 357.988 
4928-48-CM14	                                 242	        $ 160.734 
4928-467-CM14	                      1036	        $ 555.644 
4928-444-CM14	                      5446	        $ 122.606 
4928-538-CM14	                    11933	        $ 638.579 
4928-507-CM14	                    43428	        $ 151.787 
4928-486-CM14	                      5404	        $ 550.354 
4928-603-CM14	                      5490	     $ 1.370.542 
4928-485-CM14	                      5615	     $ 1.662.218 
4928-578-SE15	                              6360	        $ 631.576 
4928-649-SE15	                            15806	   $ 13.446.108 
4928-648-SE15	                                 146	     $ 5.938.100 
                                                                                        TOTAL  $25.586.236
EQUIPAMIENTO
ORDEN DE COMPRA	              FACTURA	            MONTO
3179-723-SE15	                          2027	          $ 459.341 
3179-728-CM15	                 7512	          $ 210.273 
3179-721-CM15	               11598	          $ 482.336 
3172-722-CM15	                   675	          $    97.782 
3179-720-CM15	                   401	          $    47.242 
3179-424-CM15	                 2029	          $  363.521 
3179-718-CM15	               17281	          $  254.470 
3179-725-CM15	             156217	          $  597.360 
3179-733-CM15	                    588	          $     29.453 
3179-726-CM15	                  3447	          $   327.731 
3179-734-CM15	                 1063	          $   218.162 
3179-727-CM15	                 11539	          $   135.222 
3179-719-CM15	               171613	          $   559.881 
3179-731-CM15	                      270	          $   525.767 
3179-730-CM15	                        31	         $ 2.344.051 
3179-732-CM15	               217640	         $    142.556 
3179-867-SE15	                                 83	         $      71.281 
3179-525-SE17	                            5337	         $ 595.462 
		                                                                                  TOTAL          $ 7.461. 891   
VEHICULOS
ORDEN DE COMPRA	FACTURA	MONTO
5240-29-SE15	         16905	 $ 4.188.800 
5240-29-SE15	        16906	 $ 4.188.800 
5240-29-SE15	        16907	 $ 4.188.800 
5240-29-SE15	       16908	 $ 4.188.800 
5240-29-SE15	       16910	 $ 4.188.800 
5240-29-SE15	       16911	 $ 4.188.800 
5240-29-SE15	       16912	 $ 4.188.800 
5240-303-SE15	  3228220	 $ 1.571.500 
5240-771-SE14	         6441	 $ 35.212.100 
	                                                    TOTAL	 $ 66.105.200</t>
  </si>
  <si>
    <t>No existen diferencias con respecto al SIGFE. Sin embargo para contextualizar en este proyecto existieron  2 contratos:
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 Se realizaron 4 estados de pago; el  Estado de Pago (EP) N°1 se aprueba con Res. SERVIU N°2161 de fecha 29.12.15 por $ 15.490.409, EP N°2 se aprueba con Res. SERVIU N°624 de fecha 16.03.16 por $ 21.548.581, EP N°3 se aprueba con Res. SERVIU N°725 de fecha 24-03-16 por $ 23.729.899  y el  EP N°4 se aprueba con Res. SERVIU N°1440 de fecha 27.05.16. por $ 3.291.811.-
2do. Contrato: Construcción Espacio Público Sector Fiesta Cruz de Mayo,  con la empresa Constructora de Pavimentos Asfalticos BITUMIX S.A., mediante Resolución Afecta N° 20 del 06-09-2016, por un monto original de $1.384.882.178.- y un plazo de ejecución de 420 días. Se inician las obras el 07-11-2016, siendo la fecha de término original el 01-01-2018.
Se realiza un aumento de plazo por 42 días corridos, sancionado mediante Resolución Exenta N° 225 de fecha 17-01-2018, debido a la contratación de aumentos y obras extraordinarias, siendo la fecha definitiva de término contractual el 12-02-2018.
La fecha de término real fue el día 25-01-2018, según acta de recepción de la obra N° 11/2018.
Además se realizan 3 modificaciones al monto del contrato, las cuales se detallan:
Primera modificación de monto de contrato se realiza mediante Resolución Exenta N°  2188 de fecha 03-07-2017, aumentándose en $93.637.674.- producto de modificaciones a las obras indicadas en Informe Técnico N° 517/2017.
Segunda modificación de monto de contrato se realiza mediante Resolución Exenta N° 3982 de fecha 30-11-2017, aumentándose en $ 35.533.246.- producto de modificaciones a las obras indicadas en Informe Técnico N° 1138/2017.
Tercera modificación de monto de contrato se realiza mediante Resolución Exenta N° 584 de fecha 09-02-2018, aumentándose en $13.518.422.- producto de modificaciones a las obras indicadas en Informe Técnico N° 139/2018.
Considerando las 3 modificaciones de contrato señaladas anteriormente, el monto final del contrato es de $1.527.571.520.-
El total de ambos contratos arrojan un valor de $ 1.591.632.220.-
En este proyecto se realizaron 12 estados de Pago (EP);  EP N°1 se aprueba con Res. SERVIU N°4460 de fecha 26.12.16 por $99.963.520, EP N°2 se aprueba con Res. SERVIU N°913 de fecha 27.03.17 por $210.098.475, EP N°3 se aprueba con Res. SERVIU N°1308 de fecha 25.04.17 por $70.004.237,EP N°4 se aprueba con Res. SERVIU N°1688 de fecha 26.05.17 por $60.586.691, EP N°5  se aprueba con Res. SERVIU N°2119 de fecha 27.06.17 por $148.019.325, EP N°6 se aprueba con Res. SERVIU N°2466 de fecha 27.07.17 por $155.901.543, EP N°7 se aprueba con Res. SERVIU N°2814 de fecha 25.08.17 por $143.610.007,EP N°8  se aprueba con Res. SERVIU N°3154 de fecha 26.09.17 por $106.271.750,  EP N°9 se aprueba con Res. SERVIU N°3532 de fecha 25.10.17 por $141.089.808, EP N°10  se aprueba con Res. SERVIU N°3964 de fecha 29.11.17 por $142.138.723, EP N°11 se aprueba con Res. SERVIU N°4356 de fecha 28.12.17 por $172.966.382 y EP N°12 se aprueba con Res. SERVIU N°1701 de fecha 18.05.18 por $76.921.059.</t>
  </si>
  <si>
    <t>Los devengo/pagos realizados son:
M$    	Fecha	                 Cta. Pptaria
56.602 	01-08-2018	31.02.004 - OBRAS CIVILES
79.081 	01-04-2018	31.02.004 - OBRAS CIVILES
60.351 	01-03-2018	31.02.004 - OBRAS CIVILES
154.133 	01-02-2018	31.02.004 - OBRAS CIVILES
47.380 	01-12-2017	31.02.004 - OBRAS CIVILES
6.935 	01-12-2017	31.02.005 - EQUIPAMIENTO
409 	01-12-2017	31.02.006 - EQUIPOS
53.683 	01-11-2017	31.02.004 - OBRAS CIVILES
477 	01-11-2017	31.02.005 - EQUIPAMIENTO
59.520 	01-10-2017	31.02.004 - OBRAS CIVILES
39.324 	01-09-2017	31.02.004 - OBRAS CIVILES
39.716 	01-08-2017	31.02.004 - OBRAS CIVILES
6.568 	01-07-2017	31.02.004 - OBRAS CIVILES
10.487 	01-06-2017	31.02.004 - OBRAS CIVILES
1.854 	01-12-2016	31.02.006 - EQUIPOS
3.811 	01-11-2016	31.02.005 - EQUIPAMIENTO</t>
  </si>
  <si>
    <t>El gasto señalado en la columna SIGFE presenta diferencias con lo efectivamente ejecutado en los siguientes componentes:
Equipamiento. El valor correcto es M$84.534., por tanto lo señalado en la columna SIGFE es menor en M$2.806
Equipos: El valor correcto es M$ 84.535, por tanto lo señalado en la columna SIGFE es menor en M$ 6.355
Revisado directamente el SIGFE, los valores están correctos en dicha plataforma. Corresponden a devengos del mes de Agosto de 2018, en ambos componentes por el mismo valor de la diferencia.
Se hace presente que el resto de los componentes no presenta diferencias con lo efectivamente ejecutado.</t>
  </si>
  <si>
    <t>Existe una diferencia con el Sigfe, debido a que a que Sigfe no se encuentra actualizado, ya que el último decreto de este proyecto es del 2018, provocando una diferencia en el item vehículos y obras civiles.</t>
  </si>
  <si>
    <t>Diferencia en contrato de obras civiles.</t>
  </si>
  <si>
    <t xml:space="preserve">No existen saldo por pagar  en ninguno de los contratos, por lo que el monto contractual coincide con el gasto del proyecto. </t>
  </si>
  <si>
    <t>No hay diferencias con el gasto efectivo del proyecto.</t>
  </si>
  <si>
    <t>No existe diferencia entre lo efectivamente pagado y lo consignado en SIGFE</t>
  </si>
  <si>
    <t xml:space="preserve">LA DIFERENCIA EN OBRAS CIVILES SE DEBE  A QUE EN EL BIP   SE  CARGO DE MENOS UN ESTADO DE PAGO EN EL AÑO 2017   PERO SIGFE REFLEJA EL VERDADERO GASTO.
SE INFORMA QUE EL ITEM OTROS GASTOS   NO FUE UTILIZADO </t>
  </si>
  <si>
    <t>Gasto Sige es el subsidio a la inversión del Gore    M$ 171243.</t>
  </si>
  <si>
    <t>La diferencia mas significativa entre el gasto y el sistema Sifge se da en el  ítem Equipamiento, desconociéndose motivo que pueda originar tal diferencia al apreciarse en el transcurso de los años que los gastos reales del ítem se ven reflejados en el sistema Sigfe . Los gastos que el sistema arroja por año corresponden a los siguientes:
2014-GGAA=M$ 3.000.-
2014-OOCC=M$ 0.-
2014-CONSULTORIAS=M$ 18.992.-
2014-EQUIPOS=M$ 0.-
2014-EQUIPAMIENTO=M$ 0.-
2014-OTROS GASTOS=M$ 0.-
2015-GGAA=M$ 286
2015-OOCC=M$ 1.700.081
2015-CONSULTORIAS=M$ 73.193
2015-EQUIPOS=M$ 300.000.-
2015-EQUIPAMIENTO=M$ 0.-
2015-OTROS GASTOS =M$ 1.767
2016-OOCC=M$ 3.886.383.-
2016-CONSULTORIAS=M$ 131.244.-
2016-EQUIPOS=M$ 313.808.-
2016-EQUIPAMIENTO=M$ 0.-
2016-OTROS GASTOS=M$ 0.-
2017-OOCC=M$ 2.735.937.-
2017-CONSULTORIAS=M$ 228.405.-
2017-EQUIPOS=M$ 225.875
2017-EQUIPAMIENTO=M$ 62.869.-
2017-OTROS GASTOS=M$ 0.-
2018-OOCC=M$ 723.696
2018-CONSULTORIAS=M$ 70.713
2018-EQUIPOS=M$ 73.015
2018-EQUIPAMIENTO=M$ 225.410
2018-OTROS GASTOS=M$ 0.-</t>
  </si>
  <si>
    <t>El monto indicado en obras civiles es el valor devengado.
Se realizó transferencia al Servicio Salud de Iquique de gastos administrativos por un monto de $1.000.000, el cual fue rendido con fecha de 31.12.2014.
La diferencia entre el gasto corregito y el total SIGFE es producto de las multas aplicadas a los proveedores por atraso en la entrega de los productos.</t>
  </si>
  <si>
    <t xml:space="preserve">Los gastos se efectuaron entre los años 2012 y 2014 comprendiendo las asignaciones de consultorìa,  obras civiles, equipamientos y equipos .
 en 2018 se termino la iniciativa con el pago correspondiente a sistema de iluminación y audio de la asignación equipos. </t>
  </si>
  <si>
    <t>No hay diferencias con el gasto efectivo del proyecto en la asignación Obras Civiles.
En equipamiento el valor cancelado es M$ 7.726, que se devengaron en el mes de septiembre de 2018, según detalle siguiente
Modalidad de adquisición: Convenio Marco
Proveedor: 76615840-4 Comercial Tanggo Sport Limitada
N° de Resolución Unidad Técnica : N° 614 del 30/07/2018
1) Factura N° 402 (15-08-2018) por M$ 1.658
2) Factura N° 399 (15-08-2018) por M$ 1.742
    Factura N° 400 (15-08-2018) por M$ 1.460
    Factura N° 401 (15-08-2018) por M$ 2.678
    Sub Total                                              M$ 5.891
3) Factura N° 418 (24-08-2018) por M$   177
Revisada la plataforma SIGFE, los valores de equipamiento se encuentran consignados en dicha plataforma.</t>
  </si>
  <si>
    <t>No hay diferencias en el componente Gastos Administrativos.
La columna SIGFE  de la presente evaluación Ex Post no registra el último estado de pago financiado por el GORE, por M$50.502, devengado el 28-09-2018.</t>
  </si>
  <si>
    <t>Los montos gastados por ítem:
Equipamiento M$6.350
Equipos M$12.667
Consultorías M$18.000
Obras civiles M$1.096.060</t>
  </si>
  <si>
    <t>EXISTEN DIFERENCIAS EN PESOS AL REDONDEAR A LOS MILES DE PESOS.</t>
  </si>
  <si>
    <t xml:space="preserve">Hay diferencia de pesos al redondear los  montos en M$ (miles de pesos).
En ítem de  equipos hay diferencia entre le monto de sigfe y el gasto real, se coteja con chileindica </t>
  </si>
  <si>
    <t>ESTADO DE PAGO	FECHA	 MONTO 
E.P.N°1	31-08-2016	 $26.794.641 
E.P.N°2	09-09-2016	 $33.956.680 
E.P.N°3	10-11-2016	 $197.015.099 
E.P.N°4	29-12-2016	 $420.213.163 
E.P.N°5	26-04-2016	 $383.062.870 
E.P.N°6	25-10-2017	 $533.889.223 
	                                             TOTAL	 $1.594.931.676 
GASTOS ADMINISTRATIVOS
DOCUMENTO N°             FECHA                         MONTO
       2027                      03/11/2014              $10.656.000
EQUIPOS
FACTURA	ORDEN DE COMPRA    	FECHA	      MONTO 
8555	          4928-246-CM17	     12-6-17	 $  1.006.220 
1141	         4928-390-CM17	     25-8-17	 $12.837.838 
N/D	                 4928-390-CM17	     25-8-17	 $        24.859 
93750	         4928-416-CM17	    15-9-17	 $   1.288.759 
N/D	                 4928-416-CM17	    15-9-17	 $                 11 
742	                 4928-386-CM17	    25-8-17	 $   2.504.218 
N/D	                 4928-386-CM17	    25-8-17	 $                   2 
973095	         4928-385-CM17	    25-8-17	 $      251.081 
973095	         4928-385-CM17	   25-8-17      $      271.978 
1358808	 4928-248-CM17	   12-6-17	 $      273.589 
24944	         4928-244-CM17	   12-6-17	 $      570.219 
24944	         4928-244-CM17	   12-6-17	 $      234.828 
N/C	                 4928-244-CM17	   12-6-17	 $                 -1 
N/C	                 4928-244-CM17	   12-6-17	 $                 -2 
49298	         4928-259-CM17	   16-6-17	 $      603.752 
N/D	                 4928-259-CM17	   16-6-17	 $                   1 
543	                 4928-265-CM17	   16-6-17	 $      216.114 
543	                 4928-265-CM17	   16-6-17	 $      305.076 
543	                 4928-265-CM17	   16-6-17	 $        64.913 
543	                 4928-265-CM17	   16-6-17	 $   1.148.519 
265	                 4928-267-CM17	   16-6-17	 $   1.098.307 
N/D	                 4928-267-CM17	   16-6-17	 $                   1 
86156	         4928-270-CM17	   21-6-17	 $        39.271 
86156	         4928-270-CM17	  21-6-17	 $      501.344 
N/D	                 4928-270-CM17	  21-6-17	 $                   1 
1287	         4928-245-CM17	  12-6-17	 $   2.022.837 
16207141	 4928-457-SE17	  4-10-17	 $   3.658.060 
25	                 4928-145-SE17	  12-6-17	 $   5.831.000 
		                                                                     TOTAL	 $34.752.795 
EQUIPAMIENTO
ORDEN DE COMPRA     FECHA	                 MONTO
3179-688-CM17	18-08-2017	$280.977
3179-686-CM17	18-08-2017	$127.574
3179-682-CM17	18-08-2017	$3.875.637
3179-679-CM17	18-08-2017	$267.358
3179-678-CM17	18-08-2017	$527.979
3179-677-CM17	18-08-2017	$1.005.091
3179-675-CM17	18-08-2017	$297.001
3179-674-CM17	18-08-2017	$104.517
3179-673-CM17	18-08-2017	$151.222
3179-672-CM17	18-08-2017	$2.976.593
3179-671-CM17	18-08-2017	$550.997
3179-670-CM17	18-08-2017	$4.177.795
3179-668-CM17	18-08-2017	$1.090.135
3179-667-CM17	18-08-2017	$1.616.889
3179-666-CM17	18-08-2017	$74.220
3179-661-CM17	18-08-2017	$154.944
3179-660-CM17	18-08-2017	$265.751
3179-659-CM17	18-08-2017	$10.011.765
3179-758-SE17	29-09-2017	$2.016.634
CONSULTORIAS
FECHA 	B/H	MONTO
29-09-2016	31	 $1.353.672 
30-09-2016	31RETENCIÓN	 $150.408 
03-11-2016	34	 $1.353.672 
03-11-2016	34 RETENCIÓN	 $150.408 
14-12-2016	38	 $1.353.672 
14-12-2016	38 RETENCIÓN	 $150.408 
27-12-2016	42 RETENCIÓN	 $150.408 
27-12-2016	42	 $1.353.672 
30-04-2017	51 RETENCIÓN	 $167.120 
30-04-2017	51	 $1.504.080 
30-04-2017	45	 $1.353.672 
11-05-2017	OF. 583 DEL 05.05.17 TR. 67749	 $1.504.080 
11-05-2017	10 %OF. 583 DEL 05.05.17 TR. 67749	 $167.120 
07-06-2017	58	 $1.671.200 
05-07-2017	61	 $1.671.200 
08-08-2017	45 RETENCIÓN	 $150.408 
08-10-2018	52	 $1.504.080 
20-11-2018	10% 52 	 $167.120 
	                                               TOTAL	 $15.876.400</t>
  </si>
  <si>
    <t>Hay una diferencia con respecto a SIGFE por M$18.000.</t>
  </si>
  <si>
    <t>La diferencia entre el Total Gastado I=(G+H) y el Total SIGFE, se debe a que los gastos de los años 2016 y 2017 no se encuentran cargados en la plataforma del BIP, para dicha situación se solicitara la autorización de ingreso de los gastos de forma extemporánea, esta acción no se verá reflejada en el módulo de evaluación Ex - Post, por lo cual a continuación se analizaran los gastos realizados en el contrato y se adjuntaran en carpeta digital los respaldos de resoluciones de asignación y estados de pago de los gastos.</t>
  </si>
  <si>
    <t>Se detectó defirencias entre el SIGFE y los gastos efectivos, producto que MIDESO a la fecha que se obtuvieron los datos por MIDESO no se consideraron todos los registros del sistema contables SIGFE.</t>
  </si>
  <si>
    <t xml:space="preserve">El moto total de los contratos fue ejecutado por lo que no existen saldos de contratos. </t>
  </si>
  <si>
    <t xml:space="preserve">Los montos gastados son los informados en el apartado anterior "Historial de contratos y gastos sin contratos". </t>
  </si>
  <si>
    <t>Los gastos corregidos corresponden a los datos reales ejecutados.</t>
  </si>
  <si>
    <t>No existen diferencias con el SIGFE.
En el Gobierno Regional no hubo gastos ni contratos por Consultorías ni Otros Aportes Indirectos.</t>
  </si>
  <si>
    <t>OBRAS CIVILES:
04/03/2016 $61.780.397
04/03/2016 $193.552.567
13/04/2016 $212.526.952
12/05/2017 $441.545.611
28/08/2016 $257.416.526
ASESORIAS:
CONSTANZA TAPIA MORALES:
30/09/2015 $900.000
30/09/2015 $900.000
30/11/2015 $900.000
20/12/2015 $900.000 SALDO POR $3.600.000 DEBIDO A RENUNCIA DEL CONSULTOR.
ALEJANDRO DIAZ QUIROZ 
30/09/2015 $666.666
13/10/2015 $666.666
30/11/2015 $666.666 SALDO POR PAGAR $1.999.998 POR RENUNCIA DEL CONSULTOR 
HEIDI KATHERIN GORING KIEL
30/09/2015 $777.777
13/10/2015 $777.777
30/11/2015 $777.777
29/12/2015 $777.777
08/02/2016 $777.777
Sin fecha $777.777
DANIELA DEL CARMEN VAN LOOVEREN NUÑEZ
30/09/2015 $555.555
13/10/2015 $555.555
30/11/2015 $555.555
29/12/2015 $888.889
08/02/2016 $888.889
04/03/2016 $888.889
WERNER PINTO ARTEAGA
30/09/2015 $777.777
13/10/2015 $777.777
30/11/2015 $777.777
29/12/2015 $777.777
08/02/2016 $777.777
04/03/2016 $777.777</t>
  </si>
  <si>
    <t>Se detecta una diferencia de M$ 329 entre el gasto efectivo y el informado por SIFGE, por la diferencias de ajuste.</t>
  </si>
  <si>
    <t>Primer contrato de obras
N° E.P.	FECHA PAGO	TRANSFERENCIA OBRAS
 1 	23/3/16	$139.083.435
 2 	30/5/16	$177.688.912
 3 	23/6/16	$176.522.618
 4 	23/6/16	$154.170.705
 5 	11/8/16	$126.428.356
 6 	20/10/16	$59.759.065
 7 	23/11/16	$181.533.138
 8 	23/11/16	$90.574.863
 9 	30/12/16	$48.460.389
Segundo contrato de obras
N° E.P.	FECHA PAGO	TRANSFERENCIA OBRAS
 1 		$71.292.989
 2 	31/8/17	$60.007.243
 3 	27/11/17	$47.409.494
 4 	13/12/17	$93.525.771
 5 	28/2/18	$16.691.912
 6 	18/7/18	$101.328.505
Contrato por asesoría a la inspecciòn
N° E.P.	FECHA PAGO	TRANSFERENCIA ASESORIA
 1 	25/2/16	$1.666.667
 2 	11/4/16	$1.666.667
 3 	30/5/16	$1.666.667
 4 	22/6/15	$1.666.667
 5 	11/8/16	$1.666.667
 6 	13/9/16	$1.666.667
 7 	24/10/16	$1.666.667
 8 	24/11/16	$1.666.667
 9 	24/11/16	$1.666.667
 10 	30/12/16	$1.666.667
 11 	9/2/16	$1.666.667
 12 	17/4/17	$1.800.000
 1 	20/7/17	$1.666.667
 2 	17/8/17	$1.666.667
 3 	31/8/17	$1.666.667
 4 	19/10/17 $1.666.667</t>
  </si>
  <si>
    <t>Total Pagado obras civiles $2.817.735.072.-
Total pagado ATOS $20.746.657.-</t>
  </si>
  <si>
    <t>El MOP no trabaja con sistema SIGFE. Sin perjuicio de lo anterior, se indica que el dicho programa no está registrada la última modificación del contrato. Los que se detallan a continuación:
OOCC: M$93.337.-
Consultoría: M$ 13.534.-</t>
  </si>
  <si>
    <t>La diferencia con el SIGFE en cuanto a Consultorías es porque acá no se está considerando el pago al diseño.</t>
  </si>
  <si>
    <t>Los gastos efectuados son los indicados en ele sistema y no existe diferencia con Sigfe.</t>
  </si>
  <si>
    <t>El gasto rendido total por la Municipalidad de Purranque corresponde al monto total transferido , por lo que no existen saldos pendientes.</t>
  </si>
  <si>
    <t>SEGUN INSTITUCION FINANCIERA, CONTRATOS POR EL ITEM DE EQUIPOS POR UN MONTO DE MS7078; CONTRATO POR EL ITEM DE EQUIPAMIENTO POR UN MONTO TOTAL DE M$ 7156.- SIN EMBARGO, SEGUN DATOS DEL BIP, EN EQUIPOS SE COMPRO M$4.998.. Y EN EQUIPAMIENTO SE COMPRO M$ 7.072.</t>
  </si>
  <si>
    <t>Montos pagados totales para cada Ítem Presupuestario. Consideran la I, II, III y IV etapa del proyecto.</t>
  </si>
  <si>
    <t xml:space="preserve"> Los gastos difieren de lo indicado en SIGFE debido a que hay gastos anteriores a 2018, cuando comenzó a utilizarse el SIGFE
Los gastos son:
Consultorías:
EDIFICIO MOP.
Sin informacion
EDIFICIO GORE:
hubo 4 contratos de asesoria: 
1) 13.05.2005 por M$3.312 asesoria tecnica
2) 13.05.2005 por M$1.904 certificacion CESMEC
3) 31.08.2005 por M$19.000  y término 14.03.2007 asesoria a la ITO 
4) 21.11.2006 por $360.000 asesoria técnica
Gasto año 2005: M$10.216
Gasto año 2006: M$12.360
Gasto año 2007: M$  2.000 
TOTAL ITEM          M$ 24.396
EDIFICIO MINVU
Res. 499 del 30-12-2008 que contrata a Smiljan Radic por M$90.000.- Pagado durante el año 2009
Res. 3903 del16-12-2010 que contrata a Hugo Carvallo por M$8.171.- Pagado durante el año 2010
Res. 5425 del 11-10-2012 que contrata a J.A. Ingenieria por M$38.817.- Pagado durante el año 2012
Res 2525 del 24-12-2013 que contrata a Merardo Retamal por M$1.000.- Pagado durante el año 2013
Res. 272 del 01-06-2015 que contrata a Fernando Ortiz por M$16.250.- Pagado durante el año 2015
Res. 272 del 01-06-2015 que contrata a Maureen Trebilcock por M$2.800.- Pagado durante el año 2015
Res. 272 del 01-06-2015 que contrata a Hector Ortiz por M$11.600.- Pagado durante el año 2015
Res. 177 del 25-04-2016 que contrata a Ricardo Fredes por M$2.495.- Pagado durante el año 2016
Res. 229 del 27-05-2016 que contrata a Ricardo Fredes por M$4.133.- Pagado durante el año 2016
Res. 315 del 25-07-2016 que contrata a Ricardo Fredes por M$11.933.- Pagado durante el año 2016
Obras Civiles:
EDIFICIO MOP:
Res.D.A. CPCION. N°40 del 01.09.2003 que autorizo contrato, que sumados los aumentos y disminuciones totaliza $4.970.418.692
EDIFICIO GORE 
Res. N°23 del 24.06.2005, que autorizo contrato edificio Gore e Intendencia Región del Biobio.
año 2005, 6 E.P. cancelados por un monto de $779.663.018
año 2006, 12 E.P. cancelados por un monto de $1.713.090.293
año 2007, 7  E.P. cancelados por un monto de $840.810.247  
total $3.333 563.588..
EDIFICIO MINVU
Res. 5933 del 23-12-2009 que contrata a Jorge Villarroel para demolición edificio FOSIS, cierre Lote A3 y Traslado de palmeras,  por M$122.147.- este contrato se rescindio debido a sismo 27F
Res. 185 del 11-11-2015 que contrata a EBCO, para la construcción del Edificio SERVIU - SEREMI, por M$7.999.616.- con aumentos de 1.041.867 durante 2017
equipos
EDIFICIO MOP
Sin informacion
EDIFICIO GORE BIOBIO 
licitacion por M$51.215 año 2007 y plazo programado de 30 días segun el siguiente detalle
1) LICITACION 2592-9-LE07 del 27.07.2007 por $13.588.881
2)  O.C. 2592-8-LE07 del 31.07.2007 por $1.469.964 
3)  O.C. n°2592-14-OC07 del 29.08.2007 adquisición por $8.939.375
4) LICITACION 2592-2-LE08 del 24.06.2008 por $22.114.960
5) ADQUISICION MUEBLES DE COCINA, sin informacion
TOTAL $ 46.113.180
EDIFICIO MINVU
Sin Informacion
equipamiento
EDIFICIO MOP
Sin informacion
EDIFICIO GORE
1) 1er contrato iniciado el 19.07.2007 por M$312.227 (45 dias)
2) 2do. contrato iniciado el 31.07.2007 por M$19.051 (25 días)
3).3er contrato iniciado el 02. 08.2007 por M$1.504. (7 dias)
4) 4to. contrato iniciado el 14.09.2007 por M$9.895 (18 días)
5) 5to. contrato iniciado el 30.11.2007 por M$24.786 (45 días)
TOTAL M$ 367.463
EDIFICIO MINVU
Sin informacion
gastos administrativos
EDIFICIO MOP
Sin informacion
EDIFICIO GORE
Se giraron Gastos Administrativos al D.A-MOP por M$4.550 con fecha 14.04.2005. cuya rendicion se debe hacer a la Contraloria
EDIFICIO MINVU
total de M$11.068 durantes los años2009 a 2016
</t>
  </si>
  <si>
    <t>El contrato de Obra Civil tiene una pequeña diferencia con el valor sigfe, debido a ajustes de pagos el cual finalmente quedó en $ 1.770.176.</t>
  </si>
  <si>
    <t>CONTRATO DE OBRA CIVIL:
FUERON CURSADOS 13 ESTADOS DE PAGO, ENTRE 23-11-2015 AL 20-12-2016. (SE ADJUNTA DETALLE)
CONTRATO EQUIPAMIENTO 
FUERON CURSADOS 06 ESTADOS DE PAGO.  ENTRE 23-11-2016 AL 13-02-2017
CONTRATO DE EQUIPOS:
FUERON CURSADOS 05 ESTADOS DE PAGO. ENTRE  23-11-2016 AL 04-04-2017</t>
  </si>
  <si>
    <t>No existen diferencias en el Historial de Gastos.</t>
  </si>
  <si>
    <t xml:space="preserve">La principal diferencia, se presenta en las expropiaciones, ya que no considera el pago de sentencias ejecutoriadas por juicio básico de reclamación respecto de valor pagado ante tribunal en proyecto, Lote(s): 1-10-11-12-14-19-4-9 por un monto de M$109.496, el cual se ejecutó el año 2018.  </t>
  </si>
  <si>
    <t>Obras Civiles
Año 2014:  $ 64.930.327
E.P. N°1: $ 19.278.470   (13/05/2014)
E.P. N°2: $ 27.169.471   (30/06/2014)
E.P. N°3: $ 15.341.530   (30/06/2014)
E.P. N°4: $    3.140.856   (30/10/2014)
Obras Civiles
Año 2018:  $ 41.776.228
E.P. N°1: $ 12.221.387   (29/06/2018)
E.P. N°2: $ 25.222.538   (31/07/2018)
E.P. N°3: $   4.332.303   (31/12/2018)
Gastos Administrativos
Año 2017:  $ 311.000
Las fechas de los estados de pago informadas son las fechas del sistema de gestión Methasys, la cual corresponde a cuando se generó la caratula de pago por parte del Gobierno Regional.</t>
  </si>
  <si>
    <t>ENTRE EL AÑO 2016 Y 2017 SE TERMINO DE PAGAR EL PRIMER CONTRATO POR $468.245.919 Y EL AÑO 2018 SE TERMINA DE PAGAR EL SEGUNDO CONTRATO POR $326.980.953.
PRIMER CONTRATO:
EP 1: $ 80.536.937
EP 2: $ 10.992.204
EP 3: $ 78.081.485
EP 4: $ 73.731.630
EP 5: $ 27.172.850
EP 6: $ 63.037.150
EP 7: $ 91.692.696
EP 8: $ 31.789.358
SEGUNDO CONTRATO:
EP 1: $  5.989.368
EP 2: $ 55.613.003
EP 3: $ 26.396.970
EP 4: $ 33.618.584
EP 5: $ 23.028.880
EP 6: $ 31.813.027
EP 7: $ 49.654.423
EP 8: $ 15.050.720
EP 9: $ 29.392.015
EP 10: $ 25.666.303
EP 11: $ 30.757.660</t>
  </si>
  <si>
    <t>Valor del subsidio Gore y gasto SIGFE.  M$467.075, el aporte indirecto es el del aporte CGE.</t>
  </si>
  <si>
    <t>- Obras civiles, se cursa último estado de pago contra recepción provisoria de obras el mes de enero 2018, completándose el pago de la totalidad del contrato.
- Consultorías, se cursa último estado de pago el mes de agosto 2017, completándose el pago de la totalidad del contrato.
- Gastos administrativos transferidos en el mes de enero 2015.</t>
  </si>
  <si>
    <t>La Institución técnica no informa el monto del gasto administrativo de M$ 5.694.</t>
  </si>
  <si>
    <t>Diferencia que se refleja en el ítem de equipamiento corresponde a M$17.236 que no fueron desglosados ni cargados en dicho ítem, ya que se cancelaron junto al ítem de obras civiles el 18/05/2019.</t>
  </si>
  <si>
    <t>25/10/2016 $50.854.210
30/12/2016 $62.016.694
30/12/2016 $63.541.632
28/02/2017 $69.320.083
31/03/2017$66.577.890
21/04/2017$62.868.183
30/05/2017$42.188.867
28/06/2017$40.038.009
14/07/2017 $40.832.327
31/07/2017 $34.421.928
31/07/2017 $25.079.442
17/10/2017 $33.093.739
28/12/2017 $31.730.866</t>
  </si>
  <si>
    <t>Contrato de obra civil  se desarrolló de acuerdo a lo ofertado, sin requerir de suplemento de obras.  De igual forma la adquisición de equipos y equipamiento por parte de la Municipalidad de La Higuera se hizo en forma normal.</t>
  </si>
  <si>
    <t xml:space="preserve">1. CONTRATO OBRAS TERRESTRES: M$ 439.072.- 
2. CONTRATO OBRAS MARITIMAS: M$ 317.685.- 
3. ASESORIA INSPECCION FISCAL: M$ 30.008.- 
4. GA.: M$ 6.180.- </t>
  </si>
  <si>
    <t>N° E.P.	FECHA PAGO	MONTO EST. PAGO
 1 	30/11/12	$88.903.085
 2 	31/1/13	$83.187.813
 3 	28/02/2013	$43.785.481
 4 	28/03/2013	$19.957.689
 5 	20/05/2013	$70.619.963
 6 	12/07/2013	$108.177.582
 7 	12/07/2013	$66.689.542
 8 	26/08/2013	$13.230.526
TOTALES		$494.551.681
No se llega al total contratado por cuanto se hace efectiva una multa de $24.190.113</t>
  </si>
  <si>
    <t>Existe diferencia respecto a lo ingresado en el BIP ya que se omitió el año 2013 por M$243.-</t>
  </si>
  <si>
    <t>EL SIGFE NO REFLEJA TODOS LOS GASTOS.
NO SE UTILIZARON LOS GASTOS ADMINISTRATIVOS.</t>
  </si>
  <si>
    <t>Fecha Pagado	ITEM			Bruto
20-12-2017	OBRAS CIVILES	 $13.203.568 
20-12-2017	OBRAS CIVILES	 $21.353.453 
29-12-2017	OBRAS CIVILES	 $10.562.327 
31-01-2018	CONSULTORIAS	 $1.741.428 
31-01-2018	CONSULTORIAS	 $1.741.428 
15-02-2018	CONSULTORIAS	 $1.741.428 
28-02-2018	CONSULTORIAS	 $1.741.428 
14-03-2018	OBRAS CIVILES	 $30.048.434 
29-03-2018	OBRAS CIVILES	 $20.576.831 
12-04-2018	CONSULTORIAS	 $1.741.428 
12-04-2018	OBRAS CIVILES	 $14.242.784 
11-05-2018	OBRAS CIVILES	 $21.881.277 
11-05-2018	CONSULTORIAS	 $1.741.428 
29-05-2018	OBRAS CIVILES	 $46.075.534 
11-06-2018	CONSULTORIAS	 $1.741.428 
29-06-2018	OBRAS CIVILES	 $274.740.540 
31-07-2018	OBRAS CIVILES	 $217.310.730 
31-10-2018	OBRAS CIVILES	 $28.496.268</t>
  </si>
  <si>
    <t>No existe diferencia con el gasto efectivamente realizado.
El Contrato inicial fue por     M$ 388.973
Hubo aumento de obras por M$     7.568 para mejorar la accesibilidad universal</t>
  </si>
  <si>
    <t>Monto SIGFE   M$119.920., no existe diferencia.</t>
  </si>
  <si>
    <t>APORTE MUNICIPAL: $210.000.000
APORTE CNAC: $910.000.000
EL PROYECTO NO CONSIDERA LOS ITEM DE GASTOS ADMINISTRATIVOS  Y CONSULTORIAS</t>
  </si>
  <si>
    <t>OBRAS CIVILES 
1º Estado de pago por un monto de $54.463.636 con autorización de transferencia el 30.03.2017
2º Estado de pago por un monto de $50.014.937 con autorización de transferencia el 25.04.2017
3º Estado de pago por un monto de $47.060.456 con autorización de transferencia el 15.05.2017
4º Estado de pago por un monto de $55.657.071 con autorización de transferencia el 16.06.2017
5º Estado de pago por un monto de $60.702.482 con autorización de transferencia el 25.07.2017
6º Estado de pago por un monto de $65.623.738 con autorización de transferencia el 10.08.2017
7º Estado de pago por un monto de $25.891.238 con autorización de transferencia el 25.092017
8º Estado de pago por un monto de $56.770.867 con autorización de transferencia el 29.03.2018
CONSULTORIA
1º Estado de pago por un monto de $1.030.000 con autorización de transferencia el 31.03.2017
2º Estado de pago por un monto de $1.030.000 con autorización de transferencia el 25.05.2017
3º Estado de pago por un monto de $1.030.000 con autorización de transferencia el 13.11.2017</t>
  </si>
  <si>
    <t>OBRAS CIVILES:
29/12/2015 $269.979.426 I ETAPA
21/03/2016 $382.470.853 II ETAPA
13/05/2016 $517.460.566 III ETAPA
19/07/2016 $449.965.710 IV ETAPA
23/12/2016 $404.969.139 V ETAPA
10/04/2017 $224.972.320 VI ETAPA
EQUIPAMIENTO:
15/11/2016 $819.047
15/11/2016 $3.840.125
15/11/2016 $207.572
15/11/2016 $381.785
13/12/2016 $3.133.834
30/12/2016 $5.708.106
30/12/2016 $29.227
30/12/2016 $27.144.082
30/12/2016 $315.763
31/03/2017 $957.046
12/05/2017 $212.295
12/05/2017 $1.328.897
EQUIPOS:
15/11/2016 $6.332.334
29/11/2016 $1.369.416
29/11/2016 $1.508.633
30/12/2016 $1.400.826
30/12/2016 $16.353.333
30/03/2017 $1.071.656
30/03/2017 $589.553
23/05/2017 $12.753.173
09/06/2017 $1.309.583
30/06/2017 $977.987</t>
  </si>
  <si>
    <t>OBRAS CIVILES (incluye equipamiento y equipos):
10/07/2014 $27.926.722
30/07/2014 $30.021.361
08/09/2014 $48.345.359
09/10/2014 $40.039.423
11/11/2014 $42.432.121
11/11/2014 $80.840.567
16/01/2015 $66.407.380
27/02/2015 $46.505.358
CONSULTORIAS:
31/03/2014 $7.120.000
10/04/2014 $10.680.000
10/07/2014 $840.000
30/07/2014 $840.000
08/09/2014 $840.000
09/10/2014 $840.000
11/11/2014 $840.000
11/12/2014 $840.000
16/01/2015 $840.000</t>
  </si>
  <si>
    <t>Contrato 1: TECMYC ltda, monto M$324296 
Contrato 2: Empresa Servicios SOCASE SA, decreto 568 del 09.02.2016 con un aumento de plazo por M$64.221
Contrato 3: Equipos y Equipamiento. Empresa Integra Ltda., M$40327 y M$18681 en equipamiento</t>
  </si>
  <si>
    <t>Se observan diferencias entre el gasto y el registro SIGFE producto, toda vez que no se considera todos los registros a la fecha de dicha plataforma por MDS.</t>
  </si>
  <si>
    <t xml:space="preserve">Los gastos del proyecto corresponden a aquellos detallados en el apartado "Historial de Contratos y Gastos sin Contratos". </t>
  </si>
  <si>
    <t>SE INFORMAN LOS GASTOS REFLEJADOS EN SISTEMA DE PAGO DEL GORE.</t>
  </si>
  <si>
    <t>Primer contrato de obras
004	OBRAS CIVILES	
NÂ° E.P.	FECHA PAGO	MONTO EST. PAGO
 1 		                 $47.160.803
 2 	16/3/14	         $42.733.873
 3 	28/03/2014	$54.301.685
 4 		                $80.672.047
 5 	30/06/2014	$37.409.296
TOTALES		$262.277.704
NÂ° E.P.	FECHA PAGO	MONTO EST. PAGO
 1 	21/3/17	           $62.466.565
 2 	29/3/17	         $51.504.144
 3 	26/4/17	         $65.011.518
 4 	17/5/17	        $94.647.937
 5 	20/6/17	         $50.126.051
 6 	21/7/17	        $101.059.488
 7 	13/9/17	        $50.030.853
 8 	24/10/17	$50.738.548
 9 	25/10/17	$21.819.359
 10 	16/1/18	        $13.460.941
 11 	19/6/18	           $29.542.101
TOTALES		$590.407.505</t>
  </si>
  <si>
    <t>En cuanto a obras civiles este se fue transferido en su totalidad por el Gobierno Regional en donde la última autorización de recursos fue realizada mediante documento Nº2566 de fecha 09.11.2016 y corresponde al estado de pago Nº11.
La Consultoria fue transferida en su totalidad  por el Gobierno Regional a la Unidad Técnica en donde la última autorización de transferencia de recursos fue realizada mediante documento Nº 1003 el 30.05.2014 y corresponde al estado de pago Nº4.
Los ítems de equipos y equipamientos fueron considerados con los montos según la actualización de moneda solicitada al Gobierno Regional el 10.05.2016 correspondientes a:
Equipos $7.577.804
Equipamiento$15.685.025</t>
  </si>
  <si>
    <t xml:space="preserve">Las diferencias que se observan con el SIGFE, corresponde al aporte sectorial, establecido por convenio entre Arquitectura y la Policía de Investigaciones, diferencia que no ejecutó esta unidad financiera. </t>
  </si>
  <si>
    <t>- Obras civiles, se cursa el pago total de los dos contratos.
- Consultorías, se cursa el pago de la totalidad del contrato.
- Gastos administrativos transferidos en el mes de septiembre 2012.</t>
  </si>
  <si>
    <t>El Gasto en el Item de obras Civiles es equivalente el monto contratado tras la disminución ocurrida durante el proceso de ejecución, esto es:  M$ 74.934.</t>
  </si>
  <si>
    <t>NO SE EXPLICA. LA DIFERENCIA. 
Subregistro en el BIP comparado al SIGFE.</t>
  </si>
  <si>
    <t xml:space="preserve">Valores indicados, según SIGFE </t>
  </si>
  <si>
    <t>El contrato aumento por sobre el 10%, monto que no se logra reflejar en BIP por sobrepasar el monto máximo. 
Falta incorporar el gasto de la contratación de honorario de la profesional Gabriela Jofré, correspondiente a M$ 3.333.</t>
  </si>
  <si>
    <t>Para el caso del Item Obras Civiles, se produce diferencia al incorporar el subtitulo 32 por concepto de anticipo.</t>
  </si>
  <si>
    <t>Los montos correctos son los informados en el BIP.</t>
  </si>
  <si>
    <t>No existen diferencias significativas con Sigfe.</t>
  </si>
  <si>
    <t>La diferencia registrada con el SIGFE en el Item Obras Civiles son producto de la liquidación anticipada de contrato de la empresa Guerra y Cía, motivo por el cual no fueron cancelados la totalidad de las obras devengadas.</t>
  </si>
  <si>
    <t>Obras civiles
Ep01	20-12-2016	 $   18.235.403	
Ep02	31-12-2016 $ 131.582.266	
Ep03	14-03-2017 $   96.771.942	
Ep04	24-04-2017 $   75.841.141	
Ep05	13-06-2017	 $  63.339.950	
Ep06	20-07-2017	 $  65.575.364
Ep07	23-08-2017	 $  36.855.079
Ep08	06-10-2017  $  70.124.984
Ep09	08-11-2017	  $  70.040.056
Ep10       24-11-2017  $  73.183.196
Ep11       22-12-2017  $   82.697.532 
Ep12       22-03-2018  $   34.148.751	
Ep13       27-06-2018  $    7.585.253	
Total obras civiles pagadas $ 825.980.917
Consultorias
07-10-2016 $2.000.000 ATO
09-11-2016 $2.000.000 ATO
09-12-2016	 $2.000.000 ATO
26-12-2016	 $2.000.000 ATO
15-03-2017	 $2.000.000 ATO
03-04-2017	 $4.000.000 ATO
10-05-2017	 $2.000.000 ATO
15-06-2017	 $2.000.000 ATO
11-07-2017	 $2.000.000 ATO
10-08-2017	 $2.000.000 ATO
14-09-2017	 $2.000.000 ATO
31-10-2017	 $2.000.000 ATO
09-11-2017	 $2.000.000 ATO
11-12-2017	 $1.266.667 ATO
27-11-2017	 $79.106 calculista
25-05-2017	 $395.529 calculista
Equipamiento: $40.352.705.-
-1574-757-cm17 $ 26.144.840  
-1574-761-cm17 $ 771.817
-1574-764-cm17 $  74.383 
-1574-765-cm17 $  199.099
-1574-766-cm17 $ 41.234
-1574-767-cm17 $ 809.349 
-1574-770-cm17 $ 4.851.356 
-1574-772-cm17 $ 2.858.216 
-1574-771-cm17 $ 4.486.427
-1574-760-cm17 $ 115.983
Equipo: $4.289.724.-
-equipo	1574-773-cm17 $ 3.741.798
-equipo	1574-760-cm17 $ 547.926</t>
  </si>
  <si>
    <t>Diferencia que se presenta entre gasto corregido y total SIGFE corresponde a gasto efectuado durante el  22/10/2018 por un monto de $6.531.100 correspondiente al item de Consultoría.
Diferencia que se presenta entre gasto corregido y total SIGFE corresponde a gasto efectuado durante el 28/09/2018 por un monto de $125.928.519 correspondiente al item de Obras Civiles.</t>
  </si>
  <si>
    <t>PAGO CONTRATO DE OBRAS CIVILES M$ 1.348.658</t>
  </si>
  <si>
    <t>Se detallan los siguientes gastos acorde al SIGFE:
DEVENGADO	AÑO	MES	CUENTA PRESUPUESTARIA
59.713.555 	2018 	dic-18	31.02.004 - OBRAS CIVILES
2.831.802 	2018 	dic-18	31.02.005 - EQUIPAMIENTO
497.398 	2018 	dic-18	31.02.006 - EQUIPOS
79.291.562 	2018 	oct-18	31.02.004 - OBRAS CIVILES
90.961.631 	2018 	sep-18	31.02.004 - OBRAS CIVILES
130.881.268 	2018 	jul-18	31.02.004 - OBRAS CIVILES
40.465.146 	2018 	jun-18	31.02.004 - OBRAS CIVILES
39.677.423 	2018 	may-18	31.02.004 - OBRAS CIVILES
23.441.756 	2018 	abr-18	31.02.004 - OBRAS CIVILES
45.607.490 	2018 	mar-18	31.02.004 - OBRAS CIVILES
8.339.877 	2017 	dic-17	31.02.002 - CONSULTORÍAS
74.486.616 	2017 	dic-17	31.02.004 - OBRAS CIVILES
1.101.654 	2017 	dic-17	31.02.999 - OTROS GASTOS
11.876.283 	2017 	nov-17	31.02.002 - CONSULTORÍAS
En cuanto a los gastos de Equipamiento y Equipos, a la fecha de ingresar los antecedentes al módulo Evaluación Ex Post, éstos aparecen en el SIGFE acorde a siguiente detalle:
DEVENGADO	  AÑO	  MES	  CUENTA PRESUPUESTARIA
2.831.802 	  2018 	  dic-18	  31.02.005 - EQUIPAMIENTO
497.398 	  2018 	  dic-18	  31.02.006 - EQUIPOS</t>
  </si>
  <si>
    <t>El gasto efectuado para el item de obras civiles fue de M$1.163.186 más una multa de M$74.246 pagada el 20/12/2017.
En consultoría no existe diferencia.</t>
  </si>
  <si>
    <t>Los gastos se efectuaron de acuerdo a lo recomendado para el proyecto.</t>
  </si>
  <si>
    <t>Primer contrato vía Trato directo con fondos FNDR, según Resolución Afecta N°70 de fecha 10/09/2013, para 120 soluciones fotovoltaicas individuales y por un monto de $640.606.940, obras contratadas a la Empresa VISIBILITY SA. Con término anticipado de obras.
Segundo Contrato: Vía licitación pública con fondos FNDR, según Resolución Exenta N°1099 de fecha 10-08-2017, para 5 soluciones fotovoltaicas individuales y por un monto de $41.594.190, obras contratadas a la empresa Energía de la Patagonia SPA.</t>
  </si>
  <si>
    <t>NO SE REGISTRA EJECUCIÓN EN EL ITEM OTROS GASTOS SEGÚN   REPORTE  SIGFE. PERO SE REGISTRA UN PESO COMO CORREGIDO.</t>
  </si>
  <si>
    <t xml:space="preserve">EL GASTO SE EJECUTO DE ACUERDO A LO CONTRATADO, SE REALIZARON MODIFICACIONES DENTRO DEL MONTO CONTRATADO, APROBADO MEDIANTE INFORME TÉCNICO DEL SERVIU. </t>
  </si>
  <si>
    <t>En item expropiaciones se autorizó por CORE aumento para pago de expropiaciones y gasto en publicaciones.</t>
  </si>
  <si>
    <t>El gasto efectivo fue de M$ 443.805, observándose una diferencia de M$ 1 respecto a lo informado por la Unidad Técnica., no existen gastos para los items de Gastos Administrativos y Consultorias, no obstante estar recomendados.</t>
  </si>
  <si>
    <t>LA DIFERENCIA PUEDE SER PRODUCTO DE LAS APROXIMACIONES DE VARIOS ESTADOS DE PAGO DE LOS EQUIPOS Y EQUIPAMIENTOS</t>
  </si>
  <si>
    <t>En equipos, se produce una diferencia por el valor de alguno de lo equipos.</t>
  </si>
  <si>
    <t>Se observa una diferencia en el ítem de equipamiento entre lo informado por la Unidad técnica y el sistema contable GORE de M$ 344</t>
  </si>
  <si>
    <t>El ingreso de la totalidad de los gastos se realiza en base a lo contabilizado en SIGFE, por lo tanto se desconoce el motivo por el cual este sistema  presenta una diferencia por un total de M$ 220.506.- entre el gasto corregido y el total SIGFE.</t>
  </si>
  <si>
    <t>Gastos: 
Obras Civiles: 
Contrato 1 $59.031.197
Est. Pago 1: $16.617.274, de fecha 20.01.2016
Est. Pago 2: $42.413.923, de fecha 04.04.2016
Contrato 2 $1.106.025.820
Est. Pago 1: $121.846.683, octubre 2017
Est. pago 2: $123.862.987, noviembre 2017
Est. pago 3: $148.448.684, enero 2018
Est. Pago 4 y 5: $195.696.184, febrero 2018
Est. Pago 6: $140.378.373, marzo 2018
Est. Pago 7: $113.952.801, abril 2018
Est. Pago 8: $154.174.812, julio 218
Est. Pago 9: $107.665.296, noviembre 2018
Consultoría: 
Contrato 1 : $8.000.000
Est. Pago 1: $1.000.000, enero 2016
Est. Pago 2: $1.000.000, febrero 2016
Est. Pago 3: $1.000.000, marzo 2016
Est. Pago 4: $1.000.000, abril 2016
Est. Pago 5: $1.000.000, mayo 2016
Est. Pago 6: $1.000.000, junio 2016
Est. Pago 7: $1.000.000, julio 2016
Est. Pago 8: $1.000.000, agosto 2016
Contrato 2: $ 16.416.000
Total, de 12 estados de pago por $1.368.000 cada uno, de septiembre de 2017 a agosto 2018</t>
  </si>
  <si>
    <t>No existe diferencia entre el monto consignado en SIGFE y lo efectivamente gastado.</t>
  </si>
  <si>
    <t xml:space="preserve">Las mayores diferencias se producen en los items de Equipos (M$ 1.815) y Equipamiento (M$ 14.941)., probablemente por la cantidad de contratos que se realizaron (9 Equipos y 22 Equipamientos). </t>
  </si>
  <si>
    <t>Diferencias en pesos al redondear en miles de pesos</t>
  </si>
  <si>
    <t>Obras civiles, el contrato original corresponde a $275.453.763 el cual fue cancelado mediante 6 estados de pagos correspondientes a;
Estado de pago Nº1 $33.446.438 autorizado para pago con fecha 31.10.2017
Estado de pago Nº 2 $39.426.188 autorizado para pago con fecha 29.12.2017
Estado de pago Nº3 $72.807.174 autorizado para pago con fecha 19.02.2018
Estado de pago Nº4 $73.691.494 autorizado para pago con fecha 29.03.2018
Estado de pago Nº5 $42.274.006 autorizado para pago con fecha 16.05.2018
Estado de pago Nº6 $13.808.463 autorizado para pago con fecha 29.06.2018
Consultoria, el contrato original fue por un monto de $9.000.000 cancelado en 6 estados de pago
Estado de pago Nº 1  por un monto de $1.500.000 autorizado a pago el 31.10.2017
Estado de pago Nº2 por un monto de $1.500.000 autorizado a pago el 11.12.2017
Estado de pago Nº3 por un monto de $1.500.000 autorizado a pago el 13.12.2017
Estado de pago Nº 4 por un monto de $1.500.000 autorizado a pago el 29.12.2017
Estado de pago Nº 5 por un monto de $1.500.000 autorizado a pago el 19.02.2018
Estado de pago Nº6 porun monto de $1.500.000 autorizado a pago el 25.06.2018
En cuanto a la diferencia en el monto entre el contrato de la consultoría y el SIGFE corresponde solo a que no se cargo el último estado de pago.</t>
  </si>
  <si>
    <t>Diferencia con el Sigfe:
Consultoría 
                        año 2015  Estado de Pago N° 1 : monto M$1.750 
                        año 2016 Estado de Pago del N° 2 al 12 : monto M$22.000
                        año 2018 Estado de Pago del N° 13 : monto M$2.000
Total  M$25.750</t>
  </si>
  <si>
    <t>M $126..318.-</t>
  </si>
  <si>
    <t>Gasto Sigfe año 2017 para obras civiles  es :M$ 331.858
Gasto Sigfe año 2018 para obras civiles  es :  M$    5.743.
Lo demás está correcto.</t>
  </si>
  <si>
    <t>1. El proyecto sufrió modificaciones respecto a las obras civiles el cual de acuerdo a resolución N° 3077 de fecha 30.10.2017 por un monto de $32.933.465.-se autoriza disminución y obras adicionales y mediante resolución N°3562 del 19.12.2017 se autorizó aumento, disminuciones y obras adicionales por un monto de $4.249.796.- 
2. Las diferencia con SIGFE se deben a cambio en registro de sub 31 al 32 del anticipo, situación que genera la diferencia en lo reflejado en SIGFE versus BIP.</t>
  </si>
  <si>
    <t>ho hay diferencias con sigfe.</t>
  </si>
  <si>
    <t>Por concepto de gastos administrativos se pagó M$2.000 en el año 2015 y M$2.000 en el año 2016, total M$4.000 
Por concepto de obras civiles se pagó M$219.745,000 el año 20107 y M$320.812,844 en el año 2018, total pagado en obras civiles M$540.557,844 que corresponde al monto del contrato. 
No existen diferencia en gasto BIP y Gasto Sigfe. Se adjunta en carpeta Digital archivo "Pagos Registrados en SIGFE"</t>
  </si>
  <si>
    <t>Se adjudica el contrato de obras civiles por un monto superior al aprobado para dicho ítem en un 1,4%. considerándose dentro del monto adicional total, posible de adjudicar, según lo establecido en la ley de presupuestos.  El monto ingresado en Gasto (Corregido) es el valor real cancelado.
No se registran movimientos en los ítems de gastos administrativos y consultorías.</t>
  </si>
  <si>
    <t>Se informa M1 en el Ítem G. Adm. por defecto del sistema. No tuvo gasto.</t>
  </si>
  <si>
    <t>N° E.P.	FECHA PAGO	MONTO EST PAGO	RENDICION
 1 	29/11/13	$342.625.000	$278.209.368
 2 			$45.144.416
 3 	25/8/14	$42.621.238	$61.892.454
 4 	30/9/14	$71.571.925	$71.571.925
 5 	30/10/14	$112.664.498	$112.664.498
 6 	28/11/14	$140.246.108	$140.246.108
 7 	30/12/14	$329.453.176	$329.453.176
 8 	29/1/15	$132.246.231	$132.246.231
 9 	27/2/15	$177.184.964	$177.184.964
 10 	31/3/15	$241.631.345	$241.631.345
 11 	8/5/15	$285.627.712	$285.627.712
 12 	4/6/15	$199.456.555	$199.456.555
 13 	30/6/15	$150.254.896	$150.254.896
 14 	9/9/15	$81.390.615  	$81.390.615
 15 	30/9/15	$48.808.436 	$48.808.436
 16 	27/10/15	$120.241.332	$120.241.332
 17 	30/11/15	$195.909.479	$195.909.479
 18 	31/12/15	$274.699.616	$274.699.616
 19 	16/2/16	$255.886.290	$255.886.290
 20 	29/2/16	$285.029.823	$285.029.823
 21 	23/3/16	$195.458.635	$195.458.635
 22 	2/5/16	$211.013.275	$211.013.275
 23 	30/5/16	$184.013.886	$184.013.886
 24 	16/8/16	$257.855.897	$257.855.897
 25 	16/8/16	$174.323.432	$174.323.432
 26 	26/8/16	$161.908.575	$161.908.575
 27 	28/9/16	$152.472.386	$152.472.386
 28 	23/11/16 $151.067.463	$151.067.463
 29 	31/1/17	$51.026.764	        $51.026.764
 30 	29/3/17	$145.513.854	$145.513.854
 31 	24/4/17	$180.022.407	$180.022.407
 32 	2/5/17	$145.531.512	$145.531.512
 33 	25/5/47	$126.547.665	$126.547.665
 34 	28/6/17	$57.418.042 	$57.418.042
 35 	31/7/17	$65.301.543 	$65.301.543
 36 	5/3/18	$302.475.774	$302.475.774
 37 			
TOTALES		$6.049.500.349	$6.049.500.349</t>
  </si>
  <si>
    <t>Se observa una diferencia en el item de consultorias con el sigfe dado que en lo informado no considera un pago efectuado el dia 28/09/2018 por un monto de M$ 1.860</t>
  </si>
  <si>
    <t>En el Items Consultoría se generaron gastos menores al contratado</t>
  </si>
  <si>
    <t>La diferencia con el SIGFE se produce por los gastos administrativos los cuales , están debidamente ingresados al BIP como gasto en diciembre de 2016 por M$131 y en el año 2017 con  M$941 y M$74 en los meses de febrero y diciembre respectivamente.</t>
  </si>
  <si>
    <t>En el ítem obras civiles se pagó en el año 2016 M$152.053, el año 2017 M$2.766.437 y el año 2018 M$692.156,029. Esta misma cantidad M$3.610.646,026 se refleja en Sigfe según detalle presentado en carpeta digital que se adjunta en Informe "Pagos Registrados en SIGFE años 2016 - 2017 - 2018".
Los gastos administrativos del proyecto de obras civiles fue de M$1.680. El proyecto de obras civiles no contempló gastos por concepto de Consultorías.  En el ítem Consultorías no se necesitaron recursos por este concepto, por tanto no fueron solicitados ni decretados recursos en este ítem.</t>
  </si>
  <si>
    <t>El 12/09/2016 se realizó el primer pago Gastos administrativos, el 14/10/2016 se pagó el primer gasto de Consultorías y el 25/08/2016 el de Obras Civiles. No existen diferencias con SIGFE.</t>
  </si>
  <si>
    <t xml:space="preserve">Obra contratada a DIEGUEZ ARQUITECTURA Y CONSTRUCCION LTDA. según RES 67 de fecha 15-06-2016, y con modificación de contrato según RES 2629 de fecha 06-06-2017 y RES 3607 de fecha 03-07-2017. Monto del contrato con modificaciones M$572.391.- </t>
  </si>
  <si>
    <t>Los montos que se reflejan en las columnas, e ingresados en el BIP, corresponden a los extraídos desde SIGFE, no se tiene explicación para las diferencias. Corresponden a   valores de cada año.</t>
  </si>
  <si>
    <t>PAGOS GENERADOS EN CHILEINDICA Y SIGFE
1. EMPRESA ELECTRICA DE MAGALLANES S.A. 88.221.200-9
20.01.2017 $214.892.250
20.02.2017 $174.932.515
31.05.2017 $206.792.109
29.09.2017 $192.838.493
31.10.2017 $112.953.828
30.11.2017 $433.936.396
28.12.2017 $432.135.729
10.08.2018 $384.239.680
2. INGENIERIA MACASING EIRL 76.193.162-8
30.03.2017 $28.836.443
19.06.2017 $15.289.758
29.09.2017 $14.326.202
31.10.2017 $8.355.515
30.11.2017 $32.099.505
28.12.2017 $31.323.877
29.06.2018 $29.011.875</t>
  </si>
  <si>
    <t>Se revisó el gasto en SIGFE y el año 2015 hubo un gasto total de M$11.500, 2016 M$876.455; 2017 M$330.239; 2018 M$253.987; lo que da por total M$1.472.180 que es lo informado.</t>
  </si>
  <si>
    <t>Para el caso de Obras civiles, los montos ingresados corresponden al SIGFE  (2017 M$450.386 + 2018 M$599.279 = M$ 1.049.665)
Consultorías,   los montos ingresados corresponden al SIGFE (2015 M$10.957 +2016 M$23.756 + 2017 M$20.173 + 2018 M$11.900 = M$66.786))</t>
  </si>
  <si>
    <t>El gasto se ejecuto de la siguiente manera:
Año 2017:
Gastos Administrativos: M$215-
Obras Civiles: M$159.999.-
Año 2018:
Gastos Administrativos: M$1.000.-
Obras Civiles: M$848.018-</t>
  </si>
  <si>
    <t>La diferencia con el SIGFE se da porque no se considera los M$$803 de gastos administrativos, no obstante se encuentran rendidos en el BIP durante el año 2017 en los meses de mayo y julio por M$475 y M$328 respectivamente.</t>
  </si>
  <si>
    <t>Los gastos se cursaron conforme a contrato. Hubo una disminución en el monto contratado debido a que fueron descontados los gastos correspondientes a a la inspección SERVIU.</t>
  </si>
  <si>
    <t xml:space="preserve">Los gastos registrados en el BIP están de acuerdo a lo registrado a la fecha en el SIGFE </t>
  </si>
  <si>
    <t>El gasto se ejecuto de la siguiente manera:
Año 2015:
Gastos Administrativos: M$769.-
Consultorías: M$2.981.-
Obras Civiles: M$152.119
Año 2016:
Gastos Administrativos: M$1.865.-
Consultorias: M$32.415.-
Obras Civiles: M$257.035.-
Año 2017:
Gastos Administrativos: M$268.-
Obras Civiles: M$407.436.-
Año 2018:
Gastos Administrativos: M$500.-
Obras Civiles: M$189.228.-
La diferencia entre el Monto Contratado y el Monto gastado en el item de consultorias se debe a que en algunos casos no se pagó lo definido en el contrato por incumplimientos del mismo (ausencias, atrasos , otros)</t>
  </si>
  <si>
    <t>No se entiende la diferencia en el SIGFE.</t>
  </si>
  <si>
    <t>No existen saldos pendientes por pagar.</t>
  </si>
  <si>
    <t>El MOP no trabaja con sistema SIGFE. Sin perjuicio de lo anterior, se indica que el dicho programa no está registrado el último pago realizado en el contrato. Los que se detallan a continuación:
OOCC: M$17.559.-
Consultoría: M$ 2.546.-</t>
  </si>
  <si>
    <t>GASTOS ADMINISTRATIVOS por un monto de $3.725.000, pagados con fecha 29-12-2017, folio SIGFE 2713.
Se cursa anticipo por un monto de $29.388.066.- pagado con fecha 13-04-2018.
OBRAS CIVILES: se cursa 1° Estado de Pago por un  monto $53.700.741.- pagado con fecha 21-08-2018, folio SIGFE 1739.
Se cursa 2° Estado de Pago por un monto de $52.096.297.- pagado con fecha 26-09-2018, folio SIGFE 2014.
EQUIPOS: se cursa 1° Estado de Pago por un  monto $93.869.333.- pagado con fecha 21-08-2018, folio SIGFE 1739.
Se cursa 2° Estado de Pago por un monto de $94.214.289.- pagado con fecha 26-09-2018, folio SIGFE 2014.
No hay registro de ingresos de los aportes de los beneficiarios por M$5.600.-</t>
  </si>
  <si>
    <t>El valor   del SIGFE   que aparece  en el ex post no es correcto. El que corresponde es el corregido.</t>
  </si>
  <si>
    <t>El valor del SIGFE esta des actualizado . Lo corregido es valido.</t>
  </si>
  <si>
    <t>20/10/2016 $519.497.698
31/01/2016 $198.741.169
4/04/2018 $179.559.716</t>
  </si>
  <si>
    <t>Existe coincidencia  en Gastos Administrativos y en Consultarías
En Obras Civiles el valor correcto es  M$454.350.-. Revisada la plataforma SIGFE, el valor está consignado y corresponde al último estado de pago por el valor de M$20.836 devengado en el mes de Agosto de 2018.</t>
  </si>
  <si>
    <t>el monto de obras civiles considera el gasto de los dos contratos, el liquidado y la terminación.</t>
  </si>
  <si>
    <t>Los gastos están correctos. Sólo se corrigen por aproximaciones.</t>
  </si>
  <si>
    <t>En las consultorías  no se cargaron los gastos completos, por lo tanto no se ve reflejado en la plataforma.
También se gastaron M$36.421.- en Equipos y  M$ 24.156.- en Equipamiento, los cuales no aparecen reflejados en el BIP, los que se ejecutaron mediante Convenio Marco.</t>
  </si>
  <si>
    <t>OBRAS:
N° E.P.	FECHA PAGO	MONTO TRANSFERENCIA
 1 	4/4/17	$54.123.088
 2 	3/5/17	$200.100.792
 3 	23/5/17	$176.170.897
 4 	13/6/17	$225.610.860
 5 	14/7/17	$168.062.548
 6 	17/8/17	$204.652.243
 7 	12/9/17	$196.389.537
 8 	24/10/17	$157.483.092
 9 	23/11/17	$162.043.414
 10 	18/12/17	$154.493.716
 11 	31/1/18	$171.749.170
 12 	28/2/18	$99.602.185
 13 	29/3/18	$79.241.055
 14 	15/5/18	$104.794.463
 15 	6/6/18	$110.374.949
16		$128.874.984.-
CONSULTORIA:
N° E.P.	FECHA PAGO	MONTO TRANSFERENCIA	RENDICION
 1 	05/05/17	$900.000	13/03/2017 - 31/03/2017
 2 	23/05/17	$1.500.000	01/04/2017 - 30/04/2017
 3 	07/06/17	$1.500.000	01/05/2017 - 31/05/2017
 4 	04/07/17	$1.500.000	01/06/2017 - 30/06/2017
 5 	17/08/17	$1.500.000	01/07/2017 - 31/07/2017
 6 	05/09/17	$1.500.000	01/08/2017 - 31/08/2017
 7 	20/10/17	$1.500.000	01/09/2017 - 30/09/2017
 8 	05/12/17	$1.500.000	01/10/2017 - 31/010/2017
 9 	20/12/17	$1.500.000	01/11/2017 - 30/11/2017
 10 	14/02/18	$1.500.000	01/12/2017 - 31/12/2017
 11 	22/02/18	$600.000	01/01/2018 - 12/01/2018
 12 	07/06/18	$550.000	21/03/2018 - 31/03/2018
 13 	07/06/18	$1.500.000	01/04/2018 - 30/04/2018
 14 	11/06/18	$1.500.000	01/05/2018 - 31/05/2018
15                              $2.450.000 
EQUIPAMIENTO:
1. 30/08/2018: 30.218.265</t>
  </si>
  <si>
    <t>Gastos según SIGFE</t>
  </si>
  <si>
    <t>N° E.P.	FECHA PAGO	MONTO EST. PAGO
 1 	27/09/2016	$469.908.403
 2 	30/12/2016	$548.685.727
 3 	30/12/2016	$382.753.175
 4 	03/01/2016	$313.165.193
 5 	07/03/2017	$374.989.566
 6 	08/03/2017	$341.937.900
 7 	09/03/2017	$397.909.112
 8 	02/05/2017	$363.522.965
 9 	23/05/2017	$373.957.640
 10 	02/06/2017	$563.107.009
 11 	04/07/2017	$636.325.363
 12 	04/08/2017	$506.151.476
 13 	05/09/2017	$420.813.169
 14 	06/10/2017	$573.539.522
 15 	06/11/2017	$401.540.486
 16 	27/12/2017	$552.554.829
 17 	28/12/2017	$579.973.813
 18 	21/02/2018	$520.397.912
 19 	29/03/2018	$577.468.076
20 04/07/2018   $ 468.352.702</t>
  </si>
  <si>
    <t>El gasto se ejecuto de la siguiente manera:
Año 2016:
Gastos Administrativos: M$2.727.-
Obras Civiles: M$20.831.-
Año 2017:
Gastos Administrativos: M$429.-
Obras Civiles: M$2.725.327.-
Año 2018:
Gastos Administrativos: M$500.-
Obras Civiles: M$106.448.-</t>
  </si>
  <si>
    <t>Obras Civiles tuvo un aumento de obras extraordinarias por $ 59.263.057 el 28 de diciembre del 2017, 
Falta regularización en el SIGFE los anticipos y retenciones efectuados al contrato.
Falta regularización en el SIGFE Consultorias,  equipo y equipamientos.</t>
  </si>
  <si>
    <t>GASTOS ADMINISTRATIVOS por un monto de $3.793.000, pagados con fecha 29-12-2017, folio SIGFE 2715. 
Se cursa único Estado de Pago por un  monto $222.062.381.- pagado con fecha 24-09-2018, folio SIGFE 1999.</t>
  </si>
  <si>
    <t>El gasto se ejecuto de la siguiente manera:
Año 2016:
Gastos Administrativos: M$458.-
Año 2017:
Gastos Administrativos: M$11.186.-
Consultorías: M$3.200.-
Obras Civiles: M$2.299.898.-
Año 2018:
Gastos Administrativos: M$4.379.-
Consultorías: M$3.200.-
Obras Civiles: M$4.203.483.-</t>
  </si>
  <si>
    <t>El monto de Obras Civiles y el monto de Consultarías están correctos.
El monto correcto de Equipamiento corresponde a M$7.383, devengados en Agosto de 2018. Revisado el SIGFE, el valor está en dicho sistema.</t>
  </si>
  <si>
    <t>Obras Civiles  ejecutadas por la Dirección de Arquitectura. Equipos y Equipamiento adquiridos por la Municipalidad de Punitaqui. Existen mínimas diferencias con SIGFE en ítem equipamiento posiblemente por actualización de monedas ya que la compra de equipos y equipamiento se efectuó entre los años 2013 al 2018.</t>
  </si>
  <si>
    <t>Para el caso de Obras Civiles, si bien no existe diferencia con el SIGFE, lo efectivamente pagado en este ítem por el Gobierno Regional es un monto total de $612.028.141.
Para el caso de Equipamiento, si bien no existe diferencia con el SIGFE, lo efectivamente pagado en este ítem por el Gobierno Regional es un monto total de $36.919.116.
Para el caso de Equipos, existe diferencia con el SIGFE, lo efectivamente pagado en este ítem por el Gobierno Regional es un monto total de $46.699.360.
Para los gastos administrativos, se considera la fecha en que el ingreso de los recursos fue rendido al Depto. de Finanzas del Gobierno Regional, mediante el comprobante de ingresos (30.01.2014), cuyo monto girado fue de $4.251.000.
Para el caso de Consultorías, no hubo contratos en este ítem.</t>
  </si>
  <si>
    <t>el total de Obras Civiles en la columna del SIGFE no corresponde al ejecutado real. el gasto real ejecutado corresponde   M$2.013.318.-. Lo anterior se debe a que debido a atrasos en la entrega de la obra, se cobraron multas por un monto de M$59.008, monto que no alcanzaba a ser cubierto por el saldo que faltaba pagar en el último EP (M$10.027). Dado lo anterior se hizo necesario el cobro de la garantía de Fiel Cumplimiento, todo esto en diciembre de 2018, con lo que finalmente el pago y los cobros de las garantías quedaron socalzados entre 2018 y 2019, no registrándose el pago contablemente en el 2018 ni en el BIP.</t>
  </si>
  <si>
    <t xml:space="preserve">NO SE EXPLICA LA DIFERENCIA EN EL GASTO. </t>
  </si>
  <si>
    <t>El gasto se ejecuto de la siguiente manera:
Año 2017:
Gastos Administrativos: M$14.121.-
Obras Civiles: M$5.194.011.-
Año 2018:
Gastos Administrativos: M$2.500.-
Obras Civiles: M$2.465.769.-</t>
  </si>
  <si>
    <t>Existe una diferencia entre el historial de gastos y el gasto real realizado, esto se debe a que no se cargo el monto total en el sigfe. 
El proyecto presento 3 avances los cuales se cobraron según los siguientes estados de pago:
primer gasto corresponde a $124.969.283 autorizado a pago el 30.10.2017 por el Gobierno Regional del Biobio, cargado en el SIGFE.
segundo gasto corresponde a $200.643.468 autorizado a pago el 26.01.2018 por el Gobierno Regional de Biobio.
tercer gasto corresponde a $ 71.152.998 autorizado a pago el 28.02.2018 por el Gobierno Regional del Biobio</t>
  </si>
  <si>
    <t>El gasto se ejecuto de la siguiente manera:
Año 2016:
Gastos Administrativos: M$646.-
Expropiaciones M$376.067.-
Año 2017:
Gastos Administrativos: M$215.-
Expropiaciones: M$ 129.-
Obras Civiles M$70.000.-
Año 2018:
Gastos Administrativos: M$ 1.000.-
Obras Civiles: M$ 1.165.942.-</t>
  </si>
  <si>
    <t>Diferencia con Sigfe:
Consultoría:
Estado de pago N° 1 M$1.500   fecha 30.12.2016
Estado de pago N° 2 M$1.500 fecha 28.12.2018</t>
  </si>
  <si>
    <t>A la fecha (22-08-2019), el gasto registrado en SIGFE corresponde a M$ 382.586 en el ítem OOCC y M$ 2.999 en el ítem GGAA.</t>
  </si>
  <si>
    <t>No existe diferencia entre lo pagado y lo consignado en SIGFE.</t>
  </si>
  <si>
    <t>El primer gasto administrativo se origino en abril del 2017 pro M$237., y el último e diciembre 2017 por M$763.-
Las obras civiles comenzaron su gasto en el mes de octubre del año 2017 y finalizaron en el mes de julio del 2018.</t>
  </si>
  <si>
    <t>Por motivo citado anteriormente se suprime ítem consultorías dentro de historial de gastos del proyecto.</t>
  </si>
  <si>
    <t xml:space="preserve">No está registrado el gasto en equipos. </t>
  </si>
  <si>
    <t>SEGÚN LIQUIDACIÓN CONTABLE 
CURSADOS Y PAGADOS SECTORIAL:
FECHA                           ESTADO PAGO                                     MONTO PAGADO
27/10/2016                       1                                                          $ 36.450.999 
23/11/2016                       2                                                          $  67.866.143                                        
21/12/2016                       3                                                          $  58.349.946
16/03/2017                       6                                                          $179.378.838 
12/04/2017                       7                                                          $109.430.240
18/05/2017                       8                                                          $131.717.663
29/05/2017               1AAOO                                                       $195.047.729
21/06/2017               2AAOO                                                       $  63.708.548      
21/06/2017                       9                                                          $  44.262.934
20/07/2017                     10                                                          $  22.137.571
14/09/2017               1AA00 EFECT                                            $162.395.513
21/09/2017               2AAOO EFECT                                           $  46.536.069
11/10/2017               3AAOO EFECT                                           $  96.799.701
25/10/2017               4AAOO EFECT                                           $  90.227.493
16/11/2017               5AAOO EFECT                                           $  76.856.576
27/12/2017               6AAOO EFECT                                           $163.811.125
27/12/2017               6AAOO ANTICIPO                                    $        457.391
31/05/2018                       20                                                       $  11.779.176
31/05/2018                3AA00                                                       $    6.076.254
TOTAL SECTORIAL                                                                          $1.561.286.909   
ESTADO DE PAGO CURSADOS Y PAGADOS FNDR
19/12/2016                        3A                                                       $  65.348.783
24/01/2017                        4                                                          $  23.929.236
09/02/2017                        5                                                          $128.246.662
20/06/2017                        9A                                                        $  37.785.589
14/08/2017                        11                                                        $  46.442.460
07/09/2017                        12                                                        $  36.440.676
22/09/2017                        13                                                        $  47.564.875
26/10/2017                        14                                                        $  49.716.804
09/11/2017                        15                                                        $  64.679.625
22/11/2017                        16                                                        $  92.624.389
20/12/2017                        17                                                        $  88.817.811
26/12/2017                        18                                                        $458.912.165  
26/12/2017                        19                                                        $   50.233.925  
TOTAL FNDR                                                                                     $1.190.743.000
TOTAL                                                                                                $2.752.029.909
GASTOS ADMINISTRATIVOS $89.250 PUBLICACION DIARIO REGIONAL DE AVISO LICITACION PUBLICA FECHA DE PAGO 07/04/2016</t>
  </si>
  <si>
    <t xml:space="preserve">Las posibles diferencias con Sigfe son producto de  redondeo principalmente. </t>
  </si>
  <si>
    <t>En sigfe no se observa reflejado el monto del ultimo estado de pago cursado.</t>
  </si>
  <si>
    <t>No existen diferencias, salvo las producidas por efecto de redondeo de los distintos sistemas.</t>
  </si>
  <si>
    <t>El gasto se ejecuto de la siguiente manera:
Año 2016:
Gastos Administrativos: M$ 1000.-
Obras Civiles: M$ 55.043.-
Año 2017:
Obras Civiles: M$ 392.222.-
Año 2018:
Obras Civiles: M$ 55.643.</t>
  </si>
  <si>
    <t>Los gastos asociados al proyecto por ítem fueron:
M$	                      Fecha	         CUENTA PRESUPUESTARIA
21.998             01-03-2018	31.02.004 - OBRAS CIVILES
10.884 	          01-12-2017	31.02.005 - EQUIPAMIENTO
147.264 	  01-11-2017	31.02.004 - OBRAS CIVILES
477 	          01-11-2017	31.02.005 - EQUIPAMIENTO
88.290 	          01-10-2017	31.02.004 - OBRAS CIVILES
68.226 	          01-09-2017	31.02.004 - OBRAS CIVILES
84.879 	          01-08-2017	31.02.004 - OBRAS CIVILES
21.240 	          01-07-2017	31.02.004 - OBRAS CIVILES
26.145 	          01-06-2017	31.02.004 - OBRAS CIVILES
19.479 	          01-05-2017	31.02.004 - OBRAS CIVILES
7.104 	          01-03-2017	31.02.004 - OBRAS CIVILES
97.556 	          01-12-2016	31.02.004 - OBRAS CIVILES
2.448 	          01-12-2016	31.02.006 - EQUIPOS
11.966 	          01-09-2016	31.02.004 - OBRAS CIVILES</t>
  </si>
  <si>
    <t>mediante Resolucion DOH Nº 4310 de fecha 30.11.2017, se aprueba el gasto del contrato por un monto  de $363.332.803
mediante Resolucion DOH Nº 4466 de fecha 11.12.2017, se aprueba el gasto por concepto de Gestion Tecnica y Administrativa por un monto de $52.683.256.
mediante Contrato 11738-1 aprobado bajo Resolucion DOH Nº 3826 de fecha 13.11.2018, la modificacion seria de la siguiente manera:
Disminucion de obras: $9.698.500
Obras nuevas: $23.490.324
Obras Extraordinarias: $19.525.363
 lo que da un aumento efectivo de $33.317.187</t>
  </si>
  <si>
    <t xml:space="preserve">Ítem Obras Civiles:
Estado de Pago N°1:	M$ 75.039
Estado de Pago N°2:	M$ 33.154
Estado de Pago N°3:	M$ 65.476
Estado de Pago N°4:	M$ 25.734
Estado de Pago N°5:	M$ 49.145
Estado de Pago N°6:	M$ 20.786
Estado de Pago N°7:	M$14.157
Estado de Pago N°8:	M$ 11.424
Estado de Pago N°9:	M$ 128.365
Estado de Pago N°10: M$ 6.023
Estado de Pago N°11: M$ 16.069
Estado de Pago N°12: M$ 5.908
TOTAL OBRAS CIVILES  M$451.280.
Ítem Consultoría:
Estado de Pago N°1:	M$ 10.878
Estado de Pago N°2:	M$ 4.809
Estado de Pago N°3:	M$ 9.267
Estado de Pago N°4:	M$ 3.959
Estado de Pago N°5:	M$ 7.123
Estado de Pago N°6:	M$ 3.040
Estado de Pago N°7:	M$ 2.042
Estado de Pago N°8:	M$ 1.645
Estado de Pago N°9:	M$ 18.613
Estado de Pago N°10: M$ 467
Estado de Pago N°11: M$ 3.592
TOTAL CONSULTORIAS  M$65.435.
La diferencia que se observa entre lo gastado y el SIGFE,  se debe a la demora que existe en cargar los pagos efectuados entre las plataformas de los distintos Servicios Públicos. </t>
  </si>
  <si>
    <t>EP 1: $ 102,865,826
EP 2: $ 183,876,529
EP 3: $ 106,852,912
EP 4: $ 35,784,529
EP 5: $ 338,386</t>
  </si>
  <si>
    <t>Existe diferencias con SIGFE en ítem Obras Civiles.</t>
  </si>
  <si>
    <t>No hay diferencias con el gasto efectivo del proyecto.con recursos GORE y lo consignado en SIGFE.</t>
  </si>
  <si>
    <t>OTROS GASTOS. M$4.593.- CORRESPONDE A LO FINALMENTE DEVENGADO Y PAGADO POR VALOR PROFORMA.-
OBRAS CIVILES: El monto contratado para ejecucion de obra es de M$2.503.533.- y es lo que se devenga y paga como se muestra en planilla con detalle de estados de pago que se adjunta en carpeta digital.-se adjunta además pantallazos sigfe desde el año 2015 al año 2018 que muestra lo realmente ejecutado en el proyecto.-
RESOLUCION EXENTA Nº 3207/23.6.2016:
COSTO DIRECTO DE LA CONSTRUCCION	....... $1.696.620.862 
GASTOS GENERALES	............................................... $...271.459.338   
UTILIDADES	................................................................... $..135.729.669 
SUB TOTAL COSTO NETO	 ....................................$2.103.809.869 
19% I.V.A.	................................................................. $   399.723.875 
VALOR PROFORMA	........................................... ..$.        6.163.061 
TOTAL VALOR CONTRATO	................................... $2.509.696.805 
LA DIFERENCIA QUE SE MUESTRA ENTRE EL VALOR DEL GASTO Y GASTO CORREGIDO ESTA EN EJECUCION DE CONTRATO EL CUAL AL CONSULTAR MUESTRA DUPLICADO EL GASTO EN ALGUNOS MESES (FEBRERO A SEPTIEMBRE AÑO 2017). SIN EMBARGO AL CONSULTAR LOS GASTOS EN OBRA CIVIL EN "EJECUCION-GASTO-CONSULTAR" POR AÑOS EL GASTO SE MUESTRA BIEN INGRESADO Y CUADRADO CON SIGFE:_
SE ADJUNTA EN CARPETA DIGITAL LOS PANTALLAZOS RESPECTIVOS.-
GASTO ADMINISTRATIVO:  EL GASTO EJECUTADO ES DE M$11.025.- Y CORRESPONDE A GASTOS DE OFICINA, VIATICOS Y COPIAS DE PLANOS.- LA DIFERENCIA MOSTRADA DE M$285 CORRESPONDE A UNA FACTURA QUE FUE MAL DEVENGADA EN EL AÑO 2015: SE DEVENGA M$2.785 PERO SE PAGA M$2.500				
EQUIPOS:  LO EJECUTADO EN ITEM EQUIPOS ES DE M$172.923.- LA DIFERENCIA CON LA COLUMNA DE GASTO ES SOLAMENTE POR APROXIMACIONES DE LAS CANTIDADES INGRESADAS EN BIP.-
EQUIPAMIENTO: LO EJECUTADO EN ITEM EQUIPAMIENTO ES DE M$ 65.570.- LA DIFERENCIA CON LA COLUMNA DE GASTO ES SOLAMENTE POR APROXIMACIONES DE LAS CANTIDADES INGRESADAS EN BIP.-
CONSULTORIAS: NO TIENE CONTRATOS NI GASTO
 se adjunta en carpeta digital,: OTROS
RESOLUCION APLICA MULTA
DETALLE DE ESTADOS DE PAGOS
PANTALLAZOS SIGFE AÑO 2015 AL AÑO 2018
PANTALLAZO BIP CONSULTA GASTOS Y CONTRATO</t>
  </si>
  <si>
    <t>Se corrige.</t>
  </si>
  <si>
    <t>no se presentan diferencias en SIGFE</t>
  </si>
  <si>
    <t xml:space="preserve">No se observan saldos de contrato por lo que el Gasto es equivalente al monto total contratado.
El Ítem de Consultorias no fue requerido por la Unidad Técnica,   no fue contratado el profesional con cargo al ítem ya que se ocuparon los recursos humanos disponibles en la misma institución.  </t>
  </si>
  <si>
    <t>Contrato de Obras:
El contrato se adjudicó por Res DOH IX Región N°1058/16.05.2017, con un plazo contractual de 360 días corridos y un monto de M$1.694.7623. Contrato aumento de plazo, según Resolución DOH IX Región N°816/02.05.2018 por 150 días corridos y un monto de M$284.711. 
Todo fue con recursos sectoriales Mop, Item 31.
Contrato de Asesorías: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N°1387/19.06.2017. El monto original contratado para Asesorías fue de M$245.741
Tuvo aumento, según Resolución DOH IX Región N°1077/30.05.2018. Contrato por aumento monto M$41.283 
Asesoría está directamente relacionada con con el monto y duración de cada contrato de obras, incluidas sus modificaciones.
Todo fue con recursos sectoriales Mop, Item 31.
Las diferencias con SIGFE tienen relación con los montos de adjudicación y las modificaciones en contrato de obras y asesorías.</t>
  </si>
  <si>
    <t>Primer estado de pago se cursa el 31.10.2017 por un monto de $148.065.127
Se realiza modificación de contrato con fecha 28.12.2017 incrementando el contrato en un monto de $16.504.792
Segundo estado de pago se cursa con fecha 29.12.2017 por un monto de $246.188.215
Tercer estado de pago se cursa con fecha 20.02.2018 por un monto de $333.949.670
Cuarto estado de pago se cursa con fecha 29.03.2018 por un monto de $240.697.831
Finalmente el quinto estado de pago se cursa con fecha 14.05.2018 por un monto de 16.504.792
Cabe señalar que las  fechas indicadas corresponden a la fecha en que el Departamento de FNDR autoriza el pago.</t>
  </si>
  <si>
    <t>OBRAS $ 320.750.583.
GASTOS ADMINISTRATIVOS $ 500.000-</t>
  </si>
  <si>
    <t>Diferencia con SIGFE.</t>
  </si>
  <si>
    <t>20/10/2016 $519.497.698
31/01/2016 $198.741.169
$4/04/2018 $179.559.716</t>
  </si>
  <si>
    <t>Para el gasto administrativo, se giraron los recursos rendidos por la Unidad Técnica al Gobierno Regional, cuyo monto fue de $1.326.000 según Convenio Mandato aprobado por Resolución N°5017 del 05/12/2013
En el caso de Obras Civiles, el monto total pagado por el Gobierno Regional es de $597.172.402. El monto pagado a la empresa fue de $592.207.680, dado que se cobró una multa de $4.964.722.
En el ítem de consultorías se pagó un monto total de $4.960.976.
En los ítems: Equipamiento, Equipos y Otros Gastos no hubo gastos.</t>
  </si>
  <si>
    <t>OBRAS CIVILES
MONTO CONTRATADO CON LA CONSTRUCTORA ALCORP S.A. FUE DE  $2.462.880.540 
AUMENTO POR ACTUALIZACIÓN DEL PRECIO DE LA OFERTA                  $     76.595.585
                                                                                                      TOTAL            $2 539 476 125
GASTOS ADMINISTRATIVOS SE REGISTRA SOLO UN GASTOS PAGADOS AL M.O.P. POR UN MONTO DE $6.750.000
EQUIPAMIENTO
N° orden de compra	                            Nombre Proveedor            	                              RUT Proveedor	      Total OC 
3179-269-CM18	                            AGM Y DIMAD SA	                                              76.909.170-k	            $8.620.158 
3179-265-CM18	                    COMERCIAL BELTCHILE SPA	                                      76.377.858-4	    $       37.110 
3179-264-CM18	FABRICA DE ACCESORIOS Y MUEBLES DE OFICINA SA	      76.837.310-8	    $ 8.010.730 
3179-263-CM18	                    HERALDO CASTRO PALMA	                                         6.092.291-8	    $  2.477.580 
3179-251-CM18	COMERCIAL E INDUSTRIAL MUEBLES ASENJO LIMITADA	       77.018.060-0	    $     435.544 
3179-250-CM18	OFISILLAS IMP DIST Y COMERC LIMITADA	                               76.374.069-2	    $  1.860.679 
3179-249-CM18	LIBRERIA REY-SER Y COMPANIA LIMITADA	                               89.293.800-8	    $        97.985 
3179-242-CM18	DE OFICINA MUEBLES S A	                                                               99.572.480-4	    $      230.802 
3179-241-CM18	METALURGICA SILCOSIL SPA	                                                       79.909.150-k	    $      509.162 
3179-240-CM18	MIGUEL ANGEL HERNANDEZ CATALAN	                                         6.599.003-2	    $       407.808 
3179-239-CM18	JULIO ZUMAETA GONZALEZ Y COMPANIA LIMITADA	               78.942.720-8	    $       431.494 
3179-238-CM18	SILLAS Y SILLAS S.A.	                                                                       76.038.442-9	    $       140.488 
3179-234-CM18	COMERCIAL HAGELIN LIMITADA	                                               76.102.918-5	    $       317.329 
3179-233-CM18	SARA EMILIA OLIVARES CONTRERAS	                                          7.720.423-7	     $         44.273 
3179-232-CM18	DONOSO MUEBLES Y COMPANIA SPA	                                       83.067.300-8	     $       369.138 
3179-230-CM18	COMERCIAL FBT LIMITADA	                                                       76.094.327-4	     $     1.247.490 
3179-229-CM18	Muebles Orbi SpA	                                                                       76.428.946-3	     $     8.331.228 
3179-227-CM18	COMERCIAL MUNOZ Y COMPANIA LIMITADA	                       78.906.980-8	     $       227.002 
3179-397-SE18	COMERCIALIZADORA Y SERVICIOS NUEVO HORIZONTE LIMITADA  76.133.399-2	     $       368.662 
3179-395-CM18	COMERCIALIZADORA JMJ LIMITADA	                                        76.148.317-k	     $          68.806 
3179-461-CM18	COMERCIAL MOTORSHOP LIMITADA	                                        76.193.188-1	     $        568.653 
3179-561-CM18	COMERCIAL MUNOZ Y COMPANIA LIMITADA	                        78.906.980-8	     $        120.561 
3179-626-CM18	PROVEEDORES INTEGRALES PRISA S A	                                        96.556.940-5	     $           10.581 
	                                                                                                                                                      TOTAL        	     $   34.933.263 
GASTOS ADMINISTRATIVOS SE REGISTRA SOLO UN GASTOS PAGADOS AL M.O.P. POR UN MONTO DE $6.750.000</t>
  </si>
  <si>
    <t>No agregan información válida</t>
  </si>
  <si>
    <t xml:space="preserve">probablemente no se ha cargado en el BIP la totalidad de los gastos del contrato. </t>
  </si>
  <si>
    <t>Retraso en la carga de datos.</t>
  </si>
  <si>
    <t>No se asocian gastos a Equipamiento</t>
  </si>
  <si>
    <t>No existen saldos pendientes. El monto coincide con el SIGFE</t>
  </si>
  <si>
    <t>Diferencia en gastos Adm. debido a que solo refleja el gasto del año 2017 por M$700.- y no suma el del año 2016 por M$300.- sumando M$1.000.-
Se registra diferencia en consultoría debido a que se modificó el contrato original por Res. Ex. N° 2659 del 28/12/2017, da término anticipado y disminuye el valor del contrato.
Se sube archivo WORD con imágenes extraídas del SIGFE que da cuenta de los pagos en detalle, por año, fecha y asignación.</t>
  </si>
  <si>
    <t>Contrato de Obras:
El contrato se adjudicó por Res DOH IX Región N°1057/16.05.2017, con un plazo contractual de 360 días corridos y un monto de M$945.992. Contrato aumento monto, según Resolución DOH IX Región N°491/22.03.2018 por M$94.101. 
Todo fue con recursos sectoriales Mop, Item 31.
Contrato de Asesorías: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N°1389/19.06.2017. El monto original contratado para Asesorías fue de M$137.169
Tuvo aumento, según Resolución DOH IX Región N°865/08.05.2018, por monto M$13.644. 
Asesoría está directamente relacionada con con el monto y duración de cada contrato de obras, incluidas sus modificaciones.
Todo fue con recursos sectoriales Mop, Item 31.
No hay diferencias con SIGFE.</t>
  </si>
  <si>
    <t>En consultorías, se pago M$8.360.- y SIGFE arroja M$7.222.-, por lo que hay un error. Lo real pagado es por la suma de M$8.360.</t>
  </si>
  <si>
    <t>El Monto corresponde a lo total Contratado y pagado.</t>
  </si>
  <si>
    <t>OBRAS CIVILES: las obras civiles comenzaron a su ejecución en el mes de junio 2017, hasta septiembre 2018.
GASTOS ADMINISTRATIVOS: Los gastos administrativos comenzaron su ejecución en el mes de octubre 2016 su ultimo mes de ejecución fue diciembre 2017.
CONSULTORIA: Las consultorías comenzaron su ejecución en el mes de agosto 2017 terminando con el ultimo gasto en el mes de julio 2018.</t>
  </si>
  <si>
    <t>SIGFE ACTUALIZADO (A moneda presupuesto 2018)</t>
  </si>
  <si>
    <t>Total Sigfe Actualizado a Moneda Presupuesto 2018</t>
  </si>
  <si>
    <t>Situaciones positivas y/o negativas que se presentaron durante la ejecución del proyecto u otras particularidades de este.(Institución Financiera)</t>
  </si>
  <si>
    <t>Adecuada coordinación con el SS Metropolitano Occidente , para la ejecución del proyecto.
Debido a la lejanía de  la Comuna donde se debía ejecutar del proyecto, se vio dificultada la posibilidad de adjudicar la licitación, lo que implicó desfase en la ejecución de las obras. Además, se puso término anticipado, lo que implicó más retrasos. 
La obra se recepciona en forma definitiva, según acta del 16 de abril de 2018</t>
  </si>
  <si>
    <t>PRIMERA SITUACIÓN; Financiamiento del Proyecto: los pro y contra para llegar al financiamiento Sectorial de la obra. Comenzando con la creación el año 2013 de la ficha IDI del proyecto con cofinanciamiento entre el Minvu y Gobierno Regional hasta la toma de decisión de ejecutar el proyecto en 2 contratos; el primer contrato aborda las partidas relacionadas a la pavimentación de pasajes del espacio público, y un segundo contrato considerando las partidas faltantes para desarrollar el proyecto completo. SEGUNDA SITUACIÓN la reevaluación del proyecto, si bien, no se realizaron modificación de recursos , solo de partidas, cubicaciones y precios unitarios. TERCERA SITUACIÓN : Por lo anteriormente expuesto, se debieron realizar  tres modificaciones de contrato. Lo anterior descrito en los puntos anteriores de esta evaluación expost. CUARTA SITUACIÓN se presenta posterior a la entrega de la obra a la comunidad,  los vecinos a través de fondos concursables, intervienen la obra pintando algunos elementos tales como escalinatas, pilares de sombreaderos, jardineras, aportando un sello propio y a la vez dándole color al sector.</t>
  </si>
  <si>
    <t>Las dificultades encontradas en la ejecución de obras se lograron sobrepasar dada la disposición de contratista.</t>
  </si>
  <si>
    <t>Aumento de plazo y costo del proyecto</t>
  </si>
  <si>
    <t>Lo mas destacarle del la ejecución del proyecto en términos financieros, esta relacionado con la excelente ejecución financiera  ininterrumpida por alrededor de 20 meses con una ejecución promedio de M$ 120.000. Dado la naturaleza del proyecto, el clima y la complejidad logística de la provincia Palena, es totalmente natural destacar que se  finalizaron los tres contratos en menos de dos años.</t>
  </si>
  <si>
    <t>Los datos informados por la Unidad Técnica respecto de Consultorías no corresponden. El monto correcto es M$ 37.900.</t>
  </si>
  <si>
    <t>LA OBRA SE EJECUTO EN LOS PLAZOS PROGRAMADOS POR LA UNIDAD TECNICA, SIN SUFRIR MAYORES ATRASOS.</t>
  </si>
  <si>
    <t>EN GENERAL ESTE PROYECTO FUE LLEVADO A CABO SIN MAYORES PROBLEMAS CON LA EJECUCION  DEL GASTO</t>
  </si>
  <si>
    <t>Positivo; el impacto social que produce en la Comunidad beneficiaria directa e indirecta</t>
  </si>
  <si>
    <t>Existió en etapa de obras civiles una demora en su ejecución, por la determinación de conexión con servicio de agua potable, lo que fue solucionado junto a la empresa sanitaria.
En la ejecución de la adquisición de equipos y equipamientos, hubo una importante demora, pero exclusivamente por definiciones de la Unidad Técnica.</t>
  </si>
  <si>
    <t>El proyecto debió afrontar una serie de adversidades que tiene relación a; la toma de decisión con respecto a su emplazamiento, al existir inicialmente dos sitios aptos para su construcción, las dificultades de aunar decisiones respecto al año de inicio en conjunto con la disponibilidad presupuestaria por parte del Ministerio de Vivienda, y a obtención de la respectiva priorización del proyecto dentro de la cartera MINVU. Posteriormente se sumo como dificultad los procesos de reevaluación, ya que en primera instancia el valor del proyecto estuvo subvalorado, al no recoger las particularidades del proyecto ni las condiciones de mercado de la región. Ya en la etapa de ejecución se sumaron los costos de reevaluar la capacidad y cabida de las dos instituciones que inicialmente estaban programadas a ocupar el recinto, lo que significo que el edificio solo terminara albergando a funcionarios de SERVIU, al existir una aumento significativo de la dotación del servicio, lo que tuvo su origen por la brecha de tiempo desde la etapa de diseño del proyecto a la fecha real de ejecución del Edificio, en conjunto con el aumento de programas del Ministerio. Ello trajo consigo adaptar el recinto en diversos niveles y ajustarse a nuevas normativas que se generaron en el tiempo; como de accesibilidad universal, y ascensores , entre otros, ello conllevo a otro proceso de reevaluación por la demanda de recursos adicionales. En la actualidad el nuevo edificio institucional de Serviu provee un servi</t>
  </si>
  <si>
    <t>Negativa: por la antigüedad del proyecto se retraso demasiado la adquisición  de los equipos de audio e iluminación, concretándose recién en el 2018.
Positiva: modificaciones menores que no alteraron la iniciativa y la mejoraron, otorgando eficiencia al proyecto.</t>
  </si>
  <si>
    <t>Además de requerir aumento de recursos para adjudicar en la segunda licitación, la Unidad Técnica debió revisar su proceso de adjudicación, con lo cual hubo demoras adicionales para el inicio de la obra.</t>
  </si>
  <si>
    <t>La obra fue abandonada por el contratista. Con cargo a este proyecto se  ejecutó el 90,86% del total de obras contratadas.
Las obras no ejecutadas fueron realizadas por la Unidad Técnica con cargo a su presupuesto a través de administración directa.</t>
  </si>
  <si>
    <t>Contrato de obras civiles por un total de M$1.096.060 (monto original M$1.071.999 y suplemento de fondos M$24.061) ejecutado por la empresa SOC CONSTRUCTORA RICARDO GONZALEZ Y CIA LTDA. Estas modificaciones corresponden a: 1) Revestimiento exteriores de piedra. y 2) Barandas, escala y rampas para discapacitados.</t>
  </si>
  <si>
    <t>EL PROYECTO CONTEMPLA EL PAGO DE INDEMNIZACIÓN POR  PARALIZACIÓN  DE LOS PLAZOS
SE REVALUÓ PARA MODIFICAR ÍTEM EQUIPAMIENTO, INCORPORAR EQUIPOS Y OTROS GASTOS .</t>
  </si>
  <si>
    <t>Reiterados incumplimientos de parte del contratista, lo que provoco atraso en la etapas de ejecución y administrativas del contrato. 
Los grandes beneficios de los habitantes del sector de Punta Paula en la Isla Laitec, lo que permitió mejoras en la calidad de vida, en lo referido a seguridad y comodidad en la conectividad con la ciudad de Quellón.</t>
  </si>
  <si>
    <t>El mayor inconveniente del proyecto fue la adquisición de Equipos especializados incluidos en el proyecto,  como es el caso de la cinta transportadora, la cual debió ser adquirida en el extranjero y adaptada a la normativa chilena para su correcto funcionamiento.
Desde el punto de vista financiero, esta situación significo alargar los tiempos de ejecución afectando la eficiencia del gasto.</t>
  </si>
  <si>
    <t>El contrato de Obras Civiles tuvo una ejecución de 10 meses y 15 días, menor a lo inicialmente programado para este proyecto, que correspondió a 12 meses. Prácticamente no tuvo variación de costos, acorde a lo informado previamente.
De igual forma la Asesoría a la Inspección Fiscal de Obras tuvo una duración de 9 meses. Este plazo fue menor a lo inicialmente programado en el proyecto.
Los plazos de ejecución de los Equipamiento y Equipos fueron muy superiores a los inicialmente estimado, dado que para algunas adquisiciones deben realizarse procesos de licitación, y en el caso de los equipamientos, fue necesario licitar y  contratar equipamiento en dos períodos presupuestarios. 
En cuanto al proyecto, destaca la incorporación de elementos de eficiencia energética como:
•	Envolvente Térmica.
•	Ventanas con Termopanel.
•	Calefacción en base a Calderas a Gas y equipos AA en salas de reuniones y jefatura.
En cuanto a seguridad que se considera en el proyecto:
•	Sistema de CCTV, video portero y puertas automáticas
•	Placa lexan superior, rejas y protecciones metálicas, cortinas en acceso
•	Central alarma incendio e intrusión</t>
  </si>
  <si>
    <t>El contrato de Obras Civiles tuvo una ejecución de 11 meses y 25 días, lo cual es menor a lo inicialmente programado para este proyecto, que correspondió a 15 meses. Dado que este proyecto tuvo una disminución en el monto del contrato y luego un incremento por el mismo valor, las cuales se encuentran totalmente respaldadas y justificadas según las respectivas Resoluciones, este proyecto no presentó variaciones en sus costos en el ítem de Obras Civiles.
Para dar inicio a la etapa de ejecución, fue necesario realizar una actualización del Diseño debido a una modificación en la OGUC, respecto a Accesibilidad y Diseño Universal.</t>
  </si>
  <si>
    <t>Este proyecto es una vía de gran importancia para ciudad de Osorno.</t>
  </si>
  <si>
    <t>La situación más importante y que se resolvió a través del aumento de obras, fue la corrección estructural de una viga a la entrada, la que si no se corregía se podía caer.
Esto implica que el ingeniero calculista cometió un error y dicho proyecto fue aprobado con ese error, y luego el Gobierno Regional debe hacerse cargo con sus recursos de corregir esos errores siendo que no somos el ente que revisa los proyectos antes de ser recomendados.</t>
  </si>
  <si>
    <t>El proyecto presentó una demora considerable en el tema administrativo y avance físico, ya que la Municipalidad solicitó disminución de contrato porque la empresa no podía ejecutar algunos tramos de aceras, debido a que se contraponían directamente con otra obra que estaba ejecutando SERVIU. Esta disminución se aprueba por Ord. N°1887 del 16/06/2017 por el Gobierno Regional. Cabe señalar que el estado de pago N°4 se pagó el 16/06/2017 y la demora en presentar el N°5 y último al Gore, se debió a atrasos en trámites administrativos de la Municipalidad, como por ejemplo Decretar la modificación de contrato del 16/06/2017, lo que se realizó el 12/01/2018 y que permitió reiniciar las obras (estaban paralizadas) y darlas por finalizadas el 27/03/2018.-</t>
  </si>
  <si>
    <t>No se ejecuto el item Expropiaciones por dificultades en la gestion de recursos desde el Gore a la Municipalidad de Copiapo y por la negativa de la administración municipal para efectuar las expropiaciones necesarias</t>
  </si>
  <si>
    <t>Como se ha mencionado, la obra presentó un tèrmino anticipado de contrato por problemas económicos con la empresa inicial, restando faenas en la planta de tratamiento y en otros ítemes.</t>
  </si>
  <si>
    <t>La iniciativa se ejecuto de acuerdo al presupuesto recomendado y el aumento depl plazo del contrato se ajusto al 30% de las bases de licitación, sin embargo en el plazo del proyecto se amplio producto que el proyecto no tenia regularizada la tenencia del terreno, lo que debería considerarse en el análisis técnico económico.</t>
  </si>
  <si>
    <t>En la ejecución del contrato se debieron realizar modificaciones, por obras extraordinarias, que se justificaron principalmente por el tiempo transcurrido entre la recomendación favorable y la adjudicación, por un aumento en la población y por una diferencia en la solución en la solución de la regulación, situación que significó una reevaluación de la IDI.. 
Además, el tipo de suelo deterioró uno de los pozos de abastecimiento de aguas, lo que se detectó en la operación, generando algunos inconvenientes en la operación lo que provocó que dejara de operarse.
El presente año la DROH construyó un nuevo pozo para reemplazar al pozo que tuvo problemas.</t>
  </si>
  <si>
    <t>Este proyecto contó con una subcontratista (SUR 2000) que quebró, la empresa principal ARAUCO S.A. se hizo cargo de los pagos, pero como había una quiebra de por medio no se podía pagar a todos los trabajadores ya que la información estaba congelada.
Además la empresa demandó al Gobierno Regional por gastos generales y otros ya que no tenía acceso expedito a la obra, si bien, el Gobierno Regional no tenía responsabilidad en el tema le tocó responder ante tribunales.</t>
  </si>
  <si>
    <t>Lo negativo es que la empresa contratada para obras civiles  atendió las observaciones de la recepción provisoria, pero no se pudo realizar la recepción  provisoria sin observaciones por no presentar la boleta de garantía de correcta ejecución, generando multa y posteriormente la empresa constituida como Unión Temporal, cede derechos a la otra parte para poder aplicar esa multa y cerrar el proyecto, devolviendo el saldo de retenciones.</t>
  </si>
  <si>
    <t>Una particularidad de este tipo de proyecto es la administración financiera, la cual difiere del modo usual de ejecución de proyectos con cargo al FNDR debido a que se realizan transferencias directamente a la unidad técnica con el objeto de aprovechar instrumentos legales que del que el FNDR no dispone, como por ejemplo,  la instalación de casetas sanitarias en terrenos particulares. 
De no ejecutarse mediante transferencia al municipio, no podrían ejecutarse este tipo de proyectos debido a que el FNDR no puede invertir recursos en terrenos de particulares.</t>
  </si>
  <si>
    <t>El citado proyecto fue ejecutado en 4 etapas, las que se describen a continuación:
Las dos primeras etapas intervinieron el sector comenzando desde calle Manantiales al Sur, ambos contratos tenían como prioridad realizar la calzada y aceras de Calle Vicente Pérez Barría, además contempló la construcción de muros de contención para salvar los desniveles del sector. Estos muros  entregan un confinamiento del área. Al circular hoy en día por esa calle uno puede observar que el sector quedo confinado entregando un ordenamiento y funcionalidad del mismo.
La tercera etapa contemplo pavimentación de calzadas y aceras, esta vez se intervino desde calle Club Hípico al norte.
Finalmente, de etapa IV, considero la expropiación de dos terrenos, los que entregaron conectividad a esta calle y pavimentación de calzada y aceras.
El proyecto cumplió su objetivo, entregó una nueva vía de conectividad desde calle Club Hípico a Calle Manantiales, ordenó el entorno de la parte baja de la Villa Club Hípico, entregando un espacio iluminado y seguro para el desplazamiento vehicular como peatonal.</t>
  </si>
  <si>
    <t>el proyecto ganador del concurso del Barrio Civico tenia la gran ventaja de una propuesta de varios edificios independientes, lo que permitia la ejecución por etapas y en distintas áreas del terreno. Ello permitio su ejecución en distintos tiempos y circunstancias a lo largo de 15 años. Y que permite su continuación, ya que los saldos de los lotes del terreno inicial, se encuentren disponibles. Ademas de actualizaciones de los proyectos, y los servicios publicos a incorporar. como asismismo las soluciones técnicas a utilizar (en el año 2001 no existían exigencias de eficiencia enérgetica en las edificaciones públicas, que en la actualidad constituyen exigencias normativas a cumplir).
las mayores dificultades se presentaron en la falta de diagnostico estructurales del edificio del Gobierno Regional, lo que se tradujo en reparaciones que se tradujeron en xx aumentos de obra.         
el otro aspecto fueron las  las indefiniciones a nivel de los proyectos de arquitectura, lo que fue necesario definir durante la ejecución de las obras y en consecuencia con aumentos de obras por ello.</t>
  </si>
  <si>
    <t>EN TÉRMINOS DE GESTIÓN ADMINISTRATIVAS DEL CONTRATO Y SUS PROCESOS CONSTRUCTIVOS NO EXISTIERON GRANDES PROBLEMÁTICAS.
EL PROBLEMA FUE EN LA OPERACIÓN DEL RECINTO CON RESPECTO A LA OBTENCIÓN DE LOS PERMISOS DE SALUD (REDES DE AGUA POTABLE Y ALCANTARILLADOS).</t>
  </si>
  <si>
    <t>El proyecto se desarrollo positivamente</t>
  </si>
  <si>
    <t>Negativas: 
1) Liquidación en dos oportunidades del contrato de obras civiles.
2) A raíz de los resultados,  falta de capacidad económica de las empresas.
Positivas:
1) Finalmente se logró terminar las obras civiles del proyecto.
2) Profesionalismo de los funcionarios del GORE, que en gran parte permitieron que lo anterior ocurriera.</t>
  </si>
  <si>
    <t>El municipio cuando licitó, incorporó equipos y equipamientos al contrato de obras civiles.</t>
  </si>
  <si>
    <t>Negativas
1.1.- Afectación de la carpeta de rodado del camino tras el recinto del Ad. cañal Bajo, (Frente a destacamento del ejército de Chile), por el intensivo  transito del subcontratista que retiró el escombro proveniente del corte y proporciono el árido para la base de los 250 m. del alargue.
1.2.- Corte del camino que conectaba el camino 225 con el del ejercito debiendo derivar el tránsito de los usuarios (principalmente conscriptos del ejército y otros) unos 500 m. mas al norte en el nuevo camino que conectaría a ambos nuevamente. (nuevo camino básico en malas condiciones para estos efectos).
Positivas
1.3.- Se produjo una muy buena interacción de colaboración por parte del equipo designado por la DGAC como contraparte técnica del proyecto que permitió dar una solución a los múltiples problemas que arrojó la nueva SLO. Esto permitió flexibilizar o mitigar algunas exigencias normativas y comenzar las operaciones en los plazos comprometidos.
1.4.- Buena interacción con los propietarios afectados por los cortes a realizar a posteriori que permitieron realizar rebajes y cortes de algunos árboles antes de la gestión de expropiación efectiva, dando alivio a las principales objeciones de la SLO (aprox pista 15-33).
1.5.-Debido a la excelente programación y al control estricto del IF en combinación con una muy buena coordinación con jefatura del Ad. se cumplieron con los plazos de cierre  total si afectar a las operaciones de aeronaves más que en los días del cierre pr</t>
  </si>
  <si>
    <t>El proyecto se ejecutó primeramente el año 2014, en donde se cancelaron $ 64.930.327. Posteriormente, el año 2017, se anticiparon recursos para el ítem Gastos Administrativos, con la finalidad de cancelar la publicación de la licitación de la segunda parte del proyecto, la cual se ejecutó el año 2018 por un monto de $ 41.776.228.</t>
  </si>
  <si>
    <t>EL DISEÑO DEL PROYECTO PRESENTO MUCHAS DEFICIENCIAS TÉCNICAS LO QUE GENERO UN AUMENTO DE CONTRATO SUPERIOR AL 30% Y SE DEBIÓ PONER TERMINO AL PRIMER CONTRATO Y LICITAR LA EJECUCIÓN POR TODAS LAS MODIFICACIONES QUE TUVO EL PROYECTO. LO QUE GENERO UN SEGUNDO CONTRATO Y RETASO CONSIDERABLEMENTE LA ENTREGA DE LA OBRA.</t>
  </si>
  <si>
    <t>NEGATIVO: Debido a varios problemas de servidumbres de terrenos y extracción de cables , no se pudo realizar gasto en el tiempo que corresponde
Positivo.ejecutar obras con gran impacto social y que no genera gasto de mantencion y operación por parte de la empresa distribuidora quien mantiene y opera la red, actualmente</t>
  </si>
  <si>
    <t>Es importante señalar que la empresa se encontró con un terreno dificultoso con roquerios que implico   un alto riesgo, lo que debería observar la unidad técnica en el estudio de mecánica de suelo.</t>
  </si>
  <si>
    <t>EL DISEÑO APROBADO Y LICITADO SE PRESENTABA INDEFINICIONES REFERIDAS AL PROYECTO DE INGENIERIA Y ESPECIFICACIONES TECNICAS DEL TIPO DE CUBIERTA A INSTALAR, EN IGUAL FORMA EXISTIA POCA INFORMACION PARA EJECUTAR LA SALA DE BOMBAS. TODO ESTO ORIGINÓ UNA IMPORTANTE MODIFICACION EN LAS OBRAS QUE SE TRADUJERON EN AUMENTOS DE OBRAS, OBRAS EXTRAORDINARIAS Y DISMINUCIONES INDICADAS EN EL HISTORIAL DE CONTRATOS.</t>
  </si>
  <si>
    <t>La obra presentó algunos problemas durante su ejecución como la falta de dotación de agua potable en la localidad de Chungungo, la dificultad para abastecerse de materiales de construcción y el efecto de las lluvias que provocaron inundación del recinto en construcción, las cuales fueron solucionadas.</t>
  </si>
  <si>
    <t>Proyecto correctamente terminado e implementado</t>
  </si>
  <si>
    <t>Se realiza recepciÃ¿Â³n provisoria el 9 de julio de 2013</t>
  </si>
  <si>
    <t>En la ejecución financiera no existió dificultad, solo se omitió el ingreso de un gasto en el mes de noviembre del año 2013, por M$243.-</t>
  </si>
  <si>
    <t>EL DISEÑO NO CUMPLIA CON LA NORMATIVA VIGENTE CUANDO SE PUDO LICITAR.
SI BIEN EL DISEÑO TENIA CERTIFICADOS DE CUMPLIMIENTO DE NORMATIVA, EN LA PRACTICA ESTO NO ERA ASI Y DEBIÓ MODIFICAR EL PROYECTO, CON ELLO LOS PLAZOS Y COSTOS ASOCIADOS.</t>
  </si>
  <si>
    <t>En general fue una buena ejecución, puesto que el proyecto esta bien elaborado, el aumento de plazo fue producto de retrasos del municipio en desalojar el lugar y la tramitación en la SEREMI para retirar el asbesto-cemento.</t>
  </si>
  <si>
    <t>El proyecto fue licitado por la Dirección de Logística de Carabinero, en Santiago.
Hubo demoras de años en el proceso de  suscripción de Convenio y licitación, pese a los reclamos de la comunidad de Labranza - inclusive por la prensa-  y las gestiones que realizaron distintas instancias del Gobierno Regional.
Una vez suscrito el Convenio Mandato, la Unidad Técnica modificó el Programa Arquitectónico, por lo cual se requirió una nueva  reevaluación.
La información proporcionada por la Unidad Técnica en la presente evaluación ex post difiere de la disponible en el GORE en los siguientes aspectos:
a) Con cargo a este proyecto, no se cancelaron Gastos Administrativos, y menos al MOP, ya que la Unidad Técnica fue Carabineros de Chile.
b) El Contrato de Obras Civiles si tuvo aumento de obras por M$7.568.-
c) Los gastos de Equipamiento y Equipos corresponden a los señalados en el SIGFE, ya que si bien las órdenes de compra remitidas por la Unidad Técnica al GORE son de fecha anterior a 2018, dos facturas no se pudieron pagar el año 2017, por lo cual quedaron pendientes de pago hasta Abril de 2018, porque el RS para dicho año fue el 12-03-2018, y posteriormente se debió tramitar la asignación presupuestaria con toma de razón.</t>
  </si>
  <si>
    <t>Negativas ; por la tipologia de proyectos que considera varios tramites previos y puede tener atrasos o la empresa participe en una contingencia , suele retrasarse el termino de obra y por ende el pago .
Positiva ; el impacto social  y la manutención y operación es parte de la empresa Distribuidora.</t>
  </si>
  <si>
    <t>Tipo	Fecha Inicio	Dias Plazo	Fecha Termino	Monto
Contrato Original	23-05-2016	360	18-05-2017	767.018.950
Aumento de plazo	18-05-2017	108	03-09-2017	0
Aumento de plazo	03-09-2017	30	03-10-2017	0
Aumento de plazo	03-10-2017	30	02-11-2017	0
Aumento de plazo	02-11-2017	30	02-12-2017	0
Aumento de plazo	02-12-2017	110	22-03-2018	0
Aumento de Obra	23-05-2016	0	22-03-2018	100.972.000
Aumento de Obra	23-05-2016	0	22-03-2018	10.326.930
Aumento de Obra	23-05-2016	0	22-03-2018	104.415.817
TOTAL		668		982.733.697</t>
  </si>
  <si>
    <t>Retraso en las obras de urbanizacion, debido a la demora en el inicio de la ejecucion de las viviendas por Serviu, ya que ello retrasa la recepcion de los sevicios de agua y electricas, y sus certificados..</t>
  </si>
  <si>
    <t>La ejecución se desarrollo positivamente</t>
  </si>
  <si>
    <t>De acuerdo al resumen financiero del proyecto, quedaron los siguientes saldos por pagar:
Obras Civiles: $10.534 (Disminución de contrato por $4.917 y $5.617)
Consultoría: $29.365.000
G. Administrativos: $30.00
Otros Gastos: $24.213</t>
  </si>
  <si>
    <t>A TRAVES DE DECRETO N°13 DEL 10/04/2015 SE APRUEBA ACTA DE RECEPCION PROVISORIA. SIN OBSERVACIONES.
A TRAVES DE DECRETO N°43 DEL 03/09/2018 SE APRUEBA ACTA DE RECEPCION DEFINITA Y  LIQUIDACION FINAL DE CONTRATO.</t>
  </si>
  <si>
    <t>Si bien esta obra cuenta con un retraso producto del cambio de normativa post terremoto 2010 lo que derivó en nuevos cálculos estructurales para licitar la obra, esto fue solucionado positivamente por la unidad técnica. Lamentablemente el mayor retraso en la ejecución se debió al abandono de las obras por parte de la primera empresa contratada.
Otro aspecto que retrasó la ejecución en la adquisición de los equipos y equipamiento, fue que al ser implementos muy específicos y tecnológicos, deben pasar por el V°B° de Bomberos (de acuerdo a la glosa presupuestaria) y a la disponibilidad en el mercado, lo que dificulta la celeridad en la ejecución. No obstante, la gran fortaleza es haber contado con una unidad técnica responsable y con equipo profesional que logró concretar las obras y sus complementos conforme a las bases.</t>
  </si>
  <si>
    <t>La única situación importante a mencionar es la modificación del mandato inicial por un complemento de recursos, debido que el proceso de licitación la unidad técnica se percato que para conseguir lo requerido se necesitaba de éste aumento,  para obras civiles por un monto de $31.816.641, quedando el mandato por un monto de $1.046.534.641. Este proceso retraso el proceso de adjudicación por un periodo cercano a 8 meses.</t>
  </si>
  <si>
    <t>El contrato se ejecuto en el tiempo contratado, sin embargo se observa demorta en la adqusiición del item de equipos, lo que no se refleja en e registro SIGFE informado por MIDESO</t>
  </si>
  <si>
    <t>El plazo del contrato de Obras Civiles fue de 24 meses aproximadamente, en tanto el plazo programado inicialmente en ficha IDI fue de 13 meses. Esta diferencia en el plazos de ejecución se debió a diversas razones que justificaron los aumentos de plazo, entre ellas las principales se refieren a dificultades ocasionadas por el agua que afloró durante las excavaciones de la obra; demoras en dar solución a deslindes del edificio vecino; demoras en definiciones del proyecto de estructura; aumentos y disminuciones de obras que justificaron aumentos en el plazo de ejecución; demora en la aprobación de obras extraordinarias y en aprobación de servicios externos relacionados con la obra.
Por otro lado, se debe destacar que la magnitud del proyecto presentada en el cambio de etapa a Ejecución, no tuvo modificaciones (2.235,63 metros cuadrados) y el monto del contrato de Obras Civiles no tuvo aumentos en su monto total adjudicado.
Fue necesario realizar obras complementarias una vez finalizado en contrato de obras civiles para lograr una climatización adecuada en el Edificio, puesto que el diseño contempló un sistema de ventilación pasiva para el clima del edificio, sistema que no funcionó adecuadamente al entrar en operación.  Después de tener una solución técnica viable y teniendo un presupuesto estimado, la Fiscalía Regional realizó una licitación pública a la que llegaron dos ofertas con montos por sobre el monto disponible en presupuesto, posteriormente, se realizó un segund</t>
  </si>
  <si>
    <t>DIFICULTADES PARA CONTRATAR LOS EQUIPOS Y EQUIPAMIENTOS EN PLAZOS ACOTADOS. 3 AÑOS SE DEMORO ADQUIRIR TODOS LOS EQUIPOS Y EQUIPAMIENTOS DEL PROYECTO.</t>
  </si>
  <si>
    <t>Proyecto tuvo dos procesos de revaluación ya que por un lado se encontraba subvalorado el presupuesto, además se produjo un término anticipado en el primer contrato de obras.</t>
  </si>
  <si>
    <t>El proyecto no contaba con una buena solución de diseño de techumbre, por lo cual sufrió filtraciones por su arquitectura v/s la región que se ejecuta, considerando una pendiente baja y canales de aguas lluvias internas, según lo planteado por la supervisión del Gobierno Regional F2A1 Nº194 de fecha 24.06.2015.</t>
  </si>
  <si>
    <t>La principal situación, fue el cambio de normativa sísmica que debió rehacer el cálculo estructural, y ajustar espacios.
La PDI debió ajustar cambios de normativa institucional en la infraestructura del edificio, adicionando la sala de balística y ajustando los calabozos, entre otros.
Lo anterior, retrasando la ejecución y redistribuyendo recursos, en apertura de items no aprobados originalmente.</t>
  </si>
  <si>
    <t>Debido a que el proyecto sufrió varias modificaciones de plazo y una disminución de obra y dada su naturaleza (CONSTRUCCIÓN DE VEREDAS ) se puede estimar que no fue correctamente planificado tanto técnicamente como en la logística de su implementacion.</t>
  </si>
  <si>
    <t>NO HAY MAYOR COMENTARIO, SOLO LA DEMORA EN EL LLAMADO A LICITACION PORQUE LA PLAZA ESTABA EMPLAZADA SOBRE UNA MATRIZ, LO QUE OBLIGO A REDISEÑAR EL PROYECTO.</t>
  </si>
  <si>
    <t>El proyecto sufrió un retraso importante por la tramitación de una expropiación.</t>
  </si>
  <si>
    <t>Existió ocupación de BNUP por parte los residentes del sector  en reunión efectuada con fecha 28 de diciembre de 2017, a municipalidad de Los Vilos solicito al contratista la restricción de los trabajos en Avda. Costanera, ante lo cual se acordó con SERVIU Región de Coquimbo y la Empresa Constructora no intervenir el sector de locales comerciales durante el periodo estival, ademas de mantener el sector Plaza Escafandra despejado para los días 16 y 17 de febrero de 2018 debido a la realización del festival. Por lo anterior se aumento plazo en 30 días corridos .</t>
  </si>
  <si>
    <t>en cuanto al financiamiento para este proyecto se trabajo con el subtitulo 32 correspondiente a anticipo de obra</t>
  </si>
  <si>
    <t>Contrato que se apego a lo mandatado, excepto que no incurrió en gastos administrativos.</t>
  </si>
  <si>
    <t>Se retrasó la contratación de obras civiles por no haber demasiados oferentes o que estos no cumplian con lo solicitado, por lo que en 2017 se efectúa trato directo.
Durante 2017, Entidad Financiera reduce los recursos para adquisición de equipos y equipamiento por no estar contratada la obra civil a principios de ese año, por lo que durante 2018 se liberan recursos y se hace posible la compra de lo restante.</t>
  </si>
  <si>
    <t>La obra se llevó a cabo dentro de los valores y plazos convenidos, sin presentar inconvenientes.</t>
  </si>
  <si>
    <t>el proyecto se ejecuto normalmente.</t>
  </si>
  <si>
    <t>financieramente No se presentaron mayores situaciones, dado que los decretos estaban gestionados oportunamente y el proveedor tuvo un buen comportamiento con sus obligaciones laborales y previsionales, como tambien en la ejecución de la obra</t>
  </si>
  <si>
    <t>La empresa adjudicada a la obra INVERSIONES Y CONSTRUCCIONES FELIPE DE PAZ S.A la ejecuto al 100%. sólo se presento una rotura de matriz durante el 08/08/2017 que fue cubierta con la póliza de seguro.
El consultor SERVICIOS DE CONSULTORÍA DE PROYECTOS VÍCTOR MANUEL MACHUCA CABRERA E.I.R.L.
fue contratado para todo el período de ejecución de la obra hasta su recepción provisoria.</t>
  </si>
  <si>
    <t>El proyecto agregó valor social al barrio Menzel, mayor espacio para áreas verdes y esparcimiento, mejora en la iluminación, y en general un entorno más amigable.</t>
  </si>
  <si>
    <t>Tanto como para el item de obras civiles como consultoría las empresas adjudicadas cumplieron con lo establecido en contrato, ejecutando al 100% la obra.</t>
  </si>
  <si>
    <t>Buena coordinación con las contrapartes del Servicio de Salud  Metropolitano Norte, para prever situaciones que dificultaran la ejecución adecuada del proyecto.
Demoras en los procesos administrativos de adjudicación.
Aumento en los  plazos de ejecución de obras, debido a problemas en el terreno y adecuaciones menores efectuadas en la ejecución.</t>
  </si>
  <si>
    <t>El desarrollo del proyecto fue complejo, ya que implicaba acceder a lugares muy apartados y de difícil acceso, lo que requirió de un conocimiento de la zona bien acabado y de una logística apropiada (a pie, a caballo, en bote, lancha, etc), lo anterior  sumado a la presencia de pobladores limitada a unos pocos meses del año en el lugar, generaron retrasos en la ejecución.</t>
  </si>
  <si>
    <t>LA OBRA PRESENTO MODIFICACIONES EN LOS ITEM DE AREAS VERDES, HUBO UN AUMENTO DE PLAZO DE 359 DIAS CORRIDOS A 470 DIAS - EN CONCLUSION 111 DIAS</t>
  </si>
  <si>
    <t>La obra se desarrollo de buena forma, la empresa desde su inicio tuvo un avance muy adecuado, que hizo adelantar la entrega de la obra,
Por lo anterior, la consultoria fue disminuida, de acuerdo a lo permitido por el Reglamento MOP. La empresa Consultora apelo a disminución y se pago indemnización.</t>
  </si>
  <si>
    <t>Adecuada coordinación con el SS Aysén, para la buena ejecución del proyecto.
Demora en el proceso de adjudicación, por la ausencia de oferentes , en tres licitaciones desiertas.
Con fecha 11 de junio de 2018, se recepciona en forma definitiva el proyecto.</t>
  </si>
  <si>
    <t>Existe una demora significativa en la adquisición del equipamiento y equipo, lo que afecta su normal funcionamiento</t>
  </si>
  <si>
    <t>el proyecto se reevaluo debido a que el primer contrato realizo termino anticipado por que los costos del proyecto no eran los de mercado.</t>
  </si>
  <si>
    <t>El contrato de obras tuvo un plazo inicial de 420 días el cual por modificaciones que mejoraron el proyecto se amplió a 605 días, incrementándose el monto inicial desde $ 3.919.337.400 hasta $ 4.133.948.090 lo que significó una variación de 5,5%.
Para los items de Equipos y Equipamiento, la Unidad Técnica (Municipalidad de Valdivia),  realizó varias licitaciones adquiriéndose la totalidad de los bienes necesarios para el buen funcionamiento del Cesfam.
También hubo un contrato de Asesoría a la inspección técnica de la obra el cual terminó con un mes de anticipación, por eso la diferencia entre el contrato inicial de 28 millones al final que fue de 26 millones cuatrocientos mil pesos.</t>
  </si>
  <si>
    <t>El proyecto se realizo con dificultad por el sector que correspondía a cerros, sin embargo, la empresa ejecutora contaba con la experiencia necesaria pudiendo resolver en terreno los detalles constructivos. 
Se solicito una modificación de contrato que decía relación con el aumento de muros de contención el que no pudo se aprobado ya que correspondía a un terreno privado.</t>
  </si>
  <si>
    <t>Se modificó en 4 oportunidades los montos del contrato y se realizó un aumento del plazo en 30 días corridos (según Resolución Exenta N°2098 de fecha 06.12.2016).</t>
  </si>
  <si>
    <t>Negativas , Los temas de contingencia y tramites de servidumbres , no se puede determinar por lo que e se debe considerar los tiempos estimados para la resolución que asigna recursos.
Positivo : Este subsidio a la inversión permite tener una obra que tiene beneficiarios directos e indirectos y que no se requiere mantener y operar esta línea ya que pasa hacer responsabilidad de la Distribuidora</t>
  </si>
  <si>
    <t>El contrato contó con aumento de costo de M$ 123.814, debido principalmente al cambio de proyecto de evacuación de aguas lluvias, que fue reevaluado por MIDESO y posteriormrntr aprobado por el CORE .</t>
  </si>
  <si>
    <t>Negativas
1. Sucesivos retrasos en la asignación de fondos y decretos.
2. proyecto con dificultades en su desarrollo debido a problemas en diseño 
Positivas
1. Empresa proactiva y dispuesta a resolver a la brevedad los problemas
2. Se concluye obra dentro de los plazo estimados
3. Fuerte apoyo por parte de los servicios externos y de los cuales se requiere aprobaciones y recepciones</t>
  </si>
  <si>
    <t>El proyecto se ejecuto de acuerdo a lo contratado.</t>
  </si>
  <si>
    <t>Problemas con el terreno en el inicio del contrato por lo que se genero una paralización de obras de 5 meses que retraso la ejecución de la iniciativa.</t>
  </si>
  <si>
    <t>Positivo:
Ejecución de las obras dentro del rango normal para un proyecto de esta envergadura.
Negativo:
Ninguno que sea significativo.</t>
  </si>
  <si>
    <t>Respecto a los antecedentes archivados en la División de Presupuesto e Inversión Regional del GORE, no se registran observaciones negativas asociadas a la iniciativa en materia. Conforme a las situaciones positivas, se puede rescatar  que el proyecto no se sometió a modificaciones de contrato, por lo cual se deduce que existió una correcta evaluación del diseño licitado, lo cual se tradujo en un termino de contrato sin intervenciones y ajustes en terreno, además de que la empresa contratista haya podido terminar sus labores en los plazos establecidos, cumpliendo con los estados de pago programados, no alterando las cajas y flujos presupuestarios de este ente financiero.</t>
  </si>
  <si>
    <t>El proyecto contempla la dotación de gas natural a 53 beneficiarios en sector de Pampa Redonda. Al momento de la Recepción Provisoria, se observaron los arranques instalados. Posterior a esto cada beneficiado debe gestionar la instalación del medidor y regular de gas de forma particular con la empresa de distribución en este caso Empresa Gasco.</t>
  </si>
  <si>
    <t>El proyecto permitió dar solución sanitaria y de pavimentación a la zona urbana de Antuco. Ante distintos inconvenientes en el diseño se concurrío con el 10% de aumentos de obras, además de complementado con recursos adicionales con reevaluación para generar pavimentación de la zona central de la comuna.</t>
  </si>
  <si>
    <t>El proyecto se ejecutó de acuerdo a lo contratdo, no se observan diferencias significativas.</t>
  </si>
  <si>
    <t>No se presentaron situaciones importantes de destacar</t>
  </si>
  <si>
    <t>Este proyecto permitió motivar más el uso de bicicletas en un espacio definido y seguro para las personas en la ciudad de Osorno.</t>
  </si>
  <si>
    <t>Antes de realizar el llamado a licitación de la sobras, se debió llamar a licitación a una consultaría para adecuar el diseño a la norma sísmica vigente.
El primer contratista de obras civiles no termino las obras, por lo cual se debió llamar a una nueva licitación, lo que requirió aumento de recursos.
A diferencia de lo que señala la Unidad Técnica en su evaluación ex post, el Gobierno Regional si entregó recursos a la Unidad Técnica para Gastos Administrativos.</t>
  </si>
  <si>
    <t>De acuerdo a Ord. 4060 de fecha 04/08/2017, se indica que no se incluyó la pavimentación de Calle Casanova (incluida en los Términos de Referencia) al tener presupuestos mas altos para la Construcción de Viviendas que se acercaban al total del valor recomendado para el proyecto, por lo que estas se dejaron para más adelante que la disponibilidad presupuestaria lo permitiera.
Hubieron problemas que se detectaron en terreno y no estaban contemplados en el proyecto, como la descarga de aguas lluvias. El proyecto tuvo buena recepción por parte de SENAMA y sus beneficiarios.</t>
  </si>
  <si>
    <t>Sin observaciones. A pesar de que en un principio se invoco la entrada del Tribunal de la Libre competencia tras la adjudicación, este fallo a favor del contratista no encontrando observaciones en la adjudicación. Proyecto correctamente terminado.</t>
  </si>
  <si>
    <t>Durante la ejecución del proyecto, fue preciso realizar mejoras a las falencias que tenía el Diseño aprobado. Se ha tornado habitual que esta situación se haga presente en la mayoría de los casos, ya que durante el lapso de tiempo entre la aprobación del diseño y la obtención del financiamiento, suele presentarse modificaciones de normativas o reglamento que generan mayores obras y obras extraordinarias.
Lo anterior permitió la entrega de un proyecto mejor terminado, dando solución a problemas que existían en el sector, como el mejoramiento de evacuación de aguas lluvias en calle 17 Norte, la demarcación y señalética de ciclovías, entre otras. Entre otras situaciones positivas que genera este proyecto, está la que hace presión para otros proyectos que se encuentran pendientes de realizar, como aperturas de vías aledañas, mejoras del Sector que ayudan y estimulan el mejoramiento del entorno. También aparecen otras que dejan evidencias de malos diseños o mejoras obligadas, ejemplo, cambios de recorrido de locomoción colectiva y modificación en las instalaciones de la Comisaría de Carabineros.</t>
  </si>
  <si>
    <t>LA EJECUCIÓN DE ESTA INICIATIVA, PERMITIÓ QUE EL MUNICIPIO, PUDIERA REALIZAR LAS GESTIONES ANTE SU CONCEJO MUNICIPAL, PARA GENERAR EL REMATE DE LA RED DE DISTRIBUCIÓN DE LA VILLA. ESTO FACILITO QUE LA EMPRESA ELÉCTRICA SE HICIERA RESPONSABLE DE LA RED DE DISTRIBUCIÓN Y LA NORMALIZARA, DE MANERA PARALELA EL MUNICIPIO PRESENTO UN PROYECTO DE NORMALIZACIÓN DE INSTALACIONES INTERIORES PARA LAS EDIFICACIONES PERTENECIENTES AL MUNICIPIO, LOGRANDO ASÍ LA CONEXIÓN A LA RED DE DISTRIBUCIÓN DE TODOS LOS RECINTOS MUNICIPALES.</t>
  </si>
  <si>
    <t>Proyecto de dificil desarrollo, no estaba terminado, por lo que requirió modificacioes en el desarrollo de la ejecución. Municipalidad entregó multiples reparos al no estar desarrollado el diseño de acuerdo a ordenanzas vigentes.</t>
  </si>
  <si>
    <t>No existieron situaciones particulares  durante la ejecución del proyecto que destacar</t>
  </si>
  <si>
    <t>El proyecto si bien es cierto, contó con compilaciones , estas se circunscribieron dentro de las problemáticas propias de la Iniciativa de inversión, como son por ejemplo, las climáticas y hallazgos en terreno que no estaban previstos al momento de su  formulación.</t>
  </si>
  <si>
    <t>No se presentaron situaciones importantes de destacar durante la ejecución del proyecto</t>
  </si>
  <si>
    <t>Contrato desarrollado normalmente</t>
  </si>
  <si>
    <t>En cuanto al Ítem Equipos, éste no presento situaciones relevantes.
En cuanto al Item Consultorias, la diferencia de recursos se debió a que la programación inicial no contemplo los tiempos que tomo el segundo llamado a licitación y la solicitud de recursos al CORE, ademas de la petición de los usuarios en cuanto a extender la fecha de entrega de terreno por ser temporada estival. En general la Unidad Técnica no pudo realizar buen uso de los recursos debido a que las 2 asesorías contratadas renunciaron no habiendo cumplido el objetivo en cuanto a su utilidad.
En cuanto al Item Obras Civiles, la diferencia de recursos se debió a que el proyecto no estaba 100% operativo en cuanto a su diseño antes de la licitación, por lo que sufrió variadas modificaciones durante su ejecución, siendo la mas importante el cambio en la materialidad de su estructura.</t>
  </si>
  <si>
    <t>No hay situaciones a  informar.</t>
  </si>
  <si>
    <t>En la ejecución del contrato se debieron realizar modificaciones, por obras extraordinarias, que se justificaron principamente por el tiempo transcurrido entre la recomedación favorable y la adjudicación, por un aumento en la población y por una diferencia en la calidad de agua, que llevó a modificar las características de la planta de osmosis inversa. 
Además, la misma calidad de agua deterioró el pozo de abastecimiento de aguas, lo que llevó a tener que realizar una obra de modifcación de la profundidad y sellar el tramo del pozo que estaba roto.</t>
  </si>
  <si>
    <t>Proyecto  es formulado  considerando items obras civiles y equipos, sin embargo, este tipo de obras se ejecutan y se reciben por soluciones, lo que hace dificultoso hacer la separación de lo ejecutado vs Estados de Pago item Equipos y Estados de Pago Ítem Obras civiles.</t>
  </si>
  <si>
    <t>RESPECTO AL PAGO DEL ULTIMO ESTADO DE PAGO, ESTE SE ATRASO DEBIDO A QUE LA MUNICIPALIDAD (asesor jurídico) MANIFESTÓ ARGUMENTOS PARA APLICARLE MULTA A LA EMPRESA POR ATRASO EN LA ENTREGA DE LA EJECUCION DEL PROYECTO. ESTO FUE CONSIDERADO POR LA EMPRESA COMO UN ACTO ILEGAL, YA QUE EL ATRASO NO FUE RESPONSABILIDAD DE LA EMPRESA. ESTO FUE ACOGIDO Y CON FECHA 19/01/2018 EL DIRECTOR DE OBRAS SOLICITA A ASESORIA JURIDICA DE LA MUNICIPALIDAD, PROCEDER A CURSAR EL ESTADO DE PAGO FINAL. EL GORE CURSA EL ESTADO DE PAGO CON FECHA 04/04/2018.-</t>
  </si>
  <si>
    <t>Las ciclovías por un lado han favorecido el desplazamiento de los ciclistas, sin embargo se ha tenido que disminuir el tamaño de las calzadas, afectando al transito vehicular.</t>
  </si>
  <si>
    <t>la liquidación del contrato por la quiebra de la empresa es lo negativo del primer contrato, ya que demoro mucho tiempo el poder retomar el contrato, ya que implico una revaluacion por parte del mideso y una nueva licitacion.</t>
  </si>
  <si>
    <t>La obra contemplaba la asesoría para la inspección técnica, la cual no se contrató.-
Acta de recepción de obras sin observaciones 24/05/2018</t>
  </si>
  <si>
    <t>El proyecto presentaba alta complejidad lo que obligó a su reevaluación, y requiriendo estudio de Impacto al Sistema de Transporte Urbano (EISTU), lo que incrementó su valor.</t>
  </si>
  <si>
    <t>Para este proyecto, hubo demora en la adquisición de todo el equipo, debido a que la Autoridad Sanitaria no autorizó su funcionamiento por la falta de la lámpara autoenergizada, teniendo que presentar solicitud de suplemento de fondos al Consejo Regional, para la compra del equipo faltante, que no estaba incluido en listado originalmente aprobado, tiempos que no estaban estimados dentro del proyecto, creándose tiempos muertos mientras se realizaba la gestión administrativa.</t>
  </si>
  <si>
    <t>Positivas: actualización del proyecto ciclovías a estándares actuales SERVIU, permitió bajar el proyecto de la acera a a la calzada,y si bien bajo la cantidad de kms inicialmente proyectados, hoy la comuna es una de las comunas con mayor cantidad de km de ciclovía de alto estándar por habitante del sur de Chile, siendo un aporte importante en la movilidad de los usuarios de esta localidad.
Negativas: algunas indefiniciones iniciales del proyecto repercutieron final,ente en mayores tiempos de ejecución del contrato.</t>
  </si>
  <si>
    <t>OBRA TUVO AUMENTO RELACIONADO CON LA PLANTA ELEVADORA DE AGUAS LLUVIAS ,</t>
  </si>
  <si>
    <t>En general el proyecto no tuvo observaciones relevantes en cuanto a la ejecución.</t>
  </si>
  <si>
    <t>No se presentaron indicaciones negativas</t>
  </si>
  <si>
    <t>Se modificó en una oportunidad el monto del contrato (aumento en M$20.129) y se aumentó plazo en 45 días corridos más 8 días para resolver tramites pendientes según Resol. Exenta N° 2331 de fecha 30.12.2016.</t>
  </si>
  <si>
    <t>Obra que se pudo ejecutar en los tiempos previstos, a pesar que requirió  modificación de posición tuberías (cota más alta) que descargan a pozo desde cámara 3, su materialidad  y soporte para el buen funcionamiento de la infiltración.
•	Readecuación de trazado de tubería que va desde sumidero N°4  a cámara  N°4 , dada la interferencia con un poste de alumbrado público.
•	Readecuación y protección de tuberías sumideros 1, 2 y 3 por trazado de servicios de ESVAL que no estaban en catastro del Servicio.
•	Aumento en reposición de pavimento en cuello de calle Yungay y Bulnes para conciliar rasantes.
•	Demora en contestación del Ingeniero proyectista respecto a las soluciones a adoptar.</t>
  </si>
  <si>
    <t>Este proyecto tuvo una buena ejecución presupuestaria, las modificaciones efectuadas fueron de un 2%, no teniendo inconvenientes con lo aprobado en la ficha IDI.</t>
  </si>
  <si>
    <t>Positivas: fue posible incorporar nuevos beneficiarios en el desarrollo del proyecto que mejoraron los indicadores de evaluación.</t>
  </si>
  <si>
    <t>Existió una estrategia de dividir el proyecto en etapas y áreas de diseño, lo que permitió una gestión mas fluida en términos de financiamiento Ministerial y a una escala de intervención mas asequible para las empresas constructoras. Lo que también repercutió favorablemente en la gestión interna del Servicio, desde la etapa de licitación, lo que en suma llevo a ejecutar eficientemente los aspectos técnicos y financieros del proyecto. El contrato presento aumento de monto por M$329. 151.- no presento multas.</t>
  </si>
  <si>
    <t>La particularidad de este proyecto, es que no tuvo asesoría.
Lo que pude averiguar es que programaron asesorías para licitar en el año 2015, pero estas ofertaron más de lo que se tenía programado, y así finalmente se terminaron por no contratar, dado que las obras terminaron  por ser un tramo muy pequeño y que no presentaba mayores dificultades.</t>
  </si>
  <si>
    <t>Adecuada coordinación con el SS Aysén, para la correcta ejecución del proyecto.
Retaso en la ejecución, por obras extraordinarias. 
El proyecto tuvo su recepción definitiva el 18 de enero de 2019.</t>
  </si>
  <si>
    <t>Situaciones negativas descritas en los informes tecnicos del ITO, es que no se realizaron por parte de la entidad formuladora reuniones con los vecinos para informarles de las caracteristicas, condiciones de ejecución de las obras y como afectarían en sus desplazamientos vehiculares o en sus propiedades.
La falta de una adecuada topografia y estudios de suelos que permitieran tener un mejor diseño de muros fue una situación no prevista que llevo a solicitar un aumento de obra y obras extraordinarias de magnitud superior al 10%.
Otro aspecto negativo es las demoras administrativas en los procesos de identificación presupuestaria y tramitacion de los convenios mandato.</t>
  </si>
  <si>
    <t>Situaciones descritos en el modulo de Formulación: 
Los valores proforma tuvieron un valor mucho mayor al estimado.
Napas subterraneas se encontraban de forma más superficial y abundantes que lo contemplado en el diseño, por lo que se incurrió en gastos para el desvío no considerados en diseño.
Hubo problemas con FFCC y con canalistas, lo que retrasó las obras y se realizaron mejoras al paso nivel de FFCC.</t>
  </si>
  <si>
    <t>SE DEBIÓ MODIFICAR EL PROYECTO POR ERRORES DE DISEÑO Y POR OBRAS QUE AFECTABAN A PROPIEDADES PARTICULARES, CUYOS DUEÑOS NO AUTORIZARON AFECTAR SUS PROPIEDADES.
LO ANTERIOR OBLIGO A DISMINUIR EL PROYECTO Y EL CONTRATO.</t>
  </si>
  <si>
    <t>La obra no tuvo problemas en su desarrollo.</t>
  </si>
  <si>
    <t>DURANTE LA EJECUCION DEL PROYECTO SE DETECTARON ALGUNAS DEFICIENCIAS QUE RETRASARON EL TERMINO DE LA OBRA GENERANDO MODIFICACIONES AL CONTRATO ORIGINAL DEL PROYECTO.</t>
  </si>
  <si>
    <t>Durante la ejecución de la sobras se produjo un incendio que destruyó 8  salas nuevas.
Se repusieron con cargo al seguro de obra del contratista.
Se debió aumentar el plazo y aumentar la consultaría para contar con la asesoría durante toda la obra.</t>
  </si>
  <si>
    <t>Plazo inicial del contrato 520 dÃ­as y en el transcurso del contrato tuvo un aumento de 120 dÃ­as. El contrato supero al monto recomendado en $ 138.507.256, correspondiente al 8% del Ã­tem.</t>
  </si>
  <si>
    <t>Debido a que el proyecto contempla financiamiento compartido, muchas veces no queda claro que normas deben cumplirse al momento de realizar la ejecución de las obras puesto que no siempre las fuentes financiera comparten las mismas Normas, procesos y tiempos. 
Normalmente esto se resuelve en común acuerdo, pero no deja de ser cierto que revierte cierto grado de riesgo asociado a la coordinación de los sectores y el F.N.D.R.
No obstante en la ejecución de este proyecto la coordinación fue optima y se logro llegar a buen término dentro de los plazos requeridos.
Por ejemplo, las modificaciones de obras del cuya fuente de financiamiento es sectorial no requiere de acuerdo core, no obstante, las del FNDR si, por poner un ejemplo. Esto implica que los tiempos ya son distintos y requiere de un mayor grado de coordinación entre las partes.</t>
  </si>
  <si>
    <t>El proyecto en general no tuvo desviaciones importantes, el mayor plazo se debió a interferencias que se debieron realizar en los canales del sector donde existió interferencia de la asociación de canalistas, además de la modificación de contrato realizada.</t>
  </si>
  <si>
    <t>EL PROYECTO NORMALIZA Y MEJORA LAS CONDICIONES PARA EL DESPLAZAMIENTO PEATONAL INCLUYENDO ACCESIBILIDAD UNIVERSAL.</t>
  </si>
  <si>
    <t>RESPECTO AL PAGO DEL ULTIMO ESTADO DE PAGO, ESTE SE ATRASÓ DEBIDO A QUE LA MUNICIPALIDAD (asesor jurídico) MANIFESTÓ ARGUMENTOS PARA APLICARLE MULTA A LA EMPRESA POR ATRASO EN LA ENTREGA DE LA EJECUCIÓN DEL PROYECTO. ESTO FUE CONSIDERADO POR LA EMPRESA COMO UN ACTO ILEGAL YA QUE EL ATRASO NO FUE RESPONSABILIDAD DE LA EMPRESA. CON FECHA 19/01/2018 EL DIRECTOR DE OBRAS SOLICITA AL DIRECTOR ASESORÍA JURÍDICA DE LA MUNICIPALIDAD, PROCEDER A A CURSAR EL ESTADO DE PAGO FINAL. EL GORE CURSA EL ESTADO DE PAGO CON FECHA 4/04/2018.</t>
  </si>
  <si>
    <t>Esta obra se encuentra con recepción provisoria mediante Decreto N°2095 del 18/04/2018 y no tiene pagos pendientes.</t>
  </si>
  <si>
    <t>Aumento de Contrato $75.592.788. Aumento dice relación con la construcción de un terraplén para la calle.</t>
  </si>
  <si>
    <t>Adecuada coordinación con el SS Metropolitano Sur para la correcta ejecución del proyecto.
Un error de factibilidad de un servicio (agua), implicó retraso en la ejecución de las obras.
Actualmente se encuentra a la espera de la autorización sanitaria..</t>
  </si>
  <si>
    <t>proyecto con incremento del 5.5% del contrato.</t>
  </si>
  <si>
    <t>Adecuada relación y buena coordinación con el SS Metropolitano Sur, para la ejecución de las obras.
Demora en los procesos administrativos, que retrasaron los tiempos del proyecto.</t>
  </si>
  <si>
    <t>Sin observaciones .</t>
  </si>
  <si>
    <t>No se observan</t>
  </si>
  <si>
    <t>El SNPC ex DIBAM, llevo el control y ejecución financiera del proyecto.
El MOP, llevo el control técnico y administrativo de las obras.</t>
  </si>
  <si>
    <t>El proyecto da continuidad a la calle Ig. Carrera Pinto sector poniente en 600 mts lineales app. Une bloques habitacionales, incorporando pavimentación de aceras y calzadas. Muros de contención aislados y una intervención general del desnivel de terreno existente en calle Ig. Carrera Pinto y Calle Bahía Decepción, que consideró muros de contención de diversos altos, confección de gradas, pasamanos y pavimentación de aceras.
Además consideró Iluminación, Sumideros AA.LL y Colector de AA.SS. El proyecto cumplió lo recomendado, entregando a la comunidad una calle importante, que une el sector de Población Pinguino y el sector Alto camino Embalse Río de las Minas, sector en donde se están Construyendo Bloques habitacionales y conjunto de Viviendas Sociales.</t>
  </si>
  <si>
    <t>Este proyecto tuvo una buena ejecución presupuestaria, las modificaciones efectuadas fueron de un 14%, alcanzando lo que tenia como presupuesto la ficha IDI.</t>
  </si>
  <si>
    <t>MONTOS RECOMENDADOS  ACTUALIZADOS (a Moneda Presupuesto 2018)</t>
  </si>
  <si>
    <t>Monto Total Recomendado (RS que da origen a ejecución presupuestaria) [M$] Actualizados a Moneda Presupuesto 2018</t>
  </si>
  <si>
    <t>Monto Total Reevaluado Actualizado (a moneda presupuesto 2018)</t>
  </si>
  <si>
    <t>MONTOS CONTRATADOS ACTUALIZADOS (a Moneda Presupuesto 2018)</t>
  </si>
  <si>
    <t>TOTAL MONTOS CONTRATADOS[M$] Actualizados a a Moneda Presupuesto 2018)</t>
  </si>
  <si>
    <t>COSTOS REALES ACTUALIZADOS (a Moneda Presupuesto 2018)</t>
  </si>
  <si>
    <t>TOTAL COSTOS REALES  [M$] ACTUALIZADOS a Moneda Presupuesto 2018</t>
  </si>
  <si>
    <t xml:space="preserve">Montos contratados y costos reales tuvieron bajas respecto a los montos recomendados de 11,28% y 13,11% respectivamente. El proyecto sufrió modificaciones en sus montos plazos y magnitudes producto de variaciones del número de beneficiarios entre el momento en que se realizó el diseño hasta que se realizó la ejecución, derivando en aumento de obras, disminución y obras extraordinarias. Adicionalmente, se modificó el contrato de consultoría, aumentando su valor original. 
El proyecto no tuvo re-evaluaciones. Pero si una modificación inferior al 10% por modificaciones en los contratos de obras civiles y consultorías. </t>
  </si>
  <si>
    <t>Los montos contratados tuvieron un aumento de 13,95% respecto al monto recomendado, en tanto que los costos reales tuvieron una variación de -3.57% respecto a lo recomendado. La diferencia entre los montos recomendados y costos reales se debe a que uno de los contratos fue finalizado anticipadamente por detectarse mal uso del sistema de factoring por parte del contratista, en tanto que la siguiente empresa contratado tuvo multas por incumplimiento en los plazos de entrega. 
Al analizar los datos e información financiera se verifica que independiente de los procesos licitatorios y o lejano de la comuna y sus accesos la iniciativa se mantuvo dentro de los valores definidos en la etapa ex-ante.
Destaca la variación respecto del gasto de obras civiles respecto de lo programado corresponde a una variación de solamente el -0,27%.
Respecto al proyecto en su totalidad este tiene una variación porcentual entre lo programado y gastos registrado en el sistema Bip del -3,57%.
No hay asignación presupuestaria que haya contado con un gasto mayor a lo considerado en la etapa ex-ante comparado a moneda presupuestaria del año 2018.
El proyecto no presenta reevaluaciones ni modificaciones inferiores al 10%.</t>
  </si>
  <si>
    <t>Los montos contratados y costos reales del proyecto presentan significativas variaciones respecto a los montos recomendados de 38,89% ambos casos.  El ítem de obras civiles es el que representa esta diferencia debido principalmente a la reevaluación que tuvo el proyecto dadas las condiciones del terreno, lo que implicó fundar la estructura sobre un sistema de pilas de grava compactada, llevando a un aumento significativo en los costos de obras, en relación al presupuesto aprobado originalmente. 
Adicionalmente, fue agregado el ítem vehículos, el cual no estaba considerado en el proyecto inicial. 
Las obras civiles tuvieron dos modificaciones en costos, los cuales constituyen modificaciones inferiores al 10%.</t>
  </si>
  <si>
    <t xml:space="preserve">El costos real del proyecto corresponde a la totalidad del monto contratado.
Las asignaciones que tuvieron modificaciones, respecto a lo contratado fueron las siguientes:
- Obras Civiles: se realizaron aumentos y disminuciones de obra, ademas de obras extraordinarios; lo anterior produjo que el presupuesto contratado aumentara un 10%, es decir, de $487.614.945 a $534.877.399 (moneda 2017). 
- Consultorías: junto con el aumento del ítem obras civiles, y debido al aumento en el plazo que también se realizo, se incrementaron las consultorías en un 22%, es decir, de $10.000.000 a $12.222.222  (moneda 2017).
Con respecto a los montos recomendados, estos se ajustan significativamente a los montos contratados, a excepción del ítem Equipamiento; en este útlimo se evidencia la variación mas alta (45,52%) con respecto al monto recomendado, debido a la incorporación de catres clínicos, necesarios para situación de adultos mayores con indice de cuidados altos. Los Equipos y Equipamiento no tuvieron variaciones respecto de sus contratos iniciales.
FInalmente, el costo real total fue un 6,4% mayor al monto recomendado. </t>
  </si>
  <si>
    <t>Los montos contratados y costos reales del proyecto tienen variaciones en relación a los montos recomendados de 6,11% y 5,59% respectivamente.  La Institución Técnica identificó la necesidad de someter la iniciativa de inversión a un proceso de Re evaluación producto del aumento de una serie de partidas que no fueron consideras inicialmente y las cuales originaron variaciones de los costos reales los cuales se modificaron. Otro ejemplo de ello, es la variación de montos contratados, como es el caso de la partida correspondiente a obras civiles la cual se modificó en un 20,20%. Por otra parte se hace presente que la partida definida inicialmente para el gasto de vehículos no fue usada ya que la iniciativa de inversión no realizó dicha compra. 
El proceso de re-evaluación se originó, debido a un aumento de las obras civiles en un 25% en relación a lo recomendado originalmente. De acuerdo con el informe de técnico del Departamento de Cuartes de Carabineros de Chile, dicha situación se originó por concepto de cubos revisables, así como de obras extraordinarias que no fueron contempladas originalmente en el proceso de evaluación y que generaron el incremento en las partidas de la inversión recomendada, dichas partidas corresponden por ejemplo a la construcción de un muro de contención para nivelar el terreno.</t>
  </si>
  <si>
    <t>Se ejecutaron 2 contratos:
1er. Contrato: por un monto total de $64.060.700 (en moneda 2015). 
2do. Contrato: por un monto original de $1.384.882.178 (en moneda 2016). En este contrato se realizan 3 modificaciones, aumentando el monto en $93.637.674, $35.533.246 y $13.518.422, respectivamente. 
Estos incrementos se deben a cambios en el diseño original producto de aspectos no considerados Ex – Ante, tales como las características del terreno que conlleva a variaciones en las cantidades de material, inclusión de acceso universales, restauración anfiteatro y reposición gruta de hormigón.
Considerando las 3 modificaciones de contrato señaladas, el monto final del 2do contrato es de $1.527.571.520 (en moneda 2016). Actualizando a moneda de 2018 ambos contratos se obtiene un monto total contrato de M$1.683.351.
La variación de los montos contratados fue de -7.73%, mientras que la variación de costos reales de -10.30%, respecto del monto recomendado. Estas variaciones se explican por las modificaciones de contratos expuestas, las cuales resultaron en un incremento respecto al monto original contratado. Después de estos cambios, el proyecto se encuentra en el umbral del 10% de variación, considerado aceptable.</t>
  </si>
  <si>
    <t>Monto recomendado OOCC : $ 634.929.504.- 
Monto contratado: $582.040.997.- 
Monto contratado con modificaciones: $606.838.120.-
Los montos contratados y costos reales del proyecto tuvieron bajas respecto al monto recomendado de 14,81% y 16,03% respectivamente. 
A pesar de las modificaciones que sufrió el proyecto, se visualiza que hubo una estimación de costos de obras civiles por parte de la entidad formuladora  que presentaban cierta holgura, permitiéndoles contar con un marco presupuestario acorde a las potenciales ofertas que pudieran recibir en el proceso de licitación, lo cual podría implicar ahorro de tiempo, al realizar sólo un proceso licitatorio.
Monto recomendado equipos:$ 2.286.270
Monto contratado:$2.263.000.-
Monto recomendado equipamiento:$ 10.930.360.-
Monto contratado: $11.220.000.-
Respecto a equipamientos y equipos, es posible señalar que, también hubo una estimación de costos coherente para el proyecto por parte de la entidad formuladora,  pudiéndose inferir que hubo un estudio adecuado para estos ítems.
No hubo reevaluaciones del proyecto durante la etapa, pero modificaciones inferiores al 10% debido a modificaciones en las cantidades ejecutadas correspondientes a las partidas de excavaciones para fundaciones, hormigón y enfierraduras de  cimientos.</t>
  </si>
  <si>
    <t>Aunque se incurrió en modificaciones de contrato que resultaron en un incremento respecto del monto del contrato original para realizar cambios en Sala de esterilización, lavadero, aumento altura de protección de plomo en sala rayos x dental y otros,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</si>
  <si>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No existen variaciones significativas en los montos del proyecto. a excepción de la ambulancia que no fue incluida en la recomendación inicial ni en una revaluación.  El proyecto tampoco presenta modificaciones inferiores al 10%.</t>
  </si>
  <si>
    <t>Los montos contratados y costos reales del proyecto no tuvieron variaciones significativas respecto a los montos recomendados. A pesar de que el proyecto tuvo una reevaluación, los costos de los ítems asociados a la iniciativa registran una disminución respecto a lo recomendado. La reevaluación fue menor del 10% en monto pero hubo disminuciones y aumentos de obras por mayores porcentajes que apuntaron a resolver mejoras al proyecto. La reevaluación se debió principalmente a cambios al sistema de drenaje de la obra y  del revestimiento exterior debido a que fabricante descontinuó su producción.</t>
  </si>
  <si>
    <t>- La diferencia entre el monto contratado M$2.655.828 (moneda 2016 incluida modificación de monto equivalente a  M$2.806.626 en moneda presupuesto 2018) y el ultimo monto recomendado M$2.525.790 (moneda IDI 2013 equivalente a M$2.972.792 moneda presupuesto 2018), se debe a que la Unidad Financiera del proyecto no ajustó la Ficha IDI en su momento al monto contratado, por lo tanto la diferencia se observa solo entre el monto Recomendado versus Monto contratado, ya que el Monto Real coincide con el contrato y sus modificaciones.
Adicionalmente, la Iniciativa se sometió a un análisis de reevaluación, solicitado por la Unidad Financiera GORE, debido a que  el valor ofertado en proceso de licitación supera en 20,45% al valor Recomendado.</t>
  </si>
  <si>
    <t>La variación del monto recomendado se debe a que el proyecto fue reevaluado ya que las ofertas eran superiores al presupuesto,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</si>
  <si>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EL 31/12/2013, SE APROBÓ LA INICIATIVA CON tres ITEMES, GASTOS ADMINISTRATIVOS, CONSULTORIA Y OBRAS CIVILES. SIN EMBARGO LA UNIDAD TECNICA, SERVIU, NO CONTRATO LA CONSULTORIA DURANTE LA EJECUCION.
EN CUANTO AL ITEM DE OBRAS CIVILES, A PESAR DE LAS dos GRANDES MODIFICACIONES QUE TUVO, EL MONTO DE OBRAS CIVILES SE MANTIENE.
LOS AJUSTES PARA LLEVAR A UNA MEJOR INICIATIVA, SE REALIZAN A TRAVÉS DE MAYORES PLAZOS.
EN MARZO 2016 EL GORE SOLICITA REEVALUAR LA INICIATIVA ANTES DE HACER EL MANDATO CON SERVIU, QUEDANDO REEVALUADA EN ABRIL 2016. EL PROPÓSITO DE ESTA PETICIÓN SERÍA DE REEMPLAZAR LAS OBRAS DE PAVIMENTACION EN CALLE MAIPU, QUE FUERON EJECUTADAS A TRAVES DE OTRO FINANCIAMIENTO; POR OTRAS OBRAS EN AV LOS PALACIOS (ENTUBAMIENTO DE CANAL, ILUMINACION PEATONAL Y ACERAS). CON UN  PRESUPUESTO POR M$ 77.843 CORRESPONDIENTE A ESTAS OBRAS ADICIONALES, QUE TIENEN POR OBJETO COMPLEMENTAR LA BUENA EJECUCION DEL PROYECTO DE AV LOS PALACIOS, CUYA PRESENTACION ORIGINAL NO CONSIDERABA OBRAS IMPORTANTES POR SU COSTADO SUR, COMO LO SON,  EL ENTUBAMIENTO DEL CANAL DE AGUAS LLUVIAS,  Y LA CONSTRUCCION DE ACERAS. NO SE MODIFICA EL MONTO TOTAL DE INVERSION DE M$ 247.304, YA QUE SE REALIZA UN AUMENTO QUE SE COMPENSA CON LA DISMINUCION DE LAS OBRAS DE CALLE MAIPU.-
POR LO TANTO, EL PROYECTO CON SUS MODIFICACIONES QUEDA COMO SIGUE:
CONTEMPLA LA PAVIMENTACIÓN DE LA CALLE JOSÉ MARÍA PALACIOS, ENTRE LAS CALLES VALDIVIA Y LAS VIOLETAS EN UNA LONG. DE 461 ML, Y ANCHO DE CALZADA DE 7 M, CON UNA CARPETA ASFÁLTICA DE 0,06 M DE ESPESOR, BINDER DE 0,05 M, SOBRE BASE ESTABILIZADA DE 0,20 M; Y UN SEGUNDO TRAMO ENTRE LAS CALLES EL QUILO Y LOS RULOS EN UNA LONG. DE 119 ML, Y ANCHO DE CALZADA DE 6 M,  CON UNA CARPETA ASFÁLTICA DE 0,07 M DE ESPESOR, SOBRE BASE ESTABILIZADA DE 0,25 M;  COLOCACIÓN DE SOLERAS TIPO A; Y VEREDAS DE 1,2 M DE ANCHO, POR EL COSTADO NORTE EN DOS TRAMOS: TRAMO EL QUILO-LOS RULOS, Y TRAMO LAS VIOLETAS-CONDOMINIO LAS ARAUCARIAS; DE ACUERDO A PROYECTO ORIGINAL SERVIU N°2292 DE FECHA 30/04/2012. 
COMO COMPLEMENTO AL PROYECTO ORIGINAL SERVIU N°2292, SE CONTEMPLA ENTUBAMIENTO  DE ACEQUIA EXISTENTE EN COSTADO SUR DE LA CALZADA, ENTRE CALLES OLEGARIO LAZO Y LAS VIOLETAS. ADEMAS,  CONSTRUCCIÓN DE VEREDAS EN EL COSTADO SUR DE LA CALZADA EN DOS TRAMOS: ENTRE CALLES VALDIVIA Y COLEGIO BRITISH COLLEGE,  Y ENTRE OLEGARIO LAZO Y LAS VIOLETAS. OTRAS OBRAS DE ILUMINACIÓN PEATONAL, Y OBRAS COMPLEMENTARIAS.</t>
  </si>
  <si>
    <t>los montos contratados y costos reales tuvieron una baja de 12,69% respecto a los montos recomendados.  Si bien el proyecto no tuvo reevaluaciones, si tuvo una modificación inferior al 10% por modificaciones al contrato que incrementaronM$7.568  las Obras Civiles producto de aumento techumbre, protección de lluvias en las puertas, ejecutar cubierta Techmnet e implementación sistema de ventilación área de duchas.</t>
  </si>
  <si>
    <t>El proyecto no incurrió en modificaciones que incrementaran el monto contratado respecto del monto del contrato original,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</si>
  <si>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El proyecto se ajusta a los montos recomendados, considerando los montos reevaluados de obras civiles y consultoria y los originales de los demas itemes. 
El item otros gastos que consideraba aporte financiero reembolsable  a empresa sanitaria no se requirió.</t>
  </si>
  <si>
    <t>Por Res. DA N°1262-13.07.2016 se aprobó una modificación de contrato por $30.468.742, debido principalmente a la modificación al proyecto de pavimentación.
Aunque hubo un aumento del costo menor al 10%, la variación del monto recomendado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</si>
  <si>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Los montos contratados y costos reales del proyecto no tienen variación significativa respecto a lo recomendado. No obstante, la variación Ex Post del indicador es mayor debido a que el pago de la obras se efectúa al valor de la UF del pago del contrato que provoca una variación del costo total diario y anual como lo realiza el sistema del BIP.
El proyecto no tuvo reevaluaciones ni modificaciones inferiores al 10%.</t>
  </si>
  <si>
    <t>En obras civiles las diferencias entre monto contratado y costo real se deben a las actualizaciones de precio a moneda 2018, ya que el contrato es del año 2011, mientras que los gastos de obra civil fueron efectuados los años 2012 y 2013. Dicho lo anterior, los montos de obra civil indican que se ejecutó todo el gasto del contrato de obra civil. 
Las variaciones de los montos de obra civil con respecto a los recomendados corresponden a la mayor variación en el análisis (36,81%). El contrato de obra civil sufrió 4 modificaciones, y en 2 de ellas hubo aumento del presupuesto por aumento de obras y obras extraordinarias. El monto inicialmente convenido tuvo un aumento luego de las modificaciones de un total de $427 millones, es decir, de un aumento del 21% del monto original del contrato. 
Tanto Equipos como Equipamiento resultaron contratar montos mayores a los recomendados, en un 29,92 y 26,68% respectivamente.
El costo real total del proyecto fue un 31,18% mayor al monto total recomendado.</t>
  </si>
  <si>
    <t>Los montos contratados presentan un significativo aumento de 110% en comparación al monto recomendado. Si bien, no se ha cargado todo lo gastado en el BIP, pero considerando lo contratado la variación en el monto fue importante por los siguientes puntos:
a) Aumento de precios y obras extraordinarias no consideradas por cambios normativos, por ejemplo accesibilidad universal.
b) Uso de aisladores sísmicos que causó la eliminación de un piso, contemplado en el diseño.
c) Modificación del cálculo estructural, al ser analizado por el revisor independiente de estructura.
d) Modificación de la dotación, al asumir el servicio nuevas funciones no contempladas en el perfil original.
Los anterior derivó en un aumento de los costos reales de 105,87% en relación a lo recomendado. 
Adicionalmente, cabe señalar que el proyecto fue reevaluado en dos ocasiones producto de los cambios en la obra: aumento de precios y obras extraordinarias no consideradas por cambios normativos, por ejemplo accesibilidad universal, uso de aisladores sísmicos que causó la eliminación de un piso, contemplado en el diseño, modificación del cálculo estructural, al ser analizado por el revisor independiente de estructura,  modificación de la dotación, al asumir el servicio nuevas funciones no contempladas en el perfil original.</t>
  </si>
  <si>
    <t>La variación en montos afecta a casi el doble en obras civiles, lo que se atribuye a modificaciones por fallas en los diseños y la quiebra de la empresa constructora que originalmente construía el recinto. Por lo cual ll proyecto fue reevaluado en dos oportunidades ya que fue necesario modificar el diseño, e incorporar obras inicialmente no consideradas que otorgaban mayor estabilidad a la infraestructura al detectarse problemas de diseño que afectan la integridad estructural del mismo, además de realizarse un nuevo llamado a licitación por quiebra de la primera empresa.
El incremento al doble en consultorías se atribuye a costos de modificación del diseño y el pago de ITOs y personal de apoyo.</t>
  </si>
  <si>
    <t>SE SUSCRIBIERON 2 CONTRATOS: 
EL PRIMERO CON LA EMPRESA TEINCO POR $ 698.624.587 Y SE PAGO SOLO $ 272.830.654. 
EL SEGUNDO CONTRATO POR $ 990.237.617, CON LA EMPRESA RENE CORVALAN, TUVO 2 AUMENTOS DE CONTRATO. EL PRIMERO A $ 1.042.443.405, Y EL SEGUNDO A 1.054.892.758. ES DECIR, EL AUMENTO TOTAL ES DE 6,5 %, UN MONTO DE $ 64.655.141.
LA INICIATIVA FUE REEVALUADA A SOLICITUD DEL GOBIERNO REGIONAL DE O´HIGGINS, CON EL OBJETIVO DE QUE SEA ANALIZADA LA PROPUESTA DE ADJUDICACION DE LAS OBRAS DE REPOSICION DEL HOGAR DE ANCIANOS SAN JOSE DE RANCAGUA, A LA EMPRESA CONTRATISTA CONSTRUCTORA RENE CORVALAN, POR UN MONTO DE $ 990.237.617 (IVA INCLUIDO) YA QUE EL PRIMER CONTRATO ADJUDICADO SE LE DIÓ TERMINO ANTICIPADO POR EL DESEMPEÑO DE LA EMPRESA
EN CUANTO A EQUIPOS ( M$ 8.811) Y EQUIPAMIENTOS (M$ 35.801), ESTOS SE COMPRARON ENTRE 26/9/2017 Y 13/12/2017 POR UN TOTAL DE  M$ 44.612.-
COMPARANDO LO APROBADO CON LO REAL, EN TERMINOS DE MONTO DE INVERSION, SE APRECIA QUE EL CONTRATO DE OBRAS POR EL HECHO QUE SE CONTRATÓ 2 VECES, EL MONTO REAL ES UN 50% MAYOR AL ORIGINAL; LA CONSULTORIA NO SE CONTRATO; EN CUANTO AL EQUIPAMIENTO, Y A LOS EQUIPOS, EL MUNICIPIO AL FINALIZAR LA OBRA MODIFICO EL LISTADO JUNTO CON LOS OPERADORES DEL HOGAR, PARA AJUSTAR EL LISTADO A LA REALIDAD DEL AÑO 2017, Y SE COMPRO MAS EQUIPAMIENTO Y MENOS EQUIPOS,  PRINCIPALMENTE PORQUE EL ENFOQUE DE LAS HERMANAS, ERA EQUIPAR MEJOR EL HOGAR COMO HOTELERIA, Y MENOS COMO CLINICA.</t>
  </si>
  <si>
    <t xml:space="preserve">Los montos recomendados y costos reales del proyecto tuvieron variaciones en relación a los montos recomendados de -10,10% y -11,21% respectivamente. Estas diferencias sugieren una sobre estimación de los costos.  
El proyecto  se  ejecuto  dentro  de  los montos  recomendados, las  diferencias se generan por actualización de los  montos  del  RATE RS original.
El proyecto no  fue  sometido a reevaluación. Los contratos de equipos y equipamientos se realizan por convenio marco y licitaciones publicas.
Las obras civiles se contratan por  licitación publica por un monto de $793.446.358.- IVA incluido, el cual se desglosa con aporte FNDR de $599.210.690.- y con aporte del Consejo Nacional de la Cultura y las Artes de $194.235.668.-
Se aprueba aumento de obras por$13.058.308.- IVA incluido, financiado por el GORE.
La modificación es inferior al 10% y por tanto se encuentra dentro del rango considerado como aceptable. 
Cabe señalar que los montos fueron corregidos considerando el monto total del contrato de obras civiles, independiente del origen del financiamiento. </t>
  </si>
  <si>
    <t>Además se debe incorporar al contrato de obras civiles 18.758 (mon 2018) como aporte municipal. La variación corresponde a un 5,9% más
La variación del monto recomendado se debe a que se incurrió en modificaciones de contrato que resultaron en un incremento respecto del monto del contrato original,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</si>
  <si>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El contratista abandonó las obras sin aviso, por lo que la Unidad Técnica liquidó el contrato, concluyendo las obras con recursos sectoriales a través de administración directa. El monto contratado y gastado que se presenta, representa tanto el aporte sectorial como el aporte por parte de la unidad financiera.
Hubo un aumento de contrato y aun así el monto contratado y gastado es inferior en un 20% aproximadamente a lo recomendado.</t>
  </si>
  <si>
    <t>La alta variación (51%)  en los costos reales del proyecto respecto del monto recomendado, se explica por cuanto el proyecto fue reevaluado ya que: Inicialmente se realizaron dos llamado a licitación los que fueron declarados desiertos por no presentación de oferentes. Luego, se realizó un tercer llamado a licitación el cual se presentó una oferta que dobló el presupuesto referencial, razón por la cual se procedió a declarar su inadmisibilidad acorde a lo establecido a las bases.
En razón de lo anteriormente expuesto, la unidad técnica procedió a la solicitud de reevaluar el ítem de obras civiles de la iniciativa para licitar nuevamente, dado que el presupuesto destinado no se ajusta al valor de mercado y supera con creces lo aportado por el convenio mandato, lo que hace inviable su concreción.
Se realizó por parte de la Unidad Técnica un cuarto proceso de licitación el cual quedó desierto por no presentación de oferentes.
Luego se realizó un quinto proceso de licitación el que se adjudicó a la Empresa Sociedad Constructora Ricardo González y CIA Ltda. INGECONS.LTDA
Cabe mencionar que la revelación afecto la estructura de los costos en las siguientes magnitudes:  OBRAS CIVILES: 53%; EQUIPAMIENTO: 20.7%; EQUIPOS: 40.7% ADEMÁS, SE AGREGÓ EL ÍTEM CONSULTORÍAS, QUE NO ESTABA CONSIDERADA ORIGINALMENTE, PARA LA CONTRATACIÓN DEL AITO Y DE PROFESIONALES EXTERNOS, RESPECTIVAMENTE.</t>
  </si>
  <si>
    <t>Existe error en el costo del equipamiento está sumando el item equipos.
En el item de las obras civiles se incremento por obras extraordinarias y a que el presupuesto oficial era inferior a las ofertas de las empresas constructoras.</t>
  </si>
  <si>
    <t>El monto de la columna montos recomendados corresponde a  la aprobación del proceso 2010 (moneda 31.12.2008 actualizada a moneda pp 2018). El proyecto mantuvo esa recomendación por los años 2011 y 2012, en los que , no obstante haber movimientos en asignaciones, no hubo pagos. El proyecto no fue presentado para el proceso 2013. Posteriormente obtuvo RS en la presentación 2014 y el primer gasto fue en el 2015. En esta segunda presentación se actualizaron los montos obteniendose una aprobación equivalente a M$ 759.180 moneda pp2018.
Respecto de esa referencia, la diferencia, en el total, entre lo contratado y lo aprobado es de un 8,24 % (A), entre lo gastado y aprobado de un  0,32 %(B) y entre lo gastado y lo contratado de un 3, 6 %(C).
El mayor monto contratado en A se explica en la reevaluación del año 2017 que aumentó las obras civiles y disminuyó equipos, equipamiento, consultorías y gastos administrativos.  La diferencia entre lo gastado y lo contratado se explica en que los pagos se difieren en el tiempo, por lo que los montos actualizados resultan menores que el contrato actualizado.</t>
  </si>
  <si>
    <t>LOS MONTOS CONTRATADOS Y GASTOS REALES DEL PROYECTO TUVIERON VARIACIONES CON RESPECTO A LOS MONTOS RECOMENDADOS DE 16,58% Y 12,97% RESPECTIVAMENTE. EL ÍTEM OBRAS CIVILES REGISTRÓ UN AUMENTO DE 18,90% DE SUS GASTOS CON RESPECTO A LO RECOMENDADO, SITUACIÓN QUE SE DEBE A UNA REEVALUACIÓN DEL PROYECTO QUE INCREMENTÓ LOS MONTOS POR ESTE CONCEPTO. 
CONSULTORÍAS, EQUIPAMIENTO Y EQUIPOS TUVIERON DISMINUCIÓN DE GASTOS RESPECTO A LO RECOMENDADO DEBIDO QUE LOS EQUIPOS Y EQUIPAMIENTOS FUERON ADQUIRIDOS POR MONTOS INFERIORES A LOS ESTIPULADOS ORIGINALMENTE.</t>
  </si>
  <si>
    <t>El proyecto registra Incremento de M$13.011.794 a M$16.382.372, lo que corresponde a una variación de 29,47% en relación al monto recomendado. Por otra parte, los montos contratados tuvieron una variación de 25,90% respecto a los montos recomendados. En términos de costos reales, los ítems que mayor alza presentaron fueron Equipamiento y Obras Civiles, con 92,74% y 27,07% respectivamente. En relación a Obras Civiles, este ítem presentó modificaciones de contratos en plazos y costos, producto principalmente de obras orientadas a la reducción del área del subterráneo de la construcción.
Los ítems que mayor reducción presentaron en comparación con los montos recomendados fueron Gastos Administrativos y Consultorías, con 67,61% y 32,59% respectivamente. Si bien las modificaciones de la obra con respecto al diseño original implicaron aumentar los costos de Consultoría, estos fueron inferiores a los montos recomendados originalmente. 
Finalmente, el proyecto tuvo una reevalaluación, variando en un  27.91% con respecto al proyecto recomendado originalmente. Esta reevaluación deriva principalmente de las modificaciones en contratos producto de cambios en el diseño original de la obra, principalmente la reducción de la superficie del subterráneo.</t>
  </si>
  <si>
    <t>Los montos contratados y gastos reales de la iniciativa tuvieron una variación del 50%, duplicando el monto recomendado originalmente. Esta situación se debe a que para la licitación de las obras civiles fue necesario reeevaluar el proyecto. La justificación de ésta, de acuerdo al informe de reevaluación, se debe principalmente a un ajuste de precios de mercado y a que se realizó una segunda evaluación del suelo por lo que es necesario cambiar solución a dos pilotes , mejorar sistema de defensa y alargar la rampa en 36 metros para otorgar servicios en toda condición de marea.
El monto contratado final corresponde a M$1.038.097 (moneda 2015), lo que equivale a M$1.118.850, por lo tanto está correcto.
-De acuerdo a lo informado por la Unidad financiera, la diferencia entre los gastos reales versus los contratados se deben a que los estados de pagos durante el año 2016 y 2017 no fueron cargados al sistema sigfe, lo que se regularizará, pero no se vera reflejado en este análisis de EXPOST.</t>
  </si>
  <si>
    <t xml:space="preserve">La variación de los montos contratados y costos reales fue de 49% y 47% respectivamente en relación a los montos recomendados, siendo el ítem Obras Civiles el que mayor aumento de costos presentó. Esta situación es producto de una liquidación anticipada de contrato, la cual genera mayores costos para terminar las obras civiles y también incremento en los gastos generales, utilidades e impuestos. </t>
  </si>
  <si>
    <t>LOS MONTOS CONTRATADOS Y COSTOS REALES DEL PROYECTO NO PRESENTAN VARIACIONES SIGNIFICATIVAS RESPECTO A LOS MONTOS RECOMENDADOS.  SI BIEN EL PROYECTO SUFRIÓ UN AUMENTO EN EL PRESUPUESTO DE OBRAS CIVILES POR UN MONTO DE $ 68.919.751, INFERIOR AL 10% DEL COSTO TOTAL DEL PROYECTO Y DENTRO DEL RANGO CONSIDERADO COMO ACEPTABLE, LOS COSTOS REALES PRESENTAN UNA DISMINUCIÓN RESPECTO A LO RECOMENDADO DE UN -2,34%. LOS RESTANTES ÍTEMS PRESENTAN LEVES VARIACIONES, POR LO QUE EN GENERAL  EL MONTO TOTAL DE LOS CONTRATOS Y LO GASTADO FUE EJECUTADO DE ACUERDO A LO RECOMENDADO. 
EL PROYECTO NO TUVE REEVALUACIONES DADO QUE LAS MODIFICACIONES NO SUPERAN EL 10%.</t>
  </si>
  <si>
    <t>La variación del monto recomendado se debe a que se incurrió en modificaciones de contrato que resultaron en un incremento respecto del monto del contrato original, aun así se encuentra bajo un aceptable grado de predicción que no supera el +-10% de variación.</t>
  </si>
  <si>
    <t>-Contrato de Obras Civiles, Monto inicial M$ 987.644 y plazo inicial de 300 días, adjudicado por Resolución DA Magallanes N° 08, de fecha 15.09.2016, totalmente tramitada con fecha 30.12.2016. El contrato se modificó por Resol. DA Magallanes N° 445 de fecha 24.10.2017 y totalmente tramitada el 26.10.2017, que disminuye el monto del contrato en M$ 1.345, quedando el contrato en M$ 986.299, y aumenta el plazo inicial en 55 días corridos, quedando el nuevo plazo de Obras en 355 días. Posteriormente, una nueva modificación de contrato mediante Resolución DA Magallanes N° 571 de fecha 19.12.2017 y totalmente tramitada el 21.12.2017, que aumenta el monto del contrato en M$ 1.345, quedando el monto total en M$ 987.644.-
El valor actualizado a moneda 2018, da un monto de M$1.013.303, lo que arroja una variación de un 22,50% respecto del monto recomendado.
-Respecto del ítem de Consultoría, se  efectuaron dos contratos:
Contrato de ajuste al diseño por actualización de Accesibilidad y Diseño Universal, el cual se realizó mediante Trato Directo de acuerdo a Resolución DA Magallanes N° 379, de fecha 12.09.2016, y totalmente tramitada el 13.09.2016, por un monto de M$ 9.800 y una duración de 140 días corridos.
También se realizó un contrato por el seguimiento de la empresa autora del proyecto, por un valor de M$3.757.-
Finalmente, el Costo Real del ítem de consultoría, presentó una variación negativa de un 26,55%, respecto del monto recomendado.
-El Costo Real ejecutado en el Ítem de equipamiento ascendió a M$ 21.878, por medio de diversos contratos entre el 05.03.2018 al 22.10.2018, presentando una variación negativa de un 24,63% respecto del valor recomendado.
-El Costo Real ejecutado en el Ítem de Equipos ascendió a M$ 979, por un solo contrato pagado con fecha 15.03.2018, presentando una variación negativa de un 64,62% respecto del valor recomendado.
Finalmente, la variación de costos total entre lo recomendado y el Costo Real fue de un 19,22%.</t>
  </si>
  <si>
    <t>El proyecto registra aumentos de los montos contratados y costos reales respecto los montos recomendados de 18,37% y 13,05% respectivamente.  El ítem expropiación sufrió un gran aumento provocado por el cambio de las condiciones originales estudiadas(año 2011) versus el momento en que se ejecutan(año 2016), siendo una de las razones es el aumento del precio de la superficie a expropiar como también la aparición de nuevas construcciones. Los restante ítems no tuvieron variaciones significativas en relación a los montos recomendados originalmente. 
El proyecto sufrió una reevaluación por aumento de las expropiaciones y consultorias. Dado que es un proyecto de carácter urbano y de larga data en su ciclo de vida, el aumento de montos son principalmente al cambio de las condiciones de borde del área de influencia, producto de la actualización de los antecedentes. Se aclara que una reevalaución no se llego a modificaciones producto que la institución responsable no contaba con todos los antecedentes que justificaran la reevaluación. Posteriormente, se hizo la reevalaución modificándose los montos comprometidos.</t>
  </si>
  <si>
    <t>LAS VARIACIONES DEL COSTO REAL EJECUTADO RESPECTO DEL RECOMENDADO SE EXPLICAN POR DOS RAZONES:
1) EL PROYECTO FUE REEVALUADO UNA VEZ DEBIDO A QUE SE REQUIRIÓ ADQUIRIR EQUIPOS Y EQUIPAMIENTOS QUE NO SE CONTEMPLARON EN EL LISTADO DEL PROYECTO ORIGINAL, PERO QUE SE CONSIDERAN NECESARIOS PARA EL BUEN FUNCIONAMIENTO DE CENTRO CULTURAL. 
LOS EQUIPOS Y EQUIPAMIENTO SOLICITADOS ESTÁN ORIENTADOS A DOTAR DE AUDIO AL SALÓN DE ARTES ESCÉNICAS Y PROPORCIONAR LOS EQUIPOS DE SEGURIDAD PARA DICHO CENTRO. EL AUMENTO DEL COSTO DEL PROYECTO EN EQUIPOS ES DE M$ 18.661, LO QUE EQUIVALE A UN 144% DEL MONTO ORIGINAL EN ESTE ÍTEM Y EN EQUIPAMIENTO EL COSTO ES DE M$ 6.036, LO QUE EQUIVALE DEL MONTO ORIGINAL EN ESTE ÍTEM A UN 40%.
2) DURANTE LA EJECUCIÓN DEL PROYECTO SE EFECTUARON MODIFICACIONES DE CONTRATO RELACIONADAS CON AUMENTOS Y DISMINUCIONES DE OBRA Y OBRAS EXTRAORDINARIAS RELACIONADAS CON: 
- Modificaciones de Alturas de los Muros Tipo MC1, MC2, MC3, MC4, MC5 y MC6
- Modificaciones de la Tabiquería interior de la Cafetería
 - suministro e instalaciones de luminaria Auto energizadas sector acceso  peatonal proyecto y estacionamientos vehiculares
- suministro e instalación de soleras por el contorno del proyecto
- cambio de radieres de hormigón lavado por baldosas prefabricadas.
- suministro e instalación  y puesta en marcha  de una planta de tratamiento de aguas servidas
- Suministro e instalación de redes de regadío automático con aguas residuales
- Ampliación del área del escenario  del salón artes escénicas
- Suministro e instalación de cortinaje de escenario salón artes escénicas Y
- Suministro e instalación de Aire Acondicionado en Salón Artes escénicas.  
LAS CONSULTORÍAS NO SE CONTRATÓ Y EL ÍTEM OTROS APORTES INDIRECTOS QUE CONSTA EN LA FICHA DEL PROYECTO NO SE DISPONEN DE ANTECEDENTES CON RELACIÓN A SU GASTO.</t>
  </si>
  <si>
    <t>Los montos contratados y costos reales del proyecto no tuvieron variación significativa respecto al monto recomendado.  El ítem de obras civiles fue contratado, incluyendo las modificaciones de contrato,  por M$ 1257.17. Este monto presenta una variación de -2,43% en relación a lo contratado, lo que se considera poco significativa. El gasto real presenta una variación del -5,36% respecto a lo contratado. Esta variación se justifica en cargos asociados a los estados de pago y los  ajustes de moneda.
En las consultorias, el gasto contratado presenta una variación de -15,62%  en relación a lo recomendado y lo gastado es inferior en un 28,11% en relación a lo contratado. Esta variación se justifica por términos anticipados de contratos de consultorias , que se condicen con las paralizaciones de obras que enfrento el proyecto.
El proyecto no tuvo reevalución, pero sí una modificación de 1,50% debido a que el ítem de obras civiles presenta un aumento neto  de M$19.713, que corresponde a modificaciones en las materialidades definidas en las especificaciones técnicas y variaciones en las magnitudes contratadas. Esta modificación se encuentra dentro del rango 10% considerado como aceptable.</t>
  </si>
  <si>
    <t xml:space="preserve">Los montos contratados y costos reales tuvieron variaciones de -14,06% y -16,38% respectivamente, con respecto a los montos recomendados. 
En el ítem consultorias los plazos de contrato fueron inferiores a los plazos de ejecución reales.
En el ítem Expropiaciones no se efectuaron gastos
En el ítem obras civiles se agregaron obras de reparación que no sobrepasaron el monto inicialmente recomendado
El proyecto sufrió una reevaluación producto de las condiciones climáticas de la zona previas a ala ejecución de las obras, lo cual no incrementó los montos recomendados. </t>
  </si>
  <si>
    <t>El proyecto conto un dos contratos, el primero por un monto de M$1.444.087 (2015) de la primera empresa licitada y otro por un monto de M$361.159 (2017) por la segunda empresa licitada. Por lo cual no coincide con la información entregada. 
De todas maneras, los montos reales son menores a los contratados.</t>
  </si>
  <si>
    <t>Se constata que la iniciativa fue contratada por un monto menor al originalmente recomendado para el ítem Obras Civiles (6.89%), y además fue contratado por un monto real  menor en 10.34%. No hay mayores explicaciones en el informe que permita obtener una explicación acerca de esta situación.
Lo extraño resulta ser el ítem Consultorías, el que habiendo sido recomendado por un monto, aparece información que se efectuó un contrato 127.64% superior a lo recomendado. A todas luces esto resulta extraño, puesto que la Unidad Técnica no tiene facultades para contratar por un monto que excede con creces a lo recomendado.</t>
  </si>
  <si>
    <t>SE OBSERVAN VARIACIONES NO SIGNIFICATIVAS EN LOS MONTOS CONTRATADOS Y COSTOS REALES VERSUS LOS MONTOS RECOMENDADOS, -1,94% Y -6,55%, RESPECTIVAMENTE. EL ÍTEM QUE MAYOR VARIACIÓN PRESENTÓ FUE CONSULTORÍAS. 
SI BIEN SE OBSERVA UNA VARIACIÓN EN LOS GASTOS POR AUMENTO Y DISMINUCIÓN DE PARTIDAS, ESTAS DIFERENCIAS PORCENTUALES ENTRE LOS MONTOS CONTRATADOS  Y REALES, SE PRODUCEN DEBIDO AL CAMBIO DE NORMATIVA DE JARDINES INFANTILES, OCURRIDO DURANTE LA EJECUCIÓN DE LA OBRA.
SI BIEN EL PROYECTO NO SUFRIÓ REEVALUACIONES, SI EXISTIÓ UNA MODIFICACIÓN POR CONCEPTO DE NORMALIZACIÓN DEL TERRENO, CORRESPONDIENTE A UN 3.46% CON RESPECTO AL PROYECTO RECOMENDADO Y CONSIDERADO COMO ACEPTABLE. EL COSTO DE ESTA MODIFICACIÓN FUE ASUMIDO POR EL PROPIO MUNICIPIO DE CALDERA.</t>
  </si>
  <si>
    <t>Los montos contratados y costos reales del proyecto no tienen variaciones significativas en relación a los montos recomendados. Non obstante, el proyecto tuvo una reevaluación productos de cambios en el diseño original producidos principalmente por cambios en la normativa de suelos. Posterior a la reevaluación realizada en el proceso 2016, fueron actualizados los montos recomendados de obras civiles y de consultoría, tal como se describe a continuación: 
-	OO.CC. = M$ 2.559.253(expresado en moneda presupuesto 2018).
-	Consultoría = M$ 373.451(expresado en moneda presupuesto 2018).
Los valores se actualizaron en función de los costos de las obras extraordinarias.
El proyecto presentó un incremento de sus costos de un 5,6 % respecto del monto del contrato modificado y de un 3,19 % respecto de la recomendación original otorgada en el 2015.</t>
  </si>
  <si>
    <t>LAS VARIACIONES DE MONTOS CONTRATADOS Y COSTO REAL  SE DEBEN A QUE SE REALIZARON MODIFICACIONES DE CONTRATADO RELACIONADAS CON AUMENTO DE OBRAS, AÚN ASÍ EL PROYECTO RESULTA CON VARIACIONES MENORES AL +-10% CONSIDERADAS COMO ACEPTABLES.
La institución técnica y financiera no entregaron mayores antecedentes relacionados con las modificaciones realizadas.</t>
  </si>
  <si>
    <t xml:space="preserve">Con respecto a los costos recomendados, los montos contratados fueron un 9,24% menores. El ítem equipamiento fue el que mayor variación tuvo, siendo el monto contratado (y ejecutado) un 20,09% menor al monto recomendado. 
Según los antecedentes expuestos, las diferencias principales entre los gastos reales vs lo contratado se debe a la actualización de los gastos reales sin considerar la actualización de los montos contratados. </t>
  </si>
  <si>
    <t>EL PROYECTO FUE RECOMENDADO ORIGINALMENTE EN EL AÑO 2011 POR M$359.155  (MONEDA DIC 2009)  EQUIVALENTE A  M$475.274 EN MONEDA 2018 INCLUYENDO  OBRAS CIVILES Y CONSULTORIAS.
LUEGO DE LAS REEVALUACIONES PARA INCORPORAR LA CONEXION A LA ZONA HUMEDA DE LA VIVIENDA, CAMBIO DE TECNOLOGIA Y MAYOR COSTO EN LA LICITACION, EL MONTO RECOMENDADO PARA OBRAS CIVILES AUMENTO A M$909..808  EN MONEDA DIC 2014, EQUIVALENTE A M$1.023.725 EN MONEDA DIC 2018, VALOR CON EL QUE FUE CONTRATADA LA OBRA. ESTE VALOR SE INCREMENTO POR UNA NUEVA REEVALUACION POR MODIFICACIONES EN EL DISEÑO, CON LO QUE SE AGREGA UN COSTO DE M$49.726, ALCANZANDO UN COSTO REAL DE M$1.073.653 EN MONEDA PRESUPUESTO 2018. 
EN RESUMEN, COMPARANDO EL COSTO REAL DE LAS OBRAS CIVILES VERSUS EL ORIGINALMENTE RECOMENDADO, SE PRODUCE  UN INCREMENTO DE 125%, Y COMPARADO CON EL COSTO RECOMENDADO PARA ADJUDICAR, EL INCREMENTO ES DE 4,8%.
EL COSTO DE LA INICIATIVA NO SE VE REFLEJADO EN EL MODULO EJECUCION NI EN LA FICHA IDI 2018. EL GASTO INGRESADO ES MENOR AL REAL. SEGUN LO INFORMADO POR LA UNIDAD TECNICA, EL PROYECTO PRESENTA UN GASTO DE M$954.194 EN MONEDA 2014 PARA OBRAS CIVILES, LO QUE EQUIVALE A M$1.073.655 EN MONEDA 2018.</t>
  </si>
  <si>
    <t>LAS VARIACIONES DE MONTOS CONTRATADOS Y COSTOS REALES CON RELACIÓN AL MONTO RECOMENDADO SE EXPLICAN EN PARTE POR LAS REEVALUACIONES QUE REGISTRÓ EL PROYECTO, LA PRIMERA POR LA NECESIDAD QUE HUBO  DE ACTUALIZAR LA MECÁNICA DE SUELO E INGENIERÍA SEGÚN LA NUEVA NORMA SÍSMICA POR LO QUE SE DEBIÓ CONTRATAR UN ESTUDIO. 
Y POR LA SEGUNDA REEVALUACIÓN FUE PARA AJUSTAR LA FICHA DE EJECUCIÓN A LOS NUEVOS COSTOS DE INVERSIÓN  Y PROCEDER A LA LICITACION Y CONTRATACION.
ADEMÁS, DURANTE LA EJECUCIÓN SE REALIZARON MODIFICACIONES DE OBRA EN ALGUNAS PARTIDAS de acuerdo a detalles de diseño que no se especificaba en los planos ni especificaciones técnicas.</t>
  </si>
  <si>
    <t>El ítem más relevante de esta iniciativa es el de obras civiles la que presenta una disminución de un 17,7% entre los valores recomendados y del monto contratado y de un 22,9% menor con el costo real. 
Se aprecia un importante incremento de los gastos de expropiación en un 33% no explicado por la entidad responsable (se realizaron 2 expropiaciones para la última etapa del proyecto).
Existe un saldo de $245.209 millones que no fue cargado en el BIP pero si en el SIGFE, y que no fue posible rescatar durante el proceso ex post.</t>
  </si>
  <si>
    <t>Los montos reales varian en un -34% aproximadamente, debido a que no se construyeron los cuatro edificios considerados en el proyecto aprobado, el que se asemeja mas a un plan maestro que a un proyecto. Esto sucede  porque la iniciativa que se enmarcó en el programa de recuperacion de la ribera norte del Biobio, creaba un barrio civico , construyendolo  de acuerdo a disponibilidad presupuestaria de los 35 servicios participantes. Finalmente la ejecucion tomo mas de 15 años, sin llegar a concretarse en su totalidad.
Por esa razon, y porque la situacion urbana ha cambiado notablemente , el proyecto se da por terminado, y para continuar con el desarrollo del barrio civico será necesario presentar cada iniciativa o edificio por separado.
El item equipos, que solo consideraba los equipos para el gobierno regional es el que presenta menor variacion respecto a lo recomendado, ya que se adquirió en su totalidad.
Los montos de equipamiento de los otros servicios no se ejecutaron; solo se ejecuto lo correspondiente a Gobierno rRgional y lo de minvu, pero lo de este servicio se imputó a Obras Civiles ya que se incluyó dentro de ese contrato</t>
  </si>
  <si>
    <t>EL ÍTEM QUE PRESENTA LA MAYOR VARIACIÓN DE MONTOS CONTRATADOS Y VARIACIÓN DE COSTOS REALES CORRESPONDE AL ÍTEM OBRAS CIVILES, CON UN 36 Y 33,25%, RESPECTIVAMENTE. ESTO, SE  EXPLICA POR CUANTO,  LAS OBRAS CIVILES  CONTRATADAS PRESENTARON  UN AUMENTO DEL 40% RESPECTO DEL PRESUPUESTO OFICIAL RECOMENDADO, EXPLICADO POR LA UNIDAD TÉCNICA, POR  MAYOR COSTO DIRECTO DE LAS PARTIDAS QUE INVOLUCRAN MANO DE OBRA CALIFICADA Y NO CALIFICADA Y MENOR OFERTA  DE LAS EMPRESAS PRESTADORAS DE SERVICIOS LOCALES COMO SUBCONTRATISTAS Y DE MOVIMIENTO DE TIERRA, LO QUE IMPLICA MAYOR PRECIO DE LOS DISTINTOS SERVICIOS Y MATERIALES REQUERIDOS. RAZONES POR LAS CUALES EL PROYECTO SE REEVALUÓ EN DOS OPORTUNIDADES.
EL ÍTEM CONSULTARÍAS PRESENTA UNA VARIACIÓN NEGATIVA DE UN 45,41% RESPECTO DEL MONTO RECOMENDADO, ESTE ÍTEM FUE INCORPORADO EN UNA DE LAS REEVALUACIONES QUE REGISTRÓ EL PROYECTO.
RESPECTO DEL COSTO TOTAL DEL PROYECTO, SE OBSERVA UNA VARIACIÓN DE LOS COSTOS REALES  DEL 22,10% RESPECTO DEL RECOMENDADO, VARIACIÓN QUE SE ENCUENTRA SOBRE EL +-10%  CONSIDERADO ACEPTABLE</t>
  </si>
  <si>
    <t>En términos de costos, el proyecto no tuvo variaciones significativas en sus montos contratados y costos reales (-1,56% y -3,46%, respectivamente), existiendo una variación a la baja. Los ítems con mayor variación fueron Equipamiento y Equipos, con -54,70% y 75,07%, respectivamente. Obras Civiles no presento variación significativa (1,88%).
La reevaluación presentada se debió al aumento de obras e inclusión de obras extraordinarias, principalmente movimiento de tierras y refuerzo de muros de contención, por monto inferior al 10%.</t>
  </si>
  <si>
    <t>La variación del costo total del proyecto fue un aumento de  6,34%, esperable para cualquier tipo de proyecto.
Llama la atención la variación   de 92,14 % en gastos administrativos, que si bien son marginales en el costo total del proyecto, constituyen aproximadamente el doble de lo aprobado. Esta situación era permitida en la ley de presupuesto. No se entregan mayores antecedentes de por que se produjo este aumento.
La consultoría se mantiene en el valor nominal aprobado</t>
  </si>
  <si>
    <t>El proyecto es reevaluado producto del monto requerido para terminar las Obras Civiles producto de la quiebra de la Empresa EDECO en el año 2012. El monto no cancelado a la Empresa EDECO alcanzó a m$ 282.128 y el monto estimado para terminar el proyecto fue de m$ 610.399, por lo que se sobrepasaba el 10% de la Asignación de Obras Civiles.
Las obras consideradas en la Reevaluación corresponden a la terminación del contrato original. No se incorporaron ampliaciones de redes u otras partidas.</t>
  </si>
  <si>
    <t>La U. técnica incorporó los ítem de equipos y equipamiento en la obra civil.. Por lo mismo no aparecen montos contratados en esos ítem.
La variación del monto recomendado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</si>
  <si>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 xml:space="preserve">Los montos contratados y costos reales del proyecto no tuvieron modificaciones significativas con respecto a los montos recomendados originalmente. El ítem Expropiación registró un alza de sus costos reales respecto al recomendado de 14,26%, debido principalmente a los costos asociados a los procesos judiciales. El ítem Obras Civiles registró una baja de 14%98 de sus costos reales en relación a lo recomendado, debido a que durante el proceso de licitación la empresa contratista realizó una oferta por debajo del monto establecido. No obstante, durante la ejecución del proyecto existieron dos modificaciones de contratos que involucraron aumentos en los montos. 
Gastos Administrativos presenta una baja de 89,11% en relación a lo recomendado, en tanto Consultoría no presenta variación significativa, tanto en lo contratado como en lo gastado. 
 </t>
  </si>
  <si>
    <t>Los montos contratados y costos reales del proyecto tuvieron una baja respecto al monto originalmente recomendado de 17,42% y 17,19% respectivamente. La variación en el monto se debió fundamentalmente a sobreestimación de precios, contratándose a empresas por valores inferiores a los estipulados. El proyecto tuvo una reevaluación debido fundamentalmente a cambios en el diseño y  emplazamiento de un zócalo.
No hay modificaciones inferiores al 10%.</t>
  </si>
  <si>
    <t xml:space="preserve">Los montos contratados y costos reales del proyecto presentan significativas diferencias respecto a los montos originalmente recomendados, de 37,41% y 39,19% respectivamente.  El proyecto no registra gasto por concepto de consultorías, no obstante, se aprobó la consultoría a través de una reevaluación, para la contratación de un revisor independiente estructural, con fecha 14-10-2014 se otorgó RS, por un valor de M$1.175.
El proyecto registra en el BIP, módulo ejecución, un gasto administrativo de M$254 en el mes de octubre del año 2015.
El primer contrato de obras civiles fue por un monto de $488.950.177, de fecha 16-03-2015. Este contrato presentó aumentos de $83.372.126, lo que totaliza un valor de contrato de $572.322.303. Se puso término al primer contrato debido a la necesidad de incrementar significativamente el costo del proyecto, y se llegó a acuerdo con el contratista, cancelando un total de $468.245.919.
Con fecha 16-02-2017 se suscribe un nuevo contrato, modalidad trato directo con el mismo contratista que inició las obras, por un valor de $313.334.153, y se canceló un total de $326.980.953, según información presentada.
Con fecha 17/03/2016 se autorizó un nuevo RATE RE, en donde se indica que por oficio n° 592 el GORE del Maule solicita la reevaluación de esta iniciativa debido a aumento y disminución de obras, y a obras extraordinarias, todo por un aumento neto de M$ 253.334. Lo anterior porque se necesita fortalecer las piezas de soporte y anclaje de las graderías para cumplir con las exigencias de la OGUC, además de realizar ajustes a las escaleras y el mejoramiento de las vi´as de evacuación; finalmente con fecha 10/05/2016 se recomienda nuevamente el proyecto, con el ajuste del costo del proyecto, que pasó de M$490.764 a M$792.647, para su nueva licitación.
El proyecto presenta dos reevaluaciones debido a que fue necesario liquidar el primer  inicial de obras debido a la necesidad de aumentar significativamente los costos del proyecto para fortalecer las piezas de anclaje y graderías. </t>
  </si>
  <si>
    <t>En primer lugar existe una variación negativa del costo real con respecto al monto recomendado debido que cuando fue aprobado el proyecto no fue deflactada  los costos de dicha iniciativa a la moneda del año 2014, lo que implico que los montos financieros de los años posteriores fueran actualizado sobre el valor real. No obstante aquello, el costo real se mantiene dentro de los montos contratados, considerando que hubo un aumento del plazo de ejecución.</t>
  </si>
  <si>
    <t>EL PROYECTO TUVO SIGNIFICATIVAS VARIACIONES EN LOS MONTOS CONTRATADOS Y COSTOS REALES RESPECTO A LOS RECOMENDADOS, 150,90% Y 101,55% RESPECTIVAMENTE, DADOS PRINCIPALMENTE POR LAS VARIACIONES EN LOS ÍTEMS OBRAS CIVILES Y CONSULTORÍAS. 
EL PROYECTO CONTÓ CON UN CONTRATO Y 4 MODIFICACIONES  DE CONTRATO 3 DE OBRAS CIVILES, Y EL PRIMERO DE ELLOS POR LA INCORPORACIÓN DE OBRAS PARA LAS CASETAS E INSTALACIÓN DE 26 ARRANQUES DE AGUA POTABLE., EL SEGUNDO ANEXO DE CONTRATO FUE PARA INCORPORAR EL PRESUPUESTO A LA FECHA DE $1.998.260.648. EL TERCER ANEXO DE CONTRATO FUE POR LA SOLICITUD DE UN SUPLEMENTO POR $836. 604.386  Y EL CUARTO ANEXO DE CONTRATO FUE POR AMPLIACIÓN DE PLAZO DE 730 A 880 DÍAS.
LA VARIACIÓN DE LOS MONTOS CONTRATADOS DE 146,85% Y REALES 97,50% SE DEBIÓ AL AUMENTO DE TAMAÑO DEL PROYECTO EN COBERTURA AL INCORPORAR MAS BENEFICIARIOS EN CONEXIONES DE ALCANTARILLADO Y DE INSTALACIÓN DE ARRANQUES DE AGUA POTABLE, ADEMAS DE EXTENSIONES DE LAS REDES, AUMENTO DE LAS CALLES A PAVIMENTAR Y MUROS CORTAFUEGOS PARA LAS CASETAS SANITARIAS, OBRAS QUE ASEGURABAN EL BUEN FUNCIONAMIENTO DEL PROYECTO.  
HUBIERON DOS RE EVALUACIONES QUE HICIERON VARIAR EL TAMAÑO DEL PROYECTO EN DOS DIMENSIONES, LA PRIMERA ES QUE SE INCORPORARON 38 NUEVOS BENEFICIARIOS DE CONEXIÓN DE ALCANTARILLADO Y LA INSTALACIÓN DE 34 NUEVOS ARRANQUES DE AGUA POTABLE,  LA SEGUNDA QUE SE PAVIMENTARON DOS CALLES PRINCIPALES MAS LOS PASAJES ALEDAÑOS A LA PLAZA DE HUANA, EXTENDER LA RED DE AGUA POTABLE Y DE ALCANTARILLADO DEBIDO A LAS NUEVAS CONEXIONES, INCLUYENDO EL CEMENTERIO DE LA LOCALIDAD . POR OTRO LADO A MEDIDA QUE QUE SE IBAN REALIZANDO LAS OBRAS FUE NECESARIO LA CONSTRUCCIÓN DE MUROS DE CONTENCIÓN,  MAYOR COMPLEJIDAD EN LA EJECUCIÓN DE LAS OBRAS, ETC.</t>
  </si>
  <si>
    <t>MONTOS CONTRATADOS Y COSTOS REALES TUVIERON VARIACIONES DE 25,42% Y 22,25%, RESPECTIVAMENTE, EN RELACIÓN A LOS MONTOS RECOMENDADOS. LOS ITEMS QUE REGISTRARON LA MAYOR VARIACIÓN RESPECTO AL MONTO RECOMENDADO FUERON EQUIPAMIENTO Y OBRAS CIVILES, DADO PRINCIPALMENTE POR MODIFICACIONES AL PROYECTO ORIGINAL POR INCLUSIÓN DE OBRAS EXTRAORDINARIAS POR CONCEPTO DE ACCESIBILIDAD UNIVERSAL Y CAMBIOS EN LA NORMATIVA DURANTE LA EJECUCIÓN. EL NUEVO PRESUPUESTO OFICIAL PARA EL ÍTEM OBRAS CIVILES ES DE M$ 8.545.899, QUE CORRESPONDE PRINCIPALMENTE A UN AUMENTO DE PRECIOS UNITARIOS DE ACUERDO A MERCADO, Y CAMBIO DE NORMATIVA ANTISISMICA DURANTE LA EJECUCIÓN DEL PROYECTO.</t>
  </si>
  <si>
    <t xml:space="preserve">LOS MONTOS CONTRATADOS Y COSTOS REALES NO TUVIERON VARIACIONES SIGNIFICATIVAS CON RESPECTO A LOS MONTOS RECOMENDADOS.  EL ÍTEM QUE MAYOR VARIACIÓN PRESENTÓ FUE EQUIPAMIENTO DEBIDO A MEJORAS EN LAS ESPECIFICACIONES TÉCNICAS DE EQUIPOS Y VEHÍCULOS PARA CUMPLIR ASÍ CON LO REQUERIDO EN EL PLAN DE GESTIÓN.
SI BIEN OBRAS CIVILES REGISTRÓ AUMENTO, DISMINUCIÓN Y OBRAS EXTRAORDINARIAS DEBIDO A MEJORAS EN EL CERCO PROYECTADO, OFICINAS ADMINISTRATIVAS, SISTEMA DE ALCANTARILLADO. GALPONES DE RECICLAJE Y EQUIPOS DE ILUMINACIÓN NO TUVO VARIACIÓN SIGNIFICATIVA DE COSTOS CON RESPECTO AL MONTO RECOMENDADO.  
ADICIONALMENTE, EL PROYECTO ORIGINAL SUFRIÓ UNA MODIFICACIÓN DE UN 5.36% POR AUMENTO, DISMINUCIÓN Y OBRAS EXTRAORDINARIAS, EL CUAL SE ENCUENTRA DENTRO DEL MARGEN DEL 10% CONSIDERADO COMO ACEPTABLE. DADA ESTA MODIFICACIÓN, EL PROYECTO NO SUFRIÓ REEVALUACIONES. 
LOS VALORES DE INDICADORES DE COSTOS SE AJUSTAN A LA PROGRAMACIÓN DE LA INVERSIÓN EFECTUADA POR EL MUNICIPIO.
FINALMENTE, CABE DESTACAR QUE LOS ÍTEMS OBRAS CIVILES Y EQUIPAMIENTOS FUERON INCLUIDOS EN UN SOLO CONTRATO Y QUE CAD AUNO DE ESTOS ÍTEMS CONTÓ CON RECURSOS ADICIONALES POR PARTE DE LA MUNICIPALIDAD DE CASABLANCA, PRINCIPALMENTE LOS COSTOS PRODUCTO DE MODIFICACIONES DE CONTRATO. </t>
  </si>
  <si>
    <t>Los montos reales de costo son inferiores en un 8,8 % respecto a lo recomendado, esto porque la Unidad Tecnica se ajusto a los montos nominales recomendados. en todo caso la variacion se encuentra dentro de lo esperable, inferior al 10%
la diferencia entre lo contratado y lo gastado corresponde solo a diferencias de reajuste de moneda</t>
  </si>
  <si>
    <t>EL PROYECTO INGRESÓ A REEVALAUCIÓN EN NOVIEMBRE DEL AÑO 2014, SÓLO PARA AJUSTAR LOS LISTADOS DE EQUIPOS Y EQUIPAMIENTO, SIN AFECTAR EL MONTO TOTAL DEL PROYECTO. LAS OBRAS CIVILES, MONTO RELEVANTE DEL PROYECTO, NO TUVO AUMENTOS, ES DECIR, SE EJECUTÓ LA POSTA DE SALUD RURAL POR LOS MONTOS APROBADOS EN LA EVALUACIÓN  EX ANTE.
RESPECTO DE LA VARIACIÓN DE MONTOS CONTRATADOS, SE OBSERVA QUE TODOS LOS ÍTEMS PRESENTAN VARIACIONES NEGATIVAS, ES DECIR, LOS MONTOS RECOMENDADOS  EN LA EVALUACIÓN EX ANTE FUERON SUPERIORES A LOS FINALMENTE CONTRATADOS, EN PARTICULAR, SE OBSERVA EL ÍTEM EQUIPAMIENTO QUE PRESENTA UNA VARIACIÓN DEL MONTO RECOMENDADO DEL PROYECTO DEL - 28.72%.
EN RELACIÓN A LA VARIACIÓN DE COSTOS REALES,  TODOS LOS ÍTEMS APROBADOS EN LA EVALUACIÓN EX ANTE PRESENTAN VARIACIONES NEGATIVAS, Y NUEVAMENTE, EL ÍTEM EQUIPOS ES EL QUE EXPONE LA MAYOR VARIACIÓN DEL -28.72%. POR OTRA PARTE, EL COSTO TOTAL DEL PROYECTO MUESTRA UNA VARIACIÓN NEGATIVA DEL -9.92% ENCONTRÁNDOSE DENTRO DEL RANGO DE VARIACIÓN DEL +-10% DEL MONTO RECOMENDADO, CONSIDERADO COMO ACEPTABLE. 
EL PROYECTO se desarrolló de acuerdo a lo ofertado, sin requerir de suplemento de obras.</t>
  </si>
  <si>
    <t>En general, los indicadores del costos , a excepción de la consultorias, fueron muy similares a los determinados en la etapa previa, es decir, perfil.  Ello es así porque los valores contratados fueron muy similar a los recomendados.  Tal coincidencia ha resultado posible producto de que la unidad ejecutora ha resultado ser la misma que la formuladora lo que ha permitido que los estudios preliminares fueron lo más acertado a la realidad.  
En lo que respecta a los costos asociados a la consultoria, los cuales resultaron ser casi un 50% inferior  lo planificado tiene su explicación en el hecho de que en principio se había estimado que los servicios asociado a este ítem fueron ejecutado por una empresa externa, situación que con posterioridad se decidió que fuese la misma institución formuladora quien llevase a cabo esta labor, dado que en esa oportunidad se disponía del recurso humano.</t>
  </si>
  <si>
    <t>Se  corrigió monto  contratado, debido a error de  ingreso de  información de la unidad  financiera.El proyecto  se  ejecutó  dentro  de los  montos  recomendados, lo  que se  aprecia es una subestimación de costos  de  obras  civiles  recomendados,  relativamente marginal de un 7%. Respecto  de  consultoría  destinada  a inspección técnica , se observa  un gasto  que  supera en 35,65% el  monto  recomendado, atribuible al aumento  de plazo  en la ejecución.
El proyecto  no  fue  sometido a reevaluación, pero si tuvo modificaciones en el contrato de obras civiles producto de mantenciones que se debieron realizar a las luminarias públicas en sectores conflictivos, ya que eran intervenidos por terceros de manera diaria. La modificaciones se encuentra del margen del 10% aceptable.</t>
  </si>
  <si>
    <t xml:space="preserve">Los montos contratados y costos reales del proyecto fueron inferiores al monto originalmente recomendado en un 10,94% y 12,93%. Estas variaciones corresponden exclusivamente al ítem obras civiles, en donde el monto contratado y gastado fue inferior al recomendado, aún cuando exisitió una modificación, inferior al 10%, que aumentó el valor del contrato en  M$34.333. 
El proyecto no registra reevaluaciones. </t>
  </si>
  <si>
    <t xml:space="preserve">Los montos contratados y costos reales del proyecto tienen significativas diferencias respecto a lo recomendado, de 92,20% y 89,55%. Esto se debe a que el proyecto tuvo su primer el RS el año 2012, pero su ejecución real comenzó el año 2017. El proyecto desde su primera recomendación, tuvo un periodo en el cual no tuvo recursos para su ejecución, lo que significó perder la recomendación original efectuada en el año 2012. Dado lo indicado precedentemente, ingreso nuevamente para actualiza su rate para el proceso presupuestario 2015. En esta oportunidad se actualizo la ingeniera y los nuevos montos y evaluación del proyecto.
El contrato de obras civiles tuvo modificaciones inferiores al 10%. El contrato fue por M$830.000, sufriendo 4 modificaciones por disminución de obras por $28.758.400, aumento de obras por $81.280.119, obras extraordinarias por $122.998.202 y mayor valor proforma por $22.853.422.
El proyecto no tuvo reevaluaciones. </t>
  </si>
  <si>
    <t>Según los montos presentados en la tabla indicadores de costos, obras civiles el proyecto se contrató por un valor mayor al recomendado ex-ante, en 6,52% mayor, el proyecto tuvo aumentos de costos al contrato inicial para modificar las partidas alcantarillado, agua potable, electricidad y el abovedamiento del canal; construcción de un nuevo acceso a la cancha de la medialuna, obras de accesibilidad universal,  sobre-excavación realizada por el contratista en la ejecución de la partida de fundaciones,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 Se incrementó el costo de las consultorías conforme ampliación del plazo para la ejecución de las obras civiles.</t>
  </si>
  <si>
    <t xml:space="preserve">Los montos contratados y costos reales del proyecto no tuvieron variaciones significativas respecto a los montos recomendados.  Según  los antecedentes presentados, la variación en el monto del proyecto se fundamenta en que el monto adjudicado en el proceso de licitación fue mayor que el recomendado. Esta situación derivó en una modificación inferir al 10% y por tanto dentro del rango considerado como aceptable. 
No se registraron modificaciones de obra, ajustándose el itemizado contratado al recomendado.
No existen antecedentes de respaldo asociados a consultorías.  </t>
  </si>
  <si>
    <t xml:space="preserve">El proyecto experimentó un aumento en el monto contratado respecto del monto recomendado de un 42% en el ítem de obras civiles. Esto se explica por las causas de su reevaluación.
Se debe considerar un aumento de presupuesto debido al desfase entre la solicitud del presupuesto y la licitación, además de la actualización de los antecedentes según los nuevos parámetros institucionales que incorporan las nuevas exigencias técnicas y de diseño, y los parámetros de mejoramiento del sistema constructivo de los modelos de recintos policiales. Por otro lado producto del terremoto del 2010 se generó un aumento en el precio materiales y transporte del 30%. </t>
  </si>
  <si>
    <t>LA MUNICIPALIDAD REALIZÓ UN APORTE DE $ 234.140.000 AL CONTRATO DE OBRAS CIVILES, LOS CUALES SE FUERON DESCONTANDO POR ESTADOS DE PAGO DESDE JUNIO DE 2016 HASTA JULIO DE 2017. EL CONSEJO APORTÓ $910.000.000.-AMBOS VALORES NO FIGURAN EN BIP NI EN SIGFE.
PRIMER CONTRATO FUE POR $ 1.911.158.449 DE FECHA 16 DE MAYO DE 2016 (APROBADO POR DECRETO EXENTO N°1900/108U/1084 DE FECHA 18 DE MAYO DE 2016).
AUMENTO DEL MONTO DE CONTRATO POR RE-EVALUACIÓN PROYECTO POR UN MONTO DE $ 111.298.930 PARA OBRAS CIVILES, CONTRATO DE FECHA 14 DE FEBRERO DE 2018 (APROBADO POR DECRETO EXENTO N°1900/10U/209 DE FECHA 25 DE ENERO DE 2018).
TRASPASO DE ASIGNACIÓN EQUIPAMIENTOS, DE LA PARTIDA BUTACAS,  A ÍTEM OBRAS CIVILES POR UN MONTO DE $ 104.415.817 (APROBADO POR DECRETO EXENTO N°1900/35U/390 DE FECHA 21 DE FEBRERO DE 2018) EXPLICA LA DISMINUCIÓN DEL MONTO DE ESTA ASIGNACIÓN. ESTE MONTO ES INFERIOR AL RECOMENDADO EN LISTADO DE EQUIPAMIENTO (LA CARPETA DE LA REEVALUACIÓN 2017 ESTÁ VACÍA; ARCHIVOS SE GUARDARON PUES NUEVA VERSIÓN DE BIP ESTABA RECIÉN EN OPERACIÓN) 
EL PROYECTO NO CONSIDERABA LAS ASIGNACIONES DE GASTOS ADMINISTRATIVOS  Y CONSULTORIAS</t>
  </si>
  <si>
    <t xml:space="preserve">Los montos contratados y costos reales del proyecto tuvieron variaciones en relación a los montos recomendados de -5,47% y -8,75 respectivamente. La diferencia proviene principalmente del ítem obras civiles, en donde el contrato tuvo una disminución por $14.722.196, arrojando como monto del contrato final de $1.076.671.76. 
El proyecto fue sometido a reevaluación debido a aumentos y disminuciones de obra que se requieren ejecutar para el correcto término del proyecto. El monto del contrato original fue un 7,54 % menor que el monto recomendado inicialmente. La reevaluación consideró el traslado de acequia existente no considerada en proyecto original (aprobada por institución financiera y solicitada por Serviu), cierre definitivo para el perímetro de la PTAS (no considerado en proyecto original, solicitada por ITO), atraviesos y refuerzos en la confección de dos nudos para la instalación de la cañería de APR por sobre una de gas de SONACOL, modificación de la pavimentación del frente del terreno del proyecto: Serviu solicito modificación de proyecto que incluye: una rejilla, un sumidero, la reubicación de un sumidero, topografía, estacado y la modificación de proyecto aprobada por Serviu. </t>
  </si>
  <si>
    <t>El proyecto no presenta variaciones significativa de sus montos contratados y costos reales respecto a los montos recomendados.  El ítem de obras civiles presenta una variación de - 4,11%.  Estos menores costos se debe a que fue contratado en un monto inferior a lo recomendado, incluyendo una modificación inferior al 10% aprobado por el Gobierno  Regional.
El ítem de consultorio igual presenta una variación de - 12,89%.  Esta variación se explica por que se contrato en el año 2017 a valor nominal del monto recomendado, que estaba en moneda 2013.
El proyecto no tuvo reevaluación, pero si una modificación inferior al 10%, que corresponde a una modificación autorizada por el Gobierno Regional, que se justifica en partidas no consideradas inicialmente , donde la principal corresponde a los traslados de postes, paraderos y solucionar problemas de cotas para las obras de aguas lluvias.</t>
  </si>
  <si>
    <t>No existe diferencia entre el monto contratado  y el gastado.
El Monto de obra civil varia un 9,21% por sobre el monto recomendado, lo que se estima normal en los proyectos de inversión.
No así las variaciones en consultoría (-15%) y en gastos administrativos (94%) que se estiman excesivas, si bien no afectan al desempeño total del proyecto, manteniéndose este dentro del rango de variación inferior al 10% (7,65)</t>
  </si>
  <si>
    <t xml:space="preserve">Lo montos contratados y costos reales del proyecto presentan aumentos respecto al monto recomendado de 10.52% y 8.17% respectivamente. Se realizan aumentos y disminuciones de obras y se reprograma carta gantt con aumento de plazos. Hubo cuatro modificaciones de contrato prácticamente a costo cero, pero no se indica en qué consistieron  estas modificaciones.
El proyecto fue revaluado una vez debido a que las ofertas presentadas durante las licitaciones superaban el monto y por tanto fue necesario actualizarlo. </t>
  </si>
  <si>
    <t>Las obras se adjudicaron a valor nominal de los recursos aprobados para obras civiles, equipos y equipamiento, como un solo contrato .
Hubo dos contratos de consultorías, el primero para ejecutar el diseño y el segundo para contratar la inspección técnica de las obras.
Las variaciones se encuentran del rango aceptable de +-10% tanto para el monto contratado como para el gastado con respecto al recomendado.</t>
  </si>
  <si>
    <t>Los montos recomendados tienen concordancia con lo ejecutado., su variación tanto del monto contratado como el ejecutado se encuentra sobre el +-10% de variación considerada como aceptable.
La Institución Técnica manifiesta la complicación en los trámites técnicos de aprobación de los proyectos sanitarios rurales  por parte de la Seremia de Salud, considerando además que los proyectos en la etapa de diseño son antiguos y la normativa cambia.</t>
  </si>
  <si>
    <t>La ejecución de esta iniciativa atravesó por conflictos normativos durante su ejecución, debido a que fue aprobado antes del terremoto del 27F de año 2010, encontrándose para su ejecución con cambios en la normativa estructurante de los edificios de seguridad (donde califican los edificios para el cuerpo de  bomberos), lo que aumentó los costos al momento de licitar. Por lo que el proyecto se re-evaluó en dos oportunidades.
Posterior a ello, existió un abandono de obras por parte de la primera empresa, debiendo desarrollar un cierre contable y re-licitar las obras civiles faltantes, a mayor costo, solicitando aumento de recursos.
Por la demora en las obras civiles, la institución técnica inició el proceso de adquisición de los equipos y equipamiento especializado durante el año 2018, encontrándose con una nómina obsoleta, la cual fue observada por la Junta Nacional de Bomberos, a través de la Superintendencia de Bomberos de Puerto Aysén, solicitando cambios en los equipos y equipamiento lo que retrasó la ejecución y cierre del proyecto por tercera vez.  
Con todos estos inconvenientes el proyecto termina con un costo real menor al recomendado de -8.66%, encontrándose en el rango de variación de +-10% considerado como aceptable.</t>
  </si>
  <si>
    <t>Este proyecto no presentó variaciones significativas en montos contratados y costos reales respecto a los montos recomendados (-2,22% y -3,90% respectivamente).  Los ítems que mayor variación presentaron fueron Equipos (-26,24%) y Equipamiento (-15,38%), todos ellos montos inferiores al recomendado. 
En el caso de Consultorías, hubieron dos contratos, uno financiado por el municipio y el segundo por el FNDR.
Existieron tres reevaluaciones que consistieron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t>
  </si>
  <si>
    <t>La variación de montos contratados fue de 15,86%, en tanto la variación de los costos reales fue de 12,77%. Estas variaciones responden principalmente a aumentos en los ítems Obras Civiles y Equipos. Además, se puede apreciar que a pesar de que tuvo una etapa de reevaluación para aumentar el ítem de obras civiles, anterior a esto, se había solicitado otra reevaluación, la que no fue necesario pasar como RE, ya que el monto, no superaba el 10%.  A la vez el ítem otros gastos no fueron requeridos para la ejecución del proyecto.
Los costos del proyecto no tuvieron mayores variaciones significativas en los montos contratados versus los reales, aún cuando se realizó una re evaluación por suplemento de recursos en el ítem obras civiles, detalle que fue entregado anteriormente en Reevaluaciones.</t>
  </si>
  <si>
    <t>Las varaciones del proyecto se encuentran dentro del rango aceptable de variación del +- 10%. Sin embargo, el proyecto fue sometido a re evaluación debido al incremento DE COSTOS DE ASESORÍA INSPECCIÓN TÉCNICA DE OBRAS EN UN MONTO DE M$ 7.844 (32% DEL ITEM Y 0,33 % DEL VALOR TOTAL DEL PROYECTO), PRODUCTO DE LA AMPLIACIÓN DEL CONTRATO, SOLICITADO POR LA UNIDAD TÉCNICA (D.A.MOP TARAPACA 
Es importante señalar que en el proyecto fue necesario realizar obras complementarias una vez finalizado el contrato de obras civiles para lograr una climatización adecuada en el Edificio, puesto que el diseño contempló un sistema de ventilación pasiva para el clima del edificio, sistema que no funcionó adecuadamente al entrar en operación.  Después de tener una solución técnica viable y teniendo un presupuesto estimado, la Fiscalía Regional realizó una licitación pública a la que llegaron dos ofertas con montos por sobre el monto disponible en presupuesto, posteriormente, se realizó un segundo llamado a licitación privada el año 2018, cuyo resultado permitió adjudicar y ejecutar las obras de climatización para el Edificio de la Fiscalía Regional de Tarapacá.</t>
  </si>
  <si>
    <t>En relación a los valores obtenido en la recomendación original del proyecto en el año 2015, se generó un incremento de los valores contratados en Obras Civiles y Consultorías, de 22,77% y 19,99%, respectivamente, lo que fue oportunamente reevaluado en 2 instancias. En el caso de los gastos administrativos se aprecia una disminución de -6,16%, dado el tiempo transcurrido en la realización de estos gastos. Todo lo anterior generó un incremento total del proyecto contratado de 23,16%.
Respecto a la comparación entre lo recomendado y lo real gastado, se aprecia un aumento del costo total de 20,06%.
Por otra parte, entre los gastos reales y lo contratado de las asignaciones de Consultorías y Obras Civiles, se produce una variación de -2,37% y -2,52%, respectivamente (total -2,51%), por la aplicación de la corrección de la moneda de lo gastado en 2 períodos presupuestarios (2016-2017), lo que no corresponde ya que los montos de ejecución se contrataron sin reajuste. Es decir, la diferencia entre uno y otro debería ser 0% en ambas asignaciones, al igual que en el total del proyecto.</t>
  </si>
  <si>
    <t>De acuerdo a los datos de la tabla indicadores de costos, el monto contratado del proyecto es mayor a la estimación ex ante en un 1,80%, mientras que lo gastado disminuyó un 1,67%.
 La institución técnica indica que el contrato no tuvo variaciones en el monto contratado, sí se efectuó una compensación de partidas, por lo tanto, la diferencia entre el monto gastado y el contratado se debe a un desfase en el monto pagado al contratista (gastado). La institución financiera indicó que el Tipo de Adjudicación del Contrato de Obra Civil fue suma alzada y sin reajustes. La institución financiera menciona que no fue contratada la consultoría.
El contrato inicial del equipamiento en moneda nominal es M$111.128, sin embargo en monto gastado es M$100.857 ya que en el módulo ejecución del BIP no se registra el gasto de M$10.259 del contratista MEGAMED CHILE LTDA. que fue licitado pero no registra gasto.
Según la información del moludo ejecución del BIP, los equipos presentan un contratado inicial total de M$259.250, y un gastodo total de M$217.041, se identificó que no existe registro de pago de los siguientes contratistas: GEMCO GENERAL MACHINERY S.A. por M$33.105; GEMCO GENERAL MACHINERY S.A. por M$8.673; CRISTIAN CAMUS V. LTDA. por M$3.035.</t>
  </si>
  <si>
    <t>Los montos contratados y recomendados registran un extraordinario aumento respecto a los montos originalmente reocomendados, de 220.79% y 131.60% respectivamente. La variación proviene principalmente del ítem obras civiles, en el cual existieron dos contratos debido a que la primera empresa constructora abandonó  la obra por problemas financieros y por tanto se puso término anticipado al contrato, habiéndose ejecutado el 60%. Posteriormente, el proyecto se reevaluó y contrato otra empresa para poder finalizar el proyecto, teniendo este último contrato modificaciones derivadas de elementos no considerados en el diseño. 
El proyecto fue presentado de perfil a ejecución , de acuerdo a las normas flexibilizadas de reconstrucción sismo 2010. Durante el desarrollo del diseño la empresa concluyo que al demoler y desarmar la nave principal de la superficie de juego, se generara compromisos estructurales para las fundaciones de la zona de camarines y baños públicos, por lo que se debe demoler todo este modulo. Debido a esto se revaluó en 2012 el proyecto incorporando camarines y baños públicos, llegando a un total de 1.177, 78 metros cuadrados y aumentando el monto total de inversión.
La empresa sociedad inmobiliaria e inversiones kumelen ltda, se adjudicó las obras civiles del proyecto, (licitación pública id nº 4027-75-lp13, contrato y decreto alcaldicio nº 373/12.09.2013), dicha empresa ejecutó un 62% de avance físico de obras civiles haciendo abandono de las obras con fecha 17 de junio de 2014, aduciendo insolvencia económica. Posteriormente el proyecto se presenta a  una segunda reevaluación por parte del gobierno regional con el objetivo de aprobar los recursos adicionales para la continuación de obras del gimnasio
Asi finalmente los montos totales recomendados para el proceso presupuestario 2016, en m$ de 2014 son m$ 26.007 para consultorias y  m$ 812.947 para obras civiles 
Recomendación original 12.800 para consultoría y 290.043 para obras civiles en moneda de diciembre de 2009-
No hubo modificaciones de contrato  menores a 10%</t>
  </si>
  <si>
    <t xml:space="preserve">Se pago la totalidad de los contratos suscritos para ejecutar el proyecto, no se presentan variaciones entre los monto contratados y el costo real al actualizar la moneda.
El ítem de consultoría se contrató por un monto menor al recomendado originalmente ejecutándose de acuerdo al contrato y su modificación posterior recomendada. El resto de los ítem se ajustaron al monto recomendado originalmente. </t>
  </si>
  <si>
    <t xml:space="preserve">EL PROYECTO ENTRÓ A REEVALUACIÓN DOS VECES, PARA INCORPORAR ALGUNAS MODIFICACIONES SURGIDAS DURANTE LA EJECUCIÓN Y AGREGAR EN LA FICHA IDI EL ÍTEM EQUIPOS, QUE NO ESTABA CONSIDERADO EN EL PROYECTO ORIGINAL. ADEMÁS INCREMENTAR EL ÍTEM EQUIPAMIENTO Y UNA REBAJA EL ÍTEM CONSULTORÍAS , ESTAS MODIFICACIONES NO ALTERARON EL MONTO TOTAL DE LA INVERSIÓN
RESPECTO A LAS OBRAS CIVILES,  EL MAYOR VALOR  EN EL COSTO REAL OBEDECE A MODIFICACIONES ACORDADAS ENTRE LA UNIDAD TÉCNICA Y LA EMPRESA CONTRATISTA, FORMALIZADAS MEDIANTE RESOLUCIONES DE LA UNIDAD TÉCNICA. A MODO DE EJEMPLO, PARA OPTIMIZAR EL USO DE LOS RECURSOS, SE AGREGÓ UN CAJÓN PARA PRUEBAS BALÍSTICAS Y, SE HIZO UN CAMBIO DE MATERIALIDAD EN PARTE DE LA CUBIERTA EXTERIOR, SIN ALTERAR LA CALIDAD DE LA OBRA.  </t>
  </si>
  <si>
    <t>EL PROYECTO CONTÓ CON UN CONTRATO Y 3 MODIFICACIONES  DE CONTRATO DOS DE OBRAS CIVILES, UNA DE ELLAS POR $210.276.383 IVA INCLUIDO MONEDA 2015, LA SEGUNDA MODIFICACIÓN NO SE TIENE EL ANTECEDENTE Y LA TERCERA FUE POR AMPLIACIÓN DEL CONTRATO DE LA CONSULTORÍA POR UN MES.
LA VARIACIÓN DE LOS MONTOS CONTRATADOS DE 49,01% Y REALES 46,29% SE DEBIÓ AL AUMENTO DE TAMAÑO DEL PROYECTO EN 87 BENEFICIARIOS LO QUE IMPLICO AUMENTO DE OBRAS Y OBRAS EXTRAORDINARIAS, PUESTO QUE ENTRE OTROS SE DEBIÓ ENTENDER LA RED DE COLECTORES, AUMENTO DE UNIONES DOMICILIARIAS, CONSTRUCCIÓN DE CASETAS , ETC.
EL PROYECTO TUVO CUATRO REEVALUACIONES Y MODIFICACIONES INFERIORES AL 10% POR LOS AUMENTOS DE OBRAS YA MENCIONADOS.</t>
  </si>
  <si>
    <t>Los montos contratados y costos reales tienen variaciones a la baja respecto a los montos recomendados de 29,53% para ambos. La explicación se debe principalmente a:
- La unidad Técnica no utilizó los gastos administrativos solicitados en ficha IDI, lo que es confirmado por la unidad financiera Gore Los Lagos.
- En cuanto al Monto recomendado este corresponde a M$97.732 moneda IDI 2014, que actualizada a moneda presupuesto 2018 corresponde a M$109.971, valor que coincide con Ficha IDI 2018.
- El contrato original corresponde a M$90.909 y de acuerdo a la disminución de obras producto de la NO aprobación de la Reevaluación, el nuevo monto corresponde a M$78.286, por lo tanto se tiene, en moneda presupuesto 2018:
                             Monto Recomendado M$     Monto Contratado M$      Variación Montos Contratados     
Obras Civiles            109.871                                   78.287                                        -28.81 %</t>
  </si>
  <si>
    <t>El análisis se centra en la comparación entre montos recomendados y contratados, debido a que no hay registro completo del gasto en el BIP. 
Los ítem de Gastos Administrativos y de Consultorías, no fueron contratados ni gastados, dado que la inspección técnica, la realizó el SERVIU con personal propio.
En el ítem de Obras Civiles, se presentó una variación de un -14,29% entre el valor recomendado y el monto contratado. Durante la ejecución del proyecto, se modifica el contrato de obra civil  por disminución de obras y obras complementarias, los montos involucrados en la disminución se calcularon en base al presupuesto compensado. 
Finalmente, la variación total del proyecto originalmente aprobado versus el costo contratado fue de un -16,96%, lo que generó un ahorro respecto de la iniciativa recomendada.</t>
  </si>
  <si>
    <t>Los valores recomendados, se basan en la reevaluación realizada el 2015, por lo que, se aprecia que no existen grandes variaciones en ninguna de las 3 partidas, visualizando un costo real menor en las consultorias debido a que, según lo informado por la unidad técnica, se cancelo menos de lo contratado. Es importante mencionar que a pesar que el contrato contó con una modificación, el aumento no fue significativo.
En relación a la modificación menor a 10%, el contrato tuvo un monto recomendado, al año 2016 que fue el año que se realizo la modificación, de M$ 670.148, y el monto de la modificación fue de M$ 63.486, siendo menor al 10%, por lo que, se debe corregir la variación señala de 17,74%.
En relación a la Reevaluación, hubo que actualizar los valores de las partidas debido al tiempo que había pasado. Importante señalar que a pesar que existió una variación mayor al 100%, el proyecto mantuvo su estructura, no existiendo variaciones en la alternativa recomendada para dar solución al problema definido.</t>
  </si>
  <si>
    <t>De acuerdo a la información , los montos contratados y el costo real vs el monto recomendado o contratado son variaciones menores al 100%, lo que significa que el monto contratado y el costo real es menor al monto recomendado  y contratado. El monto contratado es menor en un 14,14% a lo recomendado, la mayor diferencia ocurre en Consultorias; el monto real es un 16,75% menor a lo recomendado, también la mayor diferencia se da en Consultorias; el gasto real es un 3,04% menor al monto contratado, también logicamente la mayor diferencia es en Consultorias. Las variaciones son menores y responde a que una vez licitado los montos son los del mercado.
También el monto en gastos administrativos disminuye considerablemente, contratado y real vs  lo recomendado un 83,4%.</t>
  </si>
  <si>
    <t>Los montos recomendados sufrieron modificaciones producto de la licitación, dado que por falta de oferentes al momento de la licitación, se declara desierta la licitación, puesto que las ofertas superaban los montos disponibles. Por esta razón se solicita re evaluación para suplementar la ejecución.
DURANTE LA EJECUCIÓN DEL PROYECTO FUE NECESARIO AUMENTO DE OBRAS Y OBRAS EXTRAORDINARIAS En el Ítem de "Equipamiento" se realizó un incremento por concepto de obras extraordinarias por M$13.000 para financiar tribunas retractiles y butacas del Club de Boxeo no consideradas en el proyecto original, aprobado por CORE Tarapacá, en el cual se aprueba también aumento de obras y obras extraordinarias en el ITEM de Obras civiles por un total de $ 8.500.000.</t>
  </si>
  <si>
    <t>Los montos contratados y costos reales no tuvieron una variación significativa con respecto a los montos recomendados. El ítem que presenta mayor variación es Consultoría. 
El ítem obras civiles presentó un aumento en los montos contratados y costos reales en relación al monto recomendado de 4,12% y 1,09% respectivamente. Esta situación es producto de modificaciones al contrato original, incorporando obras extraordinarias, aumento de obra y disminución de obras. 
El proyecto no tuvo reevaluaciones..</t>
  </si>
  <si>
    <t xml:space="preserve">El incremento efectivo en obras civiles es de M$ 105.417.- (aproximadamente un 20% sobre el presupuesto contratado original de M$ 527.469.-). El aumento de las consultorías es de M$ 15.285, lo que significa apróximadamente un 20% adicional al convenio entre DOH y Empresa Sanitaria Los Lagos S.A. Finalmente, el monto contratado es un 13,39% mayor en obras civiles y un 4,39% mayor en Consultorías con respecto al monto recomendado al iniciar la ejecución del proyecto. 
Se considera el gasto asociado a Expropiación registrado por el analista como contrato y gasto del año 2016. No se encuentran documentos con mayor información de la expropiación, pero el analista indica que las paralizaciones, que comenzaron el año 2016 y concluyen el 2018, tienen como causal la tramitación de una expropiación en el transcurso de las obras. 
Se concluye que los costos reales del proyecto son un 11,94% mayores a los montos recomendados. 
 </t>
  </si>
  <si>
    <t xml:space="preserve">EL PROYECTO CONTÓ CON UN CONTRATO Y 2  INFORMES TÉCNICOS DEL INSPECTOR TÉCNICO DE OBRAS ( ITO),  EL INFORME TÉCNICO N° 1 APROBADO  SE INDICAN UN AUMENTO DE OBRAS DE $ 11.042.843, DISMINUCIÓN DE OBRAS POR $13.207.196  Y OBRAS EXTRAORDINARIAS POR $ 2.165. 273, LO QUE DA UNA VARIACIÓN DE $ 920 CANTIDAD MARGINAL EN RELACIÓN AL PRESUPUESTO TOTAL DE $ 392.346.271.  LA VARIACIÓN DE LOS MONTOS CONTRATADOS DE -20,44% Y REALES -22,46% RESPECTO A LO RECOMENDADO, LO QUE SIGNIFICA QUE LOS MONTOS CONTRATADOS Y LOS MONTOS REALES SON MENORES A LOS COSTOS DE LA RECOMENDACIÓN FAVORABLE RS DE ABRIL DE 2017. A SU VEZ LOS MONTOS REALES FUERON MENORES A LOS MONTOS CONTRATADOS. LO ANTERIOR SIGNIFICA QUE EL PRESUPUESTO DE EJECUCIÓN FUE MUY SUPERIOR A LO REAL GASTADO.
EL PROYECTO NO TUVO REEVALAUCIÓN, PERO SI UNA MODIFICACIÓN INFERIOR AL 10%, COSNISTENTE EN $920, LO CUAL NO ES SIGNIFICATIVO. </t>
  </si>
  <si>
    <t xml:space="preserve">LOS MONTOS EJECUTADOS DE EQUIPOS Y EQUIPAMIENTO FUERON CONSIDERABLEMENTE MENORES A LOS RECOMENDADOS, NO OBSTANTE AJUSTARSE  A LA NOMINA RECOMENDADA DE EQUIPOS. 
POR SU PARTE EL GASTO DE OBRA CIVIL FUE LEVEMENTE INFERIOR AL RECOMENDADO EN MONEDA DE IGUAL AÑO.
EL CUADRO EN SU COLUMNA COSTOS REALES SUBVALORA EL GASTO EFECTIVO DERIVADO DE PROBLEMAS EN REGISTRO CONTABLE ASOCIADO A USO DEL SUBTIULO 32 -06, PRESTAMOS POR ANTICIPOS A CONTRATISTAS.  NO OBSTANTE, DURANTE LA EVALUACIÓN EX POST EL VALOR MENCIONADO FUE AGREGADO Y ACTUALIZADO. </t>
  </si>
  <si>
    <t>El proyecto contó con dos contratos, uno de obras civiles por M$67.792, y otro por el ítem Consultoría, por un monto de M$4.278 (ambos en moneda 2017). 
Los costos contratados variaron en un -5,58% con respecto al recomendado, en tanto que los costos reales un -6,81% en relación al monto recomendado. La principal variación se produjo en el momento de la contratación del ítem de obras civiles, al adjudicar por un monto inferior al aprobado en más de un 4%. En segundo término, afectó la reducción del costo total el que no fueran utilizados los recursos asignados para el ítem de gastos administrativos.
El proyecto se reevaluó una vez debido a una modificación en el recorrido del transporte público, que obligo a reubicar un paradero y generar mejoras técnicas para adecuarse a los terrenos, como hormigones de respaldo y ampliar veredas.</t>
  </si>
  <si>
    <t>En relación a los costos, en el total de las partidas se visualiza una variación de -3,21% respecto a lo recomendado, siendo los valores contratados menores a los recomendados.
Ahora bien , en relación a las 2 partidas mas incidentes: Obras Civiles tiene una variación de 4,60% del valor recomendado sobre el contratado, no siendo un valor incidente para haber tomado una decisión de inversión, ya que los análisis de sensibilidad generalmente son al 30%. Cabe señalar que si bien existieron modificaciones de contratos en cuanto a sus montos, los aumentos de obras, obras extraordinarias y disminuciones de obra sólo presentan un leve aumento del contrato en M$370.
Equipos tiene una variación de -27%, siendo el valor contrato menor al recomendado.
El proyecto no tuvo reevaluación ni modificaciones inferiores al 10%.</t>
  </si>
  <si>
    <t>DADO QUE LA INICIATIVA CONTEMPLO TRES REEVALUCIONES POR  LOS HALLAZGOS TECNICOS SUMADO A REFUERZOS ESTRUCTURALES NO CONSIDERADOS EN ETAPA INICIAL TENIENDO EN CONSIDERACIÓN  LA DATA DE LA INFRAESTRUCTURA,  LLEVA A ENTENDER LO COMPLEJO DEL DESARROLLO DE ESTA TIPOLOGÍA DE INFRAESTRUCTURAS. AUNQUE EXISTIERON VARIADAS Y COMPLEJAS SITUACIONES TÉCNICAS DURANTE EL DESARROLLO DE LA OBRA , EL SNI A TRAVÉS  DE LA ALTERNATIVA DE REEVALUACIONES PERMITE DESTRABAR  LOS  PROBLEMAS PRESENTADO EN EL TRANSCURSO DE LA OBRA. 
 ADEMÁS EL PROYECTO TUBO UN TERMINO DE ANTICIPADO DE OBRA , EL PRESUPUESTO INICIAL CON EL CUAL FUE RECOMENDADO SE INCREMENTO NOTABLEMENTE , TENIENDO ADEMAS EN CONSIDERACIÓN EL AUMENTO EN EL VALOR DE LOS MATERIALES DE CONSTRUCCIÓN , ESTO PRODUJO INCREMENTOS PRÁCTICAMENTE EN TODOS LOS ÍTEM DE LA INICIATIVA.</t>
  </si>
  <si>
    <t>El monto contratado de obras civiles presenta un aumento en relación al recomendado. El monto del contrato esta cercano a las 60 UF el metro cuadrado. 
Las ejecuciones de los otros ítem están en los rangos de acuerdo a lo aprobado</t>
  </si>
  <si>
    <t xml:space="preserve">Al momento de efectuar las respectivas licitaciones de Obras civiles y consultoría, las ofertas adjudicadas postularon montos por debajo de los recomendado.  </t>
  </si>
  <si>
    <t>Los montos contratados y costos reales del proyecto tuvieron variaciones en relación al monto recomendado de -6.45% y -7.66% respectivamente, lo cual podría considerarse poco significativo. 
Si bien, el proyecto tuvo que licitarse dos veces dado que los montos ofertados superaban el publicado y por tanto se tuvo que aumentar los fondos del proyecto, el contrato se realizó por un monto inferior al recomendado. 
El proyecto no tuvo reevaluaciones ni modificaciones inferiores al 10%.</t>
  </si>
  <si>
    <t xml:space="preserve">Los montos contratados y costos reales del proyecto tuvieron disminuciones de 26,77% y 26,74% respectivamente y en relación a los montos recomendados. Esta diferencia se da principalmente por la contratación de empresa constructora por un monto significativamente inferior al monto establecido en las bases de licitación. Si bien existieron modificaciones de contratos durante la ejecución de la obra, el monto real gastado continuó por debajo de lo recomendado originalmente. 
Este proyecto no tuvo reevaluación, pero si una modificación inferior la 10% consistente en modificaciones de contrato de obras civiles por aumento de obras, obras extraordinarias y disminución de partidas. </t>
  </si>
  <si>
    <t>El proyecto al estar localizado en un lugar remoto, a más de 200 km de Iquique y Huara, presentó incrementos de monto respecto de lo originalmente recomendado. Los montos fueron actualizados en etapa de ejecución. Además, debido a que los proyectos de diseño son muy antiguos, se dificulta en obra los cambios de normativas.</t>
  </si>
  <si>
    <t>ESTA INICIATIVA FUE REEVALUADA POR CUANTO LA INSTITUCIÓN FINANCIERA, JUNTA NACIONAL DE JARDINES INFANTILES, SOLICITÓ AJUSTAR LOS ÍTEM OBRAS CIVILES Y CONSULTORÍAS, INCREMENTANDO CON ELLO EN UN 19,2% EL COSTO TOTAL DEL PROYECTO ORIGINALMENTE RECOMENDADO, ESTO DEBIDO A QUE Se requirió mayores recursos para efectos de recalcular por aplicación de norma sísmica y para OBRAS EXTRAORDINARIAS.
Las obras extraordinarias, hace referencia a lo siguiente:
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 Todo lo anterior resulta necesario para la correcta ejecución de la Obra.
AÚN ASÍ CON ESTAS MODIFICACIONES EL PROYECTO SE ENCUENTRA BAJO UN ACEPTABLE GRADO DE DESVIACIÓN QUE NO SUPERA EL +- 10% DEL MONTO RECOMENDADO, CONSIDERADO ACEPTABLE. 
CABE MENCIONAR QUE LA INICIATIVA DE INVERSIÓN Consideró en su proyecto de Agua Caliente “Panel Colector Solar” como apoyo al agua caliente. (termosifón)
Tiene una capacidad de 3 Niveles de Sala Cuna (20+20+14) y 3 Niveles Medios (28+28+28): Total 138 Pre- Escolares
En este establecimiento solo existe 1 bombona de GAS para JUNJI. Se realizó la única carga de gas con fecha 09-08-2018 por 275 litros, la que ha durado hasta la fecha. Por lo que existe un beneficioso ahorro de gas, en relación a la mayoría de los Jardines Infantiles de JUNJI.</t>
  </si>
  <si>
    <t xml:space="preserve">LOS MONTOS CONTRATADOS Y COSTOS REALES TUVIERON UNA VARIACIÓN CON RESPECTO A LOS MONTOS RECOMENDADOS DE -10,08% Y -12,78% RESPECTIVAMENTE. ESTAS VARIACIONES RESPONDEN  A SITUACIONES NO PREVISTAS EN LA ETAPA DE DISEÑO SE REQUIRIÓ ACOMETER OBRAS COMPLEMENTARIAS EN COLECTOR, SUMIDEROS E INFRAESTRUCTURA VIAL, SIENDO EL ÍTEM OBRAS CIVILES EL QUE MAYOR VARIACIÓN PRESENTÓ.
EL PROYECTO NO SUFRIÓ REEVALUACIONES PERO UNA MODIFICACIÓN DEL 9.26%, DENTRO DEL MARGEN CONSIDERADO COMO ACEPTABLE. </t>
  </si>
  <si>
    <t>El costo de obras civiles fue menor al recomendado en un 43,19%.</t>
  </si>
  <si>
    <t xml:space="preserve">No existen variaciones significativas en los valores del proyecto </t>
  </si>
  <si>
    <t>El proyecto fue reevlauado dos veces, por MODIFICACIONES EN LAS PARTIDAS PRESUPUESTARIAS PRODUCTO DE CAMBIOS EN EL DISEÑO DE LA OBRA ya que este  era incompleto y fue necesario terminarlo en la etapa de ejecución, con ello se procedio a tener un presupuesto más afinado y con precios de mercado.</t>
  </si>
  <si>
    <t>En términos generales todos los ítemes presupuestarios fueron contratados por un monto menor al recomendado actualizado. No obstante, las diferencias entre los montos contratados y costos reales del proyecto en relación con los montos recomendados no son significativas. 
Para las consultorías y OC el contrato es uno con la misma empresa constructora y que establecía el monto y plazo para cada componente, por lo que en cuadro de indicadores de costos se reflejan éstos. El presupuesto oficial para la obtención del RS diferenciaba los ítemes relacionados con diseño y ejecución, por lo que para consultorías se visualiza que lo contratado  y lo gastado fue un 11.15% mas bajo que lo recomendado, a diferencia de las obras civiles que fueron contratadas por un 2.92% menos a lo recomendado y lo gastado 5.07% menos que lo recomendado. 
Los equipos y equipamientos presentan un comportamiento extraño, ya que se visualiza que lo contratado y gastado es considerablemente menor a lo recomendado, ademas se informa en módulo "Gastos" que no hubo gasto en estos ítemes, sin embargo se cuenta con correo electrónico que informa ordenes de compras ejecutadas para ambos ítemes. Finalmente al ver lo cargado en el sigfe no se ven reflejado gastos en éste ítem, por lo que se desconoce los motivos.
El proyecto no tuvo reevaluaciones, pero si una modificación de 7.09% corresponden a los incrementos (Aumentos y obras extraordinarias menos disminuciones) que experimento el proyecto de M$47.500, respecto a lo recomendado por ajustes de cubicación para excavaciones y hormigón de fundaciones. Esta modificación se encuentra dentro del rango considerado como aceptable del 10%.</t>
  </si>
  <si>
    <t>LOS MONTOS CONTRATADOS Y COSTOS REALES TUVIERON UNA VARIACIÓN CON RESPECTO A LOS MONTOS RECOMENDADOS DE -11,64% Y -14,93% RESPECTIVAMENTE. LA PRINCIPAL DIFERENCIA SE EXPLICA POR UNA DISMINUCIÓN DEL CONTRATO DE OBRAS CIVILES A SUGERENCIA DEL PROFESIONAL FISCALIZADOR POR UN MONTO M$100.718 CON FECHA 28.09.2016, SIENDO ESTE ÍTEM EL QUE MAYOR VARIACIÓN PRESENTÓ (-15,10% DE COSTOS REALES RESPECTO A LOS RECOMENDADOS.).
ADICIONALMENTE,  EL PROYECTO SOLICITO UNA REEVALUACIÓN  EL AÑO 2014 DEBIDO A QUE EXISTÍA DENTRO DEL TERRITORIO UN SECTOR DECLARADO ZONA TÍPICA, LO CUAL IMPLICO GESTIONES CON EL CONSEJO DE MONUMENTOS. SIN EMBARGO, NO IMPLICO MAYOR COSTOS RESPECTO DEL APROBADO ORIGINALMENTE, PERO AUMENTANDO LOS PLAZOS DE EJECUCIÓN. 
FINALMENTE, EL PROYECTO TUVO UNA MODIFICACIÓN DE -6.95% PRODUCTO DE LA REDUCCIÓN DE COSTOS DEL CONTRATO DE OBRAS CIVILES.</t>
  </si>
  <si>
    <t>El contrato de obras civiles pasó por las siguientes modificaciones:
- 14/03/18 se aprobó cuarto addendum en el sentido de aumentar el valor del contrato a la cantidad de $547.791.156.
- 03/05/18 se aprobó quinto addendum modificando a $546.857.014
- mediante res. N°2019 del año 2018, se resuelve modificación de monto a $549.761.561, siendo éste último monto el que efectivamente se gastó y pagó a la Constructora (Se ajusta a moneda 2018 como M$566.262 ).
El monto ajustado corresponde al pago de derecho municipal (otros gastos por $642.845) y al de consultorías.
La diferencia que se produce en equipos por $4.024.000 se produce porque las compras de baja cantidad no están sometidas a suscripción de contrato, por tanto éstas quedan fuera de ser inscritas en la plataforma del BIP, lo mismo se produce en el ítem de equipamiento, quedando fuera del BIP la cifra de $518.000.-
Corrigiendo el Costo de obras civiles se observa que le proyecto tuvo gastos inferiores en un 8,15% respecto a lo programado en la etapa ex ante. Estas disminuciones son atribuibles a la asignación de obras civiles, Equipos, Equipamiento y Consultorías.</t>
  </si>
  <si>
    <t>EL PROYECTO FUE REEVALUADO UNA VEZ A SOLICITUD DE LA INSTITUCIÓN FINANCIERA, PARA QUE LA INSTITUCIÓN TÉCNICA PUEDA MODIFICAR LA PROGRAMACIÓN, SIN ALTERAR EL MONTO TOTAL, SÓLO HACIENDO UNA TRANSFERENCIA INTERNA DESDE EL ÍTEM GASTOS ADMINISTRATIVOS AL DE CONSULTORÍAS, PARA PROCEDER A LA CONTRATACIÓN DE INSPECCIÓN TÉCNICA DE OBRAS.
EL PROYECTO SE EJECUTÓ POR UN VALOR MENOR AL RECOMENDADO POR TEMAS LOGÍSTICOS Y DISPONIBILIDAD DE LOS EQUIPOS.</t>
  </si>
  <si>
    <t xml:space="preserve">EL PROYECTO PRESENTA VARIACIONES DE LOS MONTOS CONTRATADOS Y COSTOS REALES CON RESPECTO A LOS MONTOS RECOMENDADOS DE 73,44% Y 70,28% RESPECTIVAMENTE. ESTA VARIACIÓN OBSERVADA SE DEBE EXCLUSIVAMENTE A LA VARIACIÓN DEL ÍTEM OBRAS CIVILES, EL CUAL TIENE AUMENTOS DE UN 78,57% EN CONTRATOS Y 75,17% EN COSTOS REALES, AMBOS RESPECTO AL MONTO RECOMENDADO.  LA CAUSA DE ESTA SITUACIÓN SE DEBE PRINCIPALMENTE A DOS REEVALUACIONES QUE SUFRIÓ EL PROYECTO, MODIFICANDO EL DISEÑO ORIGINAL. 
LAS REEVALUACIONES TAMBIÉN AUMENTARON LOS COSTOS GASTADOS DE EQUIPAMIENTOS Y CONSULTORÍAS, REGISTRANDO UN ALZA DE 33,70% Y 93,71% RESPECTIVAMENTE Y EN RELACIÓN A LO RECOMENDADO ORIGINALMENTE.
EL ÍTEM OTROS GASTOS NO FUE EJECUTADO Y ADICIONALMENTE EL PROYECTO TUVO MODIFICACIONES INFERIORES AL 10%, DENTRO DEL RANGO CONSIDERADO COMO ACEPTABLE. </t>
  </si>
  <si>
    <t xml:space="preserve">El BIP no registra la totalidad del gasto, por lo que fue este fue rescatado en parte por el registro en el SIGFE.
El monto contratado es un 1,84% menor al recomendado, por lo que se concluye una buena estimación de los precios de mercado. </t>
  </si>
  <si>
    <t>El plazo y presupuesto de recomendación original (2011), significo que al momento de efectuar el proceso de licitación las ofertas presentadas sobrepasaran el presupuesto oficial.</t>
  </si>
  <si>
    <t>El municipio no utilizó los  items Consultorias ni Gastos Administrativos, los cuales fueron asumidos con recursos propios. Los montos contratados y costos reales del proyecto, que sólo considero el ítem Obras Civiles, no tuvieron variaciones significativas con respecto a los montos recomendados. Estas diferencias se deben principalmente a modificaciones de contrato producto del aumentos de obra y disminución de partidas debido a las condiciones meteorológicas que azotaron la zona durante la ejecución del proyecto. 
Dado lo anterior, los costos fueron menores a los estipulados ex-ante, teniendo una variación menor al 10% respecto al proyecto recomendado, lo cual está dentro del margen aceptable. Finalmente el proyecto no requirió reevaluación.</t>
  </si>
  <si>
    <t>Los montos contratados y costos reales del proyecto variaron un -12,95% y -14,41% respectivamente y en relación a los montos recomendados.
Las obras civiles fueron contratadas por un monto de $169.713.700 y tuvo aumento y disminuciones de obras compensadas, y debido a exigencias de la autoridad sanitaria hubo que realizar un trato director con la empresa que ejecutó el proyecto, post termino de obras, por un monto de $4.382.830.
Según el cuadro de indicadores de costos precedente, el proyecto presentó un monto contratado menor al monto recomendado, en un 12,95%, aún cuando el proyecto tuvo un aumento del costo total de $4.382.830, por concepto de cumplir con las exigencias sanitarias. El monto total gastado es 2,38% menor al contratado total, atribuible al factor de actualización de la moneda aplicado en esta revaluación, para efectos de comparar los valores.
El proyecto tuvo una reevaluación solicitada por el gobierno regional del Maule a fin de realizar cambios en las especificaciones técnicas y correcciones en las unidades de medida de las partidas aprobadas, las cuales no afectan la naturaleza del proyecto, los costos y plazos establecidos, por lo cual se mantiene la recomendación favorable de este proyecto. 
Adicionalmente, el proyecto tuvo una modificación inferior al 10% para  para dar cumplimiento a las exigencias sanitarias vigentes, Estas modificaciones totalizaron $4.382.830, que se ejecutaron por Trato Directo autorizado por el mandante. Se ejecutó bajo la modalidad de trato directo el proyecto obras complementarias posta salud rural Quinamavida.</t>
  </si>
  <si>
    <t>La variación de los costos contratados y el costo real del 68% con respecto del recomendado se explica porque el proyecto solicitó una reevaluación debido a problemas en la licitación la cual se tuvo que reiterar en tres oportunidades. El proyecto sufrió cambios mayores en su presupuesto de obras civiles de acuerdo a lo ofertado en el mercado.</t>
  </si>
  <si>
    <t xml:space="preserve">LA VARIACIÓN DE MONTOS CONTRATADOS FUE DE 64,82% Y LA VARIACIÓN DE LOS COSTOS REALES FUE DE 60,82%. LA DIFERENCIA  QUE SE OBSERVA ENTRE LO RECOMENDADO Y LO CONTRATADO SE RESPONDEN AL SUPLEMENTO DE FONDOS SOLICITADO POR EL GORE ATACAMA (COMO INSTITUCIÓN FINANCIERA DEL PROYECTO) PARA LOS ITEMS: CONSULTORIA, GASTO ADMINISTRATIVO Y OTROS GASTOS. ADICIONALMENTE CONSULTA LA INCORPORACIÓN DEL ÍTEM VEHICULOS, EL QUE NO FORMABA PARTE DEL PROYECTO ORIGINALMENTE RECOMENDADO.
SE INCORPORA EL ITEM VEHÍCULOS QUE ORIGINALMENTE NO FORMABA PARTE DEL PROYECTO, PERO POST REEVALUACIÓN SE APROBÓ SU INCORPORACIÓN.
EL PROYECTO TUVO SÓLO UNA REEVALUACIÓN, VARIANDO LA REEVALUACIÓN EN UN 53.82% CON RESPECTO AL MONTO RECOMENDADO. </t>
  </si>
  <si>
    <t>Los montos contratados y costos reales del proyecto tuvieron bajas respecto a lo recomendado de 30,34% y 22,14% respectivamente. Esta variación entre el monto recomendado y el contratado es por efecto de la licitación y depende principalmente de los valores de mercado,
La variación entre el monto contratado y el pagado se debe sólo a la deflactación de la moneda, pues parte de lo pagado esta en distinta moneda que lo contratado, considerando que el contrato es a suma alzada y en sin reajustes.
El proyecto no presenta reevaluaciones ni modificaciones inferiores al 10%.</t>
  </si>
  <si>
    <t xml:space="preserve">LOS MONTOS CONTRATADOS Y COSTOS TOTALES DEL PROYECTO NO PRESENTAN VARIACIONES SIGNIFICATIVAS EN RELACIÓN A LOS MONTOS RECOMENDADOS ORIGINALMENTE. SI BIEN, EL PROYECTO NO PRESENTA REVALUACIONES, SE REALIZARON MODIFICACIONES DE CONTRATO MENORES DE AUMENTOS Y DISMINUCIÓN DE OBRAS QUE NO AMERITABAN  REVALUAR. SEGÚN INFORMA LA INSTITUCIÓN FINANCIERA, LAS MODIFICACIONES SEÑALADAS SON PRODUCTO DE TRABAJOS EXTRAORDINARIOS PARA CUMPLIR CON LA NORMA VIGENTE DE RESISTENCIA AL FUEGO.
SEGÚN SE OBSERVA EN LA INFORMACIÓN ENTREGADA POR LAS INSTITUCIONES TÉCNICA Y FINANCIERA, NO SE HIZO USO DE LOS ÍTEMS DE CONSULTORÍAS Y EQUIPOS.  </t>
  </si>
  <si>
    <t>El proyecto de reposición centro de salud familiar Alfredo Gantz Mann de la comuna de la unión, ha sido publicado en dos oportunidades en la plataforma mercado público, siendo en la primera instancia declarada desierta la licitación, debido a que el presupuesto ofertado supero el presupuesto disponible. esta situación se reitera en el segundo proceso licitatorio, razón por la cual es solicitada la autorización para el aumento de presupuesto, que permitirá adjudicar las obras a la empresa Ingetal, ingeniería y construcción s.a., única oferente de este segundo proceso, quien, según informa la unidad técnica, cumple con todos los antecedentes administrativos y requisitos exigidos. 
La principal variación entre los montos recomendados y reales es del ítem obras civiles, en la que el monto real es un 37,4% superior al recomendado.</t>
  </si>
  <si>
    <t>El proyecto tuvo dos empresas constructoras durante su proceso de ejecución debido a término anticipado del contrato inicial por reiterados atrasos en la ejecución. 
El monto contratado en obra civil corresponde a la suma del primer (M$ 591.301) y segundo contrato del proyecto (M$ 1.083.281). 
Las principales variaciones entre costos contratados y costos reales se dieron en obras civiles (-32,84%), dado que se tuvo que dar término anticipado al primer contrato. Del primer contrato de obra civil, sólo se ejecutó el 11% (M$ 62.383) del monto total del contrato.
El ítem obra civil tuvo un costo real que es un 71,95% mayor al monto recomendado original.
En el ítem de consultoría, se ejecutó el 100% del monto contratado y su variación se debe a una actualización de moneda.
El ítem de Equipamiento se deduce del presupuesto del segundo contrato de obra civil del proyecto, y resulta ser un monto 349,91% mayor al monto recomendado. 
Consultorías posee una variación de 157,89% de costo real con respecto al monto recomendado. 
Finalmente, el proyecto tiene costos reales totales que son un 77,7% mayores a los montos recomendados, pero un 31,44% menor a los montos contratados debido al proceso de liquidación del primer contrato.</t>
  </si>
  <si>
    <t>La variación del monto recomendado se debe a que se incurrió un aumento de obra por cambio del tipo de estructura en las áreas de muros y cielos, pinturas y reposición pavimento calzada que resultaron, en un incremento respecto del monto del contrato original,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</si>
  <si>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No se observan diferencias significativas entre entre lo programado y lo contratado, la variación del proyecto es de 7,58%. La variación entre lo contratado y el costo real se debe a la actualización de la moneda según el año del gasto.</t>
  </si>
  <si>
    <t xml:space="preserve">Los montos contratados y costos reales del proyecto tuvieron variaciones respecto a los montos recomendados de -9,47% y -10,50% respectivamente. Los ítems Consultorías y Equipamiento tuvieron gastos inferiores a los presupuestados, variaciones de -61,72% y -40,75% respectivamente. El equipamiento fue adquirido por montos inferiores a los presupuestados y en el ítem Consultorías  el asesor renuncio y no se pago el total del contrato.
Por otro parte, Obras Civiles registró un importante aumento de 26,79% respecto a lo recomendado. Esto es producto de modificaciones en el diseño, principalmente en proyecto de red sanitaria. Estas modificaciones decantaron en dos reevaluaciones, existiendo una adicional para la adjudicación de Obras Civiles. Se totalizan tres reevaluaciones en el proyecto. </t>
  </si>
  <si>
    <t>El proyecto en cuanto a montos contratados se encuentra dentro de los rangos de variación -9,84% respecto a lo recomendado, en tanto que los costos reales variaron un -11.46% respecto a lo recomendado. 
Si bien existieron modificaciones en el contrato de obras civiles, sólo hubo aumentos de plazo ya que la solicitud de recursos adicionales fue rechazada. 
No hubo reevaluaciones ni modificaciones inferiores al 10%.</t>
  </si>
  <si>
    <t>Los montos contratados tuvieron una variación de -11,47%, en tanto los costos reales una variación de -13,04%, ambos con respecto a los montos recomendados. De aquí, se extrae que los costos del proyecto no tuvieron mayores variaciones en los montos contratados versus los reales. Esto se debe principalmente a que en el ítem obras civiles solicitó un suplemento, el que fue rechazado, y lo que generó  en el ítem consultoría un aumento de costo en este,  que fue asumido por la Municipalidad de Copiapó y que por lo tanto no se refleja acá.  Las variaciones observadas entre los montos reales versus contratados responde exclusivamente a la actualización de la moneda, y no se utilizaron en su totalidad.</t>
  </si>
  <si>
    <t>Los montos contratados y costos reales del proyecto no tuvieron variaciones significativas respecto de los montos recomendados. En relación a la partida mas incidente, que es Obras Civiles, se puede señalar que el monto contratado es menor al monto recomendado en un 1,95%, a pesar de la existencia de cuatro modificaciones en el contrato con aumentos en costos y plazos.  Estas modificaciones corresponden a las nuevas condiciones de la localización desde que se realizó el primer estudio y la ejecución de las obras, por ejemplo, cambio de materialidad de algunos tramos, cambio en el sistema de luminaria, nueva semaforización y nuevos empalmes,
El proyecto no tuvo reevaluación, pero una modificación de 5.01%, por las modificaciones en el contrato de obras civiles ya comentadas. Esta modificación se encuentra dentro del rango del 10% considerada como aceptable.</t>
  </si>
  <si>
    <t>Los montos contratados y costos reales del proyecto no tienen variación significativa respecto a los montos recomendados, por lo que los costos se mantuvieron dentro de los márgenes de lo programado originalmente. 
El proyecto no tuvo reevaluación ni modificaciones inferiores al 10%.</t>
  </si>
  <si>
    <t xml:space="preserve">Proyecto sufrió modificaciones durante la ejecución de las obras.  El contrato contó con aumento de costo de M$ 123.814, debido principalmente al cambio de proyecto de evacuación de aguas lluvias, que fue reevaluado por MIDESO y posteriormente aprobado por el CORE. El contrato de obra civil aumento el costo en un 58% con respecto al monto contratado originalmente (por aumento, diminución de obras y obras extraordinarias).  Finalmente, los costos reales de la obra civil fueron 37,69% mayores a los montos recomendados. 
En el ítem consultorias la diferencia de 24% entre el monto contratado y el recomendado se condiciona a la oferta adjudicada, que considera un monto menor.  
Se concluye que el costo real total del proyecto fue un 34,98% mayor al monto recomendado. </t>
  </si>
  <si>
    <t xml:space="preserve">EL GASTO CONTRATADO SE AJUSTA PLENAMENTE AL RECOMENDADO PARA ETAPA DE EJECUCION, NO PRESENTANDO VARIACIONES SIGNIFICATIVAS DE LOS MONTOS CONTRATADOS Y COSTOS REALES VERSUS LOS MONTOS RECOMENDADOS. EL ÍTEM QUE PRESENTÓ MAYOR VARIACIÓN FUE EQUIPOS, UN -12,39%.   EL SIGFE REGISTRA MENOR GASTO ASOCIADO A OBRA CIVIL, DERIVADO DEL USO DEL SUBTITULO 32-06 PRESTAMOS POR ANTICIPOS A CONTRATISTAS.
El proyecto sufrió modificaciones respecto a las obras civiles el cual de acuerdo a resolución N° 3077 de fecha 30.10.2107 por un monto de $32.933.465.-se autoriza disminución y obras adicionales y mediante resolución N°3562 del 19.12.2017 se autorizó aumento, disminuciones y obras adicionales por un monto de $4.249.796, principalmente por modificaciones en la obra gruesa, enfierradura, incorporación de empalmes eléctricos y cambios en la techumbre. </t>
  </si>
  <si>
    <t>LOS MONTOS CONTRATADOS PRESENTAN UNA VARIACIÓN DE UN -4,55% CON RESPECTO AL MONTO RECOMENDADO, EN TANTO, LOS COSTOS REALES UNA VARIACIÓN DE -4,68% EN RELACIÓN AL MONTO RECOMENDADO. EL ÍTEM QUE MAYOR VARIACIÓN PRESENTÓ FUE EQUIPAMIENTO, CON UN 25,56% RESPECTO AL MONTO RECOMENDADO. ESTAS VARIACIONES PROVIENEN PRINCIPALMENTE DE LA MODIFICACIÓN DE LOS CONTRATOS DADOS POR  INCLUSIÓN DE OBRAS ADICIONALES.  
SI BIEN SE OBSERVA UNA VARIACIÓN EN LOS GASTOS, LA CUAL PRODUCE DIFERENCIAS PORCENTUALES ENTRE LOS MONTOS CONTRATADOS Y REALES, ESTAS SE ENCUENTRAN POR DEBAJO DEL MARGEN DE VARIACIÓN DEL 10% CONSIDERADO COMO ACEPTABLES.</t>
  </si>
  <si>
    <t>EL PROYECTO FUE REEVALUADO EN DOS VECES. LAS CAUSAS PRINCIPALES DE LA REVALUACION SURGEN PRINCIPALMENTE POR INCORPORACIÓN DE OBRAS MARÍTIMAS COMO MUROS VIERTE OLAS LOS CUALES NO ESTABAN CONSIDERADOS EN EL DISEÑO ORIGINAL Y CONSIDERANDO LOS CAMBIOS CLIMÁTICOS ASI COMO LAS FRECUENCIA DE MAREAS SE ESTIMÓ PERTINENTE INCLUIRLOS.
POR OTRA PARTE SE DISMINUYÓ UNA PARTIDA RELACIONADA CON LA FABRICACIÓN DE HIELO Y MANTENCIÓN DE PRODUCTOS CONGELADOS POR EXISTIR DICHAS INSTALACIONES EN EL RECINTO Y ESTAR AÚN CON VIDA ÚTIL .
SE MODIFICARON Y AGREGARON ALGUNOS BOXES DE PESCADORES NO CONSIDERADOS EN EL DISEÑO ORIGINAL .
SE CONCLUYE QUE EN LA ETAPA DE DISEÑO DEBE REALIZARSE UN TRABAJO COLABORATIVO CON LOS USUARIOS QUE SEA VINCULANTE.
ADEMÁS PUDO DEBERSE A QUE EL MUNICIPIO DE IQUIQUE NO VALIDO DICHOS DISEÑOS DE ARQUITECTURA Y ESPECIALIDADES CON LA DIRECCION DE OBRAS PORTUARIAS.</t>
  </si>
  <si>
    <t>Los montos contratados y costos reales presentan una variación con respecto a los montos recomendados de 21,56% y 13,83% respectivamente. El incremento se debe principalmente a modificaciones de contrato que derivaron en tres reevaluaciones en los años 2015 y 2016.
Dada la falta de experiencia del Hogar de Cristo el año 2015 se debió revaluar, debido a incongruencias en la etapa de diseño entre la ingeniería y la arquitectura y no se detecto la presencia de napas freaticas, se paralizaron las obras  y se realizo un incremento de costos de M$ 352.794.- (Moneda 2014) que corresponde al 25 % de monto original recomendado del item obras civiles .
La reevaluacion efectuada el año 2016 tuvo relación  con las napas freaticas y se debió resolver sobre  el proyecto de aguas lluvias  e instalaciones electricas con un aumento de M$ 490.624.- (Moneda 2015). Asimismo, se aumento el ítem de consultorias ante el aumento de plazos de ejecución de las obras  y que correspondió a un aumento de M$ 19.000.- (Moneda 2015).</t>
  </si>
  <si>
    <t xml:space="preserve">Los montos contratados y costos reales del proyecto no tuvieron variaciones significativas con respecto a los montos recomendados.  Los mayores costos corresponde al aumento del 19% en moneda 2015, después de dos procesos de licitación y sobre el monto originalmente recomendado. Asimismo, se incremento el presupuesto por mayores costo de gastos generales y utilidades de un 22 a un 38 % por mayores costos de transportes y alojamientos incluyéndose partidas solicitadas por SENAMA con las terminaciones  e instalaciones especiales instaladas en obra.
El proyecto tuvo tres reevaluaciones producto de las modificaciones realizadas durante su ejecución y que no estaban contempladas en el diseño original, variando en un 12.12% con respecto al proyecto recomendado originalmente. </t>
  </si>
  <si>
    <t>El proyecto fue reevaluado tres veces. La primer REEVALUACION Aprobada el 02/09/2014. Se solicitó para considerar dos plantas elevadoras en el sector Barros Negros para posibilitar la construcción de cuatro conjuntos habitacionales que contaban con terreno y subsidio, por un total de 420 viviendas. El proyecto original solo contemplaba una planta elevadora. Esta modificación incrementó en m$ 60.017 las Obras Civiles, que representó un  2,83% de esta Asignación y un 2,61% del Costo Total.
La segunda REEVALUACION, Aprobada el 06/03/2015. Las Obras Civiles se habían licitado en tres oportunidades y siempre el monto ofertado era superior al monto autorizado. En la tercera licitación esta diferencia fue de mm$ 795. Se actualizó el presupuesto de las Obras Civiles. Además, se incorporó en Consultoría un profesional para que apoyara al Municipio en la inspección de la obra y las relaciones con la comunidad durante la ejecución del proyecto. Las Obras Civiles se incrementaron en m$ 484.599 que equivale a un 21,6% de la Asignación Presupuestaria.
La Consultoría se incrementó en m$ 21.827 que representa un 12,3% de la Asignación Presupuestaria.
El Costo Total del Proyecto aumentó en m$ 506.425 equivalente al 20,9%.
La terecera REEVALUACION, Aprobada el 19/07/2016. Por las Obras Extraordinarias que es necesario ejecutar se originan por el tiempo transcurrido entre la aprobación original de los diseños (agosto 2013) y la ejecución de las Obras Civiles (junio 2016), lo que significó una inversión de m$ 199.666, que representa un 8.6% del monto contratado.  Por una parte hay mas viviendas que enfrentan a las redes de alcantarillado por lo que se requirió la ampliación de 508 m.l. de colectores y 36 uniones domiciliarias, con una inversión de m$ 88.029. Además, se deben considerar las nuevas exigencias realizadas por SERVIU relacionadas con mejoramientos en aceras, soleras, calzadas y evacuación de aguas lluvias por un monto de m$ 111.637. Todas estas obras permiten un mejor funcionamiento del proyecto.
Los GASTOS ADMINISTRASTIVos, La Unidad Técnica no los utilizó durante la ejecución del proyecto.</t>
  </si>
  <si>
    <t>Respecto de las obras propiamente tal se ajustaron a las magnitudes indicadas en la formulación y evaluación de las iniciativa, así como en los costos de las obras civiles, existiendo una desviación menor de 1,95%.
Se aprecia de que no se ejecutaron los recursos destinados a los gastos administrativos y consultarías situación que deberá ser analizada en futuros proyectos similares.</t>
  </si>
  <si>
    <t xml:space="preserve">Se observa que la Asesoría a la Inspección Técnica se licito y contrato por un plazo de 8 meses en circunstancias que la obra ya se encontraba adjudicada en un plazo de 4 meses. 
Si bien la fecha de entrega de terreno fue el 18.7.2017 con 120 días de plazo, la consultoría se extendió más allá de la recepción provisoria del 12.1.2018
La oferta adjudicada superó el monto recomendado para obras civiles en un 8,1%, y un 1,6% respecto del monto total recomendado, estando dentro de las facultades de la institución financiera la aprobación de este mayor monto al no superar el 10% </t>
  </si>
  <si>
    <t>Los M$ 5.628.199 corresponden al monto de la ficha idi 2013 actualizada a moneda 2018.
En lo nominal en el item Obras Civiles entre lo contratado y lo gastado no hay diferencias, la variación que se muestra es por actualización de moneda.
La iniciativa presenta una variación aprox de un 15% entre lo recomendado y lo ejecutado.</t>
  </si>
  <si>
    <t xml:space="preserve">Los montos contratados y costos reales presentaron variaciones de -6,71% y -11,16% respectivamente en relación a los montos recomendados. 
A pesar de que la obra se extendió de forma extraordinaria en cuanto a plazos, los montos contratados y costos reales de los items Consultorias y Obras Civiles fueron inferiores a los recomendados originalmente. 
El ítem Obras civiles presenta una diferencia de M$16.814  entre el monto contratado y gastado, sin justificación por parte de la instituciones técnica y financiera. </t>
  </si>
  <si>
    <t>En relación a la única partida del proyecto (Obras Civiles) las cuales fueron una transferencia a través de un convenio con la empresa eléctrica, se visualiza que el valor recomendado es menor que el valor contrato y real. La diferencia entre el monto contratado y el real, se debe a una modificación del proyecto, donde existió una disminución de obra.</t>
  </si>
  <si>
    <t>Los montos contratados y costos reales de la iniciativa no tuvieron variaciones significativas en relación a los montos recomendados.  Si bien obras civiles presentó una modificación de contrato en relación a aumento de costos, la variación con respecto a lo gastado no tiene variación significativa. 
En relación a los indicadores económicos de la iniciativa, luego de haber actualizado los valores, se puede apreciar que hubo un aumento del 2,59% , esto debido a que el valor adjudicado fue mayor al valor recomendado.
El proyecto tuvo una reevaluación, por lo que hubo que actualizar los valores de las partidas debido al tiempo que había pasado (del año 2013 al  2015).
Finalmente, en relación a la modificación menor a 10%, el contrato tuvo un monto recomendado, al año 2016 que fue el año que se realizó la modificación, de M$585.736, y el monto de la modificación fue de M$ 49.748, siendo menor al 10% (8,49%).</t>
  </si>
  <si>
    <t xml:space="preserve">La iniciativa no tuvo variaciones significativas entre los costos reales y lo recomendados respecto a los montos originalmente recomendados.  Sólo los ítems Consultorías y Gastos Administrativos registraron variaciones significativas de sus gastos reales en relación a lo recomendado, de 34,46% y -45,32% respectivamente.  En el ítem Consultoría hubo una asesoría que no se ejecutó, la cual podría ser eventual causa de la reducción de costos para este ítem. 
El ítem Obras Civiles registró un aumento de 5,28% de sus gastos reales respecto a lo recomendado, lo cual se debe a una modificación de contrato orientada a un aumento de obras para reforzar elementos no estructurales de la obras, como cielos y tabiques. 
El proyecto no tuvo reevaluaciones, pero si una modificación de 6.91%, dentro del rango considerado como aceptable del 10%. Este aumento se debe a las modificaciones de contrato en el ítem Obras Civiles ya descrito. </t>
  </si>
  <si>
    <t>EL proyecto se ejecuto de acuerdo a los contratos establecidos, con modificaciones de trazados y sin variaciones significativas de los costos respecto lo recomendado. para esta iniciativa no se considero gastos en el ítem  de consultorias para la etapa de ejecución. Gastos administrativos presentó una baja en sus costos del 60,54% respecto a lo recomendado. 
Si bien este proyecto tuvo una reevaluación debido al reemplazo de dos ejes debido a conflictos de los flujos entre ciclistas y  vehículos, no implicó variación de los costos.</t>
  </si>
  <si>
    <t xml:space="preserve">El proyecto resulto un 0.5% menor al monto recomendado y el costo real fue  un  2.7% menor al recomendado. Se informa que el proyecto fue recomendado con item de 1969 otros gastos pero que estos no se consideraron. El proyecto presenta una Reevaluaciòn dado que el primer contratista no termino las obras;  Hubo dos contratos, ya que el primer contratista no termino las obras. Para adjudicar al segundo contrato, con la finalidad de concluir las obras, se debió pedir reevaluación y recursos adicionales al Consejo Regional. </t>
  </si>
  <si>
    <t>EN GENERAL AL NO EXISTIR REEVALUCIONES , LOS MONTOS SE MANTIENEN ENTRE LAS ETAPAS DE DISEÑO Y EJECUCIÓN , GENERANDO VARIACIONES MENORES, SE VISUALIZA UNA BUENA PROGRAMACIÓN FINANCIERA PARA LAS ETAPAS DE DISEÑO Y EJECUCIÓN, A PESAR DE LAS MODIFICACIONES REALIZADAS DURANTE LA EJECUCIÓN DEL PROYECTO.</t>
  </si>
  <si>
    <t>El costo total del proyecto se ajustó al marco presupuestario  recomendado originalmente, no se re-evaluó y se encuentra dentro de la variación del +- 10% considerada como aceptable.
Sin embargo, las obras civiles resultaron con un costo real superior al 15.62% respecto del recomendado y por el contrario las consultorías se ejecutaron con un costo real menor en 67% respecto del recomendado.</t>
  </si>
  <si>
    <t xml:space="preserve">De acuerdo a lo anterior se originó una variación de la asignación correspondiente a obras civiles en relación al monto recomendado y el contratado en un -17,94%, pese a este cambio, la iniciativa de inversión se logró ejecutar con éxito, dando cumplimiento al objetivo de seguridad definido.
La iniciativa de inversión no fue sometida a ningún proceso de re-evaluación.
Existió un aumento del contrato de OOCC por  $ 37.532.145 debido a que fue necesario mejorar las condiciones de seguridad para lograr mayor control sobre el parque vehícular que circula por la comuna, lo anterior sumado a que la partida de pórticos de control se requiere aumentar en 3 unidades adicionales se encontraba presente en la oferta del contratista.
Esta modificación es inferior al 10% y por tanto se encuentra dentro del rango considerado como aceptable. </t>
  </si>
  <si>
    <t>Los montos contratados y costos reales del proyecto tuvieron variaciones respecto a los montos recomendados de -12,74% y -14,05% respectivamente. En términos generales, todos los ítems presupuestarios fueron contratados por un monto inferior al recomendado.
Para las consultorías y OC el contrato es uno con la misma empresa constructora y que establecía el monto y plazo para cada componente, por lo que en cuadro de indicadores de costos se reflejan éstos por separado. 
El presupuesto oficial para la obtención del RS diferenciaba los ítems relacionados con diseño y ejecución, por lo que para consultorías se visualiza que lo contratado y gastado fue un 18% más bajo que lo recomendado, a diferencia de las obras civiles que fueron contratadas por un 16% menos a lo recomendado. 
Los Equipos fueron adquiridos por el nivel central de JUNJI, en un 43% menos respecto a lo aprobado actualizado, existiendo un gasto mayor en un 37.42%  al contratado, en tanto, los Equipamientos fueron adquiridos también por el nivel central JUNJI en un 86% menos respecto a lo aprobado actualizado, existiendo un gasto mayor en un 327%  al contratado.
El proyecto no tuvo reevaluaciones, pero si modificaciones inferiores al 10% por modificaciones al contrato, que incluyeron cambios en materiales de revestimientos y pisos, incorporación solerillas de caucho y mejoramiento terminaciones cielos.</t>
  </si>
  <si>
    <t>La variación sobre el 10% del monto contratado no se informó al MDSF</t>
  </si>
  <si>
    <t xml:space="preserve">Los montos contratados y costos reales del proyecto no tuvieron variaciones significativas respecto a los montos recomendados.  Las variaciones en obras civiles se explican por las obras extraordinarias que modificaron el monto contratado. No obstante, mientras que las variaciones en este ítem, tanto en contratos como costos reales, no son significativas en relación a lo recomendado. 
Las consultorías presentan variación  de -24,85% y -26,31% en sus contratos y costos reales respectivamente. Esto se debe a que se hicieron contratos por un monto menor al publicado en la licitación. Respecto a los gastos administrativos la unidad técnica no se disponen de antecedentes que la expliquen, probablemente puede ser que estuvieses subestimados. Pero en todos los casos no se dejaron de realizar obras o actividades que estaban programadas, 
Hay que tener presente en obras civiles que el contrato se realizó el año 2016 sin reajuste a suma alzada con lo que se "congela" el monto y se realizan pagos el 2016, 2017 y 2018, con lo que se paga sin reajustar la moneda en cada uno de esos años, por lo que al reajustar el contrato al 2018 y contrastar con lo pagado al 2018, se desvirtúa la realidad.
El proyecto no presenta reevaluación, pero si modificaciones inferiores al 10% originadas por modificaciones de contratos derivadas de cambio de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t>
  </si>
  <si>
    <t>Los montos contratados y costos reales del proyecto no tienen variaciones significativas en relación a los montos recomendados. 
Considerando que el proyecto se encuentra dentro del convenio de DOH-Sanitaria en donde la consultoría se paga en un porcentaje de 14,5% respecto del monto de obras civiles, se debe tener presente que si aumenta el ítem de Obras Civiles subirá siempre la consultoría en dicho porcentaje respecto del aumento que se genere. Considerando lo anterior se analizan las variaciones del proyecto respecto del total (suma de ambos items). 
El indicador de montos contratados, refleja que el contrato final incluidas sus modificaciones fue 3.34% adicional al contratado.
El indicador de costos real v/s contratado de un -2.01% corresponde solo a ajuste de la moneda, por lo que costo real fue igual al contratado.
Las modificaciones de 8.49% indicadas como menores al 10%, presentan error en el cálculo ya que consideran un monto recomendado no corregido. La modificación corregida corresponde a un 8.92%. Esta modificaciones son por umento de viviendas, ejecución de atraviesos aéreos y aumento de metros de red de distribución. 
El proyecto no tuvo reevaluación.</t>
  </si>
  <si>
    <t xml:space="preserve">Durante la ejecución de las obras no existieron modificaciones de contrato que modifiquen los costos, por tanto el valor del contrato M$2.152.721 (moneda 2016) se mantuvo vigente.
Si bien se consideraron gastos administrativos en la recomendación del proyecto, estos no fueron utilizados, por tanto no se registro gasto por este concepto.
Se informan otros gastos asociados a empalmes provisorios por M$ 3.795 y disminuciones por cobro de multas de M$ -5.562.-
El proyecto se contrato por montos un 10,29% menores a los recomendados. </t>
  </si>
  <si>
    <t>Las mayores variaciones se dan en los ítem obras civiles y consultorías, en ambos casos de deben a los aumento de obra y obras extraodinarias: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t>
  </si>
  <si>
    <t>LA INICIATIVA SE RECOMENDÓ EN 2015, CON LOS SIGUIENTES MONTOS: OBRAS CIVILES POR M$ 1.416.501, Y GTOS ADM POR M$ 3.000; TOTAL M$ 1.419.501.-
LA INICIATIVA SE EJECUTÓ ENTRE 2016 Y 2018, CON LOS SIGUIENTES VALORES: OBRAS CIVILES POR M$ 1.468.682, Y GTOS ADM POR M$ 3.500.- TOTAL M$ 1.472.182 EN VALORES NOMINALES
LAS DIFERENCIAS, AL LLEVARLAS A LA MISMA MONEDA, NO SUPERAN EL 8 %. AÚN CUANDO EL PROYECTO TUBO AUMENTOS Y DISMINUCIONES DE OBRAS  Y OBRAS EXTRAORDINARIAS, ENCONTRÁNDOSE DENTRO DEL RANGO DE VARIACIÓN CONSIDERADO COMO ACEPTABLE DEL +- 10% DE LO RECOMENDADO.
LOS TRAMOS SELECCIONADOS EN LA RECOMENDACION SON: 
- TUNICHE (828 MT) ENTRE LINEA FERREA Y AVDA. KENNEDY, MODO MIXTO (CICLOVIA Y CICLOBANDA)
 - CIRCUNVALACION NORTE (1.055 MT) ENTRE AVDA. KENNEDY Y DIEGO DE ALMAGRO EN MODO CICLOVIA (ACERA). 
- DIEGO DE ALMAGRO (849 MT) ENTRE CIRCUNVALACION NORTE Y PUNTA DEL SOL, EN MODO CICLOVIA (ACERA) 
- MANUEL MONTT (1.988 MT) ENTRE RIO LOCO Y CARRETERA DEL COBRE (CALLE EUSEBIO LILLO) EN MODO MIXTO (CICLOVIA Y CICLOBANDA). 
SIN EMBARGO, EN FEBRERO EL MINVU ELIMINO EL EJE DIEGO DE ALMAGRO POR NO CONTAR CON FACTIBILIDAD TECNICA.
Y PROPUSO EN SU REEMPLAZO LOS SIGUIENTES EJES:
-AV LIB BDO O´HIGGINS, TRAMO SANTA MARIA - HOSPITAL
-AV ILLANES , TRAMO CIRCUNVALACION - CICLOVIA EXISTENTE.
AMBOS TRAMOS CONTABAN CON DISEÑOS DE INGENIERIA ELABORADOS POR EL MUNICIPIO DE RANCAGUA, Y FORMABAN PARTE DE LA RED DE CICLOVIAS DE LARGO PLAZO, QUE HABIA SIDO EVALUADA EN EL PLAN MAESTRO.</t>
  </si>
  <si>
    <t>LOS MONTOS CONTRATADOS Y COSTOS REALES TUVIERON VARIACIONES POSITIVAS CON RESPECTO A LOS MONTOS RECOMENDADOS DE UN 27,80% Y 26,87% RESPECTIVAMENTE. ESTAS SIGNIFICATIVAS VARIACIONES RESPONDEN PRINCIPALMENTE AL DESARROLLO DEL DISEÑO, TANTO POR INCREMENTO DE SUPERFICIE DEL PROGRAMA DE ARQUITECTURA COMO DE OBRAS COMPLEMENTARIAS NO CONSIDERADAS EN PERFIL ORIGINAL. 
LOS MONTOS CONTRATADOS SE AJUSTARON A RECOMENDACIÓN VIGENTE AL MOMENTO DE ADJUDICACIÓN. ESTAS SITUACIONES PROVOCARON UNA REEVALUACIÓN DEL PROYECTO ORIGINAL, INCREMENTANDO LOS COSTOS EN UN 28.98% EN RELACIÓN A LO RECOMENDADO ORIGINALMENTE. 
lOS ÍTEMS QUE PRESENTAN MAYOR AUMENTO CON RESPECTO A LOS MONTOS RECOMENDADO SON CONSULTORÍAS Y OBRAS CIVILES, CON UN 88,83% Y 40,58% RESPECTIVAMENTE. EQUIPOS INDICA UNA DISMINUCIÓN RESPECTO A LO RECOMENDADO (-18,48), EN TANTO EQUIPAMIENTO Y VEHÍCULOS NO TIENEN VARIACIÓN SIGNIFICATIVA.</t>
  </si>
  <si>
    <t>Los montos contratados y costos reales del proyecto tuvieron disminuciones de 21,47% y 23,14% respectivamente y en relación a los montos recomendados originalmente. La principal variación corresponde al ítem obras civiles, que si bien bien tuvo modificaciones de contrato que implicaron aumento, disminución y supresión de obras, no queda explícito el origen de la disminución observada. 
El proyecto no tuvo reevaluaciones, pero si modificaciones inferiores al 10% producto de las modificaciones en el contrato de obras civiles debido a demolición y retiro de aceras, aumento de enfierraduras, hormigón, solerillas, reposición sumideros existentes, red eleéctrica y limpieza colector aguas.</t>
  </si>
  <si>
    <t>Los montos contratados y gastos reales de la iniciativa tuvieron un alza respecto a los montos recomendados de 7,58% y 4,95% respectivamente. La diferencia que se aprecia entre el gasto real y lo contratado versus lo recomendado, se debe, a que en la licitación realizada las Obras Civiles se contrataron a un valor superior en 9,24% respecto al monto recomendado en la evaluación Ex Ante, y posteriormente en el desarrollo de las obras, hubo un ajuste al proyecto lo que originó una disminución de contrato, resultando en un aumento real de 4,95% respecto al monto recomendado. Esta misma variación se repite en la asignación de Consultorías, ya que por convenio existente entre la Unidad Técnica y la Empresa Sanitaria, la asistencia técnica tiene un valor de 14,5% sobre el contrato pagado.</t>
  </si>
  <si>
    <t xml:space="preserve">Los montos contratados y gastos reales del proyecto no señalan una avariación significativa en relación a los montos recomendados. Si bien existen ítems que tuvieron incrementos, esto fue compensado con otros ítems que registraron disminuciones. 
El item que tiene una mayor variación en porcentaje entre lo recomendado y lo gastado es el de equipos donde se incremento el costo en un 76,38%. Esto no afecto el costo total ya que se rebajo del ítem equipamiento este incremento.
Este cambio no requirió aprobación de parte del Ministerio de Desarrollo Social.
En el caso de las obras civiles las variaciones entre lo gastado se debe a una modificación realizada. 
El proyecto no tuvo reevaluación, pero si una modificación inferior al 10% debido a que se gasto menos en los ítem equipos, equipamiento, obras civiles, otros gastos, gastos administrativos y un poco mas en consultorías totalizando una variación de -$22.719 entre la programación de la inversión y la solicitud de financiamiento. </t>
  </si>
  <si>
    <t>Los montos contratados y costos reales dela proyecto tuvieron variaciones respecto al monto recomendado de -15,54% y -16,59% respectivamente, por lo que se infiere que el proyecto se  ejecutó dentro  de  los  montos  recomendados, estando estos últimos sobrestimados, principalmente en el ítem consultorías. 
 El proyecto  no  fue  reevaluado, pero si una disminución en el contrato de obras civiles debido a que fueron descontados los gastos correspondientes a a la inspección SERVIU. Esta modificación es inferior al 10% y por tanto se encuentra del rango considerado como aceptable.</t>
  </si>
  <si>
    <t>LA VARIACIÓN DE LOS MONTOS CONTRATADOS Y COSTOS REALES SE EXPLICA POR CUANTO EL PROYECTO FUE REEVALUADO YA QUE SE REALIZARON MODIFICACIONES AL PRESUPUESTO ORIGINAL, DURANTE EL PROCESO DE LICITACIÓN, EN RELACIÓN A DOS TIPOS DE SITUACIONES, CON LAS CUALES SE PRETENDE MEJORAR EL PROYECTO:
- PARTIDAS QUE SE DISMINUYERON (M$ 36.235)) EN EL PRESUPUESTO OFERTADO: VENTANAS TIPOS V-V´-V9, EN ALAMO, AREA VERDE EN PATIO DE LUZ, CORTINA VEGETAL
-PARTIDAS NUEVAS QUE SE INCORPORARON (M$ 25.578), POR LA VIA DE LAS ACLARACIONES: VENTANAS TIPOS V-V`-V9 EN ALUMINIO, DESVÍO DE CANAL DE RIEGO, SOLUCION EVACUACIÓN DE AGUAS LLUVIAS.
LAS MODIFICACIONES ARROJAN UNA DISMINUCION NETA DE M$ 10.657, LA CUAL SE COMPENSA CON LOS MAYORES PRECIOS UNITARIOS DE ALGUNAS PARTIDAS OFERTADAS POR EL CONTRATISTA, DEBIDO A LA ANTIGÜEDAD DEL PRESUPUESTO OFICIAL (M$ 867.200.604),  CON LO CUAL EL MONTO FINAL DE LA OFERTA, SE SITÚA SÓLO UN 3% POR SOBRE EL MONTO OFICIAL, Y LOS INDICADORES DE COSTO EFICIENCIA, NO SE VEN ALTERADOS.
- ADEMÁS EXISTIERON OBRAS EXTRAORDINARIAS: EL GORE APRUEBA UN AUMENTO DE OBRA POR $ 37.478.963, CON LO CUAL EL CONTRATO  PASA DE $ 893.306.421 A $ 930.785.384 (EN VALORES NOMINALES) DURANTE LA EJECUCIÓN DEL CONTRATO,  DE ACUERDO A LOS SIGUIENTES CONCEPTOS:
-DISMINUCIÓN OBRAS EN LA CUBIERTA, POR $ 15.715.920, CORRESPONDIENTE A: PLANCHAS ZINC ALUM Y AISLACIÓN HÍDRICA.
-OBRAS EXTRAORDINARIAS POR $ 36.810.982, CORRESPONDIENTE A : CUBIERTA DE PV4 ZINC ALUM, PANELES OSB 15 MM, FIELTRO 15 LIBRAS.
AÚN CON ESTAS MODIFICACIONES DE CONTRATO EL PROYECTO SE ENCUENTRA DENTRO DEL RANGO ACEPTABLE DE VARIACIÓN DE +- 10% DEL MONTO RECOMENDADO.</t>
  </si>
  <si>
    <t>El proyecto no tuvo variaciones significativas en los costos y gastos reales con los recomendados. Los ítems que mayor variación registraron en cuanto a costos reales fueron gastos administrativos y consultorías, con un -89,56% y 30,30% respectivamente. En relación el ítem consultoría, es probable que la disminución registrada sea producto de la cancelación de un contrato. 
El ítem obras civiles tuvo modificaciones de contratos aumentando el valor de estos por construcción cuello de acceso al CECOSF, incorporación de refuerzos estructurales, ventana plomada en box dental, bancas para las salas de espera, ducha ginecológica y by pass en estanque de agua, aspectos no considerados en el diseño original. No obstante, la variación de lo realmente gastado respecto a lo recomendado no es significativa. 
El proyecto no tuvo reevaluaciones, pero si una modificación de -1.54%, dentro del rango considerado como aceptable.</t>
  </si>
  <si>
    <t>Los montos contratados y costos reales del proyecto presentan significativos aumentos respecto a los montos contratados de 122.36% y 111.46% respectivamente. Estos aumentos se deben principalmente a reevaluaciones del proyecto producto de que los montos ofertados en la licitación superaban al publicado, como también en el mejoramiento de suelos no contemplados inicialmente que  incrementaron todos los montos  específicamente  los contratados y reales. 
El proyecto tuvo cinco reevaluaciones y modificaciones inferiores al 10%.</t>
  </si>
  <si>
    <t>Respecto al monto recomendado, el proyecto no presenta diferencias significativas de sus montos contratados y costos reales. Las diferencias entre lo  contratado y lo gastado, solo se debe a actualización de moneda ya que el gasto se desarrolla en 2 periodos presupuestarios distintos 2017 y 2018.
Respecto al monto inicialmente recomendado, antes de la reevaluación
Obras  Civiles      M$ 457993 (moneda 2018) ;   Consultoria    M$  66408  (moneda 2018),
la variación entre lo recomendado y lo contratado es de un 12,87%.
La reevaluación es producto de una actualización de montos debido a procesos licitatorios fallidos.</t>
  </si>
  <si>
    <t>Los montos contratados y costos reales de la iniciativa tuvieron una disminución respecto a los montos recomendados de 9,20% y 9,26% respectivamente.  Las obras civiles de este proyecto fueron contratadas en un monto inferior a lo recomendado en un 9,22%.  Esta variación surge del proceso de licitación publica, dado que el proyecto no presenta modificaciones respecto a las obras recomendadas.  El gasto real fue inferior en un 9,26% de lo recomendado. La variación entre el gasto real y lo contratado corresponde a ajustes de moneda , dado que en valores nominales lo gastado corresponde a lo contratado.
En relación a los montos de la consultoria, esta también presenta una disminución del monto contratado y ejecutado en relación a lo recomendado. Esto se justifica por la disminución del monto contratado, dado que la empresa sanitaria por convenio asume la asesoría a la inspección fiscal y su valor  es un porcentaje de las obras contratadas.
El proyecto no presentó reevaluaciones ni modificaciones inferiores al 10%.</t>
  </si>
  <si>
    <t>Comparando los valores en igual moneda del 2018, se aprecia que el proyecto fue contratado a valores menores en relación a lo recomendado originalmente.  Por lo tanto, existe una disminución del costo total del proyecto de -7,43% entre lo recomendado y lo contratado y de -7,44% entre lo recomendado y lo real gastado.
Por otra parte, entre los gastos reales y lo contratado de las asignaciones de Consultorías, Equipamiento y Equipos se produce una variación de -0,65%, -0,01% y -0,01%, respectivamente (total -0,01%), por la aplicación de la corrección de la moneda de lo gastado en 2 períodos presupuestarios, lo que no corresponde ya que los montos de ejecución se contrataron sin reajuste. Es decir, la diferencia entre uno y otro debería ser 0% en ambas asignaciones, al igual que en las restantes y el total del proyecto.
Finalmente, el proyecto no tuvo reevaluaciones, dado que si bien se presentó una solicitud de reevaluación por parte del Gobierno Regional de Los Lagos con el fin de ajustar la necesidad de adquisición de Equipamientos, pero por no dar respuesta oportuna a las observaciones del RATE RE se dejó sin efecto, manteniéndose los valores y condiciones recomendadas originalmente.</t>
  </si>
  <si>
    <t>Los montos contratados y costos reales del proyecto tuvieron variaciones respecto al monto recomendado de -36,57% y -37,04% respectivamente.  Se actualiza el gasto administrativo en base al año ejecutado el gasto ( años 2015 al 2018). De acuerdo a esto, el gasto fue un 1,25% superior del valor recomendado. Este ítem es poco significativo, que se justifica en la modalidad de ejecución de este proyecto, que significo 4 licitaciones para adjudicar las obras.
En el ítem de obras civiles, se actualizan los montos contratados y sus modificaciones, en moneda año 2018, en base al año del contrato, que van desde el año 2015 al año 2018.  De acuerdo a esto, se observa que este monto es inferior en un 35,8%  en relación a lo recomendado, lo que se considera como muy significativa esta variación. La explicación de esta baja significativa del gasto puede ser atribuida a la modalidad de ejecución,  que al ser la intervención de menor magnitud, permite que empresas constructoras de menor tamaño puedan participar y hacer mas competitiva las licitaciones.
Se actualizan también los costos reales en base al año de ejecución del gasto, lo que nos arroja una diferencia de -0,54% entre el monto gastado y lo contratado. Esta variación se explica por los ajustes de moneda, dado que en términos nominales los costos reales son iguales a los montos contratados.
En el ítem de consultorias, el monto contratado fue inferior en un 53% respecto a lo recomendado. Esto se explica en que parte del periodo de ejecución de las obras civiles no contó con consultorias, con cargo a este proyecto. El gasto real de este item presenta una variación de casi un 7% respecto a lo contratado y que corresponde a descuentos realizados ( ausencias, atrasos, etc.).
El proyecto no tuvo reevaluaciones, pero si modificaciones inferiores al 10% que corresponde a ajustes en terreno para mejorar la etapa de operación del proyecto. Se contemplan aumentos y disminuciones de obras, obras extraordinarios y supresiones de obras. Entre ellas, modificaciones en obras de aguas lluvias, mejoras de accesos vehiculares,  nivelaciones de cámaras, reposiciones aceras, luminarias, etc.</t>
  </si>
  <si>
    <t>En cuanto al Item Consultorías, la diferencia de recursos se debió a que la programación inicial no contemplo los tiempos que tomo el segundo llamado a licitación y la solicitud de recursos al CORE, además de la petición de los usuarios en cuanto a extender la fecha de entrega de terreno por ser temporada estival. En general la Unidad Técnica no pudo realizar buen uso de los recursos debido a que  2 asesorías contratadas presentaron término anticipado de contrato. 
No existen mayores variaciones entre lo recomendado, contratado y finalmente el costo real. Las variaciones más altas se observan en Consultorias, con un 8,9% menos de costo real frente al contratado, lo que se explica por 2 consultorías con término anticipado: en 2017 hubo un término de convenio por demora en adjudicar la obra, lo que  no responde a los alcances de la Asesoria como apoyo a la ITO; y luego por renuncia del asesor en 2018.</t>
  </si>
  <si>
    <t>El proyecto tuvo obras extraordinarias pero no significaron un aumento respecto al monto recomendado.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</si>
  <si>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El costo real fue un 9,85% menor al recomendado debido a que no se hizo uso del monto asignado para los ítem de Equipos y Equipamiento. 
El monto contratado de Consultoría fue un 34,58% menor al recomendado. 
No existen mayores variaciones entre el costo real y los montos recomendados para el ítem de obra civil.</t>
  </si>
  <si>
    <t>El costo real total completa la totalidad de los montos contratados. 
Con respecto al monto recomendado, el costo total real fue un 0,53% menor.</t>
  </si>
  <si>
    <t>Posterior a la reevaluación realizada en el proceso 2016, fueron actualizados los montos recomendados de obras civiles y de consultoría: 
El proyecto presenta un incremento de sus costos de un27% respecto de la recomendación dada el 2015. Las partidas que se incrementaron fueron:
-	Instalación y levante de faenas
-	Excavaciones
-	Suministro de piezas especiales
-	Transporte de tuberías
-	Cámara de válvulas
-	Arranques domiciliarios 
Cabe destacar que ninguna de estas partidas fue modificada en su cubicación, sólo se modificó su valor unitario.
El proyecto fue reevaluado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t>
  </si>
  <si>
    <t>La variación de los montos contratado y costo real del -9.88% respecto del recomendado, se explica por cuanto se oferto por menor monto la ejecución del proyecto. Existieron modificación de contrato (cambio de equipos) y se mantuvo el  monto ofertado, sin embargo la institución financiera y técnica no entregaron antecedentes al respecto de los cambios efectuados. 
Las variaciones se encuentran dentro del rango aceptable de variación del +-10% respecto de lo recomendado, sin considerar  los aportes de los beneficiarios por M$5.600 declarados en al recomendación del proyecto, ya que no se disponen de registros de ingresos de estos aportes.</t>
  </si>
  <si>
    <t xml:space="preserve">Los montos recomendados y costos reales del proyecto tuvieron variaciones en relación al monto recomendado de -22,96% y -24,10% respectivamente. Las Obras civiles resultaron un 21.99% menor que lo recomendado , en tanto que los costos reales un descenso de 23.16%. El monto contratado fue de M$534.881  más aumentos por M$ 12.390, resultando un monto total de M$547.271. Este aumento responde a disminución y aumento de obras por movimiento de tierras, obras de hormigón, drenaje y protección de muros y pilas de socalado, siendo una modificación inferior al 10% y por tanto dentro del rango considerado como aceptable. 
El costo de consultoria resultaron un 64,48 % menos que los costos recomendados, al igual que los costos reales debido a que estos fueron contratados sólo por 4 meses y no por los 11 meses recomendados originalmente. 
El proyecto no tuvo reevaluaciones. </t>
  </si>
  <si>
    <t xml:space="preserve">Finalmente  en este contrato no hubo  Consultoria  ya que el proceso licitatorio no fue satisfactorio. Es por esto que  la variación del monto recomendado respecto al monto contratado y gastado da negativa. </t>
  </si>
  <si>
    <t>Los montos contratados y costos reales del proyecto en relación a los montos recomendados, siendo de Obras Civiles dado que es el único ítem involucrado, tuvieron una baja de 10,26% y 12,30% respectivamente. Esta situación es producto de que la obra fue adjudicada por un monto inferior al estipulado originalmente. 
El proyecto no presenta reevaluaciones ni modificaciones inferiores al 10%.</t>
  </si>
  <si>
    <t>Los montos contratados totales fueron un 70,95% mayor a los montos recomendados, esto se debe a que se recurrió a una segunda licitación para terminar las obras, luego de la liquidación de contrato (21/09/2017) debido a insolvencia económica de la primera empresa contratista.</t>
  </si>
  <si>
    <t>El proyecto se contrato por un valor 0.81% menor a lo recomendado,  aun cuando el proyecto presento una re evaluación.
En octubre  del 2017 se  solicitó una reevaluación para este proyecto. El Serviu unidad técnica del proyecto informó que el
contrato inicial correspondió a M$ 364.351 aproximadamente y se solicitan M$ 90.000 adicionales para materializar obras extraordinarias, aumentos de obra y disminuciones de obras, específicamente, para el levantamiento de la rasante en 1 metro, pavimentación que mejora la
evacuación de aguas lluvias y modificaciones en el muro considerado originalmente. Todos estos aspectos consideran mejorar la solución que se va a dar, mejorando la accesibilidad de los vecinos a sus viviendas y fueron solicitados por la comunidad.
El proyecto presenta una reevaluaciòn por un 4.46%, en relación a lo recomendado, un 24,7% del presupuesto contratado.
El contrato inicial fue por                                                       M$364.351
Hubo modificaciones y aumentos por un valor total de M$  89.999
En efecto, durante la ejecución de las obras, se requirieron modificaciones, por aumento, disminución y obras extraordinarias para dar respuesta a la comunidad, en relación a mejorar la accesibilidad y seguridad de los vecinos.</t>
  </si>
  <si>
    <t>El primer contrato de obra civil modifica el monto contratado originalmente aumentándolo en un 5%, quedando el monto total contratado en MM$1.128 (moneda 2018).
Los montos contratados son un 5,27% menores a los recomendados. Los gastos administrativos fueron el único ítem que aumento el costo real con respecto al recomendado.
Con respecto a los costos reales de ejecución, se destaca el ítem Consultorias cuyo costo fue un 84,8% menor al monto recomendado. Es posible que haya un subregistro de los gastos en el sistema BIP.</t>
  </si>
  <si>
    <t>EL PROYECTO RECOMENDADO EN EL AÑO 2012 M$604.045 INCLUYENDO OBRAS CIVILES, CONSULTORIAS AITO Y GASTOS ADMINISTRATIVOS. 
SE EFECTUARON DOS LICITACIONES PUBLICAS Y UNA PRIVADA Y NO HUBO OFERENTES, RAZON POR LA QUE FUE REEVALUADO PARA ACTUALIZAR  EL PRESUPUESTO DE OBRAS CIVILES A PRECIOS DE MERCADO, AUMENTANDO A M$1.110.831, (MONEDA 2012) EQUIVALENTE A UN 79% RESPECTO DEL MONTO INICIALMENTE RECOMENDADO, ALZA QUE SE EXPLICA POR UN AUMENTO EN LOS  PRECIOS DE LAS PARTIDAS, UN INCREMENTO EN EL PORCENTAJE DE GASTOS GENERALES Y LA INCORPORACIÓN DE ALGUNAS PARTIDAS PARA MEJORAR EL PROYECTO. TAMBIEN SE INCREMENTA EL VALOR DE LAS CONSULTORIAS A M$18.000 (MENDA 2012).
LAS OBRAS CIVILES FUERON  CONTRATADAS EN DICIEMBRE DEL AÑO 2013 POR M$ 1.110.694 Y EL PROYECTO FUE REEVALUADO  POR SEGUNDA VEZ EN DICIEMBRE 2014 PARA INCORPORAR OBRAS EXTRAORDINARIAS QUE MEJOREN EL PROYECTO Y QUE EN PARTE CORRESPONDEN A REQUERIMIENTOS DE LA  AUTORIDAD SANITARIA  PARA RECEPCIONAR EL PROYECTO. ESTA REEVALUACION  SIGNIFICO UN AUMENTO DE M$228.783, QUEDANDO EL NUEVO MONTO DE LA OBRA EN M$1.339.479.
EN EL AÑO 2015 SE DIO TERMINO ANTICIPADO AL CONTRATO CON LA EMPRESA ATACAMA, QUEDANDO SIN EJECUTAR UN MONTO DE M$95.495 (MONEDA 2014). 
POSTERIORMENTE SE LICITO LA TERMINACION DE LAS OBRAS POR UN MONTO DE M$217.945 EN ABRIL 2016 (MONEDA 2015), TERMINANO LA EJECUCION EN DICIEMBRE DE 2018.-
EN ESTE INFORME EL COSTO REAL FUE CORREGIDO DEBIDO A QUE EL GOBIERNO REGIONAL DE LOS LAGOS NO INGRESO LA TOTALIDAD DE LOS GASTOS AL MODULO EJECUCION DEL BANCO INTEGRADO DE PROYECTOS, LO QUE SE FUNDAMENTO EN QUE LOS RECURSOS CORRESPONDEN A TRANSFERENCIAS SUBTITULO 33 Y QUE EL GORE NO ESTARIA OBLIGADO A INGRESAR LOS GASTOS, APRECIACION QUE ES EQUIVOCADA DEBIDO A QUE TODOS LOS GASTOS DEBEN REFLEJARSE EN EL BIP.</t>
  </si>
  <si>
    <t xml:space="preserve">Los montos contratados y costos reales del proyecto tuvieron variaciones en relación al monto recomendado de 6.90% y 4.16% respectivamente. El principal aumento se observa en el ítem obras civiles, en el cual existieron tres modificaciones de contrato. Dos de ellas por aumento de obras extraordinarias y una disminución de obra, siendo todas ellas por montos menores al 10% y por tanto dentro dentro del rango considerado como aceptable. La modificación que se hace corresponde a la incorporación de un elevador para minusválidos y sistema de calefacción que no fueron considerados originalmente.
Los ítems de consultorías y equipamiento son los que presentan mayores bajas respecto a los montos recomendados, de 32.13% y 20.31% respectivamente, compensando el aumento que tuvo el ítem obras civiles. 
El proyecto no tuvo reevaluaciones. </t>
  </si>
  <si>
    <t>Los montos contratados y costos reales del proyecto tuvieron variaciones respecto al monto recomendado de -12,63% y -12,56% respectivamente. Esta diferencia se produce porque en algunos ítems los montos contratados y costos reales fueron significativamente inferiores a los recomendados, principalmente en Equipos, Consultorías y Otros Gastos. 
La realización del proyecto considerando  diseño y  ejecución en conjuntos, contando  con términos  de referencia  y  especificaciones  técnicas solo  referenciales,  genera  incertidumbre  en los oferentes, los  cuales  se resguardan  aumentando el monto  de su propuesta, por tanto , para poder  ejecutar el proyecto  y  cumplir  con el programa  presidencial, se  incorporó al la recomendación del proyecto un aumento de recursos del 74,27%,  que permitiera licitar y adjudicar las  obras. Esta situación derivó en una reevaluación del proyecto.</t>
  </si>
  <si>
    <t>No se ingresaron datos del contrato de Consultorías en el BIP
No se registró el aumento de obras civiles en el BIP, ni el gasto realizado en el año 2018
No se ingresa información en el BIP del gasto en equipamiento.</t>
  </si>
  <si>
    <t>El monto original del proyecto es de M$728.733, y según detalle de las Modificaciones de Contrato informadas por JUNJI, el Proyecto se ejecutó por un valor de M$857.095. Por tanto, tuvo un aumento en sus costos del 17% y no fue sujeto a re evaluación.
Las modificaciones de contrato estuvieron relacionadas con AUmentos y disminuciones de Obra así como Obras extraordinarias como:
-Geomembrana, capa de arena, ajuste de cubicaciones, relleno de sobreexcavación, cambio de materialidad en el cierre perimetral, instalación de fachada ventilada sobre muros Convintec, ubicados en los muros perimetrales de cada pabellón, reposición de pavimento
Aún con todas las modificaciones efectuadas, el costo real del proyecto fue un 5% sobre el monto recomendado encontrándose dentro del rango de variación del +- 10% considerado como aceptable. 
La Comunidad del sector participó constantemente durante el proceso constructivo, primera piedra, elección de los colores y del nombre del jardín Infantil y Sala Cuna “Nuevo Sol”.</t>
  </si>
  <si>
    <t>No hay gastos por consultorias y gastos administrativos en el BIP ni en el SIGFE. Entonces, estos ítems no significaron desembolsos con cargo a la solicitud de financiamiento. 
Con respecto a las obras civiles, la variación del monto recomendado se debe a que se incurrió en modificaciones de contrato que resultaron en un incremento respecto del monto del contrato original,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</si>
  <si>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Los montos contratados y costos reales del proyecto no tuvieron variaciones significativas respecto al monto originalmente recomendado.  El proyecto no efectuó gasto asociado al ítem de consultorias. Se actualiza el gasto administrativo en base al año ejecutado el gasto ( año 2016, 2017 y 2018). De acuerdo a esto, el gasto fue un 12,88% menos del valor recomendado. Este ítem es poco significativo en el monto total del proyecto. En este item, el costo real fue igual al monto contratado.
En el ítem de obras civiles, se actualizan los montos contratados y sus modificaciones, en moneda año 2018, en base al año del contrato, que van desde el año 2016 al año 2018.  De acuerdo a esto, se observa que este monto es inferior en un 1,96%  en relación a lo recomendado, lo que se considera como poco significativa esta variación.
Se actualizan también los costos reales en base al año de ejecución del gasto, lo que nos arroja una diferencia de -0,36% entre el monto gastado y lo contratado.
El proyecto no tuvo reevalauciones, pero si modificaciones inferiores al 10%, que corresponden a ajustes en terreno para mejorar la etapa de operación del proyecto. Se contemplan aumentos y disminuciones de obras, obras extraordinarios y supresiones de obras. Entre ellas, modificaciones en obras de aguas lluvias, modificaciones en sistemas de riego, nivelaciones de cámaras, reposición de aceras, etc.</t>
  </si>
  <si>
    <t>No hay modificaciones mayores en el monto total del proyecto entre la evaluación exante y en el proceso de ejecución. Pero dentro de los ítems se presenta variaciones significativas, como el ítem de consultorías que la ejecución corresponde a la mitad de lo aprobado. La unidad técnica no da información del bajo gasto en este ítem. Las consultorías correspondían a los recursos para financiar tanto el término del diseño (especialidades) como para pagar el seguimiento de la obra.    
El proyecto tuvo dos reevaluaciones. La primera corresponde a modificar la materialidad del proyecto en la descripción de la etapa en la ficha IDI. La segunda corresponde a la solicitud de adquirir  una ambulancia, la que fue rechazada.  Por lo tanto, en las dos revaluaciones no se modificaron los montos inicialmente aprobados en ninguno de los ítems.
Existió una modificación inferior al 10% por modificaciones de contratos por mejoramiento de suelo.</t>
  </si>
  <si>
    <t>SE PRODUJO UNA VARIACIÓN POR MAYORES GASTOS EN EQUIPOS Y OBRAS CIVILES; LO QUE SE ORIGINÓ DEBIDO A QUE DURANTE LA EJECUCIÓN DEL PROYECTO, SE AGREGARON DOS VIVIENDAS QUE NO ESTUVIERON CONSIDERADAS CUANDO SE FORMULÓ Y EVALUÓ EL PROYECTO. AÚN ASÍ LA VARIACIÓN DEL COSTO REAL RESPECTO DEL RECOMENDADO SE ENCUENTRA BAJO UN ACEPTABLE GRADO DE PREDICCIÓN QUE NO SUPERA EL +-10% DE VARIACIÓN.</t>
  </si>
  <si>
    <t xml:space="preserve">Los montos contratados y costos reales del proyecto tuvieron variaciones en relación a los montos recomendados de -8.83% y -12.43% respectivamente.  Los costos reales están por debajo de lo estimado debido a que existe una baja sustantiva de 97% en las consultorías, prodcuto que esta se contrató a un menor costo y muy tardíamente, como también también en los gastos administrativos. Esto indica claramente que los valores de esos items estaban muy sobreestimados.
Las obras civiles, si bien presentaron modificaciones de contrato derivados de cambios en el diseño de la obra, tuvo costos ligeramente bajo los montos recomendados. 
Las modificaciones en obras civiles corresponden a cambios en colectores aguas lluvias, demarcaciones, colocación de suelos, aumento de volumen en rellenos, entre otros. Estas modificaciones son inferiores al 10% y por tanto se encuentran dentro del rango considerado como aceptable. 
El proyecto no tuvo reevaluaciones. </t>
  </si>
  <si>
    <t>Aún cuando se tuvo que suplementar al convenio un monto extra debido a que el único oferente que se presento lo hizo con un monto mayor al presupuestado originalmente, la variación entre monto contratado y recomendado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</si>
  <si>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La variación de montos contratados y costos reales respecto del recomendado se explica por la necesidad de reevaluar el proyecto por aumentando en los precios de obras civiles, ante la no adjudicación en dos licitaciones declaradas desiertas. 
Además se incurrió en modificaciones de contrato  que resultaron en un incremento  respecto al monto original contratado, dicho aumento fue para realizar un estudio para la  conexión del alcantarillado de la piscina a la red pública, lo que generó la construcción de una planta elevadora  para conectarse.</t>
  </si>
  <si>
    <t>el proyecto fue reevalaudo en cinco oportunidades, esta se  realizaron  por lo siguientes motivos :reestructuración de ítems, partidas que no se consideración en la primera licitación, modificación de presupuestos, monto ofertado por la empresa en la segunda licitación supera el 10% del monto inicial, incremento por ítem otros gastos al parecer no se consideró el premio para la empresas que se presentaban a la licitación, mejoramiento acceso al estadio y pavimentos  y actualización de equipos y equipamientos, además el aumento del contrato fue por la obras de mitigación del estudio de impacto sobre el transporte urbano (E.I.S.T.U.), que no eran parte del contrato.
 Con todas estas modificaciones la variación del costo real con relación al monto recomendado es del 51%</t>
  </si>
  <si>
    <t>LAS ALTAS VARIACIONES ENTRE EL COSTO REAL Y EL MONTO RECOMENDADO (58.65%) SE EXPLICAN POR CUANTO, EN EL AÑO 2013, EL PROYECTO INGRESÓ  POR PRIMERA VEZ A REEVALUACIÓN,DADO QUE LA UNIDAD TÉCNICA,SERVICIO SALUD, SOLICITÓ AJUSTAR EL PRESUPUESTO DE OBRAS EN UN 76%, LO ANTERIOR, POR UNA ACTUALIZACIÓN DEL DISEÑO, QUE INCLUYÓ INCLUSIÓN DE OFICINA MULTIPROPÓSITO, REUBICACIÓN DE BOX DE PROCEDIMIENTOS,, REDISEÑO DE ÁREAS DE TRABAJO LIMPIAS Y SUCIAS; INCORPORACIÓN DE PARTIDAS ADICIONALES, COMO SEÑALÉTICA, CALEFACCIÓN Y CLIMATIZACIÓN. ADEMÁS, DE ERRORES DEL PRESUPUESTO OFICIAL, MALA CUBICACIÓN DE OBRA GRUESA, OBRAS COMPLEMENTARIAS NO INCLUIDAS (OBRAS EXTERIORES) E INCLUSIÓN DEL GRUPO ELECTRÓGENO; OMISIÓN DE PARTIDAS TALES COMO TABIQUE Y DERECHOS MUNICIPALES Y FINALMENTE, GASTOS GENERALES SUBVALORIZADOS.  EN EL AÑO 2014 EL PROYECTO NUEVAMENTE INGRESÓ A REEVALUACIÓN POR CAMBIOS ESTRUCTURALES DEL PROYECTO.</t>
  </si>
  <si>
    <t>Se comprueba  ejecución de la totalidad del monto contratado.  
Con respecto al monto recomendado no se aprecian grandes variaciones. 
Variaciones de presupuesto durante la ejecución: 
Existieron modificaciones iniciales al contrato por temas en el cambio de normativa vigente y otros ajustes que significaron un saldo a favor del proyecto que luego se reinvertiría en más obras a ejecutar. En 2017 modificaciones en el contrato  aumentan en un 10% el presupuesto original.</t>
  </si>
  <si>
    <t>En relación a las obras civiles, hubo una disminución de costo contratado de 6,31% inferior al recomendado. La información del BIP indica un menor gasto al registrado en el SIGFE. Según la Unidad técnica, se pago la totalidad del monto contratado.
En relación a las obras civiles contratadas, hubo dos modificaciones que significaron tanto aumento de plazo como aumento de costos. Las modificaciones a contrato que implican un aumento de costos se detallan a continuación:
 Modificación N°2 Amplia plazo en 45 días y aumento de contrato por $42.045.370.- Por Res. ex. N° 825 del 17/05/2018 y el informe técnico del 13/03/2018, para dar solución a arranques de agua potable y uniones domiciliarias a las etapas siguiente y evitar demoler paños de pavimento en el corto plazo.  
Modificación N° 3 Amplia plazo en 75 días y aumento de contrato en  $183.233.151, mediante Res. ex. N° 1123 del 05/07/2018, informe técnico del 16/05/2018, por obras extraordinarias para mejorar proyecto de aguas lluvias del Loteo, y dar solución integral a la etapa presente y siguientes.
El aumento del costo por aumento de obras y obras extraordinarias es de un 6% con respecto al monto original del contrato de obra civil. 
Unidad Técnica no hizo uso de recursos en consultorías (Inspección se realiza por profesionales del SERVIU, por lo que no se contrato servicios de inspección externo)ni en gastos administrativos .</t>
  </si>
  <si>
    <t>No hubo cambios significativos en los costos de las obras civiles aprobadas,  ya  que el contrato inicial se adjudicó por un monto inferior al recomendado y se incorporaron modificaciones a éste.
Se redujeron los costos de gastos administrativos y no se ejecutó el gasto de consultorías, ya que fue asumido por el SERVIU con sus profesionales para inspeccionar las obras.</t>
  </si>
  <si>
    <t>En términos generales todos los ítemes presupuestarios fueron contratados por un monto menor al recomendado actualizado. No obstante, las variaciones entre los montos contratados y costos reales respecto a los montos recomendados no son significativos. 
Para las consultorías y OC el contrato es uno con la misma empresa constructora y que establecía el monto y plazo para cada componente, por lo que en cuadro de indicadores de costos se reflejan éstos.
El presupuesto oficial para la obtención del RS diferenciaba los ítemes relacionados con diseño y ejecución, por lo que para consultorías se visualiza que lo contratado y gastado fue un 24.88% mas bajo que lo recomendado, a diferencia de las obras civiles que fueron contratadas por un 2.6% menos a lo recomendado. 
Equipos; fueron adquiridos por el nivel central de JUNJI, en un 27% menos respecto a lo aprobado actualizado,. siendo el costo real igual al contratado.
Equipamientos: fueron adquiridos por el nivel central JUNJI en un 46% menos respecto a lo aprobado actualizado, siendo el costo real igual al contratado.
El proyecto no tuvo reevaluaciones, pero si modificaciones inferiores al 10% correspondientes a Ajuste de cubos, trabajos especiales excavación, instalación de equipos mecánicos para el retiro de aguas lluvias, compra membrana textil y relleno estructural.</t>
  </si>
  <si>
    <t>El proyecto tuvo una significativa baja de sus montos contratados y costos reales respecto a los montos recomendados de 41,83% y 41,84% respectivamente, variaciones que a la vez corresponden a Obras Civiles, único ítem del proyecto.  El proyecto fue sobredimencionado en su evaluación , pues existe un importante excedente.
El proyecto no sufre modificaciones que impliquen reevaluaciones.</t>
  </si>
  <si>
    <t>EN ESTE TIPO DE PROYECTOS ES RECURRENTE LAS REVALUACIONES SOBRE TODO POR MODIFICACIONES EN EL DESARROLLO DE LA OBRA , EN LA LOCALIDAD DE ALTO HOSPICIO CABE SEÑALAR QUE SE CUENTA CON SUELOS DE MALA CALIDAD Y QUE EXIGEN SOLUCIONES CONSTRUCTIVAS COMPLEJAS.
LOS MATERIALES ESPECIFICADOS EN EL PROYECTO DE ARQUITECTURA NO CONSIDERAR LA OFERTA DE PROVEDORES EN LA REGION O EN LA ZONA MACRO NORTE , TENIENDO QUE TRASLADAR INSUMOS DESDE LA CAPITAL ENCARECIENDO EL COSTO .</t>
  </si>
  <si>
    <t>Los montos contratados y costos reales del proyecto tuvieron leves variaciones con respecto al monto original recomendado de -9,42% y -11,07% respectivamente. Todos los ítems del proyecto presentan disminución de sus costos reales respecto a los recomendados, siendo la mayor variación el ítem Gastos Administrativos. El ítem Obras Civiles presentó modificaciones de contrato que derivaron en aumentos, obras extraordinarias y disminución de obras debido a trabajos en el colector aguas lluvias de Ejercito Chileno,  instalación de solerillas de canto redondo y la implementación de bancas con respaldo y apoyo brazos. No obstante, el monto gastado es ligeramente inferior al recomendado originalmente.
El proyecto no tuvo reevaluación, pero si modificaciones inferiores al 10% debido a las modificaciones de contrato de Obras Civiles mencionado.</t>
  </si>
  <si>
    <t xml:space="preserve">Los montos contratados y costos reales del proyecto no tuvieron variaciones significativas en relación con los montos recomendados, excepto el ítem Consultorías. La variación en las consultorias, se debe a que hubo un termino anticipado de la misma, debido a que la obra civil terminó antes de lo contratado. En relación a las Obras Civiles, el contrato tuvo un costo menor que el recomendado.
El proyecto no tuvo reevaluaciones durante se ejecución, pero si una modificación de un 4.78%
 respecto al proyecto originalmente recomendado. Esta modificación es producto de un aumento en M$20.129 en el contrato de las obras civiles a causa de modificaciones en la ruta de la ciclovía e incorporación de postes y luminarias.  
Esta modificación es inferior al 10% y por tanto se euncuentra dentro del rango considerado como aceptable. </t>
  </si>
  <si>
    <t>LA OBRA SE ADJUDICO POR MONTO BAJO VALORES ESTIMADOS DEL PRESUPUESTO OFICIAL. EN ESA LÍNEA, LOS MONTOS CONTRATADOS Y COSTOS REALES DEL PROYECTO TUVIERON UNA CAÍDA DE 19,46% CON RESPECTO A LOS MONTOS RECOMENDADOS.  EN RELACIÓN AL ÍTEM OBRAS CIVILES, LA EMPRESA FUE CONTRATADA POR MENOR MONTO  $M362.234, Y LUEGO SE REALIZÓ UNA MODIFICACIÓN DE CONTRATO AUMENTANDO  EN M$20.352, MODIFICACIÓN EQUIVALENTE A UN 4,21% RESPECTO DEL MONTO ORIGINAL RECOMENDADO, LO CUAL ESTÁ DENTRO DEL RANGO PERMITIDO. 
EL PROYECTO NO SUFRIÓ REEVALUACIONES. 
FINALMENTE, EL PROYECTO NO REQUIRIÓ DEL ÍTEM CONSULTORÍAS.</t>
  </si>
  <si>
    <t xml:space="preserve">Respecto a la variación de gastos reales vs contratados, se gastó la totalidad del monto contratado y en moneda nominal lo contratado es igual a lo gastado. Se generan pequeñas variaciones inferiores al 10% debido a la actualización de gastos y contratos en años diferentes. No hay mayores diferencias respecto a lo recomendado. </t>
  </si>
  <si>
    <t>El contrato tuvo una modificación (22/06/2018) la que aprobó la solicitud de obras extraordinarias, disminución de obras, aumento de plazo y ajuste de cubicación de partidas. En suma, la modificación implicó un aumento de 1,6% del costo del contrato original. 
Los montos contratados fueron un 10,24% menores a los recomendados.</t>
  </si>
  <si>
    <t>No se cuentan con mayores antecedentes acerca de la variación del monto recomendado con respecto al monto contratado. Tampoco de por que  los costos reale superan a los contratados.</t>
  </si>
  <si>
    <t>Se constata que la iniciativa fue contratada por un monto menor a los originalmente recomendado para los dos ítems informados (Gastos Administrativos y Obras Civiles). En general, se observa que el proyecto fue contratado por un monto que es 13,55% menor a lo que se recomendó, e incluso resulta ser en términos reales un 16,34% menor.  Tal situación podría ser explicada, eventualmente, por una sobreestimación de los costos del proyecto. De cualquier forma, la situación descrita indicaría que el proyecto ha sido eficiente y eficaz, en cuanto a que alcanzado los objetivos planteados con una utilización correcta de los recursos asignados.
El proyecto no tuvo reevaluaciones ni modificaciones inferiores al 10%.</t>
  </si>
  <si>
    <t>Los montos  contratados fueron inferiores producto de que la licitación fue por  una oferta menor la recomendada. 
Durante la ejecución se efectuaron dos modificaciones de obra que resultaron en aumento de las cantidades de obras contratadas: Ampliación de red, incorporación de nuevos beneficiarios,  lo que implicó aumento de volumen capacidad de equipos de filtración,  aumento volumen de estanque, además de Modificación trazado aducción (relieve altamente complejo). Aún con estas modificaciones el costo real del proyecto se encuentra dentro del rango de variación considerado aceptable del +-10%  con relación al monto recomendado.</t>
  </si>
  <si>
    <t>Los montos recomendados y costos reales tuvieron una disminución del -8,97% y -10,89% respectivamente en relación a los montos recomendados. Si bien el proyecto tuvo una modificación inferior al 10%, rango considerado aceptable, consistentes en obras extraordinarios y aumentos de obras, los montos no superaron el original recomendado. Estas obras extraordinarias y aumentos de obra consistieron en restauración muros de mampostería, pavimentos de hormigón y refuerzo protecciones metálicas, principalmente. 
El ítem Obras Civiles fue el que mayor disminución tuvo en comparación con el monto originalmente recomendado. 
El ítem Consultorías no fue utilizado, si bien el proyecto inicialmente fue formulado con gastos asociados a este ítem, a partir del año 2017 los costos por servicios internos de inspección fueron asumidos con recursos ministeriales, motivo por el cual se decidió devolver la totalidad del dinero gestionado para el ítem consultorías del proyecto.</t>
  </si>
  <si>
    <t xml:space="preserve">Según los datos revisados, luego de realizar los ajustes de año, se aprecia que no existe una variación significativa entre el valor recomendado y el real. En lo que respecta a la partida mas incidente, obras civiles, la diferencia de 15,82% entre los costos reales y montos recomendados se debe a modificaciones de contratos producto de ajustes en las cubicaciones, mejoras en los empalmes y elementos de seguridad vial. Estas modificaciones son inferiores al 10%, dentro del rango considerado como aceptable. 
Finalmente, el proyecto no tuvo reevaluación. </t>
  </si>
  <si>
    <t>El proyecto fue reevaluado una vez debido a la actualización de las especificaciones técnicas y modificación de la composición del ítem equipos, específicamente de los equipos de telecomunicación, esta revaluación no genera aumento en el costo total de la iniciativa.
Además el proyecto incurrió en modificaciones de contrato que resultaron en incrementos y disminuciones de obra, así como también en obras extraordinarias.</t>
  </si>
  <si>
    <t>el proyecto fue re-evaluado en una oportunidad por  Modificaciones de partidas, aumento presupuestario y obras extraordinarias. 
La falta de una adecuada topografía y estudios de suelos que permitieran tener un mejor diseño de muros fue una situación no prevista que llevó a solicitar un aumento de obra y obras extraordinarias de magnitud superior al 10%, relacionadas con: Muros de Contención originalmente  proyectados con  una  altura de un metro, siendo  que  la situación  del  terreno  requiere  el  desarrollo de  un  muro sobre  tres metros de  altura.  Y la necesidad de construir nuevos muros de contención para proteger ciclo vía. Ademas de aumentar los volúmenes de estos muros en M3.
Desplazamiento    de    cercos.    Se    ha    considerado    en    este    proyecto    el desplazamiento  de cercos  existentes  en faja  paralela  de bypass,  sector  rotonda  el mate   en   una   extensión   de   150   m,   conforme   los   requerimientos   de   Bienes Nacionales  y   la   extensión   del   ancho   de  faja  fiscal  correspondiente  a  25  m, 
los GASTOS ADMTIVOS FUERON ASUMIDOS CON CARGO AL Subtítulo 22 DEL SERVIU , sin embargo se cuantifica ya que es un gastos del proyecto asociado a la publicación DE LICITACIÓN EN DIARIO REGIONAL por un monto nominal de $89250
En cuanto al ítem CONSULTORÍAS,  NO SE REALIZARON GASTOS ASOCIADOS A este, POR QUE EL SERVIU ESTIMO QUE TENIA LAS CAPACIDADES TÉCNICAS PARA efectuar las mismas.</t>
  </si>
  <si>
    <t>El proyecto tuvo dos reevaluaciones, producto de aumento en los costos de expropiaciones y obras civiles, lo cual aumentó los plazos y costos de ejecución. Los montos fueron aprobados en su oportunidad e indicando que el proyecto se encontraba en el límite de rentabilidad, además, considera un paso inferior FFCC que es una obra compleja de ejecutar. 
Los valores proforma tuvieron un valor mucho mayor al estimado. Napas subterráneas se encontraban de forma más superficial y abundantes que lo contemplado en el diseño, por lo que se incurrió en gastos para el desvío no considerados en diseño. Hubo problemas con FFCC y con canalistas, lo que retrasó las obras y se realizaron mejoras al paso nivel de FFCC.</t>
  </si>
  <si>
    <t>Las variaciones de montos contratados y costos reales versus montos recomendados están dentro de un rango aceptable de -11,86%. Esta disminución se debe exclusivamente al ítem obras civiles, el cual registró una disminución en el contrato de M$13.349 por disminución de obras relacionadas con excavaciones, extracción de escombros, rellenos, hormigón emplantillado y muro, moldajes, membrana asfáltica, cerco metálico y portones de acceso. Esta disminución corresponde a una modificación inferior al 10%, por lo que se encuentra dentro del rango permitido. 
El proyecto no tuvo reevaluaciones.</t>
  </si>
  <si>
    <t xml:space="preserve">Los montos contratados y costos reales del proyecto tuvieron una disminución en relación a lo recomendado de un 11%, cuya probable causa sea la contratación por montos inferiores a los recomendados. El proyecto no presentó re evaluaciones ni modificaciones inferiores al 10%. Si bien, existió modificación de contrato, el monto no sufrió variaciones. 
En resumen, el proyecto se ajustó a lo recomendado. </t>
  </si>
  <si>
    <t>Los montos contratados y costos reales del proyecto tuvieron variaciones de -12,58% y -15,18% respecto a los montos recomendados. El ítem Obras Civiles presenta una baja, tanto en montos contratados como costos reales, en tanto que Gastos Administrativos presenta una fuerte caída de un 68%. No obstante, no queda claramente explicado el motivo de estas variaciones. 
AL obtener el RS para  la iniciativa la unidad financiera programa un monto mayor al solicitado, lo que no esta explicado como corresponde, como lo es items de consultora que solicito $M  23.269, pero tiene gasto solo por $M 2. Cabe señalar que este ítem no fue ejecutado.</t>
  </si>
  <si>
    <t>La variación del monto recomendado respecto del contratado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</si>
  <si>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Monto recomendado OOCC : $ 599.195.968.-
Monto contratado: $573.857.009.-
Monto contratado con modificaciones: $594.142.747.-
Los montos contratados y costos reales del proyecto no tienen variaciones significativas respecto al monto recomendado.
A pesar de las modificaciones que sufrió el proyecto, se visualiza que hubo una estimación de costos de obras civiles por parte de la entidad formuladora,  que presentaban cierta holgura, permitiéndoles contar con un marco presupuestario acorde a las potenciales ofertas que pudieran recibir en el proceso de licitación, lo cual podría implicar ahorro de tiempo.
A pesar de que si bien no hubo mayores diferencias en cuanto a montos entre lo recomendado y lo real, si es necesario precisar que hubo modificaciones de proyecto, en cuanto a aumentos y disminuciones que no fueron menores, en particular las referidas a cambios en materialidades y soluciones constructivas, que si bien en este caso no incidieron en el marco presupuestario, ante un proyecto más sensible habrían incidido en los montos significativamente.
Monto recomendado equipos:$ 2.500.372
Monto contratado:$ 2.448.000
Monto recomendado equipamiento:$11.548.183.-
Monto contratado: $ 11.360.000
Respecto a los montos de los proyectos de equipos y equipamiento, debido a que no existen mayores antecedentes no es posible pronunciarse sobre  las diferencias entre los montos recomendados y reales, las cuales son menores infiriéndose que hubo una estimación de estos ítems acertada en el proceso de formulación.  Se hace presente que, revisados los presupuestos para equipamiento y equipos, la mayoría de los ítems identificados en la formulación del proyecto, no contaban con una especificidad mayor a lo esperable para un proyecto de estas características.
Estas modificaciones son inferiores al 10% y ocurrieron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
El proyecto no tuvo reevaluaciones.</t>
  </si>
  <si>
    <t>Los montos contratados y costos reales del proyecto presentan variaciones del 8,08% y 5,65% respecto al monto recomendado originalmente. 
La variación entre el monto contratado y el pagado se debe sólo a la deflactación de la moneda, pues parte de lo pagado esta en  moneda de distintos años que lo contratado, considerando que es contrato es a suma alzada y en sin reajustes.
Adicionalmente, el contrato de obras civiles fue modificado, aumentando el costo del proyecto en un 7.36%, lo cual se encuentra dentro del rango permitido. Estas modificaciones corresponden a aumentos, de obras, disminución y obras extraordinarias por aspectos del proyecto no considerados en el diseño original, no quedando explicitado qué tipos de obras fueron. 
El proyecto no tuvo reevaluaciones.</t>
  </si>
  <si>
    <t>Los montos contratados y costos reales del proyecto tuvieron similar variación a la baja  respecto al monto recomendado del orden del 13%.
De acuerdo a los antecedentes ingresados por la unida técnica, las obras civiles y consultorias  fueron contratadas por un 20% menor con respecto al monto recomendado, el que no fue reconocido en el sistema BIP por la unidad financiera. Posteriormente, las obras tuvieron un aumento de obras civiles, permitiendo la diferencia de 17,82% menor con respecto al valor recomendado. No obstante, dicho monto es menor en un 0,16% al contratado. 
El proyecto no presenta reevaluación, pero si una modificación inferior al 10% debido a modificaciones en los contratos de obras civiles y consultoría.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t>
  </si>
  <si>
    <t>El proyectos tuvo un aumento menor al 10% según se informa en Res. Ex. DROH Los Ríos N°1294/2018: Aumento de Obra por M$25.014.
El proyecto tuvo un monto convenido que es un 8,9% mayor al recomendado.</t>
  </si>
  <si>
    <t>Los montos contratados y costos reales de la iniciativa presentan disminuciones con respecto a los montos recomendados de 9,23% y 11,06% respectivamente. La disminución observada se debe a que la empresa contratista adjudicada realizó una propuesta por un monto levemente inferior al estipulado originalmente. 
De acuerdo a la recomendación del proyecto el año 2017, corresponde monto M$ 422.268 moneda presupuesto 2017 (lo indica la ficha IDI), lo que hizo el sistema fue deflactarla a moneda 2015 y después inflactarla a moneda 2018. 
El proyecto no tuvo reevaluaciones ni modificaciones inferiores al 10%. No obstante, si tuvo tres modificaciones de contratos que sólo derivaron en aumentos de plazos.</t>
  </si>
  <si>
    <t>Los montos contratados y costos reales del proyecto no tuvieron variaciones significativas respecto a los montos recomendados. Si bien existieron modificaciones de contratos por trabajos adicionales en las veredas construidas por los propietarios de la zona, estas son inferiores al 10%. El proyecto no tuvo reevaluaciones.
En conclusión, hubo una sobre estimación marginal de costos en la ex-ante.</t>
  </si>
  <si>
    <t>El Convenio suscrito entre el Gore A&amp;P con Inelco Ltda. data desde 04 de mayo 2017, fue aprobado por Resolución Exenta N° 031 del 24 de mayo 2017. El monto del Convenio asciende a $ 667.560.000.-
Actualizando los valores a 2018, existe una variación de 3,46% de lo recomendado con lo contratado.</t>
  </si>
  <si>
    <t>La variación del monto recomendado se debe a que se incurrió en modificaciones de contrato que resultaron en un incremento respecto del monto del contrato original, aun así se encuentra bajo un aceptable grado de predicción que no supera el +-10% de variación. 
Respecto a la variación de gastos reales vs contratados, se gastó la totalidad del monto contratado y en moneda nominal lo contratado es igual a lo gastado. Se generan pequeñas variaciones inferiores al 10% debido a la actualización de gastos y contratos en años diferentes.</t>
  </si>
  <si>
    <t>La unidad técnica indica que el precio de la oferta adjudicada corresponde a un monto de $ 2.503.533.744 (Impuesto incluido), más el valor proforma $ 6.163.061, por lo cual el proyecto se contrató por un monto total de $ 2.509.696.805.-
Se indica que el valor proforma pagado de  $4.593.068, correspondió a un monto inferior al establecido en el presupuesto, por consiguiente el proyecto tuvo un costo total de $ 2.508.126.812 (asignada a Obras civiles y Otros gastos), y no hubo diferencias en el monto de obras inicialmente contratado.
la unidad técnica indica que no se desarrollaron consultorías en este proyecto.</t>
  </si>
  <si>
    <t xml:space="preserve">El monto recomendado en moneda 2018 para obras civiles fue M$ 427.430.- y el monto real de obras civiles fue M$ 458.044, esto significa una variación de 7,16%. 
Los montos contratados varían con respecto a los costos reales debido a la actualización de moneda según año del gasto. 
Modificaciones al monto contratado: 
- Res. DOH Los Ríos N°468/2018 -&gt; Aprueba modificación de contrato por un aumento $20.929.581 .
- Res. DOH Los Ríos N°1241/2018 -&gt; Aprueba modificación de contrato por un aumento $19.553.342 .
Estas anteriores modificaciones significaron un 9,7% de variación del monto contratado originalmente. 
Finalmente, se observa que el costo real se ajusta a lo recomendado con bajas variaciones. </t>
  </si>
  <si>
    <t>La iniciativa fue sometida a 3 procesos de reevaluación,  relacionadas a los procesos de licitación y aumento de monto por parte de los oferentes. La última referente a regularizar accesibilidad universal y adecuaciones menores al programa arquitectónico. El monto final contratado es 64,5% superior al recomendado originalmente..
Las costos reales de las obras civiles exceden en un 82,08% a lo recomendado inicialmente.</t>
  </si>
  <si>
    <t>En relación con los gastos administrativos, estos no fueron utilizados por Unidad Técnica.
Respecto a Obras Civiles el costo real fue un 2,78% menor al monto recomendado, se concluye que el monto de la recomendación esta acorde a los precios de mercado. 
En relación al ítem Consultaría, el monto contratado fue un 34,27% menor al recomendado. Este contrato asignó el 54% del monto total para el año 2016, y el 46% restante para el año 2017. En la práctica, el gasto fue registrado un 43% del monto total del contrato el año 2016, un 32% el año 2017 y un 25% el año 2018. El costo real fue el 100% del monto contratado, y el -0,93% de diferencia proviene de el cálculo en la actualización de la moneda según el periodo en que fueron gastados los recursos.</t>
  </si>
  <si>
    <t>Los montos contratados y costos reales no tuvieron una variación significativa con respecto a los montos recomendados. De la misma forma, los únicos ítems involucrados, Gastos Administrativos y Obras Civiles, tampoco tuvieron variación significativa respecto a lo recomendado. Los costos definidos en los contratos y la ficha idi y sus aumentos se encuentran debidamente ingresados y calculados, aunque la ficha idi no fue corregida en los montos solicitado y los programados, El item de consultoria no fue utilizado y no fue contratado el ITO respectivo, desarrollandose la inspeccion de obras con personal propio del Serviu.
Se realizó una reevaluacion del proyecto debido a obras extraordinarias, financiadas por la fuente FNDR y que consistieron en recubrimientos peatonales y control de las napas subterraneas. La reevaluación provocó una variación de 5,61% con respecto al proyecto originalmente recomendado.</t>
  </si>
  <si>
    <t xml:space="preserve">Los montos contratados y costos reales del proyecto tuvieron aumentos en relación a los montos recomendados de 12.82% y 11.51% respectivamente.  El contrato de obras civiles se adjudicó con un plazo contractual de 360 días corridos y un monto de M$1.694.7623. Este contrato se aumento por un monto de M$284.711. 
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N°1387/19.06.2017. El monto original contratado para Asesorías fue de M$245.741
Tuvo aumento, según Resolución DOH IX Región N°1077/30.05.2018. Contrato por aumento monto M$41.283 
Asesoría está directamente relacionada con con el monto y duración de cada contrato de obras, incluidas sus modificaciones.
El proyecto presenta un aumento de contrato por un 16,8 % respecto al monto contratado  , pero un 7.4% respecto al monto recomendado en moneda año 2018 , el proyecto no presenta solicitud de re- análisis  al SNI.  El aumento se debió a un aumento de beneficiarios 53 viviendas.
El proyecto no tuvo reevaluación. </t>
  </si>
  <si>
    <t>El proyecto tuvo montos contratados y costos reales inferiores a los recomendados, con un una baja de 14,16% y 14,99% respectivamente. Estas variaciones se deben exclusivamente al ítem obras civiles, si bien el cual presentó una modificación que aumentó el valor del contrato en M$16.505, esta modificación es inferior al 10% y el monto final gastado termina siendo inferior al recomendado.
El proyecto no tuvo reevalauciones.</t>
  </si>
  <si>
    <t>El proyecto no presentó diferencias significativas de sus montos contratados y costos reales respecto a los montos recomendados.  Las pequeñas variaciones observadas son ¿ propias de ajustes en los precios entre la estimación ex ante, montos contratados y los efectivamente ejecutados.
El proyecto no tuvo reevaluaciones ni modificaciones inferiores al 10%.</t>
  </si>
  <si>
    <t>LOS MONTOS CONTRATADOS Y GASTOS REALES DE LA INICIATIVA NO PRESENTAN VARIACIONES SIGNIFICATIVAS CON RESPECTO A LOS MONTOS ORIGINALMENTE RECOMENDADOS. 
UNA VEZ REEVALUADO EL PROYECTO, EL MONTO RECOMENDADO PARA EL PROCESO PRESUPUESTARIO 2018 FUE DE M$418.742 PARA OBRAS CIVILES Y M$60.717  PARA CONSULTORIAS.
EL MONTO DE LAS OBRAS CIVILES FUE AJUSTADO CON UNA RESOLUCIÓN DEL AÑO 2019,  DEBIDO A QUE SE HABÍA PRODUCIDO UNA DISMINUCIÓN DEL VALOR DEL CONTRATO POR M$3.125 (EQUIVALENTE A UN 0,0074%), QUEDANDO EL MONTO FINAL DE OBRAS CIVILES EN M$415.617, LO QUE NO SE REFLEJO EN EL BIP.
EN LA SOLICITUD DE FINANCIAMIENTO SE OBSERVA UN ERROR EN LOS MONTOS, EL QUE SE ATRIBUYE A LA APLICACIÓN DEL BANCO INTEGRADO DE PROYECTOS. LOS MONTOS DEL MODULO EJECUCIÓN ESTÁN CORRECTOS, SALVO POR EL AJUSTE POR DISMINUCIÓN DE CONTRATO QUE SE APROBÓ EN EL AÑO 2019 QUE NO APARECE REGISTRADA DADO QUE EL PROCESO PRESUPUESTARIO 2018 ESTA CERRADO.
POR ESTA MISMA RAZÓN NO ES POSIBLE MODIFICAR LA SOLICITUD 2018 DE MANERA QUE REFLEJE EL COSTO DE LA INICIATIVA. EN LA SOLICITUD DE FINANCIAMIENTO. 
RESPECTO DEL MONTO DE LAS CONSULTORIAS, DADO QUE ESTAS CORRESPONDEN AL 14,5% DEL MONTO DE LAS OBRAS CIVILES, AL INCREMENTARSE ESTAS, TAMBIÉN AUMENTA DICHA ASIGNACIÓN.
EN RESUMEN, LA OBRA PRESENTA VARIACIONES EN LOS COSTOS RESPECTO AL MONTO INICIALMENTE RECOMENDADO LO QUE SE EXPLICA POR EL AUMENTO DE OBRA Y OBRA EXTRAORDINARIA EJECUTADAS PARA INCORPORAR A 13 NUEVOS BENEFICIARIOS.</t>
  </si>
  <si>
    <t>No existe diferencia significativa de los montos contratados y costos reales respecto a los montos recomendados. La diferencia que se aprecia entre el gasto real y lo contratado versus lo recomendado, se debe, a que en la licitación realizada las Obras Civiles se contrataron a un valor inferior en 13,45% respecto al monto recomendado en la evaluación Ex Ante, y posteriormente en el desarrollo de las obras, hubo un ajuste al proyecto lo que originó un aumento de contrato, resultando en un aumento real de 2,43% respecto al monto recomendado. Esta misma variación se repite en la asignación de Consultorías, ya que por convenio existente entre la Unidad Técnica y la Empresa Sanitaria, la asistencia técnica tiene un valor de 3,04% sobre el contrato.
El proyecto no sufrió reevaluaciones en su desarrollo. Sin embargo, el monto contratado fue inferior en 13,45% al valor recomendado en el análisis ex ante, aunque posteriormente, en la ejecución del contrato, se realizaron 3 modificaciones lo que significó un aumento de contrato de 18,35%, que finalmente representó un aumento de 2,43% respecto al valor recomendado.</t>
  </si>
  <si>
    <t xml:space="preserve">SE  REALIZÓ UN CONTRATO MEDIANTE LICITACIÓN PÚBLICA PARA OBRAS CIVILES POR M$ 473.990 (moneda nominal) PARA LA EJECUCIÓN DE OBRAS CIVILES CON EMPRESA INGENIERIA Y CONSTRUCCION RUCAN SA. PARA EL CUAL SE SOLICITÓ UN INCREMENTO ADICIONAL DE $ 0,6 % .
PARA LA ASESORÍA TÉCNICA A LA INSPECCIÓN DE OBRA SE REALIZÓ EL CONTRATO  POR UN MONTO DE M$ 15..681(MONEDA NOMINAL)  EJECUTÁNDOSE SIN INCONVENIENTES 
EL proyecto se encuentra dentro del rango aceptable de variación del +-10% del monto recomendado. </t>
  </si>
  <si>
    <t>1. Existe información contradictoria entre lo que informa la unidad técnica y financiera.
-La unidad técnica en la información de la pestaña plazos, presenta fechas sobre gastos de los ítems de equipos y otros gastos, luego en la pestaña gastos, indica que no hubo gastos en los ítems en cuestión.
-La unidad financiera expresa que no hubo gastos de equipos y otros gastos.
-Por lo anterior, no se comprende cómo se puede efectuar la operación del proyecto adecuadamente. Por ejemplo: el ítem equipos contemplaba la adquisición de medidores de biogás para el seguimiento de las emisiones del proyecto y con ello efectuar un informe de resultados para la autoridad competente en la materia, lo que era obligatorio para dar cumplimiento a lo estipulado en el considerando 3.1.3.3 de la Resolución de Calificación Ambiental de la Iniciativa (RCA 27/2012).
-Es reelevante expresar que esta SEREMI efectúo observaciones a la unidad Técnica el 03 de septiembre de 2019, siendo respondidas el 18 de octubre de 2019, no dejando margen para efectuar nuevas observaciones a la misma unidad o unidad financiera. Por lo tanto, se considera que existe un sesgo en la información analizada.
2. No existen variaciones importantes en los montos recomendados, reales y contratados, tal que amerite un análisis.</t>
  </si>
  <si>
    <t xml:space="preserve">Se observa que los montos contratados en obras civiles son inferiores a los valores recomendados en un -15,97%, significando una sobrevaloración del presupuesto en la etapa de formulación de la iniciativa. Lo mismo ocurre con el ítem de consultorías en una magnitud de -22,1%.
Los costos reales poseen una variación menor con respecto a los montos contratados,y no pudo identificarse en el proceso ex post. </t>
  </si>
  <si>
    <t xml:space="preserve">Los montos contratados y costos reales del proyecto registran un significativo aumento respecto a los montos recomendados de 98,20% y 95,94% respectivamente. Los ítems que mayor aumento en sus costos reales registraron fueron Obras Civiles (105,72%) y Consultorías (105,72%). El significativo aumento de las obras civiles se debe a la actualización de los montos de contrato debido a  proceso de licitaciones fallidas. 
El proyecto tuvo tres reevaluaciones debido a los problemas en los procesos licitatorios, incrementando el monto de los contratos, principalmente el de obras civiles. Adicionalmente, el proyecto presenta una modificación inferior al 10% debido a la actualización del monto contratado en el ítem obras civiles. </t>
  </si>
  <si>
    <t>El proyecto experimenta un aumento real en costos de 5,77% menor al 10% del costo total del proyecto. Los mayores aumentos se observan en la asignación de obras civiles y de equipamiento, cuyos  valores porcentuales equivalen a 10,41% y 7,34% respectivamente.  El resto de partidas experimenta variaciones de menor rango.
El contrato de obras civiles fue nominalmente por $736.100.
El proyecto no tuvo reevaluaciones ni modificaciones inferiores al 10%.
En general el proyecto se mantiene dentro de los costos esperados para un proyecto de esta naturaleza y sector.</t>
  </si>
  <si>
    <t>-Proyecto fue recomendado por un monto en obras civiles de M$ 839.203 (Moneda 2018) y el monto contratado fue un 8,94% menor que el recomendado, a pesar de la Res. N° 963 del 08/06/2018  la cual aumenta el costo del proyecto en M$39.280 (6%) aumentando el monto inicialmente recomendado (M$724.908, moneda 2018) en M$764.189.
-Consultorías fue recomendado por un monto de M$ 102.169 (Moneda 2018) y el monto contratado (Res. N° 1851 del 13/09/2017)  fue un 48,86% menor que el recomendado. Finalmente, los costos totales en este ítem alcanzan M$51.294, monto que es precisamente el monto estipulado por el contrato. El SIGFE registra la totalidad del gasto, mientras que el BIP sólo registra M$ 14.000 gastados en 2017.
-No se registran gastos administrativos.
No se cargó la totalidad del gasto en el BIP por parte de la unidad financiera.</t>
  </si>
  <si>
    <t xml:space="preserve">Los montos de equipo y equipamiento no se cargaron al proyecto, esto hace que la variación del monto recomendado versus el contratado y gastado sea negativa. </t>
  </si>
  <si>
    <t>Los montos contratados y costos reales del  proyecto no tuvieron variaciones significativas en relación a lo recomendado. Dicho porcentaje  se relaciona específicamente con la asignación correspondiente a Consultorías y Obras civiles. En relación a los gastos de la partida de vehículos, se hace presente la adquisición de una ambulancia.
No obstante, se evidencia que una de las asignaciones que tuvo mayor variación de monto fue el correspondiente a Equipamiento el cual tuvo una variación del 46,19% en relación a lo recomendado, así como la asignación de Gastos Administrativos la cual tuvo una variación del 86.91% en función a lo recomendado. 
La iniciativa de inversión no ha tenido ningún proceso de re-evaluación. Hubo una modificación inferior al 10%, dentro del rango considerado como aceptable, por M$1.626, correspondiendo a un trato directo para la contratación del servicio de reparaciones menores para el SAR.</t>
  </si>
  <si>
    <t xml:space="preserve"> El aumento de costos en obras civiles se debe a la inclusión de obras extraordinarias y ajuste de cubos  por la existencia de un colector por Pasaje Chaca que pasa por el interior del predio y que se requiere que sea trasladado a la vía pública, por lo que el proyecto fue sometido a re evaluación.  Los costos de Equipamiento ascienden a M$ 19.930 y los de  Equipos a M$5.105,  los cuales presentan aumento en comparación a la propuesta inicial, debido a la actualización de valores de acuerdo a la moneda de ese año. El monto original del proyecto se sitúa en torno a los M$ 536.449; finalmente el real y ejecutado asciende a M$ 625.366, produciéndose una variación porcentual de 16.6%.</t>
  </si>
  <si>
    <t xml:space="preserve">Respecto a la variación de gastos reales vs contratados, se gastó la totalidad del monto contratado y en moneda nominal lo contratado es igual a lo gastado. Se generan pequeñas variaciones inferiores al 10% debido a la actualización de gastos y contratos en años diferentes. </t>
  </si>
  <si>
    <t xml:space="preserve">Los 3 contratos de obra civil del proyecto totalizan M$2.958.829. La variación de los montos contratados es de -17,2% y la de los costos reales es de -17,62% (esto corresponde a un monto  M$614.470 inferior). 
A pesar de que los tres contratos tuvieron modificaciones aumentando los costos de obra civil, la suma de las variaciones es inferior al 10% del monto recomendado para dicho ítem. </t>
  </si>
  <si>
    <t>El proyecto resulto con  un costo real menor en un 8.57% menor, en relación al monto   inicialmente recomendado. En tanto, el monto contratado es inferior en un 7.94% respecto a lo recomendado. 
El contrato de obras civiles se adjudicó con un plazo contractual de 360 días corridos y un monto de M$945.992. Dicho contrato aumento el monto  por M$94.101. 
Respecto a la consultoría, 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M$137.16 y tuvo un aumento por monto M$13.644. 
Asesoría está directamente relacionada con con el monto y duración de cada contrato de obras, incluidas sus modificaciones.
Ambas modificaciones, en obras civiles y consultorías,  derivan de la realización del desarrollo completo en sondaje, la instalación de 55 arranques nuevos, 13 re conexiones de arranques, nueva red de impulsión y red de distribución de nuevos arranques.
Esta modificación es inferior al 10%, estando dentro del margen considerado como aceptable.
El proyecto no tuvo reevaluaciones.</t>
  </si>
  <si>
    <t>Las variaciones del costo real de obra civil del proyecto respecto del recomendado se explica porque el proyecto fue reevaluado una vez ya que  ESTA INICIATIVA DEMANDÓ UN INCREMENTO EQUIVALENTE A 27.6% DEL MONTO DEL ÍTEM OBRAS CIVILES COMO RESULTADO DE LA MENOR OFERTA PRESENTADA Y CUYA CAUSA TIENE SU EXPLICACIÓN EN MODIFICACIÓN DEL DISEÑO PRELIMINAR DEBIDO A:
1)	REESTUDIO DE LA MECÁNICA DE SUELO QUE DIO COMO RESULTADO LA NECESIDAD DE MODIFICAR LAS FUNDACIONES.
2)	MEJOR TERMINACIÓN AL CONSIDERAR UNA MODIFICACIÓN DE LA FACHADA ORIGINAL QUE ERA DE HORMIGÓN A LA VISTA POR UNA MEJOR CALIDAD DE LAS TERMINACIONES EN MUROS Y FACHADAS EVITANDO CON ELLO LA APARICIÓN DE FISURAS Y AL INCORPORAR COLORES Y TEXTURAS PROPIAS DEL REVESTIMIENTOS PROPUESTOS PROPORCIONA UNA MEJORA EN EL DISEÑO Y LA IMAGEN FINAL DEL EDIFICIO.
3)	COMO RESULTADO DE LO ANTERIOR, SE PRODUJO UNA DIFERENCIA DE CUBICACIONES QUE IMPLICÓ AUMENTO DE COSTOS.
aDEMÁS DE  LAS actualización de valores de los equipos y equipamientos
AÚN ASÍ LAS VARIACIONES DEL COSTO TOTAL REAL DEL PROYECTO SE ENCUENTRAN BAJO UN ACEPTABLE GRADO DE PREDICCIÓN QUE NO SUPERA EL +-10% DE VARIACIÓN DEL MONTO RECOMENDADO.</t>
  </si>
  <si>
    <t>El contrato original de obra civil a moneda 2018 es de $1.065.895.525, luego de una modificación por aumento de obra ($30.841.285) y por obras extraordinarias ($51.687.887), el monto contratado asciende a $1.148.424, lo que es un 4,09% mayor al monto recomendado.
Los ítem de Obra civil y Consultorías no registran gastos asociados.
En relación al monto recomendado total del proyecto, el monto ejecutado es un 0,06% menor.</t>
  </si>
  <si>
    <t>El proyecto fue sometido a reevaluación  debido al aumento de costos en el único proceso de licitación efectuado.
El proyecto presenta un incremento de sus costos para la ejecución de la etapa A de un 14 %, (aumentaron todas las partidas del presupuesto).
El valor total de las Obras, declarado en la Resoluciones exenta N° 5690 del 16-11-2018, declara que el valor total de las obras contratas es de $1.511.404.591.-  sumando a las obras por el valor proforma, de $156.733.543.- da un total de $1.668.138.134.-
Cabe destacar que ninguna de estas partidas fue modificada en su cubicación, sólo se modificó su valor unitario.
Los costos que aparecen como gastos reales, se pueden deber a las modificaciones de contratos que fueron ingresadas posterior a la fecha de reevaluación.</t>
  </si>
  <si>
    <t>Observaciones Indicadores de Costos SEREMI</t>
  </si>
  <si>
    <t>ROSSANA CARRASCO MEZA</t>
  </si>
  <si>
    <t>JUAN CARLOS CASTILLO AVILA</t>
  </si>
  <si>
    <t>GLORIA DEL CARMEN QUEZADA VELASQUEZ</t>
  </si>
  <si>
    <t>FABRICIO PABLO CARRA PAREDES</t>
  </si>
  <si>
    <t>MERCEDES RUEDA SAEZ</t>
  </si>
  <si>
    <t>PATRICIA ROBLES PINKAS</t>
  </si>
  <si>
    <t>WILLIANS GARCÍA ZAGUA</t>
  </si>
  <si>
    <t>EDITH HAIDEE MONARDEZ BALCAZAR</t>
  </si>
  <si>
    <t>FRANCISCA MARILUZ MONTECINO OPAZO</t>
  </si>
  <si>
    <t>VICTOR HUGO TRUJILLO CERDA</t>
  </si>
  <si>
    <t>JULIO ERNESTO CARRASCO VERDUGO</t>
  </si>
  <si>
    <t>MARÍA FRANCISCA VERGARA GONZÁLEZ</t>
  </si>
  <si>
    <t>CARLOS RAUL BASALETTI ALVARADO</t>
  </si>
  <si>
    <t>FRANCISCO SALDÍA MELLA</t>
  </si>
  <si>
    <t>NICOLAS  PAREDES CARVALLO</t>
  </si>
  <si>
    <t>JUAN CARLOS GALLEGOS</t>
  </si>
  <si>
    <t>SORAYA MAKARENA SILVA PORTILLA</t>
  </si>
  <si>
    <t>HARRY FRANKLIN MONSALVE FUENTES</t>
  </si>
  <si>
    <t>IRENE MAKARENA WEBER OYARZUN</t>
  </si>
  <si>
    <t>YERKO RAUL CASANGA CHUPETEA</t>
  </si>
  <si>
    <t>MONICA ABARZA LOZANO</t>
  </si>
  <si>
    <t>EDXELL SERRANO BERMUDEZ</t>
  </si>
  <si>
    <t>DAYAN GARCES CATALÁN</t>
  </si>
  <si>
    <t>ZAIDA SANCHEZ LOPEZ</t>
  </si>
  <si>
    <t>RODOLFO  BARRIENTOS</t>
  </si>
  <si>
    <t>ALVARO GARCÍA SANHUEZA</t>
  </si>
  <si>
    <t>SERVICIO VIVIENDA Y URBANIZACION REGION DE ÑUBLE</t>
  </si>
  <si>
    <t>NAYSA MARIN PEREIRA</t>
  </si>
  <si>
    <t>XIMENA VANESSA SUAREZ ORTEGA</t>
  </si>
  <si>
    <t>CONSTANZA OYARZUN FICA</t>
  </si>
  <si>
    <t>EDUARDO TOLEDO TORRES</t>
  </si>
  <si>
    <t>MARCO ANTONIO CASAS PACHECO</t>
  </si>
  <si>
    <t>JUAN GONZALEZ FUENTES</t>
  </si>
  <si>
    <t>SERVICIO NACIONAL DEL PATRIMONIO CULTURAL</t>
  </si>
  <si>
    <t>Modificación en el monto aprobado bajo Resolución DOH N º3919 de fecha 21.11.2018.
Quedando la modificación del monto de la siguiente manera:
Disminución de obras $1.226.507
Obras Extraordinarias$18.210.149
Obras nuevas $8.877.211
Lo que da un un aumento efectivo en el valor de contrato de $25.860.853
Se aumenta el monto debido a que se incorporaron a nuevos beneficiarios al proyecto.
Mediante Resolución DOH Nº4426 de fecha 10.12.2018, se aprueba el aumento del Gasto de Gestión Técnica y Administrativa de Nuevosur S.A en $3.749.824.</t>
  </si>
  <si>
    <t>Moneda Presupuesto Año 2018</t>
  </si>
  <si>
    <t>Existieron dos modificaciones de contratos:
1)  por M$ 62.196 por modificaciones en estanque de agua, instalación grupo generador, modificación alimentadores desde subestación hasta tablero TTA, modificación subestación, caseta grupo generador en estructura metálica y coordinación pavimentos proyectados. 
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Total modificaciones: M$ 110.306
Monto final contrato: M $ 1.213.991</t>
  </si>
  <si>
    <t>Obras civiles: Aumento Obras: $26.066.012; Disminución de Obras : -$15.966.099; Obras Extraordinarias : $37.162.541.-
                         Incremento Total de $47.262.454
Consultorías: Incremento Total de $2.222.222</t>
  </si>
  <si>
    <t xml:space="preserve">1ER ADENDUM, SE AUTORIZA MEDIANTE RES. EX. N° 296 DE FECHA 22.05.2015, POR UN MONTO DE $16.872.013.- 
2DO ADENDUM SE AUTORIZA MEDIANTE RES. EX. N° 763 DE FECHA 03.11.2015, POR UN MONTO DE $ 76.673.402.- </t>
  </si>
  <si>
    <t>Además se realizan 3 modificaciones al monto del contrato, las cuales se detallan:
Primera modificación de monto de contrato se realiza mediante Resolución Exenta N°  2188 de fecha 03-07-2017, aumentándose en $93.637.674.- producto de modificaciones a las obras indicadas en Informe Técnico N° 517/2017.
Segunda modificación de monto de contrato se realiza mediante Resolución Exenta N° 3982 de fecha 30-11-2017, aumentándose en $ 35.533.246.- producto de modificaciones a las obras indicadas en Informe Técnico N° 1138/2017.
Tercera modificación de monto de contrato se realiza mediante Resolución Exenta N° 584 de fecha 09-02-2018, aumentándose en $13.518.422.- producto de modificaciones a las obras indicadas en Informe Técnico N° 139/2018.
Considerando las 3 modificaciones de contrato señaladas anteriormente, el monto final del contrato es de $1.527.571.520.-</t>
  </si>
  <si>
    <t>Mediante Res. DA N°1055-10.06.2016 se aprobó una modificación de obra con aumento efectivo por $17.253.609 debido a la incorporación de modificaciones a la sala de rx dental y sala de esterilización principalmente.</t>
  </si>
  <si>
    <t>Se modificaron los presupuestos de obras civiles, equipos y equipamiento.</t>
  </si>
  <si>
    <t>Mediante Res. DA N°1157-20.07.2017 se realizó una modificación de contrato, sin aumento efectivo y sin aumento de plazo, referente a mejorar la obra de arte, incorporar lavamanos en recinto de fonoaudiólogo y mejorar acceso vehicular por av. floody, entre otros.</t>
  </si>
  <si>
    <t xml:space="preserve"> se aumenta el valor del contrato en M$8.973,77</t>
  </si>
  <si>
    <t>El proyecto se incremento en OOCC porM$7.568 por aumento de contrato a valor moneda 2017.</t>
  </si>
  <si>
    <t>se llevaron a cabo modificaciones para mejorar del sistema de drenaje de la cancha, según bases y términos de referencia eran de responsabilidad del contratista , el cual debió proponer sistema optimo . esta modificación tuvo costo "0" para el proyecto, por lo tanto no paso a re-evaluación, solo fue visada  por el GORE. (se agrega como incremento /disminución la cantidad de 1, solo para efecto de poder enviar ya que no acepta el 0.</t>
  </si>
  <si>
    <t>Por Res. DA N°1262-13.07.2016 se aprobó una modificación de contrato por $30.468.742, debido principalmente a la modificación al proyecto de pavimentación.</t>
  </si>
  <si>
    <t>1) MONTO INICIAL PRIMER CONTRATO $698.624.587 C/IVA (M$698.625)_TÉRMINO ANTICIPADO DEL CONTRATO
2) MONTO INICIAL SEGUNDO CONTRATO $990.237.617 C/IVA (M$990.238)
3) 27/JUL/2017, AUMENTO DE OBRAS POR $52.205.788 C/IVA. (M$52.206)_NUEVO MONTO CONTRATADO $1.042.443.405 C/IVA
4) 27/SEPT/2017, AUMENTO DE OBRAS POR $12.449.353 C/IVA. (M$12.449)_NUEVO MONTO CONTRATADO $1.054.892.758 C/IVA
5) 15/DIC/2017, DISMINUYE EN $8.737.667 Y AUMENTA POR $8.737.667</t>
  </si>
  <si>
    <t>año 2012</t>
  </si>
  <si>
    <t>para mejor término de obras.-</t>
  </si>
  <si>
    <t xml:space="preserve"> Aumento de obra a precio de Contrato (Neto) $19.477.117.-
Aumento de obras a precios Convenidos (Neto) $ 16.097.167.-
 Disminución de obras (Neto) $-14.453.830.-
Aumento de obras extraordinarias (Neto) $22.402.400,-
TOTAL AUMENTO EFECTIVO DE OBRAS (NETO) $43.522..854.-
19% I.V.A. $8.269.342.-
TOTAL AUMENTO EFECTIVO DE OBRAS IVA INCLUIDO $51.722.852.-
 Nuevo presupuesto general $800.778.854.-
Indice base Octubre de 2014</t>
  </si>
  <si>
    <t xml:space="preserve">  ANEXO DE CONTRATO N° 01 POR AUMENTO Y DISMINUCIÓN DE OBRAS
  ANEXO DE CONTRATO N° 02 POR AUMENTO DE PLAZO            desde  19-11-2017  al 16 - 02-2018
  ANEXO DE CONTRATO N° 03 POR AUMENTO DE OBRAS y PLAZO        monto   $ 24.061.119;  plazo desde 17 - 02 - 2018 al 24 - 26 -02-2018</t>
  </si>
  <si>
    <t>Obras Civiles se aumento de $ 1.613.077.898 a $ 1.773.749.362 por modificación de contrato solicitada por el mandante.</t>
  </si>
  <si>
    <t>3 modificaciones de contrato por un monto de $ 52.457.927 (aumento y disminución) plazo 30 días</t>
  </si>
  <si>
    <t>Durante el transcurso de la obra y el plazo transcurrido surgieron partidas que por diferentes razones técnicas fundamentadas debieron ser modificadas, se adjunta informe.
Aumentos: $28.551.706
Obras Extraordinarias $52.834.713
Disminuciones $12.466.668</t>
  </si>
  <si>
    <t xml:space="preserve">A solicitud del mandante mediante Res Ex 704 de fecha 26.05.2017 se realizaron modificaciones en las obras civiles (en moneda 2017). Aumentos a precios de contrato, obras extraordinarias ( Luminarias LED, pavimentos y cierres perimetrales de pandereta aislacion, CCTV con IP entre otras) y disminuciones de obras que permitieron mejorar la calidad de la obra </t>
  </si>
  <si>
    <t xml:space="preserve">Modificaciones de Alturas de los Muros Tipo MC1, MC2, MC3, MC4, MC5 y MC6,  Modificaciones de la Tabiquería interior de la Cafetería, suministro he instalaciones de luminaria Auto energizadas sector acceso  peatonal proyecto y estacionamientos vehiculares, suministro he instalación de soleras por el contorno del proyecto, cambio de radieres de hormigón lavado por baldosas prefabricadas,  suministro he instalación   y puesta en marcha  de una planta de tratamiento de aguas servidas y suministro he instalación de redes de regadío automático con aguas residuales, ampliación del área del escenario  del salón artes escénicas, suministro he instalación de cortinaje de escenario salón artes escénicas y suministro he instalación de Aire Acondicionado en Salón Artes escénicas.  </t>
  </si>
  <si>
    <t xml:space="preserve">El proyecto presentó una modificación de contrato por un total de $34.996.625 producto del mejoramiento de la EETT respecto a la base de los adocretos, sin embargo el proceso de aprobación por parte del GORE y todo el proceso de respuesta dio paso a una paralización de las obras por un plazo de 297 días (04.03.2016 hasta el 26.12.2016) y la autorización de un aumento de plazo en 75 días adicionales a plazo contractual vigente.  
Posteriormente y producto que en el mismo sector estaba en ejecución el proyecto de Ciclorutas de Vialidad que intervenían en calle Imperial y Puerto Saavedra y también se ejecutaba el Eje Colón, obra del MOP, afectando las aceras de calle Puerto Saavedra, se procedió con nueva modificación por 310 días a la espera de la aprobación de disminución de obras por un monto de $ 15.253.521. (año 2017)
 </t>
  </si>
  <si>
    <t>El proyecto sufrió un aumento y disminución de partidas por un monto de $36.813.395 y finalmente quedo en saldo "$0" ya que se disminuyo y aumentó por el mismo monto.
Nuevas obras de normalización por un monto de $37.924.765 según contrato de fecha 11-02-2019, licitación 4192-51-LE18 con fondos municipales</t>
  </si>
  <si>
    <t>Reevaluado -2016: M$2.613.810.-
OOCC: M$2.282.802.- 
ConsultorÃ­a: M$ 331.008.-
El detalle final, por asignaciÃ³n, de lo contratado fue:
OOCC: M$2.389.631.-, y
ConsultorÃ­a: M$ 346.497.-
Durante la ejecuciÃ³n del contrato se realizaron las siguientes modificaciones:
OOCC: M$ 324.364.-, y
ConsultorÃ­a: M$ 47.033.-
La variaciÃ³n fue un 4,7% del monto recomendado en la reevaluaciÃ³n versus el monto final del contrato.
Los motivos de la variaciÃ³n fueron los siguientes:
* Se realizaron modificaciones presupuestarias, por obras extraordinarias, que redundaron en el aumento de plazo.
* La IDI fue sometida al proceso de reevaluaciÃ³n debido a modificaciones en la soluciÃ³n propuesta para la regulaciÃ³n.
Nota: El contrato es sin reajuste, por lo que la modificaciÃ³n que sufriÃ³ se realizÃ³ en la misma moneda.</t>
  </si>
  <si>
    <t>MEDIANTE DECRETO EXENTO N° 723, DE fecha 22.12.2016, SE APROBO POR PARTE DEL GORE UNA MODIFICACION DE OBRAS, AUMENTO Y DISMINUCION DE OBRAS A COSTO CERO POR $ 1.837.770, DE ACUERDO CON EL SIGUIENTE DETALLE:
-ESTRUCTURA DE TECHUMBRE DE MADERA, AUMENTO DE $ 260.820
-ALEROS, DISMINUCION DE $ 188.895
-TAPACAN, DISMINUCION DE $ 548.695
-FRONTONES CON AISLOFORTE, AUMENTO EN $ 90.000
-CIELO DE MADERA MACHIEMBRADA,  SE AUMENTA EN $ 538.800
-PUERTAS VENTANAS INTERIORES, PUERTA ACCESO, VENTANAS DE MADERA,  DISMINUYE EN $5 524.180
-LATEX, AUMENTA EN $ 948.150
-CIERRO VIBRADO, DISMINUYE EN $ 576.000.</t>
  </si>
  <si>
    <t>EDIFICIO MOP:
se produjeron 10 modificaciones de contrato por un total de M$496.105 .
La Direccion de Arquitectura no ha informado detalles.
EDIFICIO GORE:
La única oferta que se presentó superaba el monto inicial disponible de M$2.700.000. por lo cual para adjudicar, se eliminaron los estacionamientos y bodegas subterraneas, originalmente consideradas.  hubo 13 modificaciones de obra las que totalizaron M$488.008 y consistieron principalmente en: 
1) modificaciones 1,2 , 3 y 4 por requerimientos estructurales, dado que el edificio a normalizar fue construido en los años 1942 a 1945.
2) modificacion 5, por necesidades programaticas, dado que en el proyecto inicial no se consideraron recintos definidos. Solo existian plantas libres por nivel. 
3) modificacion 6 se determino la necesidad de aumentar las superficies, habilitandose como oficinas las terrazas existentes.
4) modificaciones menores, correspondientes a ajustes en los diversos recintos del edificio. Cambio en la dotación de aire acondicionado, calefaccion, revestimientos diversos, lampisteria e iluminacion y ajustes varios.
5) modificacion N°9, a solicitud del Consejo Regional de nuevas oficinas.  
6) modificacion 10, obras exteriores para habilitación de los estacionamientos de superficie.
el resto fueron modificaciones menores propias de cambio de materialidad, imprecisiones de diseño entre otras.
EDIFICIO MINVU
Contrato de Jorge Villarroel: 
Res. 1423 del 11-06-2010,   que aprueba supresión de todas las partidas, producto del terremoto 27F.
Res. 3763 del 07-12-2010, que dispone pago de indemnizaciones, por M$58.212
Contrato de EBCO
Res. 2812 del 09-08-2017 que aprueba Supresión de Obras por M$114.847, Obras extraordinarias por M$247.639, para realizar ajustes necesarios al proyecto de Climatización en ejecución, con la finalidad de cumplir con los requisitos de Bases Técnicas e informes de Eficiencia Energética.
Res. 4270 del 28-11-2017 que aprueba Obras Extraordinarias por M$549.151, para la incorporación de paneles divisorios empotrados, estaciones de trabajo y sistemas de archivos.
Res. 4759 del 29-12-2017, que aprueba Disminuciones de Obra por M$728, Aumentos de Obras por M$ 6.487 y Obras Extraordinarias por M$245.076,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t>
  </si>
  <si>
    <t>El aumento fue de $52.009.121; sin embargo existía un saldo en la cuenta Obras Civiles de $3.597.759 por lo tanto el aumento real fue de $48.411.362</t>
  </si>
  <si>
    <t>El monto aprobado inicial fue de $1.579.354.673 y sufrio un aumento del 3,3% resultando un gasto total en obras civiles de $1.631.884.286</t>
  </si>
  <si>
    <t>Por ORD. 2153 del 22-08-2016 el GORE del Maule autorizó aumento del ítem obras civiles del proyecto en $48.548.109, que equivale al 9,91% del monto contratado ($488.950.177), y un aumento de $34.824.017, que equivale a 7,1% del valor contratado, quedando el contrato en un monto de $572.322.303. El aumento asciende a $83.372.126.</t>
  </si>
  <si>
    <t>Aumento de obra mediante D.A N° 2010 del 30/03/2017, se realiza modificación de contrato por un valor total de 148.287.413 Iva incluido que se descompone en :
Obra civil $92.810.457 Iva incluido
Equipamiento $55.476.956.- Iva incluido.
Modificaciones:
Se realizaron aumentos, disminuciones y compensaciones y obras extraordinarias que permitieron mejorar el cerco proyectado, oficinas, sistema de alcantarillado, galpones y equipos de iluminación.
En el equipamiento se mejoran la especificaciones técnicas de equipos y vehículos, para cumplir con lo requerido en el plan de gestión</t>
  </si>
  <si>
    <t xml:space="preserve">2- Decreto Nº 4304 de fecha 11/08/2017 que modifica contrato por un monto de $22.444.947, aprobado Oficio Nº2318 de fecha 28/07/2017 del GORE BIOBIO. 
3- Aprueba modificación para mejorar cubiertas, enfierraduras y hormigón. </t>
  </si>
  <si>
    <t xml:space="preserve">- Contrato inicial $2.267.713.650.-
- Anexo Contrato aumento plazo (60 días)  y obra $65.148.984.-
- Contrato inicial Consultoría $13.499.997.-
- Anexo Contrato aumento plazo (90 días)  $5.785.713.-  </t>
  </si>
  <si>
    <t>Se aprueba aumento por M$34.333 moneda 2013.</t>
  </si>
  <si>
    <t>El contrato fue por M$830.000.- y sufriendo 4 modificaciones, Disminución de obras por $-28.758.400.; aumento de obras por $81.280.119.-; obras extraordinarias por $122.998.202.-;  mayor valor proforma por $22.853.422.-</t>
  </si>
  <si>
    <t>Incremento en M$ respecto del Recomendado. Año de la moneda 2018.</t>
  </si>
  <si>
    <t xml:space="preserve">Según convenio, se financió un total de 677.543. Sin embargo, las Obras Civiles se licitaron por 698.492 registrándose un  incremento de 33.139 en 2017, lo que equivale a un 4,9% del total. </t>
  </si>
  <si>
    <t>Se incorpora aumento de obra autorizado por el gobierno regional por un monto de M$ 37.830 en moneda 2017, que es inferior al 10% del monto recomendado.</t>
  </si>
  <si>
    <t>El contrato se adjudico por $1.139.999.999 y sufrió un aumento de obra de M$66.356 correspondiente al 5,82% correspondientes a mejoras estructurales.</t>
  </si>
  <si>
    <t>El contrato se modifico en -10 mil pesos en sus obras civiles y se reprogramaron sus etapas, solo aumentando el plazo contractual en 30 días año 2016.
OBRAS CIVILES:
EMPRESA INGETAL INGENIERÍA Y CONSTRUCCIÓN S.A. 
MONTO CONTRATO INICIAL: $2.249.828.548 MONTO CONTRATO FINAL: $2.249.818.014 (MODIFICACIÓN DE CONTRATO POR DISMINUCIÓN DE OBRAS POR $4.917 y $5.617 Resolución N°117 y N°1118 del 28/01/2016 y 04/08/2016 respectivamente.</t>
  </si>
  <si>
    <t>Se aumento en M$2.000 porque no se considero la red húmeda de la edificación en la valorización del proyecto.</t>
  </si>
  <si>
    <t>Cabe señalar que el monto inicial de convenio mandato de $1.014.718.000.-, es suplementado después de una re-evaluación aprobada a través de Ordinario N°2761 del GORE, de fecha 24/11/2017, con un monto de $31.816.641.- en el ITEM "Obras Civiles", quedando el monto total del mandato en $1.046.534.641.-.
El valor ingresado corresponde a moneda valor año 2016.
Contrato N°1 del 9/03/2017, monto contratado $994.528.641. Por un plazo de ejecución 240 días corridos. (Obras Civiles).
Addendum de contrato N° 1 de fecha 09/11/2017, que aumenta plazo de ejecución en 60 días corridos, sin aumento o disminución de monto de contrato inicial. (Obras civiles).
Cabe señalar que Equipos y Equipamiento se adjudicaron y se adquirieron, mediante la misma licitación. 
El contrato inicial, es de fecha 02/03/2018, por un monto de $18.222.398.- para ITEM n°1 "Equipamiento y Mobiliarios", y un monto de $7.703.991.- para ITEM n°2 "Equipos", con un plazo de entrega de 7 días hábiles. Por incumplimiento de términos de referencia, por parte del proveedor, se cancela por el ITEM n°1 "Equipamiento y Mobiliarios" la suma de $18.051.717 finalmente.</t>
  </si>
  <si>
    <t>Res. Da.Ex.  N°451 (24.11.2017):  modificación al contrato de obras por M$ 59.663  por aumento de cubos, ejecución de obras extraordinarias y disminución de obras. valor moneda año 2017. -</t>
  </si>
  <si>
    <t>Obras extraordinarias de construcción torre y otro aumento de obra</t>
  </si>
  <si>
    <t>AUMENTO DE OBRA,POR OBRAS EXTRAORDINARIAS.
RES EX 491. 21-07-2016 POR $ -20.915.564 (DISMINUCIÓN DE CONTRATO)</t>
  </si>
  <si>
    <t>El proyecto tuvo una modificación 
monto: de $210.367.383 (impuesto incluido)
Fecha 15 /12/2015</t>
  </si>
  <si>
    <t>EL PROYECTO SE REDISEÑO DE ACUERDO A LA SITUACION EXISTENTE EN TERRENO Y SE ENVIARON LOS ANTECEDENTES A LA SEREMI PARA SU VºBº, LA PLAZA SE ENCONTRABA DISEÑADA SOBRE UNA MATRIZ EXISTENTE. LO QUE PROVOCA UNA DEMORA ENTRE LA SUSCRIPCION DEL CONVENIO Y EL LLAMADO A LICITACION DEL PROYECTO. ESTO NO AFECTO EL VALOR TOTAL DEL PROYECTO.</t>
  </si>
  <si>
    <t>El proyecto sufrió un incremento de costo por M$ 63.486, equivalente al 9.99% del valor inicial del contrato.</t>
  </si>
  <si>
    <t>Durante la Ejecución de la Obra se aumento el contrato Original por actualización Normativa relativa a la obtención del Reconocimiento Oficial - RO</t>
  </si>
  <si>
    <t>INICIALMENTE EL PROYECTO TENIA UN TOTAL ASIGNADO DE M$316.361 (OBRAS CIVILES  M$299.261; CONSULTORIA M$15.600; GASTO ADM.M$ 1.500) CON LO CUAL SE LICITO LA PROPUESTA 18 DE 2014.
SEGÚN RESOLUCIÓN 802 DE FECHA 01/07/2014 LA LICITACION PUBLICA DE LA PROPUESTA 18/2014 QUEDA DESIERTA POR FALTA DE OFERENTES.
LUEGO POR RESOLUCIÓN 994 DE FECHA 08/08/2014 LA LICITACION PUBLICA DE LA PROPUESTA 18/2014 QUEDA DESIERTA POR QUE OFERTAS SUPERABAN MONTO DISPONIBLE.
SEGUN LO ANTERIOR, EL PROYECTO SE FUE A REVALUACIÓN OBTENIENDO LOS SIGUIENTES NUEVOS MONTOS DISPONIBLES PARA LICITAR NUEVAMENTE: TOTAL M$464.533 (OBRAS CIVILES  M$421.278; CONSULTORIA M$15.600; GASTO ADM.M$ 1.500: EQUIPAMIENTO: M$ 25.637), OBTENIENDO CON FECHA 03 DE JULIO DE 2015 EL NUEVO RATE RS DE LA REVALUACIÓN.
CON EL MONTO ACTUALIZADO SE LICITA NUEVAMENTE CON EL NUMERO DE PROPUESTA N° 147/2015, LA CUAL SE ADJUDICÓ AL CONTRATISTA ESTEBAN ROMAN POR MEDIO DE RES. 2314 DE FECHA 10 DE DICIEMBRE DE 2015.
LUEGO EN LA EJECUCIÓN DEL PROYECTO FUE NECESARIO AUMENTO DE OBRAS Y OBRAS EXTRAORDINARIAS En el Ítem de "Equipamiento"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SEGÚN LO ANTERIOR EL NUEVO MONTO TOTAL DEL PROYECTO AUMENTA A M$ 485.513 (OBRAS CIVILES  M$429.770; CONSULTORIA M$15.600; GASTO ADM.M$ 1.500: EQUIPAMIENTO: M$ 38.636).</t>
  </si>
  <si>
    <t>El valor recomendado el 2015 fue de M$3.533.234.- 
El gasto real fue de M$ 2.472.543.-
El proyecto en total tiene una disminución de 1,7%</t>
  </si>
  <si>
    <t>Contrato con Ing mant indust ltda. Stronger $67.792.764 (donde el primero fue por $65.291.462 más una modificación por $2.501.302)</t>
  </si>
  <si>
    <t>El incremento corresponde a:
1) Aumento de contrato de obras civiles por M$800.698 aprobado por Resolución (Ex) DROP XV N°183, tramitada el 29.12.2017.
2) Disminución de contrato de obras civiles por M$141.754 aprobado por Resolución (Ex) DROP XV N°028, tramitada el 15.02.2018.
3) Disminución de contrato de AIF por M$20.958 No requiere resolución, sino las tramitaciones de los estados de pago. recordar que la AIF se paga por HH trabajadas del personal contratado, y si bien es cierto el contrato original fue por M$152.400, se pagó menos ya que el contrato terminó antes de la fecha pactada, pues la obra a asesorar terminó antes del plazo.</t>
  </si>
  <si>
    <t>- Res Exenta N°015/518 de fecha 10-07-2017, Autoriza aumento, disminución y obras extraordinarias. Finalmente se traduce en un aumento de $27.973.107.
Las obras extraordinarias, hace referencia a lo siguiente:
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
Todo lo anterior resulta necesario para la correcta ejecución de la Obra.</t>
  </si>
  <si>
    <t>OBRAS CIVILES SE INCREMENTÓ EN $ 77.997.815 EL MONTO DEL CONTRATO</t>
  </si>
  <si>
    <t>El contrato inicial contemplaba un monto de $557.243.287, mediante la resolución exenta 151039 del 15-12-2017, JUNJI autorizó aumentar el monto del contrato en $21.301.605, con un efecto similar la JUNJI autorizó un según aumento del contrato, aprobando el ajuste de cubo por $26.197.715; mediante la resolución exenta 151076 del 18-04-2018 se autorizó la modificación de contrato que incorporó los dos aumentos anteriores, dejando el valor del proyecto en $604.742.607.</t>
  </si>
  <si>
    <t>VALOR TOTAL RECOMENDADO (SEGÚN CONVENIO, MONEDA 2014), $1.398.650.000 ($1.344.857.000 - OOCC) + ($53.794.000 - CONSULTORÍA) 
VALOR TOTAL CONTRATO OOCC                                                                  $ 1.338.150.000.-
VALOT TOTAL CONTRATO OOCC CON DISMINUCIÓN                               $1.237.432.045.-            
VALOR TOTAL CONTRATO CONSULTORÍA                                                    $      51.800.000.-
VALOR TOTAL PROYECTO                                                                                $1.289.232.045.-
VALOR TOTAL DISMINUCIÓN                                                                         $   109.417.955.- (MONTO INFERIOR AL 10% DEL MONTO RECOMENDADO)</t>
  </si>
  <si>
    <t>Se genera aumento de contrato por nuevas cubicaciones, que arrojaron diferencia en la compra y cuantía de materiales, adicionalmente se debe pagar el arranque de agua potable (como valor pro forma) extra al contrato original de construcción.</t>
  </si>
  <si>
    <t>El proyecto producto del proceso de las 2 licitaciones realizadas para su ejecución resulto significativamente con un menor costo que el monto estimado y recomendado inicialmente.</t>
  </si>
  <si>
    <t>DEBIDO A LA DEMORA EN LA LICITACIÓN SE RECTIFICO LA OFERTA PRESENTADA POR EL PROVEEDOR</t>
  </si>
  <si>
    <t xml:space="preserve">se realiza una modificación de partidas producto de inundaciones del año 2017. Quedando el monto final en M$446.090, pero por una disminución de un valor pro-forma de $2.284.800.  Se vuelve a modificar el monto final quedando en M$ 443.805. Esto quedo refrendado en el decreto 508 del 02 de marzo del 2018. </t>
  </si>
  <si>
    <t>Se realizaran modificaciones al proyecto “Construcción Posta De Salud Rural Quinamavida De Colbún”, que surgen a solicitud de la Seremi de Desarrollo Social de la Región del Maule, donde ésta, solicita modificaciones al proyecto aprobado, esto para dar cumplimiento a las exigencias sanitarias vigentes. Con lo anterior, se solicitó a la empresa ejecutora del proyecto “Construcción Posta De Salud Rural Quinamavida De Colbún”, entregar presupuesto para la subsanar las observaciones sanitarias indicadas por la autoridad sanitaria</t>
  </si>
  <si>
    <t xml:space="preserve">El proyecto sufre un aumento para cumplir con requerimientos técnicos de la normativa de resistencia al fuego
Res. 290 del 14.03.2017 modif 1 que aumenta plazo 30 días por espera de respuesta de mandante
Res 396 del 31.03.2017 modif 2 aumento efectivo 7.299 +45 días se aumenta a precio convenido  superficie de pintura intumescente para estructura de techo y se repara muro medianero con estuco hidrofugo. se aumenta a precio de contrato  estructura de acero de cubierta. Se disminuye perfil omega de cubierta y planchas de policarbonato
Res 676 del 19.05.2017 modif 3 que aumenta plazo + 20 días en espera de respuesta a modificación por parte del mandante
Res 766 del 07.06.2017 modif 4 que aumenta plazo +45 días </t>
  </si>
  <si>
    <t>Aumento de contrato de obras civiles efectuados en el año 2017 por M$76.872.- y en 2018 por M$54.536.-
Del total M$13.330.- fueron pagados con recursos propios.</t>
  </si>
  <si>
    <t>EL CONVENIO MANDATO DE FECHA 02 DE JUNIO DE 2015, ESTABLECE UN MONTO DE M$726.760.- (OBRAS CIVILES)
PARA PROCEDER A LA ADJUDICACIÓN DE LAS OBRAS CIVILES SE SOLICITO UN INCREMENTO DE CONVENIO POR UN MONTO DE M$48.486.-(OBRAS CIVILES), PARA LO CUAL SE REALIZÓ MODIFICACIÓN DE CONVENIO MANDATO CON FECHA 18 DE ABRIL DE 2016, ESTABLECIÉNDOSE UN MONTO TOTAL DE M$826.120.-(OBRAS CIVILES)
SE EFECTUÓ MODIFICACIÓN DE CONVENIO MANDATO DE FECHA 31 DE OCTUBRE DE 2017 QUE INCREMENTA LA ASIGNACIÓN DE OBRAS CIVILES EN M$36.856.-, CON LO CUAL EL PROYECTO CUENTA CON UNA ASIGNACIÓN DE M$862.976.-(OBRAS CIVILES).</t>
  </si>
  <si>
    <t>Aumento de contrato y plazos por aumentos disminuciones y obras extraordinarias. Año de la moneda del valor ingresado  2015.</t>
  </si>
  <si>
    <t>Se cambió el proyecto de agua potable y alcantarillado</t>
  </si>
  <si>
    <t>Modificaciones Contrato N°01
En visita realizada el día 10 de Diciembre de 2015,  la proyectista MINVU Región de Arica y Parinacota, solicita a través de libro de inspección N° 1 folios 6,7 y 8, el cambio de materialidad de 2.020 m2 de pavimento de asfalto a pavimento de hormigón correspondiente al tramo Amador Neghme – Línea del tren, el motivos del cambio es la trabajabilidad de la maquinarias terminadora de asfalto en los 2,4 metros de ancho que posee la ciclovía, además por una seguridad hacia el ciclista y por la velocidad a la que transitan los vehículos por la calzada de Santiago Arata es que se modifica los segregadores tipo zebra que delimitan la calzada de la ciclovía, por la instalación de soleras tipo A, formando un Bandejón entre la calzada vehicular de la ciclovía 
Modificaciones Contrato N°02
En este contexto señalar que, conforme a lo solicitado por la Ilustre Municipalidad de Arica, mediante oficio Ord. N° 2655/2016, en el cual se pronuncian sobre proyectos de luminarias SERVIU, solicitando el recambio de Luminarias de Haluro metálico a tecnología LED, de acuerdo a los requerimientos vigentes a la fecha.
Por otro lado el proyecto original considera la ubicación de postes en el eje de Renato Rocca entre Barros Arana y A. Azolas bajo la línea de Alta Tensión lo cual no es viable, además que en la actualidad esta cuadra cuenta  con postación eléctrica y alumbrado. En este sentido se reubicarán estos postes hacia las cuadras entre Santa  María y Barros Arana las que no cuentan con alumbrado público, y para poder dar cumplimiento a la normativa vigente es necesario incorporar postes y luminarias, lo que justifica el aumento de obras.
Ahora bien, en el Eje de Amador Neghme el proyecto original considera postación para Alumbrado Público, entre Cancha Rayada y Robinson Rojas, en la cuadra norte, lugar por donde la ciclovía no pasa, por lo que se evaluó trasladar estos en el tramo entre Francisco Urzúa y Linderos, que no cuenta con Alumbrado Público.
Finalmente dado que el Proyecto Parque Renato Rocca considerará el proyecto completo de semaforización, se hace necesario suprimir esta partida y la correspondiente al valor proforma.
Modificaciones Contrato N°03
PROYECTO ELÉCTRICO; Según el cálculo realizado de luminosidad este considera la instalación de 70 unidades de postes de 12 mts de altura los cuales no estaban considerados en el proyecto y deben ser considerados como aumento de obras.
PROYECTO DE RIEGO; proyecto el cual considera más metros lineales de tubería y puntos de riegos según lo que se tiene en terreno en el tramo de Amador Neghme y Eilat.
PROYECTO DE SEMAFORIZACIÓN; El proyecto menciona la instalación de 4 intersecciones semaforizados los cuales son Santa Maria esquina Juan Antonio Rios, Santa Maria esquina Gonzalo Cerda, Santa Maria Renato Rocca y Santa Maria esquina Eilat, de lo anterior se indica lo siguiente:
EMPALME DIEGO PORTALES
Se realizó la modificación del trazado de la ciclovía en el tramo entre Raúl del Canto y Diego Portales, evaluada la situación en terreno, el proyecto original destinaba la llegada de la ciclovía en la esquina de Diego Portales con Avenida Santa Maria,  dicha situación proyectada produce un cuello de botella en el tránsito vehicular ya que la ciclovía reducía de dos a 1 pista dicha esquina, además se considera que desde Avenida Santa Maria viniendo desde el sur esta tiene prácticamente 3 pistas y atravesando Diego Portales se reduce a 1 lo cual condiciona el correcto desplazamiento entre vehículos y ciclistas.
OBRAS VARIAS
Durante la ejecución de la obra, su pudo verificar en terreno que no se habían considerado partidas las cuales son relevantes tales como los pasos peatonales en el Bandejón central entre Amador Neghme y Eilat, conexión entre rebaje para minusválidos y veredas proyectadas, baldosas para no videntes en los pasos peatonales del Bandejón central, lo anterior se debe considerar como aumento de obras.</t>
  </si>
  <si>
    <t>A) Presupuesto contratado $213.786.520.-
B) Aumento de Obras           $  29.502.375.-
C) Obras Extraordinarias     $ 137.784.624.-
D) Disminución de Obra      $  43.473.449.-
 Total A+B+C-D                      $337.600.070.-</t>
  </si>
  <si>
    <t>Se considera un aumento en item consultoría de $1.663.385.- según anexo de contrato D.A N° 2602, de fecha 29 de Junio 2019.- 
**1.757.831 corresponde a valor actualizado moneda Presupuesto 2018</t>
  </si>
  <si>
    <t>Por RES DOP (Ex) IR N°219 del 18/10/2017 se realizo disminución de obras, con una variación efectiva de M$9.740.
Por RES DOP (Ex) IR N°39 del 13/03/2018 se realizo un aumento efectivo de M$21.271.-
Por RES DOP (Ex) RT N°60 del 09/04/2018 se realizo una disminución de obras, con una variación efectiva de M$6.437.-
Y que finalmente resulto un monto final de M$2.396.837.-</t>
  </si>
  <si>
    <t>Se consideran 2 aumentos de obra, bajo anexos de contrato por $196.042.515 y $57.074.344, con IVA incluido a la misma empresa ejecutora de obras ARAUCO S.A.</t>
  </si>
  <si>
    <t>Según Convenio Mandato Completo e Irrevocable de fecha 12.01.17 el proyecto fue aprobado por M$ 186.068 desglosados en M$ 1.200 para Gastos Administrativos; M$ 10.000.- para Consultoría y M$ 174.868.- para obras civiles.
Posteriormente se solicitó un suplemento menor al 10% de $ 14.173.020 IVA incluido el cual fue autorizado con fecha 04.04.17 por el Servicio de Gobierno Regional.
Finalmente el costo total de las obras civiles fue de  M$ 189.042.- y el costo total del proyecto M$ 200.242.- valores correspondientes a la moneda del año 2017, año en el cual se ejecutó el proyecto</t>
  </si>
  <si>
    <t>Se redujo la longitud de líneas en dos sectores ahorrando $ 146.998.096.-
Se contabilizan 12 soluciones no abastecidas que suman  $ 137.682.409.-
Multas 3 UF al 03- de noviembre 2018         $                                      82.320.-
Valor total del descuento                                                                 284.762.825.-</t>
  </si>
  <si>
    <t>Se produjo un aumento de obras por $ 49.747.712, equivalente al 9,48% del  valor del contrato original.</t>
  </si>
  <si>
    <t>La variación en moneda presupuestaria 2018 son de M$36.482 que es la diferencia entre el monto de la inversión y el gasto, dado por el ítem obras civiles principalmente</t>
  </si>
  <si>
    <t>01.12.2017 se aprueba aumento por indicaciones presentadas por SENAMA y construccion de muro de enbancamiento, ante la diferencia entre el nivel de las viviendas con la propiedad contigua. Informe en carpeta digital.</t>
  </si>
  <si>
    <t>Debido a que el proyecto se separó en etapas, debido a la disponibilidad presupuestaria, hubo que realizar 6 contratos de obra con distintos contratistas y diferentes gastos generales.</t>
  </si>
  <si>
    <t>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dejando el valor del proyecto en $869.602.983.
Total del monto modificado, respecto al valor del contrato original: M$12.721. 
Año de la moneda del valor ingresado (monto final del contrato M$ 869.603): 2018.</t>
  </si>
  <si>
    <t>El Proyecto "Construcción Parque Avenida Canal de la Luz" se ejecutó con financiamiento Sectorial y su materialización a cargo del contratista "Constructora AMULEN Ltda.". Los Actos Formales del contrato en virtud del gasto asociado a éste, se detallan a continuación:
        TRAMITE	                   RESOLUCIÓN QUE AUTORIZA ACTO	                                MONTO	             PLAZO
Adjudicación/Contrato	Resol. Afecta N° 39 del 07.10.16, (TR. 07.12.2016)	$ 2.428.800.000	      540 dc.
Modificación Contrato	Resolución N° 4797 de fecha 26.12.2017	                  $ 70.375.902      	-----
Modificación  Contrato	Resolución  N° 4888 de fecha 27.12.2017	                  $ 27.199.388	       -----
Modificación  Contrato	Resolución  N° 2726 de fecha 10.08.2018	                  $ 29.047.308	       -----
Modificación  Contrato	Resolución  N° 3656 de fecha 31.10.2018	                -$ 1.300.008	       -----
	                                                                                          MONTO  FINAL  TOTAL     $ 2.554.122.590</t>
  </si>
  <si>
    <t>Modificaciones al contrato , en cuanto al monto consisten 
Disminución de obras $27.177.001
Obras Nuevas: $37.793.919
Obras extraordinarias $55.244.205
Aumento efectivo del contrato $65.861.123
Nota: se corrige monto nominal de incremento ya que no esta considerado aumento de item consultoria que corresponde a M$9.550</t>
  </si>
  <si>
    <t>El incremento  corresponde a obras civiles . Se indica en M$</t>
  </si>
  <si>
    <t>La Municipalidad no aprobó el proyecto original, por lo que a lo largo de la Etapa de Ejecución se tuvieron diferentes situaciones con aumentos y disminuciones de obras, así como obras extraordinarias. El resultado fue cambios menores al 10% de lo recomendado.</t>
  </si>
  <si>
    <t>El contrato original significó un aumento de 9,24% sobre lo recomendado, no obstante se realizó una disminución de las asignaciones por lo que su gasto real fue superior en 4,95% respecto a lo recomendado, es decir, el incremento total fue de M$ 29.910 en moneda 2018.</t>
  </si>
  <si>
    <t>En moneda presupuesto 2018 se gasto menos en los ítem equipos, equipamiento, obras civiles, otros gastos, gastos administrativos y un poco mas en consultarías totalizando una variación de -$22.719 entre la programación de la inversión y la solicitud de financiamiento.</t>
  </si>
  <si>
    <t>REBAJA MONTO CONTRATO.</t>
  </si>
  <si>
    <t>Las  modificaciones corresponden al aumento de partida de las obras civiles con respecto al contrato original que se realizó en Mayo del 2017, por un total adicional de $37.478.963.-Los valores de las demás asignaciones se mantuvieron levemente inferiores a los montos indicados por el Convenio (Moneda IDI 2013).</t>
  </si>
  <si>
    <t>En moneda presupuesto 2018 se produjo una variación en los ítemes consultarías, otros gastos y gastos administrativos entre lo gastado y la programación de la inversión que totaliza -M$7.985</t>
  </si>
  <si>
    <t xml:space="preserve">MEDIANTE RESOLUCIÓN EX 570 21.08.2015 CON EL CUAL SE  REALIZA UN AUMENTO  DE OBRAS EXTRAORDINARIAS POR UN MONTO DE $367.416.707 Y 120 DÍAS, ADICIONALMENTE SE MODIFICO EL PLAZO DE EJECUCIÓN A FINDE AGREGAR 100 DÍAS ADICIONALES  A FIN DE INCLUIR  LOS PAGOS  PAGO RESPECTIVOS.
SE REALIZA ADDEMDUM  POR OBRAS EXTRAORDINARIAS POR UN MONTO DE $ 86.135.396 CON 93 DÍAS ADICIONALES.. </t>
  </si>
  <si>
    <t>Res. 2158 del 10-06-2015 que contrata a Constructora Seminario Ltda., para la ejecución del Eje Nueva Imperial
Res. 5302 del 28-12-2015 que aprueba Obras Extraordinarias por M$12.035, Supresiones de Obra por M$4.156, Disminuciones de Obra por M$3.101 y Aumentos de Obra por M$11.694, para dar cumplimiento a los estándares insertos en el Plan Ciclovías.
Res. 2113 del 20-06-2016 que contrata a Carlos Montino Carrasco., para la ejecución del Eje Av. La Reconquista, Eje Océano Atlántico y Eje Pasaje Diecinueve
Res. 183 del 19-01-2017 que aprueba Disminuciones de Obra por M$30, aumentos de Obra por M$5.537 y Obras Extraordinarias por M$1.542, para realizar modificaciones al trazado eje Pasaje 19, emplazamiento Iluminación y modificación aguas lluvias Avenida La Reconquista.
Res. 443 del 08-02-2017 que contrata a Marco Zenteno Figueroa, para la ejecución del Eje Curanilahue y eje Nueva Imperial
Res. 3181 del 05-09-2017 que aprueba Supresión de Obras por M$21.760, Aumentos de Obras por M$16.450 y Obras Extraordinarias por M$5.310, para ejecutar remoción de veredas, Remoción de Pavimentos, cambiar sumideros en mal estado, confeccion e instalacion de Paradero.
Res. 3864 del 30-10-2017 que aprueba Supresión de Obras por M$7.245, Aumentos de Obras por M$5.412 y Obras Extraordinarias por M$1.833, para instalación de segregadores y bolardos, construcción de sumideros, mejoramiento de paraderos.
Res. 3490 del 03-10-2017 que contrata a Milton Burgos Sandoval, para la ejecución del Eje Finlandia
Res. 1447 del 02-05-2018 que aprueba Supresión de Obras por M$351 y Aumentos de Obras por M$4.579, para ejecutar mas accesos vehiculares y mejora de pavimentos.</t>
  </si>
  <si>
    <t>En junio de 2017 se aprueba convenio mandato por un costo total de 444.148[M$], desglosado en consultorías 8.225[MS$], obras civiles 419.302[M$] y equipos 16.621[M$]. En octubre de 2017 se solicita mediante oficio un aumento equivalente al 9,8% del valor aprobado para obras civiles el cual ascendía a 419.302.000[$]. Luego mediante certificado N°365 el CORE aprueba aumento de presupuesto en ítem obras civiles por un monto de 39.368.281[$], llegando a una inversión total de dicho ítem a 458.670.281[$].</t>
  </si>
  <si>
    <t xml:space="preserve">OBRAS CIVILES : $ 212.025.543.-  AUMENTO  DE  OBRA 
GASTO ADMINISTRATIVO :  Sin modificación 
EXPROPIACIÓN: Sin modificación 
CONSULTORIA : Sin modificación </t>
  </si>
  <si>
    <t>Modificacion de contrato contempla, ajustes de cubos, obras extraordinarias, disminucion y aumento de partidas, expresados enmponeda presupuestaria.</t>
  </si>
  <si>
    <t>La IDI fue reevaluada a inicios del año 2016, quedando por un valor total de M$1.177.078.-, según el siguiente detalle: 
OOCC: M$ 1.028.016.-, y	
Consultoría: M$ 149.062.-
El mismo año la IDI fue licitada y se adjudicó por un total de: M$1 091 231.-, según el siguiente detalle: 
OOCC: M$ 953.040.-, y
Consultoría: M$ 138.191.-
Durante la ejecución del contrato se realizaron las siguientes modificaciones:
OOCC: M$ 114.456.-, y
Consultoría: M$ 16.596.-
Las modificaciones fueron un 9,63% del monto recomendado.
Nota: El contrato es sin reajuste, por lo que la modificación que sufrió se realizó en la misma moneda.</t>
  </si>
  <si>
    <t>OBRAS CIVILES 
Resolución Ex Nº 1689 del  29.05.2018  : Disminución de obra : $ 93.231.306.- Aumento  de Obra: $105.621.499.-Aumento Efectivo = $12.390.193.-
La modificaciones son producto de movimiento de tierras, obras de hormigón, drenaje y protección de muros y pilas de socalado, teniendo un aumento efectivo de M$ 12.390</t>
  </si>
  <si>
    <t>Proyecto tuvo un costo menor por menor monto ofertado y adjudicado.</t>
  </si>
  <si>
    <t>1.- Contrato de Diseño de Especialidades y Ejecución de Obras para la construcción de sala cuna y jardín infantil Villa Las Islas, Los Ángeles  entre JUNJI Región del Biobio y Bravo Construcciones Limitada, RUT 76.304.460-2, por un total de $585.287.489.- 
Con todas las modificaciones (aumento de obras, obras extraordinarias, ajustes de cubos) el valor final es $638.800.748.- 
El contrato considera tanto las Consultorías (especialidades) por $18.419.924.- y Obras Civiles $620.380.824.- con todas sus modificaciones.</t>
  </si>
  <si>
    <t>El proyecto se licitó por primera vez en el año 2015 con el monto recomendado y esta licitación resultó desierta sin oferentes. Se volvió a licitar en el mismo año resultando nuevamente sin oferentes. Se realizó entonces la Reevaluación del monto y se optó por una modalidad de Trato Directo que fue Tomada de Razón por la Contraloría en octubre de 2017.</t>
  </si>
  <si>
    <t>El proyecto tuvo 3 modificaciones de contrato:
Modificación Nº1: Disminución Efectiva de Obras por un monto de $346.410.239
Modificación Nº2: Aumento Efectivo de Obras por un monto de $465.086.307
Modificación Nº3: Aumento Efectivo de Obras por un monto de $259.405.967
La disminución de obras tuvo relación con la ejecución de algunas obras en el tiempo que transcurrió entre la aprobación del proyecto y su financiamiento.</t>
  </si>
  <si>
    <t>Res. 124 del 27-10-2016 que contrata a Luis Estrada Recabarren, para la ejecución del eje O´higgins, eje Tucapel - Barros Arana - Castellón y Eje Diagonal.
        Res. 3319 del 15-09-2017 que aprueba Obras Extraordinarias por M$39.652, Aumentos de Obra por M$30.061, Disminuciones de Obra por M$6.872 y Supresiones de Obra por M$12.106 por construcción de sumideros, Pintado de calzada con poliurea en azul en cruce de calles, Modificación Isla Avda. padre Hurtado/O´Higgins, Empalme Ciclorruta en calle Ongolmo esquina Calle Barros Arana, Pintado Soleras amarillas y Letreros No estacionar, Vertederos lateral en calles Transversales, Eliminación zonas de estacionamiento frente a la entidad Coopercarab, Cabezas de soleras en Hormigón, hitos verticales color naranja.
Res. 3861 del 02-11-2016 que contrata a Constructora Mayor Ltda., para la ejecución del Eje Manuel Rodriguez 
         Res. 942 del 21-03-2017 que aprueba Supresiones de Obras por M$361, Disminuciones de Obras por M$408, aumentos de Obras por M$1.416 y Obras Extraordinarias por M$6.368 para  incorporar sumideros,aumentar el numero de rebajes peatonales, reemplazar aspersores y tuberías del sistema de riego. 
Res. 10 del 21-02-2017 que contrata a Constructora B &amp; F S.A., para la ejecución del eje Chacabuco/ Roosvelt/ Juan Bosco.
        Res. 2922 del 17-08-17 que aprueba aumentos de obra por M$673 y Obras extraordinarias por M$1.763, para implementar medidas que mitiguen las molestias y que mantengan controlada la congestión vehicular.
        Res. 3866 del 30-10-2017 que aprueba Supresiones de Obra por M$53.528 y Obras extraordinarias por M$61.679 por cambios en el tipo de segregador.
        Res. 4775 del 29-12-2017 que aprueba Aumentos de Obra por M$33.597,  Obras Extraordinarias por M$9.275 y Disminuciones de Obra por M$8.064 para corregir sumidero emplazado en calle Roosvelt frente a Pelantaro en mal estado, cuerpo sumidero en albañilería, lineas soleras desfasadas, aposamiento Aguas Lluvias en paraderos, canal de aguas lluvias dañadas.
Res. 1125 del 04-04-2017 que contrata a Comercial Industrial Santa Olga Ltda., para la ejecución del Eje Ongolmo I, entre Av. Manuel Rodriguez y Av. Los Carreras.
        Res. 3603 del 06-10-17 que aprueba Supresiones de Obras por M$8.382 y Obras Extraordinarias por $15.660 por cambios en el tipo de segregador.
        Res. 4312 del 29-11-17 que aprueba disminuciones de obra por M$4.472 y aumentos de obras por M$33.551 para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
        Res. 4729 del 28-12-17 que aprueba Obras Extraordinarias por M$5.069 para ejecución de aceras, construcción de sumidero, incorporación de señalética vehícular. 
Res. 37 del 29-06-2017 que contrata a Carlos Montino Carrasco, para la ejecución del Eje Ongolmo II, entre Av. Los Carreras y Diagonal Pedro Aguirre Cerda.
        Res. 671 del 01-03-18 que aprueba Aumentos de Obras por M$33.238, Obras Extraordinarias por M$8.735, Disminuciones de Obra por M$15.536 y Supresiones de Obra por M$1.090 para realizar mejoras al contrato tales como rehacer aceras aumentándoles la pendiente, cambios en la señaléticas y demarcación vehícular, instalación de poste, colación de bolardos Tipo 1.</t>
  </si>
  <si>
    <t>El aumento de obras genero aumento del presupuesto moneda 2017</t>
  </si>
  <si>
    <t>Aumento de obra por $20.186.927, aprobado por Resolución Exenta N°1.093 de fecha 25 de julio de 2018. Incorpora 2 nuevas soluciones fotovoltaicas a las 16 iniciales de este proyecto. Se expresa en moneda 2018.</t>
  </si>
  <si>
    <t>Contrato de EBCO:
Res. 638 del 27-02-2018 que aprueba Supresión de Obra por M$418.459, Disminuciones de Obra por M$230.569, Aumentos de Obra por M$405.173 y Obras Extraordinarias por M$490.571 enfocados en solución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
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t>
  </si>
  <si>
    <t>El monto inicial del proyecto era por un monto de M$ 813.899 . Se hizo una reevaluacion del proyecto y el CORE autorizó un incremento de 
M$ 281.989, quedando por un Total de M$ 1.095.888.   Luego cuando la empresa quiso conectar el sistema de alcantarillado a la Red Pública, se encontró con que este no daba la cota y nuevamente se solicitó un aumento de fondos para realizar el estudio y la construcción de una planta elevadora y poder terminar la obra y conectar el alcantarillado. Este aumento de fondos fue de $ 32.392.372.-</t>
  </si>
  <si>
    <t>aumentos ($210.419.585) y disminuciones ($1.556.988) de obras, el monto total fue de $2.352.518.469 IVA incluido, los cuales fueron cancelados por el mandante (GORE).</t>
  </si>
  <si>
    <t>Res. ex. N° 825 del 17/05/2018, aprueba aumento Ctto., por $$42.045.370.-  .Informe técnico del 13/03/2018.         Causa: Dar solución a arranques de agua potable y uniones domiciliarias al sgte. proyecto para evitar demoler paños de pavimento en el corto plazo                            
 Res. ex. N° 1123 del 05/07/2018, aprueba aumento Ctto. por $183.233.151. Informe técnico del 16/05/2018.(FNDR $65.266.995,- y Sector $117.966.156,-)-   Causa: Complementa en Etapa 1, el proyecto de aguas lluvias del Loteo, para dar solución integral a la etapa 1 y siguiente.
Valor moneda nominal año 2018</t>
  </si>
  <si>
    <t>Res. 30 del 08-06-2017 que contrata a Constructora Manzano y Asociados Ltda., para la Construcción del Parque Humedal Los Batros, San Pedro De La Paz.
         Res. 4657 del 26-12-2017 que aprueba aumentos de obra por M$345.382, Obras extraordinarias por M$546.249 y Supresiones de Obra por M$317.157 para retirar excedentes de fondos de sitios de viviendas, rellenos, Cambio Trazado de Colector de Aguas Lluvias Sector Cancha de Futbol, Reja Perimetral, cambio de fundaciones de Pasarelas, 
         Res. 729 del 06-03-2018 que aprueba aumentos de obra por M$570.121, Obras Extraordinarias por M$68.839, Disminuciones de Obra por M$16.247 y Supresiones de Obra por M$7.076 para Mejorar y reforzar rejas Perimetrales ambas Canchas de Futbol, mejorar y reforzar barandas de terrazas y pasarelas, Dar solucion a las aguas lluvias interiores del parque, Empalme acceso Peatonal con Avenida Las Torres, Empalme Acceso Vehicular con Avenida Las Torres, Mejoramiento Evacuación de Aguas Lluvias acceso Candelaria, Refuerzo Estructura Cubierta Sede Social, Modificación Proyecto Sanitario, Modificacion Hojalatería de accesos y Camarines, Mejoramiento fundaciones de Torres de Iluminación, Mejoramiento Evacuación Aguas Lluvias Acceso Sur, Instalar césped con su riego, Señáleticas.</t>
  </si>
  <si>
    <t>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$938.179.738.
Total del monto modificado, respecto al valor del contrato original: M$33.891. 
Año de la moneda del valor ingresado (monto final del contrato M$ 938.180): 2017.
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$938.179.738.
Total del monto modificado, respecto al valor del contrato original: M$33.891. 
Año de la moneda del valor ingresado (monto final del contrato M$ 938.180): 2017.</t>
  </si>
  <si>
    <t>Dentro del proyecto original no se contemplaba la ejecución de la franja del terreno, denominado sector chinchorro de la avenida Santiago Arata, correspondiente al tramo entre Eilat y salida norte de la Copec, quedando aproximadamente 200 metros sin conexión de ciclovía y veredas, para dar solución a esta problemática se presentó la propuesta para complementar la unión de este tramo faltante, la cual fue aceptado por este servicio para su ejecución, con el fin de dar continuidad al proyecto.
Lo anterior, producto que dicho tramo es una parte del terreno que es de propiedad del Estado Peruano luego del Tratado de 1929.
De acuerdo al plan regulador de la Cuidad de Arica, y lo indicado en su articulo 10, que considera esta franja como un Bien Nacional de Uso Público existente y a la vez en el Artículo 49 del mismo que define a la Avenida Santiago Arata como vía colectora y establece su ancho entre líneas oficiales en 54 mts entre líneas oficiales.</t>
  </si>
  <si>
    <t>Primero que todo la licitación se contrato por menor monto $M362.234, y luego se realizo una modificación de contrato aumentando este contrato en M$20.352 . Monto final del contrato con modificaciones M$382.586.-</t>
  </si>
  <si>
    <t>El proyecto tuvo cuatro obras extraordinarias, las cuales de detallan a continuación:
- Obra extraordinaria N° 1: El proyecto no consideró en su origen dar solución técnica de ningún tipo al acceso al recinto por la zona vehicular, existiendo un canal que evacúa aguas lluvias y una vertiente. Se propuso la instalación de una alcantarilla de 6 metros de largo con dos muros boca o de soporte de cada lado de la obra y losa hormigón de terminación superior para permitir salvar el tránsito peatonal y vehicular. El costo total fue de $3.488.797.
- Obra extraordinaria N° 2: 
Construcción de talud con drenaje de 60 metros de longitud con geo textil por infiltración de vertiente, conduciéndola a una  cámara nueva. El costo de esta obra fue de $1.125.623.
- Obra extraordinaria N° 3:
Consideró la pavimentación de tramos entre reja de protección de la cancha y la cancha, construcción de dos marquesinas. El costo fue de $2.100.888.-
- Obra extraordinaria N° 4:
Consideró la instalación de letras para el acceso a portería del estadio.
Costo: $2.479.008.
La modificación del contrato fue aprobada por Resolución Exenta N° 2186/02.10.2017 del Gobierno Regional, por un monto total de M$ 9.195 pesos.</t>
  </si>
  <si>
    <t>RES.DOH XI N° 787	    07-12-2017	
AUMENTO CONTRATO:	$ 83.303.609	
NUEVO MONTO:	$ 918.170.561	
AUMENTO PLAZO:	0	DÍAS
PLAZO:	360	DÍAS
RES.DOH XI N° 230	24-04-2018	
AUMENTO CONTRATO:	$ 58.934.279	
NUEVO MONTO:	$ 977.104.840	
AUMENTO PLAZ0:	90	DÍAS
NUEVO PLAZO:	450	DÍAS</t>
  </si>
  <si>
    <t xml:space="preserve">EL PROYECTO NECESITO RECURSOS ADICIONALES EN ÍTEM OOCC POR LOS SIGUIENTES MOTIVOS (Moneda Año 2018); 
-OBRAS EXTRAORDINARIAS $       55.189.313 RES. N°3043 DEL 17.10.2018 (Durante la ejecución se hacen necesarias obras adicionales que tiene relación con; Restauración muro mampostería existente, tratamiento unión junta muro mampostería existente y nuevo, encamisados provisorios para futura viviendas 3era etapa, arriostramiento provisorio pórtico, estructura metálica de refuerzo para portales y equipo de bombas)       
-AUMENTO DE OBRAS           $  286.768.661   RES. N°3043 DEL 17.10.2018 ( se ajusta número de partidas con el fin de; efectuar refuerzo de hormigón para colector sanitario, señalética instrucción en áreas de ejercicios, obras adicionales de hormigón, pavimentos de hormigón estampado, piedra, solerillas, vigas laminadas para sombreaderos, ejecución de un nuevo portal de hormigón, refuerzo para fundaciones de portales existente y estanque de hormigón armado para riego) </t>
  </si>
  <si>
    <t>EL MONTO FINAL DEL PROYECTO EN MONEDA 2018 CORRESPONDE A M$ 1.932.181, QUE CORRESPONDE A M$ 55 EN GASTOS ADMINISTRATIVOS, MÁS M$ 1.932.181 EN OBRA.</t>
  </si>
  <si>
    <t>debido a obras extraordinarias.</t>
  </si>
  <si>
    <t>22.12.2014 M$49.952 Se aprueba aumento por reubicación de redes de ESSBIO
30.04.2015 M$16.637 aprobados para realizar trabajos no considerados de alcantarillado.
14.07.2015 M$234.966 por mayores valores proforma
23.07.2015 M$26.069  ESSBIO solicita cambiar el estandar de las tuberias por otra no considerada en proyecto y el cierre de pozos en terrenos expropiados.
25.01.2016  M$89.578 obras extraordinarias indicadas por ESSBIO y valores proforma de Entel
11.05.207 M$279.389 aumentos requeridos por obras indicadas por Municipalidad, ESSBIO, Telecomunicaciones y Ferrocarriles.
02.08.2017 M$58.964 aumentos producto de obras CGE, accesos, EFE, y proforma
10.11.2017 M$-55.171 disminución en valores proforma.</t>
  </si>
  <si>
    <t>Contrato OOCC original M$573.857
Contrato final, con modificaciones, M$594.143
Las modificaciones se derivan de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t>
  </si>
  <si>
    <t>Mediante Contrato 11738-1 aprobado bajo Resolución DOH Nº 3826 de fecha 13.11.2018, la modificación seria de la siguiente manera:
Disminucion de obras: $9.698.500
Obras nuevas: $23.490.324
Obras Extraordinarias: $19.525.363
 lo que da un aumento efectivo de $33.317.187
Se corrige incremento por mal ingreso</t>
  </si>
  <si>
    <t>Como se explica en cuadro anterior,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
Por lo tanto, se indica que el monto adjudicado del contrato fue menor al monto aprobado por ministerio de Desarrollo Social. (Moneda año 2017).
Cabe destacar que el contrato se realizó durante los años 2017-2018.</t>
  </si>
  <si>
    <t>El proyectos tuvo un aumento menor al 10% según se informa en Res. Ex. DROH Los Ríos N°1294/2018: Aumento de Obra por M$25.014</t>
  </si>
  <si>
    <t>El proyecto tuvo un aumento de contrato de $17.960.376 y una disminución de $18.620.977, moneda 2018</t>
  </si>
  <si>
    <t>El contrato se adjudicó por Res DOH IX Región N°1058/16.05.2017, con un plazo contractual de 360 días corridos y un monto de M$1.694.7623. Contrato aumento de plazo, según Resolución DOH IX Región N°816/02.05.2018 por 150 días corridos y un monto de M$284.711. 
Todo fue con recursos sectoriales Mop, Item 31.
Contrato de Asesorías: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El contrato se adjudicó por Res DOH IX Región N°1387/19.06.2017. El monto original contratado para Asesorías fue de M$245.741
Tuvo aumento, según Resolución DOH IX Región N°1077/30.05.2018. Contrato por aumento monto M$41.283 
Asesoría está directamente relacionada con con el monto y duración de cada contrato de obras, incluidas sus modificaciones.
Todo fue con recursos sectoriales Mop, Item 31.</t>
  </si>
  <si>
    <t xml:space="preserve">La modificación se realizo por obras extraordinarias consistentes en rebajes de acera accesibilidad universal y construcción de mamposteria H:0.5 m de 83 ml y muretes de soleras tipo A en 133 ml según contrato de fecha 18 de enero de 2018 y aprobado por  ordinario N°4460 de fecha 28.12.2017 emitido por Gobierno Regional Bío Bío. </t>
  </si>
  <si>
    <t>El proyecto no sufrió reevaluaciones en su desarrollo. Sin embargo, el monto contratado fue inferior en 13,45% al valor recomendado en el análisis ex ante, aunque posteriormente, en la ejecución del contrato, se realizaron 3 modificaciones lo que significó un aumento de contrato de 18,35%, que representó un aumento de 2,43% respecto al valor recomendado.
Con lo anterior, y de acuerdo a lo indicado por DIPRES, se debió ajustar el valor del proyecto al monto del contrato original y someter a reevaluación la iniciativa por los cambios posteriores realizados, que superaron el 10% sobre el contrato y significaron modificaciones sustanciales al proyecto recomendado en el ex ante.
Las modificaciones realizadas fueron 3. La primera se produjo por la necesidad de realizar cambios al proyecto original diseñado, en los componentes del volumen de regulación, mejoras en impulsión, arranques, tratamiento, planta elevadora, bombas y caseta de tratamiento. La segunda modificación para agregar 88 beneficiarios, lo que implicó red de distribución adicional y nuevos arranques, además de cierre de recinto generador. La tercera para agregar nuevos beneficiarios, con una nueva ampliación de la red en 30 mts. y 11 nuevos arranques, además de obras eléctricas y motor bomba. Todo lo anterior implicó un incremento final de M$130.597.- sobre el contrato.</t>
  </si>
  <si>
    <t xml:space="preserve">EL MONTO RECOMENDADO Y SEGUN CONVENIO MANDATO CON GORE BIO BIO, FUE DE $ 431.290.000.- Y, CON LA ACTUALIZACIÓN DE LA MONEDA ACTUALIZADA A DICIEMBRE DE 2015 EL MONTO FUE  DE $ 471.164.542.-  , SE SOLICITÓ UN ADICIONAL DE $ 0,6 %  EQUIVALENTE A  2.825.988.-  QUEDANDO FINALMENTE EN $ 473.990.000.- QUE FUE EL VALOR DEL CONTRATO. DE OBRAS CIVILES . EN CONSULTORIA NO HUBO VARIACIONES ENTRE LO RECOMENDADO Y LO CONTRATADO.
EL MONTO RECOMENDADO QUE APARECE EN MODIFICACIONES MENORES AL 10 % </t>
  </si>
  <si>
    <t>ESTA INCREMENTACIÓN DE MONTO SE FUNDAMENTA EN EL DECRETO ALCALDICIO N°716/2018 EL CUAL CONCEDE UN AUMENTO DE RECURSO DE $27.465.090 (VEINTISIETE MILLONES CUATROCIENTOS SESENTA Y CINCO MIL NOVENTA PESOS)  JUSTIFICADOS  EN LA INSPECCIÓN TÉCNICA DE OBRAS PARA:
-DISPOSICIÓN DE COBERTURA VEGETAL.
-ESCARPE  PARA FRANJA CORTAFUEGO.
-COLOCACIÓN CARPETA RODADOS PARA CAMINO PERIMETRAL.
-CONSTRUCCIÓN DE CANALES CAPTADORES  DE AGUAS LLUVIAS.
-SISTEMA DE SUJECIÓN CANALES  AGUAS LLUVIAS
EN CUANTO A LAS MODIFICACIONES, ESTAS NO ALTERARON EL PROYECTO ORIGINAL 
.</t>
  </si>
  <si>
    <t>Modificación de obras civiles, (disminuye, aumenta y obras extraordinarias), aprobados por Res. Ex. N° 499 del 26/03/18 del Serviu, de acuerdo a , informe técnico del 12/12/2017.  moneda nominal 2018</t>
  </si>
  <si>
    <t xml:space="preserve">SE REALIZO UNA ACTUALIZACIÓN DE OFERTA  DEBIDO A LA DEMORA  EN LE PROCESO DE LICITACIÓN . </t>
  </si>
  <si>
    <t xml:space="preserve">Obras Civiles valor moneda efectiva de pago año 2018. Aumento total  del Contrato. $184.223.249- (Sector $144.942.733.- FNDR $39.280.516 = 5,55% valor FNDR), Aprobado por Res. ex. N° 963 del  08/06/18 del SERVIU. </t>
  </si>
  <si>
    <t>Trato directo para la contratacion del servicio de reparaciones menores para el SAR
Valor año 2018</t>
  </si>
  <si>
    <t xml:space="preserve">El monto original del proyecto es de $536.449.676, según detalle de las Modificaciones de Contrato, el Proyecto se ejecutó por un valor de $625.365.893 (mayor información en Informe de Recepción definitiva y Resoluciones)
Existieron tres modificaciones de obra </t>
  </si>
  <si>
    <t>OBRAS CIVILES :
RESOLUCIÓN  Nº 36 DEL 12.07.2016 CTTO : MONTO 587.201.322.- AUMENTO OBRA  EFECTIVO : $ 79.878.678.-MONTO FINAL CTTO: $667.080.000.-
El proyecto tuvo una modificación mayor al 10% del monto recomendado, sin embargo no fue reevaluado.</t>
  </si>
  <si>
    <t>Complementar la Calidad técnica y de Diseño del proyecto.  Valor nominal año  2017</t>
  </si>
  <si>
    <t>El contrato de obras sufrió aumento monto, según Resolución DOH IX Región N°491/22.03.2018 por M$94.101 y el contrato de asesoría sufrió modificación por monto M$13.644. 
La modificacióm fue para realización de desarrollo completo en sondaje, instalación de 55 arranques nuevos, 13 reconexiones de arranques, nueva red de impulsion y red de distribucion de nuevos arranques.</t>
  </si>
  <si>
    <t>La Dibam solicitó modificar algunas partidas e incorporar nuevos requerimientos de voz y datos entre otros</t>
  </si>
  <si>
    <t>RES. N° 1334 DEL 03/08/2018,  MEJORAR Y COMPLEMENTAR EL PROYECTO, NUEVAS PARTIDAS PARA UNA MEJOR FUNCIONALIDAD Y SEGURIDAD AL SECTOR, IMPLEMENTACIÓN DE SEÑALIZACIÓN DE NOMBRES DE CALLES, PREVENTIVAS Y DE DEMARCACIÓN DE CALZADAS COMO MEDIDAS DE MITIGACIÓN VIAL, OBRAS PARA SEGURIDAD VEHICULAR Y PEATONAL LO QUE GENERA AUMENTO DE PLAZO Y CONTRATO. AUMENTO DE OBRA Y OBRAS EXTRAORDINARIA SEGÚN INFORME TÉCNICO DE FECHA 10/05/2018-  VALOR MONEDA NOMINAL AÑO 2018</t>
  </si>
  <si>
    <t xml:space="preserve">El proyecto no tuvo re-evaluaciones. Pero si una modificación inferior al 10% por modificaciones en los contratos de obras civiles y consultorías. </t>
  </si>
  <si>
    <t>No hay re evaluaciones en el proyecto..
Revisando en detalle la ejecución del proyecto se determina que no hay aumentos ni modificaciones a los contratos celebrados con los diversos contratistas que ejecutaron las obras civiles.</t>
  </si>
  <si>
    <t>Durante la ejecución del diseño se encontró deficiencias en la calidad del terreno, lo que implica fundar la estructura sobre un sistema de pilas de grava compactada, esto lleva a un aumento significativo en los costos de obras, en relación al presupuesto aprobado originalmente</t>
  </si>
  <si>
    <t>La reevaluación se origina debido a la actualización de equipamiento, específicamente la incorporación de catres clínicos para mayor comodidad y bienestar de los adultos mayores residentes.</t>
  </si>
  <si>
    <t>El proceso de re-evaluación se originó, debido a un aumento de las obras civiles en un 25% en relación a lo recomendado originalmente. De acuerdo con el informe de técnico del Departamento de Cuartes de Carabineros de Chile, dicha situación se originó por concepto de cubos revisables, así como de obras extraordinarias que no fueron contempladas originalmente en el proceso de evaluación y que generaron el incremento en las partidas de la inversión recomendada, dichas partidas corresponden por ejemplo a la construcción de un muro de contención para nivelar el terreno.</t>
  </si>
  <si>
    <t>Este proyecto tuvo 3 modificaciones con incrementos de monto en el contrato de obras civiles y dichos aumentos no sobrepasaron el 10% del costo total del proyecto.</t>
  </si>
  <si>
    <t>No hubo reevaluaciones del proyecto durante la etapa, pero modificaciones inferiores al 10% debido a modificaciones en las cantidades ejecutadas correspondientes a las partidas de excavaciones para fundaciones, hormigón y enfierraduras de  cimientos.</t>
  </si>
  <si>
    <t>El Proyecto tuvo una reevaluación 
1.- INFORME QUE CONTEMPLE ANÁLISIS COMPARATIVO DE LAS DIFERENCIAS ENTRE EL
PRESUPUESTO RECOMENDADO Y LO PROPUESTO EN LA REEVALUACIÓN. EL ANÁLISIS
DEBE INCLUIR EL DETALLE DE LAS PARTIDAS MÁS RELEVANTES E INCIDENTES Y LA
DEBIDA JUSTIFICACIÓN.
2.- PRESUPUESTO DETALLADO DE LOS AUMENTOS DE OBRAS, GASTOS GENERALES Y
OBRAS EXTRAORDINARIAS VISADO POR LA UNIDAD TÉCNICA ADEMÁS DE VALORIZAR
LOS EQUIPOS REQUERIDOS DEBIDO A QUE EN EL PRESUPUESTO INCORPORADO NO SE
CONSIDERA.
3.- INFORME Y APROBACIÓN DEL SERVICIO DE SALUD ARAUCANÍA SUR DE TODAS LAS
MODIFICACIONES SOLICITADAS (PMA, EQUIPOS, EQUIPAMIENTO) ADEMÁS DE LAS
RESPECTIVAS VALIDACIONES Y ACTUALIZACIONES DE LOS ESTUDIOS DE RECURSO
HUMANO Y SUSTENTABILIDAD FINANCIERA VISADOS POR NIVEL CENTRAL.
4.- INFORME DE AVANCE FÍSICO - FINANCIERO DE LA ETAPA.
5.- INFORMACIÓN DE ASIGNACIONES, CONTRATOS Y GASTOS INGRESADA Y
ACTUALIZADA EN EL BIP.
6.- CRONOGRAMA DE ACTIVIDADES ACTUALIZADO.
7.- DETALLE Y JUSTIFICACIÓN DE LOS AUMENTOS DE PLAZO Y MAGNITUD, SI
CORRESPONDE.
8.- JUSTIFICACIÓN ECONÓMICA Y REEVALUACIÓN ECONÓMICA DE ACUERDO A
METODOLOGÍA VIGENTE.
9.- CORREGIR FICHA IDI E INCORPORAR TODOS LOS ANTECEDENTES A LA CARPETA
DIGITAL.</t>
  </si>
  <si>
    <t xml:space="preserve">No se realizaron revaluaciones </t>
  </si>
  <si>
    <t>Existión solo una reevaluación. Se restituyó RS original por cierre ejercicio presupuestario y se retoma proceso al año siguiente.
La reevaluación fué menor del 10% en monto pero hubo disminuciones y aumentos de obras por mayores porcentajes que apuntaron a resolver mejoras al proyecto.</t>
  </si>
  <si>
    <t>- La Iniciativa se sometió a un análisis de reevaluación, solicitado por la Unidad Financiera GORE, debido a que  el valor ofertado en proceso de licitación supera en 20,45% al valor Recomendado, por lo tanto se aprueba nuevo monto de M$2.525.790 idi 2013(2.972.792 moneda presupuesto 2018).
-La obra en se adjudicó en tres procesos licitatorios distintos, una para calles de comuna de Chaiten, otra para calles de comuna de Hualaihue y otra para calles de comuna de Futaleufu y Palena. 
-Durante la ejecución del proyecto se realizaron modificaciones de obras, las cuales incluían, aumentos de obras, obras extraordinarias, disminuciones de obras, de acuerdo a los antecedentes proporcionados por la Unidad Técnica SERVIU del proyecto se desprende que las modificaciones en total llegaron a ser por un monto de 6.5% del monto total (M$173.032).
-También de los antecedentes subidos a la plataforma, se verifica que se realizaron aumentos obras extraordinarias que corresponden en su mayoría a pavimentación de tramos que no estaban consideradas en el proyecto original.
-De lo anterior no existe información acerca si existen nuevos beneficiarios a considerar con la ejecución de estas obras extraordinarias, o si se modifican los indicadores que dieron origen a la Recomendación.
-Por lo tanto, se considera que las modificaciones realizadas, que fueron menores al 10% en relación al monto contratado, debieron ser, por lo menos informadas a este servicio, para indicar si era correspondiente un nuevo análisis de reevaluación.</t>
  </si>
  <si>
    <t xml:space="preserve">Fue reevaluado ya que la primera licitación  fue declarada desierta ya que la única oferta presentada excedía en más de un 24% el monto disponible. La segunda licitación tuvo dos ofertas, de las cuales la mejor evaluada  superaba en más de M$1.185.686 el monto disponible (más de un 19%).  Como la apertura de ofertas fue a fines del año 2014, los antecedentes de la Unidad Técnica solicitando los recursos adicionales se recepcionaron en el GORE en marzo de 2015. El nuevo RS se obtuvo el 28-04-2015. La aprobación del Consejo Regional para incrementar el monto disponible hasta el valor de la oferta fue el 20-05-2015. </t>
  </si>
  <si>
    <t>EN MARZO 2016 EL GORE SOLICITA REEVALUAR LA INICIATIVA ANTES DE HACER EL MANDATO CON SERVIU, QUEDANDO REEVALUADA EN ABRIL 2016. 
EL PROPOSITO DE ESTA PETICION SERIA DE REEMPLAZAR LAS OBRAS DE PAVIMENTACION EN CALLE MAIPU, QUE FUERON EJECUTADAS A TRAVES DE OTRO FINANCIAMIENTO; POR OTRAS OBRAS EN AV LOS PALACIOS (ENTUBAMIENTO DE CANAL, ILUMINACION PEATONAL Y ACERAS). CON UN  PRESUPUESTO POR M$ 77.843 CORRESPONDIENTE A ESTAS OBRAS ADICIONALES, QUE TIENEN POR OBJETO COMPLEMENTAR LA BUENA EJECUCION DEL PROYECTO DE AV LOS PALACIOS, CUYA PRESENTACION ORIGINAL NO CONSIDERABA OBRAS IMPORTANTES POR SU COSTADO SUR, COMO LO SON,  EL ENTUBAMIENTO DEL CANAL DE AGUAS LLUVIAS,  Y LA CONSTRUCCION DE ACERAS. NO SE MODIFICA EL MONTO TOTAL DE INVERSION DE M$ 247.304, YA QUE SE REALIZA UN AUMENTO QUE SE COMPENSA CON LA DISMINUCION DE LAS OBRAS DE CALLE MAIPU.-
POR LO TANTO, EL PROYECTO CON SUS MODIFICACIONES QUEDA COMO SIGUE:
CONTEMPLA LA PAVIMENTACIÓN DE LA CALLE JOSÉ MARÍA PALACIOS, ENTRE LAS CALLES VALDIVIA Y LAS VIOLETAS EN UNA LONG. DE 461 ML, Y ANCHO DE CALZADA DE 7 M, CON UNA CARPETA ASFÁLTICA DE 0,06 M DE ESPESOR, BINDER DE 0,05 M, SOBRE BASE ESTABILIZADA DE 0,20 M; Y UN SEGUNDO TRAMO ENTRE LAS CALLES EL QUILO Y LOS RULOS EN UNA LONG. DE 119 ML, Y ANCHO DE CALZADA DE 6 M,  CON UNA CARPETA ASFÁLTICA DE 0,07 M DE ESPESOR, SOBRE BASE ESTABILIZADA DE 0,25 M;  COLOCACIÓN DE SOLERAS TIPO A; Y VEREDAS DE 1,2 M DE ANCHO, POR EL COSTADO NORTE EN DOS TRAMOS: TRAMO EL QUILO-LOS RULOS, Y TRAMO LAS VIOLETAS-CONDOMINIO LAS ARAUCARIAS; DE ACUERDO A PROYECTO ORIGINAL SERVIU N°2292 DE FECHA 30/04/2012. 
COMO COMPLEMENTO AL PROYECTO ORIGINAL SERVIU N°2292, SE CONTEMPLA ENTUBAMIENTO  DE ACEQUIA EXISTENTE EN COSTADO SUR DE LA CALZADA, ENTRE CALLES OLEGARIO LAZO Y LAS VIOLETAS. ADEMAS,  CONSTRUCCIÓN DE VEREDAS EN EL COSTADO SUR DE LA CALZADA EN DOS TRAMOS: ENTRE CALLES VALDIVIA Y COLEGIO BRITISH COLLEGE,  Y ENTRE OLEGARIO LAZO Y LAS VIOLETAS. OTRAS OBRAS DE ILUMINACIÓN PEATONAL, Y OBRAS COMPLEMENTARIAS.
SE REALIZO LA EVALUACION DEL PROYECTO, EL CUAL RESULTÓ RENTABLE CON LOS SIGUIENTES INDICADORES  DE LARGO PLAZO: TIR DE 16,13 %  Y VAN DE MM$ 257.157. 
LOS INDICADORES DE RENTABILIDAD ORIGINALMENTE APROBADOS ERAN LOS SIGUIENTES: TIR DE 19,7%; VAN DE M$ 290.616.-</t>
  </si>
  <si>
    <t xml:space="preserve">El proyecto no muestra Revaluaciones, se revisa Historial Rate y después del primer RATE manual solo se dieron los Automáticos que corresponden. </t>
  </si>
  <si>
    <t>El proyecto no fue reevaluado. Sin embargo, se debió realizar replanteo de sistema de drenaje.</t>
  </si>
  <si>
    <t xml:space="preserve">Se realizó una reevaluacion debido a que se tuvo que declarar desiertas tres licitaciones ya que  las ofertas llegaban casi al doble de lo aprobado.
se reestudia el presupuesto y se rebajan algunas partidas consideradas como no indispensables y que elevaban el costo por m2, como por ejemplo quincho, pavimento de estacionamientos, estanque de aguas grises, dos ascensores, etc
Servicio de Salud informa que no hubo modificaciones de contrato. </t>
  </si>
  <si>
    <t>Por Res. DA N°1262-13.07.2016 se aprobó una modificación de contrato por $30.468.742, debido principalmente a la modificación al proyecto de pavimentación.
El proyecto no tuvo reevaluación.</t>
  </si>
  <si>
    <t>El proyecto no considero reevaluación ni modificaciones inferiores al 10%.</t>
  </si>
  <si>
    <t>Al tratarse de un diseño anterior a 2011, tuvo que adecuarse a la normativa sísmica vigente y ajustarse a programas médicos no considerados en diseño original. lo anterior incremento los costos de inversión y magnitudes. El proyecto tuvo varias reevaluaciones: el primer RATE RE (25/01/2011) es debido al aumento del valor de las obras civiles según ofertas del tercer llamado a licitación. El segundo (4/09/2012) es debido a un aumento en el ítem de obras civiles y plazo de ejecución. Una vez iniciada las obras, el proyecto estuvo en 3 instancias en reevaluación: dos veces (tercer RATE RE: 21/11/2012 y cuarto RATE RE: 21/01/2013) fué debido a un aumento en los ítem de Equipos y Equipamiento. La última reevaluación (quinto RE: 13/02/2013) es debido a aumento del ítem obras civiles.</t>
  </si>
  <si>
    <t>Se reevaluó por lo siguiente:
a) Aumento de precios y obras extraordinarias no consideradas por cambios normativos, por ejemplo accesibilidad universal.
b) Uso de aisladores sísmicos que causó la eliminación de un piso, contemplado en el diseño.
c) Modificación del cálculo estructural, al ser analizado por el revisor independiente de estructura.
d) Modificación de la dotación, al asumir el servicio nuevas funciones no contempladas en el perfil original.</t>
  </si>
  <si>
    <t xml:space="preserve">Los suplementos se debieron a que fue necesario modificar el diseño, e incorporar obras inicialmente no consideradas que otorgaban mayor estabilidad a la infraestructura al detectarse problemas de diseño que afectaban la integridad estructural del mismo, además de realizarse un nuevo llamado a licitación por quiebra de la primera empresa.- </t>
  </si>
  <si>
    <t>1)REEVALUACION:
LA INICIATIVA FUE REEVALUADA A SOLICITUD DEL GOBIERNO REGIONAL DE O´HIGGINS (ORD N° 1335 DEL 9/8/2016), CON EL OBJETO DE QUE SEA ANALIZADA LA PROPUESTA DE ADJUDICACION DE LAS OBRAS DE REPOSICION DEL HOGAR DE ANCIANOS SAN JOSE DE RANCAGUA, A LA EMPRESA CONTRATISTA  CONSTRUCTORA RENE CORVALAN, POR UN MONTO DE $ 990.237.617 (IVA INCLUIDO).
1.-DE ACUERDO  A LOS ANTECEDENTES:
-EL PROYECTO FUE LICITADO Y ADJUDICADO EL 15/5/2014 A LA EMPRESA SOCIEDAD DE INVERSIONES E INMOBILIARA TEINCO LIMITADA POR EL MONTO DE $ 698.624.587 (DECRETO EXENTO 1905). SIN EMBARGO, POR PROBLEMAS DE DESEMPEÑO DE LA EMPRESA, LA MUNICIPALIDAD PONE TERMINO ANTICIPADO AL CONTRATO EL 13/3/2015 (DECRETO EXENTO 891). EL AVANCE FISICO DE LAS OBRAS AL 13/3/2015 ERA DE 22%, Y EL MONTO DE OBRAS NO EJECUTADAS, SEGÚN VALORACION DE LA UNIDAD TECNICA, ES DE $ 546.794.105; MIENTRAS QUE LAS OBRAS PAGADAS ASCIENDEN A $ 272.830.654.-
-POSTERIORMENTE LA MUNICIPALIDAD REALIZA 2 PROCESOS LICITATORIOS LOS CUALES SON DECLARADOS FUERA DE BASE E INADMISIBLES, CON FECHAS 15/3/2016 Y 16/6/2016.
-FINALMENTE SE REALIZA UN 4TO PROCESO DE LICITACIÓN, EN EL CUAL SE PRESENTAN 2 EMPRESAS, DISEÑO Y CONSTRUCCION CASTOR SA, CON UN PRESUPUESTO DE $ 947.039.206, Y CONSTRUCTORA RENE CORVALAN CORREA, CON UN PRESUPUESTO DE $ 990.237.617.-
DE ACUERDO CON LOS CRITERIOS EVALUADOS POR LA COMISION TECNICA, LA MEJOR OFERTA CORRESPONDE A LA EMPRESA CONSTRUCTORA RENE CORVALAN CORREA, CON UN PRESUPUESTO DE $ 990.237.617, Y POR LO TANTO SE PROPONE ADJUDICAR A DICHA EMPRESA.
2.-LA UNIDAD TECNICA, SEÑALA QUE DE ACUERDO CON EL INFORME COMPARATIVO, ENTRE EL PRESUPUESTO REFERENCIAL DE OBRAS NO EJECUTADAS, Y EL PRESUPUESTO DE LA EMPRESA CONSTRUCTORA RENE CORVALAN, LAS DIFERENCIAS SE EXPLICAN PRINCIPALMENTE POR LO SIGUIENTE:
-PARTIDAS QUE SE DEBEN EJECUTAR PARA CORREGIR EL DETERIORO PRODUCIDO A ESTRUCTURAS QUE  HAN PERMANECIDO DESOCUPADAS Y SIN INTERVENCION DURANTE APROXIMADAMENTE 18 MESES.
-PARTIDAS REQUERIDAS PARA DAR INICIO A UN NUEVO PROCESO DE LICITACION, QUE FUERON PAGADAS EN EL PRIMER CONTRATO TERMINADO EN FORMA ANTICIPADA, PERO QUE SE DEBEN CONSIDERAR NUEVAMENTE (CIERROS Y CONSTRUCCIONES PROVISORIAS, ENTRE OTRAS).
-PRECIOS DE MERCADO DE LAS OBRAS A EJECUTAR, QUE SUPERAN EL PRESUPUESTO REFERENCIAL, DEBIDO A QUE ESTE ULTIMO SE BASA EN LA OFERTA DE LA PRIMERA LICITACION, DE MAYO/2014. 
2)AUMENTO DE CONTRATO AUTORIZADO POR EL GORE:
EL SEGUNDO CONTRATO POR $ 990.237.617, CON LA EMPRESA RENE CORVALAN, INICIA EL 5/12/2016, PLAZO DE 180 DIAS, CON FECHA DE TERMINO EL 3/6/2017; EL 5/5/2017 AUMENTA EL PLAZO EN 60 DIAS, Y SE FIJA NUEVA FECHA DE TERMINO EL 1/8/2017; EL 27/7/2017, SE AUMENTA EL CONTRATO A $ 1.042.443.405, Y SE AUMENTA EL PLAZO EN 60 DIAS, FIJANDO FECHA DE TERMINO EL 30/9/2017; EL 27/9/2017 AUMENTA NUEVAMENTE EL CONTRATO A 1.054.892.758, Y AL MISMO TIEMPO UN AUMENTO DE PLAZO DE 30 DIAS, FIJANDO NUEVA FECHA DE TERMINO EL 30/10/2017, PLAZO TOTAL DE 330 DIAS, 11 MESES.
ES DECIR, EL AUMENTO TOTAL ES DE 6,5 %, UN MONTO DE $ 64.655.141.-</t>
  </si>
  <si>
    <t xml:space="preserve">El proyecto no  fue  sometido a reevaluación.Los contratos de equipos y equipamientos se realizan por convenio marco y licitaciones publicas.
Las obras civiles se contratan por  licitación publica por un monto de $793.446.358.- IVA incluido, el cual se desglosa con aporte FNDR de $599.210.690.- y con aporte del Consejo Nacional de la Cultura y las Artes de $194.235.668.-
Se aprueba aumento de obras por$13.058.308.- IVA incluido, financiado por el GORE.
La modificación es inferior al 10% y por tanto se encuentra dentro del rango considerado como aceptable. </t>
  </si>
  <si>
    <t>El proyecto fue adjudicado por un -0.5% menos que el valor recomendado en moneda de igual valor.
El presupuesto recomendad moneda 2012 fue :
O.C. :M$ 902.477
Eqto: M$    7.784 
Total = M$910.261
La licitación fue el año 2015, por lo tanto, lo recomendado en moneda de ese año es:
O.C. :M$ 1.015.201
Eqto: M$    8.756
Total = M$1.023.958
La OC adjudicada fue por:
OC: M$ 1.009.234
La U. Financiera autorizó un aumento del contrato por M$66.328 sin reevaluación, de los cuales  M$48.924 son FNDR y M$17.404 son municipales..
Existieron además modificaciones a costo cero dentro del mismo proyecto que fueron reevaluadas.</t>
  </si>
  <si>
    <t>Existió demora en la provisión de los recursos y Las condiciones de la zona y condiciones para construir hizo subir los precios de mercado
LA UNIDAD TÉCNICA DEL PROYECTO HA LICITADO EN DOS OCASIONES EL PROYECTO: LA PRIMERA LICITACIÓN SE DECLARÓ DESIERTA POR FALTA DE OFERENTES Y EN LA SEGUNDA SE PRESENTÓ UNO SOLO, EL CUAL SUPERA EN UN 93% EL MONTO DISPONIBLES PARA EL ÍTEM OBRAS CIVILES. 
LA REEVALUACIÓN SOLICITADA POR EL GOBIERNO REGIONAL DE COQUIMBO, SE OTORGA RECOMENDACIÓN FAVORABLE R.S. A LA ETAPA DE EJECUCIÓN DEL PROYECTO, POR LOS MONTOS E ÍTEMS INDICADOS EN EL CALENDARIO DE FINANCIAMIENTO DE LA INVERSIÓN. ESTA INICIATIVA DE INVERSIÓN FUE REEVALUADA, POR CUANTO, LA UNIDAD TÉCNICA, MUNICIPALIDAD DE MONTE PATRIA, HA SOLICITADO RECURSOS EXTRAORDINARIOS PARA LOS SIGUIENTES COMPONENTES DE LA ESTRUCTURA DE COSTOS DEL PROYECTO, CON EL INCREMENTO, RESPECTO DEL MONTO APROBADO, QUE SE SEÑALA: - OBRAS CIVILES: 53% - EQUIPAMIENTO : 20.7% - EQUIPOS : 40.7% ADEMÁS, SE AGREGÓ EL ÍTEM CONSULTORÍAS, QUE NO ESTABA CONSIDERADA ORIGINALMENTE, PARA LA CONTRATACIÓN DEL AITO Y DE PROFESIONALES EXTERNOS, RESPECTIVAMENTE. LO ANTERIORMENTE EXPUESTO, EXPLICA EL INCREMENTO DEL 56.7% DEL COSTO</t>
  </si>
  <si>
    <t>Esta iniciativa tuvo siete reevaluaciones solictados por el Gobierno Regional de Los Lagos:
- La primera fue para solicitar un incremento en el ítem de obras civiles debido a que las ofertas presentadas superaban el monto recomendado.
- El diseño tuvo que ser adecuado a nuevas normativas ya que fue elaborado antes del año 2010 y se debio incorporar el item otros para modificar el diseño a la nueva normativa sísmica.
- Debido al retraso en la aprobación de los recursos para la ejecución de obras extraordinarios solicitadas por la unidad técnica.  se debe cancelar a la empresa constructora una indemnización.
- El Servicio de Salud Reloncavi unidad técnica de la adquisición del equipamiento solicito al Gobierno regional la incorporación de equipamiento y equipos no considerados en el listado aprobado.
- El Gobierno regional en el año 2018 solicito reevaluar la iniciativa ya que no había cancelado la indemnización al empresa constructora y el plazo de ejecución supero los sesenta meses.</t>
  </si>
  <si>
    <t>La reevaluación 1 involucró una variación de 5, 54 % en el monto total aprobado.
La reevaluación 2 no implicó modificaciones en el monto, sólo cambios de especificaciones en partidas de obras civiles y equipos.</t>
  </si>
  <si>
    <t>lA VARIACIÓN DE 24,3 % SE EXPLICA EN UN AUMENTO DE 24,2 % EN OBRAS CIVILES , 45,2 % EN EQUIPAMIENTO Y 42,8 % EN EQUIPOS, AJUSTES REALIZADOS PARA ADJUDICAR LAS OBRAS CIVILES Y ACTUALIZAR ESTIMACIÓN DE EQUIPAMIENTO Y EQUIPOS EN EL MES DE SEPTIEMBRE DEL 2015.
LO ANTERIOR PARA ADJUDICAR LAS OBRAS EN M$ 1.446.918. 
POSTERIORMENTE SE AUMENTO EL CONTRATO A  M$ 1.594.932 SIN SOMETER EL PROYECTO A REEVALUACIÓN. LO ANTERIOR SE PUEDE CONSTATAR SE HIZO UTILIZANDO LA DIFERENCIA QUE SE PRODUCE EN EL MONTO RECOMENDADO RESPECTO DEL CONTRATADO POR EFECTOS DE LA INFLACIÓN DE LOS SALDOS POR PAGAR RESPECTO DEL CONTRATO QUE ES SIN REAJUSTES.</t>
  </si>
  <si>
    <t>Reevaluación del proyecto por un 27.91% adicional</t>
  </si>
  <si>
    <t>- La Iniciativa Recomendada original corresponde a un monto de M$597.657 (moneda IDI 2012) que corresponde a M$ 724.606 (Moneda presupuesto 2018).
- La única reevaluación efectuada a la Iniciativa fue el año 2015 con un monto final aprobado de M$1.327.527 (Moneda IDI 2013) que corresponde a M$1.562.467 (Moneda Presupuesto 2018). 
- La justificación de esta reevaluación, de acuerdo al informe de reevaluación (subido a carpeta Digital de Ex-Post), se debe principalmente a un ajuste de precios de mercado y a que se realizó una segunda evaluación del suelo por lo que es necesario cambiar solución a dos pilotes , mejorar sistema de defensa y alargar la rampa en 36 metros para otorgar servicialidad en toda condición de marea.
- Posterior a la Reevaluación, la Unidad Técnica Obras Portuarias, realiza proceso licitatorio y adjudica a Empresa Contratista por un monto de M$935.130 (Moneda IDI 2015). Res N° 25 de fecha 25 de septiembre de 2016.
- Durante la ejecución de la Iniciativa se realizaron las siguientes modificaciones de Obras, aprobadas mediante Resuelvo N° 1008 del 16/08/2017: Aumentos de Obras por un monto de M$144.991, Disminuciones  de Obras M$133.675, Obras Extraordinarias M$94.151, Disminución del valor proforma: M$2500, lo que modifica en total al proyecto contratado en un 40,13%.
- El monto final de la obra luego de las modificaciones realizadas corresponde a M$1.038.097.
- De acuerdo a los antecedentes de la modificación de contrato subido a la carpeta Digital, estas modificaciones se deben a cambios que se realizan al diseño originalmente Recomendado por el Ministerio de Desarrollo Social.</t>
  </si>
  <si>
    <t>El proyecto debió ser revaluado ya que uno de los contratos de ejecución debió ser liquidado anticipadamente.</t>
  </si>
  <si>
    <t>DURANTE SU EJECUCIÓN EL PROYECTO NO FUE SOMETIDO A REEVALUACIONES. NO OBSTANTE, TUVO UNA MODIFICACIÓN DE UN 5,2% CON RESPECTO AL PROYECTO ORIGINAL RECOMENDADO.</t>
  </si>
  <si>
    <t>se realizaron los ajustes producto de 2 licitaciones que aumentaron el costo que efectivamente se incrementó , situación muy recurrente en los proyectos .</t>
  </si>
  <si>
    <t>La reevaluación de la iniciativa, en virtud del aumento de recursos por un 19,97%, responde a la solicitud efectuada por la Unidad Técnica, debido a la necesidad de contar con recursos adicionales para ajustar a precios de mercado el ítem obras civiles. Esto, debido a que anteriormente la institución efectuó dos procesos licitatorios, y en ambas oportunidades las ofertas económicas recibidas superaron ampliamente el presupuesto recomendado.</t>
  </si>
  <si>
    <t>El proyecto sufrió una reevaluación por aumento de las expropiaciones y consultorias. Dado que es un proyecto de carácter urbano y de larga data en su ciclo de vida, el aumento de montos son principalmente al cambio de las condiciones de borde del área de influencia, producto de la actualización de los antecedentes. Se aclara que una reevalaución no se llego a modificaciones producto que la institución responsable no contaba con todos los antecedentes que justificaran la reevaluación. Posteriormente, se hizo la reevalaución modificándose los montos comprometidos.</t>
  </si>
  <si>
    <t>SI BIEN EL SISTEMA INDICA QUE SE REALIZARON TRES REEVALUACIONES ESTAS FUERON SOLO EXTENSIÓN DE PLAZO, POR LO TANTO SE REALIZO SOLO UNA REEVALUACIÓN. EN LA ETAPA DE EJECUCIÓN,  A PETICIÓN DE LA ENTIDAD FINANCIERA A TRAVÉS DEL OFICIO N° 2051 DE FECHA 04.06.2012 DEL GOBIERNO REGIONAL, PARA AGREGAR Y CORREGIR "DESCRIPCIÓN DE ACTIVIDADES A REALIZAR" Y EL "CALENDARIO DE
FINANCIAMIENTO DE LA INVERSIÓN" DE ACUERDO A LO INDICADO EN LA GLOSA PRESUPUESTARIA CORRESPONDIENTE A LA DEFINICIÓN DE EQUIPAMIENTO Y EQUIPO.
REEVALUACIÓN DEL PROYECTO DEBIDO A QUE SE REQUIERE ADQUIRIR EQUIPOS Y EQUIPAMIENTOS QUE NO SE CONTEMPLARON EN EL LISTADO PROYECTO ORIGINAL, PERO QUE SE CONSIDERAN NECESARIOS PARA EL BUEN FUNCIONAMIENTO DE CENTRO CULTURAL. LOS EQUIPOS Y EQUIPAMIENTO SOLICITADOS ESTÁN ORIENTADOS A DOTAR DE AUDIO AL SALÓN DE ARTES ESCÉNICAS Y PROPORCIONAR LOS EQUIPOS DE SEGURIDAD PARA DICHO CENTRO. EL AUMENTO DEL COSTO DEL PROYECTO EN EQUIPOS ES DE M$ 18.661.-LO QUE EQUIVALE A UN 144% DEL MONTO ORIGINAL EN ESTE ÍTEM Y EN EQUIPAMIENTO EL COSTO ES DE M$ 6.036.- LO QUE EQUIVALE DEL MONTO ORIGINAL EN ESTE ÍTEM A UN
40%.</t>
  </si>
  <si>
    <t>El ítem de obras civiles presenta un aumento neto  de M$19.713, que corresponde a modificaciones en las materialidades definidas en las especificaciones técnicas y variaciones en las magnitudes contratadas.</t>
  </si>
  <si>
    <t>El proyecto tuvo una reevaluacion para autorizar la inclusion de obras de reparación post aluviones. Sin embargo los montos no superaron el valor original recomendado</t>
  </si>
  <si>
    <t>El proyecto no tuvo reevaluaciones.</t>
  </si>
  <si>
    <t>De acuerdo a la información proporcionada, y a los datos que se manejan, el proyecto no experimentó reevaluaciones durante su ejecución.</t>
  </si>
  <si>
    <t>NO SE REALIZARON REEVALUACIONES.</t>
  </si>
  <si>
    <t>La IDI fue sometida a reevaluación en el proceso 2016 debido a modificaciones en la solución propuesta para la regulación (durante la ejecución, se constató que la capacidad de soporte del terreno donde se emplaza el estanque elevado no era adecuada, por lo que se debe cambiar de solución).
La DOH indicó que 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 Se indica además que el terreno sigue siendo factible de utilizar, pero que el mejoramiento que debe realizarse al suelo termina siendo más costoso que la alternativa de construir un estanque semienterrado con presurizadora. Sin perjuicio de lo anterior, se aclara que la DOH Regional revalidó, el año 2014, la aprobación del proyecto presentado por el Comité de APR, sin prever que el cambio normativo explicado anteriormente redundaría en un cambio en el mejoramiento de suelo para la fundación del estanque, que finalmente terminaría en la modificación del alcance del proyecto, que provoca esta reevaluación.
La nueva solución para la regulación  consideró los siguientes cambios a realizarse en el mismo recinto:
-	estanque semienterrado proyectado con capacidad de 500 m3.
-	Al poseer el terreno suelos sedimentarios formados principalmente por limos-arcillosos con presencia de napa a escasa profundidad, se proyecta un mejoramiento del suelo por medio de micro pilotes.
Variaciones indicadas son cálculos directos del sistema ex post.</t>
  </si>
  <si>
    <t>este proyecto no tuvo reevaluaciones</t>
  </si>
  <si>
    <t>EL PROYECTO PRESENTA LAS SIGUIENTES REEVALUACIONES PARA LA ASIGNACION OBRAS CIVILES:
1. EN EL AÑO 2012 EL PROYECTO FUE REEVALUADO PARA INCORPORAR LA CONEXION DESDE LA UD HASTA LA ZONA HUMEDA DE LA VIVIENDA, BENEFICIANDO A 68 VIVIENDAS DE UN TOTAL DE 85. ESTA MODIFICACION SE FUNDAMENTA EN UN CAMBIO DE NORMATIVA INFORMADO POR EL MINISTERIO DE DESARROLLO SOCIAL.
2. EN EL AÑO 2013 EL PROYECTO FUE REEVALUADO POR CAMBIO DE TECNOLOGIA DE LA PLANTA DE TRATAMIENTO DE  LODOS ACTIVADOS A LOMBRIFILTRO, EN CONSIDERACION A QUE ESTA NUEVA TECNOLOGIA TIENE MAYOR FACILIDAD DE OPERACION Y MENORES COSTOS DE INVERSION Y OPERACION COMPARADO CON  LOS LODOS ACTIVADOS..
3. EN EL AÑO 2015 SE PRODUCE UNA NUEVA REEVALUACION PARA ADJUDICAR LA INICIATIVA POR UN MAYOR COSTO, DEBIDO A QUE HABIA SIDO LICITADA DOS VECES,. EL NUEVO MONTO DE LAS OBRAS CIVILES ALCANZA A M$909.822, SUPERIOR EN 56,7% EL MONTO RECOMENDADO. EL COSTO POR SOLUCION ALCANZA A 334 UF.
4. EN EL AÑO 2016 SE REALIZA UNA REEVALUACION POR CAMBIO DE TRAZADO. SE TRASLADA A LA VEREDA EL COLECTOR DE ALCANTARILLADO, SE AUMENTA  LA CANTIDAD DE CAMARAS Y SE CONSIDERA LA AUTOMATIZACION DEL GENERADOR ENERGIA ELECTRICA. EL NUMERO DE USUARIOS QUEDA EN 100 Y EL COSTO AUMENTA EN M$44.372, ALCANZANDO UN MONTO TOTAL DE M$954.194.</t>
  </si>
  <si>
    <t>LA PRIMERA REEVALUACION EL 18/2/2013, SOLICITADA POR EL GORE CON EL OBJETO DE USAR EL ITEM DE CONSULTORIA PARA CONTRATAR UN ESTUDIO DE ACTUALIZACION DE LA MECANICA DE SUELOS Y LA ESTRUCTURA, EN VEZ DE OCUPARLO PARA CONTRATAR UN ITO DURANTE LA EJECUCION.
EJECUTADA LA CONSULTORIA DE DISEÑO ENTRE EL 2/12/2013 Y EL 31/5/2014, SE DEBE REALIZAR LA 2DA REEVALUACION, EL 3/5/2015, ESTA VEZ CON EL OBJETO DE AJUSTAR EL ITEM DE OBRAS CIVILES EN FICHA IDI, AL VALOR QUE ARROJO LA CONSULTORIA DE DISEÑO, PASANDO DE M$ 178.587 A M$ 237.090.</t>
  </si>
  <si>
    <t>A pesar de que el proyecto se desarrollo en varios contratos el proyecto no sufrió modificaciones (reevaluaciones).</t>
  </si>
  <si>
    <t>El proyecto se reevaluo 3 veces; la primera  en 2007 para aumentar el equipamiento a adquirir para el GORE  e incorporar el item equipos no considerado en la aprobacion original; la segunda  en nov de 2007 para incorporar el item consultoria con el fin de realizar  ajustes al diseño y la tercera en 2011 para realizar un estudio de revision de estructuras en el proyecto del edificio MINVU, de manera de adecuarlo a la nueva normativa sismica.
Respecto a las modificaciones estas fueron numerosas, segun se detalla a continuacion:
EDIFICIO MOP: se produjeron 10 modificaciones de contrato por un total de M$496.105 .La Direccion de Arquitectura no ha informado en que consistieron las modificaciones.
EDIFICIO GORE:
La única oferta que se presentó superaba el monto inicial disponible de M$2.700.000. por lo cual para adjudicar, se eliminaron los estacionamientos y bodegas subterraneas, originalmente consideradas.  hubo 13 modificaciones de obra las que totalizaron M$488.008 y consistieron principalmente en: 
1) modificaciones 1,2 , 3 y 4 por requerimientos estructurales, dado que el edificio a normalizar fue construido en los años 1942 a 1945.
2) modificacion 5, por necesidades programaticas, dado que en el proyecto inicial no se consideraron recintos definidos. Solo existian plantas libres por nivel. 
3) modificacion 6 se determino la necesidad de aumentar las superficies, habilitandose como oficinas las terrazas existentes.
4) modificaciones menores, correspondientes a ajustes en los diversos recintos del edificio. Cambio en la dotación de aire acondicionado, calefaccion, revestimientos diversos, lampisteria e iluminacion y ajustes varios.
5) modificacion N°9, a solicitud del Consejo Regional de nuevas oficinas.  
6) modificacion 10, obras exteriores para habilitación de los estacionamientos de superficie.
el resto fueron modificaciones menores propias de cambio de materialidad, imprecisiones de diseño entre otras.
EDIFICIO MINVU
Contrato de Jorge Villarroel: 
Res. 1423 del 11-06-2010,   que aprueba supresión de todas las partidas, producto del terremoto 27F.
Res. 3763 del 07-12-2010, que dispone pago de indemnizaciones, por M$58.212
Contrato de EBCO
Res. 2812 del 09-08-2017 que aprueba Supresión de Obras por M$114.847, Obras extraordinarias por M$247.639, para realizar ajustes necesarios al proyecto de Climatización en ejecución, con la finalidad de cumplir con los requisitos de Bases Técnicas e informes de Eficiencia Energética.
Res. 4270 del 28-11-2017 que aprueba Obras Extraordinarias por M$549.151, para la incorporación de paneles divisorios empotrados, estaciones de trabajo y sistemas de archivos.
Res. 4759 del 29-12-2017, que aprueba Disminuciones de Obra por M$728, Aumentos de Obras por M$ 6.487 y Obras Extraordinarias por M$245.076,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t>
  </si>
  <si>
    <t xml:space="preserve">DE ACUERDO A INFORMACIÓN DISPONIBLE EN EL HISTORIAL RATE DEL PROYECTO, ESTA INICIATIVA INGRESÓ DOS VECES A REEVALUACIÓN: LA PRIMERA VEZ EN EL AÑO 2011, PARA INCORPORAR EL ÍTEM CONSULTORÍAS POR M$7.500 Y ADEMÁS, PARA ADECUAR EL TEXTO DE LA DESCRIPCIÓN, DADO EL DISEÑO RESULTANTE.
LA SEGUNDA REEVALUACIÓN LA SOLICITÓ EL GOBIERNO REGIONAL EL AÑO 2013:  UNA VEZ LICITADA LA OBRA, EL PRESUPUESTO OFERTADO ES UN 40% MAYOR AL PRESUPUESTO OFICIAL DISPONIBLE. PRODUCTO DE LAS OBSERVACIONES EMITIDAS, SE EXTENDIÓ TRES VECES MÁS EL PROCESO DE  REEVALUACIÓN, YA QUE  LAS RESPUESTAS ENVIADAS POR LA UNIDAD TÉCNICA, CARECÍAN DE LA FORMALIDAD REQUERIDA O ERAN INCOMPLETAS,  RAZÓN POR LA CUAL, SE INGRESARON OBSERVACIONES EN DOS OPORTUNIDADES MÁS Y UNA TERCERA, SE EXTENDIÓ EL PROCESO DE REEVALUACIÓN PORQUE  LA UNIDAD TÉCNICA INGRESÓ RESPUESTAS EN LA CARPETA DIGITAL EN EL DÍA 28, Y NO SECONTABA CON TIEMPO SUFICIENTE PARA ANALIZAR LOS ANTECEDENTES ANTES QUE SE CUMPLIERA EL PLAZO TOTAL PARA GESTIONARLO QUE CORRESPONDEN A 30 DÍAS CORRIDOS. </t>
  </si>
  <si>
    <t>El porcentaje indicado presenta un error, ya que la variación menor al 10%  corresponde al 6.93% de lo recomendado inicialmente
Solo se consideró como aumento $48.411.362 ya que a pesar de que el aumento fue de $52.009.121, existía un saldo en la cuenta de obras civiles (que ademas incluía en el mismo contrato el ítem equipamiento) de $3.597.759.</t>
  </si>
  <si>
    <t>El proyecto  no requirió reevaluacion; solo tuvo una modificación de aproximadamente un 3% en el contrato de obra civil, el cual fue calificado por la unidad técnica como modificaciones menores, normales en la ejecución de proyectos realizadas para  el correcto termino de la ejecución y que no fueron consideradas en el diseño.</t>
  </si>
  <si>
    <t xml:space="preserve">El proyecto es reevaluado producto del monto requerido para terminar las Obras Civiles producto de la quiebra de la Empresa EDECO en el año 2012. El monto no cancelado a la Empresa EDECO alcanzó a m$ 282.128 y el monto estimado para terminar el proyecto fue de m$ 610.399, por lo que se sobrepasaba el 10% de la Asignación de Obras Civiles.
Las obras consideradas en la Reevaluación corresponden a la terminación del contrato original. No se incorporaron ampliaciones de redes u otras partidas. </t>
  </si>
  <si>
    <t xml:space="preserve">El proyecto tuvo modificaciones menores al 10%, tales como:
MEJORAMIENTO DE LA ESTRUCTURA DE GRADERÍAS EXISTENTES, CONSTRUCCIÓN DE CIRCULACIONES EXTERIORES Y LA ADQUISICIÓN DE UN GRUPO ELECTRÓGENO EN CASO DE CORTE DE LUZ. </t>
  </si>
  <si>
    <t>No aplica.
La pregunta normativa es si la idi requería ser reevaluada o no, y a partir de ello au análisis. Además, la reevaluación no es sólo por monto de inversión.</t>
  </si>
  <si>
    <t>La reevaluación se debió fundamentalmente a cambios en el diseño y  emplazamiento de un zócalo.</t>
  </si>
  <si>
    <t>MODIFICACIONES MENORES:
El proyecto tuvo autorizaciones de aumento de obras por $83.372.126, variación mayor al 10% del monto recomendado, debiendo ingresar a reevaluación en el SNI, sin embargo fue autorizado por la institución financiera. El primer aumento de obras por $48.548.109 consideró: excavación de 50 cm para el mejoramiento de fundación, hormigon H5 para el mejoramiento de fundación, cambio de materialidad del bebedero (covitec a hormigon), confección plataforma para minusvalidos en madera impregnada, confeccion dren y de pozo absorbente, cambio de pasillos a corrales, dentronque de árboles. Existe otro aumento de contrato por $34.824.017 que se encuentra indicado en INFORME ABRIL 2017 elaborado por la unidad técnica y subido a la carpeta digital expost.
REEVALUACIONES:
El proyecto presentó 2 reevaluaciones posterior a la recomendación favorable de la etapa de ejecución, y que se detallan a continuación: con fecha 06/10/2014 se autorizó el RATE RE en el que se indica que por oficio n° 1958 el GORE del Maule solicita la reevaluación de este proyecto debido a que es necesario la creación del item consultoría para la contratación de un revisor independiente estructural; con fecha 14-10-2014 se recomienda nuevamente el proyecto, con la autorización del item consultorìa por un valor de M$1.175. Con fecha 17/03/2016 se autoizó un nuevo RATE RE, en donde se indica que por oficio n° 592 el GORE del Maule solicita la reevaluación de esta iniciativa debido a aumento y disminución de obras, y a obras extraordinarias, todo por un aumento neto de M$ 253.334. Lo anterior porque se necesita fortalecer las piezas de soporte y anclaje de las graderías para cumplir con las exigencias de la oguc, además de realizar ajustes a las escaleras y el mejoramiento de las vías de evacuación; finalmente con fecha 10/05/2016 se recomienda nuevamente el proyecto, con el ajuste del costo del proyecto, que pasó de M$490.764 a M$792.647, para su nueva licitación.</t>
  </si>
  <si>
    <t>LAS CAUSAS DE LAS RE EVALUACIONES SON POR: LA PRIMERA EN EL AÑO 2016 SE SOLICITO PR LA NECESIDAD DE CONSTRUIR A LAS CASETAS SA CORTAFUEGOS LOS CUALES NO HABIAN SIDO CONSIDERADOS EN EL PROYECTO ORIGINAL Y LA INSTALACIÓN DE 26 ARRANQUES DE AGUA POTABLE. 
EN LA SEGUNDA REEVALUACIÓN SE SOLICITO   EXTENSIÓN DE MATRIZ DEL SISTEMA DE ALCANTARILLADO 
DE 3.209 ML A 3.633,09 ML Y SE INCORPORAN 38 UD; EXTENSIÓN DE MATRIZ DE AGUA POTABLE EN 342 ML Y SE INCORPORAN 34 ARRANQUES DE AGUA POTABLE; SOLUCIÓN A TRAVÉS DE DOS COMUNIDADES DE DESAGÜES PARA LOS BENEFICIARIOS QUE ESTÁN BAJO COTA DEL PROYECTO EN REEMPLAZO DE UNA PLANTA ELEVADORA Y SISTEMA DE IMPULSIÓN; COMPLETAR PAVIMENTACIÓN DE CALLE CORTES-MONROY, VÍA PRINCIPAL DE LA LOCALIDAD Y PAVIMENTACIÓN EN ASFALTO DE CALLES TOMAS VEGA, ALICIA VEGA Y LOS NARANJOS, CORTÉS MONROY, ETC.</t>
  </si>
  <si>
    <t xml:space="preserve">SI BIEN SE INFORMAN DOS REEVALUACIONES, LA PRIMERA CORRESPONDIÓ A UNA ACTUALIZACIÓN DE  LA CARPETA DIGITAL Y LA SOLICITUD IDI, YA QUE NO CORRESPONDÍA SUPLEMENTAR  CON RECURSOS EXTRA EL PRESUPUESTO DE OBRAS CIVILES DEBIDO A QUE EL MONTO RECOMENDADO INICIALMENTE ERA MAYOR QUE EL PRESUPUESTO PROPUESTO PARA DICHO ÍTEM.
SE SOLICITA REEVALUACIÓN PARA  SUPLEMENTAR EL ÍTEM DE OBRAS CIVILES Y ASÍ AJUSTAR EL PRESUPUESTO A LOS PRECIOS DE MERCADO, EL NUEVO PRESUPUESTO OFICIAL PARA EL ÍTEM OBRAS CIVILES ES DE M$ 8.545.899, EXPRESADO EN MONEDA DE NOVIEMBRE 2015. </t>
  </si>
  <si>
    <t>NO SE REALIZÓ REEVALUACIÓN. SIN EMBARGO EL PROYECTO PRESENTA DIFERENCIAS EN LOS TIEMPOS OCUPADOS EN LA EJECUCIÓN, DEBIDO A QUE EL GOBIERNO REGIONAL NO CONTABA CON LOS RECURSOS PARA EL FINANCIAMIENTO DE LA INICIATIVA.</t>
  </si>
  <si>
    <t>El proyecto fue reevaluado una vez, solicitando la unidad técnica el cambio de materialidad de albañileria confinada a Hormigón Armado.
También hubo modificaciones menores al 10 % consistentes en  modificación para mejorar cubiertas, enfierraduras y hormigón. ,  esto debido a que el diseño presentaba indefiniciones referidas a la ingeniería y especificaciones de la cubierta.. De igual forma existía indefiniciones para la sala de bombas. todo esto originó modificaciones de obras (aumentos, disminuciones y obras extraordinarias).</t>
  </si>
  <si>
    <t>EL PROYECTO INGRESÓ A REEVALAUCIÓN EN NOVIEMBRE DEL AÑO 2014, SÓLO PARA AJUSTAR LOS LISTADOS DE EQUIPOS Y EQUIPAMIENTO, SIN AFECTAR EL MONTO TOTAL DEL PROYECTO. LAS OBRAS CIVILES, MONTO RELEVANTE DEL PROYECTO, NO TUVO AUMENTOS, ES DECIR, SE EJECUTÓ LA POSTA DE SALUD RURAL POR LOS MONTOS APROBADOS EN LA EVALUACIÓN  EX ANTE.
RESPECTO DE LOS ÍTEMS EQUIPOS, EQUIPAMIENTO, CONSULTORÍAS Y GASTOS ADMINISTRATIVOS  TAMPOCO SUFRIERON AUMENTOS QUE JUSTIFICARAN REEVALUAR LA INICIATIVA DE INVERSIÓN.</t>
  </si>
  <si>
    <t>La primera revaluación fue autorizada con fecha 29-11-2011 y su origen estuvo dado por el hecho de la conveniencia de separar el proyecto en dos etapas, la primera de ella relacionadas con las obras marítimas y la segunda con las obras terrestres. La razón de tal separación obedeció al hecho de que la unidad técnica argumentó que, en ese momento, era más conveniente licitar y adjudicar únicamente las obras marítimas ya que así existían mejores condiciones de adjudicar las obras dado que, por ejemplo, los servicios básicos, tal como la extensión de la red pública aún no se encuentran ejecutadas ni se tenían información precisa de cuando se llevarían a cabo,  lo que implicaría que la empresa no pudiese terminar las obras en los plazos establecidos.  
De ahí, que se estableció, tanto en el estudio preinversional así como también en la ficha IDI, que las obras terrestres serán ejecutadas una vez que se cuente con los servicios básicos instalados.
La segunda reevaluación fue otorgada el 04-06-2012 y tuvo como fundamento el hecho de que la propuesta para adjudicación de la asesoría a la inspección técnica de la obra sobrepasaba en un 65.5% el valor del presupuesto oficial.  A este respecto, considerando el hecho de que por una parte, se recibió solo una oferta y por otra parte, ésta sobrepasa ampliamente el presupuesto oficial específicamente en el ítem gastos generales y utilidades, se concluyó luego de varias reuniones entre las Instituciones involucradas, Gobierno Regional y la Dirección de Obras Portuarias en sus roles de unidad técnica y formuladora, autorizar a la unidad técnica efectuar un tercer llamado a licitación pública.
Por tal motivo el RS del proyecto, previo verificación de los montos de los ítems y costo total. 
Con fecha 30-11-2016 se somete por tercera vez a reevaluación el proyecto debido a la necesidad de aumentar los recursos producto de las modificaciones que eran necesarias realizar a las obras terrestres previamente desarrolladas.  Estas modificaciones fueron producto del cambio de población beneficiarias que se habían considerado, ya que en el año 2010 los beneficiarios eran los 34 pescadores, sin embargo, en el año 2016, fecha en la cual se licitan las obras marítimas, la población de pescadores había experimentado un crecimiento no esperado, pasando a estar constituido por 45 en lugar de los 34 pescadores.  Este crecimiento implicó, por una parte,  aumentos de superficie de boxes y servicios higiénicos y por otro lado, se tuvieron que modificar la solución de la iluminación pasando de extensión de redes a  sistema fotovoltaico; agua potable a través de sistema de acumulación y la solución de los ss.hh. mediante sistema particular.
La cuarta reevaluación del 09-05-2017, fue solicita por la Dirección de Obras Portuarias IV Región con la finalidad de modificar la programación de la iniciativa sin que ello significara un cambio del monto total de cada ítem, así como del costo total del mismo. Los cambios solicitados dicen relación con modificar la programación de los ítems de consultoría y obras civiles, los cuales se distribuyen en dos años en lugar de uno como inicialmente estaban programados y por otro lado se cambia de fuente de financiamiento desde el FNDR a recursos del propio sector, esto último producto del surgimiento de una disponibilidad presupuestaria en el MOP.</t>
  </si>
  <si>
    <t xml:space="preserve">El proyecto  no  fue  sometido a reevaluación, pero si tuvo modificaciones en el contrato de obras civiles producto de mantenciones que se debieron realizar a las luminarias públicas en sectores conflictivos, ya que eran intervenidos por terceros de manera diaria. La modificaciones se encuentra del margen del 10% aceptable. </t>
  </si>
  <si>
    <t>Se aprueba aumento por M$34.333 moneda 2013. Esto corresponde a una modificación inferior al 10% .</t>
  </si>
  <si>
    <t>El proyecto no considero reevaluación, sin embargo, consigno aumentos de obras por 14,82% y obras extraordinarias equivalentes a 14,82%, ambas situaciones se consignaron al momento de perder rate automático por 3 periodos consecutivos desde el 2012 al 2015, lo que dio origen a una actualización del rate, y su correspondiente actualización de antecedentes en año 2016.</t>
  </si>
  <si>
    <t>Primera reevaluación corresponde a la necesidad de ajustar el diseño a la nueva normativa de accesibilidad universal (ds 50) y a la revisión de la norma sísmica (ds 117 y 118), considera un aumento en el monto asignado a consultoría, se amplió el ítem consultoría en M$11.800 según oficio 1964 del GORE de fecha 25-07-2017.
La segunda reevaluación se debe a la solicitud de modificación de contrato por ampliación de plazo de la obra civil y consultaría, debido a modificación de obras y obras extraordinarias las que para llevar a cabo el contratista requirió una  ampliación en el plazo de ejecución que  superaba el 30% del plazo contratado originalmente, considera también un aumento de recursos para consultoría.
La segunda reevaluación de modificación del proyecto contempló un aumento de plazo de 73 días corridos para la ejecución de la obra civil, plazo necesario para llevar a cabo las correcciones al proyecto original. Por otra parte se solicitó un aumento de plazo de 43 días corridos para la consultoría y un aumento de recursos correspondiente a M$5.017, para dicha asignación presupuestaria, los cuales serán solventados íntegramente con fondos de la municipalidad de Yerbas Buenas de acuerdo a certificado adjunto en carpeta digital.
Las variaciones en torno al 10% del proyecto considera aumento en obras civiles e incorporación de obras extraordinarias las cuales se detallan en informe técnico de aumento de obra y señalan modificaciones de alcantarillado y agua potable debido a intersección de estas con entubamiento de canal, cambios en tecnología de iluminación, cambio en poste de iluminación para cumplir con requisitos técnicos, dar cumplimiento a normativa de accesibilidad, cambio en acceso a cancha a medialuna para cumplir con estatutos de federación del rodeo chileno; el Detalle es el siguiente: Modificación 1: partidas alcantarillado, agua potable, electricidad y el abovedamiento del canal. Modificación 2: nuevo acceso a la cancha de la medialuna, para cumplir con estatuto de la federación del Rodeo Chileno, se construye en segundo acceso al costado izquierdo del apiñadero.
Modificación 3: actualización del proyecto a la norma de accesibilidad universal, lo que implicó la ejecución de partidas extraordinarias, principalmente en las vías de acceso desde la calle hasta el edificio y en los pasillos interiores del primer y segundo nivel.
Modificación 4: sobre-excavación realizada por el contratista en la ejecución de la partida de fundaciones, tuvo que realizarse bajo el 1,8 metro establecido en el proyecto, hasta que se logró encontrar suelo fundable.
Modificación 5: corresponde principalmente a la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t>
  </si>
  <si>
    <t>No hubo reevaluaciones durante la etapa, pero si una solicitud extra de recursos derivada del monto ofertado en el proceso de licitación.
La modificación del monto de obras civiles es inferior al 10% y por tanto se encuentra del rango considerado como aceptable.</t>
  </si>
  <si>
    <t>Primer reevaluación: El año 2013 la Unidad formuladora y Técnica modifica el programa arquitectónico, lo que sumado a que ya no es posible obtener RS automático, obliga a solicitar la reevaluación del proyecto, con un nuevo programa arquitectónico y un nuevo costo asociado.
Segunda reevaluación: El proyecto fue reevaluado 1 vez. Se debe considerar un aumento de presupuesto debido al desfase entre la solicitud del presupuesto y la licitación, además de la actualización de los antecedentes según los nuevos parámetros institucionales que incorporan las nuevas exigencias técnicas y de diseño, y los parámetros de mejoramiento del sistema constructivo de los modelos de recintos policiales. Por otro lado producto del terremoto del 2010 se generó un aumento en el precio materiales y transporte del 30%.</t>
  </si>
  <si>
    <t>El proyecto no presenta reevaluación.</t>
  </si>
  <si>
    <t>EL PROYECTO FUE APROBADO POR EL CORE CON FECHA 13 DE OCTUBRE DE 2010, FIRMADO EL CONVENIO MANDATO EL 15 DE NOVIEMBRE DE 2010 Y LLAMADO A LICITACIÓN EN DOS OPORTUNIDADES, CON OFERTAS SUPERIORES AL MONTO RECOMENDADO ACTUALIZADO. CON FECHA 11 DE FEBRERO DE 2014 SE RECIBE OFICIO DEL GOBIERNO REGIONAL SOLICITANDO LA REEVALUACIÓN POR CUANTO LOS MONTOS SUPERAN LO RECOMENDADO Y EXISTEN APORTES ADICIONALES QUE INCORPORAR. CON FECHA 13 DE FEBRERO SE INGRESA RATE RE Y EL MUNICIPIO RESPONDE EL 28 DE FEBRERO, LO QUE MOTIVA REITERAR EL RATE RE (12.03.2014), CON OBSERVACIONES COMPLEMENTARIAS, PARA ACLARAR LO ENTREGADO. EL MUNICIPIO RESPONDE CON FECHA 20 DE MARZO. SE ELABORÓ UN NUEVO PRESUPUESTO POR UN MONTO DE $ 1.759.265.495.-,  POR LA DIRECCIÓN DE OBRAS MUNICIPALES EN BASE A UN ANÁLISIS DE LOS PRECIOS UNITARIOS DE LAS OFERTAS RECIBIDAS, AUMENTANDO EL APORTE DEL FINANCIAMIENTO DEL CONSEJO E INCORPORÁNDOSE AL MUNICIPIO. EL MONTO  DEL FNDR, NO SUPERÓ EL MONTO ESTIMADO EN MONEDA PRESUPUESTARIA 2014 (M$ 640.808.-), POR LO QUE NO FUE NECESARIA UNA NUEVA APROBACIÓN POR PARTE DEL CORE. EL AUMENTO RESPECTO DE LO RECOMENDADO EN IGUAL MONEDA ES DE 25%.   SE RECALCULÓ EL INDICADOR CAE PARA LAS ALTERNATIVAS CONSIDERADAS, DONDE LA SELECCIONADA ORIGINALMENTE SEGUÍA SIENDO LA MÁS CONVENIENTE.  SE CORRIGIÓ LA PROGRAMACIÓN, PUES LAS OFERTAS CONSIDERAN MAYORES PLAZOS AL ORIGINALMENTE RECOMENDADO. EN CUANTO A LOS RECURSOS, SE  PRORRATEÓ EN LOS 12 MESES, DE MODO QUE TODAS LAS FUENTES TENGAN PARTICIPACIÓN DE LA OBRA EN SU TOTALIDAD. ADEMAS,  LA DOM INFORMO QUE  EL PERMISO DE EDIFICACIÓN  TENIA UNA VIGENCIA POR 3 AÑOS A CONTAR DEL 7 DE NOVIEMBRE DE 2012. DADO LO ANTERIOR, NO REQUIERE ITO SEGÚN LA LEY 20.703.-
CON FECHA 15 DE SEPTIEMBRE DE 2017, EL GOBIERNO REGIONAL SOLICITA UNA SEGUNDA RE EVALUACIÓN POR CAMBIOS EN ASIGNACIÓN OBRAS, EQUIPOS Y EQUIPAMIENTO, POR AJUSTES ASOCIADOS A ACCESIBILIDAD UNIVERSAL, ORIGINADOS EN INFORME DE LA CONTROLARÍA GENERAL DE LA REPÚBLICA Y ACTUALIZACIÓN DE LOS EQUIPOS Y EQUIPAMIENTOS NECESARIOS PARA HABILITAR EL TEATRO.EL TOTAL DEL AUMENTO DE LOS FONDOS, SOLICITADOS AL FNDR, PARA OBRAS TOTALIZAN $ 111.298.930.-, LO QUE EN RELACIÓN CON EL CONTRATO DE OBRAS IMPLICA UN AUMENTO DE 5.8%. RESPECTO DE EQUIPOS Y EQUIPAMIENTO, ATENDIDO EL TIEMPO TRANSCURRIDO DESDE LA PRIMERA RECOMENDACIÓN, LOS CAMBIOS TECNOLÓGICOS Y EL APRENDIZAJE LOGRADO POR EL FUNCIONAMIENTO DE OTROS RECINTOS SIMILARES, EL MUNICIPIO TRABAJÓ CON EL CONSEJO DE LA CULTURA Y LAS ARTES Y REALIZÓ COTIZACIONES PARA REDEFINIR LOS LISTADOS Y LOS MONTOS ASOCIADOS, PASANDO  EQUIPOS DE $ 96.212.000 A $112.937.209 Y EQUIPAMIENTO DE $ 154.309.000 A 127.257.669. TODO LO ANTERIOR SUPUSO QUE EL  APORTE DEL FNDR, SE INCREMENTARA EN TOTAL EN $100.972.808.-, EN PESOS DEL 2017.</t>
  </si>
  <si>
    <t>La IDI fue sometida a re evaluación debido a aumento y disminuciones de obra que se requieren ejecutar para el correcto término del proyecto.
El monto del contrato original fue un 7,54 % menor que el monto recomendado inicialmente.
De la solicitud original fueron rechazadas las siguientes partidas:
•	Instalación de 3 válvulas de sectorización para la red de APR, pues no forma parte del proyecto recomendado por la DOH y no se requiere para este proyecto.
•	La nivelación de terreno solicitada, no formaba parte integrante del presente proyecto. En caso de ser requerida, se van a solicitar recursos a Vivienda para su ejecución, pues son parte del mejoramiento de terreno que requieren las viviendas.
Se aprobaron recursos para:
•	Traslado de acequia existente no considerada en proyecto (aprobada por institución financiera y solicitada por Serviu).
•	Cierre definitivo para el perímetro de la PTAS (no considerado en proyecto original, solicitada por ITO)
•	Atraviesos y refuerzos en la confección de dos nudos para la instalación de la cañería de APR por sobre una de gas de SONACOL.
•	modificación de la pavimentación del frente del terreno del proyecto: Serviu solicito modificación de proyecto que incluye: una rejilla, un sumidero, la reubicación de un sumidero, topografía, estacado y la modificación de proyecto aprobada por Serviu. 
Por lo anterior, el aumento final del ítem obras civiles fue de un 6,71 % respecto del monto del contrato.
Con el aumento de obras incluido, el monto del ítem obras civiles es menor en 1,34 % respecto de la recomendación original.
Variaciones indicadas son cálculos directos del sistema ex post.</t>
  </si>
  <si>
    <t>El proyecto presenta una variación del 8,43% que corresponde a una modificación autorizada por el Gobierno Regional, que se justifica en partidas no consideradas inicialmente , donde la principal corresponde a los traslados de postes, paraderos y solucionar problemas de cotas para las obras de aguas lluvias.</t>
  </si>
  <si>
    <t>El proyecto no tuvo  reevaluaciones , solo tuvo un aumento de contrato inferior al 10% debido a la necesidad de mejoras estructurales, lo que se estima como normal dentro de la ejecución de proyectos</t>
  </si>
  <si>
    <t>Se realizan aumentos y disminuciones de obras y se reprograma carta gantt con aumento de plazos. Hubo cuatro modificaciones de contrato prácticamente a costo cero, pero no se indica en qué consistieron  estas modificaciones.
El proyecto fue revaluado una vez.
EL PROYECTO SE REVALUA PRODUCTO DE LA LICITACION DEL MISMO Y QUE AUMENTO
SUS COSTOS EN MAS DE UN 10% DE LO ORIGINALMENTE APROBADO. ANALIZADOS LOS
NUEVOS ANTECEDENTES SE OTORGA LA RECOMENDACIÓN FAVORABLE A LA INICIATIVA
DE INVERSIÓN, QUE PERMITIRÁ REPONER Y ELEVAR A LA CATEGORÍA DE COMISARÍA,
LA ACTUAL SUBCOMISARÍA DE CHIGUAYANTE.
SE DEBE HACER PRESENTE QUE LA LICITACIÓN EFECTUADA POR LA UNIDAD TÉCNICA
FUE A TRAVÉS DE LA MODALIDAD PAGO CONTRA RECEPCIÓN LO QUE PUEDE EXPLICAR
EN ALGUNA MEDIDA EL MAYOR COSTO EN RELACIÓN A LO ORIGINALMENTE APROBADO</t>
  </si>
  <si>
    <t>El proyecto no se revaluó</t>
  </si>
  <si>
    <t>No hubo reevaluaciones</t>
  </si>
  <si>
    <t xml:space="preserve">habiendo transcurrido tanto tiempo entre e primer rate  que origina el inicio de las  obras civiles , que posteriormente son abandonadas  por la empresa, se produce  un cambio en la componente de Equipos, indicando la Superintendencia de Bomberos la necesidad de  dicha  modificación. </t>
  </si>
  <si>
    <t>La re evaluaciones fueron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t>
  </si>
  <si>
    <t>La iniciativa evaluada contempló un proceso de reevaluación, que se solicitó para un suplemento  adicional, debido a una actualización del presupuesto de obras civiles, que implica un aumento mayor al 10% del costo total recomendado. No presenta modificaciones en su diseño, alcance, localización, ni superficie.
Se actualiza el valor de dicha reevaluación, ya que el monto considerado se lleva a moneda 2018, siendo este valor final: M$1.250.264</t>
  </si>
  <si>
    <t>No existen mayores variaciones al respecto.
A PETICIÓN DE LA INSTITUCIÓN SE SOMETE A REEVALUACIÓN EL PROYECTO POR UN AUMENTO DE COSTOS DE ASESORÍA INSPECCIÓN TÉCNICA DE OBRAS EN UN MONTO DE M$ 7.844 (32% DEL ITEM Y 0,33 % DEL VALOR TOTAL DEL PROYECTO), PRODUCTO DE LA AMPLIACIÓN DEL CONTRATO, SOLICITADO POR LA UNIDAD TÉCNICA (D.A.MOP TARAPACA ) EN ORD. N° 483</t>
  </si>
  <si>
    <t xml:space="preserve"> El proyecto fue reevaluado 2 veces. La primera para aumentar el monto de Obras Civiles debido a la licitación realizada y los mayores montos ofertados, lo que implicó incrementar valores de pavimentos, enfierraduras, terminaciones y porcentajes de gastos generales y utilidades. La segunda reevaluación, por modificaciones en el diseño en el proceso de desarrollo de la obra, lo que implicó aumentos, disminuciones y obras extraordinarias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Esta última reevaluación implicó además un aumento del plazo de ejecución lo que también generó un aumento del plazo y monto de la consultoría de asistencia técnica. 
Con lo anterior, las dos reevaluaciones significaron un incremento de 20,41% del costo total del proyecto, respecto a lo recomendado en el análisis ex ante.</t>
  </si>
  <si>
    <t>Según lo explicado por la unidad técnica, y descrito en el informe Nota de Cambio N°1 subido a la carpeta digital ex post, hubo disminuciones y aumentos de obra, y se produce una Compensación que no modificó el presupuesto original, manteniéndose éste en $3.029.406.742. 
Producto de las modificaciones realizadas en el nuevo itemizado, se incorporaron nuevos ítems por un valor de $55.273.349, aumentos de obras principalmente para solucionar el desnivel del terreno del CESFAM con respecto a la calzada vehicular y las construcciones perimetrales. Se indica en el informe Nota de Cambio N°1 que el proyecto abordó esta situación en la etapa ex ante pero no completamente, y es necesario aumentar en 10 cm el nivel de la cota interior del piso terminado del edificio, eliminar las diferencias de altura del edificio y las circulaciones de aceras exteriores. Se incorporó una obra extraordinaria que corresponde por $20.131 (compra de manguera de riego para riego de jardines del CESFAM. 
Se realiza una disminución de ítem presupuestados, que consideran: ítem 12.12 Puertas Cortafuego que no se requiere según se indica en el informe Nota de Cambio N°1, los ítem 20.4 Sumidero aguas lluvias y el ítem 20.3.7 Pavimento de Hormigón se concretaron con el aumento de obras autorizado, la disminución de obras fue $55.293.480.</t>
  </si>
  <si>
    <t>El proyecto fue presentado de perfil a ejecución , de acuerdo a las normas flexibilizadas de reconstrucción sismo 2010. Durante el desarrollo del diseño la empresa concluyo que al demoler y desarmar la nave principal de la superficie de juego, se generara compromisos estructurales para las fundaciones de la zona de camarines y baños públicos, por lo que se debe demoler todo este modulo. Debido a esto se revaluó en 2012 el proyecto incorporando camarines y baños públicos, llegando a un total de 1.177, 78 metros cuadrados y aumentando el monto total de inversión.
La empresa sociedad inmobiliaria e inversiones kumelen ltda, se adjudicó las obras civiles del proyecto, (licitación pública id nº 4027-75-lp13, contrato y decreto alcaldicio nº 373/12.09.2013), dicha empresa ejecutó un 62% de avance físico de obras civiles haciendo abandono de las obras con fecha 17 de junio de 2014, aduciendo insolvencia económica. Posteriormente el proyecto se presenta a  una segunda reevaluación por parte del gobierno regional con el objetivo de aprobar los recursos adicionales para la continuación de obras del gimnasio
Asi finalmente los montos totales recomendados para el proceso presupuestario 2016, en m$ de 2014 son m$ 26.007 para consultorias y  m$ 812.947 para obras civiles 
Recomendación original 12.800 para consultoría y 290.043 para obras civiles en moneda de diciembre de 2009-
No hubo modificaciones de contrato  menores a 10%</t>
  </si>
  <si>
    <t>El sistema registra una solicitud de re evaluación durante la ejecución del diseño en el año 2014, para mejorar la distribución, circulación de los voluntarios entre las compañías  y accesibilidad de bomberos por dos calles en la comuna, aumentando la superficie a construir a 1304 m2, el cual fue aprobado.</t>
  </si>
  <si>
    <t>SI BIEN ES CIERTO, LA INICIATIVA ENTRÓ 3 VECES A REEVALUACIÓN PARA INCORPORAR ALGUNAS MODIFICACIONES SURGIDAS DURANTE LA EJECUCIÓN Y AGREGAR EN LA FICHA IDI EL ÍTEM EQUIPOS, QUE NO ESTABA CONSIDERADO EN EL PROYECTO ORIGINAL; LO CIERTO ES QUE EN DEFINITIVA SE TRATÓ DE UNA SOLA REEVALUACIÓN. EN EL PRIMER CASO, PASARON LOS 30 DÍAS Y NO APORTARON ANTECEDENTES PARA PROCEDER AL ANÁLISIS. ESTO OBLIGÓ A INGRESAR UNA SEGUNDA REEVALUACIÓN PARA LOS MISMOS EFECTOS, EN TANTO QUE EN EL TERCER CASO, ESTANDO CLARAS LAS RAZONES QUE JUSTIFICARON DICHO PROCESO, FUE SOLAMENTE PARA QUE LA ENTIDAD FINANCIERA TUVIESE TIEMPO DE REALIZAR ALGUNOS AJUSTES EN LA PROGRAMACIÓN DE INVERSIONES.  CABE HACER PRESENTE QUE COMO SE HIZO DISMINUCIÓN DE ALGUNOS ÍTEMES; PRODUCTO DE LA REEVALUACIÓN, NO SE ALTERÓ EL MONTO TOTAL DE LA INVERSIÓN ORIGINALMENTE RECOMENDADA.</t>
  </si>
  <si>
    <t>- LA CONSTRUCCIÓN DE UN ESTANQUE PARA LA ACUMULACIÓN DE AGUAS DE RIEGO Y QUE LA DOS PRIMERAS LICITACIONES QUEDARON DESIERTAS PUESTO QUE EL PRESUPUESTO REFERENCIAL ERAN BAJO EN COMPARACIÓN CON LAS OFERTAS PRESENTADAS.
- EN EL AÑO 2015 SE SOLICITO UNA REEVALUACIÓN DEL PROYECTO, YA QUE SE REQUIRIÓ  REALIZAR UNA SERIE DE OBRAS EXTRAORDINARIAS Y AUMENTO DE OBRAS, YA QUE DURANTE LA EJECUCIÓN SE HA
DETECTADO LA NECESIDAD DE INCORPORAR A 87 NUEVOS BENEFICIARIOS QUE IMPLICA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
-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
- EN EL AÑO 2017 SE SOLICITÓ  SUPLEMENTO DE RECURSOS DE M$ 44.138 POR EL CONCEPTO DE AUMENTO DE OBRAS. DEBIDO A
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
SERVIDAS (P.E.A.S), REGULARIZACIÓN DE MATRIZ Y ARRANQUE AGUA POTABLE EN P.T.A.S, EXTENSIÓN DE MATRIZ DE AGUA POTABLE HACIA P.E.A.S Y SELLADO DE CÁMARAS PÚBLICAS Y UNIONES DOMICILIARIAS.
POR LO TANTO EL PROYECTO AUMENTO SU EJECUCIÓN A 47 MESES POR LOS AUMENTOS DE OBRAS Y OBRAS EXTRAORDINARIAS, YA QUE AUMENTÓ SU TAMAÑO EN EN 87 NUEVOS BENEFICIARIOS QUE IMPLICO LAS OBRAS DESCRITAS ANTERIORMENTE, MAS LA EXTENSIÓN DEL CONTRATO DE LA AITO.</t>
  </si>
  <si>
    <t xml:space="preserve">- El proyecto fue reevaluado de acuerdo a solicitud  del Gobierno Regional ORD 2.054 del 06/06/2018, donde se solicita disminución de obras, para restar la ejecución de algunas veredas consideradas originalmente en la Iniciativa y un aumento de obra por igual monto para ejecutar otras veredas cercanas al área de intervención.(monto disminución de obras M$12.622)
- El RATE RE de la Iniciativa fue cargado con fecha 23/07/2018 y de acuerdo a la solicitud del RATE se pide justificar el aumento y disminuciones propuestas y realizar nueva evaluación económica.
- La Unidad Técnica, municipalidad de Osorno,  no responde las observaciones del RATE RE en un plazo de 30 días, por lo tanto la Iniciativa vuelve al RATE RS original, es decir no se aprueban las modificaciones propuestas.
- Debido a lo anterior la Unidad técnica decide realizar la tercera modificación de contrato, en la cual realiza una disminución de obras de M$12.622.
  </t>
  </si>
  <si>
    <t>No se presentaron re-evaluaciones, sin embargo el proyecto sufrió modificaciones al diseño originalmente aprobado, pero sin aumento de costos.</t>
  </si>
  <si>
    <t xml:space="preserve">En relación a la modificación menor a 10%, el contrato tuvo un monto recomendado, al año 2016 que fue el año que se realizo la modificación, de M$ 670.148, y el monto de la modificación fue de M$ 63.486, siendo menor al 10%, por lo que, se debe corregir la variación señala de 17,74%.
En relación a la Reevaluación, hubo que actualizar los valores de las partidas debido al tiempo que había pasado. Importante señalar que a pesar que existió una variación mayor al 100%, el proyecto mantuvo su estructura, no existiendo variaciones en la alternativa recomendada para dar solución al problema definido. </t>
  </si>
  <si>
    <t xml:space="preserve">No hay reevaluación del proyecto, pero si una modificación de un 1,42% con respecto al proyecto originalmente recomendado. </t>
  </si>
  <si>
    <t>Por falta de oferentes al momento de la licitación, se declara desierta la licitación, puesto que las ofertas superaban los montos disponibles. Por esta razón se solicita re evaluación para suplementar la ejecución.
LUEGO EN LA EJECUCIÓN DEL PROYECTO FUE NECESARIO AUMENTO DE OBRAS Y OBRAS EXTRAORDINARIAS En el Ítem de "Equipamiento"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SEGÚN LO ANTERIOR EL NUEVO MONTO TOTAL DEL PROYECTO AUMENTA A M$ 485.513 (OBRAS CIVILES  M$429.770; CONSULTORIA M$15.600; GASTO ADM.M$ 1.500: EQUIPAMIENTO: M$ 38.636).</t>
  </si>
  <si>
    <t xml:space="preserve">Se informa por parte de la unidad técnica los siguientes aumentos de obras civiles, corresponden principalmente a la incorporación de 19 viviendas en el sector de Pumol que no fueron consideraras inicialmente. </t>
  </si>
  <si>
    <t>EL PROYECTO TUVO MODIFICACIONES MENORES AL 10 POR CIENTO, LAS CUALES SE TRADUJERON EN AUMENTO DE OBRAS, DISMINUCIÓN DE OBRAS Y OBRAS EXTRAORDINARIAS, QUE NO MODIFICARON EL PRESUPUESTO TOTAL, LO CUAL FUE APROBADO MEDIANTE RESOLUCIÓN EXENTA N° 1291 DEL 23 DE AGOSTO DE 2018, QUE APRUEBA EL INFORME TÉCNICO N° 1 EN EL CUAL SE DETALLAN LOS AUMENTOS, DISMINUCIONES Y OBRAS EXTRAORDINARIAS, DISPONIBLES EN LA CARPETA DIGITAL DEL EX POST.</t>
  </si>
  <si>
    <t>LA INICIATIVA PRESENTO AUMENTO DE OBRAS Y OBRAS EXTRAORDINARIAS POR VALOR MENOR AL 10%, DEBIDAMENTE JUSTIFICADAS, DENTRO DEL RANGO NORMAL DE AJUSTES PARA UNA OBRA DE ESTA CATEGORIA.</t>
  </si>
  <si>
    <t>Existe un error en la determinación del monto reevaluado, el que sólo se encuentra reflejado en el historial rate, donde se señala como proyecto reevaluado un valor de M$115.296, que daba 47,23% de incremento, lo que no es real.
Para corregirlo se tomó el valor de los contratos informados para el 2017, donde el valor final del contrato de obras civiles fue por M$67.793 (contrato original por $65.292 más un incremento por $2.501), al adicionar la consultoría por M$4.278 y sin incluir los gastos administrativos (no utilizados), da un costo total final de M$72.071. Esto, llevado a moneda 2018, da un valor de M$73.945.-
En este nuevo escenario, la variación se produjo en sentido negativo con un menor valor de poco menos del 6%, el que se vio explicado principalmente por menores valores en el proceso de adjudicación y la no utilización de los gastos administrativos. 
El proceso de reevaluación se debió a una modificación en el recorrido del transporte público, que obligo a reubicar un paradero y generar mejoras técnicas para adecuarse a los terrenos, como hormigones de respaldo y ampliar veredas.</t>
  </si>
  <si>
    <t>Sin modificaciones ni reevaluación</t>
  </si>
  <si>
    <t xml:space="preserve">LOS HALLAZGOS TECNICOS SUMADO A REFUERZOS ESTRUCTURALES NO CONSIDERADOS EN ETAPA INICIAL TENIENDO EN CONSIDERACIÓN  LA DATA DE LA INFRAESTRUCTURA  LLEVA A ENTENDER LO COMPLEJO DEL DESARROLLO DE ESTA TIPOLOGIA DE INFRAESTRUCTURAS.
AUNQUE EXISTIERON VARIADAS Y COMPLEJAS SITUACIONES TÉCNICAS DURANTE EL DESARROLLO DE LA OBRA , EL SNI A TRAVÉS  DE LA ALTERNATIVA DE REEVALCIONES PERMITE DESTRABAR  LOS  PROBLEMAS PRESENTADO EN EL TRANSCURSO DE LA OBRA. </t>
  </si>
  <si>
    <t xml:space="preserve">El proyecto fue revaluado para incluir la compra de una ambulancia </t>
  </si>
  <si>
    <t xml:space="preserve">No presento reevaluaciones. </t>
  </si>
  <si>
    <t>No hubo reevaluaciones ni modificaciones inferiores al 10%</t>
  </si>
  <si>
    <t>No se realizaron reevaluaciones al proyecto</t>
  </si>
  <si>
    <t>Se solicitaron mayores recursos para terminar las obras
ESTA INICIATIVA FUE REEVALUADA, POR CUANTO, LA INSTITUCIÓN FINANCIERA, JUNTA NACIONAL DE JARDINES INFANTILES, SOLICITÓ AJUSTAR LOS ÍTEM OBRAS CIVILES Y CONSULTORÍAS, INCREMENTADO CON ELLO EN UN 19,2% EL COSTO TOTAL DEL PROYECTO ORIGINALMENTE RECOMENDADO</t>
  </si>
  <si>
    <t>LA INICIATIVA NO PRESENTA REEVALUACIONES, Y SU INCREMENTO EN VALOR DE OBRAS SE AJUSTA A RANGO ACEPTADO DEL 10%</t>
  </si>
  <si>
    <t>NO EXISTIERON REEVALUACIONES.</t>
  </si>
  <si>
    <t xml:space="preserve">El proyecto presenta tres revaluaciones, la primera (abril 2015) se revalúa el monto aprobado de obras se consideró subvalorado. La segunda (julio 2017) revaluación tiene relación con la ficha IDI y el monto de consultorías aprobado inicialmente, y la tercera (noviembre 2017) tiene relación con la adquisición de una ambulancia que no estaba considerada inicialmente.   </t>
  </si>
  <si>
    <t>Al terminar el diseño en la etapa de ejecución,  se procedio a tener un presupuesto más afinado y con precios de mercado.</t>
  </si>
  <si>
    <t>El proyecto fue Adjudicado  para ítem OC y Consultorías  en un 6.3% menos del monto recomendado originalmente (comparación moneda 2017), por un monto de  $ 557.243.287.
Luego tuvo las siguientes modificaciones:
- la institución técnica autorizó una disminución de obra por $27.696.650, un aumentos de obras por $7.539.650 y obras extraordinarias por $41.458.605.  
- La institución técnica autorizó ajuste de cubicaciones de partidas a serie de precio unitario por un monto de $26.197.715.
- La institución técnica autorizó disminuciones de obras por $58.493.710 y obras extraordinarias por $58.493.710, dejando en cero la variación final.
- La institución técnica autorizó disminuciones de obras por $9.161.233, aumentos de obras por $13.878 y obras extraordinarias por $9.147.355. 
Finalmente el valor del contrato quedo en $604.742.607 para contrato de Obras Civiles y consultorías.
Respecto a Otros gastos, 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
Las modificaciones del 7.09% corresponden a los incrementos (Aumentos y obras extraordinarias menos disminuciones) que experimento el proyecto de M$47.500, respecto a lo recomendado por ajustes de cubicación para excavaciones y hormigón de fundaciones.
Al analizar las variaciones que el proyecto sufrió, se tiene que al considerar los montos en valor absoluto las variaciones suman M$238.202 lo que representa un 36% respecto de lo recomendado y un 43% respecto a lo contratado. Al considerar los montos como aumento y disminución se tiene que aumento 7% respecto a lo recomendado y un 9% respecto a lo contratado.</t>
  </si>
  <si>
    <t>COMO SE INDICO ANTERIORMENTE SI BIEN EL PROYECTO SOLICITO UNA REEVALUACIÓN  EL AÑO 2014, ESTO SE DEBIÓ A QUE EXISTÍA DENTRO DEL TERRITORIO UN SECTOR DECLARADO ZONA TÍPICA, LO CUAL IMPLICO GESTIONES CON EL CONSEJO DE MONUMENTOS, SIN EMBARGO NO IMPLICO MAYOR COSTOS RESPECTO DEL APROBADO ORIGINALMENTE, SIN EMBARGO AUMENTARON LOS PLAZOS DE EJECUCIÓN.</t>
  </si>
  <si>
    <t>Hay un aumento bajo el 10%
Se genera aumento de contrato por nuevas cubicaciones, que arrojaron diferencia en la compra y cuantía de materiales, adicionalmente se debe pagar el arranque de agua potable (como valor pro forma) extra al contrato original de construcción.
El aumento fue de 3.877M$.</t>
  </si>
  <si>
    <t>LA REEVALUACION QUE SE EVIDENCIO EL PROYECTO, SE GENERO A SOLICITUD DE LA UNIDAD FINANCIERA, PARA QUE LA UNIDAD TÉCNICA PUEDA MODIFICAR LA PROGRAMACIÓN, SIN ALTERAR EL MONTO TOTAL, SÓLO HACIENDO UNA TRANSFERENCIA INTERNA DESDE EL ÍTEM GASTOS ADMINISTRATIVOS AL DE CONSULTORÍAS, PARA PROCEDER A LA CONTRATACIÓN DE INSPECCIÓN TÉCNICA DE OBRAS.</t>
  </si>
  <si>
    <t>CLARAMENTE EL ÚNICO ANÁLISIS QUE SE PUEDE REALIZAR DE LA ETAPA DE MODIFICACIONES MENORES Y REEVALUACIONES SE DEBE NETAMENTE A LAS DOS REEVALUACIONES QUE SE REALIZARON EN ESTE PROCESO DE PAGO CONTRA RECEPCIÓN.</t>
  </si>
  <si>
    <t>Proyecto no tuvo aumentos de costos ni mayores ni inferiores a 10% de lo recomendado total.</t>
  </si>
  <si>
    <t xml:space="preserve">El proyecto fue reevaluado presenta un incremento de los montos en el ítem obras civiles, esto producto de los procesos de licitación. Ademas, se debió incorporara elementos de seguridad no contemplados originalmente.   </t>
  </si>
  <si>
    <t xml:space="preserve">No se registraron reevaluaciones, dado que el incremento de costos destinado a financiar aumento de pavimentos fue inferior al 10% del monto inicial recomendado. </t>
  </si>
  <si>
    <t>El gobierno regional del Maule solicitó la reevaluación del ítem obras civiles de este proyecto, el cual se encuentra en etapa de adjudicación. el objetivo de la reevaluación fue revisar cambios en las especificaciones técnicas y correcciones en las unidades de medida de las partidas aprobadas, las cuales no afectan la naturaleza del proyecto, los costos y plazos establecidos, por lo cual se mantiene la recomendación favorable de este proyecto. 
Hubo compensación de presupuesto por modificación del acceso vehicular y peatonal de la posta: nuevas obras por $2.188.539 por nuevo acceso, aumento de obras por $1.379.420 (baldosas, baranda, materiales y malla) y disminución de obras por $3.567.959 para compensar visados por el proyectista según se indica (hormigón escalera y rampas, grada, pastelones, y puente de acceso.
Modificación para dar cumplimiento a las exigencias sanitarias vigentes, Estas modificaciones totalizaron $4.382.830, que se ejecutaron por Trato Directo autorizado por el mandante. Se ejecutó bajo la modalidad de trato directo el proyecto obras complementarias posta salud rural Quinamavida.</t>
  </si>
  <si>
    <t>Proyecto solicito una reevaluación debido a problemas en la licitación la cual se tuvo que reiterar en dos oportunidades. El proyecto sufre cambios mayores en su presupuesto de obras civiles. La información de respaldo para la reevaluación fue analizada y aprobada por esta seremia.</t>
  </si>
  <si>
    <t>MEDIANTE ORD Nº 1043 DEL 20/10/2014, EL GOBIERNO REGIONAL DE ATACAMA SOLICITÓ SUPLEMENTOS DE FONDOS PARA LOS ÍTEM OBRAS CIVILES, EQUIPOS. POSTERIORMENTE, MEDIANTE ORD Nº 1182 DEL 26/11/2014, SOLICITA PRONUNCIAMIENTO TÉCNICO SOBRE UN SUPLEMENTO DE FONDOS PARA LOS ITEMS: CONSULTORIA, GASTO ADMINISTRATIVO Y OTROS GASTOS. ADICIONALMENTE CONSULTA LA INCORPORACIÓN DEL ÍTEM VEHICULOS, EL QUE NO FORMABA PARTE DEL PROYECTO ORIGINALMENTE RECOMENDADO.
CONFORME A LO SEÑALADO SE RECOMIENDA FAVORABLEMENTE LA SOLICITUD DE FONDOS ADICIONALES PARA TODOS LOS ITEMS SOLICITADOS Y SE APRUEBA LA INCORPORACIÓN DEL ÍTEM VEHÍCULOS AL PROYECTO. LOS RECURSOS EXTRA PERMITIRÁN AJUSTAR LOS PRESUPUESTOS INICIALMENTE RECOMENDADOS A LOS ACTUALES PRECIOS DE MERCADO E INTRODUCIR CORRECCIONES, DEBIDO A QUE PRESENTAN ERRORES EN CUBICACIONES Y SE OMITIERON ALGUNAS PARTIDAS. CABE AGREGAR QUE, ES PARTE DE LAS ORIENTACIONES DEL SECTOR DE SALUD VIGENTE DOTAR DE EQUIPAMIENTO VEHICULAR BÁSICO ESTE TIPO DE PROYECTO. 
LOS RECURSOS ECONÓMICOS ADICIONALES ESTÁN EXPRESADOS EN MONEDA DE DICIEMBRE DEL 2013 Y CORRESPONDEN A: M$1.095.714 OBRAS CIVILES; M$102.621 EQUIPOS; M$102.621 EQUIPAMIENTO; M$15.090 CONSULTORIA; M$4.575 GASTO ADMINISTRATIVO; M$2.522 OTROS GASTOS Y M$ 47.234 VEHÍCULOS. LO QUE CORRESPONDE A UN INCREMENTO DEL 50%, 68%, 68%, 63%, 48% Y 41% RESPECTIVAMENTE, EN COMPARACIÓN AL MONTO RECOMENDADO INICIALMENTE POR CADA ÍTEM.
EN SÍNTESIS EL PROYECTO TUVO UN INCREMENTO DEL 53,82% RESPECTO DEL COSTO TOTAL INICIALMENTE APROBADO.</t>
  </si>
  <si>
    <t>No se efectuaron reevaluaciones ni modificaciones inferiores al 10%.</t>
  </si>
  <si>
    <t>EL PROYECTO NO PRESENTA REVALUACIONES.
SE REALIZARON MODIFICACIONES DE CONTRATO MENORES DE AUMENTOS Y DISMINUCIÓN DE OBRAS QUE NO AMERITABAN  REVALUAR.
SEGÚN INFORMA LA INSTITUCIÓN FINANCIERA, LAS MODIFICACIONES SEÑALADAS SON PRODUCTO DE TRABAJOS EXTRAORDINARIOS PARA CUMPLIR CON LA NORMA VIGENTE DE RESISTENCIA AL FUEGO.</t>
  </si>
  <si>
    <t>El proyecto de reposición centro de salud familiar Alfredo Gantz Mann de la comuna de la unión, ha sido publicado en dos oportunidades en la plataforma mercado público, siendo en la primera instancia declarada desierta la licitación, debido a que el presupuesto ofertado supero el presupuesto disponible. esta situación se reitera en el segundo proceso licitatorio, razón por la cual es solicitada la autorización para el aumento de presupuesto, que permitirá adjudicar las obras a la empresa Ingetal, ingeniería y construcción s.a., única oferente de este segundo proceso, quien, según informa la unidad técnica, cumple con todos los antecedentes administrativos y requisitos exigidos.</t>
  </si>
  <si>
    <t>El monto inicialmente contratado por obras civiles y equipamiento fue M$548.624 valor que se enmarca al monto originalmente recomendado (M$548.639). Valor expresado en moneda presupuestaria 2015.-
Terminado el contrato anticipadamente, la obra quedó paralizada por varios meses, donde solamente se habían ejecutado las fundaciones y algunos muros. Según informe de la Unidad Técnica, determinó que el proyecto debía considerar nuevamente una ejecución total, dado que la empresa que se adjudicara las obras debía demoler lo existente, por motivos legales de garantía de las obras, respecto de la estructura y desconocimiento de la calidad de lo ejecutado.
Razón por la cual el valor de re-evaluación tuvo un alza considerable respecto del original, alcanzando los M$1.182.955.- Valor expresado en moneda presupuestaria 2018.-
La variación final, fue del 78,23% respecto del proyecto recomendado.</t>
  </si>
  <si>
    <t xml:space="preserve">Hubo que incrementar los recursos para el financiamiento de las obras civiles, lo cual requirió de una reevaluación. El proyecto tuvo solo una reevaluación ya que la solicitud de 2015 no prospero y fue reevaluado en 2016. La unidad técnica justifica la reevaluación  principalmente a la inclusión de partidas no consideradas en el proyecto original, pero de gran importancia para el correcto término de las obras y para satisfacer las reales necesidades tanto de funcionarios como de usuarios del proyecto. </t>
  </si>
  <si>
    <t>Primera reevaluación: Para adjudicar obras civiles, Según RATE de 12.03.2015 : M$ 1.658.444 ( M$ 1.398.628 + 259.816) (M$ nominales del año del contrato)
Segunda y tercera reevaluación: Por mayores obras (no superficie)SEgún RATE de 25.08.2016 y 06.09.2016  : M$ 1.755.227 (1.658.444 + M$96.783) (M$ nominales del año del contrato y del año de la modificación)
 Total contrato en M$ pp2018 : M$ 1970.410
Total recomendado Obras civiles : M$ 1.476.359
Variación obras civiles : 32,46%
Variación total proyecto : 32,24 %</t>
  </si>
  <si>
    <t>No hubo reevaluaciones ni modificaciones inferiores al 10%.</t>
  </si>
  <si>
    <t>El proyecto no pasó por proceso de reevaluación, aún cuando la unidad técnica indica que se solicitó un suplemento menor al 10% en el ítem obras civiles, el que fue rechazado, lo que amplió el plazo del ítem consultoría y que por lo tanto este aumento de plazo aumentó el costo, que lo tuvieron que asumir ellos como Municipio.</t>
  </si>
  <si>
    <t>la ejecución de la iniciativa contó con las siguientes modificaciones:
Modificación de contrato N° 1: Resolución exenta  N°2107 de fecha 07.12.2016 (Monto  aumento M$25.655)
Modificación  de contrato N° 2: Resolución exenta. N° 2106 de fecha 07.12.2016 (Monto aumento M$46.026)
Modificación  de contrato N°3: Resolución exenta N° 2125 de fecha 09.12.2016 (Monto aumento  M$ 56.165)
Modificación  de contrato N° 4: Resolución exenta N°2338 de fecha 30.12.2016 (Monto disminuye M$7.690)
las cuales generaron una variación de no mas del 5% del monto contratado.
Las modificaciones se enfocaron principalmente en las nuevas condiciones de la localización desde que se realizo el levantamiento previo (estudio básico) y la ejecución de las obras, por ejemplo, cambio de materialidad de algunos tramos, cambio en el sistema de luminaria, nueva semaforización, nuevos empalmes, etc.</t>
  </si>
  <si>
    <t>Los proyectos de extensión de redes no consideran reevaluación por ser la misma empresa electrica la que diseña y ejecuta las obras civiles bajo una contratación de suma alzada.</t>
  </si>
  <si>
    <t xml:space="preserve">La iniciativa se sometió a proceso de reevaluación con la finalidad de aumentar los montos del ítem obras civiles en un 42,84% con respecto al monto recomendado del RATE RS que dió origen a la ejecución.Este proyecto  tuvo una  re evaluación por un cambio en la solución de aguas lluvia no considerada en la recomendación original. </t>
  </si>
  <si>
    <t>NO PRESENTA REEVALUACIONES, Y LOS INCREMENTOS DE CONTRATO SE AJUSTAN A RANGO ACEPTADO DEL 10%.</t>
  </si>
  <si>
    <t>NO SE REALIZARON REEVALUACIONES YA QUE LAS MODIFICACIONES FUERON MENORES Y NO SOBREPASAN EL 10%.</t>
  </si>
  <si>
    <t>LAS CAUSAS PRINCIPALES DE LA REVALUACION SURGEN PRINCIPALMENTE POR SOLICITUDES DE LOS USUARIOS ASI COMO LA INCORPORACIÓN DE UNOS MUROS VIERTE OLAS LOS CUALES NO ESTABAN CONSIDERADOS EN EL DISEÑO ORIGINAL Y CONSIDERANDO LOS CAMBIOS CLIMÁTICOS ASI COMO LAS FRECUENCIA DE MAREAS SE ESTIMO PERTINENTE INCLUIRLOS.
POR OTRA PARTE SE DISMINUYO UNA PARTIDA RELACIONADA CON LA FABRICACIÓN DE HIELO Y MANTENCION DE PRODUCTOS CONGELADOS POR EXISTIR DICHAS INSTALACIONES EN EL RECINTO Y ESTAR AUN CON VIDA ÚTIL .
SE MODIFICARON Y AGREGARON ALGUNOS BOXES DE PESCADORES NO CONSIDERADOS EN EL DISEÑO ORIGINAL .
SE CONCLUYE QUE EN LA ETAPA DE DISEÑO DEBE REALIZARSE UN TRABAJO COLABORATIVO CON LOS USUARIOS QUE SEA VINCULANTE.</t>
  </si>
  <si>
    <t xml:space="preserve">EL proyecto tuvo tres reevaluaciones relacionas con los ítem de obras civiles y consultorias  debido a que los proyectos de arquitecturas e ingeniería estaban incompletos,  la solución de aguas lluvias no era atingente,  el emplazamiento no concordaba con el terreno y los estudios de mecánicas de suelo no detecto napas  freaticas. Lo anterior, en opinión de evaluador, corresponde  una falta de experiencia del Hogar de Cristo para desarrollar la etapa de diseño, generándose todas las situaciones anómalas antes descritas, incurriéndose en mayores costos que están debidamente refrendados en las reevaluaciones efectuadas, los gastos ingresados en el BIP coinciden con lo registrado en el SIGFE. La reevalaución significó un incremento en un 17,63% con respecto al proyecto originalmente recomendado. </t>
  </si>
  <si>
    <t>Si bien el historial RATE indica que se han efectuado tres reevalauciones, en la practica solo una de ellas corresponde al proceso de licitación y mayores costos después de dos licitaciones. Las otras reevaluaciones corresponden al proceso de ajusten en la ficha IDI y que requerían del RATE RE para efectuar las modificaciones necesarias en la ficha  del proceso 2016.</t>
  </si>
  <si>
    <t xml:space="preserve">REEVALUACION N° 1 Aprobada el 02/09/2014
Se solicitó para considerar dos plantas elevadoras en el sector Barros Negros para posibilitar la construcción de 4 conjuntos habitacionales que contaban con terreno y subsidio, por un total de 420 viviendas. El proyecto original solo contemplaba una planta elevadora.
Esta modificación incrementó en m$ 60.017 las Obras Civiles, que representó un  2,83% de esta Asignación y un 2,61% del Costo Total.
REEVALUACION N° 2 Aprobada el 06/03/2015
Las Obras Civiles se habían licitado en 3 oportunidades y siempre el monto ofertado era superior al monto autorizado. En la tercera licitación esta diferencia fue de mm$ 795. Se actualizó el presupuesto de las Obras Civiles. Además, se incorporó en Consultoría un profesional para que apoyara al Municipio en la inspección de la obra y las relaciones con la comunidad durante la ejecución del proyecto.
Las Obras Civiles se incrementaron en m$ 484.599 que equivale a un 21,6% de la Asignación Presupuestaria.
La Consultoría se incrementó en m$ 21.827 que representa un 12,3% de la Asignación Presupuestaria.
El Costo Total del Proyecto aumentó en m$ 506.425 equivalente al 20,9%.
REEVALUACION N° 3 Aprobada el 19/07/2016
Las Obras Extraordinarias que es necesario ejecutar se originan por el tiempo transcurrido entre la aprobación original de los diseños (agosto 2013) y la ejecución de las Obras Civiles (junio 2016), lo que significó una inversión de m$ 199.666, que representa un 8.6% del monto contratado.  Por una parte hay mas viviendas que enfrentan a las redes de alcantarillado por lo que se requirió la ampliación de 508 m.l. de colectores y 36 uniones domiciliarias, con una inversión de m$ 88.029. Además, se deben considerar las nuevas exigencias realizadas por SERVIU relacionadas con mejoramientos en aceras, soleras, calzadas y evacuación de aguas lluvias por un monto de m$ 111.637.
Todas estas obras permiten un mejor funcionamiento del proyecto.
 </t>
  </si>
  <si>
    <t>El proyecto no se reevaluo, por lo que se aprecia una buena gestión en la confección de los diseños como en la ejecución propiamente tal, tanto de la unidad técnica como de la empresa contratista.</t>
  </si>
  <si>
    <t>El proyecto no fue sometido a reevaluación</t>
  </si>
  <si>
    <t>el monto recomendado actualizado es de M$ 5.784.841 y no de M$ 4.019.874.
El proyecto fue reevaluado para incorporar obras de pavimentación, cuyos diseños fueron desarrollados durante la ejecución del proyecto y que no fueron presentados en la etapa de recomendación del proyecto.</t>
  </si>
  <si>
    <t>No se registraron reevaluaciones</t>
  </si>
  <si>
    <t>Existió una disminución de obra:
Se redujo la longitud de líneas en dos sectores ahorrando $ 146.998.096.-
Se contabilizan 12 soluciones no abastecidas que suman  $ 137.682.409.-
Multas 3 UF al 03- de noviembre 2018                                    $           82.320.-
Valor total del descuento                                                             $ 284.762.825.-</t>
  </si>
  <si>
    <t>En relación a la modificación menor a 10%, el contrato tuvo un monto recomendado, al año 2016 que fue el año que se realizo la modificación, de M$585.736, y el monto de la modificación fue de M$ 49.748, siendo menor al 10% (8,49%), por lo que, se debe corregir la variación señala de 10,57%.
En relación a la Reevaluación, hubo que actualizar los valores de las partidas debido al tiempo que había pasado (del año 2013 al  2015).</t>
  </si>
  <si>
    <t xml:space="preserve">No tuvo reevaluaciones, si una modificación inferior al 10%. </t>
  </si>
  <si>
    <t>El proyecto fue reevaluado debido al reemplazo de dos ejes debido a conflictos de los flujos entre ciclistas y  vehículos,  en la calle Chillan y calle Barros Arana. Dicha modificación no implico variación de los costos.</t>
  </si>
  <si>
    <t>El proyecto presenta una Reevaluaciòn dado que el primer contratista no termino las obras; 
Hubo dos contratos, ya que el primer contratista no termino las obras. Para adjudicar al segundo contrato, con la finalidad de concluir las obras, se debió pedir reevaluación y recursos adicionales al Consejo Regional. 
El detalle de los contratos es el siguiente:
Resolución de la Unidad Técnica  N°  Res. Ex. 3.092 de fecha 19/06/2015 proveedor RUT   7.461.916-9 EDUARDO VALLEJOS SOLIS  por M$ 590. 724 de los cuales se cancelaron M$ 563.883
Resolución de la Unidad Técnica  N°  10.497 de fecha 14/11/2017 proveedor RUT   78.829.370-4 CONSTRUCTORA CARVALLO Y SEMLER LIMITADA  por M$ 139.277
La primera consultoría contratada corresponde a la adecuación del diseño a la norma sismica viegente. S ehizo mediante licitación pública y fue contratada mediante Resolución de la Unidad Técnica  N°  3.042 de fecha 08/07/2014 al consultor RUT   76.085.116-7 ERGONIKA LTDA.  por M$ 10.337
El proyecto se inicia 06-07-2015, pero  tuvo un término anticipado de contrato que se formalizó mediante Res. Exta 0001 del 11-01-2017, por lo que se tuvo  que efectuar una nueva contratación  que comenzó el 14-11-2017 mediante Res. Exta. 10497.
Terminando las obras finalmente 26 /01/2018.</t>
  </si>
  <si>
    <t>GENERALMENTE ESTE TIPO DE PROYECTOS POR EL NIVEL DE DESARROLLO Y CERTEZA OBTENIDOS SUMADO A CONVENIOS DE COLABORACIÓN ENTRE INSTITUCIONES (SERVIU-SENAMA)  , NO HACE NECESARIO REEVALUACIONES , SI MODIFICACIONES MENORES.</t>
  </si>
  <si>
    <t>El Proyecto no fue revaluado</t>
  </si>
  <si>
    <t xml:space="preserve">La iniciativa de inversión no fue sometida a ningún proceso de re-evaluación.
Existió un aumento del contrato de OOCC por  $ 37.532.145 debido a que fue necesario mejorar las condiciones de seguridad para lograr mayor control sobre el parque vehícular que circula por la comuna, lo anterior sumado a que la partida de pórticos de control se requiere aumentar en 3 unidades adicionales se encontraba presente en la oferta del contratista.
Esta modificación es inferior al 10% y por tanto se encuentra dentro del rango considerado como aceptable. </t>
  </si>
  <si>
    <t>El proyecto fue Adjudicado  para ítem OC y Consultorías  en un 13.9% menos del monto recomendado originalmente (comparación moneda 2017), por un monto de  $ 856.882.424.
Luego tuvo las siguientes modificaciones:
La institución técnica autorizó ajuste de cubicaciones de partidas a serie de precio unitario lo que disminuyo el valor del contrato quedando en $841.442.871.
- Institución técnica autorizó obras extraordinarias por $28.160.112.  
- Institución técnica autorizó disminuciones de obras por $17.869.421 y obras extraordinarias por $17.869.421, dejando en cero la variación final.
- Institución técnica autorizó disminuciones de obras por $37.691.584, aumentos de obras por $4.049.199 y obras extraordinarias por $33.642.385. 
- Institución técnica autorizó disminuciones de obras por $594.962 y obras extraordinarias por $594.962. 
Esta modificaciones corresponden a cambios en materiales de revestimientos y pisos, incorporación solerillas de caucho y mejoramiento terminaciones cielos.
Finalmente el valor del contrato quedo en $869.602.983 para contrato de Obras Civiles y consultorías, lo que corresponde a un 11.9% menos que lo recomendado.
Respecto a Otros Gastos, JUNJI, atendiendo al proceso de pago de valor pro forma del programa Aumento de Cobertura, el año 2017 devolvió a la empresa constructora el valor de $1.518.229, como respuesta a la carta materia “reembolso derechos municipales permiso edificación” emanada de la empresa constructora SOC. CONSTRUCTORA FAUNDEZ CORDOVA Y CIA. LTDA., e ingresada por oficina de partes de JUNJI Maule el 20-10-2017, acompañando la orden de ingreso municipal de Constitución N° 0035451 con timbre de pago de 11-09-17.
Las modificaciones del 1.21% corresponden a los incrementos (Aumentos y obras extraordinarias menos disminuciones) que experimento el proyecto de M$12.720, respecto a lo recomendado.  
Al analizar las variaciones que el proyecto sufrió, se tiene que al considerar los montos en valor absoluto las variaciones suman M$155.912 lo que representa un 16% respecto de lo recomendado y un 18% respecto a lo contratado. Al considerar los montos como aumento y disminución se tiene que aumento 1.3% respecto a lo recomendado y un 1.5% respecto a lo contratado.</t>
  </si>
  <si>
    <t xml:space="preserve">EL CONTRATO TUVO UNA MODIFICACIÓN DENTRO DEL MARGEN DEL 10% CONSIDERADO COMO ACEPTABLE. </t>
  </si>
  <si>
    <t>El proyecto no tuvo reevaluaciones, aunque si tuvo 4 modificaciones que en total son en moneda de igual valor de un 1,54% , aunque existieron aumentos, disminuciones y obras extraordinarias.
También en moneda de igual valor la adjudicación de obras civiles estuvo un 3,,3% por debajo de lo aprobado, debiendo el SERVIU haber ajustado la solicitud de financiamiento al valor contratado, de acuerdo a las normas de ejecución presupuestaria.
El monto aprobado para obras civiles  en moneda 2014 fue de M$ 2.358.633., lo que expresado en moneda presupuesto 2018 es de M$ 2.653.959, por lo que se corrige monto, en recuadro, y el monto del contrato incluyendo todas las modificaciones en moneda presupuesto 2018 alcanzó a M$ 2.694.566</t>
  </si>
  <si>
    <t>Las modificaciones de 8.49% indicadas como menores al 10%, presentan error en el cálculo ya que consideran un monto recomendado no corregido. La modificación corregida corresponde a un 8.92%
La modificaciones al contrato corresponden a: 
1) Disminución de obras $27.177.001
2) Obras Nuevas: $37.793.919
3) Obras extraordinarias $55.244.205
4) El 14,5% del total de las variaciones que corresponde a $9.549.863 (ítem consultorías convenio DOH-Sanitaria)
La justificaciones de éstas variaciones se indica en Res. D.O.H N°4439 de fecha 13/12/2018 y Modificación de Contrato N°11740-1 y se basan en aumento de viviendas, ejecución de atraviesos aéreos y aumento de metros de red de distribución. 
Si se consideran las variaciones que se generaron en el proyecto  en valor absoluto estas representan:
1) 14.21% aumento ítem OC respecto a lo recomendado y 15.34% aumento respecto a total recomendado.
2) 15.05% aumento ítem OC respecto a lo Contratado y 16.25 aumento respecto a total contratado.
Comparación realizada en moneda 2018, por lo que se considera que debió haber sido re-evaluado.</t>
  </si>
  <si>
    <t>El proyecto no fue sometido a reevaluación. Tuvo modificaciones menores al 10% por los aumentos de obray obras extraodinarias: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t>
  </si>
  <si>
    <t>LOS TRAMOS SELECCIONADOS EN LA RECOMENDACION SON: 
- TUNICHE (828 MT) ENTRE LINEA FERREA Y AVDA. KENNEDY, MODO MIXTO (CICLOVIA Y CICLOBANDA)
 - CIRCUNVALACION NORTE (1.055 MT) ENTRE AVDA. KENNEDY Y DIEGO DE ALMAGRO EN MODO CICLOVIA (ACERA). 
- DIEGO DE ALMAGRO (849 MT) ENTRE CIRCUNVALACION NORTE Y PUNTA DEL SOL, EN MODO CICLOVIA (ACERA) 
- MANUEL MONTT (1.988 MT) ENTRE RIO LOCO Y CARRETERA DEL COBRE (CALLE EUSEBIO LILLO) EN MODO MIXTO (CICLOVIA Y CICLOBANDA). 
SIN EMBARGO, EN FEBRERO EL MINVU ELIMINO EL EJE DIEGO DE ALMAGRO POR NO CONTAR CON FACTIBILIDAD TECNICA.
Y PROPUSO EN SU REEMPLAZO LOS SIGUIENTES EJES:
-AV LIB BDO O´HIGGINS, TRAMO SANTA MARIA - HOSPITAL
-AV ILLANES , TRAMO CIRCUNVALACION - CICLOVIA EXISTENTE.
AMBOS TRAMOS CONTABAN CON DISEÑOS DE INGENIERIA ELABORADOS POR EL MUNICIPIO DE RANCAGUA, Y FORMABAN PARTE DE LA RED DE CICLOVIAS DE LARGO PLAZO, QUE HABIA SIDO EVALUADA EN EL PLAN MAESTRO.</t>
  </si>
  <si>
    <t>Durante el avance de estudios de diseño se detectaron condiciones particulares del terreno que requirió abordar el proyecto con solución especial de pilotes, lo que significó incrementar sus costos y reevaluar la iniciativa, ajustando su presupuesto.</t>
  </si>
  <si>
    <t xml:space="preserve">El proyecto no sufrió reevaluaciones en su desarrollo. Sin embargo, el monto contratado superó en 9,24% el valor recomendado en el análisis ex ante, aunque posteriormente, en la ejecución del contrato, se ajustó la cifra a la baja, generándose un incremento real sobre el recomendado de 4,95%.
La disminución del monto contratado se generó en la Modificación del contrato N° 1, donde se realizó un ajuste del presupuesto con un aumento de M$17.873 y una disminución de M$27.880, es decir, una disminución total de M$10.007 del monto contratado. 
Estos ajustes correspondieron a: cambios en recinto de regulación (estanque hidroneumático de 500 lt. en zona posterior, y disminución de partidas de bombas, construcción de murete de contención por reubicación de la regulación y planta presurizadora), cambios en red de distribución (con aumento de 8 nuevos arranques y 5 sistemas de ventosas), cambio en obras viales (1 atravieso de arranque en zanja por arranque adicional), cambio en red de impulsión (disminución de tuberías de D=90 mm y aumento de tubería de 75 mm), cambio en obras eléctricas por disminución de la extensión de la línea de media tensión que era de cargo de la empresa distribuidora de energía eléctrica. </t>
  </si>
  <si>
    <t>No hubo reevaluaciones, sólo modificación inferior al 10%</t>
  </si>
  <si>
    <t xml:space="preserve"> El proyecto  no  fue  reevaluado, pero si una disminución en el contrato de obras civiles debido a que fueron descontados los gastos correspondientes a a la inspección SERVIU. Esta modificación es inferior al 10% y por tanto se encuentra del rango considerado como aceptable. </t>
  </si>
  <si>
    <t>1.-REEVALUACION:
LA INICIATIVA FUE REEVALUADA EL 14/10/2016, ANTES DE FORMALIZAR EL CONTRATO, Y DURANTE LA LICITACION,  A SOLICITUD DEL GOBIERNO REGIONAL DE O´HIGGINS (ORD N° 1572 DEL 12/9/2016), CON EL OBJETO DE QUE SEA ANALIZADA LA PROPUESTA DE ADJUDICACION DE LAS OBRAS DE REPOSICION CENTRO EVENTOS RECINTO MUNICIPAL EN PALMILLA, A LA EMPRESA CONSTRUCTORA RENE CORVALAN, POR UN MONTO DE $ 893.306.421 (IVA INCLUIDO).
DE ACUERDO  A LOS ANTECEDENTES, SE REALIZARON MODIFICACIONES AL PRESUPUESTO ORIGINAL, DURANTE EL PROCESO DE LICITACION, EN RELACION A DOS TIPOS DE SITUACIONES, CON LAS CUALES SE PRETENDE MEJORAR EL PROYECTO:
1.-PARTIDAS QUE SE DISMINUYERON (M$ 36.235)) EN EL PRESUPUESTO OFERTADO (FORMATO Nº 8 DE LA PROPUESTA): VENTANAS TIPOS V-V´-V9, EN ALAMO, AREA VERDE EN PATIO DE LUZ, CORTINA VEGETAL
2.-PARTIDAS NUEVAS QUE SE INCORPORARON (M$ 25.578), POR LA VIA DE LAS ACLARACIONES: VENTANAS TIPOS V-V`-V9 EN ALUMINIO, DESVIO DE CANAL DE RIEGO, SOLUCION EVACUACION DE AGUAS LLUVIAS.
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
2.-AUMENTO MENOR AL 10%:
EL GORE APROBO OBRAS EXTRAORDINARIAS EL 23/5/2017, DURANTE LA EJECUCION DEL CONTRATO, POR $ 37.478.963, DE ACUERDO A LOS SIGUIENTES CONCEPTOS:
-DISMINUCION OBRAS EN LA CUBIERTA, POR $ 15.715.920, CORRESPONDIENTE A: PLANCHAS ZINC ALUM Y AISLACION HIDRICA.
-OBRAS EXTRAORDINARIAS POR $ 36.810.982, CORRESPONDIENTE A : CUBIERTA DE PV4 ZINC ALUM, PANELES OSB 15 MM, FIELTRO 15 LIBRAS.
LA DIFERENCIA ES UN AUMENTO DE COSTO DE $ 21.095.062, AL CUAL HAY QUE AGREGAR GTOS GENERALES Y UTILIDADES POR 49,3% DEL COSTO DIRECTO, Y ADEMAS EL 19% DEL IVA, TODO LO CUAL DA UNA CIFRA DE 37.478.964.
CON ESTE INCREMENTO, EL CONTRATO AUMENTA A$ 930.785.384.-</t>
  </si>
  <si>
    <t xml:space="preserve">No tuvo reevaluaciones, pero si una modificación inferior al 10%. </t>
  </si>
  <si>
    <t xml:space="preserve">El proyecto se reevaluó  por mejoramiento de suelos no contemplados inicialmente y que incrementaron su valor y plazo significativamente.
Fue necesario aumentar el monto del proyecto debido a que los valores ofertados superaban al publicado y actualizar los montos. </t>
  </si>
  <si>
    <t>Se estima que la causa correspondió a un presupuesto inicial subvalorado, o bien a variaciones de mercado.  El valor autorizado en la reevaluación  de M$ 576.935 (moneda 2017) es producto de la oferta en la tercera licitación.</t>
  </si>
  <si>
    <t>El proyecto no presentó reevaluaciones.</t>
  </si>
  <si>
    <t>Para este proyecto no hubo reevaluaciones reales, ya que se presentó una solicitud de reevaluación por parte del Gobierno Regional de Los Lagos con el fin de ajustar la necesidad de adquisición de Equipamientos, pero por no dar respuesta a las observaciones del RATE RE se dejó sin efecto, manteniéndose los valores y condiciones recomendadas originalmente.</t>
  </si>
  <si>
    <t>El ítem de obras civiles presenta modificaciones menores al 10%, que corresponde a ajustes en terreno para mejorar la etapa de operación del proyecto. Se contemplan aumentos y disminuciones de obras, obras extraordinarios y supresiones de obras. Entre ellas, modificaciones en obras de aguas lluvias, mejoras de accesos vehiculares,  nivelaciones de cámaras, reposiciones aceras, luminarias, etc.</t>
  </si>
  <si>
    <t>No existieron aumento por sobre el 10% del monto recomendado.</t>
  </si>
  <si>
    <t>Proyecto no tuvo cambios significativos ni aumentos mayores al 10%, por lo que no fue reevaluado.</t>
  </si>
  <si>
    <t>La iniciativa no tuvo reevaluaciones.</t>
  </si>
  <si>
    <t>La IDI fue reevaluada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
Variaciones indicadas son cálculos directos del sistema ex post.</t>
  </si>
  <si>
    <t xml:space="preserve">no hubo reevaluaciones </t>
  </si>
  <si>
    <t>El proyecto presenta modificaciones menores al 10%  
Monto contratado : $534.880.672   más  modificación $ 12.390.193.-=$547.270.865.-  = aumento del 2.31% sobre el presupuesto contratado
Disminución $ 93.231.106 y  Aumento $ 105.621.499 = Aumento efectivo  = $ 12.390 .193.
Las modificaciones señaladas son producto de disminución y aumento de obras por movimiento de tierras, obras de hormigón, drenaje y protección de muros y pilas de socalado.</t>
  </si>
  <si>
    <t>No se informaron reevaluaciones</t>
  </si>
  <si>
    <t>La iniciativa fue reevaluada por el abandono de la empresa contratista por insolvencia económica.
La reevaluación se debe a generar un análisis de las obras ejecutadas y las faltantes, para posteriormente definir un nuevo presupuesto donde se incremento el monto de obras civiles en un 23%</t>
  </si>
  <si>
    <t>El proyecto presenta una reevaluaciòn por un 4.46%, en relación a lo recomendado, un 24,7% del presupuesto contratado.
El contrato inicial fue por                                                       M$364.351
Hubo modificaciones y aumentos por un valor total de M$  89.999
En efecto, durante la ejecución de las obras, se requirieron modificaciones, por aumento, disminución y obras extraordinarias para dar respuesta a la comunidad, en relación a mejorar la accesibilidad y seguridad de los vecinos.</t>
  </si>
  <si>
    <t>El presupuesto aprobado inicialmente para el ítem obras civiles sufre un aumento al someter la iniciativa a un proceso de reevaluación que incorporo un eje no recomendado.El monto recomendado luego de la reevaluación aumenta en un 10,27%.</t>
  </si>
  <si>
    <t>EL PROYECTO FUE REEVALUADO DOS VECES. LA PRIMERA VEZ EN EL AÑO 2013 PARA ACTUALIZAR EL PRESUPUESTO A PRECIOS DE MERCADO DEBIDO A QUE SE HABIAN EFECTUADO DOS LICITACIONES PUBLICAS Y UNA PRIVADA, QUEDANDO TODAS DESIERTAS POR NO PRESENTACION DE OFERTAS . EL PRESUPUESTO DE OBRAS AUMENTA  A M$1.110.831, REPRESENTANDO UN INCREMENTO DE 79% RESPECTO DEL MONTO INICIALMENTE APROBADO. ESTA ALZA  SE EXPLICA POR UN AUMENTO EN LOS PRECIOS DE LAS PARTIDAS, UN INCREMENTO EN EL PORCENTAJE DE LOS GASTOS GENERALES Y LA INCORPORACION DE ALGUNAS PARTIDAS COMO LA CLAUSURA DE POZOS NEGROS PARA MEJORAR EL PROYECTO. ADEMAS SE INCREMENTA EL VALOR DE LA ASESORIA A LA INSPECCION TECNICA A M$18.000 EN MONEDA 2012.
SE REALIZO UNA SEGUNDA REEVALUACION PARA INCORPORAR  OBRAS EXTRAORDINARIAS QUE MEJORAN EL PROYECTO Y QUE EN  PARTE CORRESPONDEN A UN REQUERIMIENTO DE LA AUTORIDAD SANITARIA PARA RECEPCIONAR LAS OBRAS DE LA PTAS, EL VALOR DE LAS NUEVAS OBRAS ASCIENDE E M$228.783, QUE SUMADO AL MONTO ORIGINAL DEL CONTRATO ALCANZA A M$1.339.479 (MONEDA 2012), REPRESENTANDO UN INCREMENTO DE 17% RESPECTO DEL MONTO CONTRATADO ORIGINALMENTE (M$1.110.695 EN MONEDA DIC 2012).
LUEGO SE DA TERMINO ANTICIPADO AL CONTRATO QUEDANDO PARTE DE LAS OBRAS SIN EJECUTAR (M$95.495) LO QUE IMPLICO UNA NUEVA LICITACION Y CONTRATO POR M$217.945 PARA DAR TERMINO A LAS OBRAS.</t>
  </si>
  <si>
    <t>El proyecto tuvo tres modificaciones de contrato, todas inferiores al 10%. Dos de ellas por aumento de obras extraordinarias y una disminución de obra. Estas modificaciones consistieron en ajuste de cubos, implementación de accesos para minusválidos y sistema de calefacción</t>
  </si>
  <si>
    <t>La realización del proyecto considerando  diseño y  ejecución en conjuntos, contando  con términos  de referencia  y  especificaciones  técnicas solo  referenciales,  genera  incertidumbre  en los oferentes, los  cuales  se resguardan  aumentando el monto  de su propuesta, por tanto , para poder  ejecutar el proyecto  y  cumplir  con el programa  presidencial, se  incorporó al la recomendación del proyecto un aumento de recursos del 74,27%,  que permitiera licitar y adjudicar las  obras.</t>
  </si>
  <si>
    <t>La revaluación se deben a obras extraordinarias relacionadas con el cierre perimetral y refuerzo de muros por un monto de M$218.934.- moneda 2017.
Se informa dos modificaciones de contrato: una disminución  y un aumento de contrato,  bajo el 10% del costo de obras civiles.</t>
  </si>
  <si>
    <t>Proyecto no fue sujeto de re evaluaciones solicitadas a la Seremi de Desarrollo Social y Familia en su momento. Sin embargo, se solicitaron  modificaciones de contrato por: Aumento de plazo,  Obras Extraordinarias, Aumento de obras, que por parte de JUNJI se autorizaron por medio de  Resoluciones correspondientes Nros. 25, 32,  60, 117, 144, 273. Estas situaciones no fueron tenidas a la vista en su momento por parte del evaluador en ningún proceso de re evaluación..</t>
  </si>
  <si>
    <t>El ítem de obras civiles presenta modificaciones menores al 10%, que corresponde a ajustes en terreno para mejorar la etapa de operación del proyecto. Se contemplan aumentos y disminuciones de obras, obras extraordinarios y supresiones de obras. Entre ellas, modificaciones en obras de aguas lluvias, modificaciones en sistemas de riego, nivelaciones de cámaras, reposición de aceras, etc.</t>
  </si>
  <si>
    <t xml:space="preserve"> Se presenta dos revaluaciones al proyecto, la primera corresponde a modificar la materialidad del proyecto en la descripción de la etapa en la ficha IDI. La segunda corresponde a la solicitud de adquirir  una ambulancia, la que fue rechazada.  Por lo tanto, en las dos revaluaciones no se modificaron los montos inicialmente aprobados en ninguno de los ítems </t>
  </si>
  <si>
    <t>EL PROYECTO NO TUVO REEVALUACIONES. SIN EMBARGO TUVO UN MAYOR GASTO DEBIDO A QUE DURANTE LA EJECUCIÓN SE INCORPORARON 2 VIVIENDAS QUE NO ESTUVIERON CONSIDERADAS CUANDO SE FORMULÓ Y RECOMENDÓ EL PROYECTO.</t>
  </si>
  <si>
    <t>El proyecto no tuvo revaluaciones, sin embargo la Unidad Técnica SERVIU Regional  informa modificaciones de contrato que involucraron aumentos de obra, obras extraordinarias y disminuciones de obra.
Consultorías:
Res. 3517 del 03-10-2017 que contrata a Pedro Solar Baeza, por un monto de M$11.200, de los cuales se pagaron en el año 2017, M$3.200 y en el año 2018 M$3.200, pagando un total de M$6.400.
Obras Civiles:
Res. 149 del 30-12-2016 que contrata a EBCO, para la Construcción del Parque Estero Quilque, Los Ángeles., por un monto de M$9.824.973. 
Contrato de EBCO:
Res. 638 del 27-02-2018 que aprueba Supresión de Obra por M$418.459, Disminuciones de Obra por M$230.569, Aumentos de Obra por M$405.173 y Obras Extraordinarias por M$490.571 enfocados en solcuión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
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t>
  </si>
  <si>
    <t>Ante imposibilidad de adjudicar obras civiles , se debe reevaluar la inicitiva, ajustando los precios del presupuesto a precios acorde al mercado.</t>
  </si>
  <si>
    <t>aunque la unidad técnica indica que no se efectuaron reevaluación, efectivamente si se  realizaron , estas fueron por lo siguientes motivos :reestructuración de ítems, partidas que no se consideración en la primera licitación, modificación de presupuestos, monto ofertado por la empresa en la segunda licitación supera el 10% del monto inicial, incremento por ítem otros gastos al parecer no se considero el premio parta la empresas que se presentaban a la licitación, mejoramiento acceso al estadio y pavimentos  y actualización de equipos y equipamientos.</t>
  </si>
  <si>
    <t>EN EL AÑO 2013, EL PROYECTO INGRESÓ  POR PRIMERA VEZ A REEVALUACIÓN,DADO QUE LA UNIDAD TÉCNICA,SERVICIO SALUD, SOLICITÓ AJUSTAR EL PRESUPUESTO DE OBRAS EN UN 76%, LO ANTERIOR, POR UNA ACTUALIZACIÓN DEL DISEÑO, QUE INCLUYÓ INCLUSIÓN DE OFICINA MULTIPROPÓSITO, REUBICACIÓN DE BOX DE PROCEDIMIENTOS,, REDISEÑO DE ÁREAS DE TRABAJO LIMPIAS Y SUCIAS; INCORPORACIÓN DE PARTIDAS ADICIONALES, COMO SEÑALÉTICA, CALEFACCIÓN Y CLIMATIZACIÓN. ADEMÁS, DE ERRORES DEL PRESUPUESTO OFICIAL, MALA CUBICACIÓN DE OBRA GRUESA, OBRAS COMPLEMENTARIAS NO INCLUIDAS (OBRAS EXTERIORES) E INCLUSIÓN DEL GRUPO ELECTRÓGENO; OMISIÓN DE PARTIDAS TALES COMO TABIQUEY DERECHOS MUNICIPALES Y FINALMENTE, GASTOS GENERALES SUBVALORIZADOS.
EN EL AÑO 2014 EL PROYECTO NUEVAMENTE INGRESÓ A REEVALUACIÓN POR CAMBIOS ESTRUCTURALES DEL PROYECTO.</t>
  </si>
  <si>
    <t xml:space="preserve">Proyecto no tuvo re-evaluaciones, sólo modificaciones inferiores al 10% que fueron las indicadas en las modificaciones de plazo,, las que alcanzaron un 5,53% respecto del monto inicialmente contratado, por modificaciones en los proyectos de agua potable, alcantarillado, aguas lluvias, y atrasos en procedimientos de terceros, ademas de disminuciones y aumentos de obra, y obras extraordinarias.
 </t>
  </si>
  <si>
    <t>El proyecto no fue revaluado por el sistema , pero si tuvo dos modificaciones de contrato que representan un 25% de aumentos y obras extraordinarias,  por disminución de partidas un 5,5%, lo que refleja un aumento de costos de un 19,3% del contrato adjudicado.
Por lo anterior se puede apreciar que hubieron cambios en obras civiles que se produjeron durante la ejecución de las obras civiles, que representan un gasto importante y cambios en el proyecto como es el trazado del colector de aguas lluvias, rejas perimetrales en las canchas de fútbol, mejoramiento de las aguas lluvias y otras obras.</t>
  </si>
  <si>
    <t>El proyecto fue Adjudicado  para ítem OC y Consultorías  en un 6.9% menos del monto recomendado originalmente (comparación moneda 2017).
Luego tuvo las siguientes modificaciones:
El contrato inicial contemplaba un monto de  $26.664.787  para Consultorías y un monto de $ 877.563.968 para Obras Civiles, obteniendo un total de $904.288.755.  Mediante el ajuste de cubos, aprobado por el sectorialista de DIRNAC (sin necesidad de ser refrendado por resolución en aquel entonces), aprobó $16.968.762, luego JUNJI del Maule autorizó, entre obras extra ordinarias y aumentos de obras, el total de $16.922.221 más al contrato. Finalmente, si bien modificó partidas, no modificó el monto del contrato, dejando el valor del contrato en $ 911.454.948 para Obras Civiles.
Las modificaciones del 3.27% corresponden a los incrementos que experimento el proyecto de M$33.890, respecto a lo recomendado.</t>
  </si>
  <si>
    <t>El proyecto no sufre modificaciones que impliquen reevaluaciones.</t>
  </si>
  <si>
    <t>EN ESTE TIPO DE PROYECTOS ES RECURRENTE LAS REVALUACIONES SOBRE TODO POR MODIFICACIONES EN EL DESARROLLO DE LA OBRA , EN LA LOCALIDAD DE ALTO HOSPICIO CABE SEÑALAR QUE SE CUENTA CON SUELOS DE MALA CALIDAD Y QUE EXIGEN SOLUCIONES CONSTRUCTIVAS COMPLEJAS.
LOS MATERIALES ESPECIFICADOS EN EL PROYECTO DE ARQUITECTURA NO CONSIDERAR LA OFERTA DE PROVEDORES EN LA REGIÓN O EN LA ZONA MACRO NORTE , TENIENDO QUE TRASLADAR INSUMOS DESDE LA CAPITAL ENCARECIENDO EL COSTO .</t>
  </si>
  <si>
    <t>De acuerdo a lo registrado por la unidad técnica y revisado por esta seremía, no existe Re evaluación.</t>
  </si>
  <si>
    <t xml:space="preserve">Existio una modificación de contrato, aprobada por la Resol. Exenta N° 2331 de fecha 30.12.2016, que considero un aumento en M$20.129, correspondiente al 4,78%. El proyecto no tuvo reevaluaciones. </t>
  </si>
  <si>
    <t>LA INICIATIVA NO PRESENTA REEVALUACIONES, Y EL INCREMENTO DEL CONTRATO SE ENMARCA DENTRO DEL MARGEN DEL 10%.</t>
  </si>
  <si>
    <t>El proyecto no fue reevaluado, sin embargo, el proyecto tuvo cuatro obras extraordinarias, las cuales de detallan a continuación:
- Obra extraordinaria N° 1: El proyecto no consideró en su origen dar solución técnica de ningún tipo al acceso al recinto por la zona vehicular, existiendo un canal que evacúa aguas lluvias y una vertiente. Se propuso la instalación de una alcantarilla de 6 metros de largo con dos muros boca o de soporte de cada lado de la obra y losa hormigón de terminación superior para permitir salvar el tránsito peatonal y vehicular. El costo total fue de $3.488.797.
- Obra extraordinaria N° 2: 
Construcción de talud con drenaje de 60 metros de longitud con geo textil por infiltración de vertiente, conduciéndola a una  cámara nueva. El costo de esta obra fue de $1.125.623.
- Obra extraordinaria N° 3:
Consideró la pavimentación de tramos entre reja de protección de la cancha y la cancha, construcción de dos marquesinas. El costo fue de $2.100.888.-
- Obra extraordinaria N° 4:
Consideró la instalación de letras para el acceso a portería del estadio.
Costo: $2.479.008.
La modificación del contrato fue aprobada por Resolución Exenta N° 2186/02.10.2017 del Gobierno Regional, por un monto total de M$ 9.195 pesos.</t>
  </si>
  <si>
    <t>iniciativa no tuvo aumentos de costos superiores al 10% por lo que no se tuvo que reevaluar.</t>
  </si>
  <si>
    <t>proyecto superó el 10% en sus costos (16%), debió reevaluarse pero no fue presentada al sistema nacional de inversiones.</t>
  </si>
  <si>
    <t xml:space="preserve">El proyecto tuvo una modificación inferior al 10% producto de ajustes en las cubicaciones, mejoras en los empalmes y elementos de seguridad vial. </t>
  </si>
  <si>
    <t>La revaluación tuvo por objeto la actualización de las especificaciones técnicas y modificar la composición del ítem equipos, específicamente de los equipos de telecomunicación, esta revaluación no genera aumento en el costo total de la iniciativa
Esta reevaluación no afecto el monto total de lo recomendado, siendo solo analizada por temas técnicos.</t>
  </si>
  <si>
    <t>Modificaciones de partidas, aumento presupuestario y obras extraordinarias justificadas y aprobadas por res n°326 del 17 de feb del 2017 d la SEREMI MINVU región de Aysén</t>
  </si>
  <si>
    <t>El proyecto tuvo dos reevaluaciones, producto de aumento en los costos de expropiaciones y obras civiles, lo cual aumentó los plazos de ejecución. Los montos fueron aprobados en su oportunidad e indicando que el proyecto se encontraba en el límite de rentabilidad, además, considera un paso inferior FFCC que es una obra compleja de ejecutar.</t>
  </si>
  <si>
    <t>- No se observan disminuciones en la magnitud del proyecto.
- El monto del contrato disminuyó un 4% (de $ 350 millones a $ 337 millones aproximadamente). Puede deberse a un efecto precio.
- Hay un 12% de diferencia entre el Rate RS ($ 383 millones)  y lo contratado. Debido a correcciones del diseño aprobado en su oportunidad por Serviu Región del Maule.</t>
  </si>
  <si>
    <t xml:space="preserve">El proyecto no presentó re evaluaciones. Si bien, existió modificación de contrato, el monto no sufrió variaciones. </t>
  </si>
  <si>
    <t>Para la etapa de ejecución el proyecto fue recomendado con RS sin tener observaciones y  la unidad financiera no solicita revaluación al Ministerio de desarrollo social y familia.</t>
  </si>
  <si>
    <t>sin reevaluacion.</t>
  </si>
  <si>
    <t>No hubo reevaluaciones durante la etapa. Si hubo modificaciónes inferiores al 10%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t>
  </si>
  <si>
    <t xml:space="preserve">Modificaciones inferiores al 10% según el siguiente detalle:
Disminucion de obras: $9.698.500
Obras nuevas: $23.490.324
Obras Extraordinarias: $19.525.363
 lo que da un aumento efectivo de $33.317.187
La modificación es por aspectos no considerados en el diseño original. No obstante, no se entrega mayor información que detallen las modificaciones en obras. </t>
  </si>
  <si>
    <t>El proyecto no presenta reevaluación, pero si una modificación inferior al 10% debido a modificaciones en los contratos de obras civiles y consultoría.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
Por lo tanto, se indica que el monto adjudicado del contrato fue menor al monto aprobado por ministerio de Desarrollo Social. (Moneda año 2017).
Cabe destacar que el contrato se realizó durante los años 2017-2018.</t>
  </si>
  <si>
    <t>- En este caso no se realizó proceso de Reevaluación ni modificaciones de contrato menores al 10%, todas las modificaciones de contrato se debieron al aumento de plazo en espera a la conexión del sistema de Agua Potable Rural a la red eléctrica de SAESA.</t>
  </si>
  <si>
    <t>Aumento de obras por M$ 17.961, disminuciones de obras por M$ 18.621. Si bien es cierto que el valor neto asciende a M$ 660, las modificaciones para efectos del análisis de MDSF  sumadas en valor absoluto, alcanzan los M$ 36.582, un 8.5% sobre el monto inicialmente contratado.</t>
  </si>
  <si>
    <t>No se realizan modificación a lo contratado.</t>
  </si>
  <si>
    <t>Según Resol. Ex. 4629 09/08/2017 del Servicio de Salud del Maule, se autorizó aumento de obra por $8.020.400, disminución de obra por $13.381.000 y obras extraordinarias por $5.360.600.
El informe técnico 2 existente en la carpeta digital expost indica que:
Una vez contratada e iniciada las obras físicas, asesores del Depto. de Recursos físicos en conjunto con asesores del área clínica del Servicio de Salud del Maule llevaron a cabo un proceso de revisión del proyecto referido al cumplimiento de los requerimientos sanitarios. En el desarrollo de esta revisión se observa que determinados recintos interiores requieren implementar un plan de mejores respecto a los flujos y distribución del mobiliario proyectado, conjuntamente a las instalaciones de especialidad involucradas. Ante este planteamiento la Unidad Técnica en conjunto con el contratista evalúa los requerimientos emanados por los asesores clínicos, los que son relativos a los requerimientos sanitarios, por consiguiente deben ser resueltos dentro del periodo de ejecución de obras civiles y sin producir mayores costos al presupuesto contratado. 
Para resolver las observaciones es necesario realizar modificaciones al contrato, atendiendo al buen funcionamiento y desarrollo del proyecto, por cuanto se deben disminuir, aumentar y realizar obras extraordinarias, todo lo cual se realizó compensando partidas y no alternado el valor del contrato.</t>
  </si>
  <si>
    <t>La iniciativa presenta dos reevaluaciones:
1.- Se realizaron un proceso de licitación pública, en que tres empresas compran antecedentes, pero en la apertura técnica y económica realizada el 16 de agosto de 2017, se presenta una empresa denominada ingeniería y construcción Harcha ltda. 
2.- Se informa por parte de la unidad técnica los siguientes aumentos de obras civiles, corresponden principalmente a la incorporación de 40 viviendas en el sector de Quiman que no fueron consideraras inicialmente.</t>
  </si>
  <si>
    <t>La iniciativa fue sometida a 3 procesos de reevaluación, 2 relacionadas a los procesos de licitación y aumento de monto por parte de los oferentes.
La ultima referente a regularizar accesibilidad universal y adecuaciones menores al programa arquitectónico.
El monto final es 59% superior al recomendado originalmente.</t>
  </si>
  <si>
    <t>Proyecto de urbanización no tuvo re-evaluaciones, y las modificaciones experimentadas por cambios en el proyecto de loteos (3 durante su ejecución)   fueron  abordadas con los recursos  sectoriales, a través del financiamiento del Programa Habitacional Social.</t>
  </si>
  <si>
    <t xml:space="preserve">Se realiza la reevaluacion del proyecto debido a obras extraordinarias, financiadas por la fuente FNDR y que consistieron en recubrimientos peatonales y control de las napas subterraneas. La reevaluación provocó una variación de 5,61% con respecto al proyecto originalmente recomendado. </t>
  </si>
  <si>
    <t>El proyecto presenta un aumento de contrato por un 16,8 % respecto al monto contratado  , pero un 7.4% respecto al monto recomendado en moneda año 2018 , el proyecto no presenta solicitud de re- análisis  al SNI. 
El aumento se debió a un aumento de beneficiarios 53 viviendas.</t>
  </si>
  <si>
    <t>EL PROYECTO FUE REEVALUADO PARA INCORPORAR 13 NUEVOS BENEFICIARIOS. CONTEMPLO  AUMENTO DE OBRAS Y OBRAS EXTRAORDINARIAS PARA CONSTRUIR 2.800 METROS ADICIONALES DE REDES, UNA PLANTA PRESURIZADORA CON SU RESPECTIVA INSTALACION ELECTRICA Y LA CONEXION DE LOS 13 NUEVOS ARRANQUES.</t>
  </si>
  <si>
    <t>Si bien se advierte que existe una reevaluación en el historial RATE de la presente iniciativa, la referida fue para la recomendación original del año 2012, la que no resultó en la ejecución de la iniciativa. Además, la reevalución de la iniciativa no implicó un aumento del monto recomendado en ese entonces, las causas correspondían a:
1. Subir a la carpeta digital la versión de los antecedentes de la iniciativa de inversión, que dieron pie a la recomendación favorable.
2. Cambio de la glosa equipamientos del punto 15 de la ficha IDI calendario de financiamiento de la inversión, por la glosa Equipos.
Existieron modificaciones por aproximadamente un 4% adicional del monto recomendado. Lo anterior debido a la ejecución de las siguientes obras: disposición de cobertura vegetal; Escarpe para franja cortafuego; Colocación carpeta de rodado para camino perimetral; Construcción de Canales Captadores de Aguas Lluvia; y Sistema de Sujeción Canales de Aguas Lluvias, el que encuentra avalado por el informe de la Inspección Técnica de obras referido en el Decreto Alcaldicio n° 716/2018.</t>
  </si>
  <si>
    <t>No se realizaron reevaluaciones, sin embargo existen modificaciones de obra y obras  extraordinarias que significaron un 7% con respecto al contrato original.</t>
  </si>
  <si>
    <t>Se explica y adjunta documentación para dar cuenta de las reevaluaciones, por problemas de licitaciones.</t>
  </si>
  <si>
    <t>No se observan re evaluaciones en los rates históricos de la ficha, ni tampoco modificaciones inferiores al 10%.</t>
  </si>
  <si>
    <t>El incremento en el costo de las obras civiles, equivalentes al 5,42% respecto del contratado, se debió al problema de cierre colindante entre el proyecto y un vecino, lo cual obligó a modificar el proyecto, para no dañar al propietario. Esto podría haberse previsto, si el proyecto hubiese tenido una participación ciudadana respecto del impacto en las inmediaciones del mismo, y haber gestionado un acuerdo previo.</t>
  </si>
  <si>
    <t>La iniciativa de inversión no ha tenido ningún proceso de re-evaluación. Hubo una modificación inferior al 10%, dentro del rango considerado como aceptable, por M$1.626, correspondiendo a un trato directo para la contratación del servicio de reparaciones menores para el SAR.</t>
  </si>
  <si>
    <t>Con fecha 11 de septiembre 2017, la sanitaria envía carta N°1123, a la Directora de la JUNJI de Tarapacá, informando la existencia de un colector por Pasaje Chaca que pasa por el interior del predio y que se requiere que sea trasladado a la vía pública.
Según artículo 46 de la Ley general de Servicios Sanitarios señala “Cuando trabajos o instalaciones de terceros, hagan necesario trasladar o modificar instalaciones de servicios públicos existentes y estos hubiesen sido construidos de acuerdos con las normas o indicaciones de los organismos pertinentes, el costo de tales traslados o modificaciones será de cargo del interesado”. Aguas del Altiplano señala en carta que se debe hacer cargo de proyectar, financiar e instalar el traslado del colector por pasaje Chaca. Esta situación no fue dada a conocer en la factibilidad inicial otorgada por parte de la sanitaria; por tanto no se estimó su costo  en el proyecto recomendado.</t>
  </si>
  <si>
    <t>No hubieron reevaluaciones.</t>
  </si>
  <si>
    <t>El proyecto no presenta re evaluaciones, pero si presenta un 8.12% de aumento de contrato.
El contrato de obras sufrió aumento monto por M$94.101 y el contrato de asesoría sufrió modificación por monto M$13.644. 
La modificación fue para realización de desarrollo completo en sondaje, instalación de 55 arranques nuevos, 13 re conexiones de arranques, nueva red de impulsión y red de distribución de nuevos arranques.</t>
  </si>
  <si>
    <t>efectivamente fue reevaluado porque la oferta presentada supera el 10%, en este proyecto supera el 27% que corresponde a ítem obras civiles , es decir, se incremento el costo del proyecto del presupuesto oficial versus el ofertado , en especifico la empresa solicito un nuevo estudio de suelos my definición de terminaciones y soluciones constructivas, modificación a la fachada y actualización de valores de los equipos y equipamientos.,</t>
  </si>
  <si>
    <t>El proyecto no fue reevaluado, sin embargo se aprecia un incremento de recursos al contrato original el cual fue adjudicado originalmente en menores recursos al presupuesto oficial.</t>
  </si>
  <si>
    <t>La IDI fue sometida a reevaluación mediante el Ord. N° 14270 del Serviu que solicita debido al aumento de costos en el único proceso de licitación efectuado.
Se realizó un proceso de licitación, siendo la oferta mayor a lo recomendado.
Los valores se actualizaron en función de la oferta presentada en la licitación.
El proyecto presenta un incremento de sus costos para la ejecución de la etapa A de un 14 %, (aumentaron todas las partidas del presupuesto).
Cabe destacar que ninguna de estas partidas fue modificada en su cubicación, sólo se modificó su valor unitario.
Variaciones indicadas son cálculos directos del sistema ex post.</t>
  </si>
  <si>
    <t>La variación en los indicadores se produce por el valor de licitación.</t>
  </si>
  <si>
    <t>El proyecto fue ejecutado en un plazo total de 13 meses, un 62,5% sobre el plazo recomendado. Se realizaron aumentos de plazo producto de Disminuciones de Obras, Obras extraordinarias y Obras nuevas; las que debiendo haber sido evaluadas no se evaluaron. No obstante, no queda registro ni detalle sobre las modificaciones en obras. 
En relación a los costos, estos son inferiores a los recomendados. El proyecto sufrió modificaciones en sus montos plazos y magnitudes producto de variaciones del número de beneficiarios entre el momento en que se realizó el diseño hasta que se realizó la ejecución, derivando en aumento de obras, disminución y obras extraordinarias. Adicionalmente, se modificó el contrato de consultoría, aumentando su valor original. 
El proyecto no tuvo re-evaluaciones. Pero si una modificación inferior al 10% por modificaciones en los contratos de obras civiles y consultorías. 
Existió variación en la magnitud del proyecto debido al aumento de las viviendas desde que se realizó el diseño al momento en que se ejecutó el proyecto, considerando que las bases administrativas indican que todas las casas ubicadas frente a la red deben quedan con su respectivo arranque.</t>
  </si>
  <si>
    <t>La variación del indicador es muy menor y solo alcanza el -0,76% dando cuenta de las bondades del proyecto respecto a los presupuestos estimados en la evaluación ex ante. Los plazos excesivos y la lejanía de la comuna no incidieron en el indicador de rentabilidad confirmando la conveniencia social de la misma.</t>
  </si>
  <si>
    <t xml:space="preserve">El proyecto postula a ejecución directamente con prototipo de MINSAL, ajustándose a lo esperado en la evaluación ex ante. Aunque se experimentaron plazos elevados por términos anticipados de contrato de obras civiles y largos procesos licitatorios. 
La magnitud tuvo una ligera variación de un 11%. La institución técnica no entrega antecedentes al respecto. 
En relación a los costos, estos tuvieron una baja variación en gastos respecto a lo recomendado, en tanto que la diferencia aumenta en montos contratados debido al término anticipado de contratos y aplicación de multas por retrasos en los plazos. 
El indicador de rentabilidad disminuye en un -0,76%.
En general, el proyecto se ejecuta según lo esperado a excepción de los plazos. </t>
  </si>
  <si>
    <t xml:space="preserve">El CEA aumenta debido al mayor monto en  de obras por el aumento en fundaciones y la adquisición de ambulancia. El CEA creció de $12.078 a 12.610.  </t>
  </si>
  <si>
    <t xml:space="preserve">El proyecto fue ejecutado en un plazo total de 19 meses, un 72,73% sobre el plazo total recomendado. Todos los ítems presentan variaciones significativas de plazo, siendo las más relevantes obras civiles y equipos, las cuales tuvieron plazos de ejecución superior al programado originalmente. 
Los costos del proyecto aumentaron considerablemente en relación a los estipulados originalmente, principalmente en el ítem obras civiles. 
Fue adquirida una ambulancia sin estar aprobada en el proyecto de inversión.  Durante la ejecución del diseño, se encontró deficiencias en la calidad del terreno, lo que implicó fundar la estructura sobre un sistema de pilas de grava compactada, esto lleva a un aumento significativo en los costos de obras, en relación al presupuesto aprobado originalmente.  Dada esta situación, fue necesario reevaluar el proyecto. 
Adicionalmente, existieron modificaciones inferiores al 10% por modificaciones en accesos, cubiertas eléctricas y paneles de visualización de atención.  También se incorporó el ítem vehículos una vez ya estando en operación el centro de salud. 
La magnitud tuvo modificaciones debido a ajustes de áreas técnicas y disminución de aleros, ademas en el proceso de recepción se disminuyeron las medias superficies. Ser construyeron finalmente 526 metros cuadrados.
Salvando la situación de la ambulancia, el proyecto fue ejecutado de acuerdo a lo estipulado. El proyecto fue revaluado debiendo aprobar mayores recursos para fundaciones por la situación desfavorable del estudio de suelo.  </t>
  </si>
  <si>
    <t>No existió variación en indicadores.</t>
  </si>
  <si>
    <t>Proyecto se ejecutó según formulación y recomendación original, hoy su funcionamiento es optimo.</t>
  </si>
  <si>
    <t xml:space="preserve">En relación a las variaciones de las magnitudes recomendadas versus las reales, se puede inferir que el Valor Actualizado tuvo una variación de -10.04% y el CAE de -10.05%, lo cual se puede explicar producto del proceso de reevaluacion que originó cambios entre lo recomendado, lo licitado y finalmente lo ejecutado. </t>
  </si>
  <si>
    <t>Del análisis de los antecedentes de la iniciativa de inversión presentada a ejecución: “Construcción Tenencia Los Trapenses”, Código IDI 30169125, se concluye que de acuerdo a la evaluación económica  y actualización de indicadores, la alternativa originalmente recomendada es rentable y permitió dar solución a una problemática de seguridad ciudadana. Por otra parte, el proyecto se ajustó a lo esperado en el proceso de evaluación ex ante, a pesar de haber tenido un proceso de re-evaluación debido al aumento de obras civiles producto del proceso de licitación. En relación al tamaño recomendado, este tuvo una pequeña variación pasando de 354 m*2 a 313 m*2.
El proyecto se ejecutó en un plazo total de 17 meses, un 70% sobre el plazo total originalmente recomendado. Las variaciones en los plazos definidos inicialmente están asociadas a los procesos de licitación que origino un proceso de re-evaluaición, como también aumentos de plazos en las obras civiles debido a la construcción de un muro de contención para nivelar el terreno y que no estuvo considerado en la etapa de diseño. 
En relación a los costos, estos no tienen variaciones significativas en relación a lo recomendado. El proyecto tuvo una reevaluación debido a la construcción del muro de contención no considerado en el diseño original, incrementando el monto del contrato cerca de un 25%.</t>
  </si>
  <si>
    <t>no se realizó reevaluación económica ya que las modificaciones  no superan el 10% del costo total del proyecto.</t>
  </si>
  <si>
    <t>En general la iniciativa se ejecuta conforme a lo previsto, aunque se evidencian cambios en el indicador de Costos y Plazos, como consecuencia de tres modificaciones del contrato y la solicitud de aumento de plazos, por parte de la empresa ejecutora de la obra, específicamente en el segundo contrato del ítem obras civiles. Aunque lo que  hace que este proyecto haya tenido un significativo incremento en el plazo total de ejecución, responde principalmente a los excesivos tiempos muertos entre el término del 1er contrato de obras y el inicio del 2do contrato. (apróx. 19 meses).
En términos de costos, el proyecto resultó ser inferior a lo recomendado inicialmente a pesar de las tres modificaciones del monto contratado que incrementó el monto contratado final, debido a que el contrato se hizo por un monto menor. El proyecto tuvo diferentes modificaciones, las que tienen como finalidad mejorar y optimizar la funcionalidad del mismo. Los cambios al proyecto inicial responden a disminución y aumento de partidas, con su cubicación respectiva y valorización o precios compensados, además de las obras extraordinarias valorizadas según análisis de precios unitarios entregados por el contratista. EL detalle de las tres modificaciones y su incremento en recursos económicos adicionales se pueden ver en los Informes Técnicos ingresados a esta evaluación ex post en la carpeta digital disponible para ello.
En términos de plazos estos se incrementaron considerablemente respecto de lo estimado inicialmente. Dichos aumentos se deben principalmente a las modificaciones realizadas al proyecto y por los tiempos muertos entre que se terminó el primer contrato de obras e inicio el segundo contrato. Periodo en el cual se produce un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 Finalmente mencionar que el tiempo estimado ex ante fue subestimado.
Con respecto a la magnitud, en metros cuadrados, las modificaciones de obras indicadas no producen diferencias con respecto a la magnitud recomendada.</t>
  </si>
  <si>
    <t>Para la realización del cálculo del indicador ex post, se consideraron los valores reales para la ejecución del proyecto deflactados al año 2015, periodo en que fue recomendado, manteniendo los montos estimados en la formulación  para terreno, operación y mantención del mismo periodo.  Respecto a los dos últimos, se mantuvieron dado que no fueron presentados antecedentes de la operación y mantención real del proyecto.
La variación negativa  en el indicador es atribuible principalmente a la diferencia en los montos de ejecución de obras civiles, 14.91%, más barato que lo estimado, y en menor medida a equipamientos y equipos,  9.6% y 11.59% más baratos respectivamente.</t>
  </si>
  <si>
    <t>En términos generales, se visualiza un proceso de la etapa de ejecución acorde a los términos en los cuales fue recomendado el proyecto, a excepción de lo referido a plazos, los cuales  fueron subestimados, considerando los imponderables derivados de la modalidad en la cual fue presentada la iniciativa, que contemplaba en la etapa de ejecución además el desarrollo de especialidades concurrentes, para obras civiles, y la falta de una estimación coherente de plazos en la formulación con los procesos propios de gestión de la unidad técnica para la adquisición de equipamientos y equipos.
Los costos, por su parte, fueron inferiores a los recomendados, incluso con la existencia de modificaciones inferiores al 10% debido a modificaciones en las cantidades ejecutadas correspondientes a las partidas de excavaciones para fundaciones, hormigón y enfierraduras de  cimientos.
Respecto a las magnitudes,  se visualiza una diferencia relativa a conceptos en cuanto a superficies.  La superficie recomendada correspondía a la sumatoria entre las  superficies construidas y cubiertas (583.68 m2) y las áreas exteriores (343.44 m2) que resultaban los 927 m2. 
Sin embargo, de acuerdo a la Recepción Definitiva, existe una superficie menor recepcionada como obra nueva (540.45 m2), debido a que para la contabilización de superficies, son estimadas solamente las superficies edificadas cerradas y las cubiertas, que se contabilizan como 100% y 50% de edificación respectivamente.
En cuanto a costos, las variaciones entre lo contratado inicialmente y el contrato con modificaciones, éstas se encontrarían dentro de un rango esperable en cuanto a obras de infraestructura, con modificaciones inferiores al 5% en relación al monto del contrato original.
En función a las diferencias entre lo recomendado y lo ejecutado, se visualiza una estimación de costos adecuada a la tipología y complejidad del proyecto.</t>
  </si>
  <si>
    <t>El valor de los indicadores corresponde al mismo de la ficha IDI. No se cuenta con información suficiente para calcular el valor ex post de los indicadores.</t>
  </si>
  <si>
    <t>El proyecto tuvo un aumento de plazo por aumento de obras que significaron también un aumento en el contrato original.</t>
  </si>
  <si>
    <t xml:space="preserve">No existen variaciones significativas en el indicador, en el indicador expost se incluyó la ambulancia, pero los cambio son poco significativos </t>
  </si>
  <si>
    <t xml:space="preserve">El proyecto se ejecuto en general dentro de los parámetros aprobados,  los plazos se excedieron debido a una mala gestión en la compra de equipos y equipamiento y la compra de la ambulancia. 
a diferencia entre la magnitud original y real se produce por la conexión con el edificio del SAR con el  Cesfam  
El proyecto original no incluía la compra de una ambulancia. Se solicitó una revaluación para ser incorporada, la que no se analizó ya que el proyecto se encontraba terminado.  Aun así el Ministerio de Salud incorporó el ítem vehículos comprándola una ves terminado el proyecto.
El proyecto entro en operación el  05 de abril de 2017. La ambulancia se entrego el 30 de agosto de 2018      </t>
  </si>
  <si>
    <t>Dadas las variaciones mínimas de lo contratado y gastado respecto de lo recomendado, -0,31 % y -3,17 %, los costos sociales del proyecto no debieran diferir en forma relevante del indicador original.</t>
  </si>
  <si>
    <t xml:space="preserve">Cambios al sistema de drenaje de la obra, cambio del revestimiento exterior debido a que fabricante descontinuó su producción, no registrando variaciones significativas respecto a lo recomendado originalmente. El proyecto tuvo una reevaluación, la cual fué menor al 10% en monto, pero hubo disminuciones y aumentos de obras por mayores porcentajes que apuntaron a resolver mejoras al proyecto.
En relación a los plazos, el proyecto tuvo un significativo aumento debido, exclusivamente, al ítem Obras Civiles, el cual tuvo modificaciones contratos que derivaron en 215 días adicionales dado que fue necesario hacer los cambios ya mencionados respecto al drenaje. 
Finalmente, la magnitud del proyecto se mantuvo sin variación, construyéndose los 11.360 metros cuadrados estipulados originalmente. </t>
  </si>
  <si>
    <t>- El indicador original corresponde a CAE/POR PERSONA= M$3.390.
- Debido a que la Unidad Técnica no consideró nuevos beneficiarios con las modificaciones de contrato realizadas (aumento de obras que consideraban 3.892 m2 en calzada), solo se puede estimar un indicador real de la Iniciativa considerando los mismos beneficiarios que en el análisis ex-ante, es decir 484 personas.</t>
  </si>
  <si>
    <t>- La obra se ejecuta en un plazo levemente superior al estipulado originalmente, equivaliendo a variaciones en el ítem Obras Civiles en donde le contrato sufrió modificaciones en términos de plazos, totalizando un aumento por 180 días. Esto fue producto de bloqueos de caminos y transbordadores durante las protestas de pescadores artesanales de la región, produciéndose problemas de abastecimiento de combustibles, materiales y ausencias de trabajadores que no pudieron llegar a la obra. Adicionalmente, hubo que hacer excavaciones en roca que aumentaron los plazos de ejecución de la obra.  En conclusión, el proyecto fue ejecutado dentro de los plazos establecidos en el contrato y sus modificaciones, de acuerdo a los antecedentes cargados en la carpeta digital del EXPOST.
- Las calles fueron pavimentadas y están en uso por parte de la comunidad.
- Sin embargo lo anterior, al realizarse modificaciones al proyecto originalmente recomendado, aunque sea por un monto total menor al 10% del costo total del proyecto, esto debió haber sido informado al Ministerio de Desarrollo Social, para haber visto la pertinencia de haber realizado un análisis de Reevalución de la Iniciativa,  ya que si se hubiera considerado, por ejemplo, que el aumento de 3.892 m2 de calzada pavimentada, beneficiaba a un numero distinto de usuarios, los indicadores del proyecto pudieran haber cambiado.
Finalmente, en relación a la magnitud tuvo modificaciones las cuales involucraron aumento en partidas de construcción de pavimentación en tramos que no fueron considerados en el análisis  que dio origen a la recomendación.</t>
  </si>
  <si>
    <t>El valor de los indicadores corresponden al mismo de la ficha IDI. No se cuenta con información suficiente para calcular el valor ex post de los indicadores.</t>
  </si>
  <si>
    <t>El proyecto estuvo dentro de las estimaciones y correctamente ejecutado.
Se realizó una modificación de contrato, sin aumento efectivo y sin aumento de plazo, referente a mejorar la obra de arte, incorporar lavamanos en recinto de fonoaudiólogo y mejorar acceso vehicular por av. floody, entre otros.
Iniciativa surgió a partir del terremoto año 201 en que el edificio antiguo debió ser evacuado por fallas estructurales.
fue relocalizado en otro terreno.</t>
  </si>
  <si>
    <t>LOS INDICADORES DE RENTABILIDAD ORIGINALMENTE APROBADOS (RS AL 31/12/2013), CON UNA INVERSION DE M$ 229.517, ERAN LOS SIGUIENTES: TIR DE 19,7%; VAN DE M$ 290.616.-
SE REALIZO LA REEVALUACION DEL PROYECTO (20/4/2016) CON UNA INVERSION DE M$ 247.304, EL CUAL RESULTÓ RENTABLE CON LOS SIGUIENTES INDICADORES  DE LARGO PLAZO: TIR DE 16,13 %  Y VAN DE MM$ 257.157. 
AL REALIZAR EL AJUSTE DEL PROYECTO EL 10/2/2017, EL NUEVO PRESUPUESTO DE LAS OBRAS CIVILES QUEDÓ EN M$ 254.846, CON LO CUAL, LOS RESULTADOS DE LA EVALUACIÓN DEL PROYECTO NO CAMBIARON, Y LA INICIATIVA CONSERVÓ LOS MISMOS INDICADORES DE RENTABILIDAD SOCIAL DE LARGO PLAZO VAN= M$ 257.157; Y TIR= 16,13%.</t>
  </si>
  <si>
    <t>LA INICIATIVA SE RECOMIENDA PARA SU EJECUCION EL 31/12/2013, Y LUEGO SE SELECCIONA PARA EJECUCION Y SE MANDATA EL 1/9/2016, FINALMENTE SE CONTRATA Y EJECUTA A PARTIR DEL 19/06/2017.
CON FECHA 20/4/2016, LA INICIATIVA SE REEVALUA, ENTRE OTROS PARA DESCARTAR LA CALLE MAIPU, YA EJECUTADA, Y CON FECHA  10/2/2017, SE REALIZA UN AJUSTE AL PROYECTO DE PAVIMENTACION DE AV PALACIOS.
AUN CUANDO EL MONTO DEL PROYECTO EN EL TIEMPO NO CAMBIO SIGNIFICATIVAMENTE, SI SE MODIFICO BASTANTE LA INICIATIVA A EJECUTAR, YA QUE LA PROPUESTA SE TUVO QUE IR ADAPTANDO A LA REALIDAD DE LO QUE OCURRIA EN TERRENO.
EN ESTOS CAMBIOS SE DAN 2 TIPOS DE SITUACIONES: POR UN LADO QUE EL MUNICIPIO ADELANTA OBRAS CON OTROS FONDOS (FRIL); Y POR OTRO QUE EL PROYECTO ESTABA DISEÑADO EN FORMA INCOMPLETA, CON SOLUCIONES PARCIALES, FALTANDO COMPONENTES MUY IMPORTANTES COMO LO SON, EL ENTUBAR EL CANAL Y COLOCAR LOSA, Y EL PROVEER DE VEREDAS PARA LA CIRCULACIÓN PEATONAL.. ESTOS ASPECTOS SE VAN RECOGIENDO E INCORPORANDO TANTO EN LA REEVALUACION, COMO EN EL AJUSTE PREVIO A LA LICITACION.
LAS RAZONES DE ESTOS HALLAZGOS SON 2: POR UN LADO QUE EL PROYECTO QUEDO RS A FINES DEL 2013, Y PASAN 3 AÑOS ANTES DE QUE SE LE ASIGNEN RECURSOS; Y POR OTRO, QUE EL DISEÑO LO EJECUTO EL MUNICIPIO, CON UN ENFOQUE DE  SOLUCION DE MUY CORTO PLAZO.
EL APRENDIZAJE INDICA QUE PROYECTOS INCOMPLETOS Y CON HORIZONTES MUY LIMITADOS, DEBIERAN SER ABORDADOS COMO CONSERVACIONES, Y NO COMO PROYECTOS DE MEJORAMIENTO. 
EL OTRO TEMA ES QUE EL GORE NO EJECUTA LA CARTERA EN FORMA AGIL, Y AL PASAR EL TIEMPO LOS MUNICIPIOS POSTULAN A OTROS RECURSOS (FRIL), PARA EJECUTAR PARTES DEL PROYECTO, CON LO CUAL, ESTE DEBE SER REPLANTEADO CASI EN SU TOTALIDAD..</t>
  </si>
  <si>
    <t>El formulador indica que no hubo variación en el indicador de resultados, e plataforma no muestra grandes variaciones de presupuesto.</t>
  </si>
  <si>
    <t>El proyecto se ejecutó en un plazo de 13 meses, un 18,18% sobre el plazo total recomendado y sin considerar tiempos muertos.  Se observa que el proyecto tuvo retrasos en el ítem obras civiles, dando cuenta que la obra estuvo dentro de los parámetros  aceptables, No se explica el aumento con tiempos muertos, salvo con el ingreso del contrato de inicio y los modificatorios, ademas indica que existen 12 días de obra paralizada.
Los costos fueron inferiores a los recomendados, no quedando justificada esta variación. Si bien el proyecto no tuvo reevaluaciones, si tuvo una modificación inferior al 10% por modificaciones al contrato que incrementaronM$7.568  las Obras Civiles producto de aumento techumbre, protección de lluvias en las puertas, ejecutar cubierta Techmnet e implementación sistema de ventilación área de duchas. 
En cuanto a la superficie recomendada , tuvo modificaciones, con lo recomendado y lo real, pero solo justifica el aumento desde lo licitado a lo real. No justifica desde lo recomendado a lo licitado.
Se observa en general, que no se justifican los datos entregados, si bien esta la documentación esta por si sola no explica las diferencias de lo ejecutado con lo recomendado, en cuanto a Plazos, costos, indicadores, superficies, etc.
Se espera que indique claramente por ejemplo por que se paralizo obras por 12 días  y a pesar de las modificaciones de contrato ( que tampoco  son explicadas dentro del contexto de la obra) la ejecución se hizo casi por un 13% menos del monto asignado.</t>
  </si>
  <si>
    <t>No cambió el indicador.</t>
  </si>
  <si>
    <t>El proyecto fue chico y no tuvo mayores inconvenientes. El proyecto no fue reevaluado, sin embargo a costo cero el contratista tuvo que proponer el mejoramiento del sistema de drenaje
Se debió realizar replanteo de sistema de drenaje, lo cual estaba considerado en los términos de referencia, esta situación significo modificar técnicamente el sistema propuesto, sin embargo dicha modificación fue sin costo para el proyecto. a la fecha a respondido de buena forma.,</t>
  </si>
  <si>
    <t>La variacion en el indicador de costo sufre un aumento de 0,31%, consecuente con un aumento de  0,54% en los costos totales del proyecto.</t>
  </si>
  <si>
    <t>El plazo de ejecucion se ajustó exactamente al estimado
Se realiza una reevaluacion debido a que el presupuesto de obras civiles se encontraba subvalorado; en ella se eliminaron algunas partidas incluidas en la recomendacion original, tales como quincho, pavimentos de estacionamientos, estanque de aguas grises, dos de los cuatro ascensores incluidos en el diseño, las cuales no se estimaron como indispensables.
El costo real del proyecto se ajusta a lo recomendado en reevaluacion.</t>
  </si>
  <si>
    <t>El valor CAE corresponde al mismo de la ficha IDI. No se cuenta con información suficiente para calcular el valor ex post del indicador.</t>
  </si>
  <si>
    <t xml:space="preserve">El proyecto tuvo aumento de plazo por modificación en el proyecto de pavimentación una modificación menor al 10% por la misma razón. </t>
  </si>
  <si>
    <t>Se ingresa el indicador original del proyecto y se actualiza el indicador a la moneda de 31 de diciembre de 2018, cuyo valor registra el monto de M$ -202.158, lo que refleja un incremento del 5,55% con respecto al indicador calculado en el año 2016, año que se recomienda la iniciativa pública. Lo anterior, se puede observar que existe una variación cercana a la variación inflacionaria, pues el proyecto no presenta aumento de obras ni de costos que influyen en la determinación del indicador Van Privado.</t>
  </si>
  <si>
    <t>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53 nuevos empalmes para  viviendas ubicadas en  la localidad Los Rulos, Comuna de Canela. No obstante, las obras presentaron un atraso de 200 % del plazo total de ejecución, siendo de 6 meses originalmente que aumento a 18 meses, debido principalmente a los permisos que la empresa eléctrica debe obtener ante el organismo público regulador del área eléctrica. Adicional a esto, surgieron problemas climáticos y situaciones de incendios en el sur de país que implicaron un mayor tiempo de finalización de las obras eléctricas. No obstante, dicha variación en el plazo no implico mayor alza en el costo del proyecto. En cambio, con el monto aprobado en el BIP, el costo real fue menor en un 2.1%, esto  como consecuencia de la las variaciones de la UF, moneda de contrato en este tipo de obras.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-202.158, monto esperado dentro de las variaciones que se realiza al tipo de moneda usado.
La magnitud no tuvo variaciones en el proceso de ejecución de las obras, manteniendo la totalidad de las viviendas beneficiadas, considerada en la postulación del proyecto.</t>
  </si>
  <si>
    <t>El incremento se produce por las modificaciones que sufre el proyecto y los costos asociados a obras civiles.</t>
  </si>
  <si>
    <t>Al tratarse de un diseño anterior a 2011, tuvo que adecuarse a la normativa sísmica vigente y ajustarse a programas médicos no considerados en diseño original. lo anterior incremento los costos de inversión y magnitudes.</t>
  </si>
  <si>
    <t>El indicador económico tuvo una elevada variación (51,60%) debido a todas las modificaciones de obras, obras extraordinarias y aumentos de obras que registró el proyecto.</t>
  </si>
  <si>
    <t>En relación a los plazos, el proyecto demoró un 112% mas con respecto al plazo total recomendado. Esto debido principalmente a los cambios en la obra e inclusión de obras extraordinarias ya descritos arriba. Adicionalmente, algunos ítems, como Equipos y Obras Civiles, fueron adquiridos en un mismo contrato, por lo que los tiempos de entrega quedaron sujetos a la ejecución de la obra física. 
Los costos presentaron significativos aumentos, dado principalmente por la incorporación de elementos al proyecto no considerados originalmente. Adicionalmente, el proyecto tuvo dos reevaluaciones producto de incorporación de accesibilidad universal, uso de aisladores sísmicos que causó la eliminación de un piso, contemplado en el diseño, modificación del cálculo estructural, al ser analizado por el revisor independiente de estructura,  modificación de la dotación, al asumir el servicio nuevas funciones no contempladas en el perfil original.
La magnitud, en metros cuadrados, sufrió una ligera modificación debido al aumento de los funcionarios del SERVIU.
En general, el proyecto sufrió demora y dos reevaluaciones, aspectos que se reflejan en el considerable aumento de los costos reales, tanto gastados como contratados, existiendo modificaciones de contratos, en términos de plazos y costos, en la mayor parte de los ítems considerados en la iniciativa.</t>
  </si>
  <si>
    <t>Estos indicadores corresponden al aumentos de costos por situaciones antes descritas</t>
  </si>
  <si>
    <t xml:space="preserve">Es importante señalar que las modificaciones sufridas al proyecto corresponden a elementos exógenos que impactaron fuertemente en la obra. </t>
  </si>
  <si>
    <t>EL PRIMER INDICADOR DE CAE M$ 130.904, SE CALCULA CON UNA INVERSION PRIVADA DE $ 730.462.990, E INVERSION SOCIAL DE $ 621.730.098, PRIMER RATE EN LA FICHA DEL AÑO 2014.
EL SEGUNDO INDICADOR DE CAE M$ 143.904, SE CALCULA CON UNA INVERSION PRIVADA DE $ 1.054.893.000,  E INVERSION SOCIAL DE $ 822.873.238, POST REEVALUACION,  (FICHA DEL AÑO 2016), CALCULADO PARA ESTA EVALUACION CON LOS MONTOS REALES FINALES, INCLUYENDO TODOS LOS AUMENTOS DE OBRA.</t>
  </si>
  <si>
    <t>1.-LA INFORMACION DE LA EJECUCION DEL PROYECTO, ESTA ABSOLUTAMENTE MAL INGRESADA, NO EXPLICA LO QUE OCURRIO AL PUNTO QUE EL PRIMER CONTRATO APARECE COMO EJECUTADO EN LOS PLAZOS ORIGINALES, LO MISMO EL 2DO CONTRATO APARECE EJECUTANDOSE EN EL AÑO 2018, CUANDO EN LO REAL SE EJECUTO EN EL AÑO 2017.  EN CUANTO AL EQUIPAMIENTO, TAMPOCO CONCUERDAN LAS FECHAS. 
2.-DE ACUERDO A LA INFORMACION EN EL MODULO DE LA UNIDAD TECNICA, NO SE CONTRATO UNA CONSULTORIA EXTERNA QUE ACOMPAÑARA LOS PROCESOS DE CONTROL DE LA EJECUCION DE LA OBRA CON LOS RECURSOS QUE DISPUSO EL FNDR, ES DECIR NO SE GASTARON. 
EN CUANTO AL ITO, ESTE SE NOMBRO TARDIAMENTE EN DICIEMBRE DEL 2016, MIENTRAS SE EJECUTABA EL 2DO CONTRATO, EN CIRCUNSTANCIAS QUE LA OBRA HABIA TENIDO PROBLEMAS.
SEGUN LO SEÑALADO POR LA UNIDAD TECNICA:  POR DEX 5227 DEL 19/DIC/2016 SE NOMBRÓ ITO TITULAR Y SUPLENTE DEL CONTRATO ADJUDICADO A RENÉ CORVALÁN. ADEMÁS, SE CONTRATÓ DE MANERA DIRECTA LA CONSULTORÍA DEL ATO, SEGÚN CONSTA EN  PASE INTERNO N°601 DEL 6/DIC/2016, DE SECPLAC AL ADMINISTRADOR MUNICIPAL.
POR ULTIMO SEÑALAR QUE ESTE PROYECTO FUE AUDITADO POR LA CONTRALORIA REGIONAL Y TIENE SUMARIO EN PROCESO, YA QUE AL LIQUIDAR EL PRIMER CONTRATO SE HABRIA PAGADO MAS QUE LO EJECUTADO A LA FECHA..
3.-COMPARANDO LO APROBADO CON LO REAL, EN TERMINOS DE MONTO DE INVERSION, SE APRECIA QUE EL CONTRATO DE OBRAS POR EL HECHO QUE SE CONTRATO 2 VECES, EL MONTO REAL ES UN 50% MAYOR AL ORIGINAL; LA CONSULTORIA NO SE CONTRATO; EN CUANTO AL EQUIPAMIENTO, Y A LOS EQUIPOS, EL MUNICIPIO AL FINALIZAR LA OBRA MODIFICO EL LISTADO JUNTO CON LOS OPERADORES DEL HOGAR, PARA AJUSTAR EL LISTADO A LA REALIDAD DEL AÑO 2017, Y SE COMPRO MAS EQUIPAMIENTO Y MENOS EQUIPOS, LO QUE SE APRECIA EN LOS PORCENTAJES DE CUADRO RESUMEN, PRINCIPALMENTE PORQUE EL ENFOQUE DE LAS HERMANAS, ERA EQUIPAR MEJOR EL HOGAR COMO HOTELERIA, Y MENOS COMO CLINICA.</t>
  </si>
  <si>
    <t>El  proyecto  se  ejecutó de  acuerdo a lo  recomendado, sin variaciones. En  cuanto  al  indicador  de resultado  este  se  incremento  en $ 50, desde  $1.062 a  $1.112 costo  equivalente por persona, lo que significa un aumento  de  4,7%, del indicador.</t>
  </si>
  <si>
    <t>El  proyecto  se  ejecutó de  acuerdo  a lo  estipulado en  la  recomendación, salvo  en el plazo el  cual  se  extendió debido  a  la  excesiva demora  en la compra  de  equipos, en un 744.44% sobre el plazo total recomendado originalmente. 
Los costos del proyecto estuvieron bajo los montos recomendados.  Las obras civiles se contrataron por  licitación publica por un monto de $793.446.358.- IVA incluido, el cual se desglosa con aporte FNDR de $599.210.690.- y con aporte del Consejo Nacional de la Cultura y las Artes de $194.235.668.- Se aprueba aumento de obras por$13.058.308.- IVA incluido, financiado por el GORE.
La modificación es inferior al 10% y por tanto se encuentra dentro del rango considerado como aceptable.
La magnitud se mantuvo sin variaciones, construyéndose los 913 metros cuadrados estipulados originalmente.</t>
  </si>
  <si>
    <t>El valor de los indicadores corresponden a los mismos de la ficha IDI. No se cuenta con información suficiente para calcular el valor ex post de los indicadores.</t>
  </si>
  <si>
    <t>Se observa un excesivo tiempo muerto entre el termino de la obra civil y la compra de equipamiento.
Además de requerir aumento de recursos para adjudicar en la segunda licitación, la Unidad Técnica debió revisar su proceso de adjudicación, con lo cual hubo demoras adicionales para el inicio de la obra.</t>
  </si>
  <si>
    <t>El valor de los indicadores corresponden al mismo de la ficha IDI. No se cuenta con información suficiente para calcular el valor ex post de los  indicadores.</t>
  </si>
  <si>
    <t>El proyecto tuvo una ampliación de plazo por 267 días por obras complementarias. El proyecto tuvo aporte sectorial para finalizar el proyecto una vez que se hace el término anticipado de contrato.</t>
  </si>
  <si>
    <t>Debido al incremento de costos que registró el proyecto el indicador económico se actualizó con los nuevos valores después de la revaluación efectuada  y no se dispone de los antecedentes para recalcular ex post, pro ello se mantienen los indicadores económicos.</t>
  </si>
  <si>
    <t>En plazos hubo dos ampliaciones de plazo que originaron tres meses de mayor tiempo respecto del plazo recomendado.
En costos el proyecto fue reevaluado en una oportunidad debido al incremento de los costos (sobre el 50%)  producto de las licitaciones realizadas y además la incorporación del ítem consultorías. así mismo durante la ejecución se realizó una modificación de contrato por incremento de obras.
Se realizó la magnitud recomendada sin modificaciones.
EL proyecto  mejoró significativamente las condiciones de los alumnos respecto al antiguo establecimiento, en comfort y espacialidad,</t>
  </si>
  <si>
    <t>No hubo variaciones en la magnitud.</t>
  </si>
  <si>
    <t>Esta iniciativa tuvo  variaciones muy importantes principalmente en los plazos de ejecución superando los sesenta meses.
Esa iniciativa supero los 60 meses debido a muchas causa. 
La que más incidieron fue cambios que se tuvieron que hacer al diseño para adecuarlo alas nuevas normativas sísmica y del Minsiterio de Salud.
La ecsesiva demra en autorizar recursos para ejecutar obras extraordinarias que significo tener detenida la obra varios meses.
La no cancelación oportuna del Gobierno regional de la indemnización a la empresa por la paralización de la obra en má de dos años.
También existió en la adquisición del equipamiento y equipos un incremento en los plazos por la incorporación de nuevos artículos.
El que elaboro el estudio pre inversionista fue la municipalidad la cual no tiene poca capacidad técnica para poder ser una contraparte técnica en la ejecución de la iniciativa.
La adquisición del equipamiento se realizo después de que la obra estaba terminada.
Este proyecto no tuvo un gestor que estuviera a cargo  durante la ejecución del proyecto de que se cumplieran los plazos y de resolver los problemas que tuvo la obra.</t>
  </si>
  <si>
    <t>Las variaciones en los montos gastados respecto de los recomendados son mínimas (0,3 %) lo que permite concluir que el indicador calculado que dió origen a la aprobación del 2014, no experimenta variaciones reales  al momento de esta evaluación.</t>
  </si>
  <si>
    <t>El proyecto tuvo una duración total de 22 meses, un 120% sobre el plazo original recomendado y sin considerar lo tiempos muertos existentes. Si bien el ítem Obras Civiles tuvo una modificación en plazos, la obra se ejecutó finalmente en un período inferior a lo estipulado originalmente.  La segunda reevaluación del proyecto implicó  cambios de especificaciones en partidas de obras civiles y también en equipos, retrasando la adquisición de estos últimos. 
Con respecto a los costos, el proyecto presentó significativas variaciones al alza de los montos contratados y gastos reales respecto a lo recomendado. Estos aumentos provienen principalmente del ítem Obras Civiles, el cual tuvo modificaciones de contratos que derivaron en una reevaluación. Esta reevaluación involucró una variación de 5, 54 % en el monto total aprobado, en tanto, la reevaluación 2 no implicó modificaciones en el monto.  Adicionalmente, hubo sobreestimación de los montos y/o requerimientos en equipos, equipamiento  y consultorías.
En relación a la magnitud, esta se mantuvo sin modificaciones durante la ejecución. 
Finalmente, el proyecto se ejecuta de acuerdo a lo establecido, con leves modificaciones con respecto al diseño original.</t>
  </si>
  <si>
    <t>EL CAE DE M$ 170.391 CORRESPONDE A LA SITUACIÓN DESPUÉS DE LA REEVALUACIÓN PARA ADJUDICAR EL PROYECTO EN QUE LA VARIACIÓN FUE DE 24,2 %. LUEGO SI SE CONSIDERA LA VARIACIÓN DE LO CONTRATADO Y GASTADO RESPECTO DE LO APROBADO ORIGINALMENTE (ANTES DE LA REEVALUACIÓN) ES DE 18,84 % Y 13, 31 % RESPECTIVAMENTE, CANTIDADES MENORES QUE LO CONSIDERADO AL REEVALUAR POR LO QUE SE PUEDE DEDUCIR QUE EL COSTO ANUAL EQUIVALENTE NO VARÍA AL ALZA Y MÍNIMAMENTE A LA BAJA RESPECTO DE LO CALCULADO PARA LA REEVALUACIÓN.</t>
  </si>
  <si>
    <t>EL PROYECTO TUVO UN SIGNIFICATIVO AUMENTO EN SUS PLAZOS, NO QUEDANDO DEBIDAMENTE JUSTIFICADO. 
EN RELACIÓN A LOS COSTOS, SE REALIZÓ UN AUMENTO DE CONTRATO ADICIONAL A LA REEVALUACIÓN SIN INFORMAR NI REEVALUAR EL PROYECTO. LO ANTERIOR POR LA DIFERENCIA EN LO RECOMENDADO VS LO CONTRATADO QUE SE PRODUCE DURANTE LA EJECUCIÓN DEL CONTRATO AL SER ESTE DE UN MONTO FIJO EN TANTO QUE LOS SALDOS POR PAGAR SE REAJUSTAN EN LA FICHA DEL PROYECTO. ESTO GENERA UNA "DISPONIBILIDAD PARA REALIZAR MODIFICACIONES SIN NECESIDAD DE REEVALUAR, ACCEDIENDO A LA APROBACIÓN DEL FINANCIAMIENTO CON BASE EN EL MONTO RECOMENDADO INFLACTADO.
EN CUANTO A LA MAGNITUD, EXISTIÓ UNA VARIACIÓN LA CUAL NO FUE INFORMADA EN PROCESO DE REEVALUACIÓN.</t>
  </si>
  <si>
    <t xml:space="preserve">Variación por ajuste de programa que derivaron en modificaciones de contratos de Obras Civiles y Consultoría, tanto en plazos como costos. </t>
  </si>
  <si>
    <t xml:space="preserve">Los costos del proyecto tuvieron variaciones con respecto de los montos recomendados de 25,90%. Esta situación se debe principalmente a mayores costos por oferta con valores más altos a los estipulados, lo que requirió reevaluación y también existieron modificaciones de contratos, ítems Obras Civiles y Consultoría, lo cual generó un aumento en los costos debido a cambios en el plan original, principalmente, reducción superficie de subterráneo. Esta reevaluación tuvo una variación 27.91% con respecto al proyecto originalmente recomendado. 
En relación a los plazos, el proyecto tuvo un aumento de 5 meses por sobre el plazo recomendado originalmente, lo que se traduce en un aumento de 22,73%. Esta situación es producto de la reducción de la superficie en el subterráneo, lo cual significó aumentar los plazos de Obras Civiles y Consultorías. Por otro lado, Equipos y Equipamientos fueron ejecutados en plazos inferiores a los recomendados
Dada la reducción de la superficie del subterráneo ya comentada, la magnitud total del proyecto, dada en metros cuadrados, tuvo una reducción de 649 m2.
Finalmente, el proyecto se ejecuta según lo señalado. No obstante, la recepción definitiva de la obra presenta múltiples observaciones las cuales deben ser subsanadas. </t>
  </si>
  <si>
    <t xml:space="preserve">- El cálculo de los indicadores económicos de realizó por medio de la planilla de evaluación económica presentada por la unidad formuladora, para el análisis de reevaluacion. 
- Considerando los valores corregidos a moneda año 2019.
- La variación en porcentaje el VAN SOCIAL se debe a que el ultimo valor de obra recomendado corresponde a M$1.607637 (ajustado de moneda 2013 a moneda 2019), y el valor de obra contratado (considerando las modificaciones) corresponde a M$1.152.412 (ajustado de moneda 2016 a moneda 2019).  </t>
  </si>
  <si>
    <t xml:space="preserve">- De acuerdo a los antecedentes presentados (fotografías e informes), se observa que la infraestructura construida presta el servicio para el cual fue concebido.
- Sin embargo lo anterior, se observa que la Unidad Técnica del proyecto (DOP), realizó modificaciones al diseño durante la ejecución del proyecto, las cuales no fueron analizadas en cuanto a su conveniencia técnico económica por parte del Ministerio de Desarrollo Social, por lo tanto no se puede comprobar si se realizó un análisis de alternativa de solución, donde se eligió la mas rentable.
- Por otro lado se observa, que la unidad financiera del proyecto (DOP), no realizó el ajuste a la ficha IDI cuando adjudicó el proyecto a la empresa contratista, esto es, a un valor menos al que tenia originalmente recomendado, lo cual les permitió realizar los ajustes de la Ficha IDI cuando se realizó la modificación de contrato, sin someter el proyecto a un análisis de reevaluación.
- En conclusión entonces, de acuerdo al criterio de este evaluador, la presente Iniciativa debió haber sido sometida a un proceso de análisis de reevaluación, para verificar que la solución final adoptada corresponde a la mejor tanto  técnica y económicamente. </t>
  </si>
  <si>
    <t xml:space="preserve">El valor CAE originalmente recomendado era M$ 183.952.- Corregido M$ 337.158.- La variación alcanza a  un 54,5%. </t>
  </si>
  <si>
    <t xml:space="preserve">El proyecto tuvo un considerable aumento de los plazos de ejecución, debido principalmente a la recontratación después de una liquidación anticipada de contrato con una de la empresas contratistas. Adicionalmente, existieron diferencias de tiempos entre las distintas licitaciones y liquidaciones de contratos. El plazo total tuvo un incremento del orden del 600% con respecto al proyecto original recomendado.
En relación a los costos, la iniciativa presentó considerables aumentos con respecto al proyecto original recomendado, hecho que se refleja en los indicadores más arriba expuestos, los cuales son producto principalmente de una liquidación anticipada de contrato, la cual genera mayores costos para terminar las obras civiles y también incremento en los gastos generales, utilidades e impuestos. Dada esta liquidación anticipada de contrato, fue necesario realizar una reevaluación del proyecto original. 
A pesar de los incrementos en términos de plazos y costos, la magnitud de la iniciativa, dada en metros cuadrados, se mantuvo invariante. </t>
  </si>
  <si>
    <t xml:space="preserve">EL PROYECTO FUE EVALUADO MEDIANTE COSTO EFICIENCIA Y EL INDICADOR DE RESULTADO UTILIZADO PARA EL PROYECTO FUE COSTO ANUAL EQUIVALENTE, QUE ARROJO UN VALOR DE $ 137.676 POR HABITANTE BENEFICIADO TOMANDO COMO BASE.UNA POBLACION DE 2.300 HABITANTES. </t>
  </si>
  <si>
    <t>- EL PROYECTO SE EJECUTO DENTRO DE LOS PLAZOS ESTABLECIDOS EN CUANTO A OBRAS CIVILES Y EQUIPAMIENTO.
- HUBO TIEMPOS MUERTOS DE 13 MESES EN LA EJECUCION DADO QUE HUBO QUE  ADQUIRIR EQUIPOS EN EL EXTRANJERO, LOS QUE DEBIERON  ADAPTARSE A NORMATIVA CHILENA  Y ELLO SIGNIFICO UN AUMENTO EN LOS TIEMPOS DE EJECUCION</t>
  </si>
  <si>
    <t>Las variaciones se ajustaron en el momento debido. No existen variaciones significativas al respecto</t>
  </si>
  <si>
    <t>El proyecto tuvo 2 licitaciones ya que la primera fue declara desierta debido a que las ofertas superaban el monto presupuestado. por esto el proyecto se reevaluo. Luego tuvo una segunda reevaluación para incorporar los items de equipo y equipamiento. Las variaciones en plazos se deben principalmente a gastos administrativos y en costos las variaciones son marginales.</t>
  </si>
  <si>
    <t>La variación del indicador de un 9,05%, radica en el mayor valor del proyecto originalmente estimado.</t>
  </si>
  <si>
    <t>El proyecto antes de ser materializado pasó por las etapas de diseño y ejecución, donde la Institución responsable fue el Ministerio Público y la Unidad Técnica, la Dirección de Arquitectura del MOP.
Una vez recomendado el proyecto, tuvo una gran complicación para poder adjudicarlo, dada la localización geográfica y los valores originalmente estimados por la Unidad Técnica. Finalmente, después de tres procesos de licitación y una re-evaluación, se pudo adjudicar las obras, con un plazo final  de 292,31% respecto del estimado.
Finalmente, la variación de costos total entre lo Recomendado y el Costo Real fue de un 19,22%. 
El proyecto actualmente se encuentra en operación y con recepción definitiva por parte de la Unidad Técnica.</t>
  </si>
  <si>
    <t>Dada la actualización de la evaluación económica producto de la reevaluación, no hay cambios en los indicadores económicos.</t>
  </si>
  <si>
    <t>El proyecto tuvo un considerable aumento de plazo total de 63,64% respecto al plazo total recomendado y sin considerar tiempos muertos. Este aumento de plazo se debe principalmente a obras extraordinarias (obras no previstas inicialmente), demora en entrega de lotes expropiados (no atribuible a la empresa), atrasos propios de la empresa y cambio de la zonas de juego por falla estructural de éstos.
En relación a los montos, el aumento de estos respecto a lo recomendado se debe exclusivamente aumentos en el ítem Expropiaciones. Este aumento fue provocado por el cambio de las condiciones originales estudiadas ex ante versus el momento en que se ejecutan, siendo una de las razones es el aumento del precio de la superficie a expropiar como también la aparición de nuevas construcciones. Los restantes ítems no tuvieron variaciones significativas en relación a los montos recomendados originalmente. 
Adicionalmente, el proyecto tuvo una reevaluación por aumento de las expropiaciones y consultorias.
Con respecto a la magnitud de la iniciativa, esta tuvo variación dado el cambio en las condiciones del terreno entre las fases de diseño y ejecución. 
La mayoría de los proyectos del subsector de Vialidad Urbana (vialidad estructurante) sufre cambio de plazos, montos y magnitudes debido a la envergadura  del mismo. Si bien paso por todas la etapas del ciclo de vida, se puede identificar que ha medida que pasa el tiempo los estudios realizados quedan rápidamente desactualizados, encontrándose en plena ejecución con detalles no cubiertos, incluso con las condiciones de borde alteradas. Sin embargo, dado lo anterior el proyecto sigue siendo rentable y cumple con el objetivo planteado inicialmente en la prefactibilidad.</t>
  </si>
  <si>
    <t>SE CORRIGEN LOS INDICADORES ECONÓMICOS YA QUE LOS QUE SE PRESENTAN EN LA FICHA IDI ACTUAL CORRESPONDEN A LOS INDICADORES MODIFICADOS CON LA REEVALUACIÓN, LOS CUALES SON LOS INDICADORES REALES EX POST Y EN LOS INDICADORES RECOMENDADOS ORIGINALES SE DEJAN LOS QUE FUERON CALCULADOS CON LA PRIMERA RECOMENDACIÓN RS.</t>
  </si>
  <si>
    <t>EN PLAZOS, HUBO TRES AMPLIACIONES DE PLAZO QUE ORIGINARON 15 MESES DE MAYOR PLAZO RESPECTO DEL RECOMENDADO.
EN COSTOS,  EL PROYECTO FUE REEVALUADO PARA ADQUIRIR EQUIPOS Y EQUIPAMIENTOS QUE NO SE CONTEMPLARON EN EL LISTADO DEL PROYECTO ORIGINAL Y ADICIONALMENTE SE REALIZARON MODIFICACIONES DE CONTRATO, SIENDO LA más importante y que se resolvió a través del aumento de obras, la corrección estructural de una viga a la entrada. eSTAS SITUACIONES OCASIONARON UN INCREMENTO DEL COSTO REAL RESPECTO DEL RECOMENDADO EN UN 24%.
Se ejecutaron los Metros cuadrados según proyecto original Y EL PROYECTO SE ENCUENTRA EN OPERACIÓN NORMAL.
FINALMENTE EL PROYECTO LOGRÓ CUMPLIR CON EL OBJETO DE LA CONSTRUCCIÓN CENTRO CULTURAL BICENTENARIO LOGRANDO CON ELLO SATISFACER LAS NECESIDADES DE CONTAR CON ESPACIOS APTOS PARA LA REALIZACIÓN DE ACTIVIDADES ARTÍSTICAS Y CULTURALES, DE MANERA QUE ACTÚE DE PUNTO DE ENCUENTRO DEL QUEHACER CULTURAL. ADEMAS, CONTEMPLA UN MASTER PLAN QUE APORTARA AL DESARROLLO SOCIAL Y ECONÓMICO DE LA COMUNA.</t>
  </si>
  <si>
    <t>Se incorpora el indicador de resultado considerado para la recomendación favorable de este proyecto, que corresponde al  Valor Actual de los Costos (VAC).
El indicador económico real presenta una variación del -3,23% respecto a lo considerado en la recomendación favorable. Esta variación se produce por el menor gasto real incurrido en la ejecución del proyecto</t>
  </si>
  <si>
    <t xml:space="preserve">El proyecto se ejecuta con variaciones significativas  en el plazo de ejecución, el cual se explica por los tiempos en que se aprobaron las 2  modificaciones solicitadas al contrato original, por variaciones en las especificaciones técnicas. 
El monto contratado y gastado, presenta una diferencia menor en el ítem de obras civiles en  relación a lo recomendado ( 4,16%), que es esperable para este tipo de iniciativas.  El ítem de consultoria   presenta un gasto  menor, porque algunos contratos fueron terminados antes de tiempo, lo que va aparejado con las paralizaciones a las obras civiles.
La magnitud del proyecto  presenta una  variación menor, dado que se superponía una pequeña área con un proyecto del MINVU, quien en definitiva intervino esa parte. Se rebajo del contrato las obras asociadas a esta área.
El indicadores de rentabilidad , que es el VAC disminuye, debido al menor gasto incurrido en relación al monto recomendado. </t>
  </si>
  <si>
    <t>Las diferencias relevantes se registran en el ítem Consultorías, contratado por plazos menores a los de ejecución real de las obras físicas, y en el ítem Expropiaciones, ya que estas no se ejecutaron</t>
  </si>
  <si>
    <t xml:space="preserve">No se lograron todos los objetivos del proyecto, ya que este apuntaba no solo a mejorar la calidad de las vias peatonales del centro de Copiapo, sino además a solucionar algunos puntos críticos para el transito peatonal, mediante la expropiación de algunas propiedades puntuales. La no ejecución de las expropiaciones impidió resolver los cuellos de botella. 
con respecto a los plazos, se observa un significativo incremento en el ítem Obras Civiles producto de retrasos en la ejecución por parte del contratista y también la construcción parcializada de algunos tramos con el objetivo de mantener la circulación y accesibilidad a los servicios del sector. 
En relación a los costos,  la iniciativa tuvo una reevaluación producto de la inclusión de obras de reparación posterior a los aluviones del año del año 2015. No obstante, los costos fueron inferiores al monto original recomendado. 
Finalmente, la obra no tuvo variaciones en término de magnitudes. </t>
  </si>
  <si>
    <t xml:space="preserve">Se corrige CAE recomendado y se adiciona indicador del VAC actualizado al año presente. </t>
  </si>
  <si>
    <t>Respecto de los contratos, se suscribieron dos para la ejecución de la obras, dado que la primera empresa licitada no termino la ejecución como estaba establecido, se tuvo que recurrir a licitar nuevamente. También hubo una ampliación de plazo, que fue por atraso de la segunda empresa.
El plazo total de las obras fue de 24 meses, 10 más de lo recomendado.
Los costos fueron menores  a los recomendados, de todas formas es importe mencionar difieren de los indicados en los contratos.
La magnitud se mantuvo a la recomendada.
El proyecto logro cumplir con el objetivo de de que la comunidad tuviese un alcantarillado, por lo que se redujo considerablemente los riesgos sanitarios.</t>
  </si>
  <si>
    <t>El indicador de rentabilidad VAN debiera aumentar en la proporción en qué se disminuyeron los costos asociados a las Obras Civiles; es decir, es dable esperar que el VAN original de M$2.523.377 aumenté a M$ 2775714,7.</t>
  </si>
  <si>
    <t>Este es un proyecto que se arrastra desde muchos años, habiendo sido recomendado favorablemente y luego pierde esta recomendación por cuanto no se realiza la concreción de éste por parte de los involucrados. Esto claramente dilata la materialización de las obras de mejoramiento de la infraestructura para lo cual fue formulado el proyecto, extendiendo más allá de lo recomendable la solución más estructural al problema detectado.
Lo otro que llama la atención es que las Consultorías no resultan ser coherentes con el objetivo para el cual es invocada en la solicitud: asesorar técnica a la unidad técnica durante la ejecución. Se contrata e inicia su labora 4 meses después de contratadas las obras, lo que evidentemente es un despropósito. Se debiera reconsiderar esto para otros proyectos.</t>
  </si>
  <si>
    <t xml:space="preserve">El indicador se mantuvo sin variación. </t>
  </si>
  <si>
    <t>LA OBRA SE EJECUTA CONFORME A LO PREVISTO, SOLO SE REALIZARON AUMENTOS  Y DISMINUCIONES JUSTIFICADAS QUE CORRESPONDEN A -3% DEL VALOR RECOMENDADO LO QUE SE ENCUENTRA POR DEBAJO DEL MARGEN DE VARIACIÓN DEL 10% CONSIDERADO COMO ACEPTABLE.
CON RESPECTO A LOS PLAZOS, EL INCREMENTO DE ESTOS FUE PRODUCTO PRINCIPALMENTE DE LA DEMORA EN EL TRASPASO DEL TERRENO DESDE BIENES NACIONALES AL MUNICIPIO DE CALDERA, TRAMITE QUE DEMORÓ APROXIMADAMENTE 6 MESES. ADICIONALMENTE, LA EMPRESA CONTRATISTA SOLICITÓ UN AUMENTO EN EL PLAZO DEBIDO A OBRAS EXTRAORDINARIAS PRODUCTO DEL CAMBIO EN LA NORMATIVA DE JARDINES INFANTILES. FINALMENTE, LA INICIATIVA PRESENTA EN PLAZOS UN AUMENTO DE UN 125% CON RESPECTO AL PLAZO RECOMENDADO.
EN RELACIÓN A LOS COSTOS, EL PROYECTO NO SUFRIÓ REEVALUACIONES, PERO SI UNA MODIFICACIÓN DE UN 3.46% CON RESPECTO AL PROYECTO ORIGINAL RECOMENDADO. ESTA SITUACIÓN SE DA DEBIDO AL RETRASO EN LA ENTREGA DEL TERRENO Y PROCESO DE NORMALIZACIÓN. NO OBSTANTE, LOS COSTOS ASOCIADOS A ESTA MODIFICACIÓN FUERON ABORDADOS POR EL MUNICIPIO. FINALMENTE, LOS COSTOS REALES NO TIENEN VARIACIÓN SIGNIFICATIVA EN RELACIÓN CON LOS MONTOS RECOMENDADOS. 
EN CUANTO A LA MAGNITUD DEL PROYECTO, EN METROS CUADRADOS,NO SE OBSERVAN VARIACIONES.</t>
  </si>
  <si>
    <t>Los valores recomendados en la re evaluación fueron:
CAE M$ = 205.084
VAC M$ = 2.352.303
El nuevo costo por solución fue de 82,99 UF/arranque (considerando la obra completa para 948 arranques), valor que no supera al valor referencial de 144 UF.
Se detectó un error en la planilla de re evaluación. Se corrige el indicador que se debió incorporar:
CAE M$ = 212.307
VAC M$ = 2.435.150
El valor por solución (considerando la obra completa para 188 arranques) es de 86,81  UF/ arranque (no supera las 144 UF)
Se recalcularon los indicadores llevando el gasto real a la fecha de recomendación (moneda 2014, lo queda un monto de M$ 2.223.564), y se obtuvieron los siguientes indicadores:
CAE M$ = 208.046
VAC M$ = 2.386.271
El valor por solución (considerando la obra completa para 188 arranques) es de 84,56  UF/ arranque (no supera las 144 UF)
Se observa que lógicamente disminuyeron en un 2,01 % los indicadores debido a que el gasto real fue menor al recomendado.</t>
  </si>
  <si>
    <t>Por lo general, el tiempo que transcurre desde que termina el diseño hasta el momento de ejecutar las obras es cercano a los 4 años, un 240% sobre el palzo originalmente recomendado, debido principalmente la realización de modificaciones presupuestarias, por obras extraordinarias, que redundaron en el aumento de plazo derivadas de los cambios en la normativa de suelos debiendo modificar el diseño original. 
En relación a los costos, el rediseño del proyecto conllevó a una reevaluación, la cual contempló:
-	estanque semienterrado proyectado con capacidad de 500 m3.
-	Al poseer el terreno suelos sedimentarios formados principalmente por limos-arcillosos con presencia de napa a escasa profundidad, se proyecta un mejoramiento del suelo por medio de micro pilotes.
La magnitud del proyecto no tuvo variaciones, construyéndose los 948 arranques estipulados en el diseño original.
Los proyectos sanitarios en sectores rurales, muchas veces no están captando la realidad de la dinámica de la  construcción de viviendas particulares que se deben conectar al sistema, las cuales son ejecutadas en el tiempo que transcurre entre que se terminan los diseños y se ejecutan las obras. 
Sólo se consulta por construcción de conjunto de viviendas y no por viviendas particulares a la DOM y Serviu.
Se debería considerar en el análisis, los terrenos que sean posibles de edificar y no solamente las construcciones existentes. Lo anterior permitiría dimensionar las obras y que no vean disminuida su capacidad antes del período de previsión.</t>
  </si>
  <si>
    <t>se produjeron variaciones por la actualización de la moneda desde el año 2011 al año 2018.</t>
  </si>
  <si>
    <t>fue un proyecto que se desarrolló con trece ampliaciones de plazos las que originaron 52 meses de sobreplazo respecto del recomendado.
En costos, se incurren en modificaciones de obra se AGREGARON NUEVAS PARTIDAS Y MODIFICACIONES al PROYECTO.  
El proyecto se ejecutó con una subcontratista (SUR 2000) la cual quebró, por lo cual la empresa principal ARAUCO S.A. se hizo cargo del proyecto. 
La magnitud se ejecutó de acuerdo a lo estimado.
Con relación a la operación el Proyecto no cuenta con un modelo de gestión en que se le de una utilización activa al recinto, este esta ubicado en la zona céntrica de la localidad de pisco elqui con fácil acceso, además LA PISCINA NO LOGRA LA TEMPERATURA ESPERADA CON EL SISTEMA DE CALEFACCIÓN SOLAR.</t>
  </si>
  <si>
    <t xml:space="preserve">El proyecto se desarrollo de acuerdo a lo recomendado inicialmente. </t>
  </si>
  <si>
    <t>EL VALOR DEL INDICADOR  SE MANTUVO. ESTE VACS CORRESPONDE AL PROYECTO REEVALUADO .</t>
  </si>
  <si>
    <t>EL PROYECTO PRESENTA VARIACIONES EN EL MONTO, PLAZO Y MAGNITUD. LAS CAUSAS DE LOS AUMENTOS DE PLAZOS SE DEBEN A LAS AMPLIACIONES SOLICITADAS EN LA ETAPA DE EJECUCIÓN. 
LAS VARIACIONES DE COSTOS Y MAGNITUD  SE DEBEN A AJUSTES A PRECIOS DE MERCADO Y A MODIFICACIONES EN EL PROYECTO REALIZADAS DURANTE LA EJECUCIÓN. ESTE PROYECTO PRESENTA 4 REEVALUACIONES DESDE EL PRIMER RS DE LA ETAPA DE EJECUCIÓN, LA PRIMERA DE ELLAS PARA INCORPORAR CONEXIONES A LA ZONA HÚMEDA DE LA VIVIENDA, LA SEGUNDA PARA CAMBIAR LA TECNOLOGIA DE LA PLANTA DE TRATAMIENTO DE AGUAS SERVIDAS, LA TERCERA PARA ADJUDICAR LA OBRA POR UN MONTO MAYOR AL RECOMENDADO Y LA CUARTA PARA INCREMENTAR EL VALOR DEL CONTRATO POR CAMBIOS EN EL DISEÑO.
LA MAGNITUD AUMENTA DE 93 A 100, EQUIVALENTE A UN 7.5%.</t>
  </si>
  <si>
    <t>LA INICIATIVA FUE RE EVALUADA A PETICION DEL GOBIERNO REGIONAL O´HIGGINS, CON EL OBJETIVO DE ANALIZAR UNA SOLICITUD DE AUMENTO EN EL MONTO DE LAS OBRAS CIVILES.
UNA VEZ TERMINADA LA CONSULTORIA CONTRATADA POR EL MUNICIPIO CON RECURSOS DEL FNDR, QUE ADECUA LOS DISEÑOS A LA NORMA SISMICA VIGENTE, PRODUCTO DE LA CUAL, EL COSTO DEL PROYECTO AUMENTO EN UN 32 % (DEL MONTO VIGENTE DE M$ 178.587, AL MONTO REEVALUADO DE M$ 237.090).
LAS MODIFICACIONES SOLICITADAS SE JUSTIFICAN  YA QUE SE CONSIDERAN NECESARIAS PARA PODER LICITAR LA EJECUCIÓN DE LA OBRA DE ACUERDO CON LA NORMATIVA VIGENTE.
EL DIAGNÓSTICO ELABORADO POR EL MUNICIPIO SEÑALABA LA NECESIDAD DE DISPONER DE UN ESPACIO APROPIADO PARA QUE LAS DIVERSAS ORGANIZACIONES DE ADULTOS MAYORES DE LA COMUNA REALICEN SUS ACTIVIDADES: REUNIONES DE CLUBES, GIMNASIA Y BAILE, CAPACITACION Y TALLERES, CONTROLES BASICOS DE SALUD, ENTRE OTROS.
PARA DAR SATISFACCIÓN A DICHA NECESIDAD SE PLANTEARON 2 ALTERNATIVAS: ARRIENDO DE UN LOCAL (CAE= M$ 36.896), Y CONSTRUCCIÓN DE UNA SEDE EN UN TERRENO MUNICIPAL (CAE= M$ 31.534). 
SIN EMBARGO, SE HA RECALCULADO EL INDICADOR DE COSTO EFICIENCIA DE LA 2DA ALTERNATIVA, DE ACUERDO CON EL NUEVO PRESUPUESTO DE OBRAS CIVILES, RESULTANDO EN UN VALOR MAYOR DEL CAE= M$ 35.849.-
COMPARANDO AMBAS OPCIONES  EVALUADAS A MÍNIMO COSTO, SE CONCLUYE QUE LA ALTERNATIVA DE CONSTRUCCIÓN DE UNA SEDE SOCIAL, AUN RESULTA MAS FAVORABLE QUE LA ALTERNATIVA DEL ARRIENDO DE UNA EDIFICACION EXISTENTE.</t>
  </si>
  <si>
    <t>EN PLAZOS HUBO TRES AMPLIACIONES DE PLAZO QUE ORIGINARON TRES MESES DE MAYOR TIEMPO RESPECTO DEL RECOMENDADO.
ESTO SE EXPLICA EN PARTE POR LA NECESIDAD QUE HUBO AL MANDATAR EL PROYECTO, DE ACTUALIZAR LA MECÁNICA DE SUELO E INGENIERÍA SEGÚN LA NUEVA NORMA SISMICA, PARA LO CUAL SE TUVO QUE REEVALUAR LA INICIATIVA, Y CONTRATAR UN ESTUDIO. LUEGO, HUBO QUE REEVALUAR POR 2DA VEZ  , PARA AJUSTAR LA FICHA DE EJECUCIÓN A LOS NUEVOS COSTOS DE INVERSIÓN 
LOS COSTOS REALES RESULTARON SER UN 15% MAYOR AL RECOMENDADO DEBIDO A LAS REEVALUCIONES QUE SE DEBIERON REALIZAR Y ADEMÁS POR LAS MODIFICACIONES DE OBRA QUE SE DIERON DURANTE SU EJECUCIÓN
LA MAGNITUD REAL RESULTÓ SER MAYOR A LO RECOMENDADO EN UN 10%. LA DIFERENCIA DE SUPERFICIE SE PRODUCE POR LA FORMA DE MEDIR, EN UN CASO SUPERFICIE UTIL, Y EN EL OTRO, CONSIDERANDO MEDIAS SUPERFICIES, MUROS Y CIRCULACIONES.</t>
  </si>
  <si>
    <t>Se observa que no hay modificaciones entre el indicador económico del VAN entre lo recomendado y real, sin embargo como existe una variación en el monto de inversión también este factor debería estar influenciado. En todo caso como la inversión real fue menor a la recomendada, el proyecto mejora el rendimiento del indicador VAN Social.</t>
  </si>
  <si>
    <t>I. Plazos: El proyecto fue ejecutado en 4 etapas; la última etapa consideró la expropiación de 2 terrenos en la última etapa. El plazo real de obra civil fue un 268% mayor al remendado, mientras el resto de los ítem tuvieron plazos reales menores a lo recomendado.
II. Costos: El proyecto se contrata por etapas conteniendo cuatro contratos de obras civiles por los siguientes montos: $269.913.803 (Res. N° 238, año 2015), $279.356.522 (Res. N° 1866, año 2015), $165.576.510 (Res. N°2508, año 2016) y  $309.497.667 (Res. N°272, año 2018). La costos reales de obra civil fueron un 22,9% menores a los costos recomendados. Los costos reales de expropiación fueron un 33,1% mayores a los recomendados para dicho ítem.0
III. Magnitudes. Sin cambios.
IV. Generales: El proyecto hoy día esta en plena operación, cumpliendo los objetivos para el cual fue concebido que es mejorar la conectividad de vialidad urbana en el sector nor - oriente de la ciudad de Punta Arenas.</t>
  </si>
  <si>
    <t>no hay antecedentes que permitan calcular indicadores economicos ex ante y ex post.</t>
  </si>
  <si>
    <t>El plazo recomendado de 8 años, fue superado largamente, tomando mas de 15 años  El plazo se alargo debido a la existencia de 3 contratos de obra civil iniciados con años de diferencia entre ellos, debido fundamentalmente a la disponibilidad presupuestaria de los distintos servicios.  El primer contrato se inicia en 2003 y el ultimo en 2015. tambien hubo aumentos de plazo, debidos a indefiniciones de los diseños y a cambios en las necesidades, normas, etc.
Los montos reales varian en un -34% aproximadamente respecto a lo recomendado, debido a que  se construyeron solo dos de  los cuatro edificios considerados en el proyecto aprobado, el que se asemeja mas a un plan maestro que a un proyecto. Esto sucede  porque la iniciativa que se enmarcó en el programa de recuperacion de la ribera norte del biobio, creaba un barrio civico , construyendolo  de acuerdo a disponibilidad presupuestaria de los 35 servicios participantes. Solo MOP, Minvu y Gobierno Regional contaban con recursos para ello.
Se hace presente que se eliminaron partidas  significativas sin contar con la correspondiente reevaluacion, para ajustarse a los montos asignados (ej: estacionamientos y bodegas subterraneas)
El proyecto se reevaluo 3 Veces; la primera  en 2007 para aumentar el equipamiento a adquirir para el GORE  e incorporar el item equipos no considerado en la aprobacion original; la segunda  en nov de 2007 para incorporar el item consultoria con el fin de realizar  ajustes al diseño y la tercera en 2011 para realizar un estudio de revision de estructuras en el proyecto del edificio minvu, de manera de adecuarlo a la nueva normativa sismica. Adicionalmente hubo numerosas modificaciones durante la ejecucion
En conclusión, el proyecto no se ajustó  a los plazos, montos ni magnitudes estimadas en la evaluacion ex ante,  debiendo haberse considerado como un plan maestro y haber presentado iniciativas separadas una a una, por parte de cada una de las instituciones financieras.</t>
  </si>
  <si>
    <t xml:space="preserve">SE OBSERVA UN AUMENTO EN EL INDICADOR ECONÓMICO CAE DEL 22%, QUE OBEDECE AL AUMENTO DEL COSTO TOTAL DEL PROYECTO. </t>
  </si>
  <si>
    <t>TRES ASPECTOS A COMENTAR DE ESTE PROYECTO: 
1.- PROYECTO REEVALUADO EN DOS OPORTUNIDADES,  CON UN INCREMENTO DEL 40% DE LAS OBRAS CIVILES RESPECTO DEL PRESUPUESTO OFICIAL RECOMENDADO. LO ANTERIOR, EXPLICADO POR LA UNIDAD TÉCNICA, YA QUE LA COMUNA DE PUNITAQUI NO CUENTA CON OFERTA DE EMPRESAS SUBCONTRATISTAS Y ADEMÁS, POR NO DISPONER DE MANO DE OBRA ESPECIALIZADA Y SEMI ESPECIALIZADA. SE SUMA A LO ANTERIOR, A QUE EL DISEÑO SE DEBIÓ ACTUALIZAR SEGÚN LA NORMA SÍSMICA VIGENTE EN EL PAÍS.
2.- DE ACUERDO A INFORMACIÓN INDICADA POR LA UNIDAD TÉCNICA, EL CONTRATO DE LAS OBRAS CIVILES TERMINÓ  EN MAYO DEL AÑO 2015, Y RECIÉN EL AÑO 2016 SE HABRÍAN ADQUIRIDOS LOS EQUIPOS, EQUIPAMIENTOS Y VEHÍCULO DE LA INICIATIVA DE INVERSIÓN. LO ANTERIOR, SIN NINGUNA EXPLICACIÓN DE PARTE DE LA UNIDAD TÉCNICA DEL PROYECTO. SIN EMBARGO, LA  MISMA UNIDAD TÉCNICA SEÑALA QUE EL CENTRO DE SALUD  SE ENCUENTRA EN OPERACIÓN DESDE NOVIEMBRE 2016.
3.- EL PROYECTO FUE EVALUADO OBTENIÉNDOSE COMO INDICADOR DE RESULTADO EL CAE; SIN EMBARGO, PRECISAR QUE LA METODOLOGÍA DE SALUD, PARA ESTE TIPO DE PROYECTOS, CONSIDERA EL CÁLCULO DEL INDICADOR CEA, COSTO EQUIVALENTE POR ATENCIÓN.</t>
  </si>
  <si>
    <t xml:space="preserve">Si bien los montos resultantes son menores a los aprobados, las variaciones respecto de los indicadores no son significativas. A pesar de que si se incorporaron modificaciones en las obras, necesarias para un mejor logro del proyecto, estas no llegaron a superar el monto aprobado originalmente. </t>
  </si>
  <si>
    <t>El proyecto sufrió una reevaluación respecto de su concepción inicial, sin incurrir en modificaciones mayores respecto a la idea original. esto debido a que las condiciones del terreno no fueron las consideradas en un inicio, debiendo reforzarse el muro de contención, que fue la modificación más significativa, y que fue necesaria fundamentalmente por razones de seguridad.
En términos de plazos, la empresa contratista solicitó cuatro ampliaciones de plazo para la obra civil que totalizaron 214 días adicionales al plazo estipulado inicialmente. Estas ampliaciones son producto del aumento de obras e incorporación de obras extraordinarias, principalmente movimiento de tierras y refuerzo de muros de contención. El aumento de los plazos en esta iniciativa fue de un 125% respecto al plazo inicial.
Con respecto a los costos, la reevaluación del proyecto producto del aumento de obras y obras extraordinarias significó un aumento de  6.93% respecto al proyecto recomendado. Solo se consideró como aumento $48.411.362 ya que a pesar de que el aumento fue de $52.009.121, existía un saldo en la cuenta de obras civiles (que ademas incluía en el mismo contrato el ítem equipamiento) de $3.597.759.
La magnitud del proyecto, dada en metros cuadrados, se vió modificada debido a la construcción de un nuevo muro de contención lo cual incluye, entre otras cosas, movimiento de tierras. adicionalmente, e instala postación solar como partida nueva.</t>
  </si>
  <si>
    <t>Si bien el Costo total del proyecto aumenta en un  6,34%, el Indicador de costo equivalente por atencion CEA se mantiene, considerando el mismo numero de atenciones estimado en 31.153 atenciones anuales</t>
  </si>
  <si>
    <t>El proyecto tuvo un plazo total superior a lo estimado  de 116%, el que se debe fundamentalmente a 108 dias de aumento de plazo en el item de obra civil y a una excesiva duracion (14 meses) en la adquisicion de equipos de baja complejidad.
El CostoTotal  resulta un 6,34% superior a lo estimado, lo que se considera normal (inferior al 10%), sin embargo llama la atencion el aumento a casi el doble en los gastos administrativos, los que consideraban solo material de oficina, una licencia de software y gastos de movilizacion y viaticos.
El proyecto se ejecuta de acuerdo a lo programado en terminos de magnitud .
El indicador de costos no varia, a pesar del aumento de costo de 6,34 % debido a que el denominador (numero de atenciones) es de 31.153</t>
  </si>
  <si>
    <t xml:space="preserve">Se corrige el Indicador original que consta en la ficha IDI  (VAN SOCIAL) ya que este no se utiliza para esta tipología de proyecto. 
El Indicador corregido corresponde a la Inversión Privada Neta por Unión Domiciliaria  expresado en U.F.
La razón del incremento del 7,74% se origina en que se requirieron de tres contratos para ejecutar el proyecto, lo que incrementó el monto de la inversión.
Si se considera solamente el contrato original de la Empresa EDECO el Indicador es de 273 U.F./UD, que es un 8% menor al original.  </t>
  </si>
  <si>
    <t xml:space="preserve">El principal problema del proyecto se originó en las dos liquidaciones de contrato que ocurrieron. Esta situación incremento considerablemente el plazo de ejecución. 
Las Obras Civiles pasaron de 18meses a 69 meses. Este es el plazo relevante del proyecto, ya que con posterioridad a la Recepción Provisoria la red de alcantarillado quedó operando como parte del Servicio de Alcantarillado de Peumo y entregando los beneficios del proyecto a la comunidad.
Para la Consultoría el Convenio, entre la Municipalidad de Peumo y la Sanitaria, consideró la participación de ESSBIO hasta que se hiciera la Recepción Provisoria de las Obras. </t>
  </si>
  <si>
    <t>El valor Costo Anual Equivalente corresponde al mismo de la ficha IDI. No se cuenta con información suficiente para calcular el valor ex post del indicador.</t>
  </si>
  <si>
    <t>Existe una situación que no corresponde dentro del proceso, que es incorporar los ítem de equipos y equipamientos dentro del ítem de obra civil.
El proyecto tuvo un aumento de plazo por 147 días para incorporar obras no presentes en el proyecto original.</t>
  </si>
  <si>
    <t>indicadores de resultados son dependientes del tiempo. Por tanto, no se dispone de los antecedentes en carpeta digital del bip para su actualización. Sin embargo, se asume el porcentaje de disminución en los costos (-6.48%) que registró el proyecto.</t>
  </si>
  <si>
    <t xml:space="preserve">El proyecto se ejecutó en un plazo total de 49 meses, un 145% por sobre el plazo total recomendado originalmente.  Este aumento se debe exclusivamente a un significativo aumento del plazo en el ítem Expropiación debido a los trámites y proceso judiciales asociados a este ítem. 
En relación a los costos de la iniciativa, no se observan variaciones significativas, excepto en el ítem Expropiación que registra un ligero aumento. Si bien existieron modificaciones de contratos en términos de montos, no hubo reevaluación del proyecto. 
En relación a la magnitud de la obra, se confunde unidad de medida inicial la cual se corrige con longitud de ampliación de pista en 250 metros lineales. 
Finalmente, el proyecto se ejcuta de acuerdo al diseño original recomendado. </t>
  </si>
  <si>
    <t>No hay variaciones significativas en la inversión y costos de operación y mantención.</t>
  </si>
  <si>
    <t>El proyecto se ejecutó en un plazo total de 53 meses, un 1225% sobre el plazo originalmente recomendado.  Este extraordinario aumento se debió principalmente, según informa la institución técnica, a que el proyecto se ejecutó mediante 2 contratos desfasados en el tiempo, uno en el 2014 y el otro en el 2018. 
En relación a los costos, estos fueron inferiores a los recomendados dada una sobreestimación de precios, contratándose a empresas por valores inferiores a los estipulados. El proyecto tuvo una reevaluación debido fundamentalmente a cambios en el diseño y  emplazamiento de un zócalo. No hay modificaciones inferiores al 10%.
La magnitud de la iniciativa no tuvo variaciones, construyéndose los seis miradores estipulados originalmente. 
En conclusión, el proyecto no sufrió desviaciones importantes, exceptuando plazos, ítem que se atrasó considerablemente por la gestión y gasto de los recursos financieros.</t>
  </si>
  <si>
    <t>Según historial RATE, con fecha 03/07/2013 se otorgó el primer RS a la etapa de ejecución, se indica en el RATE que el indicador obtenido  VAN social es de M$ 162.187; revisado la forma de cálculo, se detectó que a la corrección a precios sociales de la inversión faltaba corregir la mano de obra, pasando de M$404.484 a M$364.699, esta corrección arroja un VAN exante de M$201.973. Cabe indicar que los valores de la evaluación están expresados en moneda diciembre 2011.
El VAN calculado con el monto pagado es M$57.886, se produjo una disminución del indicador producto de las modificaciones realizadas post recomendación favorable ex-ante. 
Cabe señalar que el indicador carece del valor residual del proyecto.
Con fecha 10/05/2016 se recomienda las segunda reevaluación del proyecto, y se indicia en el RATE que el indicador obtenido es VAN social de M 100.298.</t>
  </si>
  <si>
    <t>El proyecto fue ejecutado en un plazo total de 44 meses, un 1010% sobre el plazo recomendado. Para la ejecución de las obras se firmaron 2 contratos de obras civiles, aumentando significativamente los plazos de ejecución de este ítem. El proyecto recomendado carecía de informes de revisores de estructura y arquitectura, lo cual fue solicitado con posterioridad a la recomendación favorable mediante una reevaluación del proyecto.
La revisión del proyecto generó aumentos de costos y ampliaciones de plazo, sin embargo, hubo que liquidar el contrato inicial de obras debido a la necesidad de aumentar significativamente los costos del proyecto, y que por contrato no era posible asumir, al respecto se necesitaba fortalecer las piezas de soporte y anclaje de las graderías para cumplir con las exigencias de la OGUC, además de realizar ajustes a las escaleras y el mejoramiento de las vías de evacuación. Fue necesario liquidar el contrato inicial de obras civiles y llamar a una nueva licitación, la que finalmente se concreto con un trato directo con el mismo oferente que inicio las obras.
El proyecto a raíz de estas situaciones generó aumentos significativos de costos y de plazos recomendados ex ante.
La unidad técnica indica que faltó consideración de un protector de madera y una problemática son los drenes que provoca una pequeña acumulación de agua.
Durante la ejecución del primer contrato de obras civiles se autorizó aumentos de obras, que equivalen al 9,91% del monto contratado y a 7,1% del valor contratado, que superan el 10% del monto contratado, por lo cual debió ingresar a reevaluación a través del SNI.
A pesar de este contexto, la magnitud del proyecto no tuvo variación.</t>
  </si>
  <si>
    <t>Se ingresa el indicador original del proyecto y se actualiza el indicador a la moneda de 31 de diciembre de 2018, cuyo valor registra el monto de M$ -468.419, lo que refleja un incremento del 7,35% con respecto al indicador calculado en el año 2016, año que se recomienda la iniciativa pública. Si bien, no se puede precisar con mayor precisión el indicador debido a que los antecedentes de respaldo de la iniciativa no se encuentran digitalizados en el sistema BIP. No obstante a lo anterior, se puede observar que existe una variación cercana a la variación inflacionaria, pues el proyecto no presenta aumento de obras ni de costos que influyen en la determinación del indicador Van Privado.</t>
  </si>
  <si>
    <t>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71 nuevos empalmes para  viviendas ubicadas las localidades Manto de Hornillos y  Tranquilla, Comuna de Ovalle. No obstante, las obras presentaron un atraso de 166,67 % del plazo total de ejecución siendo de 9 originalmente aumento a 24 meses, debido principalmente a los permisos que la empresa eléctrica debe obtener ante el organismo público regulador del área eléctrica. Adicional a esto, surgieron problemas con las servidumbres de paso necesarios para el paso de las redes eléctricas que implicaron un mayor tiempo de finalización de las obras eléctricas. No obstante, dicha variación en el plazo no implico mayor alza en el costo del proyecto. En cambio, del punto al monto aprobado en el BIP, el costo real fue menor en un 9,18% con respecto al monto aprobado, esto  como consecuencia de la no deflactación de los costos del proyecto a la moneda del año 2014.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-468.419, monto esperado dentro de las variaciones que se realiza al tipo de moneda usado.</t>
  </si>
  <si>
    <t>LOS INDICADORES ECONÓMICOS QUE SE REGISTRAN SON LOS INDICADORES CALCULADOS CON LA ULTIMA REEVALUCIÓN EN LA CUAL SE SOLICITÓ
 SUPLEMENTO DE RECURSOS DE $836.604.386. REGISTRAN UNA VARIACIÓN, PUESTO QUE EL MONTO DE LA INVERSIÓN VARIO POR LOS SUPLEMENTOS DE FONDOS SOLICITADOS Y EN CONSIDERACIÓN A QUE EL PROYECTO TUVO UN AUMENTO DE TAMAÑO, LO CUAL FUE EXPLICADO EN LOS PUNTOS ANTERIORS.</t>
  </si>
  <si>
    <t>EL PROYECTO TUVO 4 ANEXOS DE CONTRATO, QUE IMPLICARON UN AUMENTO DEL TAMAÑO DE ESTE.
SE TUVO UNA EXTENSIÓN DE PLAZO DE 730 A 880 DÍAS QUE SE EXPLICITA EN EL ANEXO DE CONTRATO N° 4 CUYA APROBACIÓN CONSTA EN DECRETO ALCALDICIO N° 7474 DE FECHA 7 DE JUNIO DE 2017.
AL ANALIZAR LOS AUMENTOS SOLICITADOS, SE PUEDE INDICAR QUE EL PROYECTO POR SU COMPLEJIDAD DEBERÍA HABER PASADO POR UNA ETAPA DE DISEÑO, YA QUE LAS OBRAS POR LAS CUALES SE SOLICITARON RECURSOS ERAN OBRAS IMPRESCINDIBLES PARA EL BUEN FUNCIONAMIENTO DEL PROYECTO, Y NO SE ENTIENDE QUE NO SE HAYAN CONSIDERADO EN LA POSTULACIÓN A EJECUCIÓN. OBRAS TAN IMPRESCINDIBLES COMO SON ARRANQUES DE AGUA POTABLE Y CONEXIONES AL SISTEMA DE ALCANTARILLADO (38) DE LAS CUALES NO SE HABÍA CONSIDERADO AL CEMENTERIO DE LA LOCALIDAD.
LA MAGNITUD TUVO VARIACIONES, LAS CUALES NO SE REFLEJAN EN EL INFORME EX POST, AUMENTANDO EL TAMAÑO DEL PROYECTO A 230 CASETAS SANITARIAS.</t>
  </si>
  <si>
    <t xml:space="preserve">EL NUEVO PRESUPUESTO OFICIAL PARA EL ÍTEM OBRAS CIVILES ES DE M$ 8.545.899, EXPRESADO EN MONEDA DE NOVIEMBRE 2015, POR LO TANTO EL NUEVO CAE OBTENIDO ES M$507.065, REGISTRANDO UN AUMENTO CON RESPECTO AL INDICADOR EX ANTE. </t>
  </si>
  <si>
    <t>SE OBSERVAN UN PROYECTO QUE DURANTE SU EJECUCIÓN SUFRIÓ AUMENTOS CONSIDERABLES TANTOS COMO DE PLAZO COMO DE MONTOS, ESTOS SON JUSTIFICADOS PRINCIPALMENTE POR EL CAMBIO DE NORMATIVA DE ACCESIBILIDAD UNIVERSAL Y NORMATIVA ANTISISMICA.
EL PROYECTO SUFRIÓ DOS REEVALUACIONES. LA PRIMERA CORRESPONDIÓ A UNA ACTUALIZACIÓN DE  LA CARPETA DIGITAL Y LA SOLICITUD IDI, YA QUE NO CORRESPONDÍA SUPLEMENTAR  CON RECURSOS EXTRA EL PRESUPUESTO DE OBRAS CIVILES DEBIDO A QUE EL MONTO RECOMENDADO INICIALMENTE ERA MAYOR QUE EL PRESUPUESTO PROPUESTO PARA DICHO ÍTEM.
SE SOLICITA UNA SEGUNDA REEVALUACIÓN PARA  SUPLEMENTAR EL ÍTEM DE OBRAS CIVILES Y ASÍ AJUSTAR EL PRESUPUESTO A LOS PRECIOS DE MERCADO, EL NUEVO PRESUPUESTO OFICIAL PARA EL ÍTEM OBRAS CIVILES ES DE M$ 8.545.899, EXPRESADO EN MONEDA DE NOVIEMBRE 2015. 
FINALMENTE, LA MAGNITUD DEL PROYECTO NO REGISTRÓ VARIACIÓN EN RELACIÓN A LA ESTIPULADA ORIGINALMENTE.</t>
  </si>
  <si>
    <t>EL VALOR DEL PROYECTO NO PRESENTO DIFERENCIAS EN SU EJECUCIÓN. SIN EMBARGO DEBE TENERSE EN CUENTA QUE DENTRO DE LOS  PLAZOS DE SU EJECUCIÓN, NO ERA REQUERIDO POR ESTAR DENTRO DE LOS PLAZOS. DEBE CONSIDERARSE QUE HUBO UNA DEMORA POR PARE DEL GOBIERNO REGIONAL PARA LA ENTREGA DE RECURSOS NECESARIOS PARA LA EJECUCIÓN.</t>
  </si>
  <si>
    <t>EL PROYECTO EVALUADO SE AJUSTA A LOS INDICADORES ESPERADOS.
CON RESPECTO A LOS PLAZOS, LA OBRA PRESENTÓ UN AUMENTO DE ESTE POR 83.33% CON RESPECTO AL PLAZO TOTAL RECOMENDADO. ENTRE LAS CAUSAS DE ESTA SITUACIÓN SE ENCUENTRA LA MODIFICACIÓN DE PLAZOS POR 232 DÍAS DE LA OBRA CIVIL PRODUCTO DE AUMENTO, DISMINUCIÓN Y OBRAS EXTRAORDINARIAS PRODUCTO DE IMPLEMENTACIÓN DE MEJORAS EN CERCO PROYECTADO, OFICINAS ADMINISTRATIVAS, SISTEMA DE ALCANTARILLADO. GALPONES DE RECICLAJE Y EQUIPOS DE ILUMINACIÓN. ADICIONALMENTE, LA INICIATIVA PRESENTÓ DEMORA EN LOS PLAZOS DE EJECUCIÓN DEBIDO A QUE  DEBIDO A QUE EL GOBIERNO REGIONAL NO CONTABA CON LOS RECURSOS PARA EL FINANCIAMIENTO DE LA INICIATIVA.  
EN RELACIÓN A LOS COSTOS, LA INICIATIVA NO PRESENTÓ VARIACIONES SIGNIFICATIVAS CON RESPECTO A LO RECOMENDADO. SI BIEN NO TUVO REEVALUACIONES, EXISTIÓ UNA MODIFICACIÓN DE UN 5.36%, LO CUAL SE ENCUENTRA DENTRO DEL RANGO DEL 10% CONSIDERADO COMO ACEPTABLE.  CABE DESTACAR QUE LOS ÍTEMS OBRAS CIVILES Y EQUIPAMIENTOS FUERON INCLUIDOS EN UN SOLO CONTRATO Y QUE CAD AUNO DE ESTOS ÍTEMS CONTÓ CON RECURSOS ADICIONALES POR PARTE DE LA MUNICIPALIDAD DE CASABLANCA, PRINCIPALMENTE LOS COSTOS PRODUCTO DE MODIFICACIONES DE CONTRATO. 
LAS MAGNITUDES DE LAS TONELADAS RECOLECTADAS DE RESIDUOS  SÓLIDOS DOMICILIARIOS PRESENTA UNA MÍNIMA DIFERENCIA, RESPECTO A LO INDICADO EN EL ESTUDIO DE CARACTERIZACIÓN REALIZADO POR LA COMUNA.
FINALMENTE, DEBE CONSIDERARSE QUE LA PRESENTE INICIATIVA DE INVERSIÓN SE GENERÓ DEBIDO AL DECRETO DE CIERRE DEL VERTEDERO MUNICIPAL, LO QUE OBLIGÓ POSTULAR LA CONSTRUCCIÓN DEL CENTRO DE TRATAMIENTO INTERMEDIO DE RESIDUOS SÓLIDOS DOMICILIARIOS DE CASABLANCA.</t>
  </si>
  <si>
    <t>El indicador de costos se reduce en 4,99 %, lo que es consecuente con la disminucion de costo de inversion de 8,8%</t>
  </si>
  <si>
    <t>El proyecto se ejecutó de acuerdo a lo recomendado en reevaluacion, sin embargo respecto a la recomendacion inicial se disminuyó el tamaño, solo con el fin de ajustarse a los montos nominales aprobados por el consejo que correspondian a moneda de tres años antes.
Asi, los montos fueron inferiores a lo recomendado en un 8,8%
El plazo de ejecucion supero al estimado inicialmente en 4 meses (50%), lo que no se considera significativo.
El diseño  presentaba indefiniciones que influyeron en la demora de la ejecucion</t>
  </si>
  <si>
    <t>EL PROYECTO PRÁCTICAMENTE NO SUFRIÓ VARIACIONES EN LOS MONTOS APROBADOS EN LA EVALUACIÓN EX ANTE RESPECTO DE LO CONTRATADO Y LO EJECUTADO, POR LO QUE SE PUEDE CONCLUIR, QUE EL INDICADOR DE RENTABILIDAD SOCIAL (CEP) SE MANTUVO, UNA VEZ EJECUTADO EL PROYECTO.</t>
  </si>
  <si>
    <t>LA UNIDAD TÉCNICA DE ESTE PROYECTO DE SALUD FUE LA MUNICIPALIDAD DE LA HIGURA, LA QUE LICITÓ Y CONTRATO LA OBRA POR LOS MONTOS RECOMENDADOS Y DISPONIBLES EN LA FICHA IDI.
JUNTO A LO ANTERIOR, CABE MENCIONAR QUE EL DISEÑO NO INGRESÓ AL SISTEMA NACIONAL DE INVERSIONES, YA QUE FUE UN APORTE DE LA MUNICIPALIDAD DE LA HIGUERA, DISEÑO QUE SEGÚN SEÑALÓ LA UNIDAD TÉCNICA (MUNICIPALIDAD DE LA HIGUERA), PRESENTÓ ALGUNOS DETALLES TÉCNICOS, COMO FALTA DEL ESTUDIO TOPOGRÁFICO Y CANALETAS DE RECOLECCIÓN DE AGUAS LLUVIAS NO CONSIDERADAS,  QUE RETRASARON  LA OBRA. SIN EMBARGO, UNA PARTICULARIDAD EN LA ETAPA DE EJECUCIÓN  DE ESTE PROYECTO, Y QUE PROVOCÓ AUMENTO  EN EL PLAZO DEL CONTRATO DE LAS OBRAS CIVILES, FUE LA  FALTA DE DOTACIÓN DE AGUA POTABLE EN LA LOCALIDAD DE CHUNGUNGO, DEBIDO A LA SEQUÍA QUE HA AFECTADO EN LOS ÚLTIMOS AÑOS A LA REGIÓN DE COQUIMBO.</t>
  </si>
  <si>
    <t>Los indicadores económicos resultaron ser prácticamente los mismos que se habían calculados en la etapa previa a la ejecución. Ello ha sido así producto de que los montos recomendados resultaron ser muy similares a los que gastados en la ejecución de las obras.</t>
  </si>
  <si>
    <t>De acuerdo al programa arquitectónico referencial que se aprobó en la etapa previa, diseño, el proyecto contemplaba una construcción de 2.397 m2, superficie estaba constituida por una explanada de 400 m2; un cobertizo productivo de 125 m2; un área de sombreadero para las labores de reparación de las redes así como el encarme de las mismas; 30 m2 destinados a servicios higiénicos para hombre y mujeres y un área de 60 m2 de boxes, destinados para el guardado de los motores y redes de los pescadores. Adicionalmente se contempló un área de estacionamiento de 94 m2; un muelle de 25 metros lineales y la construcción de un enrocado de protección. 
Con posterioridad, en la etapa de ejecución de las obras, fue necesario realizar ajustes al diseño originalmente desarrollado producto de las pequeñas variaciones del terreno.  Es así que fue necesario  reducir el área de estacionamiento y la explanada en una superficie total de 97 m2, sin que esta disminución provocara efecto negativos en el desarrollo de las actividades propias de la caleta.
En términos generales se puede señalar que el proyecto se ejecutó en su magnitud de acuerdo a los requerimientos que demandaban los pescadores de la caleta, es decir, se construyeron las dependencias y espacios físicos necesarios para el adecuado desarrollo de las labores propias de los pescadores.
Sin embargo, es necesario señalar que hubo una mala planificación del proyecto lo que implicó que la duración de la ejecución de las obras fuera demasiado extensa, dado que tuvo una duración de 72 meses, es decir, seis años.  Esta excesiva duración tuvo su origen en  un diseñó que en principio considero que los servicios eléctricos se conectarían a la red pública la cual se extendería hacia la caleta, situación que para evitar el tiempo en que ocurriría, el diseño se dividió en dos etapas, licitándose primeramente las obras marítimas y con posterioridad las obras terrestres. 
Por otra parte, en lo relacionado con los recursos del proyecto  los costos efectivamente gastados fueron muy similares a los recomendados inicialmente por lo que se puede señalar que el presupuesto definido en la etapa de diseño fue bien determinado.
en general se puede concluir que el proyecto se ejecutó de acuerdo con lo planificado en la etapa previa con la salvedad del tiempo de ejecución, producto de haber considerado como solución del sistema eléctrico la extensión de la red, situación que con posterioridad, es decir una vez recomendado el proyecto y previo a la etapa de licitación se comprobó que tal extensión no sería posible, por lo que obligó a dividir el proyecto en dos etapas y por ende, en dos licitaciones, las cuales consumieron demasiado tiempo, el cual fue imposible de acortar.</t>
  </si>
  <si>
    <t xml:space="preserve"> El proyecto se  ejecutó   de  acuerdo a  la  magnitud recomendada, se  instaló  el mismo  número  de  luminarias  recomendado, en cuanto a los costos  reales el  proyecto resultó ser ejecutado  con un costo  menor a lo recomendado, lo  cual se  refleja  en el  indicador  de rentabilidad el  cual  resultó  ser  un 7,56% menor a recomendado, lo  cual se explica por  la  disminución en el precio de mercado  de las  luminarias. Adicionalmente, hubo aumentos de plazos, que totalizaron 150 días, producto de mantenciones que se debieron realizar a las luminarias públicas en sectores conflictivos, ya que eran intervenidos por terceros de manera diaria, produciendo retrasos en la programación
Respecto a los costos, estos estuvieron dentro del margen de lo programado. El contrato de obras civiles sufrió aumentos debido a las mantenciones que se debieron realizar a las luminarias públicas. Esto se tradujo en una modificación inferior al 10% y por tanto dentro del rango considerado como aceptable. 
El proyecto no tuvo reevaluaciones. 
</t>
  </si>
  <si>
    <t>El proyecto se ejecutó en un plazo total de 19 meses, un 58,33% sobre el plazo total recomendado. El plazo  real de  ejecución  se  extendió  por  sobre el recomendado, debido a que en primera  instancia  el  municipio demoró el  comienzo  de  las  obras para  establecer  una  priorización  de las  áreas a intervenir. 
En cuanto a la magnitud y de  acuerdo a lo informado  por la institución técnica,  el proyecto  se  ejecutó respetando  la  magnitud recomendada, construyéndose las 3368 unidades estipuladas originalmente. 
En conclusión, el proyecto se  ejecutó de  acuerdo  a  la  magnitud  recomendada y las  extensión de plazo de ejecución  no fue  responsabilidad  de la empresa contratada.</t>
  </si>
  <si>
    <t>Los indicadores coinciden con lo programado</t>
  </si>
  <si>
    <t>El proyecto tuvo un plazo total de ejecución de 25 meses, un 316,67% sobre el plazo originalmente recomendado. Esta situación es producto de modificaciones de contrato en obras civiles con aumentos de plazos por trabajos en colector aguas lluvias, ítem que no estaba considerado en el diseño original. El plazo por contrato eran de 160 dias, equivalentes a 6 meses, pero por la complejidad de la obra e imprevistos se aumento a 105 di­as mas.
En relación a los costos del proyecto, estos fueron inferiores a los recomendados originalmente. Existió una modificación inferior al 10% por modificación de contrato que aumentó el valor de este por los trabajos en el colector de aguas lluvias mencionado. 
El proyecto no tuvo reevalauciones, pero si una modificación de 4.83%, dentro del rango considerado como aceptable. 
La magnitud del proyecto se mantuvo invariante, construyéndose los 3281 metros cuadrados estipulados en la etapa ex ante. 
Finalmente, el proyecto cumple con los requerimientos, costos, plazos proyectados y magnitud estipulada.</t>
  </si>
  <si>
    <t xml:space="preserve">El indicador de rentabilidad (costo – beneficio) de la evaluación original señala un Van de 1.159.640. Luego se recalculó el indicador respecto de las variaciones surgidas en el proyecto original, se obtuvo un nuevo indicador VAN de 1.070.594. </t>
  </si>
  <si>
    <t>El proyecto desde su primera recomendación, tuvo un periodo en el cual no tuvo recursos para su ejecución, lo que significó perder la recomendación original efectuada en el año 2012. Dado lo indicado precedentemente, ingreso nuevamente para actualiza su rate para el proceso presupuestario 2015. En esta oportunidad se actualizo la ingeniera y los nuevos montos y evaluación del proyecto.
Es esta oportunidad el proyecto se le asigno recursos logrando contratase en el año 2017.
Al momento de su ejecución, se realizaron adecuaciones en los plazos de ejecución, así también en aumentos de obras extraordinarias.
En relación a los plazos, el proyecto se ejecutó en un plazo total de 13 meses, un 8,33% sobre el plazo original recomendado. El plazo de ejecución registrado fue mayor al recomendado de 12 a 13 meses, producto de aumentos de plazos por obras extraordinarias. 
Los costos tuvieron significativos aumentos en relación a lo recomendado originalmente debido a que los recursos recién fueron asignados el año 2017, por lo que fue necesario actualizar los montos. 
El proyecto no tuvo reevaluaciones, pero si modificaciones inferiores al 10% debido a 4 modificaciones en el contrato de obras civiles por aumentos de obras, disminuciones y obras extraordinarias. No obstante, la institución técnica no entrega mayores antecedentes al respecto. 
La magnitud se vio aumentada, pasando de 1130 a 1150 metros cuadrados. o obstante, la institución técnica no entrega mayores antecedentes al respecto. 
En conclusión, la obra se desarrollo normalmente, solo con dos modificaciones de plazo. La entrega de la obra fue dentro de los plazos establecidos sin retraso y no han presentado situaciones que afecten su normal desarrollo.</t>
  </si>
  <si>
    <t>El mayor costo de ejecución de las obras civiles e incremento de costos de la consultoría generó un VAN menor al recomendado ex-ante, esto es 23,43% menor al recomendado ex ante.</t>
  </si>
  <si>
    <t>El proyecto se ejecutó en un plazo total de 18 meses, un 38,46% sobre el plazo total recomendado y sin presencia de tiempos muertos. Los aumentos de plazos fueron en conjunto entre obras civiles y consultorías debido a modificaciones en el diseño original para adecuar la obra a la normativa sísmica vigente. 
El proyecto posterior a la recomendación favorable presentó dos reevaluaciónes, para adecuar el diseño a la norma sismica y al decreto de accesibilidad universal, la segunda reevaluación se requierió para aumentar el plazo de ejecución de obras ya  mayores recursos para consultoría de Asesoría de Inspección Técnica de Obra, que fue financiada por la municipalidad.
El análisis de suelo a través de la mecánica de suelo indicó que la cota de fundación se encontraba a 1,8 m., sin embargo, en la ejecución del proyecto se profundizó a una cota menor hasta encontrar la cota de fundación, lo cual fue solicitado por el asesor de la inspección técnica de obras.
Producto de la adecuación del diseño a las normas fue necesario ejecutar nuevas obras, disminuciones de obras y aumentos de obras, con lo cual se incremento el costo y el tiempo de ejecución del proyecto.
Este tipo de proyecto requiere la revisión del proyecto en relación al cumplimiento de estatuto de la federación del Rodeo Chileno, o su visación, ya que en el proyecto fue necesario construir un nuevo acceso a la cancha de la medialuna.
La unidad técnica informa que los gastos administrativos no fueron utilizados.
La unidad técnica tiene la potestad de autorizar modificaciones del contratos según lo concluido en la evaluación, los aumentos de plazo según se indica los puede autorizar hasta el 30% del plazo.
El proyecto tuvo aumentos de obras ($69.025.978), disminuciones de obras ($45.359.366) y nuevas obras ($37.400.735), totalizando una variación de M$151.786, lo que equivale al 14% del monto recomendado (M$1.069.672) en moneda presupuesto 2018, motivo por el cual debió ser presentado a reevaluación en el Sistema Nacional de Inversiones.
La unidad técnica indica que ha habido problemas en el funcionamiento de la cancha del "ruedo" de la Medialuna producto de una impermeabilización de la última capa, lo que ha provocado dificultades en el drenaje de las aguas lluvias en rodeos efectuados con presencia de precipitaciones.</t>
  </si>
  <si>
    <t>La variación en el indicador tiene relación con el aumento del monto de las obras ejecutadas producto del proceso de licitación, que inciden en el cálculo.</t>
  </si>
  <si>
    <t>En términos generales, se visualiza un proceso de ejecución acorde a las condiciones en las cuales fue recomendado el proyecto.  Podría haberse mejorado la programación de las obras, para evitar retrasos en el periodo contractual, gestiones propias de la Unidad Técnica.
En relación a una de las observaciones ingresadas por la misma unidad, correspondiente a la elección de los materiales en una de las explanadas, durante la etapa de estudio y desarrollo del proyecto faltó el análisis de aspectos como sobrecarga de uso, o una solución arquitectónica, que hubiese permitido el ingreso de vehículos para carga y descarga de equipos y equipamiento necesario para el desarrollo de actividades, situación que se evidenció con el proyecto en operación.
El proyecto se ejecutó en un plazo total de 10 meses, un 11,11% sobre el plazo originalmente recomendado. Existió variación, principalmente en el ítem obras civiles debido a retrasos en el comienzo de la ejecución, en los plazos de la SEREMI de Salud relacionados con los certificados que debe otorgar para la  desratización y retiro de asbesto cemento, derivando en un aumento de plazo de 65 días.
Los costos del proyecto no tuvieron variación significativa en relación a lo recomendado. Según  los antecedentes presentados, la variación en el monto del proyecto se fundamenta en que el monto adjudicado en el proceso de licitación fue mayor que el recomendado. Esta situación derivó en una modificación inferir al 10% y por tanto dentro del rango considerado como aceptable. 
No se registraron modificaciones de obra, ajustándose el itemizado contratado al recomendado.
Finalmente, la magnitud se mantuvo invariable, construyéndose los 4863 metros cuadrados estipulados originalmente.</t>
  </si>
  <si>
    <t xml:space="preserve">El valor corresponde al VAC ingresado en la segunda reevaluación del proyecto. No se cuenta con información suficiente para calcular el valor ex post del indicador. </t>
  </si>
  <si>
    <t xml:space="preserve">Entre la primera asignación del proyecto y el primer contrato hay 6 años de diferencia, esto genera cambios al proyecto original debido a las nuevas exigencias técnicas y de diseño a las que se debe adaptar, llevando consigo un déficit presupuestario por el cual el proyecto debe reevaluarse. </t>
  </si>
  <si>
    <t>Se ingresa el indicador original del proyecto y se actualiza el indicador a la moneda de 31 de diciembre de 2018, cuyo valor registra el monto de M$ -120.268, lo que refleja un incremento del 5,8% con respecto al indicador calculado en el año 2016, año que se recomienda la iniciativa pública. Lo anterior, se puede observar que existe una variación cercana a la variación inflacionaria, pues el proyecto no presenta aumento de obras ni de costos que influyen en la determinación del indicador Van Privado.</t>
  </si>
  <si>
    <t>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21 nuevos empalmes para  viviendas ubicadas la localidad Infiernillo, Comuna de Los Vilos. No obstante, las obras presentaron un atraso de 200 % del plazo total de ejecución, siendo de 4 meses originalmente que aumento a 12 meses, debido principalmente a los permisos que la empresa eléctrica debe obtener ante el organismo público regulador del área eléctrica. Adicional a esto, surgieron problemas con las servidumbres de paso necesarios para el paso de las redes eléctricas que implicaron un mayor tiempo de finalización de las obras eléctricas. No obstante, dicha variación en el plazo no implico mayor alza en el costo del proyecto. En cambio, con el monto aprobado en el BIP, el costo real fue menor en un 10,42%, esto  como consecuencia de la no deflactación de los costos del proyecto a la moneda del año 2014.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-120.268, monto esperado dentro de las variaciones que se realiza al tipo de moneda usado.</t>
  </si>
  <si>
    <t>EL CAE ORIGINAL ERA DE $ 106.952. LUEGO DE LA PRIMERA REEVALUACIÓN SUBIÓ A $ 162.448. EL MONTO DE $182.698 CORRESPONDE AL CALCULO DESPUÉS DE LA ÚLTIMA REEVALUACIÓN(2017).</t>
  </si>
  <si>
    <t>EL PROYECTO SE VIO AFECTADO EN EL INICIO POR SUBESTIMACIÓN DE LOS COSTOS LO QUE IMPLICO VARIAS LICITACIONES, UN PROCESO DE REEVALUACIÓN Y LUEGO GESTIONAR LOS RECURSOS ADICIONALES.  DURANTE SU EJECUCIÓN UNA AUDITORIA DE CONTRALORÍA DETECTÓ QUE EL PERMISO DE EDIFICACIÓN NO ESTABA VIGENTE Y POR TANTO, SE EXIGIERON LOS CAMBIOS QUE LA NORMATIVA CONTEMPLA, ESPECIALMENTE DE ACCESIBILIDAD UNIVERSAL, LO QUE IMPLICÓ UNA NUEVA REEVALUACIÓN Y GESTIÓN DE RECURSOS. EN LAS ASIGNACIONES EQUIPOS Y EQUIPAMIENTO TAMBIÉN HUBIERON MODIFICACIONES TANTO POR LOS AÑOS TRANSCURRIDOS, EL CAMBIO TECNOLÓGICO Y EL CONOCIMIENTO ADQUIRIDO LO QUE LLEVO A NUEVOS LISTADOS. DADO LO ESPECIALES Y POCO FRECUENTE COMPRA, SU ADQUISICIÓN TAMBIÉN FUE COMPLEJA. LA NECESIDAD DE PODER COORDINAR LA INSTALACIONES DE EQUIPOS Y EQUIPAMIENTOS CON LAS OBRAS CIVILES, SE ESTIMA MAS ADECUADO LICITAR TODO EL PROYECTO COMO UNO SOLO, AUNQUE ESO PUEDE IMPLICAR AUMENTAR LOS COSTOS DEL PROYECTO.</t>
  </si>
  <si>
    <t>Se reconstruyó el indicador con las planillas actuales, por lo que no representa la comparación exacta del indicador calculado ex antes
Se observa que lógicamente disminuyeron los indicadores al gastarse menos de lo recomendado y mantener el número de viviendas beneficiadas.</t>
  </si>
  <si>
    <t>El proyecto se ejecutó en un plazo total de 69 meses, aproximadamente 5,8 años, representando un 527,27% sobre el plazo total originalmente recomendado.  Lo anterior, debido a que no se había iniciado la construcción de las viviendas, derivando en aumentos de plazos que totalizaron 1243 día. 
En relación a los costos, estos estuvieron bajo los recomendados, principalmente en ítem obras civiles, en donde el contrato tuvo una disminución por $14.722.196, arrojando como monto del contrato final de $1.076.671.76. 
El proyecto fue sometido a reevaluación debido a aumentos y disminuciones de obra que se requieren ejecutar para el correcto término del proyecto. El monto del contrato original fue un 7,54 % menor que el monto recomendado inicialmente. La reevaluación consideró el traslado de acequia existente no considerada en proyecto original (aprobada por institución financiera y solicitada por Serviu), cierre definitivo para el perímetro de la PTAS (no considerado en proyecto original, solicitada por ITO), atraviesos y refuerzos en la confección de dos nudos para la instalación de la cañería de APR por sobre una de gas de SONACOL, modificación de la pavimentación del frente del terreno del proyecto: Serviu solicito modificación de proyecto que incluye: una rejilla, un sumidero, la reubicación de un sumidero, topografía, estacado y la modificación de proyecto aprobada por Serviu. 
En cuanto a la magnitud, esta no tuvo variación, construyéndose las 75 soluciones estipuladas originalmente. 
Lamentablemente, si bien se terminó la ejecución de este proyecto hace años, no se ha podido materializar la intervención en su integralidad, pues NO se han construido las viviendas a cargo de Serviu. 
Lo anterior implica que NO se están percibiendo los beneficios por parte de las familias, pues éstas no habitan sus propias viviendas, utilizando por añadidura todas las redes ejecutadas con ese objetivo: pavimento, aceras, luminarias, agua potable, alcantarillado.
Queda como experiencia y reflexión, que los proyectos de urbanización se deben ejecutar en forma conjunta (tanto las viviendas como la urbanización propiamente tal), de manera de poder percibir los beneficios desde el primer año de funcionamiento.</t>
  </si>
  <si>
    <t>El indicador económico utilizado es el costo anual equivalente, el que presenta una variación real de -3,51%, que se justifica por el menor gasto en que se incurrió en la ejecución del proyecto.</t>
  </si>
  <si>
    <t>El proyecto se ejecuta con variaciones significativas ( 180 % ) en el plazo de ejecución , el que se fundamento en contratar las obras civiles en un plazo superior al recomendado y por contemplar aumentos de plazos durante su ejecución.
Los costos de la iniciativa no tienen variación significativa respecto a lo recomendado. El proyecto no tuvo reevaluación, pero si una modificación inferior al 10%, que corresponde a una modificación autorizada por el Gobierno Regional, que se justifica en partidas no consideradas inicialmente , donde la principal corresponde a los traslados de postes, paraderos y solucionar problemas de cotas para las obras de aguas lluvias.
La magnitud del proyecto no presenta variaciones, dado que se contrataron las obras que fueron recomendados.  Las modificaciones menores  al 10%. que presenta este proyecto no afectaron esta magnitud, dado que corresponden a partidas necesarias para terminar en forma adecuada las obras.
El indicador de rentabilidad presentan una variación del - 3,51 , fundamentado en la menor inversión requerida para materializar el proyecto.</t>
  </si>
  <si>
    <t>El costo anual equivalente por atencion aumenta  un 5,56%, de 18 mil pesos a 19 mil pesos por atencion, debido al aumento de 7,65 % en los costos del proyecto respecto a lo recomendado, si bien el aumento es razonable, el indicador es alto comparativamente a otros CESFAM, debido a lo reducido de la Poblacion.</t>
  </si>
  <si>
    <t>El proyecto en terminos de magnitud se desarrolla de acuerdo a lo recomendado.
Los costos superan en un  7, 65 % los montos recomendados, lo que se estima como normal o esperado para los proyectos de inversion. Consecuentemente el indicador de costo por atencion aumenta un 6,5% lo que se estima normal.
Respecto al plazo, este resulta el doble de los 12 meses estimados al momento de la recomendacion, explicandose esto principalmente por dos meses de aumento de plazo de contrato y una programacion  inadecuada de la adquisicion de equipos, tomando esta ultima mas de un año para equipos de baja complejidad.
La unidad tecnica/financiera proporciona muy poca informacion  que explique las diferencias , lo que en este proyecto no resulta  complicado ya que en terminos generales se aprecia que se desarrolla de acuerdo a lo esperado, salvo en aspectos de plazo y de gasto en itemes de consultoria y gastos administrativos.</t>
  </si>
  <si>
    <t>la iniciativa no tuvo variaciones en sus indicadores económicos.</t>
  </si>
  <si>
    <t>El proyecto se desarrolla en términos de lo proyectado, tanto en la magnitud como en el monto contratado. Modificaciones dentro del 10%
PLazos: el proyecto tuvo una gran variación en el ´plazo debido a los procesos de licitación fallidos mas las modificaciones de contrato y revaluación.
Gastos: no hubo variación en las obras civiles, pero si las hubo en los equipamiento (70%) menor, situación que no es explicada por la unidad tecnica ni financiera.
Magnitud: el proyecto no presenta modificaciones en su magnitud, manteniendo la misma superficie definida en su programa arquitectónico.
No se observa un beneficio evidente en haber ejecutado el proyecto con modalidad "Pago contra recepción"</t>
  </si>
  <si>
    <t xml:space="preserve">No hubo variación importante en el cálculo del CAE y disminuyó el VAC en un 1,48% </t>
  </si>
  <si>
    <t>Este fue analizado utilizando las instrucciones del ORD. 1803 del 30-07-2010, por ser una iniciativas de inversión de reconstrucción sismo 2010.
El plazo de ejecución del proyecto fue de 18 meses,  se inició en octubre de 2013, se terminó y entro en operación en abril de 2015,  2 meses de tiempo muerto entre el diseño y ejecución y 1 mes, entre el último estado de pago y la recepción provisoria. Trámites administrativos demoró 40 meses en decretar el término y liquidar el contrato, (año 2018).
Esta iniciativa no se revaluó
En relación al costo las obras civiles, equipos y equipamiento se adjudicaron por un monto similar al recomendado, las consultorías por un monto levemente inferior.  Hubo problemas con al pago de facturas y multas cobradas al contratista. No se pagó el gasto de equipos y equipamiento. El pago de consultoría del diseño y de inspección de obras  se pagó oportunamente
No hubo cambios en la magnitud del proyecto.
La variación en el cálculo de indicadores es mínima</t>
  </si>
  <si>
    <t>El indicador económico Costo Equivalente por persona registra una variación del 5.56% respecto del original recomendado.</t>
  </si>
  <si>
    <t xml:space="preserve">El proyecto fue ejecutado acorde a su recomendación, registrándose algunas diferencias en plazos y costos que tienen relación con la lejanía de la localidad. </t>
  </si>
  <si>
    <t>Las magnitudes se mantienen.</t>
  </si>
  <si>
    <t xml:space="preserve">El proyecto no es de fácil análisis por cuanto se desarrolla en muchos años,  producto de  la  inclusión de las  nuevas  normas sísmicas que ocurren previa a la  licitación y el posterior abandono por parte de la empresa. </t>
  </si>
  <si>
    <t xml:space="preserve">La iniciativa de inversión se ejecutó de acuerdo a las magnitudes recomendadas acorde a lo estándares de bomberos vigentes, por que el CAE se mantuvo invariante. </t>
  </si>
  <si>
    <t xml:space="preserve">La iniciativa de inversión se ejecutó de acuerdo a las definiciones identificadas en la etapa pre inversión. Además,por baja complejidad de las obras se ejecuto en los plazos y montos definidos.
En relación a los plazos, se observa un período de ejecución inferior con respecto al plazo recomendado en todos lo ítems, incluso dada la existencia de tres reevaluaciones. 
En relación a los costos, se observa un gasto inferior al monto original. Esta variación proviene principalmente de diferencias en los ítems  Equipos y Equipamiento. Por otro lado, el proyecto sufrió tres reevaluaciones, consistentes principalmente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
La magnitud de proyecto, en metros cuadrados, se mantuvo invariante. 
Finalmente, el proyecto se ejecuta según lo establecido en cuanto a plazos, costos y magnitud. </t>
  </si>
  <si>
    <t>Al evaluar los indicadores recomendados versus los reales, se observa que no existe variación, debido que a pesar que se solicitó un suplemento en el ítem de obras civiles con un proceso de reevaluación, este aumento no fue significativo, de acuerdo a los antecedentes entregados anteriormente. Además en otros ítem se disminuyó o simplemente no se utilizaron de acuerdo a lo contratado.
Por lo tanto se puede concluir que el proyecto fue ejecutado de acuerdo a los costos  recomendados  ex ante.</t>
  </si>
  <si>
    <t xml:space="preserve">Al evaluar las diferentes etapas del proyecto, se puede evidenciar claramente, que la iniciativa tuvo algunos inconvenientes en la ejecución de las obras civiles, por las ampliaciones de plazos que se aprobaron, debido principalmente a demoras en poder rellenar la faena de movimiento de tierras, debido a que  no existía en la comuna material adecuado para ello y a que no existe planta de hormigón. 
Con respecto a los plazos, existieron problemas en los plazos establecidos originados por eventos climáticos, como el aluvión, y a modificaciones en el proyecto de electricidad. También se aumentó el plazo por modificación de contrato, ejecución de obras extraordinarias y disminución de obras.  Todas estas problemáticas ocasionaron grandes variaciones de tiempo en los plazos de ejecución de las obras, y además en los gastos administrativos del proyecto. Dado estos sucesos, la iniciativa presentó una variación en plazos de un 121,05% con respecto al plazo total recomendado.
En relación a los costos, la iniciativa presentó pequeñas variaciones de costos, debido a que se entregó un suplemento de recursos en el ítem de obras civiles, con el objetivo de ajustar el presupuesto, aumento que no fue significativo y que además no se utilizó de forma total, al igual que el ítem de equipamiento y el ítem de otros gastos que no se utilizó.
La magnitud del proyecto, dada en metros cuadrados, no sufrió  modificaciones. 
El resultado final del proyecto ejecutado satisface los requerimientos de la comunidad y funcionarios, la Subcomisaría cumple con las condiciones básicas de habitabilidad y funcionalidad para el cumplimiento de las tareas diarias que realiza la unidad de Carabineros en la Comuna de Diego de Almagro. </t>
  </si>
  <si>
    <t>Las variaciones se ajustaron en el momento debido.</t>
  </si>
  <si>
    <t>En plazos hubo 5 ampliaciones de plazo que originaron 10 meses de mayor tiempo respecto al recomendado, debido a dificultades ocasionadas por el agua que afloró durante las excavaciones de la obra; además demoras en: dar solución a deslindes del edificio vecino; definiciones del proyecto de estructura; aprobación de obras extraordinarias y en aprobación de servicios externos relacionados con la obra y aumentos y disminuciones de obras.
En relación a los costos reales de inversión, estos se encuentran dentro del rango aceptable de variación del +- 10%. Sin embargo, el proyecto fue sometido a re evaluación debido al incremento DE COSTOS DE ASESORÍA INSPECCIÓN TÉCNICA.
La magnitud real del proyecto fue mayor  a la estimada ya que se actualizó la superficie requerida debido a los aumentos de dotación de la Fiscalía Local producto principalmente de la implementación del Plan de Fortalecimiento Institucional del Ministerio Público.
El proyecto cumplió con el objetivo de entregar los bienes y servicios que se requerían</t>
  </si>
  <si>
    <t>En la cuarta columna de valores: Recomendado (Ex Ante) Corregido (N1), se actualizaron los valores de los indicadores de la última recomendación que estaban a moneda del 31/12/2014, con el fin de realizar la comparación con los indicadores reales en igual moneda presupuesto 2018.
Considerando el aumento de la inversión final, de acuerdo a lo efectivamente contratado y gastado, los indicadores reales resultaron superiores en 0,94% respecto a los indicadores recomendados en el ex ante. La primera para aumentar el monto de Obras Civiles debido a la licitación realizada y los mayores montos ofertados, lo que implicó incrementar valores de pavimentos, enfierraduras, terminaciones y porcentajes de gastos generales y utilidades. La segunda reevaluación, por modificaciones en el diseño en el proceso de desarrollo de la obra, lo que implicó aumentos, disminuciones y obras extraordinarias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Esta última reevaluación implicó además un aumento del plazo de ejecución lo que también generó un aumento del plazo y monto de la consultoría de asistencia técnica. 
Con lo anterior, las dos reevaluaciones significaron un incremento de 20,41% del costo total del proyecto, respecto a lo recomendado en el análisis ex ante.</t>
  </si>
  <si>
    <t>El proyecto presentó modificaciones de plazo en las asignaciones de Obras Civiles y Consultorías, debido a modificaciones del diseño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Con respecto a los costos, estos se incrementaron debido a la presencia de obras extraordinarias. Por esta razón, el proyecto tuvo que ser reevaluado dos veces
Estas modificaciones fueron debidamente presentadas a reevaluación en forma previa a su realización. Asimismo, se llevó a cabo una reevaluación preliminar para incrementar el presupuesto de obras civiles, debido a que los montos ofertados en la licitación realizada superaron el monto disponible.
Con todo lo anterior, y en relación a lo recomendado originalmente en el ex ante, el plazo total de ejecución del proyecto fue 61,54% superior sin y con tiempos muertos. En cuanto a los montos ejecutados en relación a la recomendación  original ex ante, el proyecto presentó un costo contratado y gastado superior en 20,06%.
Respecto a los valores de los indicadores de evaluación, éstos resultaron mayores en un 0,94% respecto a lo recomendado en la última evaluación ex ante, comparados en igual moneda del 2018.
Sobre los gastos realizados, la información del BIP es igual a la información del SIGFE no existiendo diferencias. No obstante, en el análisis del sistema ex post se aprecia una diferencia entre lo gastado y lo contratado de las asignaciones de Consultorías y Obras Civiles que está relacionada con el ajuste de la moneda, ya que hubo gastos en el 2016 y 2017, ajuste que no es efectivo considerando que los montos contratados en estas asignaciones son a suma alzada.
La magnitud real fue la misma que la magnitud recomendada ex ante, debido a que no hubo variación en las dimensiones finales entre lo proyectado y lo ejecutado.
Finalmente, el proyecto entró en operación el 10/11/2017, con recepción provisora el 06/11/2017 y recepción definitiva el 03/01/2019. Según lo indicado por la unidad técnica, no existen observaciones de operación de la solución desarrollada.</t>
  </si>
  <si>
    <t>EL Costo Equivalente por Atención (CEA) ex ante es M$6,191, al calcular el CEA ex post con el monto contratado se obtiene un indicador de M$6,260, y es 1,13% mayor al indicador ex ante que fue calculado. Al calcular el CEA ex post con el monto gastado el indicador es M$6,166, y es 0,48% menor al indicador ex ante, con lo cual no se reflejaría el mayor costo del proyecto en relación al valor ex ante.</t>
  </si>
  <si>
    <t>El proyecto se ejecutó en un plazo total de 39 meses, un 200% sobre el plazo recomendado. Se presentó demora en la compra del equipamiento y equipos, atribuido al extravió de una factura y al tiempo que transcurre entre la entrega del equipamiento y equipos por parte del proveedor y la fecha de la capacitación que se hizo a los funcionarios, luego se efectuó el pago. 
El costo de las obras civiles contratado no presentó incrementos o disminución, pero sí hubo una compensación de partidas para solucionar el desnivel del terreno, la disminución de partidas que corresponde a la puerta cortafuego fue consultado al arquitecto proyectista quien señaló que no estaban especificadas por lo que no eran necesarias. El monto contratado de obras civiles fue mayor al recomendado en 3,83%, por lo que el indicador económico del proyecto aumento en 1,13%. Cabe señalar que el indicar económico calculado para el monto gastado es menor al determinado ex ante, se observa que es atribuido al tipo de contrato, que no tiene reajustes.
El proyecto no tuvo reevaluaciones. 
La magnitud de la iniciativa se mantuvo invariante, construyéndose los 2.597  metros cuadrados estipulados ex ante.
Finalmente, la unidad técnica indica que el proyecto fue recepcionado sin observaciones y se encuentra en operación.</t>
  </si>
  <si>
    <t>no se solicitaba calculo de indicadores para los proyectos de reconstruccion y no existen antecedentes para realizar el calculo</t>
  </si>
  <si>
    <t xml:space="preserve">A pesar de la flexibilizacion de los procesos establecidos para la reconstruccion, el proyecto no pudo ejecutarse en un tiempo razonable ya que  debio modificar su dimensiones, modificar convenios con el GORE, solicitar nuevas aprobaciones de recursos en el CORE y  realizar dos procesos de reevaluacion, ademas de un termino anticipado de contrato.
Respecto a los costos, estos se ajustaron a los montos recomendados posterior a reevaluacion, sin embargo el abandono de las obras por la empresa del primer contrato significó un importante aumento de costo, comparado con otros proyectos de este tipo. 
Si se comparan con lo recomendado originalmente, el costo es de mas del doble, ya que se debieron incorporar nuevas superficies a demoler y reconstruir, ademas de los costos  adicionales para reparacion de las obras que se deterioraron con el abandono.
La magnitud no tuvo modificaciones, construyéndose los 1177 metros cuadrados estipulados originalmente. </t>
  </si>
  <si>
    <t>Este proyecto al momento de su evaluación no se exigía calcular indicadores económicos, el valor corregido corresponde al calculo realizado al momento de revaluar el diseño en la etapa de ejecución, que no tuvo cambios importantes al incluir los costos reales de la inversión.</t>
  </si>
  <si>
    <t>Este proyecto analizado con el criterio de evaluación de flexibilidad otorgada por el ORD. 1.083 del 30/07/2010 para iniciativas de inversión de reconstrucción a la etapa de diseño y ejecución conjunta.
El plazo total de la ejecución del proyecto fue de 41 meses de ejecución del proyecto. Se inicia con la elaboración del diseño, que se ejecuto en un plazo de dos meses, no se registra el tiempo de modificación del diseño para incorporar el aumento de superficie, en 10 meses se ejecutan las obras civiles y 2 meses la compra de equipos y equipamiento.  Hay 13 meses de tiempos muertos entre el diseño y la contratación de las obras civiles y 3 meses entre la recepción definitiva y la cancelación del último estado de pago de las obras civiles. 
En el año 2014 se revaluó el proyecto con el objeto de modificar el diseño aumentando la superficie en 55 m2, el que fue aprobado.  
El proyecto aumento su tamaño de 1259 m2 a 1304 m2, solicitando este aumento durante el proceso de ejecución de diseño en la etapa de ejecución, el que fue autorizado oportunamente.
Respecto de los indicadores económicos no hubo variación importante ya que se realizaron aumentos menores en las obras civiles, y reduciendo costos en los otros ítem.</t>
  </si>
  <si>
    <t xml:space="preserve">los indicadores económicos ex post son re-calculados  considerando el incremento del costo real respecto del recomendado que registra el proyecto, modificando así el monto de la inversión inicial y obteniéndose un VAC Y CAE mayores al recomendado. </t>
  </si>
  <si>
    <t>EL PROYECTO SE MATERIALIZÓ EN UN PLAZO MAYOR AL CONSIDERADO EN LA EVALUACIÓN EX ANTE, debido al cambio de normativa sísmica que debió rehacer el cálculo estructural y ajustar espacios durante la ejecución. La PDI debió ajustar cambios de normativa institucional en la infraestructura del edificio, adicionando la sala de balística y ajustando los calabozos, entre otros. Lo anterior, retrasando la ejecución y redistribuyendo recursos, en apertura de ítems no aprobados originalmente.
Además, HUBO DEMORAS POR LA PROGRAMACIÓN QUE HIZO LA PROPIA EMPRESA CONSTRUCTORA, POR CONDICIONES CLIMÁTICAS Y POR CAMBIOS SOLICITADOS POR LA POLICÍA DE INVESTIGACIONES, PARA AJUSTARSE A ALGUNOS REQUERIMIENTOS TÉCNICOS DE LA INSTITUCIÓN QUE NO SE CONTEMPLARON EN LA FORMULACIÓN DE LA INICIATIVA (CAJÓN BALÍSTICO). PESE A ELLO, NO HUBO AUMENTO DE COSTOS, E INCLUSO POR MODIFICACIONES SUGERIDAS POR LA DIRECCIÓN DE ARQUITECTURA DE AYSÉN, HUBO MODIFICACIÓN DE CONTRATO QUE PERMITIÓ REBAJARLO EN 0,49%.</t>
  </si>
  <si>
    <t>NO SE DISPONE DE LOS ANTECEDENTES PARA RECALCULAR LOS INDICADORES ECONÓMICOS, POR ELLO SE MANTIENEN LOS MISMOS.</t>
  </si>
  <si>
    <t>EN PLAZOS EL PROYECTO DOS AUMENTOS  EN PLAZO  EN OBRAS CIVILES QUE SE TRADUJERON EN 34 MESES RESPECTO DE LO RECOMENDADO EN  DE OBRAS CIVILES Y 4 MESES EN EL ÍTEM DE CONSULTORÍAS, ESTAS SON DEBIDO AL AUMENTO DE OBRAS Y OBRAS EXTRAORDINARIAS CUYO DETALLE ES LA CONSTRUCCIÓN DE UN ESTANQUE PARA LA ACUMULACIÓN DE AGUAS DE RIEGO Y QUE LA DOS PRIMERAS LICITACIONES QUEDARON DESIERTAS PUESTO QUE EL PRESUPUESTO REFERENCIAL ERAN BAJO EN COMPARACIÓN CON LAS OFERTAS PRESENTADAS, SE REQUIRIÓ  REALIZAR UNA SERIE DE OBRAS EXTRAORDINARIAS Y AUMENTO DE OBRAS, YA QUE DURANTE LA EJECUCIÓN SE INCORPORÓ A 87 NUEVOS BENEFICIARIOS QUE IMPLICÓ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
-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
- EN EL AÑO 2017 SE SOLICITÓ  SUPLEMENTO DE RECURSOS DE M$ 44.138 POR EL CONCEPTO DE AUMENTO DE OBRAS. DEBIDO A
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
SERVIDAS (P.E.A.S), REGULARIZACIÓN DE MATRIZ Y ARRANQUE AGUA POTABLE EN P.T.A.S, EXTENSIÓN DE MATRIZ DE AGUA POTABLE HACIA P.E.A.S Y SELLADO DE CÁMARAS PÚBLICAS Y UNIONES DOMICILIARIAS.
EL PROYECTO LOGRO CUMPLIR CON EL OBJETIVO DE MEJORAR LAS CONDICIONES DE URBANIZACIÓN DE LA LOCALIDAD DE PUNTA DE CHOROS, YA QUE PROVEE A LA LOCALIDAD DEL SERVICIO DE EVACUACIÓN, TRATAMIENTO Y DISPOSICIÓN FINAL DE AGUAS SERVIDAS Y LA CONSTRUCCIÓN DE CASETAS SANITARIAS.
EL PROYECTO PREVIO A SU OPERACIÓN DEBIÓ INCORPORAR ELEMENTOS DE SEGURIDAD COMO BARANDAS A LA PLANTA DE TRATAMIENTO DE AGUAS SERVIDAS, POSTERIORMENTE EN LA ACTUALIDAD EL PROYECTO OPERA CON NORMALIDAD.</t>
  </si>
  <si>
    <t>- El nombre del indicador original, de acuerdo a la Ficha IDI recomendada corresponde a CAE/Usuario equivalente = M$10.665.
- De acuerdo a documentos de perfil y evaluación económica, el valor anterior corresponde sólo al indicador CAE=M$10.665, por lo tanto el indicador mostrado en la Ficha IDI está erróneo.
-El indicador económico corregido, de acuerdo a las disminuciones de obras que realizó la Unidad Técnica, municipalidad de Osorno, al no aprobarse la Reevaluación, considerando el valor de inversion privada de M$78.286 y costos de mantencion de veredas de 3.271 m2, corresponde a : CAE=M$ 8.551.
-Por lo tanto existe una variación del indicador de 24,7% .</t>
  </si>
  <si>
    <t>-De acuerdo a la información de la Unidad Técnica (municipalidad de Osorno), el proyecto fue ejecutado y el cambio de estándar de las veredas ha beneficiado en forma directa a los vecinos de las casas aledañas a las veredas y a los transeúntes en general, por lo tanto se cumplió con el objetivo de dar solución al problema detectado.
- La solicitud de reevaluación incluía la disminución de veredas que fueron ejecutadas por el SERVIU, desconociendo la fecha exacta de los trabajos realizados, lo que no queda claro es que si al momento de generar la iniciativa, ya estaban ejecutadas estas veredas, o se construyeron posterior a la Recomendación (año 2016).
- Al no aprobarse la Reevaluación por parte de nuestro ministerio (no dar respuesta en menos de 30 días, por lo tanto se vuelve a la Recomendación Original RS), la Unidad Técnica determina realizar disminuciones de obras al contrato vigente.
- Lo anterior se realiza sin un análisis técnico económico, ya que se considera que al diminuir obras de construcción de algunas veredas dentro de la IDI original se modifican los indicadores económicos, también existe una variación de los beneficiarios finales del proyeto.
-Por lo tanto la disminución de obras debió haber sido informada a nuestro Ministerio y seguramente haber sido sometida a un proceso de Reevaluación, para tener claridad de los beneficiarios finales y nuevos indicadores económicos de la Iniciativa.</t>
  </si>
  <si>
    <t>La variación del Indicador económico, se debe al menor valor del contrato de Obras Civiles, respecto del estimado en el estudio pre-inversional.</t>
  </si>
  <si>
    <t>El proyecto postuló de perfil a ejecución.
En términos de plazos, el proyecto se ajustó a lo recomendado, con una variación de un -10%.
Si bien no se presentaron re-evaluaciones, la iniciativa tuvo una variación en su diseño respecto del recomendado, lo cual no afectó la naturaleza del proyecto.
Respecto de los costos, el proyecto resultó más económico de lo recomendado, con una variación de un -16,96%.
La magnitud de la iniciativa se mantuvo en 3.712 m2 el área de intervención.
Finalmente los indicadores económicos resultaron con una variación negativa del 11,48%.
En resumen, la iniciativa no tuvo grandes complicaciones en su ejecución salvo la matriz de agua existente, que generó un retraso en el contrato original, pero que se enmarcó dentro de los plazos recomendados.</t>
  </si>
  <si>
    <t>en relación a los indicadores económicos de la iniciativa, luego de haber actualizado los valores, se puede apreciar que hubo un aumento del 5,41% , esto debido a que el valor adjudicado fue mayor al valor recomendado.</t>
  </si>
  <si>
    <t>En relación a los plazos, el proyecto tuvo un aumento de un 25% respecto al plazo total recomendado. La causa de esto es la extensión en plazos de ejecución de las obras civiles producto de la definición tardía de uniones domiciliarias, paralización de faenas por tres semanas, derivadas de un recurso de protección interpuesta por la Empresa Eléctrica en contra del Municipio por daños en sus instalaciones y cubrimiento de zanjas producto de la obra. 
Los costos del proyecto no tuvieron variaciones significativas en relación a los montos recomendados. Los valores recomendados, se basan en la reevaluación realizada el 2015, por lo que, se aprecia que no existen grandes variaciones en ninguna de las 3 partidas, visualizando un costo real menor en las consultorias debido a que, según lo informado por la unidad técnica, se cancelo menos de lo contratado. En relación a las obras civiles, si bien hubo una modificación inferior al 10%, no hay un aumento significativo en relación a lo recomendado.
En cuanto a la magnitud del proyecto, esta tuvo un aumento  de 40 unidades domiciliarias adicionales, considerando el interés que surgió en la comunidad una vez que visualizaron que el proyecto era una realidad. Ademas, surgieron subdivisiones prediales de propiedades que incrementaron el numero de sitios.
Es importante comentar que el proyecto cumplió el objetivo del proyecto, que era dotar a la comunidad de socoroma con un sistema de tratamiento de aguas servidas, donde cuyo objetivo se llevo a cabo con una variación menor entre lo proyectado y real. 
Finalmente, es necesario definir de mejor manera quien es el encargado de operar el sistema, ya sea, la municipalidad, comite APR o una operación mixta.
Los tiempos muertos del proyecto se debieron a problemas que se pudieron predecir en las etapas previas a la ejecución, donde debido a recursos de protección por parte de los operadores de otros servicios básicos, el proyecto se retraso.</t>
  </si>
  <si>
    <t>El indicador Costo Anual Equivalente  real vs lo recomendado disminuye en un 16,75%: lo anterior debido a que el costo real del proyecto salió menor a lo recomendado.</t>
  </si>
  <si>
    <t>Se reitera lo señalado al comienzo de esta evaluación, que el proyecto se ejecutó dentro de los plazos programados y recomendados, incluso se termino 4 meses antes de lo programado. Es de destacar el cumplimiento de plazos, considerando la dificultad que implica hacer obras fisicas en la Isla de Juan Fernandez,   en especial dado que hay que trasladar materiales desde el continente y los cambios climáticos que se producen en la isla.
Con respecto a los costos, estos fueron inferiores a lo estipulado originalmente. El proyecto no tuvo reevaluaciones pero si una modificación del 1.42% con respecto al proyecto original recomendado.
En cuanto a la magnitud, el proyecto se ejecutó de acuerdo a lo que fue recomendado satisfactoriamente y en coherencia con el diseño.
Además, se destaca que este proyecto pasara por etapa de Diseño en el SNI y por supuesto la ejecución, lo que hace disminuir las incertidumbres del proyecto, y la diferencia de los costos de lo recomendado y lo ejecutado. Esto se destaca al comparar con proyectos de esta misma institución que postularon directamente a ejecución (diseño y ejecución conjunta), lo que en la practica ha significado reevaluaciones, aumentos de costos y de plazos.</t>
  </si>
  <si>
    <t>El nuevo indicador CAE es de 866, calculado para el proceso de re-evaluación.</t>
  </si>
  <si>
    <t xml:space="preserve">El proyecto sufre altas variaciones en sus plazos por  retrasos en los permisos de demolición. 
Los costos reales son 30% superiores a los montos recomendados,  por lo que se debió reevaluar el proyecto por cuanto las ofertas presentadas superaron el monto estimado ya demás se debió incorporar el ítem equipamiento.
EL proyecto cumplió con el objetivo de  REPONER EL HISTÓRICO CLUB DE BOXEO ANTE LA FALTA DE RECINTO UTILIZADO PARA ENTRENAMIENTO FORMATIVO/COMPETITIVO, Y ACTIVIDADES BOXERILES, </t>
  </si>
  <si>
    <t xml:space="preserve">El indicador económico señala mínima variación. </t>
  </si>
  <si>
    <t xml:space="preserve">El proyecto se mantuvo en lo programado respecto a magnitud y plazos con una variación mínima en sus costos. Esta situación se dio incluso en presencia de modificaciones de contratos por aumento de plazos, obras extraordinarias, aumento y disminución de obras, dado a su vez principalmente por aumento del grosor del hormigón y construcción de accesos vehiculares para vecinos colindantes al parque. 
Los costos no tuvieron variaciones significativas en relación a lo recomendado. El ítem Consultoría presenta una gran variación, probablemente a causa de inconsistencias en la información entregada. 
El proyecto no requirió reevaluaciones y la magnitud, en metros cuadrados, no sufrió modificaciones respecto al proyecto original. 
Finalmente, el proyecto se ejecuta según lo estipulado originalmente. </t>
  </si>
  <si>
    <t>Se informa por parte de la unidad técnica los siguientes aumentos de obras civiles, corresponden principalmente a la incorporación de 19 viviendas en el sector de Pumol que no fueron consideraras inicialmente. Totalizando 122 arranques domiciliarios.</t>
  </si>
  <si>
    <t>El diseño recomendado no estaba actualizado, y en la ejecución se reevaluó para considerar 19 arranques domiciliarios no considerados en diseño original.</t>
  </si>
  <si>
    <t>Los indicadores de rentabilidad variaron en 2,60%  por ciento, por el echo de actualizar los indicadores de moneda año 2017 a moneda año 2018,</t>
  </si>
  <si>
    <t>El proyecto se ejecutó en un plazo inferior al estipulado originalmente, aún existiendo un aumento de plazo solicitado por la empresa contratista para no interferir en el comercio local durante las festividades de la zona. 
En relación a los costos, estos fueron inferiores a los originalmente recomendados. No hubo reevalauciones, pero si una modificación inferior al 10%  de $920, lo cual no es significativo dadas la magnitud del proyecto. 
La magnitud no tuvo variaciones, construyéndose 4446	metros cuadrados de veredas. 
En general el proyecto tuvo una ejecución de obras de acuerdo a lo planificado, la extensión de plazo de 30 días,  se debió a las variaciones que se indicaron en el primer informe técnico que cuya variación en el presupuesto fue marginal, las variaciones de las obras se produjeron en las superficies de circulación, movimientos de tierra, entre otros cuyo detalle se encuentra en la carpeta digital en informe técnico N° 1..</t>
  </si>
  <si>
    <t>LA INICIATIVA NO PRESENTA DESVIACION EN EL INDICADOR EX POST RESPECTO AL RECOMENDADO.
LO ANTERIOR DERIVADO DE LA MINIMA DESVIACION DE COSTOS RESPECTO DEL COSTO TOTAL ORIGINALMENTE CONSIDERADO PARA LA ETAPA DE EJECUCION.</t>
  </si>
  <si>
    <t>EL PROYECTO SE AJUSTA A LOS MONTOS RECOMENDADOS PARA SU ETAPA DE EJECUCION. NO OBSTANTE SE MOSTRÓ UN SUBREGISTRO EN SIGFE PRODUCTO DEL USO DEL ITEM 32-06 PRESTAMOS, PARA SU CONTABILIZACIÓN (CUENTA TRANSITORIA), QUE AL PARECER NO FUE CERRADA RECONOCIENDO EL GASTO UNA VEZ RECIBIDA LA OBRA QUE GENERA EL ANTICIPO. DICHO VALOR FUE AGREGADO Y ACTUALIZADO. 
SE SUGIERE QUE EL SECTOR REVISE EL ADECUADO USO DEL ITEM REGISTRO CONTABLE PRESTAMOS A PROVEEDORES.</t>
  </si>
  <si>
    <t>El indicador original corresponde al calculado para el proceso 2016 (moneda 2014), por lo que al actualizarlo da un valor de M$88.099.
Se utilizó la misma planilla original, sólo rebajando las partidas modificadas y manteniendo todos los restantes valores, quedando un VAC de M$77.784, que llevado a moneda 2018 da M$87.523. Igualmente, la variación es marginalmente negativa, no superando el percentil.</t>
  </si>
  <si>
    <t>Este es un proyecto de baja complejidad y magnitud, lo que explica la baja inversión y duración estimada. Estos aspectos se vieron alterados: primero marginalmente en los costos, con una rebaja en la contratación del ítem de obras civiles (-4%) y la no utilización del ítem de gastos administrativos. En segundo término en los plazos, donde el incremento fue más significativo, con un 30% (1 mes) extra, lo que tuvo su explicación en modificaciones del trazado del recorrido del transporte público, lo que obligo a gestionar el desplazamiento de un paradero.
Con respecto a los costos, el proyecto presentó variación negativa de sus costos reales versus el monto recomendado. Esto se debe principalmente a la contratación del ítem obras civiles por un inferior al aprobado, aproximadamente un 5%. 
Con respecto a las magnitudes,en unidades de paraderos, estas no sufrieron modificaciones, ejecutándose la cantidad establecida en el proyecto original.</t>
  </si>
  <si>
    <t>En relación a los indicadores económicos, luego de realizar los ajustes de año, se visualiza un incremento del 0,9% debido a que la inversión fue mayor a la recomendada.</t>
  </si>
  <si>
    <t>Lo mas interpretativo para analizar en este proyectos, es lo relacionado a los plazos, lo cual se explica por el retraso en la contratación de obras civiles por no haber demasiados oferentes o que estos no cumplían con lo solicitado, por lo que en 2017 se efectúa trato directo. Durante 2017, la Institución Financiera reduce los recursos para adquisición de equipos y equipamiento por no estar contratada la obra civil a principios de ese año, por lo que durante 2018 se liberan recursos y se hace posible la compra de lo restante.
En relación a los costos, el proyecto no indica variaciones significativas en relación a los montos recomendados. Cabe señalar que si bien existieron modificaciones de contratos en cuanto a sus montos, los aumentos de obras, obras extraordinarias y disminuciones de obra, esta sólo representaron un leve aumento del contrato en M$370. 
El proyecto no tuvo reevaluaciones ni modificaciones inferiores al 10%.
Con respecto a la magnitud, se construyeron los 464 metros cuadrados estipulados en el diseño original. 
Finalmente, el proyecto se encuentra en operación, habiéndose ejecutado según lo establecido en el diseño original. No obstante, debido a la lluvia estival se detectó filtración en la techumbre de la sala de espera, situación que se está resolviendo con el contratista. Adicionalmente, se han reportado problemas de voltaje (electricidad) y de presión de agua potable, que se dan en el sector poblacional, no siendo responsabilidad del contratista, y que están siendo resueltas por las compañías sanitarias respectivas.</t>
  </si>
  <si>
    <t>L A FICHA NO MUESTRA MODIFICACIÓN DE LOS INDICADORES ECONÓMICOS MANTENIENDO EL VALOR CAE INICIAL M$ 180.838. 
SIN EMBARGO EL INDICADOR ECONÓMICO EX POST SE CALCULÓ CONSIDERANDO EL MAYOR COSTO REAL RESPECTO DEL RECOMENDADO, MODIFICANDO ASÍ EL MONTO DE INVERSIÓN INICIAL Y OBTENIENDOSE UN CAE MAYOR AL RECOMENDADO.</t>
  </si>
  <si>
    <t>EN GENERAL LA INICIATIVA DEMOSTRÓ RETRASOS IMPORTANTES E INCREMENTOS PRESUPUESTARIOS TAMBIÉN IMPORTANTES EN EL PRESUPUESTO, QUIZÁS SE EXPLICA POR LA FALTA DE LA ETAPA DE DISEÑO CON MÁS DETALLES Y CON UN NIVEL DE ESPECIALIZACIÓN CON MAS PROFUNDIDAD,  SE HUBIERAN ACOTADOS PROBLEMAS TECNICOS EN ETAPA TEMPRANA.</t>
  </si>
  <si>
    <t xml:space="preserve">El CAE/por Atención se corrigió actualizando el mayor gasto en obras y la adquisición de la ambulancia, pasando de un CEA de $13.478 a un CEA de $13.863  </t>
  </si>
  <si>
    <t xml:space="preserve">El proyecto se ejecutó dentro de los parámetros recomendados en la etapa de perfil. Se presenta un mayor plazo de ejecución debido a la compra de la ambulancia, ya cuando el proyecto estaba en funcionamiento.   
En cuando a magnitudes y montos de inversión no se presentan diferencias significativas.  </t>
  </si>
  <si>
    <t>Si bien sufrió alteraciones en los montos, esto no altero mayormente la rentabilidad social.</t>
  </si>
  <si>
    <t xml:space="preserve"> La obra se llevó a cabo dentro de los valores y plazos convenidos, sin presentar inconvenientes.</t>
  </si>
  <si>
    <t>la variaciones de los indicadores economicas son minimas y estan en concordancia con la variación de costos.
La actualizacion de los indicadores, se realizó ajustando solo los costos de inversión.</t>
  </si>
  <si>
    <t xml:space="preserve">El proyecto se ejecutó en un plazo total de 10 meses, un 25% sobre el plazo total originalmente recomendado,  debido a que la empresa contratista solicitó un aumento de plazo por 60 días porque la empresa proveedora de energía eléctrica se demoro en la autorización de las obras de empalme.
Las diferencias de costos entre lo recomendado y lo contratado son mínimas y no existe variaciones significativas entre lo contratado y los gastado, expresado en moneda nominal, la diferencia se produce en que el gasto se ejecuta en dos periodos presupuestarios (2017 y 2018).
La magnitud no tuvo variaciones, construyéndose los 221 arranques estipulados originalmente.
En conclusión, el proyecto se ejecutó de acuerdo a lo inicialmente recomendado en cuanto plazos, costos y magnitud. </t>
  </si>
  <si>
    <t>Las variaciones en termino de rentabilidad se relacionan al menor valor que se adjudico el proyecto.
El calculo del VAC corregido se realizo en base a llevar la moneda IDI del 2015 al 2018 usando el convertidor de moneda 2.0.
Para poder calcular el VAC Real del proyecto se utilizo el presupuesto adjudicado final, llevado a precio social.</t>
  </si>
  <si>
    <t>El proyecto tuvo una duración total de 21 meses, lo que equivale a un aumento del 16,67% respecto al plazo original recomendado. Este aumento se explica principalmente por el considerable aumento en el ítem Gastos Administrativos. Los ítems Consultorías y Obras civiles se ejecutaron en plazo inferiores a los recomendados, siendo este último producto de la rápida ejecución por parte de la empresa contratista.  
En relación a los costos, la iniciativa se ejecutó por un monto inferior al recomendado. Esta situación se debe principalmente a que la empresa contratista que se adjudicó la licitación realizó una oferta por un monto inferior al estipulado en las bases. Si bien el proyecto tuvo modificaciones inferiores al 10% producto de modificaciones de contratos, el monto total siguió siendo inferior al estipulado originalmente. 
En cuanto a la magnitud del proyecto, este tuvo un significativo aumento, la cual se modifica en base al informe final y planos as built del proyecto 
Finalmente, según señala la Institución Técnica, la empresa adjudicada realizo un trabajo eficiente, lo que logro una variación mínima entre los plazos y montos recomendados y reales.</t>
  </si>
  <si>
    <t xml:space="preserve">Los cambios obedecen a alteraciones en los costos.- </t>
  </si>
  <si>
    <t>El proyecto ha sido localizado en un lugar remoto en donde las dificultades de acceso son evidentes. Es necesario estudiar los excesivos tiempos de implementación, por cuanto la evaluación ex ante no tiene concordancia con los reales tiempos de ejecución.</t>
  </si>
  <si>
    <t>En El indicador CAE Ex post se registra el indicador que se obtuvo luego de la reevaluación del proyecto, el cual se incrementó por las modificaciones que se registraron en el proyecto.</t>
  </si>
  <si>
    <t>En plazos  hubo una ampliación de plazo lo que lo que originó un mes de mayor tiempo respecto del recomendado.
En costos, el proyecto se reevaluó debido que fue necesario mayores recursos para efectos de recalcular por aplicación de norma sísmica y para OBRAS EXTRAORDINARIAs, aún así se encuentra bajo un aceptable grado de predicción que no supera el +-10% de variación respecto del recomendado.
la magnitud del proyecto se ejecutó de acuerdo a lo estimado
COn respecto a la operación del proyecto solo en una oportunidad se presentaron malos olores en el sistema de alcantarillado durante el proceso de post venta. La empresa contratista revisó el sector afectado (Sala de Mudas 2do piso), y una ventilación del sistema de alcantarillado no sobrepasó la techumbre. Se subsanó observación y se solucionó problema.
El proyecto logró cumplir con el objetivo de  CONSTRUIR EL NUEVO ESTABLECIMIENTO EDUCACIONAL, DANDO CUMPLIMIENTO AL MARCO NORMATIVO VIGENTE, ADEMÁS DE OFRECER COBERTURA A LA DEMANDA DEL SECTOR Y GENERANDO LAS CONDICIONES DE SEGURIDAD Y HABITABILIDAD QUE REQUIERE EL ESPACIO EDUCATIVO.</t>
  </si>
  <si>
    <t xml:space="preserve">EL VAN SOCIAL PRESENTA UN SIGNIFICATIVO AUMENTO EN COMPARACIÓN AL RECOMENDADO EX ANTE. LA TIR SOCIAL NO PRESENTA VARIACIÓN SIGNIFICATIVA. LAS VARIACIONES RESPECTO A LO RECOMENDADO SON PRODUCTO DE LA MODIFICACIÓN DEL PROYECTO, LA CUAL SE ENCUENTRA DENTRO DEL MARGEN DEL 10% CONSIDERADO COMO ACEPTABLE. </t>
  </si>
  <si>
    <t>EL PROYECTO PRESENTA UN AUMENTO DE PLAZOS DEL 111% CON RESPECTO A LO RECOMENDADO EX ANTE.  LA INICIATIVA DUPLICÓ EL TIEMPO RECOMENDADO DE EJECUCIÓN, PRODUCTO DE DETALLES NO RESUELTOS EN DISEÑO QUE DEBIERON SER ABORDADOS DURANTE LA CONSTRUCCIÓN A CARGO DE LA ASESORIA DE INSPECCION TECNICA DE OBRA, REQUIRIÉNDOSE ACOMETER OBRAS COMPLEMENTARIAS EN COLECTOR, SUMIDEROS E INFRAESTRUCTURA VIAL.
CON RESPECTO A LOS COSTOS, EL PROYECTO NO TUVO REEVALUACIONES PERO SI UNA MODIFICACIÓN DENTRO DEL RANGO DEL 10% CONSIDERADO COMO ACEPTABLE. 
CON RESPECTO A LA MAGNITUD, EN METROS,  NO HAY VARIACIONES.</t>
  </si>
  <si>
    <t>EN EL ANÁLISIS DE LOS DATOS INGRESADOS NO SE EVIDENCIAN SUPERFICIES MENORES A LAS RECOMENDADAS, PERO SI EN GASTO, YA QUE MONTO TOTAL DE OBRAS CIVILES SUPERABA EL MONTO MÁXIMO DEL CONCURSO DE EEPP DE MINVU.</t>
  </si>
  <si>
    <t>se corrige los indicadores en función de los nuevos montos, en la revaluaciones se aumenta el presupuesto de obras y se incluye una ambulancia. Pasando de un Costo equivalente por atención de $11.156 a $11.536</t>
  </si>
  <si>
    <t>En relación a los plazos el proyecto del SAR fue licitado en forma conjunta con el Cesfam, por lo que los plazos del SAR son irrelevantes ya que priman los plazos de la obra mayor, que es el Cesfam.
Los montos no presentan variaciones significativas.
La magnitud, existen 143 metros cuadrados más de ejecución que no están suficientemente justificados</t>
  </si>
  <si>
    <t>EL indicador económico ex post se calculo considerando el mayor costo real respecto del recomendado, modicando así el monto de inversión inicial y obteniendose un CAE/ usuario equivalente mayor.</t>
  </si>
  <si>
    <t xml:space="preserve">Proyecto cuenta con información suficiente para su análisis, permitiendo dejar como principal observación la inconveniencia de recomendar iniciativas a la etapa de ejecución con prototipos.  Lo cual genero retraso y modificación de montos estimados.  </t>
  </si>
  <si>
    <t>El costo anual equivalente expost estimado de la iniciativa modificada es menor a la iniciativa recomendada en un 0.81%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t>
  </si>
  <si>
    <t>El proyecto se ejecutó en un plazo total de 13 meses, un 62,5% sobre el plazo total recomendado. Los equipos y equipamientos son tramitados y adquiridos por el Nivel central de Junji y a diferentes proveedores, por lo que se consideraron en ambos ítems la fecha de inicio como la primera orden de compra y como fecha de término la recepción de los productos, éstos iniciaron desfasados respecto al término de obra.
Para el ítem consultorías el incremento de 266% se explica en que el contrato es uno solo y considera diseño - ejecución en conjunto, por lo que en las fechas no queda reflejado los 90 días que demoró la consultaría. En la modalidad diseño con ejecución que este proyecto fue ejecutado, no se refleja el plazo real de la consultoría, ya que se rigen por el mismo contrato, desvirtuando el plazo de éste ítem.
Para ítem Obras Civiles el aumento del 37.5% se fundamenta en modificaciones al contrato las que totalizaron un aumento de 87 días adicionales a los 256 días del contrato original.
Las modificaciones del 7.09%, dentro del rango del 10% considerado como aceptable, corresponden a los incrementos que experimento el proyecto de M$47.500, respecto a lo recomendado, pero esto no refleja las variaciones reales, ya que el proyecto fue adjudicado un   6.3% más bajo, y luego tuvo ajuste de cubos, aumentos y obras extraordinarias, pero además experimento dos disminuciones y aumentos que quedaron en términos presupuestarios en cero, pero que se consideran significativos, existiendo informe técnico que acredita y justifica los cambios, sin embargo se considera que debió haber sido re-evaluado, ya que las variaciones fueron de un 43% respecto de lo contratado.
El proyecto no tuvo reevaluaciones. 
La magnitud varió de 541 a 525.05 metros cuadrados, por ajustes del proyecto lo que es razonable en una modalidad diseño con ejecución.
Respecto a los indicadores, el CAE ex post disminuyó, debido a la variación que sufrió la inversión y a la deflactación de la moneda, ya que el indicador fue calculado en moneda 2015, por lo que el monto de la inversión contratado se llevo a esa moneda.</t>
  </si>
  <si>
    <t>LOS MONTOS RECOMENDADOS ORIGINALMENTE CORRESPONDEN A UNA EVALUACIÓN EX-ANTES, LO CUAL SI BIEN ESTA BASADO EN UN ESTUDIO DE INGENIERÍA EL PRESUPUESTO ES REFERENCIAL, POR LO CUAL LOS VALORES REALES SON PRODUCTO DE LA LICITACIÓN Y ADJUDICACIÓN DEL PROYECTO LO CUAL ESTA DE ACUERDO A MERCADO.
EN  ESTE CASO ESPECIFICO LA VARIACIÓN DE LOS INDICADORES FUE NEGATIVA DEBIDO A QUE EL MONTO RECOMENDADO ORIGINAL FUE MAYOR AL MONTO REAL DEL PROYECTO.</t>
  </si>
  <si>
    <t>EL PLAZO TOTAL DEL PROYECTO TUVO UN AUMENTO DE UN 20% CON RESPECTO AL PLAZO TOTAL ORIGINALMENTE RECOMENDADO. 
SE CONSIDERA QUE EL PROYECTO SE AJUSTA A LO RECOMENDADO ORIGINALMENTE, INDEPENDIENTEMENTE DE LAS DIFICULTADES EXPERIMENTADAS DURANTE LA EJECUCIÓN DEL OBRAS LAS CUALES PRINCIPALMENTE SE DEBIERON A PROBLEMAS CON LA EMPRESA CONTRATISTA POR LA FORMA DE OPERAR EN EL TERRITORIO, ADEMÁS DE LA DEMORA EN CLARIFICAR SI UN SECTOR ERA ZONA TÍPICA.
EN RELACIÓN A LOS COSTOS, EL MONTO GASTADO ESTUVO POR DEBAJO DE LO PRESUPUESTADO DEBIDO A UNA DISMINUCIÓN DEL CONTRATO DE OBRAS CIVILES. ADICIONALMENTE,  EL PROYECTO SOLICITO UNA REEVALUACIÓN  EN EL AÑO 2014 DEBIDO A QUE EXISTÍA DENTRO DEL TERRITORIO UN SECTOR DECLARADO ZONA TÍPICA, LO CUAL IMPLICO GESTIONES CON EL CONSEJO DE MONUMENTOS. SIN EMBARGO, NO IMPLICO MAYOR COSTOS RESPECTO DEL APROBADO ORIGINALMENTE, PERO AUMENTANDO LOS PLAZOS DE EJECUCIÓN. 
LA MAGNITUD DEL PROYECTO, DADA EN UNIDADES, TUVO VARIACIÓN DEBIDO A LOS CAMBIOS PRODUCIDOS EN LA ZONA DE EJECUCIÓN DE LA OBRA EN EL PERÍODO COMPRENDIDO ENTRE LA POSTULACIÓN AL SNI Y LA RECOMENDACIÓN FAVORABLE DE LA INICIATIVA. LA MAGNITUD TUVO FINALMENTE UN LEVE AUMENTO.</t>
  </si>
  <si>
    <t>La variación del indicador es muy menor y solo alcanza una disminución del -3,89% dando cuenta de las bondades del proyecto respecto a los presupuestos estimados en la evaluación ex ante. No hay mayores incidencias y variabilidad en el indicador de rentabilidad confirmando la conveniencia social de la misma.</t>
  </si>
  <si>
    <t>El proyecto postula a ejecución directamente con prototipo de Minsal y  se ajustó a lo esperado en la evaluación ex ante. Aunque se experimentaron plazos elevados, un año por sobre lo programado,  debido a que la licitación de la construcción (lo cual marca el hito de inicio para realizar las compras y licitaciones por equipamiento) se tardó más de lo presupuestado. La primera licitación fue declarada desierta, lo cual movió 6 meses de traspaso desde el año 2016 al año 2018.
Adicionalmente, el contrato de obras civiles sufrió aumentos de plazos derivados del emplazamiento y trazado del edificio y modificación del recinto de botiquín.
La Magnitud se ajusta a lo estipulado originalmente, sin existencia de variaciones. 
En relación a los costos, hubo baja variación respecto a lo recomendado, exceptuando los ítems de equipos y equipamientos. El proyecto no tuvo reevaluaciones, pero si modificaciones inferiores al 10%. Estas modificaciones se derivan de aumentos de contrato por nuevas cubicaciones, que arrojaron diferencia en la compra y cuantía de materiales, adicionalmente se debe pagar el arranque de agua potable (como valor pro forma) extra al contrato original de construcción. El aumento fue de M$3.877.
El indicador de rentabilidad disminuyó en un -3,89%
En general, el proyecto se ejecuta según lo esperado a excepción de los plazos.  En cuanto a lo positivo, la ejecución no tuvo mayor inconveniente conforme a lo planificado.</t>
  </si>
  <si>
    <t>los indicadores económicos sex post se re-calcularon considerando el menor costo real respecto del recomendado que tubo el proyecto, lo cual modifica el monto de inversión inicial y obteniéndose VAC y CAE menores al recomendado.</t>
  </si>
  <si>
    <t>SE APRECIA UNA DISTORSIÓN IMPORTANTE RESPECTO DE LA DURACIÓN, LA CUAL FUE EXPLICADA POR AL DIFÍCIL ACCESO A LOS PUNTOS A INTERVENIR POR SU AISLAMIENTO.  
El desarrollo del proyecto fue complejo, ya que implicaba acceder a lugares muy apartados y de difícil acceso, lo que requirió de un conocimiento de la zona bien acabado y de una logística apropiada (a pie, a caballo, en bote, lancha, etc), lo anterior  sumado a la presencia de pobladores limitada a unos pocos meses del año en el lugar, generaron retrasos en la ejecución.
POR TEMAS LOGÍSTICOS Y DE DISPONIBILIDAD DE LOS EQUIPOS LA INICIATIVA SE EJECUTÓ POR MENOS DEL MONTO PROGRAMADO.
EL PROYECTO SE EJECUTÓ CASI EN SU TOTALIDAD con relación a la magnitud, ESTO DEBIDO A QUE DOS BENEFICIARIOS CAMBIARON DE RESIDENCIA. 
Los beneficiarios manifiestan una positiva evaluación respecto al sistema fotovoltaico.</t>
  </si>
  <si>
    <t>NO SE OBSERVAN CAMBIOS EN ESTE ÍTEM</t>
  </si>
  <si>
    <t>El plazo total del proyecto tuvo un alza de 116.67%, sin considerar los tiempos muertos, respecto al plazo total recomendado originalmente. El ítem que registra mayor aumento en sus plazos de ejecución es Consultoría producto de dos reevaluaciones que sufrió el proyecto. Por otro lado, el ítem Obras Civiles no tuvo una variación significativa de sus plazos, por lo que se concluye que dichas obras se ejecutaron según lo programado. 
En relación a los montos, estos aumentaron significativamente en comparación con lo recomendado orignalmente, por lo cual fue necesario reevaluar el proyecto en dos ocasiones. El aumento de los costos reales del proyecto respecto a los montos recomendados fue del 70%, siendo los ítems con mayor variación Obras Civiles, Consultorías y Equipos. 
La magnitud del proyecto tuvo una leve modificación en relación a lo informado en la etapa ex ante. No obstante, la causa de esta modificación no queda debidamente explicada. 
Tras ser minuciosamente revisada la información indicada por la Unidad Técnica, se concluyó que esta no es suficientemente completa, además faltó aclarar puntos en cada ítem, por lo que se regresó el proyecto al responsable técnico., y finalmente por plazos se tuvo que evaluar desde esta SEREMI el proyecto con la información disponible en esta plataforma.
Lamentablemente por el traspaso de información, dado las condiciones de la nueva región, resultó bastante compleja la entrega de la información, incluso a nivel de antecedentes en carpeta digital, se adjunto muy poca información.</t>
  </si>
  <si>
    <t>De acuerdo con los resultados de costos, los indicadores VAC y CAE experimentaron un incremento proporcional de 5,86%. Valor dentro de los margene esperables.</t>
  </si>
  <si>
    <t>Proyecto no aparece postulado al S.N.I. a la etapa previa de diseños. Se presume que los diseños fueron elaborados por MINVU para poder presentar el proyecto a  la  etapa de ejecución.  
La magnitud no tuvo modificaciones y 130 soluciones habitacionales fueron ejecutadas. Sin embargo el proyecto tuvo modificaciones ex-durante, lo que revela que este proyecto,  junto con otros del mismo tipo, han tenido cambios, y en consecuencia la poca eficacia de las participaciones ciudadanas, lo que influye en la maduración de los proyectos.   
Se constató que la información de ejecución en el BIP no es correcta, debido a subregistro del gasto.
Los indicadores económicos del proyecto tuvieron un incremento del 5,86%.-
Con fecha 16/08/2017 se constituye la comisión receptora  en terreno, luego de inspeccionar la obra y documentación recibe con reserva, otorgando un plazo de 30 días corridos para levantar observaciones. El director de obras del proyecto certifica con fecha 15/09/2017 , se levantaron las observaciones realizadas por la comisión receptora. Proyecto entró en operaciones el 16.09.2017.</t>
  </si>
  <si>
    <t xml:space="preserve">Los aumentos del monto de inversión relacionados con las RE, inciden negativamente y muestran bajas respecto de lo originalmente recomendado.   </t>
  </si>
  <si>
    <t>Se autorizó un incremento del costo por el GORE Atacama, para financiar un aumentos de las superficie a pavimentar para reparar daños provocados por el aluvión del año 2017. Sin embargo, no fue necesario efectuar reevaluación dado que la magnitud del incremento era inferior al 10% del monto inicial. La evaluación ex post, con montos corregidos, indica una disminución de la TIR de 8,8 a 7,8, situación consistente con el incremento de costos  por el aumento de las obras civiles autorizado para reparar daños provocados por el aluvión del año 2017</t>
  </si>
  <si>
    <t xml:space="preserve">El proyecto cumplió con los objetivos de recuperar la capacidad de servicio de la vía a intervenir, manteniendo indicadores de rentabilidad positiva a pesar de las variaciones observadas en los costos. 
En relación a los plazos, el proyecto se ejecuta dentro de los plazos establecidos. la empres contratista que se adjudicó el proyecto ofreció un plazo de ejecución de la obra en un plazo menor al estipulado en las bases de licitación. Los eventos climáticos de la zona durante la ejecución desencadenó un aumento de las obras y por tanto un aumento de 14 días en la conclusión de la obra. No obstante, esta se termina dentro de los plazos establecidos. 
Los costos no tuvieron variaciones significativas en relación a los montos recomendados. Estas variaciones responden a un aumento de obras y disminución de partidas producto de los eventos climáticos del año 2017 (aluvión). No obstante, la obra se ejecuta por un monto menor al recomendado, modificación que resultó ser menor al 10% considerado como aceptable. El proyecto no tuvo reevaluaciones. Cabe destacar que la Municipalidad de Diego de Almagro no utilizó los ítems Consultorías ni Gastos Administrativos, siendo estos asumidos con recursos propios. 
Con respecto a la magnitud, en metros cuadrados, sí existieron modificaciones producto del aluvión del año 201, derivando en un aumento de obras, disminución de partidas y aumento del plazo de conclusión de la obra. </t>
  </si>
  <si>
    <t>El indicador económico aplicable al proyecto es el costo equivalente por persona, para una población identificada ex ante de 526 personas. Se corrigió el indicador ex ante, se restó el IVA a las obras civiles, el equipamiento y a los equipos, faltó corregir la mano de obra, por las complejidades que reviste disponer del detalle en esta actividad (calificada, semi calificada y no calificada). El indicador ex ante corregido es M$87, el indicador económico ex post para los montos contratados es M$85, y para el monto gastado es M$84.</t>
  </si>
  <si>
    <t xml:space="preserve">En consideración a los antecedentes tenidos a la vista en el proceso de evaluación, el proyecto presentó una incremento en el plazo de ejecución demoras civiles de 1mes, debido a la ampliación de plazo para el desraizamiento de árboles que existían en el predio y a la habitación de acceso vehicular y peatonal, de ocho y 23 días respectivamente. La adquisición del equipamiento resultó significativamente mayor al programado, aumentado el plazo en 11 meses. 
El proyecto ejecutado registró un costo total menor al recomendado. El proyecto tuvo una reevaluación solicitada por el gobierno regional del Maule a fin de realizar cambios en las especificaciones técnicas y correcciones en las unidades de medida de las partidas aprobadas, las cuales no afectan la naturaleza del proyecto, los costos y plazos establecidos, por lo cual se mantiene la recomendación favorable de este proyecto. 
Adicionalmente, el proyecto tuvo una modificación inferior al 10% para  para dar cumplimiento a las exigencias sanitarias vigentes, Estas modificaciones totalizaron $4.382.830, que se ejecutaron por Trato Directo autorizado por el mandante. Se ejecutó bajo la modalidad de trato directo el proyecto obras complementarias posta salud rural Quinamavida.
La magnitud se mantuvo invariante, construyéndose los 254 metros cuadrados estipulados originalmente. </t>
  </si>
  <si>
    <t>Se corrige el CAE recomendado ya que el indicador de la recomendación antes de la re-evaluación era de  m$40 el cual se incrementa a M$45  lo que equivale a un 12.5%</t>
  </si>
  <si>
    <t>El proyecto tuvo variaciones en plazos y costos, los cuales fueron debidamente justificados para seguir con el correcto proceso de licitación y posterior ejecución de la iniciativa.</t>
  </si>
  <si>
    <t xml:space="preserve">ESTE INDICADOR QUE SE OBSERVA (CEA M$15 ) ES EL QUE SE OBTUVO DESPUÉS DE REEVALUAR EL PROYECTO. ORIGINALMENTE EL INDICAR DE RESULTADO ERA CEA M$12.-
RECALCULANDO EL INDICADOR, CON LOS MONTOS CONTRATADOS Y LLEVADOS AL MISMO AÑO DE MONEDA QUE SE CALCULO EL PRIMER INDICADOR (DIC 2010) SE PUEDE OBSERVAR QUE SE INCREMENTÓ DICHO INDICADOR EN UN 25%, OBTENIENDO UN CEA DE M$15.
 </t>
  </si>
  <si>
    <t>EN GENERAL LA INICIATIVA SE EJECUTA CONFORME A LO PREVISTO Y SE EVIDENCIAN CAMBIOS EN LOS INDICADORES DE COSTOS, PLAZOS Y CEA.
EL PLAZO TOTAL SE VIÓ SIGNIFICATIVAMENTE AUMENTADO COMO CONSECUENCIA DE QUE LA INICIATIVA FUE RECOMENDADA EN EL PROCESO PRESUPUESTARIO 2012, SIN PODER EJECUTARSE HASTA EL AÑO 2015 LAS OBRAS CIVILES, DEBIDO A QUE ESTE PROYECTO SE VIO ENFRENTADO A 4 PROCESOS LICITATORIOS FALLIDOS, LLEGANDO A ADJUDICARSE FINALMENTE A TRAVÉS DE TRATO DIRECTO EN NOVIEMBRE DE 2015.  NO OBSTANTE SE HABIA REALIZADO EL PAGO DE PERMISO DE EDIFICACIÓN  (ÍTEM OTROS GASTOS) EN EL AÑO 2013, LO QUE INCIDIÓ DE MANERA DIRECTA EN LOS INDICADORES DE PLAZOS. CABE AGREGAR QUE LAS OBRAS CIVILES SUFRIÓ AUMENTOS DE PLAZO SOLICITADOS POR LA EMPRESA EJECUTORA POR 181 DÍAS POR LAS CARACTERÍSTICAS DE LA OBRA Y LAS CONDICIONES CLIMÁTICAS DE LAS ZONA.  POR SU PARTE, LOS ITEMS EQUIPOS Y EQUIPAMIENTO SE EJECUTARON POSTERIOR AL TERMINO DE LAS OBRAS CIVILES, LO QUE INCREMENTÓ AUN MÁS LOS PLAZOS REALES VERSUS LOS ESTIMADO EX ANTE. EL ÚNICO ÍTEM QUE PRESENTA UNA VARIACIÓN NEGATIVA ES EL DE EQUIPAMIENTO, Y ESTO SE DEBE A QUE LA MAYORÍA DE LOS BIENES SE ADQUIRIERON POR CONVENIO MARCO Y DENTRO DE LAS LICITACIONES QUE SE REALIZARON, SE CONSIDERÓ EN LA EVALUACIÓN EL TIEMPO DE ENTREGA, POR LO QUE LOS PROVEEDORES OFERTARON MENORES TIEMPOS.
EN TÉRMINOS DE COSTOS: EL PROYECTO PRESENTÓ SUPLEMENTOS DE LOS ITEMS CONSULTORIA, GASTO ADMINISTRATIVO, OBRAS CIVILES, EQUIPOS Y EQUIPAMIENTO Y LA INCORPORACIÓN DEL ITEM VEHICULOS QUE NO ESTABA CONTEMPLADO INICIALMENTE. DADO ESTE ESCENARIO, FUE NECESARIA LA REEALUACIÓN DEL PROYECTO ORIGINAL RECOMENDADO. LOS INCREMENTOS SE SOLICITAN POR LA IMPOSIBILIDAD DE ADJUDICAR EL PROYECTO DESPUÉS DE CUATRO LICITACIONES DESIERTA Y UN TRATO DIRECTO. ADICIONALMENTE SE REALIZAN AJUSTES EN LOS PRESUPUESTOS A LOS ACTUALES PRECIOS DE MERCADO E INTRODUCIR CORRECCIONES.  
CON RESPECTO A LA MAGNITUD, EN METROS CUADRADOS, EL PROYECTO NO SUFRIÓ  VARIACIONES CON EN RELACIÓN AL VALOR EX – ANTE.</t>
  </si>
  <si>
    <t>Los indicadores económicos disminuyen debido a que el proyectos terminó con menores costos reales.</t>
  </si>
  <si>
    <t>El proyecto se ejecutó en un plazo total de 13 meses, un 30% sobre el plazo total recomendado originalmente. El aumento de plazos se debe a situaciones que podrían entorpecer el normal curso de la obra, no quedando explicitado. Los aumentos de plazo solicitados por la empresa contratista aumentaron significativamente el tiempo de ejecución de las obras. 
En relación a los costos, estos fueron inferiores, tanto contratados como gastados, dado principalmente por haber adjudicado a la empresa contratista por un monto inferior al recomendado y los precios de mercado. El proyecto no tuvo reevaluaciones ni modificaciones inferiores al 10%.
En relación a la magnitud, se construyeron los 180 arranques estipulados en el diseño original. 
En conclusión, el proyecto se ejecutó conforme a lo recomendado y no sufrió modificaciones de montos ni cantidad respecto a lo contratado.</t>
  </si>
  <si>
    <t>NO EXISTEN VARIACIONES SIGNIFICATIVAS EN LOS INDICADORES ECONÓMICOS</t>
  </si>
  <si>
    <t>RESPECTO DE LOS PLAZOS, EL PROYECTO SUFRIÓ GRANDES VARIACIONES, LAS CUALES RESPONDEN PRINCIPALMENTE A UNA ADECUACIÓN DE LA OBRA A LA NORMATIVA ANTI INCENDIOS Y RETRASO EN LOS PROCESOS DE ADQUISICIÓN DE LOS EQUIPAMIENTOS.
RESPECTO DE LA MAGNITUD NO HAY VARIACIONES, CONSTRUYÉNDOSE LOS 691 METROS CUADRADOS ESTIPULADOS EN EL DISEÑO ORIGINAL. 
RESPECTO DEL GASTO, EL PROYECTO NO TIENE VARIACIONES SIGNIFICATIVAS EN RELACIÓN A LOS MONTOS RECOMENDADOS. SI BIEN, EL PROYECTO NO PRESENTA REVALUACIONES, SE REALIZARON MODIFICACIONES DE CONTRATO MENORES DE AUMENTOS Y DISMINUCIÓN DE OBRAS QUE NO AMERITABAN  REVALUAR. SEGÚN INFORMA LA INSTITUCIÓN FINANCIERA, LAS MODIFICACIONES SEÑALADAS SON PRODUCTO DE TRABAJOS EXTRAORDINARIOS PARA CUMPLIR CON LA NORMA VIGENTE DE RESISTENCIA AL FUEGO.
SEGÚN SE OBSERVA EN LA INFORMACIÓN ENTREGADA POR LAS INSTITUCIONES TÉCNICA Y FINANCIERA, NO SE HIZO USO DE LOS ÍTEMS DE CONSULTORÍAS Y EQUIPOS.</t>
  </si>
  <si>
    <t>El proyecto fue reevaluado para ser adjudicado, esto aumento en indicador Costo Equivalente por Atención de M$ 6,24 a M$ 6,51.</t>
  </si>
  <si>
    <t>Se incorporó el indicador de VAC, donde la variación entre lo recomendado y el Real fue del 22,52%, debido al incremento de la inversión, producto de la re-evaluación del proyecto.
Esta misma variación se ve reflejada en el CAE, con una diferencia de un 22,52%.</t>
  </si>
  <si>
    <t>La ejecución del proyecto tuvo una gran complejidad, debido al término anticipado del primer contrato de obras, por incumplimientos reiterados de la empresa constructora (a un 84,17% del plazo el proyecto presentaba un avance físico cercano a un 10%). 
Esto tuvo repercusiones en todos sus ítemes, ante lo cual fue necesario realizar una re-evaluación, donde se presentó un incremento notable del valor de las obras civiles y consultorías, cuyo montos y diferencias se encuentran descritas en el análisis de indicadores de costos y re-evaluaciones
Esto también afectó los plazos originales del proyecto, donde se estimaba una duración de 11 meses y finalmente fueron en total 40 meses, registrándose una variación de un 263.64% con respecto al recomendado. 
El inicio del segundo contrato de obra civil tuvo fecha 17/08/2017 y la recepción definitiva tiene fecha 23/10/2019 (797 días corridos).</t>
  </si>
  <si>
    <t>El proyecto tuvo 3 ampliaciones de plazo y varias complicaciones en su ejecución que le significo una variación de 116% con respecto al plazo recomendado. Por otra parte tuvo un aumento de obra generando una variación que no supera el 10% de los costos recomendados.  El proyecto no tuvo reevaluaciones.</t>
  </si>
  <si>
    <t>Los aumentos de contrato y plazos por aumentos disminuciones y obras extraordinarias generan un aumento del indicador.</t>
  </si>
  <si>
    <t>En términos generales el proyecto fue ejecutado en forma normal, respetando el proyecto recomendado.</t>
  </si>
  <si>
    <t>El proyecto se evaluó por componentes con indicador global VAC propiedad aditiva del VAC-VAN</t>
  </si>
  <si>
    <t>La ejecución del proyecto tuvo un significativo aumento en relación al plazo total originalmente recomendado. Esto es producto principalmente de modificaciones en el contrato de Obras Civiles dado que fue necesario rehacer el proyecto sanitario, solicitar dos reevaluaciones y esperar la aprobación y asignación de recursos por parte del GORE.  En menor medida, la ejecución se retrasó debido a la compra de equipos y equipamientos. 
En relación a los costos, el proyecto tuvo tres reevalauciones que derivaron en cambios con respecto al diseño original. Las últimas dos corresponden a cambios en el diseño de la red sanitaria y que aumentaron los costos, principalmente de Obras Civiles. Dado esto, el proyecto tiene ligeras modificaciones de montos contratados y gastos reales respecto a los montos recomendados. 
Con respecto a la magnitud, la obra no experimentó variaciones en la superficie respecto del programa de recintos recomendado.
Finalmente, el proyecto supera el monto máximo referencial de 30.000 UTM. El mayor costo se justificó por los beneficios atribuibles a cumplir exigencia FIFA de dotación de recintos con características definidas para definir sede la ciudad de Puerto Montt. Finalmente se logró la sede para el campeonato mundial juvenil sin el estadio que fue terminado recién en 2018. Lo anterior implicó realizar una sobre inversión social de cerca de M$ 600.000 (RATE 05.09.2016) sin los beneficios pues se logro la sede independiente de la dotación del estadio.</t>
  </si>
  <si>
    <t>La variación en el indicador economico de  -9,48%, esta en concordancia con el menor costo que salio la ejecución respecto al monto recomendado. La variación se encontraria dentro de los rangos aceptables.
Nota
N1  Corregido a moneda 2018</t>
  </si>
  <si>
    <t>Respecto a los costos, estos fueron inferiores a los recomendados. Si bien existieron modificaciones en el contrato de obras civiles, sólo hubo aumentos de plazo ya que la solicitud de recursos adicionales fue rechazada. El proyecto no tuvo reevaluaciones ni modificaciones inferiores al 10%.
Los plazos tienen una variación porcentualmente importante, pero que en tiempo absoluto fueron dos meses. 
La magnitud se mantuvo invariante, construyéndose los 459 metros del sistema de aguas lluvias estipulados en el diseño original.
En general se puede señalar que la iniciativa se ejecuto razonablemente de acuerdo a lo recomendado y que se encuentra en operación dando solución al problema originalmente planteado.
Finalmente, el proyecto se ejecuta de acuerdo a lo recomendado.</t>
  </si>
  <si>
    <t>Al evaluar los indicadores recomendados versus los reales, se observa que no existe variación significativa en éstos debido a que no se entregaron suplementos en ningún ítem considerado en el proyecto, aún cuando el Municipio tuvo que asumir un aumento en el costo de la consultoría.  
Por lo tanto se puede concluir que el proyecto fue ejecutado de acuerdo a los costos  recomendados  ex ante.</t>
  </si>
  <si>
    <t>Al evaluar las diferentes etapas del proyecto, se puede evidenciar claramente que la iniciativa fue ejecutada sin mayores inconvenientes, no existiendo un aumento considerable en los plazos y tampoco un aumento de sus costos.
En relación a los plazos, la diferencia que se observa entre el plazo recomendado y el real de obras civiles, se debe a las ampliaciones  solicitadas por el contratista., pues inicialmente la obra fue contratada por el plazo que inicialmente había sido recomendada. Las ampliaciones de plazo son producto de algunas indefiniciones del proyecto y solicitud de suplementos de obras y que fueron en su momento rechazadas.  Además hay que considerar que el plazo recomendado y aprobado es bajo considerando la envergadura de la construcción que se requería para el Cuartel, por lo tanto si se hubiese considerado un tiempo promedio real de ejecución de obras, quizás no hubiese existido esta variación en este ítem.   En el ítem consultoría hay una diferencia debido a que la consultoría se tuvo que extender 3 meses más.
En relación a los costos, no existen  variaciones relevantes, los montos contratados versus los reales, sólo tuvieron pequeñas variaciones. Esto se debe principalmente a que en el ítem consultoría, el aumento de costo en este ítem fue asumido por la Municipalidad de Copiapó.  Las variaciones observadas responden exclusivamente a la actualización de la moneda. 
En cuanto a la magnitud del proyecto, dada en metros cuadrados, no existieron variaciones. 
El resultado final del proyecto ejecutado, satisface enormemente los requerimientos de la comunidad y de los voluntarios de Bomberos, el Cuartel cumple con las condiciones básicas de habitabilidad y funcionalidad para el cumplimiento de las tareas que realizan los voluntarios hacia la comunidad,  entregando mayor nivel de seguridad, resguardo y apoyo en caso de alguna emergencia.</t>
  </si>
  <si>
    <t>En relación a la variación de los indicadores económicos recomendados y reales, luego de realizar los ajustes de año y valor social, se puede apreciar que el VAN se mejora en un 13,30%, esto se debe a que la inversión real fue mas baja que la recomendada, por l que el beneficio es aun mayor que lo proyectado.
En relación a la TIR, también aumenta en un 8,6%, alejándose casi al doble de la tasa de descuento, lo que nos señala que la inversión se justifica en relación al beneficio.</t>
  </si>
  <si>
    <t>En relación al proyecto, se puede apreciar que a pesar de haber tenido 4 modificaciones, tuvo una baja variación en relación a lo recomendado y real, cumpliéndose con los plazos y monto recomendado. por lo que no fueron modificaciones significativas para el desarrollo y cumplimiento de objetivos. 
Con respecto a la magnitud, esta aumentó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t>
  </si>
  <si>
    <t>Se actualiza el indicador a la moneda de 31 de diciembre de 2018, cuyo valor registra el monto de M$ -133.101, lo que refleja un incremento del 11,64% con respecto al indicador calculado en el año 2016, año que se postula la iniciativa pública. Lo anterior, se puede observar que existe una variación cercana a la variación inflacionaria, pues el proyecto no presenta aumento de obras ni de costos que influyen en la determinación del indicador Van Privado.</t>
  </si>
  <si>
    <t>En conformidad de los antecedentes ingresados por las unidades técnicas y financiera, se puede concluir lo siguiente: El proyecto de electrificación rural   logro cumplir con el objetivo original al proveer de un sistema de redes eléctricas de calidad y continúo en el servicio  al construir 18 nuevos empalmes para  viviendas ubicadas las localidades de La Parrita y El Talhuen, Comuna de Canela. En cambio, las obras presentan un atraso en el plazo de ejecución de las obras civiles de un 50%, esto se debe principalmente a la obtención del permiso de construir que otorga la Superintendencia de Electricidad y Combustible a las empresas eléctricas. Es importante señalar que el proceso de construcción desde el momento de entrega de terrenos consideró una duración de 9 meses, que refleja un crecimiento en el plazo de ejecución de tan solo de 50%.   No obstante, las variaciones de plazo no implicaron un mayor alza en el costo del proyecto, solamente las correspondientes  a la variación inflacionaria debido a que los contratos se realizan usando la variación de la U.F. De acuerdo al contrato ingresado por la Unidad Técnica en la carpeta digital, las obras fueron contratadas por la suma de M$ 113.425, pero al finalizar las obras se canceló el monto de M$ 126.318 que implica un crecimiento del 11,3% al valor original aprobado. Esto como se ha señalado, que los contratos están con montos en UF. Dicha variación  implicó una variación en el indicador económico, VAN privado,  que alcanzó la cantidad -133.101 M$, que implica que el requerimiento del subsidio estatal para financiar las obras eléctricas es mayor. No obstante, el monto cancelado fue menor a dicho valor cumpliendo las condiciones del subsidio estatal para este tipos de obras.</t>
  </si>
  <si>
    <t xml:space="preserve">El proyecto presenta variaciones respecto a la rentabilidad recomendada, que se explican en la herramienta utilizada para obtener los resultados. En la reevaluación,  se incrementan los montos de inversión e igualmente se corrigen a la alza los flujos de transito. El resultado, mejores indicadores.  </t>
  </si>
  <si>
    <t>Proyecto sufrió modificaciones durante la ejecución de las obras.  La iniciativa se sometió a proceso de reevaluación con la finalidad de aumentar los montos del ítem obras civiles.</t>
  </si>
  <si>
    <t>NO HAY VARIACIONES EN VALOR DE INDICADOR ECONOMICO DADO QUE LA INVERSION REAL SE AJUSTA A MONTOS RECOMENDADOS.</t>
  </si>
  <si>
    <t xml:space="preserve">EN RELACIÓN A LOS PLAZOS DE EJECUCIÓN DEL PROYECTO, ESTOS SE VIERON AUMENTADOS SIGNIFICATIVAMENTE RESPECTO AL PLANIFICADO  ORIGINALMENTE(133,33%). LOS PLAZOS POR ÍTEM AUMENTARON CONSIDERABLEMENTE, PARTICULARMENTE EQUIPAMIENTO Y EQUIPO, LOS CUALES INICIAN SU EJECUCIÓN RECIÉN CON EL TERMINO DE OBRA, GENERANDO UNA AGREGACIÓN DE PLAZOS EN LUGAR DE REALIZAR PROCESOS PARALELOS DE EJECUCIÓN SEGÚN LO ACOSTUMBRADO EN ESTE TIPO DE INICIATIVAS.
EL PROYECTO SE AJUSTA A LOS MONTOS RECOMENDADOS PARA SU ETAPA DE EJECUCIÓN, NO OBSTANTE MOSTRAR UN SUBREGISTRO EN SIGFE PRODUCTO DEL USO DEL ITEM 32-06 PRESTAMOS, PARA SU CONTABILIZACIÓN (CUENTA TRANSITORIA), QUE AL PARECER NO FUE CERRADA RECONOCIENDO EL GASTO UNA VEZ RECIBIDA LA OBRA QUE GENERA EL ANTICIPO.
SE SUGIERE QUE EL SECTOR REVISE EL ADECUADO USO DEL ITEM REGISTRO CONTABLE PRESTAMOS A PROVEEDORES.
SI BIEN EL PROYECTO NO SUFRIÓ REEVALUACIONES, SI TUVO UNA MODIFICACIÓN DEL 	1.15% CON RESPECTO AL PROYECTO ORIGINALMENTE RECOMENDADO, EL CUAL ESTÁ DENTRO DEL RANGO CONSIDERADO COMO ACEPTABLE. 
LA MAGNITUD, DADA EN METROS CUADRADOS, NO TIENE VARIACIÓN. </t>
  </si>
  <si>
    <t xml:space="preserve">No hay variación en el indicador económico. </t>
  </si>
  <si>
    <t xml:space="preserve">LA OBRA SE EJECUTA DE ACUERDO A LO PREVISTO, SOLO SE REALIZARON MODIFICACIONES MENORES  QUE CORRESPONDE A UN -4.68%, EL CUAL NO SOBREPASA EL 10% CONSIDERADO COMO ACEPTABLE.
EN RELACIÓN A LOS PLAZOS, SE OBSERVA UN AUMENTO DE ESTOS DEBIDO A LA INCLUSIÓN DE OBRAS ADICIONALES, PRINCIPALMENTE LA EL MOVIMIENTOS DE TIERRA (5.000M3). SE SUMA A LO ANTERIOR LAS ADVERSAS CONDICIONES CLIMÁTICAS DURANTE LA EJECUCIÓN DE LA OBRA Y EL PROCESO DE DESRATIZACIÓN DEL LUGAR, AUMENTANDO LOS TIEMPOS DE DESARROLLO DEL PROYECTO. 
LOS COSTOS NO PRESENTAN DIFERENCIAS SIGNIFICATIVAS EN RELACIÓN A LOS MONTOS RECOMENDADOS. SI BIEN, EL PROYECTO NO SUFRIÓ REEVALUACIONES, SI TUVO MODIFICACIONES QUE NO SUPERARON EL 10% EN RELACIÓN AL PROYECTO ORIGINAL RECOMENDADO. 
EN TORNO A LA MAGNITUD, EN METROS CUADRADOS, NO HAY VARIACIÓN. </t>
  </si>
  <si>
    <t>LA UNIDAD FORMULADORA POSTERIOR A LOS PROCESOS DE REVALUACION NO ACTUALIZO LA EVALUACIÓN ECONÓMICA POR ENDE EN LA FICHA IDI NO SE REFLEJO LOS NUEVOS INDICADORES DE LA INICIATIVA DE INVERSION</t>
  </si>
  <si>
    <t>LA INICIATIVA DE INVERSIÓN ES PERTINENTE CON EL PROBLEMA DETECTADO Y LA ALTERNATIVA DE SOLUCION ADOPTADA .
UN ASPECTO A CONSIDERAR ES QUE AL SER DISEÑADA POR PARTE DE UN MUNICIPIO ESTE NO MANEJA O NO SE LE INDICAN POR PARTE DE LOS ORGANISMOS TÉCNICOS Y/O FINANCIEROS CUANTO ES EL COSTO POR METRO CUADRADO MÁXIMO QUE ESTARÁ DISPONIBLE PARA ESTE TIPO DE INFRAESTRUCTURA DE CALETA DE PESCADORES.
POR OTRO LADO EL PROGRAMA ARQUITECTÓNICO NO ESTA FUNDAMENTADO EN UN MODELO DE GESTIÓN ADECUADO A LAS COMPETENCIAS Y CAPACIDAD DE GESTIÓN DE LA COMUNIDAD QUE INTEGRA ESTA CALETA DE PESCADORES.
LOS NUEVOS ANTECEDENTES APORTADOS POR LA UNIDAD FORMULADORA SON DE GRAN APORTE PARA LA EVALUACIÓN EX POST.</t>
  </si>
  <si>
    <t>La iniciativa tuvo tres procesos de reevaluacion, durante el año 2014 (idi 2012) y 2015 (idi 2013) y los indicadores que se encuentran registrados corresponde a aquellos debidamente actualizados hasta el ultimo aumento del ítem obras civiles y consultorias.
Los indicadores originales de la iniciativa y la alternativa seleccionada, ficha idi 2014, son :
-Costo anual equivalente M$232.743.- para evaluación 2014, M$ 253.319.- para 2015 y M$ 266.835.- para 2016 y definitivo.
-CAE/usuario equivalente M$1.979.- corregido en evaluación 2015 y concordante y actualizado el 2016 a M$ 2.085.- debido a las sucesivos aumento de obra y costos adicionales por consultorias.
Indicadores vigentes :
-Costo anual equivalente M$266.835.-
-CAE/usuario equivalente M$2.085.-</t>
  </si>
  <si>
    <t>El proyecto registró un extraordinario aumento del plazo total debido a una paralización y cuatro modificaciones de plazo debido a situaciones no contempladas en el diseño original relacionadas con la calidad del suelo y napas freaticas superficiales que se tuvieron que  resolver para continuar la ejecución de las obras. 
Esta situaciones no previstas en la formulación del proyecto derivaron que éste fuese reevaluado en tres ocasiones, aumentando en un 	17.63% con respecto al proyecto originalmente recomendado. Esta situación se reflejó en una leve variación de los costos reales en comparación con los montos recomendados. 
La magnitud del proyecto se mantuvo invariante en el transcurso de su ejecución. 
Dadas las situaciones que se destacaron en esta iniciativa, se determina que los mayores costos y plazos se argumentan como una falta de experiencia de la unidad técnica en la etapa de diseño que  fue desarrollado por el Hogar de Cristo y  donde no existió la suficiente  previsión para determinar la idoneidad para el desarrollo de etapa de diseño, tanto por esta Seremi como por la Ilustre Municipalidad de Puerto Montt y a todas luces no es conveniente que instituciones privadas, sin experiencia en proyectos del sector publico o experiencia en el desarrollo de proyectos de ingeniería sean las instituciones responsables, ya que generan  un sin numero de situaciones que finalmente  se reflejan en mayores costos.
EL proyecto se encuentra operando y con recepción desde 01/01/201 y con recepción definitiva desde Agosto del 2018.</t>
  </si>
  <si>
    <t>La recomendacion satisfactoria emitida el año 2015 indica erroneamente un indicado de CAE de M$ 36.763.-, que en realidad corresponde a M$ 36,7 y el cual fue corregido para el proceso 2016 debido a la reevaluaciones efectuadas, a M$ 43.-
En todas las fichas idi 2015 al 2018 el indicador CAE se indica por un valor de M$ 43.- dado que el sistema BIP mantenia solo un valor del indicador para todas las etapas al momento de efectuar las correcciones.</t>
  </si>
  <si>
    <t>Con respecto a los plazos, el proyecto presentó un aumento excesivo con respecto al plazo original recomendado. Estas variaciones se debieron principalmente a que al  momento de ejecutar las obras se produjeron una serie de irregularidades con los deslindes de los terrenos, siendo estos corridos por los vecinos colindantes con el terreno donde se emplazaban las obras. Adicionalmente, existieron atrasos en la ejecución de las partidas de acceso a los estacionamientos y ubicación definitiva de los cercos perimetrales, producto que los vecinos colindantes se desplazaron tomando parte de la propiedad del terreno. Todas esta situaciones derivaron en dos aumentos de plazos, totalizando 240 días adicionales a la ejecución de la obra. 
Los costos del proyecto tuvieron variaciones que derivaron en tres reevaluaciones, debidos principalmente a mayores costos por licitación.  
La magnitud del proyecto no presentó variación respecto a lo recomendado ex ante.
En general, se puede indicar que el proyecto se desarrollo de manera favorable, con dos licitaciones y con reevaluacion debido a mayores costos por licitación. Sin mayores costos por aumentos de obras y si con aumentos de plazo debido a  situaciones de definición de los deslindes durante la ejecución de la obras.</t>
  </si>
  <si>
    <t>Dada las características de estos proyecto en el año 2013 no se exigían Indicadores Económicos para la postulación.
En este caso el proyecto consideraba Infraestructura Sanitaria, Redes de Agua Potable, Redes de Alcantarillado y Pavimentación. Cada una de estas tipologías tiene sus propios indicadores.</t>
  </si>
  <si>
    <t>La principal dificultad se originó en la separación del proyecto para su ejecución (Plantas Elevadoras de Aguas Servidas Sector Barros Negros y resto de Obras Civiles), lo que origina un aumento en el plazo de ejecución. Además, se requirió de una reevaluación.
En lo que se refiere a las Obras Civiles, también contribuyó al atraso en el inicio de las obras las tres licitaciones realizadas. A esto se debe agregar la segunda reevaluación requerida.
El plazo transcurrido entre la recomendación original y la ejecución del proyecto (tres años) originó modificaciones para dejar a todas las viviendas conectadas a los servicios de agua potable y alcantarillado.</t>
  </si>
  <si>
    <t>No existen variaciones de los indicadores económicos entre lo recomendado y el indicador final (basado fundamentalmente en el nivel de inversión similar ya que se debería efectuar una medición del tránsito vehícular).</t>
  </si>
  <si>
    <t>I. Plazos: Se llama a licitación por un periodo menor al recomendado (12 meses), a pesar de recurrir a una segunda licitación (Licitación N°66/2017) por ausencia de oferentes en el primer llamado.  Se incorpora fecha de inicio y termino de obra civil de acuerdo a actas. La obra civil se ejecuta en 180 días corridos, cifra 120 días menor al plazo recomendado.
II. Costos: Se adjudica el contrato de obras civiles por un monto superior al aprobado para dicho ítem en un 1,95%. considerándose dentro del monto adicional total, posible de adjudicar por ser menor al 10%, según lo establecido en la ley de presupuestos. 
No se registran movimientos en gastos administrativos, ni solicitudes realizadas por la Unidad Técnica.
No se contrata servicios de consultaría externos, ya que se realiza con profesional del SERVIU.</t>
  </si>
  <si>
    <t>No se producen variaciones entre las magnitudes recomendadas y las reales pues el proyecto se ejecutó de acuerdo a los diseños elaborados.</t>
  </si>
  <si>
    <t>En general este tipo de iniciativas se ejecuta dentro de los parámetros recomendados pues tanto el diseño definitivo como el presupuesto referencial es preparado por la empresa distribuidora, la que una vez ejecutadas las obras las recibe de acuerdo al diseño. De igual forma los plazos son relativamente cortos. Por tanto la evaluación a valores finales no varia significativamente respecto de lo presentado a nivel de perfil. 
Sólo se observa que la contratación de la AITO fue por un plazo superior a la ejecución de las obras.</t>
  </si>
  <si>
    <t>la variación en el indicador costo anual equivalente, es concordante con el mayor costo del proyecto.</t>
  </si>
  <si>
    <t>La iniciativa de inversión, presenta desviaciones importantes respecto a lo inicialmente recomendado, prueba de esto es las 4 modificaciones de contrato que se producen durante la ejecución. En monto, estas alcanzan aprox un 15 %, pero en plazos la variación es muy importante y supera el 80%, aumento que se produce por las sucesivas modificaciones de contrato que sufre la iniciativa en la etapa de ejecución.
Sin perjuicio de lo anterior, el proyecto se encuentra en operación y ha significado una mejora importante en las condiciones de vida de los habitantes de la localidad de Antuco.</t>
  </si>
  <si>
    <t>Los indicadores de evaluacion expost tienen menores valores que los originales y son consistentes con el menor costo total del proyecto</t>
  </si>
  <si>
    <t>El proyecto presentó un incremento extraordinario con respecto a los plazos recomendados, situación originada exclusivamente por la exigencias de la empresa sanitaria Aguas Chañar por encontrarse el proyecto fuera de su zona de operación. Estas exigencias provocaron seis paralizaciones de obra, las cuales suman 693 días. Adicionalmente, existió un aumento de plazo por 45 días producto de la demora y concreción en la ejecución del convenio 52 BIS, por parte de Aguas Chañar S.A., requisito indispensable para la conexión de aducción de agua. 
Por otro lado, el proyecto tuvo costos inferiores a los considerados ex-ante, incluso cuando los plazos se extendieron considerablemente. La institución técnica no utilizó montos asociados a Gastos Administrativos.
Con respecto a la magnitud, dada en unidades domiciliarias, no existieron variaciones respecto a lo considerado en el proyecto original.
Finalmente, en esta iniciativa se verifica un factor de incertidumbre que se presenta en proyectos del sector recursos hídricos cuando hay participación de la empresa sanitaria Aguas Chañar por medio del articulo 52bis, ya que habitualmente la empresa modifica las condiciones de diseño o puntos de conexión, generando sobrecostos y/o prolongaciones de plazos, por tardanza en aprobar modificaciones o responder a requerimientos de las instituciones técnicas</t>
  </si>
  <si>
    <t>En relación a los indicadores económicos, no se pudo obtener el beneficio y los costos de operación y mantención, por lo que se calcula con la variación que existió entre el valor recomendado y el real (Obras Civiles con el porcentaje de variación de la disminución del contrato , ya que es la única partida del proyecto). 
La variación no es significativa, esta dentro de los rangos de tolerancia establecidos (+- 10%).</t>
  </si>
  <si>
    <t>En relación al monto recomendado y al real, no hubo una diferencia significativa, sin embargo, en los plazos si hubo diferencia, llegando a mas del 30% de lo recomendado, por lo que es importante, en futuras obras eléctricas, analizar los tiempos que se proponen en el proyecto y cruzarlos con la experiencia de los proyectos ejecutado, con la intención de acercar la brecha entre lo recomendado y lo real.
en relación a los indicadores económicos, no se pudo obtener información de los costos de manutención y operación, por lo que, no se pudo tener un VAN mas aproximado a lo real, se realiza estimación, sin embargo, el proyecto aun no entra en operación, por lo que, en un tiempo mas se verán reflejados los verdaderos valores de operación y manutención.
La magnitud del proyecto disminuyó debido a que no fue posible ubicar a algunos beneficiarios de la iniciativa. 
En relación al objetivo del proyecto, al no estar operativo, podríamos señalar que no se estaría cumpliendo hasta ahora.</t>
  </si>
  <si>
    <t>En relación a los indicadores económicos de la iniciativa, luego de haber actualizado los valores, se puede apreciar que existe una variación negativa, esto debido a que el valor adjudicado fue menor al recomendado. En relación al CAE/Usuario Equivalente, presento la mayor variación debido a que se aumento el numero de beneficiarios durante la ejecución del proyecto.</t>
  </si>
  <si>
    <t>En relación a los plazos, la iniciativa tuvo un aumento de 12,5% respecto al plazo total recomendado. Esta situación se debe principalmente a modificaciones de contrato producto de las condiciones climáticas de la zona, retrasos en el trazado de la obra y en la obtención de los permisos de los propietarios de las viviendas beneficiadas para la instalación de las cámaras domiciliarias. 
Los costos del proyecto no tuvieron variaciones significativas en relación a los montos recomendados. El contrato de obras civiles tuvo un aumento, que se reflejó en una modificación inferior al 10%, dentro del rango considerado como aceptable. El proyecto tuvo una reevaluación, por lo que hubo que actualizar los valores de las partidas debido al tiempo que había pasado (del año 2013 al  2015).
Con respecto a la magnitud, esta aumentó en tres unidades domiciliarias adicionales considerando el interés que surgió en la comunidad una vez que visualizaron que el proyecto era una realidad.
Finalmente, es importante comentar que el proyecto cumplió su objetivo, que era dotar a la comunidad de chapiquiña con un sistema de tratamiento de aguas servidas, donde cuyo objetivo se llevo a cabo dentro de los valores recomendados.</t>
  </si>
  <si>
    <t>El diseño es el tipo elaborado por MINSAL el aumento en la superficie recomendada se debió a que esta no considero la superficie de los estacionamientos y unas bodegas.</t>
  </si>
  <si>
    <t>Esta iniciativa tuvo variaciones importantes en los plazos de ejecución entre lo recomendado y lo real. Los items que ocasionaron la mayor variación fue en equipamiento y equipos, debido a que la adquisición de estos comenzó cuando la obra estaba terminándose y algunos artículos se compraron recién en el año 2018. Esta situación incrementó el tiempo de habilitación de la obra. Obras Civiles, a pesar de existir una modificación de contrato que aumentó el plazo de ejecución en 44 días, no tuvo una variación significativa respecto al plazo recomendado.
En relación a los costos, no hubo variaciones significativas entre lo gastado y lo recomendado. No hubo reevaluación, pero si una modificación inferior al 10% debido a modificaciones en el contrato de obras civiles. 
En cuanto a la magnitud de la iniciativa, esta no tuvo modificaciones, construyéndose los 268 metros cuadrados estipulados originalmente. 
Finalmente, la obra tiene recepción definitiva por parte del municipio con fecha 23-10-2017, no tiendo observaciones o situaciones que afecten el normal funcionamiento del CECOSF.</t>
  </si>
  <si>
    <t>Los indicadores económicos  no sufrieron variaciones debido a que no existió aumento de contratos que significara un aumento de costo del proyecto.</t>
  </si>
  <si>
    <t>El proyecto se desarrollo de acuerdo a lo establecido en el contrato, con modificaciones de trazados que derivaron en una reevaluación del proyecto, siendo cambios en el  alumbrado publico y ajustes en obras civiles,  debido a  conflictos  entre los ciclistas y los automovilistas. No obstante, con dichas modificaciones no se incurrió  en mayores costos para el proyecto.
En relación a los plazos, las obras del proyecto fueron ejecutadas dentro del plazo estipulado en el contrato, no existiendo aumentos de plazos. Con respecto a costos, el proyecto se ejecuto de acuerdo a los contratos establecidos, con modificaciones de trazados y sin variaciones significativas de los costos respecto lo recomendado. para esta iniciativa no se considero gastos en el ítem  de consultorias para la etapa de ejecución.
Finalmente, con respecto a la magnitud del proyecto, se ejecutaron los 10 km de ciclovias que se definieron en el diseño y de acuerdo a lo contratado.</t>
  </si>
  <si>
    <t>El indicador informado corresponde al  resultado de la primera re evaluación, no se encuentra  la evaluación económica original del proyecto</t>
  </si>
  <si>
    <t>El proyecto fue ejecutado por la misma magnitud, superando los plazos recomendados, debido a que primero se debió adecuar el  diseño a la norma sísmica vigente.  y porque el  primer contratista no termino las obras, se debió pedir re evaluación y recursos adicionales al Consejo Regional para licitar el término de las obras.
El resultado de la Re evaluación fue un 17,5% del monto originalmente recomendado.</t>
  </si>
  <si>
    <t xml:space="preserve">LOS INDICADORES  ECONÓMICOS SE MANTIENEN SIN VARIACIÓN </t>
  </si>
  <si>
    <t>EN GENERAL EL PROYECTO PRESENTÓ PEQUEÑAS MODIFICACIONES SEGÚN LAS ESTIMACIONES TÉCNICO ECONÓMICO , ESTO SE DEBE AL BUEN TRABAJO DE LA UNIDAD TÉCNICA SUMADO A LOS  PROGRAMAS ARQUITECTÓNICOS CLAROS Y A LOS CONVENIOS DE COLABORACIÓN ENTRE LAS INSTITUCIONES PUBLICAS.</t>
  </si>
  <si>
    <t>El proyecto se ejecutó de acuerdo a lo recomendado, por lo tanto el valor del VAN Social no varía.</t>
  </si>
  <si>
    <t>Proyecto ejecutado en los plazos estipulados inicialmente y ajustado en los montos indicados en el presupuesto inicial.</t>
  </si>
  <si>
    <t>En relación al CAE,  se observa una variación del -12,85% entre lo Recomendado (Ex Ante) y el valor Real Ex-Post, a pesar de dicha variación la iniciativa se ejecutó con éxito y opera con normalidad, dando así, cumplimiento a su objetivo de mejor la percepción de seguridad en los vecinos de la Comuna de La Reina.</t>
  </si>
  <si>
    <t>La iniciativa de inversión presento retrasos en su ejecución, debido a que tuvo ser sometida  al Tribunal de la Libre Competencia por una denuncia de proveedor.  El Tribunal no encontró observaciones a la adjudicación ni a la oferta del Ganador ( ENEL). Por otro lado, se presentó la destrucción de equipamiento producto  de actos vandálicos y accidentes que involucran arboles. Esta iniciativa de inversión permitió el aumento del nivel de percepción de seguridad de los vecinos de la comuna de La Reina, así como garantizar el apoyo a la vigilancia preventiva.
El proyecto se ejecutó en un plazo total de 7 meses, un 40% por sobre el plazo total recomendado. Esta variación es producto de dos ampliaciones de plazo en obras civiles, que totalizaron 70 días, debido a que fue necesario aumentar las condiciones de seguridad para lograr mayor control sobre el parque vehícular que circula por la comuna, lo anterior sumado a que la partida de pórticos de control requirió aumentar en 3 unidades adicionales se encontraba presente en la oferta del contratista, como también, la presencia de actos vandálicos en el sector. 
En relación a los costos, estos fueron inferiores respecto a los montos recomendados, incluso cuando existió un aumento de contrato orientado a mejorar las condiciones de seguridad de la obra y la implementación de pórticos de seguridad. Esta modificación fue inferior al 10%, por lo que se encuentra dentro del rango considerado como aceptable.
El proyecto no tuvo reevaluación. 
Finalmente, la iniciativa de inversión conservó durante su etapa de ejecución la magnitud recomendada.</t>
  </si>
  <si>
    <t>El costo anual equivalente expost estimado de la iniciativa modificada es menor a la iniciativa recomendada en un 3.01%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t>
  </si>
  <si>
    <t>El proyecto se ejecutó en un plazo total de 15 meses, un 87,5% sobre el plazo recomendado. Para los equipos y equipamientos, estos fueron  tramitados y adquiridos por el Nivel central de Junji y a diferentes proveedores, por lo que se consideraron en ambos ítems la fecha de inicio como la primera orden de compra y como fecha de término la recepción de los productos, quedando desfasados respecto al término de obra.
Para el ítem consultorías el incremento de 556% se explica en que el contrato es uno solo y considera diseño - ejecución en conjunto, por lo que en las fechas no queda reflejado los 90 días que demoró la consultaría. En la modalidad diseño con ejecución que este proyecto fue ejecutado, no se refleja el plazo real de la consultoría, ya que se rigen por el mismo contrato, desvirtuando el plazo de éste ítem.
Para ítem Obras Civiles el aumento del 87.6% se fundamenta en modificaciones al contrato las que totalizaron un aumento de 137 días adicionales a los 256 días del contrato original.
Las modificaciones del 1.21% corresponden a los incrementos que experimento el proyecto de M$12.720, respecto a lo recomendado, pero esto no refleja las variaciones reales, ya que el proyecto fue adjudicado un   13.9% más bajo, y luego tuvo ajuste de cubos, aumentos y obras extraordinarias por cambios en materiales de revestimientos y pisos, incorporación solerillas de caucho y mejoramiento terminaciones cielos, y además experimentó dos disminuciones y aumentos que quedaron en términos presupuestarios en cero, pero que se consideran significativos, existiendo informe técnico que acredita y justifica los cambios, sin embargo se considera que debió haber sido re-evaluado, ya que las variaciones fueron de un 18.2% respecto de lo contratado.
En relación a la magnitud, esta varió de 957 a 930 metros cuadrados por ajustes del proyecto de acuerdo a lo indicado por la Institución Técnica.
Respecto a los indicadores, el Cae expost disminuyó, debido a la variación que sufrió la inversión y a la deflactación de la moneda, ya que el indicador fue calculado en moneda 2014, por lo que el monto de la inversión contratado se llevo a esa moneda.</t>
  </si>
  <si>
    <t xml:space="preserve">EL INDICADOR ECONÓMICO SEÑALA UN ALZA DE UN 70,42% CON RESPECTO AL VALOR EX ANTE. </t>
  </si>
  <si>
    <t>HUBO UNA VARIACIÓN SOBRE EL 10%, NI INFORMDA, NI REEVALUADA, POR LO MISMO EL INDICADOR CORREGIDO SUPERA EN UN 70% EL ORIGINAL.
EL PROYECTO PRESENTÓ UN PLAZO TOTAL REAL DE 24 MESES, SIN TIEMPOS MUERTOS, LO QUE EQUIVALE A UN AUMENTO DE 118,18% CON RESPECTO AL PLAZO TOTAL RECOMENDADO ORIGINALMENTE. EL AUMENTO EN LOS PLAZOS FUE PRODUCTO DE LA DEMORA POR PARTE DE LA EMPRESA SANITARIA ESVAL EN LA APROBACIÓN DEL PROYECTO DE AGUA Y ALCANTARILLADO Y DEMORA EN RESOLUCIÓN Y MODIFICACIÓN POR PARTE DEL DEPARTAMENTO DE OBRAS MUNICIPALES DEL TABO EN CLASIFICAR EL CONDOMINIO EN CUESTIÓN COMO TIPO A.</t>
  </si>
  <si>
    <t>Dadas las modificaciones menores que sufrió el proyecto, el indicador de rentabilidad también presenta una variación menor.</t>
  </si>
  <si>
    <t>El proyecto se ejecutó en un plazo total de 28 meses, un 133,33% sobre el plazo recomendado. La principal causa de esta diferencia se encuentra en la prolongación de los plazos en el ítem de obras civiles, en el cual existieron modificaciones al diseño original que derivaron en modificaciones de contrato. Esta modificaciones de contrato se producen por cambio de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En relación a los costos, estos no tuvieron variaciones significativas en relación a los montos recomendados originalmente. El gasto en el ítem obras civiles estuvo próximo a lo recomendado, a pesar de existir modificaciones de contratos. En cuanto a consultoría, los contratos se hicieron por montos inferiores a los licitados, generando una leve diferencia respecto al monto recomendado. 
El proyecto no tuvo reevaluaciones, pero si modificaciones inferiores al 10%, es decir, dentro del rango aceptable.  Estas modificaciones corresponden a cambios en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La magnitud se mantuvo ivariable durante la ejecución del proyecto, construyéndose los 32600 metros cuadrados estipulados originalmente.
En conclusión el proyecto se desarrollo muy de acorde a lo presupuestado en cuanto a costos, plazos, considerando además la magnitud de intervención. también es un proyecto tecnológicamente sencillo sin grandes complicaciones para su ejecución,por lo que este resultado es esperable.</t>
  </si>
  <si>
    <t>El valor Actual de los costos, como el costo anual equivalente  aumentaron  en un 1.18% respecto a lo recomendado.
El costo privado neto por arranque disminuyó considerablemente en un 17.38%, ésto se explica por el aumento en número de arranques, durante la ejecución del proyecto, la cual fue de un 22% respecto a lo originalmente recomendado.</t>
  </si>
  <si>
    <t>Respecto a las etapas, los proyectos de agua potable rural sectoriales en su etapa de pre-inversión debieran ingresar al sistema nacional de inversiones situación que en la actualidad en la región del maule no se da.
Respecto a los plazos, el proyecto se desarrollo en un plazo mayor en un 25%, lo cual responde a aumento de plazo de 60 días para realizar modificaciones de obras.
Si se consideran las variaciones que se generaron en el proyecto  estas representan el 15.34% de aumento respecto a total recomendado y 16.25% de aumento respecto a total contratado, por lo se considera debió haber ingresado a reevaluación.  
Los montos no reflejan la variación del 15.34%, ya que la Unidad financiera, califica la modificación como menor del 10%, ya que a los aumentos de costos le rebaja las disminuciones.
Se realizaron  disminuciones de obras como también obras extraordinarias, aumentando significativamente el número de beneficiarios, de 173 a 212, lo que representa un aumento de la magnitud de un 22.5%.
Respecto a los indicadores económicos, el Vac y Cae aumentaron en un 1.18%, y el costo privado neto por arranque disminuyo significativamente, ya que se incrementaron el numero de beneficiarios. 
La magnitud original corresponde a 173 arranques, la unidad técnica aumenta arranques al modificar el contrato, no se tiene a la vista el nuevo presupuesto modificado, solo se cuenta con contrato modificado que habla de nuevas viviendas beneficiadas por lo que se desprende que la magnitud ex post ingresada por la Unidad técnica considera 39 nuevos arranques. Lo que representa un aumento del 22.5%.</t>
  </si>
  <si>
    <t>El indicador económico para los proyectos de extensión de red de distribución eléctrica en el VAN privado que se determina mediante planilla de evaluación privada, entregando el monto correspondiente al subsidio que debe coincidir con el monto total solicitado para el item obras civiles, M$ 2.152.721 (-). El cuadro no permite el ingreso de números negativos.</t>
  </si>
  <si>
    <t>En general la ejecución del este proyecto se ajustó a los parámetros con los cuales fue formulado y evaluado para la obtención de la respectiva recomendación técnica satisfactoria, por cuanto se ejecutó mediante convenio directo con la empresa distribuidora de acuerdo a las atribuciones que le otorga lo dispuesto en la glosa 4.2.2 del FNDR en cuento a poder suscribir directamente el contrato pues se trata de un subsidio a la inversión privada.
Por su parte los mayores plazos se encuentran justificados por las ampliaciones solicitadas, las que fueron atendidas por la Unidad Técnica, en consideración que no se trataron de mayores plazos atribuibles al ejecutor, sino a un estudio de paralelismo que presentó diferencias con los tendidos existentes de otras instalaciones y por características del suelo rocoso en sectores que debieron ser resueltos durante la ejecución.  
No se consigna en la ficha IDI el indicador económico correcto para este tipo de proyectos, debiendo ser VAN privado.</t>
  </si>
  <si>
    <t xml:space="preserve">El valor VAC corresponde al mismo de la ficha IDI. No se cuenta con información suficiente para calcular el valor ex post del indicador. </t>
  </si>
  <si>
    <t>Las variaciones del proyecto en plazos y costos se deben a aumentos de obra y obras extraordinarias que no fueron sujeto de reevaluación. Estas se detallan a continuación: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t>
  </si>
  <si>
    <t xml:space="preserve">1.-LA EVALUACION DE LA RED Y DE LOS EJES INDIVIDUALES  LA REALIZÓ SECTRA. LA EVALUACION DE LOS 3 EJES QUE SE CONSIDERAN EN LA PRESENTE INICIATIVA, ARROJAN UN VAN SOCIAL DE M$ 73.028, CON UNA INVERSION PRIVADA DE M$ 1.419.502, INVERSION SOCIAL DE M$ 1.149.797; DONDE SE EVALUARON LOS 3 EJES POR SEPARADO, PERO CONSIDERANDO QUE CONFORMAN UNA RED CON EL RESTO DE LA CIUDAD. 
2.-NO SE EVALUO LA RED MODIFICADA, PORQUE ERAN EJES QUE ESTABAN CONSIDERADOS EN LA EVALUACION DE LA RED DE LARGO PLAZO DE RANCAGUA.
 </t>
  </si>
  <si>
    <t>RESPECTO DE ESTA INICIATIVA, SE PUEDEN DESPRENDER VARIAS LECCIONES:
1.- NO TENIA DISEÑO, SOLO ANTEPROYECTO QUE SECTRA LICITO COMO UNIDAD TECNICA, EL CUAL FUE ELABORADO EN EL CONTEXTO DE UN ESTUDIO BASICO,  LA MUNICIPALIDAD TUVO QUE EJECUTAR LOS DISEÑOS DE ESTOS EJES, PARA PODER EJECUTAR LAS OBRAS.
2.-FUE ADAPTADO ESTE ANTEPROYECTO PARA QUE EL MTT LO PUSIERA EN SU LISTA DE PROYECTO DEL GOBIERNO DE LA PRESIDENTA BACHELET EN LAS 50 MEDIDAS, POR LO TANTO, SE HIZO CON EXTREMA CELERIDAD, SIN CONTAR CON UN INFORME DE TERRENO.
3.-ADEMAS, SE LES IMPUSO A LOS EJES DE CICLOVIAS, LAS NUEVAS NORMAS CONSTRUCTIVAS DE LAS  CICLOVIAS DE ALTO ESTANDAR, QUE CON LOS ESPACIOS DISPONIBLES ERAN MATERIALMENTE IMPOSIBLES.
4.-UN EJE NO FUE APROBADO POR SERVIU POR NO SER FACTIBLE TECNICAMENTE Y SE BUSCO AGREGAR 2 TRAMOS QUE FORMABAN PARTE DEL PLAN MAESTRO DE LARGO PLAZO, UNO SITUADO EN AV ALAMEDA, Y OTRO SITUADO EN AV ILLANES.</t>
  </si>
  <si>
    <t>EL INDICADOR ECONÓMICO COSTO EQUIVALENTE POR ATENCIÓN (CEA) $8.276, PRESENTA UNA LEVE DISMINUCIÓN RESPECTO AL VALOR ASOCIADO A LA REEVALUACION.</t>
  </si>
  <si>
    <t>EN RELACIÓN A LOS PLAZOS, EL PROYECTO TUVO UN CONSIDERABLE AUMENTO CON RESPECTO AL PLAZO RECOMENDADO DE UN 200%, SIENDO LA ADQUISICIÓN DE EQUIPAMIENTO EL ÍTEM QUE MAYOR AUMENTO PRESENTÓ. ADICIONALMENTE, LAS CONDICIONES DEL TERRENO OBLIGAN A REALIZAR MODIFICACIONES DE CONTRATO DE OBRAS CIVILES, REGISTRÁNDOSE UN AUMENTO DE PLAZOS DE 145 DÍAS, COMO TAMBIÉN A CONTRATAR CONSULTORÍA. EL PROYECTO TUVO UNA DURACIÓN TOTAL DE 36 MESES. 
CON RESPECTO A LOS COSTOS, LA INICIATIVA TUVO UNA CONSIDERABLE VARIACIÓN DE LO CONTRATADO Y GASTADO EN RELACIÓN A LOS MONTOS RECOMENDADOS. ESTO DERIVA DE LA REEVALUACIÓN QUE SUFRIÓ EL PROYECTO DEBIDO A MODIFICACIONES POR INCREMENTO DE OBRAS, DISMINUCIÓN DE OBRAS Y OBRAS EXTRAORDINARIAS PRODUCIDAS POR LAS CONDICIONES DEL TERRENO DE LA OBRA. LA VARIACIÓN DE LA REEVALUACIÓN FUE DE UN 28.98% RESPECTO A LO RECOMENDADO ORIGINALMENTE, EN TANTO QUE LOS ÍTEMS CONSULTORÍAS Y OBRAS CIVILES FUERON LOS QUE MAYOR VARIACIÓN AL ALZA TUVIERON EN RELACIÓN A LOS MONTOS RECOMENDADOS.</t>
  </si>
  <si>
    <t xml:space="preserve">Se observa una disminución en el indicador debido a la baja en los costos del proyecto. </t>
  </si>
  <si>
    <t>El proyecto se ejecuta en un plazo total de 17 meses, una disminución del 15% respecto al plazo total originalmente recomendado y sin presencia de tiempos muertos. El ítem Obras Civiles si bien tuvo una modificación de contrato que aumentó el plazo de ejecución en 45 días, de los cuales no hay antecedentes, se ejecutó en un plazo inferior al recomendado. 
En relación a los costos, el proyecto presenta una disminución de estos en relación a los montos recomendados, no quedando explicitado el origen de esta diferencia. La principal variación corresponde al ítem obras civiles, que si bien bien tuvo modificaciones de contrato que implicaron aumento, disminución y supresión de obras, presentó un gasto inferior al estipulado originalmente. 
El proyecto no tuvo reevaluaciones, pero si modificaciones inferiores al 10% debido a modificaciones en el contrato derivadas de la demolición y retiro de aceras, aumento de enfierraduras, hormigón, solerillas, reposición sumideros existentes, red eleéctrica y limpieza colector aguas.
La magnitud del proyecto se mantuvo invariante, ejecutándose los 15700 metros cuadrados estipulados en la etapa ex ante.
Finalmente, el proyecto se ejecuta dentro de lo recomendado en cuanto a plazos, costos y magnitudes. No obstante, la evaluación ex post de este proyecto presentó dificultades derivadas de la ausencia de respaldos que permitan validar y verificar la información ingresada</t>
  </si>
  <si>
    <t xml:space="preserve">En la cuarta columna de valores: Recomendado (Ex Ante) Corregido (N1), se actualizaron los valores de los indicadores de la recomendación original que estaban a moneda del 31/12/2014, con el fin de realizar la comparación con los indicadores reales en igual moneda presupuesto 2018.
Considerando el aumento de la inversión final realizada, de acuerdo a lo efectivamente contratado y gastado, los indicadores reales resultaron superiores en 3,47% respecto a los recomendados en el ex ante. </t>
  </si>
  <si>
    <t>El proyecto presentó modificaciones de plazo y costos en las asignaciones de Obras Civiles y Consultorías, debido al tiempo requerido para la obtención de la aprobación de la modificación de atraviesos y paralelismos por parte de la Dirección de Vialidad, y la paralización de obras a la espera de la realización de la extensión de la red por parte de la empresa distribuidora de energía. 
Asimismo, si bien el proyecto no tuvo reevaluación, si una modificación por concepto de las obras, las cuales se contrataron en un 9,24% superior respecto al monto recomendado y posteriormente se realizó un ajuste a las partidas lo que implicó una disminución de contrato, por lo que el aumento real de la inversión fue de 4,95%, respecto a lo analizado en la evaluación ex ante. 
Los ajustes realizados al contrato correspondieron a cambios en: recinto de regulación, red de distribución (con aumento de 8 nuevos arranques), obras viales, red de impulsión y obras eléctricas. 
Respecto a los valores de los indicadores de evaluación, éstos resultaron mayores en un 3,47% respecto a lo recomendado en la evaluación ex ante.
En cuanto a los gastos realizados, la información del BIP registra valores mayores a la información del SIGFE, no existiendo explicaciones al respecto. 
Con todo lo anterior, y en relación a lo recomendado en el ex ante, el plazo total de ejecución del proyecto fue 100% superior sin y con tiempos muertos. 
Como se indicó anteriormente, en el desarrollo de la ejecución del proyecto hubo un aumento de la magnitud, con la construcción de 8 nuevos arranques, quedando en total con 129 arranques.
El proyecto entró en operación el 27/03/2019 sin observaciones a la fecha, según lo indicado por la Unidad Técnica. La recepción definitiva de la obra se realizará después del término de la garantía, que vence el 18/12/2019.</t>
  </si>
  <si>
    <t>Se coloco la superficie que el MINSAL informo la cual no consideraba las superficies de estacionamientos y algunos recintos técnicos</t>
  </si>
  <si>
    <t>El incremento en los plazos  de ejecución se debió a que en el item de consultorías  se contrato con la primera licitación de las obras civiles las cuales se tuvieron que volver a licitar esto implico un aumento en el plazo de las consultorías. El incremento en el plazo  del equipamiento no afecto el inicio de la operación.
En relación a los costos, el proyecto no tuvo reevaluación mpero si una modificación inferior al 10%. Esta modificación fue debido a que se gastó menos en los ítem equipos, equipamiento, obras civiles, otros gastos, gastos administrativos y un poco mas en consultorías totalizando una variación de -$22.719 entre la programación de la inversión y la solicitud de financiamiento. 
Con respecto a la magnitud, esta tuvo un incremento para los accesos exteriores, grupo electrógeno y una bodega con 17, 12.87 y 10 metros cuadrados respectivamente.</t>
  </si>
  <si>
    <t>El proyecto  se  ejecutó de acuerdo a la   magnitud  recomendada. Además  y  dado que  el  costo  real  del proyecto  fue  inferior  al  valor  de  obras  recomendado, la actualización del  indicador de rentabilidad  aumenta  positivamente en un 3,24 %, por tanto,  el proyecto resulta  con una mayor rentabilidad a la estimada inicialmente.</t>
  </si>
  <si>
    <t xml:space="preserve">El proyecto se ejecutó en un plazo total de 10 meses, un 16,67% bajo el plazo total recomendado. El contrato de obras civiles tuvo 2 aumentos de plazos que totalizaron 105 días debido a daños ocasionados por lluvias y rotura de matriz durante los trabajos de excavación. No obstante, la obra se ejecutó en un plazo inferior al recomendado originalmente. 
Los proyectos  de  pavimentación  que  cuentan  con una ingeniería bien desarrollada y  aprobada por  SERVIU  tienden  a no  generar  cambios  en la  magnitud  de las obras  aprobadas para el proyecto, en el caso de  este proyecto  se observa  una  sobre  estimación de  costos tanto  de los  ítem de obras  civiles  como de consultoría.
El proyecto  no  fue  reevaluado, pero si una disminución en el contrato de obras civiles debido a que fueron descontados los gastos correspondientes a a la inspección SERVIU. Esta modificación es inferior al 10% y por tanto se encuentra del rango considerado como aceptable. 
En relación a la magnitud, esta se mantuvo invariante, construyéndose los 11728 metros cuadrados de pavimento de la calle Arturo Prat. A la fecha el proyecto no ha presentado inconvenientes. </t>
  </si>
  <si>
    <t>EL RATE RS, DADO POR EL SISTEMA EL 16/9/2016, SEÑALABA LO SIGUIENTE:
LA ALTERNATIVA SELECCIONADA EN EL TERRENO ACTUAL, CON ESTRUCTURA DE  ALBAÑILERIA REFORZADA Y METALICA: LOS COSTOS DE INVERSION ESTIMADOS ASCIENDEN A M$ 867.201. LA INVERSION SOCIAL DE ESTA ALTERNATIVA SE ESTIMA EN M$ 679.521. LOS COSTOS DE MANTENCIÓN Y OPERACIÓN ANUALES, CORRESPONDEN A M$ 1.047 Y M$ 962, RESPECTIVAMENTE.-
LOS INDICADORES DE RESULTADO SON: VAC DE M$ 734.786, Y CAE ES DE M$ 64.062.
CON UNA INVERSION DE $ 930.785.384, LOS INDICADORES DE RESULTADO SON: VAC DE M$ 780.027, Y CAE ES DE M$ 68.006..</t>
  </si>
  <si>
    <t>DURANTE EL PROCESO DE LICITACION, LA UNIDAD TECNICA INTRODUJO CAMBIOS EN LAS CONDICIONES TECNICAS DEL PROYECTO, LAS CUALES FUERON DADAS A CONOCER EN LA SOLICITUD DE REEVALUACION PARA ADJUDICAR AL CONTRATISTA . LA MODIFICACION MAS RELEVANTE, ES QUIZAS LA DE UN CANAL DE REGADIO QUE PASA POR EL TERRENO MUNICIPAL, Y NO PERMITE EL EMPLAZAMIENTO DEL CENTRO DE EVENTOS. 
ESTO SE DEBE A QUE EL MUNICIPIO AUMENTO LA SUPERFICIE DE LA CANCHA DE FUTBOL, CON LO QUE OCUPO EL ESPACIO QUE SE HABIA DESTINADO PREVIAMENTE POR DISEÑO AL CENTRO DE EVENTOS.
LO ANTERIOR OBLIGO AL DESPLAZAMIENTO DEL CENTRO DE EVENTOS, CON LO CUAL UN VERTICE DEL EDIFICIO QUEDARIA SOBRE EL CANAL DE REGADIO. ELLO  HIZO  NECESARIO MODIFICAR LA TRAYECTORIA DEL CANAL EN EL PREDIO.
CABE SEÑALAR QUE EL DISEÑO FUE LICITADO POR EL PROPIO MUNICIPIO, Y TAMBIEN ES LA UNIDAD TECNICA DE LA ETAPA DE EJECUCION. SIN EMBARGO, EL MISMO MUNICIPIO AUTORIZA MOVER EL RECINTO QUEDANDO SOBRE EL CANAL.
ESTA SITUACIÓN EN QUE UN MUNICIPIO  PROVOCA INTERFERENCIAS ENTRE PROYECTOS, SUELE OCURRIR MUY A MENUDO YA QUE LOS MUNICIPIOS REALIZAN OBRAS CON RECURSOS DEL FRIL, POR EJEMPLO, QUE INTERFIEREN POSTERIORMENTE CON DISEÑOS APROBADOS POR LOS PROPIOS MUNICIPIOS. EN OCASIONES QUEDANDO LOS DISEÑOS TOTALMENTE INVALIDADOS.</t>
  </si>
  <si>
    <t>NO EXISTIÓ VARIACIÓN  DEL INDICADOR DE RENTABILIDAD SOCIAL.</t>
  </si>
  <si>
    <t>El proyecto tuvo un plazo total de 19 meses, un un 90% por sobre el plazo total original recomendado. El incremento en los plazos se debió principalmente a que no se pudo hacer coincidir la adquisición del equipamiento con las obras civiles, comprándose después de que la obra estaba terminada. 
En relación a los costos, estos no tuvieron variaciones significativas, aún cuando existieron modificaciones en el contrato de obras civiles por aspectos no considerados en la etapa de diseño, como la construcción cuello de acceso al CECOSF e incorporación de refuerzos estructurales, ventana plomada en box dental, bancas para las salas de espera, ducha ginecológica y by pass en estanque de agua. 
El proyecto no tuvo reevaluación, pero si una modificación de -1.54%, inferior al 10% considerado como aceptable. 
En cuanto a la magnitud del proyecto, hubo una diferencia de 30 metros cuadrados producto de que en la recomendación se informó la magnitud excluyendo la superficie de accesos exteriores y grupo electrógeno. por lo tanto se ejecutó lo efectivamente estimado.</t>
  </si>
  <si>
    <t>No existen variaciones significativas al respecto</t>
  </si>
  <si>
    <t>El proyecto se ejecutó en un plazo total de 20 meses, un 81.82% sobre el plazo originalmente recomendado.  El proyecto se retrasó por mejoramiento de suelos no contemplados inicialmente, como también la necesidad de actualización del proyecto de arquitectura. 
Los costos se incrementaron significativamente producto de que los montos ofertados en los procesos licitatorios fueron superiores a los publicados, como también de mejoras en el terreno de la obra. Estas situaciones derivaron en cinco reevaluaciones y una modificación inferior al 10%
La magnitud no tuvo variaciones, construyéndose los 2362 metros cuadrados estipulados originalmente. 
Finalmente, el proyecto cumplió a cabalidad  en la evaluación consiguiendo entregar los bienes y servicios que se requerían</t>
  </si>
  <si>
    <t>Corregido por moneda, actualizado a $ 2018. 
No hay variación en los indicadores, dado que la reevaluación se realizó con el valor del contrato.</t>
  </si>
  <si>
    <t>El proyecto se ajusta a lo recomendado respecto a las obras ejecutadas. En relación al costo recomendado reevaluado, no existe variación ya que la reevaluación se realizó con el monto entregado por la licitación.  Respecto al costo inicial recomendado, antes de la reevaluación, el proyecto presente un aumento del  12,87%.
Respecto a los plazos, se produce un aumento de 60 días, cifra que no es significativa para proyectos de este tipo y esperable que puedan ocurrir por dificultades que se encuentren en terreno propio de este tipo de obras.
La magnitud no tuvo variaciones, construyéndose los 146 arranques estipulados originalmente.</t>
  </si>
  <si>
    <t>Este proyecto presenta como indicadores de rentabilidad el Valor actual de los costos (VAC) y el Costo Anual Equivalente (CAE). Estos dos indicadores presentan magnitudes inferiores de 8,36% en relación a lo recomendado, lo que se explica por que fue contratado y ejecutado en un monto inferior a la inversión recomendada.</t>
  </si>
  <si>
    <t>El proyecto fue ejecutado en un plazo total de 8 meses, un 14,29% sobre el plazo total recomendado originalmente, lo cual no es significativo.
En relación a los costos, la obra se ejecuta por un monto inferior a lo estipulado originalmente debido a que la empresa contratista presentó una oferta por un monto inferior a la licitada. El proyecto no presenta reevaluaciones ni modificaciones inferiores al 10%.
La magnitud del proyecto no presenta variaciones, construyéndose los 218 arranques considerados originalmente. 
Los indicadores de rentabilidad presentan una variación del 8,36%, fundamentado en la menor inversión requerida para materializar el proyecto.
En conclusión, el proyecto se ejecuta con ligeras variaciones en el plazo de ejecución y los monto contratados y gastados, que se consideran poco significativas y  que están dentro de lo esperable para este tipo de iniciativas.</t>
  </si>
  <si>
    <t xml:space="preserve">En la cuarta columna de valores: Recomendado (Ex Ante) Corregido (N1), se actualizaron los valores de los indicadores de la recomendación original que estaban a moneda del 31/12/2014, con el fin de realizar la comparación con los indicadores reales en igual moneda presupuesto 2018.
Considerando la disminución de la inversión final, de acuerdo a lo efectivamente contratado y gastado, los indicadores reales resultaron menores en -2,29% respecto a los recomendados en el ex ante. </t>
  </si>
  <si>
    <t>El proyecto presentó modificaciones de plazo en las asignaciones de Obras Civiles y Equipamiento, debido a ajustes requeridos en la primera, y a un proceso de reevaluación no realizado finalmente en la segunda. 
Con lo anterior, y en relación a lo recomendado originalmente en el ex ante, el plazo total de ejecución del proyecto fue 122,22% superior sin tiempos muertos, y 155,56% superior con tiempos muertos. En cuanto a los montos ejecutados en relación a la recomendación  original ex ante, el proyecto presentó un costo contratado y gastado menor en -7,43%.
En relación a los costos, todas las asignaciones tuvieron un gasto real menor al recomendado ex ante, por menores valores en sus precios unitarios. Respecto a los valores de los indicadores de evaluación, éstos resultaron menores en un -2,29% respecto a lo recomendado en la última evaluación ex ante, comparados en igual moneda del 2018.
En cuanto a los gastos realizados, la información del BIP es igual a la información del SIGFE no existiendo diferencias. No obstante, en el análisis del sistema ex post se aprecia una diferencia entre lo gastado y lo contratado de las asignaciones de Consultorías, Equipamiento y Equipos que está relacionada con el ajuste de la moneda, ya que hubo gastos en el 2016 y 2017, o 2017 y 2018, respectivamente, ajuste que no es efectivo considerando que los montos contratados en estas asignaciones son a suma alzada.
En cuanto a la magnitud de la iniciativa, fueron construidos los 656 metros cuadras estipulados originalmente. 
El proyecto entró en operación el 28/08/2017 no existiendo observaciones a la fecha según lo indicado por la Unidad Técnica. Todavía no existe recepción definitiva de la obra.</t>
  </si>
  <si>
    <t>El indicador económico considerado en la recomendación favorable fue el VAN Social.  La variación entre el VAN Real y el original alcanza al 74%, el que se explica por el  costo real significativo menor en relación al monto recomendado.</t>
  </si>
  <si>
    <t>El proyecto se ejecuta con variaciones significativas  en el plazo de ejecución, el cual se explica principalmente por la modalidad de ejecución, dado que es proyecto se licito por partes, lo que significo 4 contratos de ejecución de obras.  Entre el primer y ultimo contrato, transcurrieron 28 meses, tiempo que es muy superior al plazo recomendado.
El monto contratado y gastado, presenta una diferencia significativa en relación a lo recomendado en el ítem de obras civiles (aprox. - 36%). La explicación puede estar asociada a la división de la ejecución en 4 contratos de menor magnitud, lo que mejora la competencia en los procesos de licitación.
La magnitud del proyecto no presenta variaciones, dado que se contrataron las obras que fueron recomendados y las modificaciones menores al 10%, no afectaron esta magnitud, más bien corresponden a mejoras para un buen funcionamiento del proyecto. No existieron reevaluaciones.
El indicador de rentabilidad  mejora en un 74%, fundamentado en la menor inversión requerida para materializar el proyecto.
La magnitud del proyecto se mantuvo invariable, construyéndose los 6000 metros cuadrados de ciclovías estipuladas originalmente. 
Finalmente, el proyecto se ejecuta conforme a lo programado en cuanto a la magnitud y con variaciones en plazos y en menor medida en costos. Se destaca la considerable mejora en términos de iluminación de las zonas aledañas a la obra.</t>
  </si>
  <si>
    <t>Al no existir reevaluaciones, no se modificaron los indicadores de la recomendación original.</t>
  </si>
  <si>
    <t>El proyecto fue adjudicado en su segunda licitación y requirió de un aumento de presupuesto (menor al 10%) para su adjudicación por lo que se solicitó la aprobación del Consejo Regional. Luego los usuarios del proyecto (locatarios) solicitaron extender la fecha de entrega de terreno debido a que la época estival (verano) era su mejor temporada de visitantes.
El proyecto sufrió modificaciones en la materialidad de su estructura y posteriores cambios en su programa debido a normativa del servicio de salud.
Durante su ejecución la directiva de los locatarios sufrió modificaciones en cuanto a sus participantes los cuales solicitaron cambios o nuevos requerimientos al proyecto.
En general la Unidad Técnica no pudo realizar buen uso de los recursos debido a que las 2 asesorías contratadas terminaron anticipadamente el contrato no habiendo cumplido el objetivo en cuanto a su utilidad.</t>
  </si>
  <si>
    <t>El valor VAC corresponde al mismo de la ficha IDI. No se cuenta con información suficiente para calcular el valor ex post del indicador.</t>
  </si>
  <si>
    <t xml:space="preserve">El proyecto tuvo 4 ampliaciones de plazo y 3 aumentos de obra debido a cambios en el diseño de proyecto. El plazo total real superó en 25% al plazo recomendado. Sin embargo, los costos reales no superaron los recomendados.  El proyecto no tuvo reevaluaciones. </t>
  </si>
  <si>
    <t>No existen modificaciones a los indicadores.</t>
  </si>
  <si>
    <t>Proyecto se ejecuto segun lo recomendado, a excepción del plazo que se vio extendido sin aparentes argumentos para esto desde la unidad formuladora.</t>
  </si>
  <si>
    <t>No existió variación en los indicadores recomendados originalmente.</t>
  </si>
  <si>
    <t>Proyecto se desarrollo en normalidad de acuerdo a lo recomendado, no teniendo que ser reevaluado.</t>
  </si>
  <si>
    <t>Los valores recomendados en la re evaluación fueron:
CAE M$ = 84.416
VAC M$ = 968.243
El nuevo costo por solución fue de 192,55 UF/arranque (considerando la obra completa para 160 arranques), valor que supera al valor referencial de 144 UF.
Se recalcularon los indicadores llevando el gasto real a la fecha de recomendación (moneda 2014, lo queda un monto de M$ 2.223.564), y se obtuvieron los siguientes indicadores:
CAE M$ = 81.451
VAC M$ = 934.231
El valor por solución (considerando la obra completa para 228 arranques) es de 130,05  UF/ arranque (no supera las 144 UF)
Se observa que lógicamente disminuyeron los indicadores debido a que el gasto real fue menor al recomendado y a que aumentaron los arranques ejecutados.</t>
  </si>
  <si>
    <t>El proyecto se ejecutó en un plazo total de 18 meses, un 200% sobre el plazo recomendado. La variación en el plazo recomendado y el real se deba a la realización de modificaciones presupuestarias, por obras extraordinarias, que redundaron en el aumento de plazo, que se justificaron principalmente por el tiempo transcurrido entre la recomendación favorable y la adjudicación. También, por un aumento en la población beneficiada
Los costos fueron superiores a los recomendados, debido a que el proyecto fue reevaluado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
Los proyectos sanitarios en sectores rurales, muchas veces no están captando la realidad de la dinámica de la  construcción de viviendas particulares que se deben conectar al sistema, las cuales son ejecutadas en el tiempo que transcurre entre que se terminan los diseños y se ejecutan las obras. En este caso hubo un aumento del 42,5 % de arranques, pasando de 160 a 228.
Sólo se consulta por construcción de conjunto de viviendas y no por viviendas particulares a la DOM y Serviu.
Se debería considerar en el análisis, los terrenos que sean posibles de edificar y no solamente las construcciones existentes. Lo anterior permitiría dimensionar las obras y que no vean disminuida su capacidad antes del período de previsión.</t>
  </si>
  <si>
    <t>El costo real del proyecto fue menor al recomendado en 9.88% por lo tanto el  indicador económico disminuye.</t>
  </si>
  <si>
    <t>El proyecto fue ejecutado en un tiempo menor de lo programado originalmente al igual que los costos reales fueron menores a los recomendados, sin considerar el aporte directo de los beneficiarios ya que no se disponen de registros que respalden estos.
Se ha constatado que en dos casos puntuales, los usuarios han sobrecargado los sistemas, lo que ha derivado en que operen los mecanismos automáticos de los sistemas, recuperándose el servicio de estos posteriormente. Lo anterior por el uso de equipos de refrigeración de gran requerimiento energético para su funcionamiento.
Los pobladores en su gran mayoría han manifestado que estas soluciones fotovoltaicas han cumplido y superado las expectativas que ellos tenían en este tipo de soluciones de energía eléctrica para sus viviendas.</t>
  </si>
  <si>
    <t xml:space="preserve">El indicador económico tuvo una disminución respecto al indicador ex ante debido a la baja en los montos contratados y gastos reales del proyecto. </t>
  </si>
  <si>
    <t xml:space="preserve">El proyecto tuvo una duración total de 13 meses, un 18.18% sobre el plazo originalmente recomendado. Esta variación es producto del, según lo informado por la institución técnica, proceso previo,  preparación  BAE, aprobación de ellas y sumado a los tiempos del proceso de adjudicación. Las obras civiles se ejecutaron dentro del plazo estipulado en la programación, sin requerir aumentos. 
En relación a los costos, estos fueron inferiores a los recomendados, debido probablemente a una sobre estimación de estos en la etapa de diseño de la iniciativa. El contrato de obras civiles tuvo modificaciones debido a movimiento de tierras, obras de hormigón, drenaje y protección de muros y pilas de socalado, teniendo un aumento efectivo de M$ 12.390, inferior al 10% y por tanto dentro del rango considerado como aceptable. El proyecto no tuvo reevaluaciones.
La magnitud se mantuvo invariante, construyéndose los 520 metros de muro de contención estipulados originalmente. </t>
  </si>
  <si>
    <t>El proyecto cumplió sus objetivos y no sufrió modificaciones. Finalmente  en este contrato no hubo  Consultoria  ya que el proceso licitatorio no fue satisfactorio.</t>
  </si>
  <si>
    <t>No hubo cambios en la magnitud de luminarias instaladas</t>
  </si>
  <si>
    <t>l proyecto se ejecutó en un plazo total de 23 meses, un 283,33% sobre el plazo total recomendado. Existió un retraso de 47 días debido a retrasos en la Inspección Técnica con aplicación de multa, la empresa recurrió a Tribunales, los que ordenaron que se debía dejar sin efecto.
Los costos del proyecto fueron inferiores a los recomendados, dado que la empresa fue contratada por un monto inferior. No hubo reevaluaciones ni modificaciones inferiores al 10%.
En cuanto a la magnitud, se instalaron las 2696 luminarias estipuladas originalmente.
En conclusión, el proyecto fue ejecutado según monto y magnitud recomendadas, no existiendo reevaluaciones o modificaciones al diseño original.</t>
  </si>
  <si>
    <t>Si bien existió una variación en la reevaluación, no hay registro de ella en el BIP, debido a que en el RE se modificaron los indicadores originales.</t>
  </si>
  <si>
    <t>El proyecto se ejecuto fuera de los plazos establecidos originalmente, lo que retardo su operación, aumentando su costo inicial.</t>
  </si>
  <si>
    <t>No existe cambio en el indicador.</t>
  </si>
  <si>
    <t xml:space="preserve">El proyecto se ejecuto en un plazo total de 13 meses que corresponde a un plazo de un 64.5 % superior  de lo recomendado y a lo inicialmente contratado. Los aumentos de plazo se deben a a modificaciones de obras  efectuadas en el proyecto lo que ha generado demora en la ejecución y a gestiones administrativas relacionadas con la modificación del contrato que excedió del 10 %  y por lo tanto requería modificación del  convenio. Por otra parte  falta de la empresa Claro termine de efectuar las obras  de traslado de redes   a  la nueva ubicación de la  postaciòn.
En relación a los costos, estos no presentan variaciones significativas en relación a lo recomendado. No obstante, el proyecto presenta una  re evaluación, dado que la unidad técnica SERVIU solicita recursos adicionales  para materializar obras extraordinarias, , para el levantamiento de la rasante en 1 metro, pavimentación que mejora la evacuación de aguas lluvias y modificaciones en el muro considerado originalmente. Todos estos aspectos consideran mejorar la solución que se va a dar, mejorando la accesibilidad de los vecinos a sus viviendas y fueron solicitados por la comunidad. 
La magnitud no tuvo modificaciones, ejecutándose los 423 metros cúbicos de muro. </t>
  </si>
  <si>
    <t xml:space="preserve">La iniciativa no sufrió una alteración en la rentabilidad producto de la reevaluación, que tuvo por objetivo incorporar "adecuaciones" en otro tramo de intervención. </t>
  </si>
  <si>
    <t xml:space="preserve">En líneas generales el proyecto cumplió con lo recomendado en cuanto a montos e indicadores. </t>
  </si>
  <si>
    <t>EL VAC CORREGIDO ES SUPERIOR EN 8,79% RESPECTO  AL RECOMENDADO REEVALUADO, LO QUE SE EXPLICA POR EL MAYOR COSTO DE LAS OBRAS CIVILES DADO EL TERMINO ANTICIPADO DEL PRIMER CONTRATO DE OBRAS CIVILES Y LA SUSCRIPCION DE UNA SEGUNDO CONTRATO PARA TERMINAR LAS OBRAS.</t>
  </si>
  <si>
    <t>EL PROYECTO PRESENTA VARIACIONES SIGNIFICATIVAS EN EL COSTO Y PLAZO. EN CUANTO A LA MAGNITUD, SI BIEN PRESENTA UNA PEQUEÑA VARIACION, ESTA NO ES SIGNIFICATIVA.
LAS VARIACIONES EN EL COSTO SE EXPLICAN POR UNA SUBVALORACION EN LA ESTIMACION EN LA RECOMENDACION INICIAL, LA QUE FUE CORREGIDA MEDIANTE UNA REEVALUACION DESPUES DE HABER REALIZADO TRES PROCESOS DE LICITACION.
EL PROYECTO FUE REEVALUADO POR SEGUNDA VEZ PARA INCORPOPAR  OBRAS EXTRAORDINARIAS, ALGUNAS DE LAS CUALES RESPONDEN A REQUERIMIENTOS DE LA AUTORIDAD SANITARIA PARA RECEPCIONAR LAS OBRAS. 
EL PROYECTO TUVO UN TERMINO ANTICIPADO DE CONTRATO, QUEDANDO OBRAS INCONCLUSAS, RAZON POR LA QUE SE REALIZÓ UNA NUEVA LICITACION PARA EL TERMINO DE LAS OBRAS CIVILES.
TAMBIEN SE CONTRATARON CONSULTORIAS PARA ASESORIA A LA INSPECCION TECNICA.
TODO LO ANTERIOR IMPLICO QUE EL PLAZO DE EJECUCION SE EXTENDIERA ENTRE DICIEMBRE DE 2013 Y DICIEMBRE DEL 2018, PLAZO MUY SUPERIOR AL ORIGINALMENTE RECOMENDADO.
CABE SEÑALAR QUE ESTE PROYECTO FUE FINANCIADO POR EL SUBTITULO 33, TRANSFERENCIAS, POR LO QUE LA FORMA DE REGISTRO POR PARTE DEL GORE VARIO, Y NO APARECEN REGISTRADOS TODOS LOS COSTOS EN EL MODULO DE EJECUCION DEL BANCO INTEGRADO DE PROYECTOS, RAZON POR LA QUE NO SE REFLEJA EL COSTO TOTAL DE LA INICIATIVA EN LAS FICHA IDI.</t>
  </si>
  <si>
    <t>El proyecto no tiene variaciones significativas  en los indicadores económicos.. Con una variaciòn total en el costo de 4,04%</t>
  </si>
  <si>
    <t>En términos generales el proyecto se desarrolla en tèrminos de lo esperado,  de costo y magnitud eso si con un considerable aumento en el plazo por la instalación de los equipamientos y aumentos de plazo debido a la construcción de un muro de contención que retrasó la ejecución de las obras. Finalmente, los plazos fueron  superior en 16 meses porque fueron subestimados.
En cuanto a los costos, estos no tuvieron un incremento significativo. Las principales modificaciones que se hace son la incorporación de un elevador para minusválidos y de un sistema de calefacción que no fueron considerados en el diseño original. Esta modificación es inferior al 10% y por tanto se encuentra dentro del rango considerado como aceptable. El proyecto no tuvo reevaluación. 
La magnitud no tuvo variaciones, construyéndose los 526 metros cuadrados de jardín infantil. 
En proyectos de educación como estos jardines JUNJI es primordial coordinar con la unidad técnica y contratista la compra y suministros de equipos y equipamientos para que estos se encuentren disponibles al término de la obra.</t>
  </si>
  <si>
    <t>Las  obras de  construcción de recinto  alcanzó a 3.263 M2, con incremento de 339 M2 respecto  de lo  recomendado es   decir  un 10,9% de aumento  en la superficie, las  zonas  exteriores consideraban  la  intervención  de 2.040 M2, se ejecuto  esta  misma superficie. Al licitarse  en conjunto  diseño  y  ejecución es posible  encontrase  con modificaciones significativas, pues  no  esta  definido con precisión  el programa arquitectónico a  realizar. En cuanto al  indicador  de  costo  eficiencia  resulta un 8,57% menor que el recomendado, por tanto, se concluye  que los costos  reales  del proyecto  fueron   menores a los  valores recomendados.</t>
  </si>
  <si>
    <t>El proyecto se ejecutó en un plazo total de 17 meses, un 13;33% sobre el plazo originalmente recomendado. La  institución técnica  licito  el proyecto  como un paquete, por  tanto , los  tiempos considerados individualmente en la  recomendación inicial, no  fueron respetados. 
Los costos fueron levemente inferiores a los montos recomendados debido a que algunos ítems fueron adquiridos o contratados por montos inferiores a los estipulados originalmente. El proyecto tuvo una reevaluación debido a que en los procesos licitatorios las ofertas presentadas superaban el monto publicado, por tanto debió se modificado. 
En relación a la magnitud, la  obra alcanzó los 3.263 Metros cuadrados, con incremento de 339 Metros cuadrados respecto  de lo  recomendado es   decir  un 10,9% de aumento  en la superficie. Las  zonas  exteriores consideraban  la  intervención  de 2.040 Metros cuadrados. Al licitarse  en conjunto  diseño  y  ejecución es posible  encontrase  con modificaciones significativas, pues  no  esta  definido con precisión  el programa arquitectónico a  realizar.
Finalmente, esta  claro  que  la  realización de  proyectos  que en  conjunto  se  licitan diseño  y  ejecución  con  especificaciones  referenciales genera   aumento   en los  costos de las obras civiles y  menores gastos  en  los otros ítems , en   equipos  y  consultorías. La  incertidumbre que  implica este modelo  de ejecución de proyectos,  genera  alteración de los  costos  estimados y  de los plazos de ejecución, por  tanto,  se  debiera preferentemente   ejecutar la  cada etapa por separado.</t>
  </si>
  <si>
    <t>No hubo variación en los indicadores económico si consideramos el monto corregido después de la revaluación del proyecto.</t>
  </si>
  <si>
    <t>El proyecto se postulo a la etapa de ejecución con diseños elaborador por el municipio.
Se recomendó para ser ejecutado en un plazo de 10 meses y se ejecutó en 21 meses las obras civiles. Un plazo de 10 meses en consultorías y  se ejecuto en 17 meses. El equipamiento se recomendó y ejecutó en un mes.
El proyecto se revaluó para incorporar partidas que mejoraron el cierre perimetral del recinto. El Gobierno Regional  aprobó dos modificaciones de contrato por un monto inferior al 10% de las obras civiles.
El GORE autorizó aumentos y disminuciones de obras y no se informa con mayor detalle si fueron menores. 
No hubo gran variación entre lo contratado y lo gastado a partir de la revaluación.
Respecto de la magnitud, no hay variación en la cantidad de metros cuadrados construidos.
No hubo variación en los indicadores después de la revaluación del proyecto.</t>
  </si>
  <si>
    <t>No fue sujeto a procesos de re evaluación por tanto mantiene sus indicadores de resultados.</t>
  </si>
  <si>
    <t>Proyecto Meta Presidencial “Más Salas Cuna y Jardines Infantiles para Chile".  Para el análisis,  se establecieron requerimientos sectoriales específicos establecidos en el documento  Oficio N° 1908 de fecha 01-09-2014 dirigido desde la SES  del  Ministerio de Desarrollo Social y Familia a la Vicepresidencia de JUNJI. En este documento se establecieron estándares para postular proyectos directamente desde la etapa de Perfil a Ejecución, esperando reducir tiempos contando con el diseño de arquitectura completamente desarrollado, entre otros requerimientos. Por tanto,  al no contar con estudios de ingeniería y/o especialidades terminados, ni con los permisos de edificación realizados era evidente la visbilización de algunas problemáticas que pudieran surgir en la ejecución del mismo, tanto en las obras extraordinarias como en el permiso de edificación y certificado de recepción definitiva.
Proyecto varía en cuanto a sus plazos, costos y magnitud. Pero no es posible referirse con mayor profundidad por parte del evaluador porque no se tuvieron los antecedentes de cambios o ajustes a la vista durante la ejecución. Los informes finales no dan cuenta del guión del proceso de ejecución. Se rescata que este Jardín Infantil, brindará cobertura a 40 infantes entre 0 y 4 años de la comuna de Alto Hospicio.  En cuanto a los servicios que presta, resuelve un problema de demanda por educación pre escolar de 40 infantes entre 0 y 4 años de la Comuna de Alto Hospicio. Este Jardín Infantil, ofrecerá a la comuna mejores espacios para el aprendizaje y cuidado de los preescolares; una mayor cobertura preescolar y un  mejoramiento de la oferta preescolar en la comuna, además de una infraestructura del Estado con mejores estándares y funcionalidad  para los niños y niñas.</t>
  </si>
  <si>
    <t>El valor de los indicadores económicos  corresponde al mismo de la ficha IDI. No se cuenta con información suficiente para calcular el valor ex post de los indicadores.</t>
  </si>
  <si>
    <t>A pesar de las inconsistencias en algunos item presupuestarios, se puede señalar un buen comportamiento del proyecto en términos de obras civiles.</t>
  </si>
  <si>
    <t>El indicador económico considerado en la recomendación favorable fue el VAN Social.  La variación entre el VAN Real y el original alcanza al 11,05%, el que se explica por el menor costo real en relación al monto recomendado.</t>
  </si>
  <si>
    <t>El proyecto se ejecuta con variaciones significativas  en el plazo de ejecución, el cual se explica por aumentos de obras pero principalmente por la modalidad de ejecución, dado que es proyecto se licito por partes, lo que significo 5 contratos de ejecución de obras.  Entre el primer y ultimo contrato, transcurrieron 8 meses, que corresponde al 70% del plazo recomendado. 
El monto contratado y gastado, presenta una diferencia poco significativa en relación a lo recomendado en el ítem de obras civiles ( menor al 2%), que es esperable para este tipo de iniciativas.  El ítem de consultoria, no fue contratado y no ejecuto gasto. El proyecto no tuvo reevaluaciones, pero si modificaciones inferiores al 10%, que corresponden a ajustes en terreno para mejorar la etapa de operación del proyecto.
La magnitud del proyecto no presenta variaciones, dado que se contrataron las obras que fueron recomendados y las modificaciones menores al 10%, no afectaron esta magnitud, mas bien corresponden a mejoras para un buen funcionamiento del proyecto. Se construyen los 10600 metros lineales del proyecto estipulados originalmente. 
El indicador de rentabilidad  mejora en un 11%, fundamentado en la menor inversión requerida para materializar el proyecto.
Finalmente, el proyecto tiene buen recibimiento por parte de los peatones y ciclistas del sector, ya que en el caso de los rodados cuentan con una vía exclusiva para el tránsito y segregando al peatón exclusivamente a la acera, consiguiendo mayor seguridad en sus desplazamientos para los involucrados.</t>
  </si>
  <si>
    <t xml:space="preserve">No hay variaciones significativos en los paramentos utilizados para el calculo de CAE por atención  </t>
  </si>
  <si>
    <t>EL mayor plazo de ejecución se ve principalmente reflejado por aumentos en el plazo en obras civiles. El plazo del contrato original correspondía a 6 meses, igual plazo aprobado en la evaluación ex ante. La unidad técnica otorga una serie de aumentos de plazo al contratista por modificaciones al proyecto aprobado llegando a 14 meses.
Los plazos de adquisición de equipos y equipamiento se observa un mala gestión del Servicio de Salud Arauco que se ve reflejado en unos plazos sobredimencionados  
En relación a los montos y magnitudes del proyecto se desarrollaron en los parámetros normales de acuerdo a lo aprobado.   
El proyecto tuvo dos reevaluaciones que no modificaron significativamente los costos y una modificación inferior al 10% para el mejoramiento de los suelos de la edificación.</t>
  </si>
  <si>
    <t>EL INDICADOR ECONÓMICO EX POST SE CALCULÓ CONSIDERANDO EL MAYOR COSTO REAL RESPECTO DEL RECOMENDADO, MODIFICANDO ASÍ EL MONTO DE INVERSIÓN INICIAL Y OBTENIÉNDOSE UN VAC MAYOR AL RECOMENDADO EN 10%   
EL VAC EX ANTE FUE M$ 235.227. 
EL VAC EX POST FUE M$ 258.740.</t>
  </si>
  <si>
    <t>PESE A QUE FUE NECESARIO OTORGAR UN PLAZO ADICIONAL PARA EJECUTAR OBRAS QUE SE AGREGARON CUANDO EL PROYECTO SE ENCONTRABA EN EJECUCIÓN, COMO DE POR MEDIO HUBO UNA SUSPENSIÓN DEL PLAZO, EL TIEMPO REAL DE TRABAJO ESTUVO DENTRO DE LO ESTIMADO EN LA EVALUACIÓN EX ANTE.
SE INSTALARON DOS SISTEMAS FOTOVOLTAICOS ADICIONALES A LO CONSIDERADO EN LA EVALUACIÓN EX ANTE, A UN COSTO RAZONABLE.
Los pobladores en su gran mayoría han manifestado que estas soluciones fotovoltaicas han cumplido y superado las expectativas que ellos tenían en este tipo de soluciones de energía eléctrica para sus viviendas.</t>
  </si>
  <si>
    <t>Los indicadores varìan menos del 10%, consecuentemente y directamente proporcional  con una baja de 9,35% en la inversiòn.   
Las consultorìas estaban sobrestimadas.</t>
  </si>
  <si>
    <t>El proyecto en terminos generales se desarrolla de acuerdo a lo esperado tanto en costo  como en plazos.  Con una diferencia menor al 10% en obras civiles. La única diferencia sustancial se produce en la tardanza de contrato de consultoría de inspección técnica de obra, lo que parece inadecuado y pone en riesgo la correcta ejecución de las obras y seguimiento contractual del proyecto. No obstante, la obra se ejecuta en un plazo inferior al estipulado originalmente. 
En cuanto a los costos, estos son ligeramente inferior a los montos recomendados. Se detecta una clara sobreestimacion de gastos administrativos y consultoria. Adicionalmente, se generaron numerosas modificaciones de contrato en obras civiles que implicaron modificaciones inferiores al 10% y por lo tanto se encuentran dentro del rango considerado como aceptable. 
La magnitud del proyecto no se ve modificada, construyéndose los 313.288 metros cuadrados de parque estipulados en el diseño original.
Se pone en evidencia una falencia de la Unidad Técnica al no contar a tiempo con la debida asesorìa a la inspección técnica del proyecto.</t>
  </si>
  <si>
    <t>El proyecto fue ejecutado por un monto menor al recomendado en moneda de igual valor. 
Sin embargo, confunde lo anterior ya que el convenio fue en la moneda de RS 2014 y se ve que el GORE tiene que pedir suplementos al CORE</t>
  </si>
  <si>
    <t>El indicador económico ex post se calcula considerando el mayor costo real respecto del recomendado, lo cual modifica el monto de inversión inicial obteniéndose un CAE / usuario equivalente mayor .</t>
  </si>
  <si>
    <t xml:space="preserve">Iniciativa en la actualidad tiene una buena evaluación, considerando la demanda de público que efectivamente asiste.
Durante la etapa de ejecución, el proceso de licitación se tuvo que repetir, ajustando el presupuesto a valores de mercado. 
Una vez adjudicado, la empresa solicitó aumento de plazo para ajustes en obras menores, no consideradas en diseño.   </t>
  </si>
  <si>
    <t>EL indicador que se presenta corresponde al recalculado producto de las reevalaciones, siendo la última la  reevalaución del año 2017. 
No se dispone de los antecedentes originales con el cálculo del indicador económico cuando obtuvo la recomendación inicial.</t>
  </si>
  <si>
    <t>el presupuesto se subestimo ademas no se consideraron partidas importantes de la obras civiles y premios por las licitaciones  y por la demora de la ejecución que casi duró 7 años , se debió actualizar ítems 
El proyecto presentaba alta complejidad lo que obligó a su reevaluación, requiriendo estudio de Impacto al Sistema de Transporte Urbano (EISTU), lo que incrementó su valor.
A pesar de los inconvenientes el proyecto ha resultado excelente comportamiento de las obras civiles y cancha de fútbol de pasto sintético. Lo negativo fue la mala calidad de la pista de recortan, la que fue cambiada por la empresa contratista.</t>
  </si>
  <si>
    <t>ESTE PROYECTO FUE EVALUADO  POR EL INDICADOR CAE, EL QUE EN EL ESTUDIO DE PRE INVERSIÓN SE DETERMINÓ EN CAE=M$72.609. SIN EMBARGO,  FUE INGRESADO  EN DOS OPORTUNIDADES A REEVALUACIÓN, SIN QUE ESTE INDICADOR HAYA SIDO ACTUALIZADO  CONFORME AL NUEVO COSTO TOTAL DE LA INICIATIVA DE INVERSIÓN. NO OBSTANTE LO ANTERIOR, SE ESTIMA QUE EL INDICADOR REAL DEL PROYECTO, CORRESPONDE A CEA=$127.792.-</t>
  </si>
  <si>
    <t>REVISADA LA INFORMACIÓN APORTADA POR LA UNIDAD TÉCNICA, SE PUEDE CONCLUIR QUE ESTE PROYECTO NO CONTÓ CON UN DISEÑO CORRECTAMENTE DESARROLLADO Y DE ACUERDO A NORMATIVA DE SALUD VIGENTE. LO ANTERIOR, CONLLEVÓ A INGRESAR EN DOS OPORTUNIDADES A REEVALUACIÓN ESTA INICIATIVA DE INVERSIÓN, CON UN AUMENTO DEL COSTO DE OBRAS CIVILES DEL 76%, DETALLE QUE EL CUADRO DE INDICADORES DE COSTOS QUE PROPORCIONA EL SISTEMA EX POST NO REFLEJA, LO QUE NO PERMITE REALIZAR EL ANÁLISIS REAL CORRESPONDIENTE.
EN RELACIÓN A LOS PLAZOS, Y DE ACUERDO A LO INDICADO POR LA UNIDAD TÉCNICA, LOS ÍTEMS EQUIPOS Y EQUIPAMIENTO PRESENTAN VARIACIÓN DE PLAZOS DE EJECUCIÓN  DE 582,50% Y 253,33% RESPECTIVAMENTE, EXPLICADO POR EL SERVICIO SALUD PORQUE  NO SE CONSIDERÓ LA GRAN CANTIDAD DE TRABAJO QUE CONLLEVA ADQUIRIR LOS EQUIPOS Y EQUIPAMIENTOS,  QUE CONSIDERA:  AGRUPAR O CLASIFICAR POR FAMILIA DE EQUIPAMIENTO, POR RECINTO O POR TIPO DE EQUIPAMIENTO,  INFORMAR A CADA UNO DE LOS PROVEEDORES, PARA ASEGURAR STOCK Y DEFINIR MEJORES FECHAS DE ENTREGA; DEBIÉNDOSE  COORDINAR CON ENCARGADO DE OBRAS, QUE,  UNA VEZ ESTANDO LOS RECINTOS LISTOS, SE PODRÍA  RECEPCIONAR EL EQUIPO QUE NECESITE DE PRE INSTALACIÓN. TRABAJOS QUE REQUIEREN  TIEMPO Y QUE NO FUERON CONSIDERADOS AL MOMENTO DE FORMULAR ESTE PROYECTO.
ADEMÁS, SE GENERÓ UN AUMENTO ADICIONAL AL CONVENIO ORIGINAL POR MOTIVOS DE LA ADQUISICIÓN DE LÁMPARA AUTO ENERGIZADAS NECESARIAS PARA OBTENER AUTORIZACIÓN SANITARIA, CONDICIÓN NECESARIA PARA SU FUNCIONAMIENTO Y/O OPERACIÓN.
EL INDICADOR DE RESULTADO DE LA FICHA IDI NO REFLEJA EL INDICADOR ACTUALIZADO, CONFORME A LOS PROCESOS DE  REEVALAUCIÓN A QUE FUE SOMETIDO EL PROYECTO.
SE SUGIERE REVISAR  QUE LOS PROYECTOS DE SALUD HOSPITALARIA DE BAJA COMPLEJIDAD  NO CUENTEN CON LA REVISIÓN Y APROBACIÓN DEL MINISTERIO DE SALUD, NO PERMITIENDO CON ELLO, GARANTIZAR CON MAYOR CERTEZA, QUE EL DISEÑO PRESENTADO POR EL SERVICIO DE SALUD CUMPLA CON LA NORMATIVA SECTORIAL VIGENTE. EN EL CASO DEL PRESENTE  PROYECTO, EL ESTUDIO DE PRE INVERSIÓN,  DISEÑO Y LA ETAPA DE EJECUCIÓN FUE DE RESPOSABILIDAD DEL  SERVICIO DE SALUD COQUIMBO, SIN CONTAR, COMO CONTRA PARTE, DE LA VISACIÓN TÉCNICA DEL MINSAL, QUE GARANTIZARA LA CALIDAD DEL DISEÑO PRESENTADO AL S.N.I., CON LAS CONSECUENCIAS  QUE ESTA SITUACIÓN CONLLEVA.</t>
  </si>
  <si>
    <t>no se registran modificaciones</t>
  </si>
  <si>
    <t>Durante la ejecución del proyecto se observaron las siguientes situaciones negativas:
1.- Rechazo por parte de los vecinos debido al retiro de estacionamientos en calles para dar paso a la ciclovía.
2.- Rechazo por parte de los vecinos debido a las molestias propias de los trabajos.
3.- Incongruencias entre el levantamiento del terreno y su situación real.
4.- Modificación a la ley de tránsito obligó a modificación el proyecto para que este se adecuara a la misma.
Aspectos positivos:
1.- Modificaciones de la ley permitió modificar el proyecto y dar cabida a un sistema mejorado en comparación a lo que planteaba el proyecto original.   
En líneas generales el proyecto cumplió con lo recomendado en cuanto a montos e indicadores. Sin embargo los gastos no fueron cargados en su totalidad por la institución financiera.</t>
  </si>
  <si>
    <t>Los indicadores VAC y CAE tuvieron una disminución dl 6,65% respecto de los inicialmente calculados, debido a la disminución de la inversión total contratada respecto a la inicialmente estimada., lo que se considera exitoso.-</t>
  </si>
  <si>
    <t>Proyecto obedeció a los procesos esperados de etapas consecutivas de una iniciativa, es decir, postuló a Diseño y posteriormente a Ejecución.
El tiempo transcurrido desde que se aprobó el proyecto para etapa de ejecución hasta el inicio del llamado a licitación fue de 239 días, plazo superior a lo normal, debido a que proyecto no se ejecutó el año de recomendación, si no el año siguiente. 
El proyecto tuvo un aumento del 48,5% en los plazos de ejecución de la obra civil debido a un problema técnico de diseño, ya que en el transcurso de la ejecución surgió la necesidad de dar solución a etapas siguientes a la etapa presentada, todo lo cual derivó también en cambios al proyecto en análisis (específicamente se busco dar solución a los arranques de agua potable y las uniones domiciliarias de las viviendas del próximo proyecto que enfrenta al actual en construcción, para evitar demoler en un corto plazo paños de calzada recién ejecutados; necesidad de complementar la etapa con el proyecto de aguas lluvias del loteo para dar solución también a las etapas posteriores del proyecto, las cuales se encuentran en licitación). Estas modificaciones al contrato también se traducen en  un incremento en el costo del contrato de urbanización., aún cuando el costo final contratado fue inferior al recomendado en un 6,31%, el costo tras las modificaciones aumentó en un 6% durante la ejecución.  
Se releva que hubo una falta de rigurosidad en cargar información financiera al SIGFE  y en el BIP, dado que lo gastado es inferior a lo contratado, por lo que el análisis se concentró en la comparación entre lo recomendado y lo contratado.
Tanto en consultoria como en gastos administrativos no se registraron gasto, por lo que la Unidad Técnica absorbió los mismos.
La magnitud de la iniciativa se mantuvo en cuanto a su finalidad: urbanización de 149 viviendas. 
Al 03/10/2018 comisión receptora de SERVIU se constituye en terreno revisado lo antecedentes e inspeccionada la obra, reciben con reserva, dando un plazo de 26 días corridos.
El 29/10/2018 el director de obras del proyecto da por levantada las observaciones realizada en la recepción por parte de SERVIU, entrando en operaciones en esa fecha.</t>
  </si>
  <si>
    <t>No hubo variación importante en el calculo de los indicadores sociales</t>
  </si>
  <si>
    <t>La unidad que formula la iniciativa de inversión debe respetar el código BIP con el cual se recomendó la etapa de diseño para postularlo a la etapa de ejcución.
El ítem de consultorías no se contrata, es realizado por profesionales del SERVIU.
El plazo de ejecución de las obras fue de 7 meses y 11 meses para gastos administrativos, incluidos los tiempos muertos,  Se aceleró la construcción para dar cumplimiento al Plan Piloto de Construcción de Parques Urbanos. Se realiza la recepción provisoria el 02/03/18 y la recepción definitiva el 02/04/18, fecha en que se pone en operación el proyecto.
El proyecto no tuvo re valuaciones, pero tuvo dos modificaciones de contrato que incluyeron obras extraordinarias por M$615.088.- aumentos de obras por M$915.503.- y supresiones y disminuciones de obras por M$340.480.- lo que representa un  19,5% de variación respecto del contrato adjudicado. La unidad técnica ni financiera no explica porque no se consideraron estas obras en el presupuesto oficial.
La unidad técnica debe informar los cambios que se realizan al proyecto, aunque se trate de mejorarlos, explicando porqué no se consideró en el proyecto estas partidas, aunque el monto adjudicado sea menor al recomendado.
Respecto a los indicadores de costo, los gastos administrativos bajaron en un 31% al disminuir el plazo de ejecución de las obras, las consultorías no se contrataron, fue ejecutada con profesionales del SERVIU y las obras civiles fue adjudicada por un monto inferior al recomendado y con modificaciones de contrato se aumento en un 1,18% respecto de lo aprobado.
El proyecto no tuvo variación de magnitud
La variación de los indicadores sociales no fue importante
El proyecto cambio el barrio, ya que paso de ser un acopio de escombros y basura, para transformarlo en un parque urbano, al  recuperar este espacio público emblemático  y poner en valor parte de ecosistema del humedal Los Batros.
El proyecto cumplió con el objetivo definido</t>
  </si>
  <si>
    <t>El costo anual equivalente expost estimado de la iniciativa modificada es menor a la iniciativa recomendada en un 1.34%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t>
  </si>
  <si>
    <t>Respecto a los plazos, los equipos y equipamientos son tramitados y adquiridos por el Nivel central de Junji y a diferentes proveedores, por lo que se consideraron en ambos ítems la fecha de inicio como la primera orden de compra y como fecha de término la recepción de los productos, sin variaciones significativas en su adquisición. 
Para el ítem consultorías, el incremento de 597% se explica en que el contrato es uno solo y considera diseño - ejecución en conjunto, por lo que en las fechas no queda reflejado los 90 días reales que demoró la consultaría. En la modalidad diseño con ejecución que este proyecto fue ejecutado, no se refleja el plazo real de la consultoría, ya que se rigen por el mismo contrato, desvirtuando el plazo de éste ítem.
Para ítem Obras Civiles, el aumento del 99% se fundamenta en modificaciones al contrato por incremento de 63 días, para aumentos de obras y obras extraordinarias, que principalmente tenían que ver con las excavaciones, que afectaba la ruta critica del proyecto. Y luego  se amplió 85 días adicionales, los cuales correspondían a 10 días autorizado en el ajuste de cubos más 75 días por obras extraordinarias.  
En relación a los costos, no se observan diferencias significativas respecto a los montos originalmente recomendados. Las modificaciones del 3.27% corresponden a los incrementos que experimento el proyecto de M$33.890, respecto a lo recomendado, pero ésto no refleja las variaciones reales, ya que el proyecto fue adjudicado un   6.9% mas bajo, y luego tuvo ajuste de cubos, aumentos y obras extraordinarias, pero ademas experimento una disminución de M$60.483 y aumento de obra de M$60483, los cuales quedaron en términos presupuestarios en cero, pero que modificaron la estructura de muros y tabiques, canalizaciones eléctricas y pozo de drenaje, existiendo informe técnico que acredita y justifica los cambios, lo que no fue re-evaluado. 
El proyecto no tuvo reevaluaciones. 
En cuanto a la magnitud,  el valor original era de 1.980 m2 y la magnitud  licitada es de 1.033,39 m2, desconociéndose la justificación en la variación, pero se puede desprender que siendo modalidad diseño con ejecución en conjunto, el desarrollo del diseño se ajusto a la realidad del terreno y entorno, y luego al desarrollar el proyecto la magnitud real fue de 1.065m2 por ajustes de diseño y normativos. No obstante, no es posible definir con certeza los cambios en programa arquitectónico original.
Finalmente, el Cae expost disminuyó, debido a la variación que sufrió la inversión y a la deflactación de la moneda, ya que el indicador fue calculado en moneda 2013, por lo que el monto de la inversión contratado se llevo a esa moneda.</t>
  </si>
  <si>
    <t xml:space="preserve">No se observan variaciones en las magnitudes . </t>
  </si>
  <si>
    <t>El proyecto se ejecutó en un plazo total de 3 meses, un 40% menos del plazo total recomendado y sin presencia de tiempos muertos. 
Respecto a los costos, el proyecto fue ejecutado por un monto significativamente inferior al recomendado. Adicionalmente, la iniciativa no registra reevaluaciones ni modificaciones inferiores al 10%
No se observan variaciones en las magnitudes, ejecutándose los 9575 metros cuadrados de reposición de las avenidas. 
Finalmente, el proyecto cumple en plazos , costos y magnitudes según lo que se esperado al recomendar  favorablemente la iniciativa.</t>
  </si>
  <si>
    <t xml:space="preserve">LA UNIDAD FORMULADORA POSTERIOR A LAS REVALUACIONES NO ACTUALIZO LA EVALUACIÓN ECONÓMICA, CON LO CUAL EN LA FICHA IDI NO SE INDICAN LOS NUEVOS INDICADORES PARA PODER REALIZAR UN ANÁLISIS ADECUADO DE DICHAS VARIACIONES </t>
  </si>
  <si>
    <t>EN ESTA INICIATIVA LA UNIDAD FORMULADORA NO CARGO ANTECEDENTES EN LA CARPETA DIGITAL DE LA EVALUACIÓN EX POST , POR LO CUAL NO ES POSIBLE INDICAR ALGUNA CONCLUSIÓN RELEVANTE AL PROCESO 
SOLO CON LA INFORMACIÓN BÁSICA E INDICADORES , NO ES POSIBLE LLEGAR A UN ANÁLISIS MÁS PROFUNDO .</t>
  </si>
  <si>
    <t>EL proyecto registró una disminución de costos por ello el indicador CAE disminuye.</t>
  </si>
  <si>
    <t>El proyecto tuvo una duración total de 30 meses, lo que representa un aumento del 50% respecto al plazo total originalmente recomendado. Esto se debe principalmente a modificaciones en el contrato de la obra civil, en el cual la empresa solicitó tres aumentos de plazos por un total de 180 días, derivados de la imposibilidad de ocupar el terreno por estar ocupada la cancha en el desarrollo de actividades  deportivas programadas con anterioridad al inicio de obras. Adicionalmente, existieron obras extraordinarias, aumentos y disminución de obras por lo que fue necesario modificar el contrato tanto en plazos como en montos.
En relación a los costos del proyecto, estos se encuentran ligeramente por debajo de los montos recomendados originalmente. La causa es una serie de modificaciones de contrato en Obras Civiles derivados de aumentos, obras extraordinarias y disminución de obras debido a trabajos en el colector aguas lluvias de Ejercito Chileno,  instalación de solerillas de canto redondo y la implementación de bancas con respaldo y apoyo brazos. 
El proyecto no tuvo reevaluación, pero si modificaciones inferiores al 10% producto de las variaciones en el contrato de obras civiles.
La magnitud del proyecto no tuvo variaciones, ejecutándose los 17245	metros cuadrados estipulados en la etapa ex ante.
Finalmente, el proyecto cumple con lo establecido y se ejecuta conforme a lo estipulado tanto en plazos, costos y magnitudes.</t>
  </si>
  <si>
    <t>No se consideran variaciones,  ya que, para recomendar este proyecto se ocupan los indicadores económicos del total de la red de ciclovias de corto plazo y no los indicadores específicos de la etapa II, imposibilitando el análisis de variación.</t>
  </si>
  <si>
    <t xml:space="preserve">El plazo total del proyecto tuvo un aumento de un 14,29% sobre el plazo total recomendado.  La variación se debe a que las obras civiles se ejecutaron, por modificaciones en el proyecto, en plazos superiores a los establecidos originalmente. 
En relación a lo costos, no existió una variación significativa en lo que respecta a las obras civiles , el ítem de mayor impacto en el proyecto, lo que se traduce en un óptimo calculo a la hora de realizar el presupuesto del proyecto.
Se debe considerar realizar el análisis de indicadores económicos recomendados, respecto a la iniciativa especifica, ya que, en este caso no se pudo tener una retroalimentación con los costos reales, entendiendo que se utilizo el van general de la red de ciclovias a corto plazo. 
En relación a la magnitud de la iniciativa, se construyeron los 1500 metros de ciclovías según el diseño originalmente recomendado. </t>
  </si>
  <si>
    <t>SE CARGO DATO DE INDICADOR ORIGINAL Y EXPOST. EL VALOR DISMINUYE EN 14.6 % RESPECTO AL RECOMENDADO</t>
  </si>
  <si>
    <t xml:space="preserve">LA INICIATIVA SE AJUSTA A PLAZOS Y MONTOS APROBADOS ORIGINALMENTE, SIN PRESENTAR REEVALUACIONES. 
CON RESPECTO A LOS PLAZOS, NO HAY DESVIACION SIGNIFICATIVA EN PLAZO DE EJECUCIÓN DEL PROYECTO, OBSERVÁNDOSE INCLUSO PLAZOS INFERIORES A LOS RECOMENDADOS ORIGINALMENTE. EL ÍTEM OBRAS CIVILES FUE EL QUE MAYOR DISMINUCIÓN PRESENTÓ, INCLUSO CUANDO FUE NECESARIA LA MODIFICACIÓN DEL CONTRATO POR EXTENSIÓN DE PLAZOS. 
EN RELACIÓN A LOS COSTOS, LA INICIATIVA CONSIDERÓ GASTOS INFERIORES A LOS ESTIPULADOS ORIGINALMENTE. SI BIEN EL PROYECTO NO TUVO REEVALUACIONES, SI HUBO UNA MODIFICACIÓN DE UN 4,21% EN EL CONTRATO DEL ÍTEM OBRAS CIVILES, PORCENTAJE QUE SE ENCUENTRA DEL DEL RANGO DEL 10% ACEPTABLE. 
FINALMENTE, NO HAY INFORMACION QUE INDIQUE CAMBIOS EN EL DISEÑO APROBADO PARA LA OBRA., SÓLO INDICANDO QUE EL PROYECTO FUE IMPLEMENTADO EN EL MISMO LUGAR PROYECTO Y TODA MODIFICACIÓN FUE EJECUTADA EN LA MISMA ÁREA DE TRABAJO. </t>
  </si>
  <si>
    <t>Se mantiene el indicador, las variaciones no son significativas.</t>
  </si>
  <si>
    <t>Durante la ejecución del proyecto, lo que más perjudicó la ejecución del proyecto fue referido al suelo, el cual es de muy baja absorción, con napas superficiales difíciles de agotar, debido a que también converge en el punto más bajo de la localidad de Capitán Pastene, donde recibe aguas lluvias de arraste de las calles Dante y Montt. Esta es una de las razones del por qué la obra tuvo aumentos de plazo.
A pesar de que el proyecto tuvo modificaciones que no fueron mérito para una reevaluación, no tuvo mayores inconvenientes.</t>
  </si>
  <si>
    <t>Los indicadores no sufrieron modificaciones.</t>
  </si>
  <si>
    <t xml:space="preserve">La iniciativa solo tuvo variaciones considerables en los plazos estipulados en la recomendación. </t>
  </si>
  <si>
    <t>El valor de los indicadores corresponden a los mismos de la ficha IDI. No se cuenta con información suficiente para calcular el valor ex post de los  indicadores.</t>
  </si>
  <si>
    <t>El proyecto pertenece a la programa meta presidencial de jardines infantiles. Debió haberse reevaluado pero no fue presentado al sistema nacional de inversiones. No se cuenta con información respecto a las variaciones de plazos y costos.</t>
  </si>
  <si>
    <t>Claramente el indicador actualizado de costo eficiencia (CAE M$ 53.612) resulta ser más bajo que el estimado al momento del análisis y posterior recomendación (M$ 83.959), por cuanto el costo real del proyecto resultó ser 20.36% menor al considerado en la evaluación.</t>
  </si>
  <si>
    <t xml:space="preserve">De la información recopilada es posible concluir que se debe reconsiderar la inclusión del ítem Consultorías, entendido como asesoría a la inspección técnica, en términos de su real necesidad para la ejecución de este tipo de proyectos. Al momento de la solicitud y recomendación, la institución técnica argumentó la necesidad de la inclusión de este ítem considerando la escasez de profesionales disponibles en Serviu. Es extraño entonces que luego, al constatar los gatos efectivos de la IDI, este ítem no aparezca con gasto asociado, denotando en definitiva que no se utilizaron recursos para estos efectos. 
El proyecto se ejecutó en un plazo total de 15 meses, un 25% sobre el plazo total originalmente recomendado.  El ítem obras civiles presentó aumentos de plazos que totalizaron 65 días adicionales debido a tardanza designación ITO de pavimentación, paralización obras paisajismo, y modificaciones en  las veredas de los paraderos del Transantiago.  
En relación a los costos, estos fueron levemente inferiores a los recomendados, producto de que los contratos se ejecutaron por montos inferiores a los licitados, por lo que se sugiere que existió unas sobrestimación de costos en la etapa de diseño. El proyecto no tuvo reevaluación ni modificaciones inferiores al 10%.
Asociado a lo anteriormente mencionado, y consecuencia de ello, el indicador actualizado de costo eficiencia (CAE M$ 53.612) resulta ser más bajo que el estimado al momento del análisis y posterior recomendación (M$ 83.959).
La magnitud del proyecto se mantuvo invariable, construyéndose los 8246 metros cuadrados de paseo cívico estipulados originalmente. </t>
  </si>
  <si>
    <t xml:space="preserve">Como se cito anteriormente, las variaciones se deben  a la  inclusión de 40 nuevos beneficiarios. </t>
  </si>
  <si>
    <t>teniendo en consideración  los datos aportados por la Institución Técnica y Financiera. ,el proyecto  en general cuenta con la  información necesaria para un análisis  ex post realista, quedando establecido  que se ejecutó por  un monto  menor al recomendado, considerando  incluso la  incorporación de más beneficiarios, con el incremento propio y natural del aumento de plazo requerido para la ejecución de las  nuevas  obras.</t>
  </si>
  <si>
    <t>Toda vez que los costos de la iniciativa se mantuvieron respecto de la recomendado, lo indicadores no sufrieron modificación.</t>
  </si>
  <si>
    <t>En lo que respecta en estricto rigor a la ejecución de la obra del parque esta se realizó a razón de  los costos y plazos  definidos. Con respecto a los plazos, el proyecto fue ejecutado en un plazo inferior al recomendado, aún hubo aumento de plazos producto de la demoras en la llegada de los recursos para autorizar e iniciar las obras asociadas a disminuciones, mayores obras y obras extraordinarias. Adicionalmente, la empresa contratista solicitó aumento de plazos debido a incorporación de obras extraordinarias y aumento de obras, principalmente restauración muros de mampostería, pavimentos de hormigón y refuerzo protecciones metálicas.
Los costos fueron inferiores a los estipulados originalmente, aún cuando el proyecto tuvo una modificación inferior al 10%. Esta situación se  debe a la no utilización de los recursos asignados por concepto de Consultoría. 
En relación a la magnitud de la iniciativa, dada en metros cuadrados, existió variación que derivó en una modificación inferior al 10% del proyecto.</t>
  </si>
  <si>
    <t>No se pudo tener acceso a los costos de administración y operación, por lo que, no se pudo realizar la comparación de los indicadores económicos recomendados y los reales, sin embargo, debido a la variación menor al 1% de la partida mas significativa, se asume que la variación debe andar en el mismo orden, siendo de igual forma el proyecto rentable.
en relación a los valores corregidos, se actualizan a 2018.</t>
  </si>
  <si>
    <t>El proyecto se ejecuta dentro de los plazos, costos y magnitudes establecidos, con ligeras modificaciones en cuanto a costos y plazos. 
Importante destacar que:
El primer RS se obtuvo par el proceso presupuestario 2014, pero la IDI no fue priorizada por la región debido a restricciones presupuestarias.
 Posteriormente el proyecto se priorizó para el año 2015, por lo que se obtuvo un RS automático para dicho año, en Junio del año 2014, para que quede en Proyecto de Ley 2015(en septiembre).
Se programa el Plan de licitaciones año 2015, y se licita en 30/10/2015.(RATE IDI-2015 DEL 25/06/2014)
El primer gasto se realiza el 01/06/2016, y para esto, la asignación año 2016 corresponde al 14/01/2016.
Con lo anterior, se explica los tiempos que transcurrieron desde la obtención del RS hasta lograr la ejecución.</t>
  </si>
  <si>
    <t>El indicador económico ex post se calcula considerando el menor costo real que registró el proyecto respecto del recomendado, modificando así el monto de inversión inicial y obteniéndose un CAE menor al recomendado.</t>
  </si>
  <si>
    <t>Proyecto presentó  atrasos en los plazos debido a inconvenientes técnicos y administrativos 
El proyecto fue reevaluado por la  actualización de las especificaciones técnicas y modificación de la composición del ítem equipos y se incurrió en modificaciones de contrato que resultaron en incrementos y disminuciones de obra, así como también en obras extraordinarias.</t>
  </si>
  <si>
    <t xml:space="preserve">El indicador económico CAE se incrementó debido a los incrementos que se presentaron en el costo real del proyecto por las modificaciones realizadas. </t>
  </si>
  <si>
    <t xml:space="preserve">Es importante dejar constancia que el Parque Costanera Río Simpson cumple de manera casi perfecta la función para la que fue creado, es un espacio de encuentro ciudadano, con amplios y seguros espacios para el desarrollo de actividad recreativa de los habitantes de la comuna, región y turistas que visitan la ciudad. </t>
  </si>
  <si>
    <t>El proyecto tuvo dos reevaluaciones, producto de aumento en los costos de expropiaciones y obras civiles, lo cual hizo que quedara en el límite de rentabilidad (6,1), los montos de obra resultaron menores a la última reevaluación, quedando con mejores indicadores.</t>
  </si>
  <si>
    <t>El proyecto tuvo dos reevaluaciones, producto de aumento en los costos de expropiaciones y obras civiles, lo cual aumentó los plazos de ejecución y montos, quedando en el límite de la rentabilidad mínima exigida, logrando ejecutar el proyecto recomendado, que incluía un paso inferior a EFE.</t>
  </si>
  <si>
    <t>Dado que hubo disminución en la Inversión, el valor de indicador de resultado disminuyó en una proporción similar.</t>
  </si>
  <si>
    <t>El proyecto se ejecutó en un plazo total de 12 meses, un 71,43% sobre el plazo total recomendado debido a errores en cotas de diseño relacionadas con daños considerados en cámaras de aguas lluvias y reclamos de propietarios por cierres considerados en el diseño versus los que ellos estaban concretando. 
En relación a los costos, estos fueron inferiores a los recomendados debido a las modificaciones en el contrato de obras civiles que terminaron por bajar el monto de éste por aumento, disminución y obras extraordinarias relacionadas con la extracción de y retiro de escombro, trabajos con el hormigón y reposición de tuberías y cámaras.  Esto derivó en modificaciones inferiores al 10%, es decir, dentro del rango permitido. 
El proyecto no tuvo reevaluación. 
La magnitud del proyecto no presentó variaciones, construyéndose los 5545 metros cuadrados de veredas estipulados originalmente. 
Hubo inconvenientes derivados de errores en el diseño de ingeniería. Esto implicó obras extraordinarias, aumentos y disminuciones de obras. Esta situación pudo haberse evitado si en la revisión del servicio que aprobó las obras se detectaran dichos errores.</t>
  </si>
  <si>
    <t>No existe diferencia de magnitud real versus la recomendada.</t>
  </si>
  <si>
    <t>El proyecto fue recomendado para un plazo de 14 meses, pero demoró 11  meses en su ejecución. Existió un aumento de plazo para el buen término de la obra,  el correcto funcionamiento del proyecto y por aumento y disminución de obras por modificaciones en la albañilería y terminaciones.  No obstante, el proyecto se ejecutó en un plazo inferior al recomendado. 
En términos de costos, estos fueron levemente inferiores a los recomendados, por lo que es posible afirmar que la iniciativa se ajustó a lo presupuestado. El proyecto no presentó re evaluaciones ni modificaciones inferiores al 10%. Si bien, existió modificación de contrato, el monto no sufrió variaciones. 
La magnitud no tuvo cambios, construyéndose los 273 metros cuadrados estipulados en el diseño original.</t>
  </si>
  <si>
    <t>La unidad técnica a pesar de tener cambio en el presupuesto ejecutado, no da información del cambio de indicador,  se debe ingresar para obtener dato de variación.</t>
  </si>
  <si>
    <t>El proyecto tuvo una duración total de 20 meses, sin considerar tiempos muertos, no observándose una variación significativa en relación al plazo total originalmente recomendado. Los tiempos muertos se deben principalmente a aumentos de plazos solicitados por la empresa contratista en el ítem Obras Civiles debido a la ejecución de zarpas en mal estado en diversos tramos del proyecto y hallazgos de piezas arqueológicas. 
En relación a los costos, se observa un costo inferior al monto recomendado originalmente, no quedando explicado el origen de esta variación. El ítem Consultorías no fue ejecutado y además el proyecto no presenta reevaluaciones ni modificaciones inferiores al 10%.
La magnitud del proyecto se presenta invariante, ejecutándose los 4278 de obra estipulados ex ante. 
Si bien las unidades técnica y financiera nos entregan los datos para evaluar, estos no son suficientes y algunos deben precisarse, tampoco esta completa la carpeta ex_post, faltan documentos importantes como las recepciones de contrato y definitiva de obras.
No entrega información clara sobre los gastos realizados versus la solicitud de asignación, se rebaja costo total , pero no indica porque sucedió.
Otro dato relevante es el error que muestra al indicar el inicio de obras, ya que la fecha indicada es dada para el comienzo de la licitación, tampoco aclara en que fecha se hizo entrega del terreno. Por otro lado en SNI no aparece fecha de termino de obras ni cierre de la etapa.
Ademas no justifica las modificaciones al contrato original , ni que el primer contrato se hace de una segunda prelación en la adjudicación.
Tubo tres modificaciones y no señala porque, a pesar que una es por obras extraordinarias.</t>
  </si>
  <si>
    <t>El valor de los indicadores económicos corresponden a los mismo de la ficha IDI. No se cuenta con información suficiente para calcular el valor ex post de los indicadores.</t>
  </si>
  <si>
    <t xml:space="preserve">No se cuenta con información suficiente acerca de las variaciones de plazos, costos, magnitudes e indicadores económicos. </t>
  </si>
  <si>
    <t>Para la realización del cálculo del indicador ex post, se consideraron los valores reales para la ejecución del proyecto deflactados al año 2015, periodo en que fue recomendado, manteniendo los montos estimados en la formulación  para terreno, operación y mantención del mismo periodo.  Respecto a los dos últimos, se mantuvieron dado que no fueron presentados antecedentes de la operación y mantención real del proyecto.
La variación negativa  en el indicador es atribuible principalmente a la estimación de costos acertada durante el proceso de formulación, que permitió cierta holgura, siendo similares en las variaciones entre obras civiles, equipamiento y equipos, menores al 4%.</t>
  </si>
  <si>
    <t>En términos generales, se visualiza un proceso de ejecución acorde a los condiciones en las cuales fue recomendado el proyecto, a excepción de lo referido a plazos que fueron subestimados y algunas modificaciones en la materialidades o componentes del proyecto, propias de la modalidad en la cual fue presentada la iniciativa, que consideraba en la etapa de ejecución además el desarrollo de especialidades concurrentes.
En cuanto a costos, las variaciones entre lo contratado inicialmente y el contrato con modificaciones, éstas se encontrarían dentro de un rango esperable en cuanto a obras de infraestructura, con modificaciones correspondientes  al 3.5 % en relación al monto del contrato original. Estas modificaciones son inferiores al 10% y ocurrieron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
El proyecto no tuvo reevaluaciones.
En cuanto a las magnitudes,  se visualiza una diferencia relativa a conceptos en cuanto a superficies.  La superficie recomendada correspondía a la sumatoria entre las  superficies construidas y cubiertas (594.67 m2) y las áreas exteriores (131.88 m2) que resultaban los 727 m2. 
Sin embargo, de acuerdo a la Recepción Definitiva, existe una superficie menor recepcionada como obra nueva (562.22 m2), debido a que para la contabilización de superficies, son estimadas solamente las superficies edificadas cerradas y las cubiertas, que se contabilizan como 100% y 50% de edificación respectivamente.</t>
  </si>
  <si>
    <t xml:space="preserve">Los indicadores económicos registran variaciones debido a que los costos reales se incrementaron producto de diversas modificaciones </t>
  </si>
  <si>
    <t>El proyecto se ejecutó en un plazo de 10 meses, un 25% sobre el plazo total recomendado. En el ítem obras civiles, el plazo fue ampliado debido a aumentos de obras, disminuciones y obras extraordinarias por aspectos del proyecto no considerados en el diseño original, principalmente aumento del número de arranques. 
En relación a los costos, estos fueron levente superior a lo establecido originalmente. El proyecto sufrió una modificación inferior al 10% debido a modificaciones en el contrato de obras civiles por aspectos no considerados en el diseño original, principalmente el aumento de beneficiarios del proyecto. 
En cuanto a la magnitud, la variación se produjo por aumento de las viviendas desde que se realizó el diseño al momento en que se ejecutó el proyecto, considerando que las bases administrativas indican que todas las casas ubicadas frente a la red deben quedan con su respectivo arranque.
Finalmente, el proyecto sufrió modificaciones en sus montos plazos y magnitudes producto de variaciones del número de beneficiarios entre el momento en que se realizó el diseño hasta que se realizó la ejecución.</t>
  </si>
  <si>
    <t>De acuerdo a la información obtenida de la unidad financiera, el proyecto obtuvo un aumento de obras que permitió un aumento del costo original de la obras en un 6,1%. No obstante, dicho aumento en el costo del proyecto significó un aumento del 4,64% en los indicadores VAC y CAE.</t>
  </si>
  <si>
    <t xml:space="preserve">PRODUCTO DE LOS ANTECEDENTES ENTREGADO POR LAS UNIDADES TÉCNICA Y FINANCIERAS, SE PROCEDE A CONCLUIR QUE LA PRESENTE INICIATIVA CUMPLE CON EL OBJETIVO DE CONSTRUIR EL SISTEMA DE APR PARA 82 ARRANQUES, OTORGANDO A DICHAS FAMILIAS UN SISTEMA DE AGUA POTABLE DE CALIDAD Y CONTINÚO. NO OBSTANTE, PARA EL CUMPLIMIENTO DE DICHO OBJETIVO, LA INICIATIVA FUE SOMETIDA A VARIACIONES DE CONTRATOS PRODUCTOS DE AUMENTO DE OBRAS CIVILES PARA LA CONSTRUCCIÓN DE GAVIONES PARA PROTEGER LA FUENTE DE AGUA (POZO). LO ANTERIOR, JUNTO A MODIFICACIONES DE LA RED Y EXTENSIÓN DEL DRÉN, IMPLICÓ UN AUMENTO EN EL PLAZO DE EJECUCIÓN DE 360 A 580 DÍAS REALES. ADEMÁS, DEL PUNTO CONTRACTUAL, SIGNIFICO UNA AUMENTO EN EL PLAZO TOTAL DE DE 12  A 19 MESES (UN AUMENTO DEL 93% DEL PLAZO ORIGINAL SIN TIEMPOS MUERTOS). SE OBSERVA QUE EL CONTRATO DE CONSULTORÍA SE FINALIZA EN EL PLAZO DE 25 MESES, QUE IMPLICÓ UN AUMENTO DE 108,33%, DEBIDO PRINCIPALMENTE POR UNA DEMORA DE RECEPCIÓN POR LA UNIDAD TÉCNICA. EN REFERENCIA AL COSTO TOTAL DE LAS OBRAS, SIGNIFICÓ UN AUMENTO DE M$ 447.847 A M$ 516.716, QUE REPRESENTA UNA VARIACIÓN PORCENTUAL DE 17,69% MENOR AL MONTO RECOMENDADO, (MONEDA 31 DE DICIEMBRE DE 2018). LOS NUEVOS VALORES DEL INDICADOR CAE Y VAC REPRESENTA INCREMENTO DE 4,64%  CON RESPECTOS A LOS VALORES ORIGINALES, DANDO COMO RESULTADO M$ 43.926 Y M$ 503.822 RESPECTIVAMENTE, IMPLICANDO QUE LAS VARIACIONES NO SIGNIFICARON UN AUMENTO DEL COSTO REAL SIGNIFICATIVO Y PERMITE ASEGURAR QUE LA ALTERNATIVA SELECCIONADA SIGUE SIENDO LA MAYOR RENTABILIDAD SOCIAL.
EL PROYECTO NO PRESENTÓ REEVALUACIONES, PERO SI MODIFICACIONES INFERIORES AL 10% DERIVADAS DE MODIFICACIONES EN LOS CONTRATOS DE OBRAS CIVILES Y CONSULTORÍA, DEBIDO A LOS AUMENTOS DE OBRAS YA DESCRITOS. </t>
  </si>
  <si>
    <t>Las variaciones no son significativas.</t>
  </si>
  <si>
    <t>El proyecto se ejecutó de manera correcta, respetando el monto y magnitud recomendadas.</t>
  </si>
  <si>
    <t xml:space="preserve">- Para el calculo de los indicadores actualizado y contratado, se utilizó la planilla de evaluación económica utilizada por la unidad formuladora presentada para la recomendación.
-La diferencia de los indicadores se obtiene debido al menor costo de contrato en relación al presupuesto recomendado. </t>
  </si>
  <si>
    <t xml:space="preserve">-De acuerdo a los antecedentes presentados en el módulo de la carpeta digital del expost, la Iniciativa se ejecutó de acuerdo a los antecedentes recomendados, es decir, no se realizaron modificaciones de obras durante la ejecución del proyecto y se encuentra en operación prestando el servicio esperado.
El único inconveniente observado, corresponde a la demora excesiva para la conexión del servicio al suministro de energía eléctrica (SAESA), no se observa en este punto que la unidad Técnica generara una solicitud a la SEC para disminuir tiempo de espera. Esta situación generó un aumento del plazo total en 165 días, por lo que fue necesario modificar tres veces el contrato de obras civiles. 
En relación a los costos, se observan pequeñas diferencias entre los contratado y gastado respecto a los montos recomendados. La disminución observada se debe a que la empresa contratista adjudicada realizó una propuesta por un monto levemente inferior al estipulado originalmente.   El proyecto no tuvo reevaluaciones ni modificaciones inferioes al 10%, sólo tres modificaciones de contrato que sólo derivaron en los aumentos de plazos indicados.
Finalmente, la magnitud del proyecto no se vio modificada, construyéndose los 154 arranques establecidos originalmente. </t>
  </si>
  <si>
    <t>Del orden de 100 m2 es la disminución de la magnitud inicialmente definida que corresponde al 2%</t>
  </si>
  <si>
    <t>El proyecto se ejecutó en un plazo total de 4 meses, ajustándose a lo recomendado originalmente. El ítem obras civiles presenta un desfase de un mes debido a que la empresa contratista estimo tiempos diferentes de ejecución. No obstante, esta variación no es significativa. 
Los costos no tuvieron variaciones significativas en relación a lo recomendado. Si bien existieron modificaciones de contratos por trabajos adicionales en las veredas construidas por los propietarios de la zona, estas son inferiores al 10%. El proyecto no tuvo reevaluaciones.
Hubo que modificar el proyecto pues la situación sin proyecto varía para el momento de ser aprobada su ejecución.: veredas realizadas por propietarios por condiciones de la Ordenanza Local.
En cuanto a la magnitud, la menor cantidad de obra se justifica a las nuevas condiciones del terreno en el momento de ejecución de la obra, como lo fueron nuevos accesos vehiculares, reposición de tramos de vereda, extensión de muros de contención entre otros.</t>
  </si>
  <si>
    <t>En relación a los indicadores económicos, no se pudo obtener el beneficio y los costos de operación y mantención, por lo que se calcula con la variación que existió entre el valor recomendado y el real (Obras Civiles). 
La variación no es significativa.</t>
  </si>
  <si>
    <t xml:space="preserve">El proyecto contempló un aumento del plazo total de 45,45% en relación a lo recomendado. Esta situación fue producto de una paralización de obras solicitada por el Consejo de Monumentos Nacionales, que fue apelado por Inelco ante la Corte de Apelaciones de Arica, cuyo fallo fue favorable  a Inelco, ordenando la continuidad de obras. La paralización fue de 167 días corridos. 
El proyecto no tuvo variación significativa en sus costos. Además, no tuvo reevaluación ni modificaciones inferiores al 10%.
Con respecto a la magnitud, se ejecutan los 71 empalmes eléctricos considerados originalmente.
Por lo tanto, se concluye que el proyecto no tuvo variaciones importante en lo respecta a monto, pero si en plazos de ejecución, manteniendo constante la magnitud. </t>
  </si>
  <si>
    <t>El valor de los indicadores económicos corresponden a los mismos de la ficha IDI. No se cuenta con información suficiente para calcular el valor ex post de los indicadores.</t>
  </si>
  <si>
    <t>Se realizaron tres procesos de licitación y en las tres oportunidades las ofertas presentadas excedían el monto disponible.  Para poder adjudicar en el tercer proceso, se requirió aumento de recursos por M$258.003 en OOCC.
Durante la ejecución de las obras, hubo un incendio que destruyó 8 de las salas construidas con el proyecto. Se debió aumentar el plazo de ejecución, y aumentar el valor de la consulto ría para extender el plazo de la asesoría hasta el nuevo plazo de ejecución de obras.</t>
  </si>
  <si>
    <t>El indicador ex-ante definido para el proyecto es el costo equivalente por atención (CEA), y el denominador corresponden al promedio de las atenciones en los 10 primeros años de ejecución del proyecto. El indicador ex-ante fue corregido a precios sociales. El indicador expost contratado es levemente menor al estimado ex-ante. El CEA ex-ante es $13.110, el CEA ex-post considerando los valores contratados es $12.988 y el CEA ex-post considerando los costos gastados es $12.964. La diferencia del indicador contratado y gastado se debe al menor valor proforma y al tipo de contrato, suma alzada sin reajustes.</t>
  </si>
  <si>
    <t>Para la contratación de la ejecución de obras civiles la unidad técnica indica que se desarrollaron 2 licitaciones públicas y una licitación privada que fueron declaradas desiertas, por superar los el costo programado, finalmente se realizó un trato directo que adjudicó la ejecución de la obra, transcurrido un plazo de 264 días corridos desde el primer gasto administrativo hasta la Suscripción del primer contrato del proyecto.
El contrato de obras civiles consideró inicialmente un plazo de 330 días corridos para su ejecución, no obstante, se autorizaron 53 días de aumento de plazo total debido a las siguientes causas : el terreno no se encontraba totalmente desocupado,  ya que existían instalaciones en funcionamiento y uso dependientes del Hospital de Teno, lo que generó retraso en las faenas  de inicio del contrato (obras preliminares), conjuntamente se produjo un retraso en la Recepción del Sello de Fundación, lo que impacto en la Carta Gantt y programación de la obra en 23 días corridos adicionales; b) se autorizó un nuevo aumento de plazo de 30 días corridos por un requerimiento sanitario, atendiendo a regularizar el recinto de Farmacia ya que no cumplía con la nueva normativa aplicadas a dicho recinto, respecto a los flujos; separación de áreas de fraccionamiento y despacho; bodega de fármacos y oficina de químico farmacéutico. Estas modificaciones generaron un retraso en el término de las obras contratadas, no obstante, se mantiene el monto del presupuesto contratado.
La compra del equipo y equipamiento fue programado para ser adquirido en 2 meses, una vez ejecutado el proyecto, se observa un mayor plazo de compra de estas asignaciones alrededor de 4 y 6 meses respectivamente. Se totalizaron 27 contratos para la adquisición del equipamiento y 15 contratos para la adquisición de los equipos, se sugiere analizar si es factible agrupar o generar paquetes de compras para efectos de bajar el plazo de las compras.
Las diferencias de fechas adquisición del equipo y equipamiento se debe principalmente a que para hacer efectivo el pago los proveedores deben capacitar a los usuarios, una vez realizada dicha capacitación, la Unidad Técnica autoriza el pago y luego la unidad financiera cancela y registra dicha fecha en el BIP. Cabe señalar que el primer contrato de estas asignaciones corresponde a la fecha de aceptación de la primera orden de compra.
El proyecto consiste un edificio de 1.659 m2 aproximadamente para atender a 10.000 usuarios proyectados al año 10 de ejecución. 
El valor contratado inicialmente no experimentó aumentos ni disminuciones, sí hubo compesanciones de partidas para efectos de cumplir con las exigencias sanitarias.
El mayor plazo de ejecución del proyecto se atribuye a la asignación gastos administrativos, ya que se financió recursos para realizar la recepción definitiva de obras civiles, por lo cual, se sugiere considerarlo en futuras programaciones de este tipo de iniciativa. 
La unidad técnica informa que el proyecto no registró gastos por concepto de consultorías, las cuales fueron recomendadas para apoyar la revisión y recepción de las especialidades del proyecto.
Según los antecedentes presentados, el proyecto se encuentra en operación.</t>
  </si>
  <si>
    <t>Se produce un aumento importante en el número de viviendas, no consideradas en el diseño original, sumando 40 nuevos arranques al proyecto.</t>
  </si>
  <si>
    <t>Si bien se sumaron 40 nuevas viviendas esto finalmente bajo el costo neto privado por solución recomendado de 90 uf/ arranque a 86 UF/ arranque.</t>
  </si>
  <si>
    <t>Debido al aumento considerable del presupuesto recomendado, la iniciativa incremento el valor de sus indicadores. Si hubiera sido analizado mediante Costo beneficio, claramente no habría dado rentabilidad positiva.</t>
  </si>
  <si>
    <t>El proyecto tuvo complejidades a la hora de ser licitado. Tuvo 2 RE (2014 y 2015) antes de comenzar la ejecución de la obra con el objetivo de estudiar un aumento en el presupuesto y modificaciones en el ítem de obras civiles con respecto a lo aprobado inicialmente y 1 RE (2017) con la obra ya en ejecución, con el objetivo de estudiar un aumento de obras. 
Lo anterior conllevó a que el monto final contratado sea un 82,08% mayor al monto recomendado para obras civiles.</t>
  </si>
  <si>
    <t>Aún cuando proyecto experimentó cambios (3), la cantidad de Dptos. construidos sigue siendo 208 dptos.</t>
  </si>
  <si>
    <t>Proyecto obedeció a los procesos esperados de etapas consecutivas de una iniciativa, es decir, postuló a Diseño y posteriormente a Ejecución.
El tiempo transcurrido desde que se aprobó el proyecto para etapa de ejecución hasta el inicio del llamado a licitación fue de 165 días, plazo normal dentro del año presupuestario para ejecutar una iniciativa de inversión en moneda presupuestaria. 
Hubo un atraso significativo entre el plazo inicial contractual y el tiempo total transcurrido. Este tuvo un aumento del 46% debido a un problema de eficacia de la participación ciudadana previa al inicio del mismo, y de problemas técnicos, todo lo cual derivó también en cambios al proyecto inicial, y un incremento en el costo del contrato pero cargado a los recursos sectoriales del programa habitacional del MINVU, el que no es materia de análisis en este caso, pero que impactó en el plazo de este proyecto, dado que el llamado se hizo conjuntamente entre este proyecto y el Programa habitacional del MINVU. Las 3 modificaciones de plazo revelan que el proyecto no estaba maduro tecnicamente; modificaciones de plazos se generan para complementar calidad técnica y de diseño del proyecto, por emplazamiento de construcción, cambio de fachadas, entre otras modificaciones acorde a requerimiento de las familias. 
Se releva que hubo una falta de rigurosidad en cargar información financiera al SIGFE  y en el BIP, dado que lo gastado es inferior a lo contratado.
En cuanto a consultoría, se contrató por una menor duración  y mayor costo mensual, gastándose  la totalidad del monto disponible, siendo un 66,6%  del costo inicial de esta asignación.  Se presume que hubo una mala estimación en la formulación del proyecto, dado que es dable que la unidad técnica esté en cabal conocimiento de los costos de los profesionales y de las normas y exigencias de sus obras.  SERVIU no hizo uso de los gastos administrativos para el llamado a licitación del proyecto.  
En cuanto a los costos, las modificaciones al proyecto fueron absorbidas por fondos sectoriales (y no del FNDR) del proyecto de "Construcción de los 208 Departamentos"  por lo que los costos no repercute en el análisis del proyecto de urbanización sino únicamente los tiempos asociados a dichas modificaciones. 
Obra fue recibida "Sin observaciones" de acuerdo a certificado del 31/07/2017 del Director técnico de obras de SERVIU.
Proyecto entró en operaciones el 30.09.2017.-</t>
  </si>
  <si>
    <t>El indicador ingresado y el valor indicado no son concordantes, se indico el indicador de resultados VAC y el valor correspondia al indicador CAE.
el indicador que corresponde es el CAE y su valor original era de  M$98.656.-  el cual fue corregido debido a la reevaluacion efectuada por CAE 125.907.- 
En la ficha idi 2018 se indica erroneamente el indicador VAC y debe indicar el CAE de acuerdo a lo indicado anteriormente.</t>
  </si>
  <si>
    <t>El proyecto se ejecuta en un plazo significativamente superior al estipulado originalmente, debido exclusivamente a modificaciones en los plazos producto de la realización de obras  para restaurar el Memorial de Derechos Humanos existente en el lugar de las obras, la instalación pavimentos de piedra laja, obras de entubamiento de aguas lluvias y traslado de postes de alumbrado, modificaciones de obras y solicitud de recursos en trámite ante el Gobierno Regional y en espera del resultado de las gestiones ante el GORE. El plazo total del proyecto fue de 577 días. 
En relación a los costos, la iniciativa tuvo un aumento de estos debido al aumento de obras ya mencionados, derivando en una reevaluación por un monto de M$ 127.726. Este aumento fue cancelado por el FNDR. Finalmente, los costos no tuvieron variación significativa en relación lo recomendado originalmente. 
Con respecto a la magnitud del proyecto, en los antecedentes de la ficha IDI 2015 que da origen a la ejecución se indica erróneamente que la magnitud del proyecto seria de 12.720 m2, siendo que el valor indicado en la descripción de las obras a realizar corresponde a 12.300 m2.
En general, el proyecto se desarrollo de manera continua, salvo una reevaluacion menor asociada al mejoramiento de la solución propuesta y al manejo que se debió realizar debido de las napas freaticas presentes en la obra.
Se cambio la estructura de financiamiento de Sectorial a compartido Sectorial- Fndr con el concurso financiero de las partes y donde se comenta que dadas las distintas normativas asociada ala ejecución de obras  y al estar sujeto el aumento de obras a la fuente FNDR se produjeron algunos retrasos asociados a las autorizaciones que debe efectuar el CORE por aumentos de costos de las obras.</t>
  </si>
  <si>
    <t>El proyecto no paso por Re evaluación manteniendo su indicador.</t>
  </si>
  <si>
    <t>El proyecto se ejecutó en un plazo total de 17 meses, un 21.43%sobre el plazo originalmente recomendado. Esta variación se debe a que el contrato de obras civiles tuvo un aumento de plazo por 150 días corridos, esto con el fin de materializar aumento de arranques y sus obras anexas.
En relación a los costos, estos fueron levemente superiores a los recomendados. El proyecto presentó un aumento de contrato por un 16,8 % respecto al monto contratado  , pero un 7.4% respecto al monto recomendado en moneda año 2018 , el proyecto no presenta solicitud de re- análisis  al SNI.  El aumento se debió a un aumento de beneficiarios 53 viviendas.
El proyecto no tuvo reevaluación. 
La magnitud, como se señaló, se vió aumentada en 53 beneficiarios, totalizando 294 nuevos arranques.</t>
  </si>
  <si>
    <t>El indicador económico VAN disminuye ya que los costos reales disminuyeron.</t>
  </si>
  <si>
    <t xml:space="preserve">El proyecto fue ejecutado en un plazo de total de 6 meses, un 40% menos del plazo originalmente recomendado. Si bien existieron aumentos de plazos por problemas con canal de regadío colindante a la obra y aumentos de ésta, la iniciativa se lleva a cabo en un plazo inferior a los estipulado originalmente. 
En relación a los costos, estos son inferiores a los montos recomendados, aún cuando el contrato tuvo modificaciones por obras extraordinarias que aumentaron su valor. Este aumento se produce por aumento de obras por rebajes de acera para accesibilidad universal, construcción de mampostería y muretes de solera.
El proyecto no tuvo reevaluación, pero una modificación inferior al 10%
La magnitud del proyecto se mantuvo invariante, construyéndose los 1152 metros cuadrados de vía estipulados originalmente. 
Finalmente, y a a pesar de la variación en relación a lo proyectado, la obra se ejecutó sin mayores imprevistos. </t>
  </si>
  <si>
    <t>El indicador varía aproximadamente lo mismo que varía la inversión.</t>
  </si>
  <si>
    <t>El proyecto se ejecutó con una mínima variación de sus plazos respecto al plazo total recomendado.
En relación a los costos, estos tampoco tuvieron variaciones significativas y las que se observan son producto principalmente de las actualizaciones de moneda. 
El proyecto no presentó reevaluaciones ni modificaciones inferiores al 10%.
En cuanto a la magnitud, esta no presenta variaciones lográndose la construcción de los 5345	metros cuadrados de veredas estipulados en el diseño. 
En conclusión, se presenta un proyecto sin alteraciones significativas respecto a lo recomendado satisfactoriamente.</t>
  </si>
  <si>
    <t>INICIALMENTE EL PROYECTO RECOMENDADO TENIA UN VACS DE M$311.902, Y UN COSTO POR ARRANQUE DE 187 UF. 
EL VAC SOCIAL AUMENTA A CONSECUENCIA DE LA REEVALUACION, ALCANZANDO A M$379.882,  SIN EMBARGO,  REALIZADA LA REBAJA EN DE LOS M$3.125 EN EL COSTO DE OBRAS CIVILES, EL VALOR FINAL ALCANZA A M$376.981.-
SI BIEN AUMENTA EL VACS RESPECTO DE LO ORIGINALMENTE APROBADO, ESTA VARIACION OBEDECE AL AUMENTO EN EL COSTO DE INVERSION POR EL AUMENTO DE MAGNITUD DE LA INICIATIVA.</t>
  </si>
  <si>
    <t>EL PROYECTO PRESENTA VARIACIONES EN PRINCIPALMENTE EN PLAZO Y MAGNITUD, DEBIDO PRINCIPALMENTE A LA INCORPORACIÓN DE 13 NUEVOS USUARIOS Y A DEMORAS EN LA CONEXIÓN ELÉCTRICA DE LAS OBRAS POR PARTE DE LA EMPRESA CONCESIONARIA.
PORCENTUALMENTE, LA MAYOR VARIACION (75%) SE PRODUCE EN EL PLAZO DE EJECUCIÓN, DEBIDO A DOS GRANDES CAUSAS: AUMENTO DE OBRAS Y OBRAS EXTRAORDINARIAS QUE AUMENTA EL PLAZO EN 120 DÍAS (4 MESES)  Y LA PARALIZACIÓN DE OBRAS DE 150 DIAS (5 MESES) PRODUCTO DEL ATRASO POR PARTE DE LA EMPRESA CONCESIONARIA SAESA PARA REALIZAR LA CONEXIÓN DEL SISTEMA DE APR,
EL MONTO SE INCREMENTA EN UN 32% RESPECTO DEL VALOR DEL CONTRATO, PARA AGREGAR A 13 NUEVOS BENEFICIARIOS.
SI SE COMPARA EL COSTO REAL CON EL INICIALMENTE RECOMENDADO, LA VARIACIÓN ALCANZA A 20,23%, QUE SE EXPLICA POR UNA PARTE PORQUE SE CONTRATO LA OBRA POR UN MONTO MENOR AL RECOMENDADO Y LUEGO AL AUMENTAR LA MAGNITUD, SE INCREMENTÓ EN EL PORCENTAJE ANTES SEÑALADO. ESTA VARIACIÓN SE TRADUCE EN UNA REEVALUACIÓN. 
EL PROYECTO PRESENTA UN AUMENTO EN LA MAGNITUD DEBIDO A QUE SE INCORPORARON ARRANQUES PARA 13 NUEVOS BENEFICIARIOS, QUE SUMADOS A LOS 61 INICIALES TOTALIZAN 74, LO QUE REPRESENTAN UN INCREMENTO DE 21,3%.</t>
  </si>
  <si>
    <t xml:space="preserve">En la cuarta columna de valores: Recomendado (Ex Ante) Corregido (N1), se actualizaron los valores de los indicadores de la recomendación original que estaban a moneda del 31/12/2014, con el fin de realizar la comparación con los indicadores reales en igual moneda presupuesto 2018.
Considerando el aumento de la inversión final realizada, de acuerdo a lo efectivamente contratado y gastado, los indicadores reales resultaron superiores en 2,65% respecto a los recomendados en el ex ante. </t>
  </si>
  <si>
    <t>El proyecto presentó modificaciones de plazo y costos en las asignaciones de Obras Civiles y Consultorías, debido a modificaciones realizadas al proyecto recomendado en el ex ante, al tiempo requerido para la obtención de la aprobación de la modificación de atraviesos y paralelismos por parte de la Dirección de Vialidad, y la paralización de obras a la espera de la realización de la extensión de la red por parte de la empresa distribuidora de energía. 
Asimismo, las obras se contrataron en un 13,45% inferior respecto al monto recomendado, aunque posteriormente se realizaron 3 modificaciones que implicaron un aumento final del contrato de 18,35%, lo que significó un aumento de la inversión de 2,43%, respecto a lo analizado en la evaluación ex ante. 
Considerando estas variaciones del contrato y el tipo de modificaciones realizadas que significaron modificar el diseño recomendado, dado el aumento de 108 nuevos beneficiarios (78,8% más), nuevos trazados de redes, y modificaciones en otros componentes del sistema, el proyecto debió ser reevaluado por el Ministerio de Desarrollo Social y Familia, según lo indicado en las Normas Instrucciones y Procedimientos de Inversión Pública.
Con todo lo anterior, y en relación a lo recomendado en el ex ante, el plazo total de ejecución del proyecto fue 125% superior sin y con tiempos muertos, no presentando reevaluaciones. 
Como se indicó anteriormente, en el desarrollo de la ejecución del proyecto hubo un aumento de la magnitud, con la construcción de 108 nuevos arranques, quedando el sistema con un total de 245 arranques.
Respecto a los valores de los indicadores de evaluación, éstos resultaron mayores en un 2,65% respecto a lo recomendado en la evaluación ex ante.
En cuanto a los gastos realizados, la información del BIP registra valores mayores a la información del SIGFE, no existiendo explicaciones al respecto. 
El proyecto entró en operación el 16/11/2018 sin observaciones a la fecha, según lo indicado por la Unidad Técnica. La recepción definitiva de la obra se realizará después del término de la garantía, que vence el 03/09/2019.</t>
  </si>
  <si>
    <t>El proyecto registró disminución de costos reales.</t>
  </si>
  <si>
    <t xml:space="preserve">En plazos, hubo tres ampliaciones de plazo que originaron siete meses de mayor tiempo respecto al recomendados. Estas son debido a retrasos en la transferencia de recursos, problemas con el paralelismo y en la instalación eléctrica del sistema. 
Respecto a los costos, hubo una diferencia sustancial entre lo indicado por la Institución Técnica y Financiera, que no condice con lo presentado en los contratos. Sin embargo, la variación no es sustancial, ubicándose dentro del rango de variación aceptable del +-10%.
La magnitud se ejecutó de acuerdo a lo originalmente propuesto, construyéndose los 146 arranques estipulados en la etapa ex ante.
El proyecto logró cumplir su objetivo, que era entregar agua potable al sector de Buli, dada la gran problemática que se tenia de salubridad.
Por último, respecto a la operación, el proyecto no ha presentado problemas de ningún tipo. </t>
  </si>
  <si>
    <t>La disminución del indicador se explica debido a que los montos reales en términos generales fueron menores a lo recomendado. Además, que no se ejecutó el gasto de los ítems equipos y otros gastos.</t>
  </si>
  <si>
    <t>1. En lo relevante sobre los plazos de ejecución, la información proporcionada por la unidad técnica permitió establecer y/o desprender que la iniciativa de inversión demoró 4 meses adicionales en ejecutar el ítem obras civiles por los siguientes motivos: 1. Tramitación inoportuna de dos permisos ambientales sectoriales (asociados a la Resolución de Calificación Ambiental de la iniciativa); 2 error en la cubicación del presupuesto de obras civiles; 3 información no especificada.
2. El proyecto no tuvo reevaluaciones. No obstante, existieron modificaciones por aproximadamente un 4% adicional del monto recomendado debido a errores en la cubicación del presupuesto original.
3. Se recomendaron montos para los ítems equipos y otros gastos, sin embargo, no se efectuaron dichos gastos. Por lo anterior, no se comprende cómo se puede efectuar la operación del proyecto adecuadamente. Por ejemplo: el ítem equipos contemplaba la adquisición de medidores de biogás para el seguimiento de las emisiones del proyecto y con ello efectuar un informe de resultados para la autoridad competente en la materia, lo que era obligatorio para dar cumplimiento a lo estipulado en el considerando 3.1.3.3 de la Resolución de Calificación Ambiental de la Iniciativa (RCA 27/2012).
4. No existen variaciones importantes en los montos recomendados, reales y contratados, tal que amerite un análisis.
5. Respecto a las magnitudes del proyecto, el proyecto se ejecutó conforme a lo recomendado.
6. Los indicadores económicos sufrieron una disminución, debido a que los montos contratados fueron levente menores a lo recomendados, y tal como se dijo, no se consideró el gasto de los ítems equipos y otros gastos.
7. De acuerdo a la unidad técnica no existen cambios en el diseño recomendado.
8. Es reelevante expresar que esta SEREMI efectúo observaciones a la unidad Técnica el 03 de septiembre de 2019, siendo respondidas el 18 de octubre de 2019, no dejando margen para efectuar nuevas observaciones a la misma unidad o unidad financiera. Por lo tanto, se considera que existe un sesgo en la información analizada.
9. Para la tipología de proyectos de cierre de vertederos se recomienda:
-Solicitar como requisito de Recomendación favorable, la resolución de proyecto del servicio competente asociado a un permiso ambiental sectorial aplicable. Lo anterior, debido a que dicha resolución establece las especificaciones técnicas de la obra a construir asociada al permiso ambiental sectorial en trámite de aprobación. Esto a su vez da certeza de los costos y de que no existan observaciones en la recepción final de las obras. Esto aplica por ejemplo para permisos de patios de residuos no peligrosos que es otorgado por la Seremi de Salud.
- La estimación de los residuos dispuestos en los vertederos debe ser calculada con metodologías que entreguen fiabilidad y contrastada con fuentes secundarias oficiales y estudios en la materia. Lo anterior, porque esta variable es la más significativa del proyecto, ya que determina las partidas más importantes del presupuesto. Esto es atigente especialmente dado que la mayoría de los vertederos no lleva un registro oficial de información y/o son estimaciones.</t>
  </si>
  <si>
    <t>Existe una menor inversión final de un 17% aproximadamente derivado del menor costo de las obras civiles, por lo tanto esta menor inversión debería resultar en mejores indicadores de rentabilidad.</t>
  </si>
  <si>
    <t>I. Plazos: Aumento de plazo por modificación de contrato debido a aumento de obras para complementar la calidad técnica y de diseño del proyecto se agregan obras de soterramiento eléctrico y áreas verdes para protección del talud de la obra.  Aumento de plazo total: 120 días.
II. Costos: Aumento del costo en $75.595.788 por modificación al proyecto ($31.621.956 proyecto eléctrico, y de $43.973.832 protección talud), lo que aumento un 9% con respecto al contrato original. 
El proyecto en la actualidad se encuentra en plena operación y esta cumpliendo los objetivos para el cual fue ejecutado, principalmente con mejorar la conectividad sur - norte de la ciudad de Punta Arenas y viceversa.</t>
  </si>
  <si>
    <t>Se mantiene esta magnitud recomendada versus ex post.</t>
  </si>
  <si>
    <t xml:space="preserve">El proyecto se ejecutó en un plazo total de 40 meses, registrando un aumento de un 150% respecto al plazo total recomendado y sin consideración de los tiempos muertos. El único ítem que presentó un plazo superior al recomendado fue Consultorías, debido a que existieron contratos en distintos años y conforme al avance del proyecto. 
Los costos del proyecto tuvieron un significativo aumento respecto a los montos recomendados. Esta situación derivó de la actualización de los montos de contrato debido a  proceso de licitaciones fallidas.  El proyecto tuvo tres reevaluaciones debido a los problemas en los procesos licitatorios, incrementando el monto de los contratos, principalmente el de obras civiles. Adicionalmente, el proyecto presenta una modificación inferior al 10% debido a la actualización del monto contratado en el ítem obras civiles. 
La magnitud del proyecto tuvo un aumento, pero no queda explicada la causa de esta variación. 
En general se detalla información requerida en cada pestaña, así como también se adjuntan documentos que respaldan y justifican las variaciones de plazos. Sin embargo faltaron antecedentes adjuntos tales como Presupuesto, Actas e Informes, recepción definitiva, ni imágenes, situación que refleja el proceso de transición de la instalación de la nueva de región de Ñuble.
 </t>
  </si>
  <si>
    <t>La variación del indicador es muy menor y solo alcanza un aumento del 0,39% dando cuenta de las bondades del proyecto respecto a los presupuestos estimados en la evaluación ex ante. No hay mayores incidencias y variabilidad en el indicador de rentabilidad confirmando la conveniencia social de la misma.</t>
  </si>
  <si>
    <t>El proyecto postula a ejecución directamente con prototipo de Minsal, ajustándose a lo esperado en la evaluación ex ante. Aunque se experimentaron plazos elevados por términos de contrato de obras civiles por error de factibilidad de aguas andinas, el proyecto  tuvo un retraso. La solución para arreglar el problema de factibilidad fue generar un nuevo empalme, pero  al ser de propiedad de SERVIU el proceso de aprobación se extendió, demorando las obras.
La magnitud se ajusta a lo que indican los documentos definitivos, con un aumento del 2%, lo cual no incide en los costos e indicadores del proyecto.
En relación a los costos, existió una baja variación en los gastos respecto a lo recomendado. El proyecto no tuvo reevaluaciones ni modificaciones inferiores al 10%.
El indicador de rentabilidad disminuye en un 0,39%.
En general, el proyecto se ejecuta según lo esperado a excepción de los plazos y en cuanto a lo positivo, la ejecución no tuvo mayor inconveniente y se ajustó conforme a lo diseñado.</t>
  </si>
  <si>
    <t>Respecto de las magnitudes, la urbanización se refirió a la asociación con la construcción de 50 viviendas sociales pertenecientes a la política habitacional del Ministerio de Vivienda, las cuales se construyeron en conjunto con  la construcción de la urbanización. Claro está que si hubo un cambio en el proyecto de ingenería hubo también un cambio de magnitud del proyecto. Ese cambio, puede considerarse marginal desde el punto de vista del impacto sobre las 50 viviendas, pues aún cuando hubo cambio en las partidas,  la urbanización siempre se refirió a 50 viviendas. 
Además, el analista consideró como relevante esta magnitud y no los metros de tuberías de gas, de electrificación,  ó m2 de pavimentos y aceras. Todas las cuales se mantuvieron.</t>
  </si>
  <si>
    <t>El tiempo transcurrido desde que se aprobó el proyecto para etapa de ejecución hasta la suscripción del primer contrato del proyecto fueron 203 días. Esto debido a que el proyecto no tuvo financiamiento para el año 2016 quedando postergado para el año siguiente (2017).
Se releva que hubo una falta de rigurosidad en cargar información financiera al SIGFE  y en el BIP,  dado que el registro de costo real es significativamente inferior a los montos contratados.
En cuanto a consultaría, se contrató por una menor duración  y mayor costo mensual, gastándose  la totalidad del monto disponible de M$ 52.254, un 48,86% menor a lo aprobado. Esta asignación no fue bien estimada en la pre-inversión, dado que es dable que la unidad técnica esté en cabal conocimiento de los costos de los profesionales y de las normas y exigencias de sus obras.  SERVIU no hizo uso de los gastos administrativos para el llamado a licitación del proyecto, lo que se considera un ahorro.  
La magnitud de la iniciativa se mantuvo en cuanto a su finalidad: urbanización de 50 viviendas. En todo caso, las obras tuvieron cambios, debido a problemas con el cierre colindante con un vecino, lo que revela lo poco eficaz de la participación ciudadana asociada a este proyecto, lo que derivó en un cambio en el proyecto y aumento relevante en el plazo (285 días adicionales).
Obra tuvo una recepción definitiva  "Sin observaciones" de acuerdo a certificado del 10/12/2018 del Director técnico de obras de SERVIU.</t>
  </si>
  <si>
    <t>El valor de los indicadores económicos  corresponden a los mismos de la ficha IDI. No se cuenta con información suficiente para calcular el valor ex post de los indicadores.</t>
  </si>
  <si>
    <t>El plazo de obras civiles fue duplicado y no se cuenta con información acerca de su causa. Los montos de equipo y equipamiento no fueron con cargo al proyecto. El proyecto pertenece al programa meta presidencial JUNJI.</t>
  </si>
  <si>
    <t>De acuerdo al calculo del CAE, se evidencia una variación menor de -1,10% entre lo recomendado y lo evaluado ex-post, lo cual permite dar cuenta de que la iniciativa se ejecutó conforme a lo recomendado.</t>
  </si>
  <si>
    <t>El proyecto se ejecutó en un plazo total de 32 meses, un 220% sobre el plazo originalmente recomendado.  Las obras asociadas a la iniciativa de inversión se lograron ejecutar con éxito, pese a los plazos de asignación presupuestaria, los cuales superaron ampliamente la recomendación inicial. No hay antecedentes de ampliaciones de plazos.
En relación a los costos, estos no tiene variaciones significativas en relación a lo recomendado. La iniciativa de inversión no ha tenido ningún proceso de re-evaluación. Hubo una modificación inferior al 10%, dentro del rango considerado como aceptable, por M$1.626, correspondiendo a un trato directo para la contratación del servicio de reparaciones menores para el SAR.
En cuanto a la magnitud, esta se mantuvo invariante, construyéndose los 473 metros cuadrados estipulados en el diseño original.
En conclusión, la iniciativa de inversión ha permitido reforzar la red de urgencia, mejorando el acceso y atención de la población usuaria, conforme a estándares de calidad y equidad. Por otro lado, no tuvo variación entre la magnitud recomendada y la magnitud ejecutada y tampoco tuvo ningún proceso de re-evaluación asociado. En relación a los plazos de asignación presupuestaria, éstos superaron ampliamente la recomendación inicial.</t>
  </si>
  <si>
    <t>El nuevo indicador responde a la contabilización de los costos reales del proyecto, que fueron indicados en un proceso de re evaluación.</t>
  </si>
  <si>
    <t>Es un Proyecto Meta Presidencial “Más Salas Cuna y Jardines Infantiles para Chile".  Para el análisis,  se establecieron requerimientos sectoriales específicos establecidos en el documento  Oficio N° 1908 de fecha 01-09-2014 dirigido desde la SES  del  Ministerio de Desarrollo Social y Familia a la Vicepresidencia de JUNJI. En este documento se establecieron estándares para postular proyectos directamente desde la etapa de Perfil a Ejecución, esperando reducir tiempos contando con el diseño de arquitectura completamente desarrollado, entre otros requerimientos. Por tanto,  al no contar con estudios de ingeniería y/o especialidades terminados, ni con los permisos de edificación realizados para ejecutar, era previsible la presentación de algunas problemáticas que pudieran surgir en la ejecución , tanto en obras civiles en la magnitud definitiva.
Proyecto que en su ejecución tuvo variaciones en costos, plazos y magnitud.  En cuanto a los servicios que presta, resuelve un problema de demanda por educación pre escolar de 40 infantes entre 0 y 4 años de la Comuna de Alto Hospicio. Este Jardín Infantil, ofrecerá a la comuna mejores espacios para el aprendizaje y cuidado de los preescolares; una mayor cobertura preescolar y un  mejoramiento de la oferta preescolar en la comuna, además de una infraestructura del Estado con mejores estándares y funcionalidad  para los niños y niñas.</t>
  </si>
  <si>
    <t>El valor VAC corresponde al mismo de la fichi IDI. No se cuenta con información suficiente para calcular el valor ex post del indicador.</t>
  </si>
  <si>
    <t xml:space="preserve">El proyecto no experimentó mayores variaciones en cuanto a monto, plazo, magnitud, etc.
Si modificaciones, OBRAS CIVILES : RESOLUCIÓN  Nº 36 DEL 12.07.2016 CTTO : MONTO 587.201.322.- AUMENTO OBRA  EFECTIVO : $ 79.878.678.-MONTO FINAL CTTO: $667.080.000.- Se efectúa modificación de contrato por Res Ex Nº 4457 del 09.11.2017  aumento de obras En items: Agua Potable  - Alcantarillado  y Paisajismo que suman  $ 45.595.530.- Disminución de Obras ( Item  luminaria (63)  modelo alura   g12 75w schreder),  Item  Acqueo led monocromático schreder(16)  : $ 53.703.929.- y Obras Extraordinarias   Luminaria ALURA 32 LED (63) , Proyector  sumergible AQUAMAX 9 LED(16)$ 87.987.077.- DICHA MODIFICACIÓN  ES DE  $ 79.878.678.- EQUIVALENTE  A UN 13,6% DEL MONTO TOTAL DEL CONTRATO ORIGINAL. 
CONSULTORIA :
RESOLUCION DE CONTRATO Nº 5756 DEL 06.10.2016 MONTO : $ 8.160.000.-  Res Ex Nº 740 del 17.02.2017 prorroga por dos meses </t>
  </si>
  <si>
    <t>No hay diferencia en los indicadores de rentabilidad entre lo recomendado y ex post. Sin embargo para tener una opinión más concluyente se requiere realizar un conteo de bicicletas que circulan por las vías construidas.</t>
  </si>
  <si>
    <t>I. Plazos: Se realizan 3 contratos de obras (Res: N°2383, N°953 y N°7), los cuales permiten  disminuir los tiempos ejecución, ya que algunos de ellos se ejecutaron de manera simultanea. En Consultorías, existe diferencia en los plazos debido a término anticipado de contrato, ya que el profesional pasa a conformar contrata del Serviu delegación de Natales.
II. 3 Modificaciones al Costo: 1 Modificación en el Costo:  1. Modificación a Res N°953:  Aumento de obras por $5.628..338 (Res 2046), 2.  Modificación a Res N° 7  Disminución obras: $96.033.014, Aumento de Obras $113.096.879 y Obras extraordinarias $5.962.433, 3.  las modificaciones implican un costo adicional de $23.026.298 (Res 2567) y 3. Aumento por $10.368.307 (Res N°422) . Las causas de modificaciones son por motivos de complementar la calidad técnica y de diseño del proyecto. 
En ítem Consultoría se registra una disminución del monto contratado por término anticipado de contrato (Res N° 2659)
III. Magnitudes: No existen cambios.
IV. Generales: Durante la ejecución del proyecto no hubieron problemas técnicos ni administrativos, por lo que se desarrollo de acuerdo a lo planificado. Sin embargo se aprecia que existió sobre estimación de los costos y plazos al momento de la recomendación favorable, principalmente de las obras civiles y del tiempo de ejecución.</t>
  </si>
  <si>
    <t xml:space="preserve">El proyecto se ejecuta en un plazo total de 12 meses, un 25.00% menos respecto al plazo total recomendado. 
Adicionalmente, resultó con  un costo menor en un 8,57%  en relación al monto   inicialmente recomendado. 
El proyecto no presenta re evaluaciones, pero presenta un 8.12% de aumento de contrato derivado de la realización del desarrollo completo en sondaje, la instalación de 55 arranques nuevos, 13 re conexiones de arranques, nueva red de impulsión y red de distribución de nuevos arranques. Esta modificación es inferior al 10%, estando dentro del margen considerado como aceptable.
La magnitud se vio aumentada debido a la incorporación de de nuevos beneficiarios en el sector. 
Finalmente, el proyecto se ejecuta según lo programado en cuanto a plazos y costos, con una leve modificación en la magnitud. </t>
  </si>
  <si>
    <t>EL INDICADOR ECONÓMICO  EX POST SE CALCULÓ CONSIDERANDO EL MENOR COSTO REAL RESPECTO DEL RECOMENDADO, MODIFICANDO ASÍ EL MONTO DE INVERSIÓN INICIAL Y OBTENIÉNDOSE UN VAC Y CAE MENOR AL RECOMENDADO.</t>
  </si>
  <si>
    <t xml:space="preserve">En plazos el proyecto se ejecutó en plazos razonables en todos los ítems de financiamiento a excepción de los gastos administrativos
Los costos reales del ítem obra civil fueron mayores  a los recomendados, ya que fue necesario reevaluar el proyecto ya que las ofertas presentadas superan el presupuesto estimado en un 27,6% .
La institución técnica realizó los estudios de mecánica de suelo, los cuales fueron reparados por la DA MOP  e incorporó la norma sísmica , se cambió su fachada para que estuviera en congruencia con la casa de gabriela mistral que se encuentra en la entrada del recinto 
Se ejecutaron las magnitudes estimadas sin cambios
El proyecto logró cumplir su objetivo de construir la  BIBLIOTECA REGIONAL, COMUNA DE LA SERENA, cuyo propósito fue RESOLVER LA CARENCIA DE UN ESPACIO PARA DIFUNDIR SERVICIOS CULTURALES A TRAVÉS DE UNA BIBLIOTECA REGIONAL ACORDE A REQUERIMIENTOS DE CAPACIDAD, EQUIPAMIENTO E INFRAESTRUCTURA ACORDE AL DESARROLLO DE LA REGIÓN.  
El proyecto se encuentra operando sin inconvenientes y con un  Auge masivo de visitas a la Biblioteca.
 </t>
  </si>
  <si>
    <t xml:space="preserve">Existe similitud entre el calculo efectuado ex ante y ex post. Se infiere lo anterior ante la poca desviación de las obras civiles, un análisis más detallado del transito medio vehícular permitiría tener resultados más objetivos </t>
  </si>
  <si>
    <t>I. Plazos. Con 4 ampliaciones de plazo (Total: 251 días corridos) el contrato original se extiende en un 38%. El plazo total del proyecto fue un 16,67% mayor al plazo recomendado total, lo cual corresponde únicamente a plazo de obra civil. Dos ampliaciones de plazo se debieron a convenios de disminución y aumento de obras, y obras extraordinarias (mejorar y complementar el proyecto: nuevas partidas para una mejor funcionalidad y seguridad al sector, implementación de señalización de nombres de calles, preventivas y de demarcación de calzadas como medidas de mitigación vial, obras para seguridad vehicular y peatonal, suministro de servicios básicos a Condominios Sociales aledaños).
II. Costos. No hay variación significativa entre el monto recomendado total y el costo real del proyecto (-0,06%). El costo real de obra civil fue un 1,79% mayor al recomendado, y los ítem Consultorías y Gastos Administrativos no ejecutaron gasto (inspección del proyecto realizada por profesionales del SERVIU, por lo que no contrató servicios externos).
III. Magnitudes: No sufre modificaciones. 
El proyecto ejecutado cumple con el objetivo para el cual fue concebido y soluciona el problema de la escasa conectividad oriente -  poniente y viceversa del sector.</t>
  </si>
  <si>
    <t>La evaluación de esta IDI considera la intervención de todas las etapas.
Para la corrección se asume la misma proporción de los gastos de esta etapa, en las etapas siguientes.
Se observa que lógicamente disminuyeron los indicadores al gastarse menos de lo recomendado.
Sin embargo, se debería considerar el CAE por beneficiario ex antes y ex post 
Ex antes, se obtuvo CAE/beneficiario = $601. 885 (525 beneficiario)
Re evaluación: CAE/beneficiario = $ 634.457 (525 beneficiarios, aumento de un 5,41 % respecto de la recomendación original)
Ex Post: CAE/beneficiario = $ 686.255 (483 beneficiarios, aumento de un 14, 02 respecto de la recomendación original y de un 8,16 % respecto del resultado de la reevaluación).
Si bien, al gastarse menos, el valor debió mejorar, el resultado obtenido se explica por la ejecución de menos unidades que las consideradas.</t>
  </si>
  <si>
    <t>El proyecto se ejecutó en un plazo de 20 meses, un 9,09% bajo el plazo originalmente recomendado. Si bien hubo aumentos de plazos en las obras civiles, ésta se ejecutó en un plazo inferior al estimado. Esta modificación obedece a una modificación de la programación de la obra.
En relación a los costos, el proyecto tuvo que se reevaluado dado que las ofertas presentadas durante el proceso de licitación superaban al monto recomendado, por lo que fue necesaria una actualización de estos. Los costos, tanto contratados como gastados, se encuentran dentro del margen de lo recomendado, no existiendo variaciones significativas. 
En relación a la magnitud y según lo informado por la institución técnica, la magnitud de vio disminuida, ya que uno de los proyectos de vivienda disminuyo en sus unidades. No obstante, no se explica la razón de esta disminución por parte de la unidad técnica ni de la financiera.
Por lo general, el tiempo que transcurre desde que termina el diseño hasta el momento de ejecutar las obras es cercano a los 4 años.
Cuando la evaluación considera la ejecución de varias etapas, al evaluar una parte de la ejecución, se debería actualizar las siguientes etapas para poder incorporar los cambios que han ocurrido con los costos y beneficiarios del proyecto.</t>
  </si>
  <si>
    <t>HECTOR ISRAEL GONZALEZ JARAMILLO</t>
  </si>
  <si>
    <t>RODRIGO NAVIA PINTO</t>
  </si>
  <si>
    <t>FELIPE MORENO SOTO</t>
  </si>
  <si>
    <t>RAIMUNDO ASTABURUAGA</t>
  </si>
  <si>
    <t>BERNARDA GALLARDO OLIVIERI</t>
  </si>
  <si>
    <t>LUIS ERNESTO BASUALTO SEPÚLVEDA</t>
  </si>
  <si>
    <t>GONZALO MARAMBIO</t>
  </si>
  <si>
    <t>RAUL ANDRES RIFO PEREZ</t>
  </si>
  <si>
    <t>CLAUDIO IVAN VENEGAS DIEZ</t>
  </si>
  <si>
    <t>ANTONIETA GALLEGUILLOS GUTIERREZ</t>
  </si>
  <si>
    <t xml:space="preserve">  Tipo </t>
  </si>
  <si>
    <t>Subsector/ Tipo de Proyectos</t>
  </si>
  <si>
    <t xml:space="preserve">* Montos actualizados a moneda presupuesto 2018
</t>
  </si>
  <si>
    <t xml:space="preserve">Costo Real    </t>
  </si>
  <si>
    <t xml:space="preserve">Monto Recomendado     </t>
  </si>
  <si>
    <t>Plazo 
Recomendado</t>
  </si>
  <si>
    <t>Subsector / Tipo de Proyectos</t>
  </si>
  <si>
    <t>MAGNITUD</t>
  </si>
  <si>
    <t>GESTION ADMINISTRATIVA</t>
  </si>
  <si>
    <t>Cuenta de Código BIP</t>
  </si>
  <si>
    <t>Cuenta de Código BIP2</t>
  </si>
  <si>
    <t>REEVALUACIÓN</t>
  </si>
  <si>
    <t>Costos Reales Obra Civil / Monto Recomendado Obra Civil</t>
  </si>
  <si>
    <t>Costos Reales Totales / Monto Total Recomendado</t>
  </si>
  <si>
    <t>Operación</t>
  </si>
  <si>
    <t xml:space="preserve">Plazo Real Obra Civil vs Plazo Recomendado Obra Civil   </t>
  </si>
  <si>
    <t xml:space="preserve">Plazo Total Real vs Plazo Total Recomendado    </t>
  </si>
  <si>
    <t>Nota 3: Los textos en color rojo incorporan correciones a la información original extraída desde el BIP.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</si>
</sst>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52" x14ac:knownFonts="1">
    <font>
      <sz val="11"/>
      <color theme="1"/>
      <name val="Calibri"/>
      <family val="2"/>
      <scheme val="minor"/>
    </font>
    <font>
      <sz val="10"/>
      <name val="Arial"/>
      <family val="2"/>
    </font>
    <font>
      <b/>
      <sz val="9"/>
      <color rgb="FF000000"/>
      <name val="Arial"/>
      <family val="2"/>
    </font>
    <font>
      <b/>
      <sz val="12"/>
      <name val="Arial"/>
      <family val="2"/>
    </font>
    <font>
      <b/>
      <sz val="10"/>
      <color rgb="FF000000"/>
      <name val="Arial"/>
      <family val="2"/>
    </font>
    <font>
      <sz val="8"/>
      <name val="Arial"/>
      <family val="2"/>
    </font>
    <font>
      <sz val="12"/>
      <name val="Arial"/>
      <family val="2"/>
    </font>
    <font>
      <b/>
      <sz val="11"/>
      <color theme="0"/>
      <name val="Calibri"/>
      <family val="2"/>
      <scheme val="minor"/>
    </font>
    <font>
      <sz val="11"/>
      <color theme="0"/>
      <name val="Calibri"/>
      <family val="2"/>
      <scheme val="minor"/>
    </font>
    <font>
      <b/>
      <sz val="10"/>
      <name val="Arial"/>
      <family val="2"/>
    </font>
    <font>
      <b/>
      <sz val="11"/>
      <name val="Arial"/>
      <family val="2"/>
    </font>
    <font>
      <b/>
      <sz val="12"/>
      <color rgb="FF000000"/>
      <name val="Arial"/>
      <family val="2"/>
    </font>
    <font>
      <b/>
      <sz val="11"/>
      <color rgb="FF000000"/>
      <name val="Arial"/>
      <family val="2"/>
    </font>
    <font>
      <b/>
      <sz val="11"/>
      <color theme="0"/>
      <name val="Arial"/>
      <family val="2"/>
    </font>
    <font>
      <b/>
      <sz val="11"/>
      <color theme="1"/>
      <name val="Calibri"/>
      <family val="2"/>
      <scheme val="minor"/>
    </font>
    <font>
      <sz val="11"/>
      <color rgb="FF92D050"/>
      <name val="Calibri"/>
      <family val="2"/>
      <scheme val="minor"/>
    </font>
    <font>
      <b/>
      <sz val="14"/>
      <color theme="4" tint="-0.249977111117893"/>
      <name val="Arial"/>
      <family val="2"/>
    </font>
    <font>
      <b/>
      <sz val="12"/>
      <color theme="0"/>
      <name val="Arial"/>
      <family val="2"/>
    </font>
    <font>
      <sz val="11"/>
      <color theme="0" tint="-0.34998626667073579"/>
      <name val="Calibri"/>
      <family val="2"/>
      <scheme val="minor"/>
    </font>
    <font>
      <sz val="11"/>
      <color indexed="8"/>
      <name val="Arial"/>
      <family val="2"/>
    </font>
    <font>
      <sz val="11"/>
      <color theme="1"/>
      <name val="Calibri"/>
      <family val="2"/>
      <scheme val="minor"/>
    </font>
    <font>
      <sz val="8"/>
      <color theme="1"/>
      <name val="Arial"/>
      <family val="2"/>
    </font>
    <font>
      <b/>
      <sz val="14"/>
      <color theme="3"/>
      <name val="Arial"/>
      <family val="2"/>
    </font>
    <font>
      <b/>
      <sz val="14"/>
      <color theme="0"/>
      <name val="Arial"/>
      <family val="2"/>
    </font>
    <font>
      <sz val="12"/>
      <color theme="1"/>
      <name val="Calibri"/>
      <family val="2"/>
      <scheme val="minor"/>
    </font>
    <font>
      <b/>
      <sz val="16"/>
      <color theme="5"/>
      <name val="Calibri"/>
      <family val="2"/>
      <scheme val="minor"/>
    </font>
    <font>
      <b/>
      <sz val="13"/>
      <color theme="3"/>
      <name val="Arial"/>
      <family val="2"/>
    </font>
    <font>
      <b/>
      <sz val="12"/>
      <color theme="3"/>
      <name val="Calibri"/>
      <family val="2"/>
      <scheme val="minor"/>
    </font>
    <font>
      <sz val="12"/>
      <color theme="3"/>
      <name val="Calibri"/>
      <family val="2"/>
      <scheme val="minor"/>
    </font>
    <font>
      <sz val="11"/>
      <name val="Calibri"/>
      <family val="2"/>
      <scheme val="minor"/>
    </font>
    <font>
      <sz val="10"/>
      <color theme="1"/>
      <name val="Calibri"/>
      <family val="2"/>
      <scheme val="minor"/>
    </font>
    <font>
      <b/>
      <sz val="8"/>
      <name val="Arial"/>
      <family val="2"/>
    </font>
    <font>
      <i/>
      <sz val="10"/>
      <color theme="3"/>
      <name val="Calibri"/>
      <family val="2"/>
      <scheme val="minor"/>
    </font>
    <font>
      <sz val="10"/>
      <color indexed="81"/>
      <name val="Tahoma"/>
      <family val="2"/>
    </font>
    <font>
      <sz val="8"/>
      <name val="Calibri"/>
    </font>
    <font>
      <sz val="8"/>
      <name val="Calibri"/>
      <family val="2"/>
    </font>
    <font>
      <b/>
      <sz val="11"/>
      <color rgb="FF000000"/>
      <name val="Calibri"/>
      <family val="2"/>
      <scheme val="minor"/>
    </font>
    <font>
      <b/>
      <sz val="9"/>
      <color indexed="8"/>
      <name val="Arial"/>
      <family val="2"/>
    </font>
    <font>
      <b/>
      <sz val="9"/>
      <color indexed="8"/>
      <name val="Calibri"/>
      <family val="2"/>
    </font>
    <font>
      <b/>
      <sz val="11"/>
      <color indexed="8"/>
      <name val="Calibri"/>
      <family val="2"/>
    </font>
    <font>
      <sz val="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11"/>
      <name val="Calibri"/>
      <family val="2"/>
      <scheme val="minor"/>
    </font>
    <font>
      <b/>
      <sz val="14"/>
      <color theme="6" tint="-0.499984740745262"/>
      <name val="Arial"/>
      <family val="2"/>
    </font>
    <font>
      <b/>
      <sz val="11"/>
      <color theme="6" tint="-0.499984740745262"/>
      <name val="Calibri"/>
      <family val="2"/>
      <scheme val="minor"/>
    </font>
    <font>
      <sz val="11"/>
      <color theme="1"/>
      <name val="Calibri"/>
      <scheme val="minor"/>
    </font>
    <font>
      <b/>
      <sz val="11"/>
      <color theme="1"/>
      <name val="Calibri"/>
      <scheme val="minor"/>
    </font>
    <font>
      <b/>
      <sz val="11"/>
      <color theme="1"/>
      <name val="Arial"/>
    </font>
    <font>
      <b/>
      <sz val="8"/>
      <name val="Calibri"/>
      <family val="2"/>
      <scheme val="minor"/>
    </font>
    <font>
      <sz val="9"/>
      <color rgb="FFFF0000"/>
      <name val="Calibri"/>
      <family val="2"/>
      <scheme val="minor"/>
    </font>
  </fonts>
  <fills count="46">
    <fill>
      <patternFill patternType="none"/>
    </fill>
    <fill>
      <patternFill patternType="gray125"/>
    </fill>
    <fill>
      <patternFill patternType="solid">
        <fgColor rgb="FF92D050"/>
        <bgColor rgb="FF000000"/>
      </patternFill>
    </fill>
    <fill>
      <patternFill patternType="solid">
        <fgColor rgb="FF4F81BD"/>
        <bgColor rgb="FF000000"/>
      </patternFill>
    </fill>
    <fill>
      <patternFill patternType="solid">
        <fgColor rgb="FF00B050"/>
        <bgColor rgb="FF000000"/>
      </patternFill>
    </fill>
    <fill>
      <patternFill patternType="solid">
        <fgColor rgb="FFC5D9F1"/>
        <bgColor rgb="FF000000"/>
      </patternFill>
    </fill>
    <fill>
      <patternFill patternType="solid">
        <fgColor rgb="FFFFC000"/>
        <bgColor rgb="FF000000"/>
      </patternFill>
    </fill>
    <fill>
      <patternFill patternType="solid">
        <fgColor rgb="FFFABF8F"/>
        <bgColor rgb="FF000000"/>
      </patternFill>
    </fill>
    <fill>
      <patternFill patternType="solid">
        <fgColor rgb="FFBFBFBF"/>
        <bgColor rgb="FF000000"/>
      </patternFill>
    </fill>
    <fill>
      <patternFill patternType="solid">
        <fgColor rgb="FF8DB4E2"/>
        <bgColor rgb="FF000000"/>
      </patternFill>
    </fill>
    <fill>
      <patternFill patternType="solid">
        <fgColor rgb="FFC4D79B"/>
        <bgColor rgb="FF000000"/>
      </patternFill>
    </fill>
    <fill>
      <patternFill patternType="solid">
        <fgColor rgb="FFFFFF00"/>
        <bgColor rgb="FF000000"/>
      </patternFill>
    </fill>
    <fill>
      <patternFill patternType="solid">
        <fgColor rgb="FFFFFF00"/>
        <bgColor indexed="64"/>
      </patternFill>
    </fill>
    <fill>
      <patternFill patternType="solid">
        <fgColor rgb="FF92D050"/>
        <bgColor indexed="64"/>
      </patternFill>
    </fill>
    <fill>
      <patternFill patternType="solid">
        <fgColor theme="2"/>
        <bgColor indexed="64"/>
      </patternFill>
    </fill>
    <fill>
      <patternFill patternType="solid">
        <fgColor theme="5"/>
        <bgColor indexed="64"/>
      </patternFill>
    </fill>
    <fill>
      <patternFill patternType="solid">
        <fgColor theme="8" tint="0.39997558519241921"/>
        <bgColor indexed="64"/>
      </patternFill>
    </fill>
    <fill>
      <patternFill patternType="solid">
        <fgColor theme="8" tint="0.39997558519241921"/>
        <bgColor rgb="FF000000"/>
      </patternFill>
    </fill>
    <fill>
      <patternFill patternType="solid">
        <fgColor rgb="FFFFCC00"/>
        <bgColor indexed="64"/>
      </patternFill>
    </fill>
    <fill>
      <patternFill patternType="solid">
        <fgColor theme="9" tint="0.39997558519241921"/>
        <bgColor indexed="64"/>
      </patternFill>
    </fill>
    <fill>
      <patternFill patternType="solid">
        <fgColor theme="4"/>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59999389629810485"/>
        <bgColor theme="4" tint="-0.249977111117893"/>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8"/>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bgColor indexed="9"/>
      </patternFill>
    </fill>
    <fill>
      <patternFill patternType="solid">
        <fgColor theme="0"/>
        <bgColor indexed="64"/>
      </patternFill>
    </fill>
    <fill>
      <patternFill patternType="solid">
        <fgColor theme="9" tint="0.59999389629810485"/>
        <bgColor indexed="64"/>
      </patternFill>
    </fill>
    <fill>
      <patternFill patternType="solid">
        <fgColor rgb="FF92CDDC"/>
        <bgColor rgb="FF000000"/>
      </patternFill>
    </fill>
    <fill>
      <patternFill patternType="solid">
        <fgColor theme="6" tint="0.39997558519241921"/>
        <bgColor rgb="FF000000"/>
      </patternFill>
    </fill>
    <fill>
      <patternFill patternType="solid">
        <fgColor rgb="FF74BED2"/>
        <bgColor rgb="FF000000"/>
      </patternFill>
    </fill>
    <fill>
      <patternFill patternType="solid">
        <fgColor theme="6" tint="0.59999389629810485"/>
        <bgColor indexed="64"/>
      </patternFill>
    </fill>
    <fill>
      <patternFill patternType="solid">
        <fgColor theme="8" tint="0.59999389629810485"/>
        <bgColor indexed="64"/>
      </patternFill>
    </fill>
    <fill>
      <patternFill patternType="solid">
        <fgColor indexed="51"/>
      </patternFill>
    </fill>
    <fill>
      <patternFill patternType="solid">
        <fgColor indexed="49"/>
        <bgColor indexed="64"/>
      </patternFill>
    </fill>
    <fill>
      <patternFill patternType="solid">
        <fgColor indexed="49"/>
      </patternFill>
    </fill>
    <fill>
      <patternFill patternType="solid">
        <fgColor indexed="44"/>
      </patternFill>
    </fill>
    <fill>
      <patternFill patternType="solid">
        <fgColor auto="1"/>
        <bgColor theme="0"/>
      </patternFill>
    </fill>
    <fill>
      <patternFill patternType="solid">
        <fgColor rgb="FFE1EACE"/>
        <bgColor theme="6" tint="0.59999389629810485"/>
      </patternFill>
    </fill>
  </fills>
  <borders count="74">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diagonal/>
    </border>
    <border>
      <left style="thin">
        <color theme="5" tint="0.59996337778862885"/>
      </left>
      <right style="thin">
        <color theme="5" tint="0.59996337778862885"/>
      </right>
      <top style="thin">
        <color theme="5" tint="0.39994506668294322"/>
      </top>
      <bottom style="thin">
        <color theme="5" tint="0.39994506668294322"/>
      </bottom>
      <diagonal/>
    </border>
    <border>
      <left style="thin">
        <color theme="0"/>
      </left>
      <right style="thin">
        <color theme="0"/>
      </right>
      <top style="thin">
        <color theme="0"/>
      </top>
      <bottom style="thin">
        <color theme="0"/>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right/>
      <top style="thin">
        <color theme="5" tint="0.39994506668294322"/>
      </top>
      <bottom style="thin">
        <color theme="5" tint="0.59996337778862885"/>
      </bottom>
      <diagonal/>
    </border>
    <border>
      <left style="thin">
        <color theme="5" tint="0.59996337778862885"/>
      </left>
      <right style="thin">
        <color theme="5" tint="0.59996337778862885"/>
      </right>
      <top style="thin">
        <color theme="5" tint="0.59996337778862885"/>
      </top>
      <bottom/>
      <diagonal/>
    </border>
    <border>
      <left style="thin">
        <color rgb="FF000000"/>
      </left>
      <right/>
      <top/>
      <bottom/>
      <diagonal/>
    </border>
    <border>
      <left style="thin">
        <color theme="0" tint="-4.9989318521683403E-2"/>
      </left>
      <right/>
      <top/>
      <bottom/>
      <diagonal/>
    </border>
    <border>
      <left style="thin">
        <color theme="9" tint="0.59996337778862885"/>
      </left>
      <right style="thin">
        <color theme="9" tint="0.59996337778862885"/>
      </right>
      <top/>
      <bottom style="double">
        <color theme="9" tint="0.39994506668294322"/>
      </bottom>
      <diagonal/>
    </border>
    <border>
      <left style="thin">
        <color theme="4" tint="0.39994506668294322"/>
      </left>
      <right style="thin">
        <color theme="4" tint="0.39991454817346722"/>
      </right>
      <top style="thin">
        <color theme="4" tint="0.39994506668294322"/>
      </top>
      <bottom style="thin">
        <color theme="4" tint="0.39994506668294322"/>
      </bottom>
      <diagonal/>
    </border>
    <border>
      <left style="thin">
        <color theme="2"/>
      </left>
      <right style="thin">
        <color theme="2"/>
      </right>
      <top style="thin">
        <color theme="1"/>
      </top>
      <bottom style="thin">
        <color theme="1"/>
      </bottom>
      <diagonal/>
    </border>
    <border>
      <left/>
      <right style="thin">
        <color theme="2"/>
      </right>
      <top style="thin">
        <color theme="1"/>
      </top>
      <bottom style="thin">
        <color theme="1"/>
      </bottom>
      <diagonal/>
    </border>
    <border>
      <left style="thin">
        <color theme="4" tint="0.39994506668294322"/>
      </left>
      <right style="thin">
        <color theme="4" tint="0.39991454817346722"/>
      </right>
      <top/>
      <bottom/>
      <diagonal/>
    </border>
    <border>
      <left/>
      <right/>
      <top style="thin">
        <color theme="5" tint="0.39994506668294322"/>
      </top>
      <bottom/>
      <diagonal/>
    </border>
    <border>
      <left/>
      <right/>
      <top/>
      <bottom style="thin">
        <color theme="5" tint="0.39991454817346722"/>
      </bottom>
      <diagonal/>
    </border>
    <border>
      <left style="thin">
        <color theme="5" tint="0.59996337778862885"/>
      </left>
      <right style="thin">
        <color theme="5" tint="0.59996337778862885"/>
      </right>
      <top/>
      <bottom style="thin">
        <color theme="5" tint="0.39991454817346722"/>
      </bottom>
      <diagonal/>
    </border>
    <border>
      <left/>
      <right/>
      <top style="thin">
        <color theme="5" tint="0.59996337778862885"/>
      </top>
      <bottom/>
      <diagonal/>
    </border>
    <border>
      <left style="thin">
        <color theme="5" tint="0.59996337778862885"/>
      </left>
      <right style="thin">
        <color theme="5" tint="0.59996337778862885"/>
      </right>
      <top style="thin">
        <color theme="5" tint="0.59996337778862885"/>
      </top>
      <bottom style="thin">
        <color theme="5" tint="0.39991454817346722"/>
      </bottom>
      <diagonal/>
    </border>
    <border>
      <left style="thin">
        <color theme="5" tint="0.59996337778862885"/>
      </left>
      <right style="thin">
        <color theme="5" tint="0.59996337778862885"/>
      </right>
      <top style="thin">
        <color theme="5" tint="0.39994506668294322"/>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theme="9" tint="0.39994506668294322"/>
      </left>
      <right style="thin">
        <color theme="9" tint="0.39994506668294322"/>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39994506668294322"/>
      </left>
      <right style="thin">
        <color theme="4" tint="0.39994506668294322"/>
      </right>
      <top style="thin">
        <color theme="4" tint="0.39994506668294322"/>
      </top>
      <bottom/>
      <diagonal/>
    </border>
    <border>
      <left style="thin">
        <color theme="9" tint="0.39994506668294322"/>
      </left>
      <right style="thin">
        <color theme="9" tint="0.39994506668294322"/>
      </right>
      <top/>
      <bottom style="thin">
        <color theme="9" tint="0.39994506668294322"/>
      </bottom>
      <diagonal/>
    </border>
    <border>
      <left style="thin">
        <color auto="1"/>
      </left>
      <right style="thin">
        <color auto="1"/>
      </right>
      <top style="thin">
        <color auto="1"/>
      </top>
      <bottom style="thin">
        <color auto="1"/>
      </bottom>
      <diagonal/>
    </border>
    <border>
      <left/>
      <right/>
      <top/>
      <bottom style="thin">
        <color theme="4"/>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style="medium">
        <color indexed="64"/>
      </top>
      <bottom/>
      <diagonal/>
    </border>
    <border>
      <left style="medium">
        <color indexed="8"/>
      </left>
      <right style="thin">
        <color indexed="8"/>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diagonal/>
    </border>
    <border>
      <left/>
      <right style="thin">
        <color rgb="FF000000"/>
      </right>
      <top/>
      <bottom/>
      <diagonal/>
    </border>
    <border>
      <left/>
      <right style="thin">
        <color rgb="FF000000"/>
      </right>
      <top style="thin">
        <color rgb="FF000000"/>
      </top>
      <bottom/>
      <diagonal/>
    </border>
    <border>
      <left style="thin">
        <color auto="1"/>
      </left>
      <right style="thin">
        <color theme="2"/>
      </right>
      <top style="thin">
        <color auto="1"/>
      </top>
      <bottom style="thin">
        <color auto="1"/>
      </bottom>
      <diagonal/>
    </border>
    <border>
      <left style="thin">
        <color theme="2"/>
      </left>
      <right style="thin">
        <color theme="2"/>
      </right>
      <top style="thin">
        <color auto="1"/>
      </top>
      <bottom style="thin">
        <color auto="1"/>
      </bottom>
      <diagonal/>
    </border>
    <border>
      <left/>
      <right/>
      <top/>
      <bottom style="thin">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diagonal/>
    </border>
    <border>
      <left style="thin">
        <color theme="6" tint="0.39994506668294322"/>
      </left>
      <right style="thin">
        <color theme="6" tint="-0.24994659260841701"/>
      </right>
      <top style="thin">
        <color theme="6" tint="0.39994506668294322"/>
      </top>
      <bottom style="thin">
        <color theme="6" tint="-0.24994659260841701"/>
      </bottom>
      <diagonal/>
    </border>
    <border>
      <left style="thin">
        <color theme="6" tint="-0.24994659260841701"/>
      </left>
      <right style="thin">
        <color theme="6" tint="0.39994506668294322"/>
      </right>
      <top style="thin">
        <color theme="6" tint="0.39994506668294322"/>
      </top>
      <bottom style="thin">
        <color theme="6" tint="-0.24994659260841701"/>
      </bottom>
      <diagonal/>
    </border>
    <border>
      <left/>
      <right/>
      <top style="thin">
        <color theme="6" tint="-0.24994659260841701"/>
      </top>
      <bottom style="thin">
        <color theme="6" tint="-0.24994659260841701"/>
      </bottom>
      <diagonal/>
    </border>
  </borders>
  <cellStyleXfs count="4">
    <xf numFmtId="0" fontId="0" fillId="0" borderId="0"/>
    <xf numFmtId="0" fontId="20" fillId="0" borderId="0"/>
    <xf numFmtId="43" fontId="20" fillId="0" borderId="0" applyFont="0" applyFill="0" applyBorder="0" applyAlignment="0" applyProtection="0"/>
    <xf numFmtId="9" fontId="20" fillId="0" borderId="0" applyFont="0" applyFill="0" applyBorder="0" applyAlignment="0" applyProtection="0"/>
  </cellStyleXfs>
  <cellXfs count="351">
    <xf numFmtId="0" fontId="0" fillId="0" borderId="0" xfId="0"/>
    <xf numFmtId="0" fontId="1" fillId="0" borderId="0" xfId="0" applyFont="1" applyFill="1" applyBorder="1"/>
    <xf numFmtId="0" fontId="2" fillId="0" borderId="0" xfId="0" applyFont="1" applyFill="1" applyBorder="1" applyAlignment="1">
      <alignment horizontal="left" vertical="center" wrapText="1"/>
    </xf>
    <xf numFmtId="0" fontId="0" fillId="0" borderId="0" xfId="0" applyFill="1"/>
    <xf numFmtId="0" fontId="1" fillId="0" borderId="0" xfId="0" applyFont="1" applyFill="1" applyBorder="1" applyAlignment="1">
      <alignment horizontal="center"/>
    </xf>
    <xf numFmtId="0" fontId="0" fillId="0" borderId="0" xfId="0" applyAlignment="1">
      <alignment horizontal="center"/>
    </xf>
    <xf numFmtId="0" fontId="1" fillId="0" borderId="0" xfId="0" applyFont="1" applyFill="1" applyBorder="1"/>
    <xf numFmtId="0" fontId="7" fillId="15" borderId="0" xfId="0" applyFont="1" applyFill="1" applyAlignment="1">
      <alignment horizontal="center" vertical="center" wrapText="1"/>
    </xf>
    <xf numFmtId="0" fontId="8" fillId="15" borderId="0" xfId="0" applyFont="1" applyFill="1" applyAlignment="1">
      <alignment horizontal="center" vertical="center" wrapText="1"/>
    </xf>
    <xf numFmtId="0" fontId="6" fillId="0" borderId="0" xfId="0" applyFont="1" applyFill="1" applyBorder="1"/>
    <xf numFmtId="0" fontId="1" fillId="0" borderId="0" xfId="0" applyFont="1" applyFill="1" applyBorder="1"/>
    <xf numFmtId="0" fontId="0" fillId="0" borderId="0" xfId="0" pivotButton="1"/>
    <xf numFmtId="3" fontId="0" fillId="0" borderId="0" xfId="0" applyNumberFormat="1"/>
    <xf numFmtId="0" fontId="0" fillId="0" borderId="0" xfId="0" applyAlignment="1">
      <alignment horizontal="center" vertical="center"/>
    </xf>
    <xf numFmtId="0" fontId="0" fillId="0" borderId="0" xfId="0" applyNumberFormat="1" applyAlignment="1">
      <alignment horizontal="center"/>
    </xf>
    <xf numFmtId="0" fontId="15" fillId="24" borderId="0" xfId="0" applyFont="1" applyFill="1"/>
    <xf numFmtId="0" fontId="0" fillId="24" borderId="0" xfId="0" applyFill="1"/>
    <xf numFmtId="0" fontId="0" fillId="0" borderId="0" xfId="0" applyAlignment="1">
      <alignment horizontal="left"/>
    </xf>
    <xf numFmtId="0" fontId="0" fillId="0" borderId="9" xfId="0" applyNumberFormat="1" applyBorder="1" applyAlignment="1">
      <alignment horizontal="center"/>
    </xf>
    <xf numFmtId="10" fontId="0" fillId="0" borderId="9" xfId="0" applyNumberFormat="1" applyBorder="1" applyAlignment="1">
      <alignment horizontal="center"/>
    </xf>
    <xf numFmtId="0" fontId="0" fillId="0" borderId="13" xfId="0" pivotButton="1" applyBorder="1"/>
    <xf numFmtId="0" fontId="0" fillId="0" borderId="14" xfId="0" applyBorder="1"/>
    <xf numFmtId="3" fontId="0" fillId="0" borderId="14" xfId="0" applyNumberFormat="1" applyBorder="1" applyAlignment="1">
      <alignment horizontal="center"/>
    </xf>
    <xf numFmtId="164" fontId="0" fillId="0" borderId="14" xfId="0" applyNumberFormat="1" applyBorder="1" applyAlignment="1">
      <alignment horizontal="center"/>
    </xf>
    <xf numFmtId="0" fontId="0" fillId="0" borderId="12" xfId="0" pivotButton="1" applyBorder="1"/>
    <xf numFmtId="0" fontId="0" fillId="0" borderId="12" xfId="0" applyBorder="1"/>
    <xf numFmtId="0" fontId="16" fillId="26" borderId="0" xfId="0" applyFont="1" applyFill="1" applyAlignment="1"/>
    <xf numFmtId="0" fontId="0" fillId="26" borderId="0" xfId="0" applyFill="1"/>
    <xf numFmtId="0" fontId="0" fillId="0" borderId="17" xfId="0" applyBorder="1" applyAlignment="1">
      <alignment horizontal="left"/>
    </xf>
    <xf numFmtId="3" fontId="0" fillId="0" borderId="17" xfId="0" applyNumberFormat="1" applyBorder="1" applyAlignment="1">
      <alignment horizontal="center"/>
    </xf>
    <xf numFmtId="164" fontId="0" fillId="0" borderId="17" xfId="0" applyNumberFormat="1" applyBorder="1" applyAlignment="1">
      <alignment horizontal="center"/>
    </xf>
    <xf numFmtId="3" fontId="0" fillId="0" borderId="17" xfId="0" applyNumberFormat="1" applyBorder="1" applyAlignment="1">
      <alignment horizontal="center" vertical="center"/>
    </xf>
    <xf numFmtId="0" fontId="7" fillId="28" borderId="18" xfId="0" applyFont="1" applyFill="1" applyBorder="1" applyAlignment="1">
      <alignment horizontal="center" vertical="center" wrapText="1"/>
    </xf>
    <xf numFmtId="0" fontId="19" fillId="0" borderId="0" xfId="0" applyFont="1" applyFill="1" applyBorder="1" applyAlignment="1">
      <alignment horizontal="center"/>
    </xf>
    <xf numFmtId="0" fontId="1" fillId="0" borderId="0" xfId="0" applyFont="1" applyFill="1" applyBorder="1"/>
    <xf numFmtId="0" fontId="0" fillId="0" borderId="19" xfId="0" applyBorder="1" applyAlignment="1">
      <alignment horizontal="left"/>
    </xf>
    <xf numFmtId="3" fontId="18" fillId="27" borderId="20" xfId="0" applyNumberFormat="1" applyFont="1" applyFill="1" applyBorder="1"/>
    <xf numFmtId="164" fontId="0" fillId="0" borderId="0" xfId="0" applyNumberFormat="1" applyAlignment="1">
      <alignment horizontal="center"/>
    </xf>
    <xf numFmtId="0" fontId="0" fillId="0" borderId="21" xfId="0" applyBorder="1" applyAlignment="1">
      <alignment horizontal="left"/>
    </xf>
    <xf numFmtId="0" fontId="0" fillId="24" borderId="0" xfId="0" applyFill="1" applyAlignment="1">
      <alignment horizontal="center"/>
    </xf>
    <xf numFmtId="0" fontId="2" fillId="11" borderId="22" xfId="0" applyFont="1" applyFill="1" applyBorder="1" applyAlignment="1">
      <alignment horizontal="center" vertical="center" wrapText="1"/>
    </xf>
    <xf numFmtId="0" fontId="17" fillId="29" borderId="0" xfId="0" applyFont="1" applyFill="1" applyAlignment="1">
      <alignment horizontal="left"/>
    </xf>
    <xf numFmtId="0" fontId="0" fillId="29" borderId="0" xfId="0" applyFill="1"/>
    <xf numFmtId="0" fontId="22" fillId="0" borderId="0" xfId="0" applyFont="1" applyFill="1" applyAlignment="1">
      <alignment horizontal="left"/>
    </xf>
    <xf numFmtId="0" fontId="0" fillId="0" borderId="0" xfId="0" applyAlignment="1">
      <alignment vertical="center"/>
    </xf>
    <xf numFmtId="0" fontId="14" fillId="0" borderId="0" xfId="0" pivotButton="1" applyFont="1"/>
    <xf numFmtId="0" fontId="0" fillId="0" borderId="0" xfId="0" applyNumberFormat="1" applyAlignment="1">
      <alignment horizontal="center" vertical="center"/>
    </xf>
    <xf numFmtId="0" fontId="22" fillId="30" borderId="0" xfId="0" applyFont="1" applyFill="1" applyAlignment="1">
      <alignment horizontal="left"/>
    </xf>
    <xf numFmtId="164" fontId="0" fillId="0" borderId="0" xfId="0" applyNumberFormat="1" applyAlignment="1">
      <alignment horizontal="center" vertical="center"/>
    </xf>
    <xf numFmtId="0" fontId="22" fillId="31" borderId="0" xfId="0" applyFont="1" applyFill="1" applyAlignment="1">
      <alignment horizontal="left"/>
    </xf>
    <xf numFmtId="0" fontId="10" fillId="13" borderId="3" xfId="0" applyFont="1" applyFill="1" applyBorder="1" applyAlignment="1">
      <alignment vertical="center"/>
    </xf>
    <xf numFmtId="0" fontId="10" fillId="13" borderId="1" xfId="0" applyFont="1" applyFill="1" applyBorder="1" applyAlignment="1">
      <alignment vertical="center"/>
    </xf>
    <xf numFmtId="0" fontId="10" fillId="13" borderId="2" xfId="0" applyFont="1" applyFill="1" applyBorder="1" applyAlignment="1">
      <alignment vertical="center"/>
    </xf>
    <xf numFmtId="0" fontId="14" fillId="0" borderId="0" xfId="0" applyFont="1" applyAlignment="1">
      <alignment horizontal="center"/>
    </xf>
    <xf numFmtId="0" fontId="0" fillId="0" borderId="24" xfId="0" applyBorder="1"/>
    <xf numFmtId="3" fontId="0" fillId="0" borderId="24" xfId="0" applyNumberFormat="1" applyBorder="1" applyAlignment="1">
      <alignment horizontal="center"/>
    </xf>
    <xf numFmtId="164" fontId="0" fillId="0" borderId="24" xfId="0" applyNumberFormat="1" applyBorder="1" applyAlignment="1">
      <alignment horizontal="center"/>
    </xf>
    <xf numFmtId="0" fontId="22" fillId="31" borderId="0" xfId="0" applyFont="1" applyFill="1" applyAlignment="1">
      <alignment vertical="center"/>
    </xf>
    <xf numFmtId="0" fontId="0" fillId="14" borderId="0" xfId="0" applyFill="1" applyBorder="1"/>
    <xf numFmtId="0" fontId="0" fillId="14" borderId="0" xfId="0" applyFill="1" applyBorder="1" applyAlignment="1">
      <alignment horizontal="center"/>
    </xf>
    <xf numFmtId="0" fontId="0" fillId="14" borderId="0" xfId="0" applyFill="1" applyBorder="1" applyAlignment="1">
      <alignment horizontal="center" vertical="center"/>
    </xf>
    <xf numFmtId="0" fontId="0" fillId="14" borderId="0" xfId="0" applyFill="1"/>
    <xf numFmtId="0" fontId="0" fillId="14" borderId="0" xfId="0" applyFill="1" applyAlignment="1">
      <alignment horizontal="center"/>
    </xf>
    <xf numFmtId="0" fontId="15" fillId="14" borderId="0" xfId="0" applyFont="1" applyFill="1"/>
    <xf numFmtId="0" fontId="0" fillId="14" borderId="0" xfId="0" applyFill="1" applyAlignment="1">
      <alignment horizontal="center" vertical="center"/>
    </xf>
    <xf numFmtId="0" fontId="24" fillId="0" borderId="0" xfId="0" applyFont="1" applyAlignment="1">
      <alignment vertical="center"/>
    </xf>
    <xf numFmtId="0" fontId="0" fillId="0" borderId="0" xfId="0" applyAlignment="1">
      <alignment horizontal="center" vertical="center" wrapText="1"/>
    </xf>
    <xf numFmtId="0" fontId="0" fillId="24" borderId="0" xfId="0" applyFill="1" applyAlignment="1">
      <alignment horizontal="center" vertical="center" wrapText="1"/>
    </xf>
    <xf numFmtId="0" fontId="0" fillId="34" borderId="15" xfId="0" applyFill="1" applyBorder="1"/>
    <xf numFmtId="3" fontId="8" fillId="0" borderId="0" xfId="0" applyNumberFormat="1" applyFont="1" applyAlignment="1">
      <alignment horizontal="center"/>
    </xf>
    <xf numFmtId="0" fontId="8" fillId="0" borderId="0" xfId="0" applyFont="1" applyAlignment="1">
      <alignment horizontal="center"/>
    </xf>
    <xf numFmtId="0" fontId="26" fillId="14" borderId="0" xfId="0" applyFont="1" applyFill="1" applyAlignment="1">
      <alignment horizontal="left"/>
    </xf>
    <xf numFmtId="0" fontId="0" fillId="0" borderId="0" xfId="0" applyAlignment="1">
      <alignment wrapText="1"/>
    </xf>
    <xf numFmtId="0" fontId="0" fillId="33" borderId="8" xfId="0" applyFill="1" applyBorder="1" applyAlignment="1">
      <alignment horizontal="left"/>
    </xf>
    <xf numFmtId="0" fontId="15" fillId="14" borderId="0" xfId="0" applyFont="1" applyFill="1" applyBorder="1"/>
    <xf numFmtId="0" fontId="0" fillId="0" borderId="0" xfId="0" applyBorder="1"/>
    <xf numFmtId="0" fontId="0" fillId="0" borderId="10" xfId="0" pivotButton="1" applyFont="1" applyBorder="1"/>
    <xf numFmtId="0" fontId="0" fillId="0" borderId="10" xfId="0" applyFont="1" applyBorder="1"/>
    <xf numFmtId="0" fontId="0" fillId="0" borderId="10" xfId="0" applyFont="1" applyBorder="1" applyAlignment="1"/>
    <xf numFmtId="0" fontId="0" fillId="0" borderId="10" xfId="0" pivotButton="1" applyFont="1" applyBorder="1" applyAlignment="1"/>
    <xf numFmtId="0" fontId="1" fillId="0" borderId="0" xfId="0" applyFont="1" applyFill="1" applyBorder="1" applyAlignment="1">
      <alignment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33" borderId="25" xfId="0" applyFill="1" applyBorder="1" applyAlignment="1">
      <alignment horizontal="left"/>
    </xf>
    <xf numFmtId="0" fontId="0" fillId="33" borderId="28" xfId="0" applyFill="1" applyBorder="1" applyAlignment="1">
      <alignment horizontal="left"/>
    </xf>
    <xf numFmtId="0" fontId="14" fillId="0" borderId="16" xfId="0" pivotButton="1" applyFont="1" applyBorder="1" applyAlignment="1">
      <alignment horizontal="center" vertical="center" wrapText="1"/>
    </xf>
    <xf numFmtId="0" fontId="29" fillId="24" borderId="0" xfId="0" applyFont="1" applyFill="1"/>
    <xf numFmtId="3" fontId="18" fillId="27" borderId="29" xfId="0" applyNumberFormat="1" applyFont="1" applyFill="1" applyBorder="1"/>
    <xf numFmtId="3" fontId="18" fillId="27" borderId="30" xfId="0" applyNumberFormat="1" applyFont="1" applyFill="1" applyBorder="1"/>
    <xf numFmtId="3" fontId="29" fillId="0" borderId="0" xfId="0" applyNumberFormat="1" applyFont="1" applyAlignment="1">
      <alignment horizontal="center"/>
    </xf>
    <xf numFmtId="0" fontId="29" fillId="0" borderId="0" xfId="0" applyFont="1" applyAlignment="1">
      <alignment horizontal="center"/>
    </xf>
    <xf numFmtId="3" fontId="0" fillId="0" borderId="34" xfId="0" applyNumberFormat="1" applyBorder="1" applyAlignment="1">
      <alignment horizontal="center"/>
    </xf>
    <xf numFmtId="164" fontId="0" fillId="0" borderId="34" xfId="0" applyNumberFormat="1" applyBorder="1" applyAlignment="1">
      <alignment horizontal="center"/>
    </xf>
    <xf numFmtId="3" fontId="0" fillId="0" borderId="34" xfId="0" applyNumberFormat="1" applyBorder="1" applyAlignment="1">
      <alignment horizontal="center" vertical="center"/>
    </xf>
    <xf numFmtId="3" fontId="0" fillId="0" borderId="21" xfId="0" applyNumberFormat="1" applyBorder="1" applyAlignment="1">
      <alignment horizontal="center" vertical="center"/>
    </xf>
    <xf numFmtId="3" fontId="0" fillId="0" borderId="21" xfId="0" applyNumberFormat="1" applyBorder="1" applyAlignment="1">
      <alignment horizontal="center"/>
    </xf>
    <xf numFmtId="3" fontId="18" fillId="27" borderId="32" xfId="0" applyNumberFormat="1" applyFont="1" applyFill="1" applyBorder="1"/>
    <xf numFmtId="3" fontId="0" fillId="0" borderId="19" xfId="0" applyNumberFormat="1" applyBorder="1" applyAlignment="1">
      <alignment horizontal="center" vertical="center"/>
    </xf>
    <xf numFmtId="164" fontId="0" fillId="0" borderId="21" xfId="0" applyNumberFormat="1" applyBorder="1" applyAlignment="1">
      <alignment horizontal="center" vertical="center"/>
    </xf>
    <xf numFmtId="164" fontId="0" fillId="0" borderId="31" xfId="0" applyNumberFormat="1" applyBorder="1" applyAlignment="1">
      <alignment horizontal="center" vertical="center"/>
    </xf>
    <xf numFmtId="3" fontId="0" fillId="0" borderId="33" xfId="0" applyNumberFormat="1" applyBorder="1" applyAlignment="1">
      <alignment horizontal="center" vertical="center"/>
    </xf>
    <xf numFmtId="3" fontId="0" fillId="0" borderId="33" xfId="0" applyNumberFormat="1" applyBorder="1" applyAlignment="1">
      <alignment horizontal="center"/>
    </xf>
    <xf numFmtId="165" fontId="0" fillId="0" borderId="0" xfId="2" applyNumberFormat="1" applyFont="1"/>
    <xf numFmtId="0" fontId="0" fillId="0" borderId="0" xfId="0" applyAlignment="1">
      <alignment horizontal="left" vertical="center" wrapText="1"/>
    </xf>
    <xf numFmtId="0" fontId="29" fillId="0" borderId="0" xfId="0" applyFont="1"/>
    <xf numFmtId="0" fontId="29" fillId="24" borderId="0" xfId="0" applyFont="1" applyFill="1" applyAlignment="1">
      <alignment horizontal="center"/>
    </xf>
    <xf numFmtId="0" fontId="8" fillId="0" borderId="0" xfId="0" applyFont="1" applyAlignment="1">
      <alignment horizontal="left"/>
    </xf>
    <xf numFmtId="0" fontId="8" fillId="0" borderId="0" xfId="0" applyNumberFormat="1" applyFont="1" applyAlignment="1">
      <alignment horizontal="center"/>
    </xf>
    <xf numFmtId="164" fontId="8" fillId="0" borderId="0" xfId="0" applyNumberFormat="1" applyFont="1" applyAlignment="1">
      <alignment horizontal="center"/>
    </xf>
    <xf numFmtId="3" fontId="5" fillId="0" borderId="0" xfId="0" applyNumberFormat="1" applyFont="1" applyFill="1" applyBorder="1" applyAlignment="1">
      <alignment horizontal="right"/>
    </xf>
    <xf numFmtId="0" fontId="30" fillId="0" borderId="0" xfId="0" applyFont="1" applyAlignment="1">
      <alignment vertical="center"/>
    </xf>
    <xf numFmtId="0" fontId="1" fillId="0" borderId="0" xfId="0" applyFont="1" applyFill="1" applyBorder="1"/>
    <xf numFmtId="0" fontId="3" fillId="3" borderId="3" xfId="0" applyFont="1" applyFill="1" applyBorder="1" applyAlignment="1">
      <alignmen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0" fillId="0" borderId="43" xfId="0" applyBorder="1" applyAlignment="1">
      <alignment horizontal="center" vertical="center" wrapText="1"/>
    </xf>
    <xf numFmtId="0" fontId="14" fillId="34" borderId="15" xfId="0" applyFont="1" applyFill="1" applyBorder="1"/>
    <xf numFmtId="0" fontId="30" fillId="0" borderId="41" xfId="0" applyFont="1" applyBorder="1" applyAlignment="1">
      <alignment vertical="center"/>
    </xf>
    <xf numFmtId="0" fontId="30" fillId="0" borderId="44" xfId="0" applyFont="1" applyBorder="1" applyAlignment="1">
      <alignment vertical="center"/>
    </xf>
    <xf numFmtId="0" fontId="30" fillId="0" borderId="15" xfId="0" applyNumberFormat="1" applyFont="1" applyBorder="1" applyAlignment="1">
      <alignment horizontal="center" vertical="center"/>
    </xf>
    <xf numFmtId="3" fontId="30" fillId="0" borderId="15" xfId="0" applyNumberFormat="1" applyFont="1" applyBorder="1" applyAlignment="1">
      <alignment horizontal="center" vertical="center"/>
    </xf>
    <xf numFmtId="0" fontId="0" fillId="24" borderId="0" xfId="0" applyFill="1" applyAlignment="1">
      <alignment vertical="center"/>
    </xf>
    <xf numFmtId="0" fontId="0" fillId="0" borderId="16" xfId="0" pivotButton="1" applyBorder="1" applyAlignment="1">
      <alignment horizontal="center" vertical="center"/>
    </xf>
    <xf numFmtId="0" fontId="5" fillId="0" borderId="0" xfId="0" applyFont="1" applyBorder="1" applyAlignment="1">
      <alignment horizontal="left"/>
    </xf>
    <xf numFmtId="3" fontId="5" fillId="0" borderId="0" xfId="0" applyNumberFormat="1" applyFont="1" applyBorder="1" applyAlignment="1">
      <alignment horizontal="right"/>
    </xf>
    <xf numFmtId="0" fontId="1" fillId="0" borderId="0" xfId="0" applyFont="1" applyFill="1" applyBorder="1"/>
    <xf numFmtId="0" fontId="0" fillId="0" borderId="13" xfId="0" applyBorder="1" applyAlignment="1">
      <alignment horizontal="center" vertical="center"/>
    </xf>
    <xf numFmtId="0" fontId="14" fillId="0" borderId="16" xfId="0" applyFont="1" applyBorder="1" applyAlignment="1">
      <alignment horizontal="center" vertical="center" wrapText="1"/>
    </xf>
    <xf numFmtId="0" fontId="0" fillId="0" borderId="0" xfId="0" applyAlignment="1">
      <alignment horizontal="left" vertical="center"/>
    </xf>
    <xf numFmtId="0" fontId="0" fillId="0" borderId="9" xfId="0" applyBorder="1" applyAlignment="1">
      <alignment horizontal="left" wrapText="1"/>
    </xf>
    <xf numFmtId="0" fontId="30" fillId="0" borderId="41" xfId="0" applyFont="1" applyBorder="1" applyAlignment="1">
      <alignment vertical="center" wrapText="1"/>
    </xf>
    <xf numFmtId="0" fontId="0" fillId="0" borderId="9" xfId="0" applyNumberFormat="1" applyBorder="1"/>
    <xf numFmtId="0" fontId="32" fillId="14" borderId="0" xfId="0" applyFont="1" applyFill="1" applyBorder="1" applyAlignment="1">
      <alignment horizontal="left" vertical="top"/>
    </xf>
    <xf numFmtId="0" fontId="32" fillId="0" borderId="46" xfId="0" applyFont="1" applyBorder="1" applyAlignment="1">
      <alignment horizontal="left"/>
    </xf>
    <xf numFmtId="10" fontId="8" fillId="0" borderId="46" xfId="0" applyNumberFormat="1" applyFont="1" applyBorder="1" applyAlignment="1">
      <alignment horizontal="center" vertical="center"/>
    </xf>
    <xf numFmtId="0" fontId="31" fillId="0" borderId="0" xfId="0" applyFont="1" applyFill="1" applyBorder="1" applyAlignment="1">
      <alignment horizontal="left" wrapText="1"/>
    </xf>
    <xf numFmtId="0" fontId="1" fillId="0" borderId="0" xfId="0" applyFont="1" applyFill="1" applyBorder="1"/>
    <xf numFmtId="0" fontId="1" fillId="0" borderId="0" xfId="0" applyFont="1" applyFill="1" applyBorder="1"/>
    <xf numFmtId="0" fontId="2" fillId="35" borderId="47" xfId="0" applyFont="1" applyFill="1" applyBorder="1" applyAlignment="1">
      <alignment horizontal="center" vertical="center" wrapText="1"/>
    </xf>
    <xf numFmtId="0" fontId="2" fillId="35" borderId="39" xfId="0" applyFont="1" applyFill="1" applyBorder="1" applyAlignment="1">
      <alignment horizontal="center" vertical="center" wrapText="1"/>
    </xf>
    <xf numFmtId="0" fontId="0" fillId="0" borderId="16" xfId="0" applyBorder="1" applyAlignment="1">
      <alignment horizontal="center" wrapText="1"/>
    </xf>
    <xf numFmtId="0" fontId="1" fillId="0" borderId="0" xfId="0" applyFont="1" applyFill="1" applyBorder="1"/>
    <xf numFmtId="0" fontId="34" fillId="0" borderId="0" xfId="0" applyFont="1" applyBorder="1" applyAlignment="1">
      <alignment horizontal="left"/>
    </xf>
    <xf numFmtId="0" fontId="34" fillId="0" borderId="0" xfId="0" applyNumberFormat="1" applyFont="1" applyBorder="1" applyAlignment="1">
      <alignment horizontal="center"/>
    </xf>
    <xf numFmtId="3" fontId="34" fillId="0" borderId="0" xfId="0" applyNumberFormat="1" applyFont="1" applyBorder="1" applyAlignment="1">
      <alignment horizontal="left"/>
    </xf>
    <xf numFmtId="3" fontId="35" fillId="0" borderId="0" xfId="0" applyNumberFormat="1" applyFont="1" applyFill="1" applyBorder="1" applyAlignment="1">
      <alignment horizontal="center"/>
    </xf>
    <xf numFmtId="0" fontId="35" fillId="0" borderId="0" xfId="0" applyFont="1" applyFill="1" applyBorder="1" applyAlignment="1">
      <alignment horizontal="left"/>
    </xf>
    <xf numFmtId="4" fontId="5" fillId="0" borderId="0" xfId="0" applyNumberFormat="1" applyFont="1" applyBorder="1" applyAlignment="1">
      <alignment horizontal="right"/>
    </xf>
    <xf numFmtId="0" fontId="35" fillId="0" borderId="0" xfId="0" applyFont="1" applyFill="1" applyBorder="1" applyAlignment="1">
      <alignment horizontal="center"/>
    </xf>
    <xf numFmtId="0" fontId="35" fillId="0" borderId="0" xfId="0" applyFont="1" applyBorder="1" applyAlignment="1">
      <alignment horizontal="left"/>
    </xf>
    <xf numFmtId="0" fontId="5" fillId="0" borderId="0" xfId="0" applyFont="1" applyBorder="1" applyAlignment="1">
      <alignment horizontal="center"/>
    </xf>
    <xf numFmtId="3" fontId="34" fillId="0" borderId="0" xfId="0" applyNumberFormat="1" applyFont="1" applyBorder="1" applyAlignment="1">
      <alignment horizontal="right"/>
    </xf>
    <xf numFmtId="3" fontId="5" fillId="0" borderId="0" xfId="0" applyNumberFormat="1" applyFont="1" applyBorder="1" applyAlignment="1">
      <alignment horizontal="center"/>
    </xf>
    <xf numFmtId="0" fontId="34" fillId="0" borderId="0" xfId="0" applyFont="1" applyBorder="1" applyAlignment="1">
      <alignment horizontal="center"/>
    </xf>
    <xf numFmtId="3" fontId="34" fillId="0" borderId="0" xfId="0" applyNumberFormat="1" applyFont="1" applyBorder="1" applyAlignment="1">
      <alignment horizontal="center"/>
    </xf>
    <xf numFmtId="4" fontId="5" fillId="0" borderId="0" xfId="0" applyNumberFormat="1" applyFont="1" applyBorder="1" applyAlignment="1">
      <alignment horizontal="center"/>
    </xf>
    <xf numFmtId="10" fontId="5" fillId="0" borderId="0" xfId="3" applyNumberFormat="1" applyFont="1" applyBorder="1" applyAlignment="1">
      <alignment horizontal="right"/>
    </xf>
    <xf numFmtId="4" fontId="35" fillId="0" borderId="0" xfId="0" applyNumberFormat="1" applyFont="1" applyFill="1" applyBorder="1" applyAlignment="1">
      <alignment horizontal="center"/>
    </xf>
    <xf numFmtId="0" fontId="21" fillId="0" borderId="0" xfId="1" applyFont="1" applyFill="1" applyBorder="1" applyAlignment="1">
      <alignment horizontal="center"/>
    </xf>
    <xf numFmtId="0" fontId="2" fillId="36" borderId="0" xfId="0" applyFont="1" applyFill="1" applyBorder="1" applyAlignment="1">
      <alignment horizontal="center" vertical="center" wrapText="1"/>
    </xf>
    <xf numFmtId="0" fontId="39" fillId="41" borderId="57" xfId="0" applyFont="1" applyFill="1" applyBorder="1" applyAlignment="1" applyProtection="1">
      <alignment horizontal="center" vertical="center" wrapText="1"/>
      <protection locked="0"/>
    </xf>
    <xf numFmtId="0" fontId="2" fillId="11" borderId="39"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11" borderId="47" xfId="0" applyFont="1" applyFill="1" applyBorder="1" applyAlignment="1">
      <alignment horizontal="center" vertical="center" wrapText="1"/>
    </xf>
    <xf numFmtId="0" fontId="2" fillId="11" borderId="58" xfId="0" applyFont="1" applyFill="1" applyBorder="1" applyAlignment="1">
      <alignment horizontal="center" vertical="center" wrapText="1"/>
    </xf>
    <xf numFmtId="0" fontId="2" fillId="36" borderId="58" xfId="0"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5" borderId="58" xfId="0" applyFont="1" applyFill="1" applyBorder="1" applyAlignment="1">
      <alignment vertical="center" wrapText="1"/>
    </xf>
    <xf numFmtId="0" fontId="2" fillId="6" borderId="59"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2" fillId="7" borderId="51"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5" borderId="60"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8" borderId="47" xfId="0" applyFont="1" applyFill="1" applyBorder="1" applyAlignment="1">
      <alignment horizontal="center" vertical="center" wrapText="1"/>
    </xf>
    <xf numFmtId="0" fontId="2" fillId="37" borderId="51" xfId="0" applyFont="1" applyFill="1" applyBorder="1" applyAlignment="1">
      <alignment horizontal="center" vertical="center" wrapText="1"/>
    </xf>
    <xf numFmtId="0" fontId="38" fillId="42" borderId="58"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37" fillId="12" borderId="58" xfId="0" applyFont="1" applyFill="1" applyBorder="1" applyAlignment="1">
      <alignment horizontal="center" vertical="center" wrapText="1"/>
    </xf>
    <xf numFmtId="0" fontId="37" fillId="12" borderId="51" xfId="0" applyFont="1" applyFill="1" applyBorder="1" applyAlignment="1">
      <alignment horizontal="center" vertical="center" wrapText="1"/>
    </xf>
    <xf numFmtId="0" fontId="2" fillId="17" borderId="39" xfId="0" applyFont="1" applyFill="1" applyBorder="1" applyAlignment="1">
      <alignment horizontal="center" vertical="center" wrapText="1"/>
    </xf>
    <xf numFmtId="0" fontId="38" fillId="43" borderId="58" xfId="0" applyFont="1" applyFill="1" applyBorder="1" applyAlignment="1">
      <alignment horizontal="center" vertical="center" wrapText="1"/>
    </xf>
    <xf numFmtId="0" fontId="2" fillId="10" borderId="39"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40" fillId="0" borderId="40" xfId="0" applyFont="1" applyBorder="1" applyAlignment="1">
      <alignment horizontal="left"/>
    </xf>
    <xf numFmtId="0" fontId="40" fillId="0" borderId="40" xfId="0" applyFont="1" applyBorder="1" applyAlignment="1">
      <alignment horizontal="center"/>
    </xf>
    <xf numFmtId="3" fontId="40" fillId="0" borderId="40" xfId="0" applyNumberFormat="1" applyFont="1" applyBorder="1" applyAlignment="1">
      <alignment horizontal="left"/>
    </xf>
    <xf numFmtId="3" fontId="40" fillId="0" borderId="40" xfId="0" applyNumberFormat="1" applyFont="1" applyFill="1" applyBorder="1" applyAlignment="1">
      <alignment horizontal="center"/>
    </xf>
    <xf numFmtId="0" fontId="40" fillId="0" borderId="40" xfId="0" applyFont="1" applyFill="1" applyBorder="1" applyAlignment="1">
      <alignment horizontal="left"/>
    </xf>
    <xf numFmtId="4" fontId="40" fillId="0" borderId="40" xfId="0" applyNumberFormat="1" applyFont="1" applyBorder="1" applyAlignment="1">
      <alignment horizontal="right"/>
    </xf>
    <xf numFmtId="0" fontId="40" fillId="0" borderId="40" xfId="0" applyFont="1" applyFill="1" applyBorder="1" applyAlignment="1">
      <alignment horizontal="center"/>
    </xf>
    <xf numFmtId="3" fontId="40" fillId="0" borderId="40" xfId="0" applyNumberFormat="1" applyFont="1" applyBorder="1" applyAlignment="1">
      <alignment horizontal="right"/>
    </xf>
    <xf numFmtId="3" fontId="40" fillId="0" borderId="40" xfId="0" applyNumberFormat="1" applyFont="1" applyBorder="1" applyAlignment="1">
      <alignment horizontal="center"/>
    </xf>
    <xf numFmtId="0" fontId="40" fillId="0" borderId="40" xfId="0" applyFont="1" applyBorder="1" applyAlignment="1">
      <alignment horizontal="left" wrapText="1"/>
    </xf>
    <xf numFmtId="4" fontId="40" fillId="0" borderId="40" xfId="0" applyNumberFormat="1" applyFont="1" applyBorder="1" applyAlignment="1">
      <alignment horizontal="center"/>
    </xf>
    <xf numFmtId="10" fontId="40" fillId="0" borderId="40" xfId="3" applyNumberFormat="1" applyFont="1" applyBorder="1" applyAlignment="1">
      <alignment horizontal="right"/>
    </xf>
    <xf numFmtId="4" fontId="40" fillId="0" borderId="40" xfId="0" applyNumberFormat="1" applyFont="1" applyFill="1" applyBorder="1" applyAlignment="1">
      <alignment horizontal="center"/>
    </xf>
    <xf numFmtId="0" fontId="41" fillId="0" borderId="40" xfId="1" applyFont="1" applyFill="1" applyBorder="1" applyAlignment="1">
      <alignment horizontal="center"/>
    </xf>
    <xf numFmtId="0" fontId="41" fillId="0" borderId="40" xfId="1" applyFont="1" applyBorder="1" applyAlignment="1">
      <alignment horizontal="center"/>
    </xf>
    <xf numFmtId="14" fontId="40" fillId="0" borderId="40" xfId="0" applyNumberFormat="1" applyFont="1" applyBorder="1" applyAlignment="1">
      <alignment horizontal="center"/>
    </xf>
    <xf numFmtId="3" fontId="40" fillId="0" borderId="40" xfId="0" applyNumberFormat="1" applyFont="1" applyFill="1" applyBorder="1" applyAlignment="1">
      <alignment horizontal="right"/>
    </xf>
    <xf numFmtId="0" fontId="42" fillId="0" borderId="40" xfId="0" applyFont="1" applyBorder="1" applyAlignment="1">
      <alignment horizontal="left"/>
    </xf>
    <xf numFmtId="0" fontId="40" fillId="0" borderId="40" xfId="0" applyFont="1" applyFill="1" applyBorder="1" applyAlignment="1">
      <alignment horizontal="left" wrapText="1"/>
    </xf>
    <xf numFmtId="0" fontId="43" fillId="0" borderId="40" xfId="0" applyFont="1" applyBorder="1" applyAlignment="1">
      <alignment horizontal="center"/>
    </xf>
    <xf numFmtId="0" fontId="43" fillId="0" borderId="40" xfId="0" applyFont="1" applyBorder="1"/>
    <xf numFmtId="0" fontId="40" fillId="39" borderId="40" xfId="0" applyFont="1" applyFill="1" applyBorder="1" applyAlignment="1">
      <alignment horizontal="left"/>
    </xf>
    <xf numFmtId="43" fontId="40" fillId="0" borderId="40" xfId="2" applyFont="1" applyBorder="1" applyAlignment="1">
      <alignment horizontal="center"/>
    </xf>
    <xf numFmtId="0" fontId="0" fillId="0" borderId="9" xfId="0" applyBorder="1" applyAlignment="1">
      <alignment horizontal="left" indent="1"/>
    </xf>
    <xf numFmtId="0" fontId="38" fillId="40" borderId="52" xfId="0" applyFont="1" applyFill="1" applyBorder="1" applyAlignment="1">
      <alignment vertical="center" wrapText="1"/>
    </xf>
    <xf numFmtId="0" fontId="2" fillId="6" borderId="52" xfId="0" applyFont="1" applyFill="1" applyBorder="1" applyAlignment="1">
      <alignment vertical="center" wrapText="1"/>
    </xf>
    <xf numFmtId="0" fontId="12" fillId="3" borderId="6" xfId="0" applyFont="1" applyFill="1" applyBorder="1" applyAlignment="1">
      <alignment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10" fontId="0" fillId="0" borderId="0" xfId="0" applyNumberFormat="1" applyAlignment="1">
      <alignment horizontal="center"/>
    </xf>
    <xf numFmtId="0" fontId="0" fillId="0" borderId="43" xfId="0" pivotButton="1" applyFont="1" applyBorder="1" applyAlignment="1">
      <alignment vertical="center"/>
    </xf>
    <xf numFmtId="0" fontId="0" fillId="0" borderId="9" xfId="0" applyBorder="1" applyAlignment="1">
      <alignment horizontal="left" wrapText="1" indent="1"/>
    </xf>
    <xf numFmtId="0" fontId="0" fillId="0" borderId="45" xfId="0" pivotButton="1" applyBorder="1" applyAlignment="1">
      <alignment horizontal="center" vertical="center" wrapText="1"/>
    </xf>
    <xf numFmtId="0" fontId="0" fillId="0" borderId="46" xfId="0" applyNumberFormat="1" applyFont="1" applyBorder="1" applyAlignment="1">
      <alignment horizontal="center" vertical="center"/>
    </xf>
    <xf numFmtId="0" fontId="0" fillId="0" borderId="11" xfId="0" applyBorder="1"/>
    <xf numFmtId="0" fontId="0" fillId="0" borderId="11" xfId="0" applyFont="1" applyBorder="1" applyAlignment="1">
      <alignment horizontal="center"/>
    </xf>
    <xf numFmtId="0" fontId="0" fillId="0" borderId="11" xfId="0" applyBorder="1" applyAlignment="1">
      <alignment horizontal="center" vertical="center"/>
    </xf>
    <xf numFmtId="0" fontId="0" fillId="0" borderId="11" xfId="0" applyBorder="1" applyAlignment="1">
      <alignment horizontal="center"/>
    </xf>
    <xf numFmtId="0" fontId="7" fillId="13" borderId="11" xfId="0" applyFont="1" applyFill="1" applyBorder="1" applyAlignment="1">
      <alignment horizontal="center" vertical="center" wrapText="1"/>
    </xf>
    <xf numFmtId="0" fontId="7" fillId="13" borderId="69" xfId="0" applyFont="1" applyFill="1" applyBorder="1" applyAlignment="1">
      <alignment horizontal="left" vertical="center" wrapText="1"/>
    </xf>
    <xf numFmtId="3" fontId="0" fillId="0" borderId="70" xfId="0" applyNumberFormat="1" applyBorder="1" applyAlignment="1">
      <alignment horizontal="center"/>
    </xf>
    <xf numFmtId="10" fontId="0" fillId="0" borderId="70" xfId="0" applyNumberFormat="1" applyBorder="1" applyAlignment="1">
      <alignment horizontal="center"/>
    </xf>
    <xf numFmtId="0" fontId="0" fillId="0" borderId="70" xfId="0" applyBorder="1" applyAlignment="1">
      <alignment horizontal="left" indent="1"/>
    </xf>
    <xf numFmtId="4" fontId="0" fillId="0" borderId="70" xfId="0" applyNumberFormat="1" applyBorder="1" applyAlignment="1">
      <alignment horizontal="center"/>
    </xf>
    <xf numFmtId="0" fontId="0" fillId="0" borderId="70" xfId="0" applyBorder="1" applyAlignment="1">
      <alignment horizontal="left" wrapText="1" indent="1"/>
    </xf>
    <xf numFmtId="0" fontId="0" fillId="44" borderId="70" xfId="0" applyFill="1" applyBorder="1" applyAlignment="1">
      <alignment horizontal="left" indent="1"/>
    </xf>
    <xf numFmtId="0" fontId="44" fillId="38" borderId="70" xfId="0" applyFont="1" applyFill="1" applyBorder="1" applyAlignment="1">
      <alignment horizontal="left"/>
    </xf>
    <xf numFmtId="3" fontId="0" fillId="38" borderId="70" xfId="0" applyNumberFormat="1" applyFill="1" applyBorder="1" applyAlignment="1">
      <alignment horizontal="center"/>
    </xf>
    <xf numFmtId="10" fontId="0" fillId="38" borderId="70" xfId="0" applyNumberFormat="1" applyFill="1" applyBorder="1" applyAlignment="1">
      <alignment horizontal="center"/>
    </xf>
    <xf numFmtId="0" fontId="44" fillId="38" borderId="70" xfId="0" applyFont="1" applyFill="1" applyBorder="1" applyAlignment="1">
      <alignment horizontal="left" wrapText="1"/>
    </xf>
    <xf numFmtId="0" fontId="7" fillId="13" borderId="71" xfId="0" applyFont="1" applyFill="1" applyBorder="1" applyAlignment="1">
      <alignment horizontal="center" vertical="center" wrapText="1"/>
    </xf>
    <xf numFmtId="0" fontId="7" fillId="13" borderId="72" xfId="0" applyFont="1" applyFill="1" applyBorder="1" applyAlignment="1">
      <alignment horizontal="center" vertical="center" wrapText="1"/>
    </xf>
    <xf numFmtId="3" fontId="0" fillId="0" borderId="70" xfId="0" applyNumberFormat="1" applyFont="1" applyFill="1" applyBorder="1" applyAlignment="1">
      <alignment horizontal="center"/>
    </xf>
    <xf numFmtId="10" fontId="0" fillId="0" borderId="70" xfId="0" applyNumberFormat="1" applyFont="1" applyFill="1" applyBorder="1" applyAlignment="1">
      <alignment horizontal="center"/>
    </xf>
    <xf numFmtId="4" fontId="0" fillId="0" borderId="70" xfId="0" applyNumberFormat="1" applyFont="1" applyFill="1" applyBorder="1" applyAlignment="1">
      <alignment horizontal="center"/>
    </xf>
    <xf numFmtId="3" fontId="29" fillId="38" borderId="70" xfId="0" applyNumberFormat="1" applyFont="1" applyFill="1" applyBorder="1" applyAlignment="1">
      <alignment horizontal="center"/>
    </xf>
    <xf numFmtId="10" fontId="29" fillId="38" borderId="70" xfId="0" applyNumberFormat="1" applyFont="1" applyFill="1" applyBorder="1" applyAlignment="1">
      <alignment horizontal="center"/>
    </xf>
    <xf numFmtId="4" fontId="29" fillId="38" borderId="70" xfId="0" applyNumberFormat="1" applyFont="1" applyFill="1" applyBorder="1" applyAlignment="1">
      <alignment horizontal="center"/>
    </xf>
    <xf numFmtId="3" fontId="0" fillId="45" borderId="70" xfId="0" applyNumberFormat="1" applyFill="1" applyBorder="1" applyAlignment="1">
      <alignment horizontal="center"/>
    </xf>
    <xf numFmtId="10" fontId="0" fillId="45" borderId="70" xfId="0" applyNumberFormat="1" applyFill="1" applyBorder="1" applyAlignment="1">
      <alignment horizontal="center"/>
    </xf>
    <xf numFmtId="4" fontId="0" fillId="45" borderId="70" xfId="0" applyNumberFormat="1" applyFill="1" applyBorder="1" applyAlignment="1">
      <alignment horizontal="center"/>
    </xf>
    <xf numFmtId="0" fontId="44" fillId="45" borderId="70" xfId="0" applyFont="1" applyFill="1" applyBorder="1" applyAlignment="1">
      <alignment horizontal="left"/>
    </xf>
    <xf numFmtId="4" fontId="0" fillId="38" borderId="70" xfId="0" applyNumberFormat="1" applyFill="1" applyBorder="1" applyAlignment="1">
      <alignment horizontal="center"/>
    </xf>
    <xf numFmtId="9" fontId="0" fillId="38" borderId="70" xfId="0" applyNumberFormat="1" applyFill="1" applyBorder="1" applyAlignment="1">
      <alignment horizontal="center"/>
    </xf>
    <xf numFmtId="10" fontId="8" fillId="0" borderId="0" xfId="0" applyNumberFormat="1" applyFont="1" applyAlignment="1">
      <alignment horizontal="center"/>
    </xf>
    <xf numFmtId="0" fontId="8" fillId="0" borderId="0" xfId="0" applyFont="1"/>
    <xf numFmtId="3" fontId="0" fillId="0" borderId="9" xfId="0" applyNumberFormat="1" applyBorder="1" applyAlignment="1">
      <alignment horizontal="center" vertical="center"/>
    </xf>
    <xf numFmtId="4" fontId="0" fillId="0" borderId="9" xfId="0" applyNumberFormat="1" applyBorder="1" applyAlignment="1">
      <alignment horizontal="center" vertical="center"/>
    </xf>
    <xf numFmtId="0" fontId="0" fillId="0" borderId="9" xfId="0" applyNumberFormat="1" applyBorder="1" applyAlignment="1">
      <alignment horizontal="center" vertical="center"/>
    </xf>
    <xf numFmtId="3" fontId="8" fillId="0" borderId="46" xfId="0" applyNumberFormat="1" applyFont="1" applyBorder="1" applyAlignment="1">
      <alignment horizontal="center" vertical="center"/>
    </xf>
    <xf numFmtId="0" fontId="8" fillId="0" borderId="46" xfId="0" applyNumberFormat="1" applyFont="1" applyBorder="1" applyAlignment="1">
      <alignment horizontal="center" vertical="center"/>
    </xf>
    <xf numFmtId="0" fontId="0" fillId="0" borderId="73" xfId="0" applyFont="1" applyBorder="1" applyAlignment="1">
      <alignment horizontal="right"/>
    </xf>
    <xf numFmtId="3" fontId="0" fillId="0" borderId="73" xfId="0" applyNumberFormat="1" applyFont="1" applyBorder="1" applyAlignment="1">
      <alignment horizontal="center"/>
    </xf>
    <xf numFmtId="10" fontId="8" fillId="0" borderId="73" xfId="0" applyNumberFormat="1" applyFont="1" applyBorder="1" applyAlignment="1">
      <alignment horizontal="center"/>
    </xf>
    <xf numFmtId="3" fontId="8" fillId="0" borderId="73" xfId="0" applyNumberFormat="1" applyFont="1" applyBorder="1" applyAlignment="1">
      <alignment horizontal="center"/>
    </xf>
    <xf numFmtId="10" fontId="0" fillId="0" borderId="9" xfId="0" applyNumberFormat="1" applyBorder="1" applyAlignment="1">
      <alignment horizontal="center" vertical="center"/>
    </xf>
    <xf numFmtId="0" fontId="48" fillId="0" borderId="43" xfId="0" applyFont="1" applyBorder="1" applyAlignment="1">
      <alignment horizontal="center" vertical="center" wrapText="1"/>
    </xf>
    <xf numFmtId="0" fontId="47" fillId="33" borderId="8" xfId="0" applyFont="1" applyFill="1" applyBorder="1" applyAlignment="1">
      <alignment horizontal="left"/>
    </xf>
    <xf numFmtId="0" fontId="47" fillId="0" borderId="43" xfId="0" applyFont="1" applyBorder="1" applyAlignment="1">
      <alignment horizontal="center" vertical="center" wrapText="1"/>
    </xf>
    <xf numFmtId="0" fontId="49" fillId="16" borderId="8" xfId="0" applyFont="1" applyFill="1" applyBorder="1"/>
    <xf numFmtId="0" fontId="49" fillId="16" borderId="25" xfId="0" applyFont="1" applyFill="1" applyBorder="1"/>
    <xf numFmtId="0" fontId="49" fillId="16" borderId="28" xfId="0" applyFont="1" applyFill="1" applyBorder="1"/>
    <xf numFmtId="0" fontId="42" fillId="0" borderId="40" xfId="0" applyFont="1" applyFill="1" applyBorder="1" applyAlignment="1">
      <alignment horizontal="left"/>
    </xf>
    <xf numFmtId="3" fontId="40" fillId="38" borderId="40" xfId="0" applyNumberFormat="1" applyFont="1" applyFill="1" applyBorder="1" applyAlignment="1">
      <alignment horizontal="center"/>
    </xf>
    <xf numFmtId="0" fontId="23" fillId="32" borderId="23" xfId="0" applyFont="1" applyFill="1" applyBorder="1" applyAlignment="1">
      <alignment horizontal="left" vertical="center"/>
    </xf>
    <xf numFmtId="0" fontId="23" fillId="32" borderId="0" xfId="0" applyFont="1" applyFill="1" applyBorder="1" applyAlignment="1">
      <alignment horizontal="left" vertical="center"/>
    </xf>
    <xf numFmtId="0" fontId="25" fillId="14" borderId="0" xfId="0" applyFont="1" applyFill="1" applyBorder="1" applyAlignment="1">
      <alignment horizontal="center"/>
    </xf>
    <xf numFmtId="0" fontId="17" fillId="29" borderId="0" xfId="0" applyFont="1" applyFill="1" applyAlignment="1">
      <alignment horizontal="left"/>
    </xf>
    <xf numFmtId="0" fontId="23" fillId="29" borderId="0" xfId="0" applyFont="1" applyFill="1" applyAlignment="1">
      <alignment horizontal="left"/>
    </xf>
    <xf numFmtId="0" fontId="17" fillId="15" borderId="0" xfId="0" applyFont="1" applyFill="1" applyAlignment="1">
      <alignment horizontal="left"/>
    </xf>
    <xf numFmtId="0" fontId="27" fillId="25" borderId="42" xfId="0" applyFont="1" applyFill="1" applyBorder="1" applyAlignment="1">
      <alignment horizontal="center" vertical="center" wrapText="1"/>
    </xf>
    <xf numFmtId="0" fontId="27" fillId="22" borderId="42" xfId="0" applyFont="1" applyFill="1" applyBorder="1" applyAlignment="1">
      <alignment horizontal="center" vertical="center" wrapText="1"/>
    </xf>
    <xf numFmtId="0" fontId="46" fillId="13" borderId="11" xfId="0" applyFont="1" applyFill="1" applyBorder="1" applyAlignment="1">
      <alignment horizontal="center" vertical="center" wrapText="1"/>
    </xf>
    <xf numFmtId="0" fontId="46" fillId="13" borderId="11" xfId="0" applyFont="1" applyFill="1" applyBorder="1" applyAlignment="1">
      <alignment horizontal="center" vertical="center"/>
    </xf>
    <xf numFmtId="0" fontId="45" fillId="13" borderId="64" xfId="0" applyFont="1" applyFill="1" applyBorder="1" applyAlignment="1">
      <alignment horizontal="left" vertical="center"/>
    </xf>
    <xf numFmtId="0" fontId="45" fillId="13" borderId="65" xfId="0" applyFont="1" applyFill="1" applyBorder="1" applyAlignment="1">
      <alignment horizontal="left" vertical="center"/>
    </xf>
    <xf numFmtId="0" fontId="45" fillId="13" borderId="66" xfId="0" applyFont="1" applyFill="1" applyBorder="1" applyAlignment="1">
      <alignment horizontal="left" vertical="center"/>
    </xf>
    <xf numFmtId="0" fontId="45" fillId="13" borderId="67" xfId="0" applyFont="1" applyFill="1" applyBorder="1" applyAlignment="1">
      <alignment horizontal="left" vertical="center"/>
    </xf>
    <xf numFmtId="0" fontId="45" fillId="13" borderId="63" xfId="0" applyFont="1" applyFill="1" applyBorder="1" applyAlignment="1">
      <alignment horizontal="left" vertical="center"/>
    </xf>
    <xf numFmtId="0" fontId="45" fillId="13" borderId="68" xfId="0" applyFont="1" applyFill="1" applyBorder="1" applyAlignment="1">
      <alignment horizontal="left" vertical="center"/>
    </xf>
    <xf numFmtId="0" fontId="16" fillId="23" borderId="0" xfId="0" applyFont="1" applyFill="1" applyAlignment="1">
      <alignment horizontal="left"/>
    </xf>
    <xf numFmtId="0" fontId="22" fillId="22" borderId="42" xfId="0" applyFont="1" applyFill="1" applyBorder="1" applyAlignment="1">
      <alignment horizontal="left" vertical="center"/>
    </xf>
    <xf numFmtId="0" fontId="3" fillId="13" borderId="3" xfId="0" applyFont="1" applyFill="1" applyBorder="1" applyAlignment="1">
      <alignment horizontal="center" vertical="center"/>
    </xf>
    <xf numFmtId="0" fontId="6" fillId="13" borderId="1" xfId="0" applyFont="1" applyFill="1" applyBorder="1" applyAlignment="1">
      <alignment horizontal="center" vertical="center"/>
    </xf>
    <xf numFmtId="0" fontId="6" fillId="13" borderId="2" xfId="0" applyFont="1" applyFill="1" applyBorder="1" applyAlignment="1">
      <alignment horizontal="center" vertical="center"/>
    </xf>
    <xf numFmtId="0" fontId="50" fillId="39" borderId="49" xfId="0" applyFont="1" applyFill="1" applyBorder="1" applyAlignment="1">
      <alignment horizontal="left" vertical="center" wrapText="1"/>
    </xf>
    <xf numFmtId="0" fontId="50" fillId="39" borderId="48" xfId="0" applyFont="1" applyFill="1" applyBorder="1" applyAlignment="1">
      <alignment horizontal="left" vertical="center" wrapText="1"/>
    </xf>
    <xf numFmtId="0" fontId="50" fillId="39" borderId="50" xfId="0" applyFont="1" applyFill="1" applyBorder="1" applyAlignment="1">
      <alignment horizontal="left" vertical="center" wrapText="1"/>
    </xf>
    <xf numFmtId="0" fontId="50" fillId="38" borderId="49" xfId="0" applyFont="1" applyFill="1" applyBorder="1" applyAlignment="1">
      <alignment horizontal="left" vertical="center" wrapText="1"/>
    </xf>
    <xf numFmtId="0" fontId="50" fillId="38" borderId="48" xfId="0" applyFont="1" applyFill="1" applyBorder="1" applyAlignment="1">
      <alignment horizontal="left" vertical="center" wrapText="1"/>
    </xf>
    <xf numFmtId="0" fontId="50" fillId="38" borderId="5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 fillId="0" borderId="0" xfId="0" applyFont="1" applyFill="1" applyBorder="1"/>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9" fillId="20" borderId="1" xfId="0" applyFont="1" applyFill="1" applyBorder="1" applyAlignment="1">
      <alignment horizontal="left" vertical="center"/>
    </xf>
    <xf numFmtId="0" fontId="9" fillId="20" borderId="2" xfId="0" applyFont="1" applyFill="1" applyBorder="1" applyAlignment="1">
      <alignment horizontal="left" vertical="center"/>
    </xf>
    <xf numFmtId="0" fontId="10" fillId="21" borderId="3" xfId="0" applyFont="1" applyFill="1" applyBorder="1" applyAlignment="1">
      <alignment horizontal="left" wrapText="1"/>
    </xf>
    <xf numFmtId="0" fontId="10" fillId="21" borderId="1" xfId="0" applyFont="1" applyFill="1" applyBorder="1" applyAlignment="1">
      <alignment horizontal="left" wrapText="1"/>
    </xf>
    <xf numFmtId="0" fontId="10" fillId="21" borderId="2" xfId="0" applyFont="1" applyFill="1" applyBorder="1" applyAlignment="1">
      <alignment horizontal="left" wrapText="1"/>
    </xf>
    <xf numFmtId="0" fontId="3" fillId="12" borderId="3" xfId="0" applyFont="1" applyFill="1" applyBorder="1" applyAlignment="1">
      <alignment horizontal="left" vertical="center"/>
    </xf>
    <xf numFmtId="0" fontId="3" fillId="12" borderId="1" xfId="0" applyFont="1" applyFill="1" applyBorder="1" applyAlignment="1">
      <alignment horizontal="left" vertical="center"/>
    </xf>
    <xf numFmtId="0" fontId="13" fillId="15" borderId="1" xfId="0" applyFont="1" applyFill="1" applyBorder="1" applyAlignment="1">
      <alignment horizontal="left" vertical="center"/>
    </xf>
    <xf numFmtId="0" fontId="3" fillId="3" borderId="3" xfId="0" applyFont="1" applyFill="1" applyBorder="1" applyAlignment="1">
      <alignment horizontal="left" vertical="center"/>
    </xf>
    <xf numFmtId="0" fontId="3" fillId="3" borderId="1" xfId="0" applyFont="1" applyFill="1" applyBorder="1" applyAlignment="1">
      <alignment horizontal="left" vertical="center"/>
    </xf>
    <xf numFmtId="0" fontId="3" fillId="3" borderId="2" xfId="0" applyFont="1" applyFill="1" applyBorder="1" applyAlignment="1">
      <alignment horizontal="left" vertical="center"/>
    </xf>
    <xf numFmtId="0" fontId="1" fillId="0" borderId="1" xfId="0" applyFont="1" applyFill="1" applyBorder="1" applyAlignment="1">
      <alignment vertical="center"/>
    </xf>
    <xf numFmtId="0" fontId="1" fillId="0" borderId="2" xfId="0" applyFont="1" applyFill="1" applyBorder="1" applyAlignment="1">
      <alignment vertical="center"/>
    </xf>
    <xf numFmtId="0" fontId="3" fillId="22" borderId="3" xfId="0" applyFont="1" applyFill="1" applyBorder="1" applyAlignment="1">
      <alignment horizontal="left" vertical="center"/>
    </xf>
    <xf numFmtId="0" fontId="3" fillId="22" borderId="1" xfId="0" applyFont="1" applyFill="1" applyBorder="1" applyAlignment="1">
      <alignment horizontal="left" vertical="center"/>
    </xf>
    <xf numFmtId="0" fontId="3" fillId="22" borderId="2" xfId="0" applyFont="1" applyFill="1" applyBorder="1" applyAlignment="1">
      <alignment horizontal="left" vertical="center"/>
    </xf>
    <xf numFmtId="0" fontId="9" fillId="16" borderId="3" xfId="0" applyFont="1" applyFill="1" applyBorder="1" applyAlignment="1">
      <alignment horizontal="center" vertical="center" wrapText="1"/>
    </xf>
    <xf numFmtId="0" fontId="9" fillId="16" borderId="2" xfId="0" applyFont="1" applyFill="1" applyBorder="1" applyAlignment="1">
      <alignment horizontal="center" vertical="center" wrapText="1"/>
    </xf>
    <xf numFmtId="0" fontId="0" fillId="0" borderId="0" xfId="0" applyFill="1" applyAlignment="1">
      <alignment horizontal="center"/>
    </xf>
    <xf numFmtId="0" fontId="39" fillId="41" borderId="53" xfId="0" applyFont="1" applyFill="1" applyBorder="1" applyAlignment="1" applyProtection="1">
      <alignment horizontal="center" vertical="center" wrapText="1"/>
      <protection locked="0"/>
    </xf>
    <xf numFmtId="0" fontId="0" fillId="0" borderId="54" xfId="0" applyBorder="1" applyProtection="1">
      <protection locked="0"/>
    </xf>
    <xf numFmtId="0" fontId="0" fillId="0" borderId="55" xfId="0" applyBorder="1" applyProtection="1">
      <protection locked="0"/>
    </xf>
    <xf numFmtId="0" fontId="10" fillId="18" borderId="7" xfId="0" applyFont="1" applyFill="1" applyBorder="1" applyAlignment="1">
      <alignment horizontal="left" vertical="center"/>
    </xf>
    <xf numFmtId="0" fontId="10" fillId="18" borderId="35" xfId="0" applyFont="1" applyFill="1" applyBorder="1" applyAlignment="1">
      <alignment horizontal="left" vertical="center"/>
    </xf>
    <xf numFmtId="0" fontId="10" fillId="18" borderId="36" xfId="0" applyFont="1" applyFill="1" applyBorder="1" applyAlignment="1">
      <alignment horizontal="left" vertical="center"/>
    </xf>
    <xf numFmtId="0" fontId="9" fillId="20" borderId="3" xfId="0" applyFont="1" applyFill="1" applyBorder="1" applyAlignment="1">
      <alignment horizontal="left" vertical="center"/>
    </xf>
    <xf numFmtId="0" fontId="10" fillId="19" borderId="3" xfId="0" applyFont="1" applyFill="1" applyBorder="1" applyAlignment="1">
      <alignment horizontal="left" vertical="center"/>
    </xf>
    <xf numFmtId="0" fontId="10" fillId="19" borderId="1" xfId="0" applyFont="1" applyFill="1" applyBorder="1" applyAlignment="1">
      <alignment horizontal="left" vertical="center"/>
    </xf>
    <xf numFmtId="0" fontId="10" fillId="19" borderId="2" xfId="0" applyFont="1" applyFill="1" applyBorder="1" applyAlignment="1">
      <alignment horizontal="left" vertical="center"/>
    </xf>
    <xf numFmtId="0" fontId="12" fillId="5" borderId="3" xfId="0" applyFont="1" applyFill="1" applyBorder="1" applyAlignment="1">
      <alignment horizontal="left" vertical="center" wrapText="1"/>
    </xf>
    <xf numFmtId="0" fontId="12" fillId="5" borderId="1"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36" fillId="37" borderId="45" xfId="0" applyFont="1" applyFill="1" applyBorder="1" applyAlignment="1">
      <alignment horizontal="center" vertical="center" wrapText="1"/>
    </xf>
    <xf numFmtId="0" fontId="39" fillId="41" borderId="56" xfId="0" applyFont="1" applyFill="1" applyBorder="1" applyAlignment="1" applyProtection="1">
      <alignment horizontal="center" vertical="center" wrapText="1"/>
      <protection locked="0"/>
    </xf>
    <xf numFmtId="0" fontId="51" fillId="0" borderId="45" xfId="0" applyFont="1" applyFill="1" applyBorder="1" applyAlignment="1">
      <alignment horizontal="left"/>
    </xf>
    <xf numFmtId="0" fontId="3" fillId="13" borderId="7" xfId="0" applyFont="1" applyFill="1" applyBorder="1" applyAlignment="1">
      <alignment horizontal="left" vertical="center"/>
    </xf>
    <xf numFmtId="0" fontId="3" fillId="13" borderId="35" xfId="0" applyFont="1" applyFill="1" applyBorder="1" applyAlignment="1">
      <alignment horizontal="left" vertical="center"/>
    </xf>
    <xf numFmtId="0" fontId="3" fillId="13" borderId="37" xfId="0" applyFont="1" applyFill="1" applyBorder="1" applyAlignment="1">
      <alignment horizontal="left" vertical="center"/>
    </xf>
    <xf numFmtId="0" fontId="3" fillId="13" borderId="38" xfId="0" applyFont="1" applyFill="1" applyBorder="1" applyAlignment="1">
      <alignment horizontal="left" vertical="center"/>
    </xf>
    <xf numFmtId="0" fontId="11" fillId="4" borderId="7" xfId="0" applyFont="1" applyFill="1" applyBorder="1" applyAlignment="1">
      <alignment horizontal="left" vertical="center" wrapText="1"/>
    </xf>
    <xf numFmtId="0" fontId="11" fillId="4" borderId="35" xfId="0" applyFont="1" applyFill="1" applyBorder="1" applyAlignment="1">
      <alignment horizontal="left" vertical="center" wrapText="1"/>
    </xf>
    <xf numFmtId="0" fontId="11" fillId="4" borderId="36" xfId="0" applyFont="1" applyFill="1" applyBorder="1" applyAlignment="1">
      <alignment horizontal="left" vertical="center" wrapText="1"/>
    </xf>
    <xf numFmtId="0" fontId="3" fillId="13" borderId="1" xfId="0" applyFont="1" applyFill="1" applyBorder="1" applyAlignment="1">
      <alignment horizontal="center" vertical="center"/>
    </xf>
    <xf numFmtId="0" fontId="3" fillId="13" borderId="2" xfId="0" applyFont="1" applyFill="1" applyBorder="1" applyAlignment="1">
      <alignment horizontal="center" vertical="center"/>
    </xf>
  </cellXfs>
  <cellStyles count="4">
    <cellStyle name="Millares" xfId="2" builtinId="3"/>
    <cellStyle name="Normal" xfId="0" builtinId="0"/>
    <cellStyle name="Normal 4" xfId="1" xr:uid="{00000000-0005-0000-0000-000002000000}"/>
    <cellStyle name="Porcentaje" xfId="3" builtinId="5"/>
  </cellStyles>
  <dxfs count="1168">
    <dxf>
      <font>
        <b/>
      </font>
    </dxf>
    <dxf>
      <font>
        <b/>
      </font>
    </dxf>
    <dxf>
      <alignment horizontal="center" readingOrder="0"/>
    </dxf>
    <dxf>
      <alignment vertical="center" readingOrder="0"/>
    </dxf>
    <dxf>
      <alignment horizontal="center" readingOrder="0"/>
    </dxf>
    <dxf>
      <numFmt numFmtId="164" formatCode="0.0%"/>
    </dxf>
    <dxf>
      <border>
        <top style="thin">
          <color theme="6" tint="-0.24994659260841701"/>
        </top>
        <bottom style="thin">
          <color theme="6" tint="-0.24994659260841701"/>
        </bottom>
      </border>
    </dxf>
    <dxf>
      <border>
        <top style="thin">
          <color theme="6" tint="-0.24994659260841701"/>
        </top>
        <bottom style="thin">
          <color theme="6" tint="-0.24994659260841701"/>
        </bottom>
      </border>
    </dxf>
    <dxf>
      <fill>
        <patternFill>
          <fgColor indexed="64"/>
          <bgColor theme="6" tint="0.59999389629810485"/>
        </patternFill>
      </fill>
    </dxf>
    <dxf>
      <fill>
        <patternFill>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alignment wrapText="1"/>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patternType="solid">
          <fgColor indexed="64"/>
          <bgColor theme="6" tint="0.59999389629810485"/>
        </patternFill>
      </fill>
    </dxf>
    <dxf>
      <fill>
        <patternFill>
          <fgColor theme="6" tint="0.59999389629810485"/>
        </patternFill>
      </fill>
    </dxf>
    <dxf>
      <fill>
        <patternFill>
          <f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patternType="solid">
          <bgColor rgb="FFE1EACE"/>
        </patternFill>
      </fill>
    </dxf>
    <dxf>
      <fill>
        <patternFill patternType="solid">
          <bgColor rgb="FFE1EACE"/>
        </patternFill>
      </fill>
    </dxf>
    <dxf>
      <fill>
        <patternFill patternType="solid">
          <bgColor theme="6" tint="0.79998168889431442"/>
        </patternFill>
      </fill>
    </dxf>
    <dxf>
      <fill>
        <patternFill patternType="solid">
          <bgColor theme="6" tint="0.79998168889431442"/>
        </patternFill>
      </fill>
    </dxf>
    <dxf>
      <font>
        <color auto="1"/>
      </font>
      <fill>
        <patternFill patternType="solid">
          <fgColor indexed="64"/>
          <bgColor rgb="FFE1EACE"/>
        </patternFill>
      </fill>
    </dxf>
    <dxf>
      <font>
        <color auto="1"/>
      </font>
      <fill>
        <patternFill patternType="solid">
          <fgColor indexed="64"/>
          <bgColor rgb="FFE1EACE"/>
        </patternFill>
      </fill>
    </dxf>
    <dxf>
      <fill>
        <patternFill patternType="solid">
          <bgColor theme="6" tint="0.79998168889431442"/>
        </patternFill>
      </fill>
    </dxf>
    <dxf>
      <fill>
        <patternFill patternType="solid">
          <bgColor theme="6" tint="0.79998168889431442"/>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vertical style="thin">
          <color theme="6" tint="-0.24994659260841701"/>
        </vertical>
      </border>
    </dxf>
    <dxf>
      <border>
        <bottom style="thin">
          <color theme="6" tint="-0.24994659260841701"/>
        </bottom>
      </border>
    </dxf>
    <dxf>
      <fill>
        <patternFill patternType="solid">
          <fgColor theme="0"/>
          <bgColor auto="1"/>
        </patternFill>
      </fill>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border>
        <left style="thin">
          <color theme="6" tint="-0.24994659260841701"/>
        </left>
        <right style="thin">
          <color theme="6" tint="-0.24994659260841701"/>
        </right>
        <vertical style="thin">
          <color theme="6" tint="-0.24994659260841701"/>
        </vertical>
      </bord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color theme="0"/>
      </font>
      <fill>
        <patternFill patternType="solid">
          <fgColor indexed="64"/>
          <bgColor rgb="FF92D050"/>
        </patternFill>
      </fill>
      <alignment horizontal="center" vertical="center" wrapText="1"/>
    </dxf>
    <dxf>
      <font>
        <b/>
        <color theme="0"/>
      </font>
      <fill>
        <patternFill patternType="solid">
          <fgColor indexed="64"/>
          <bgColor rgb="FF92D050"/>
        </patternFill>
      </fill>
      <alignment horizontal="center" vertical="center"/>
    </dxf>
    <dxf>
      <alignment wrapText="1"/>
    </dxf>
    <dxf>
      <numFmt numFmtId="4" formatCode="#,##0.00"/>
    </dxf>
    <dxf>
      <numFmt numFmtId="4" formatCode="#,##0.00"/>
    </dxf>
    <dxf>
      <font>
        <color theme="0"/>
      </font>
    </dxf>
    <dxf>
      <font>
        <color theme="0"/>
      </font>
    </dxf>
    <dxf>
      <font>
        <b/>
      </font>
    </dxf>
    <dxf>
      <font>
        <b/>
      </font>
    </dxf>
    <dxf>
      <border>
        <left style="thin">
          <color theme="6" tint="-0.24994659260841701"/>
        </left>
        <right style="thin">
          <color theme="6" tint="-0.24994659260841701"/>
        </right>
        <top style="thin">
          <color theme="6" tint="-0.24994659260841701"/>
        </top>
        <vertical style="thin">
          <color theme="6" tint="-0.24994659260841701"/>
        </vertical>
        <horizontal style="thin">
          <color theme="6" tint="-0.24994659260841701"/>
        </horizontal>
      </border>
    </dxf>
    <dxf>
      <border>
        <left style="thin">
          <color theme="6" tint="-0.24994659260841701"/>
        </left>
        <right style="thin">
          <color theme="6" tint="-0.24994659260841701"/>
        </right>
        <top style="thin">
          <color theme="6" tint="-0.24994659260841701"/>
        </top>
        <vertical style="thin">
          <color theme="6" tint="-0.24994659260841701"/>
        </vertical>
        <horizontal style="thin">
          <color theme="6" tint="-0.24994659260841701"/>
        </horizontal>
      </border>
    </dxf>
    <dxf>
      <alignment horizontal="left"/>
    </dxf>
    <dxf>
      <fill>
        <patternFill patternType="solid">
          <fgColor indexed="64"/>
          <bgColor rgb="FF92D050"/>
        </patternFill>
      </fill>
      <alignment horizontal="center"/>
    </dxf>
    <dxf>
      <alignment vertical="center"/>
    </dxf>
    <dxf>
      <font>
        <b/>
      </font>
    </dxf>
    <dxf>
      <font>
        <b/>
      </font>
    </dxf>
    <dxf>
      <font>
        <b/>
        <color auto="1"/>
      </font>
    </dxf>
    <dxf>
      <font>
        <b/>
        <color auto="1"/>
      </font>
    </dxf>
    <dxf>
      <font>
        <b/>
        <color auto="1"/>
      </font>
    </dxf>
    <dxf>
      <font>
        <b/>
        <color auto="1"/>
      </font>
    </dxf>
    <dxf>
      <font>
        <b/>
        <color auto="1"/>
      </font>
    </dxf>
    <dxf>
      <font>
        <b/>
        <color auto="1"/>
      </font>
    </dxf>
    <dxf>
      <font>
        <b/>
        <color auto="1"/>
      </font>
    </dxf>
    <dxf>
      <alignment wrapText="1"/>
    </dxf>
    <dxf>
      <font>
        <b/>
        <color auto="1"/>
      </font>
    </dxf>
    <dxf>
      <font>
        <b/>
        <color auto="1"/>
      </font>
    </dxf>
    <dxf>
      <font>
        <b/>
        <color auto="1"/>
      </font>
    </dxf>
    <dxf>
      <font>
        <b/>
      </font>
    </dxf>
    <dxf>
      <font>
        <color auto="1"/>
      </font>
    </dxf>
    <dxf>
      <font>
        <b/>
      </font>
    </dxf>
    <dxf>
      <font>
        <color auto="1"/>
      </font>
    </dxf>
    <dxf>
      <alignment wrapText="1"/>
    </dxf>
    <dxf>
      <font>
        <b/>
      </font>
    </dxf>
    <dxf>
      <font>
        <color auto="1"/>
      </font>
    </dxf>
    <dxf>
      <alignment wrapText="1"/>
    </dxf>
    <dxf>
      <font>
        <b/>
      </font>
    </dxf>
    <dxf>
      <font>
        <color auto="1"/>
      </font>
    </dxf>
    <dxf>
      <alignment wrapText="1"/>
    </dxf>
    <dxf>
      <font>
        <b/>
      </font>
    </dxf>
    <dxf>
      <font>
        <color auto="1"/>
      </font>
    </dxf>
    <dxf>
      <font>
        <b/>
      </font>
    </dxf>
    <dxf>
      <font>
        <color auto="1"/>
      </font>
    </dxf>
    <dxf>
      <font>
        <b/>
      </font>
    </dxf>
    <dxf>
      <font>
        <color auto="1"/>
      </font>
    </dxf>
    <dxf>
      <font>
        <b/>
      </font>
    </dxf>
    <dxf>
      <font>
        <color auto="1"/>
      </font>
    </dxf>
    <dxf>
      <alignment wrapText="1"/>
    </dxf>
    <dxf>
      <alignment wrapText="1"/>
    </dxf>
    <dxf>
      <font>
        <b/>
      </font>
    </dxf>
    <dxf>
      <font>
        <color auto="1"/>
      </font>
    </dxf>
    <dxf>
      <font>
        <b/>
      </font>
    </dxf>
    <dxf>
      <font>
        <color auto="1"/>
      </font>
    </dxf>
    <dxf>
      <font>
        <b/>
      </font>
    </dxf>
    <dxf>
      <font>
        <color auto="1"/>
      </font>
    </dxf>
    <dxf>
      <alignment wrapText="1"/>
    </dxf>
    <dxf>
      <alignment wrapText="1"/>
    </dxf>
    <dxf>
      <alignment wrapText="1"/>
    </dxf>
    <dxf>
      <alignment wrapText="1"/>
    </dxf>
    <dxf>
      <alignment wrapText="1"/>
    </dxf>
    <dxf>
      <font>
        <b/>
      </font>
    </dxf>
    <dxf>
      <font>
        <color auto="1"/>
      </font>
    </dxf>
    <dxf>
      <font>
        <b/>
      </font>
    </dxf>
    <dxf>
      <font>
        <color auto="1"/>
      </font>
    </dxf>
    <dxf>
      <font>
        <b/>
      </font>
    </dxf>
    <dxf>
      <font>
        <color auto="1"/>
      </font>
    </dxf>
    <dxf>
      <font>
        <b/>
      </font>
    </dxf>
    <dxf>
      <font>
        <color auto="1"/>
      </font>
    </dxf>
    <dxf>
      <font>
        <b/>
      </font>
    </dxf>
    <dxf>
      <font>
        <color auto="1"/>
      </font>
    </dxf>
    <dxf>
      <alignment wrapText="1"/>
    </dxf>
    <dxf>
      <font>
        <b/>
      </font>
    </dxf>
    <dxf>
      <font>
        <color auto="1"/>
      </font>
    </dxf>
    <dxf>
      <font>
        <b/>
      </font>
    </dxf>
    <dxf>
      <font>
        <color auto="1"/>
      </font>
    </dxf>
    <dxf>
      <font>
        <b/>
      </font>
    </dxf>
    <dxf>
      <font>
        <color auto="1"/>
      </font>
    </dxf>
    <dxf>
      <font>
        <b/>
      </font>
    </dxf>
    <dxf>
      <font>
        <color auto="1"/>
      </font>
    </dxf>
    <dxf>
      <font>
        <b/>
      </font>
    </dxf>
    <dxf>
      <font>
        <color auto="1"/>
      </font>
    </dxf>
    <dxf>
      <font>
        <b/>
      </font>
    </dxf>
    <dxf>
      <font>
        <color auto="1"/>
      </font>
    </dxf>
    <dxf>
      <font>
        <b/>
      </font>
    </dxf>
    <dxf>
      <font>
        <color auto="1"/>
      </font>
    </dxf>
    <dxf>
      <font>
        <b/>
      </font>
    </dxf>
    <dxf>
      <font>
        <color auto="1"/>
      </font>
    </dxf>
    <dxf>
      <font>
        <b/>
      </font>
    </dxf>
    <dxf>
      <alignment horizontal="right"/>
    </dxf>
    <dxf>
      <font>
        <color theme="1"/>
      </font>
    </dxf>
    <dxf>
      <font>
        <color theme="1"/>
      </font>
    </dxf>
    <dxf>
      <numFmt numFmtId="13" formatCode="0%"/>
    </dxf>
    <dxf>
      <numFmt numFmtId="13" formatCode="0%"/>
    </dxf>
    <dxf>
      <numFmt numFmtId="13" formatCode="0%"/>
    </dxf>
    <dxf>
      <numFmt numFmtId="13" formatCode="0%"/>
    </dxf>
    <dxf>
      <numFmt numFmtId="13" formatCode="0%"/>
    </dxf>
    <dxf>
      <numFmt numFmtId="13" formatCode="0%"/>
    </dxf>
    <dxf>
      <border>
        <left/>
        <right/>
        <bottom style="thin">
          <color theme="6" tint="0.79998168889431442"/>
        </bottom>
        <vertical/>
      </border>
    </dxf>
    <dxf>
      <border>
        <left/>
        <right/>
        <bottom style="thin">
          <color theme="6" tint="0.79998168889431442"/>
        </bottom>
        <vertical/>
      </border>
    </dxf>
    <dxf>
      <font>
        <color theme="0"/>
      </font>
    </dxf>
    <dxf>
      <font>
        <color theme="0"/>
      </font>
    </dxf>
    <dxf>
      <alignment horizontal="left" readingOrder="0"/>
    </dxf>
    <dxf>
      <font>
        <color theme="3"/>
      </font>
      <alignment horizontal="center" wrapText="1" readingOrder="0"/>
    </dxf>
    <dxf>
      <border>
        <left style="thin">
          <color theme="6" tint="-0.24994659260841701"/>
        </left>
        <right style="thin">
          <color theme="6" tint="-0.24994659260841701"/>
        </right>
        <top style="thin">
          <color theme="6" tint="-0.24994659260841701"/>
        </top>
        <bottom style="thin">
          <color theme="6" tint="-0.24994659260841701"/>
        </bottom>
        <vertical style="thin">
          <color theme="6" tint="-0.24994659260841701"/>
        </vertical>
      </border>
    </dxf>
    <dxf>
      <border>
        <bottom style="thin">
          <color theme="6" tint="0.39994506668294322"/>
        </bottom>
      </border>
    </dxf>
    <dxf>
      <font>
        <b val="0"/>
      </font>
    </dxf>
    <dxf>
      <font>
        <b val="0"/>
      </font>
    </dxf>
    <dxf>
      <font>
        <b val="0"/>
      </font>
    </dxf>
    <dxf>
      <font>
        <b val="0"/>
      </font>
    </dxf>
    <dxf>
      <font>
        <b val="0"/>
      </font>
    </dxf>
    <dxf>
      <font>
        <b val="0"/>
      </font>
    </dxf>
    <dxf>
      <font>
        <b val="0"/>
      </font>
    </dxf>
    <dxf>
      <font>
        <b val="0"/>
      </font>
    </dxf>
    <dxf>
      <font>
        <b val="0"/>
      </font>
    </dxf>
    <dxf>
      <font>
        <b val="0"/>
      </font>
    </dxf>
    <dxf>
      <alignment horizontal="general" readingOrder="0"/>
    </dxf>
    <dxf>
      <font>
        <b/>
      </font>
      <alignment horizontal="general" vertical="bottom" textRotation="0" wrapText="0" indent="0" justifyLastLine="0" shrinkToFit="0" readingOrder="0"/>
    </dxf>
    <dxf>
      <font>
        <color theme="3"/>
      </font>
    </dxf>
    <dxf>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border>
    </dxf>
    <dxf>
      <alignment wrapText="1" readingOrder="0"/>
    </dxf>
    <dxf>
      <alignment wrapText="1" readingOrder="0"/>
    </dxf>
    <dxf>
      <alignment wrapText="1" readingOrder="0"/>
    </dxf>
    <dxf>
      <font>
        <color auto="1"/>
      </font>
    </dxf>
    <dxf>
      <alignment wrapText="1" readingOrder="0"/>
    </dxf>
    <dxf>
      <alignment vertical="center" readingOrder="0"/>
    </dxf>
    <dxf>
      <alignment vertical="center" readingOrder="0"/>
    </dxf>
    <dxf>
      <alignment wrapText="1" readingOrder="0"/>
    </dxf>
    <dxf>
      <fill>
        <patternFill patternType="solid">
          <fgColor indexed="64"/>
          <bgColor rgb="FF92D050"/>
        </patternFill>
      </fill>
      <alignment horizontal="center" vertical="center" wrapText="1" readingOrder="0"/>
    </dxf>
    <dxf>
      <fill>
        <patternFill patternType="solid">
          <bgColor rgb="FF92D050"/>
        </patternFill>
      </fill>
    </dxf>
    <dxf>
      <alignment wrapText="1"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vertical="center" readingOrder="0"/>
    </dxf>
    <dxf>
      <alignment horizontal="center" readingOrder="0"/>
    </dxf>
    <dxf>
      <numFmt numFmtId="14" formatCode="0.00%"/>
    </dxf>
    <dxf>
      <alignment horizontal="center" readingOrder="0"/>
    </dxf>
    <dxf>
      <numFmt numFmtId="3" formatCode="#,##0"/>
    </dxf>
    <dxf>
      <alignment vertical="center" readingOrder="0"/>
    </dxf>
    <dxf>
      <numFmt numFmtId="164" formatCode="0.0%"/>
    </dxf>
    <dxf>
      <alignment vertical="center" readingOrder="0"/>
    </dxf>
    <dxf>
      <alignment vertical="center" readingOrder="0"/>
    </dxf>
    <dxf>
      <alignment horizontal="center" readingOrder="0"/>
    </dxf>
    <dxf>
      <alignment horizontal="center" readingOrder="0"/>
    </dxf>
    <dxf>
      <alignment wrapText="1"/>
    </dxf>
    <dxf>
      <alignment wrapText="1"/>
    </dxf>
    <dxf>
      <alignment wrapText="1"/>
    </dxf>
    <dxf>
      <alignment wrapText="1"/>
    </dxf>
    <dxf>
      <alignment wrapText="1"/>
    </dxf>
    <dxf>
      <alignment wrapText="1"/>
    </dxf>
    <dxf>
      <alignment wrapText="1"/>
    </dxf>
    <dxf>
      <font>
        <sz val="10"/>
      </font>
    </dxf>
    <dxf>
      <alignment wrapText="1"/>
    </dxf>
    <dxf>
      <numFmt numFmtId="3" formatCode="#,##0"/>
    </dxf>
    <dxf>
      <alignment wrapText="1" readingOrder="0"/>
    </dxf>
    <dxf>
      <alignment wrapText="1" readingOrder="0"/>
    </dxf>
    <dxf>
      <alignment vertical="center" readingOrder="0"/>
    </dxf>
    <dxf>
      <font>
        <sz val="11"/>
      </font>
    </dxf>
    <dxf>
      <alignment horizontal="center" readingOrder="0"/>
    </dxf>
    <dxf>
      <alignment vertical="center" readingOrder="0"/>
    </dxf>
    <dxf>
      <font>
        <sz val="10"/>
      </font>
    </dxf>
    <dxf>
      <font>
        <sz val="10"/>
      </font>
    </dxf>
    <dxf>
      <font>
        <sz val="10"/>
      </font>
    </dxf>
    <dxf>
      <font>
        <sz val="10"/>
      </font>
    </dxf>
    <dxf>
      <font>
        <b/>
      </font>
    </dxf>
    <dxf>
      <numFmt numFmtId="3" formatCode="#,##0"/>
    </dxf>
    <dxf>
      <alignment wrapText="1" readingOrder="0"/>
    </dxf>
    <dxf>
      <alignment vertical="center" readingOrder="0"/>
    </dxf>
    <dxf>
      <alignment wrapText="1" readingOrder="0"/>
    </dxf>
    <dxf>
      <alignment vertical="center" readingOrder="0"/>
    </dxf>
    <dxf>
      <font>
        <b/>
      </font>
    </dxf>
    <dxf>
      <font>
        <b/>
      </font>
    </dxf>
    <dxf>
      <alignment wrapText="1" readingOrder="0"/>
    </dxf>
    <dxf>
      <border>
        <left style="thin">
          <color theme="9" tint="0.39994506668294322"/>
        </left>
        <right style="thin">
          <color theme="9" tint="0.39994506668294322"/>
        </right>
        <top style="thin">
          <color theme="9" tint="0.39994506668294322"/>
        </top>
        <bottom style="thin">
          <color theme="9" tint="0.39994506668294322"/>
        </bottom>
        <vertical style="thin">
          <color theme="9" tint="0.39994506668294322"/>
        </vertical>
        <horizontal style="thin">
          <color theme="9" tint="0.39994506668294322"/>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alignment vertical="center" readingOrder="0"/>
    </dxf>
    <dxf>
      <alignment vertical="center" readingOrder="0"/>
    </dxf>
    <dxf>
      <alignment vertical="center" readingOrder="0"/>
    </dxf>
    <dxf>
      <alignment wrapText="1" readingOrder="0"/>
    </dxf>
    <dxf>
      <alignment wrapText="1" readingOrder="0"/>
    </dxf>
    <dxf>
      <alignment horizontal="center" readingOrder="0"/>
    </dxf>
    <dxf>
      <alignment horizontal="center" readingOrder="0"/>
    </dxf>
    <dxf>
      <alignment wrapText="0" readingOrder="0"/>
    </dxf>
    <dxf>
      <alignment wrapText="0" readingOrder="0"/>
    </dxf>
    <dxf>
      <border>
        <left style="thin">
          <color theme="9" tint="0.39994506668294322"/>
        </left>
        <right style="thin">
          <color theme="9" tint="0.39994506668294322"/>
        </right>
        <top style="thin">
          <color theme="9" tint="0.39994506668294322"/>
        </top>
        <bottom style="thin">
          <color theme="9" tint="0.39994506668294322"/>
        </bottom>
        <vertical style="thin">
          <color theme="9" tint="0.39994506668294322"/>
        </vertical>
      </border>
    </dxf>
    <dxf>
      <font>
        <color theme="9"/>
      </font>
    </dxf>
    <dxf>
      <font>
        <color theme="9"/>
      </font>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
      <font>
        <color theme="0"/>
      </font>
    </dxf>
    <dxf>
      <alignment horizontal="center" readingOrder="0"/>
    </dxf>
    <dxf>
      <numFmt numFmtId="164" formatCode="0.0%"/>
    </dxf>
    <dxf>
      <alignment horizontal="center" readingOrder="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4" formatCode="#,##0.00"/>
    </dxf>
    <dxf>
      <numFmt numFmtId="4" formatCode="#,##0.00"/>
    </dxf>
    <dxf>
      <font>
        <color theme="1"/>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font>
        <color theme="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dxf>
    <dxf>
      <alignment horizontal="center" vertical="center" wrapText="1"/>
    </dxf>
    <dxf>
      <numFmt numFmtId="3" formatCode="#,##0"/>
    </dxf>
    <dxf>
      <numFmt numFmtId="3" formatCode="#,##0"/>
    </dxf>
    <dxf>
      <font>
        <i/>
      </font>
    </dxf>
    <dxf>
      <font>
        <name val="Calibri"/>
        <family val="2"/>
        <scheme val="minor"/>
      </font>
    </dxf>
    <dxf>
      <font>
        <sz val="1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numFmt numFmtId="3" formatCode="#,##0"/>
      <alignment horizontal="center"/>
    </dxf>
    <dxf>
      <border>
        <bottom style="thin">
          <color theme="4"/>
        </bottom>
      </border>
    </dxf>
    <dxf>
      <border>
        <bottom style="thin">
          <color theme="4"/>
        </bottom>
      </border>
    </dxf>
    <dxf>
      <alignment vertical="bottom" readingOrder="0"/>
    </dxf>
    <dxf>
      <font>
        <color theme="3"/>
      </font>
    </dxf>
    <dxf>
      <font>
        <b val="0"/>
      </font>
    </dxf>
    <dxf>
      <border>
        <bottom/>
      </border>
    </dxf>
    <dxf>
      <border>
        <left/>
        <right/>
        <bottom/>
        <vertical/>
      </border>
    </dxf>
    <dxf>
      <border>
        <left/>
        <right/>
        <bottom/>
        <vertical/>
      </border>
    </dxf>
    <dxf>
      <font>
        <color theme="3"/>
      </font>
    </dxf>
    <dxf>
      <font>
        <sz val="10"/>
      </font>
    </dxf>
    <dxf>
      <font>
        <i/>
      </font>
    </dxf>
    <dxf>
      <font>
        <color theme="0"/>
      </font>
    </dxf>
    <dxf>
      <font>
        <b val="0"/>
      </font>
    </dxf>
    <dxf>
      <alignment wrapText="0" readingOrder="0"/>
    </dxf>
    <dxf>
      <alignment wrapText="1" readingOrder="0"/>
    </dxf>
    <dxf>
      <alignment vertical="center" readingOrder="0"/>
    </dxf>
    <dxf>
      <alignment vertic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4" formatCode="#,##0.0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numFmt numFmtId="3" formatCode="#,##0"/>
      <alignment horizontal="center" readingOrder="0"/>
    </dxf>
    <dxf>
      <font>
        <b/>
        <name val="Arial"/>
        <scheme val="none"/>
      </font>
      <fill>
        <patternFill patternType="solid">
          <fgColor indexed="64"/>
          <bgColor theme="8" tint="0.39997558519241921"/>
        </patternFill>
      </fill>
    </dxf>
    <dxf>
      <font>
        <b/>
        <name val="Arial"/>
        <scheme val="none"/>
      </font>
      <fill>
        <patternFill patternType="solid">
          <fgColor indexed="64"/>
          <bgColor theme="8" tint="0.399975585192419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numFmt numFmtId="2" formatCode="0.00"/>
    </dxf>
    <dxf>
      <numFmt numFmtId="2" formatCode="0.00"/>
    </dxf>
    <dxf>
      <numFmt numFmtId="2"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6" formatCode="_-* #,##0.0_-;\-* #,##0.0_-;_-* &quot;-&quot;??_-;_-@_-"/>
    </dxf>
    <dxf>
      <numFmt numFmtId="166" formatCode="_-* #,##0.0_-;\-* #,##0.0_-;_-* &quot;-&quot;??_-;_-@_-"/>
    </dxf>
    <dxf>
      <numFmt numFmtId="166" formatCode="_-* #,##0.0_-;\-* #,##0.0_-;_-* &quot;-&quot;??_-;_-@_-"/>
    </dxf>
    <dxf>
      <numFmt numFmtId="166" formatCode="_-* #,##0.0_-;\-* #,##0.0_-;_-* &quot;-&quot;??_-;_-@_-"/>
    </dxf>
    <dxf>
      <numFmt numFmtId="166" formatCode="_-* #,##0.0_-;\-* #,##0.0_-;_-* &quot;-&quot;??_-;_-@_-"/>
    </dxf>
    <dxf>
      <numFmt numFmtId="166" formatCode="_-* #,##0.0_-;\-* #,##0.0_-;_-* &quot;-&quot;??_-;_-@_-"/>
    </dxf>
    <dxf>
      <numFmt numFmtId="166" formatCode="_-* #,##0.0_-;\-* #,##0.0_-;_-* &quot;-&quot;??_-;_-@_-"/>
    </dxf>
    <dxf>
      <numFmt numFmtId="166" formatCode="_-* #,##0.0_-;\-* #,##0.0_-;_-* &quot;-&quot;??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center" readingOrder="0"/>
    </dxf>
    <dxf>
      <alignment vertical="center" readingOrder="0"/>
    </dxf>
    <dxf>
      <alignment wrapText="1" readingOrder="0"/>
    </dxf>
    <dxf>
      <alignment horizontal="center" readingOrder="0"/>
    </dxf>
    <dxf>
      <alignment wrapText="1" readingOrder="0"/>
    </dxf>
    <dxf>
      <font>
        <sz val="11"/>
      </font>
    </dxf>
    <dxf>
      <font>
        <sz val="11"/>
      </font>
    </dxf>
    <dxf>
      <font>
        <sz val="11"/>
      </font>
    </dxf>
    <dxf>
      <font>
        <sz val="11"/>
      </font>
    </dxf>
    <dxf>
      <font>
        <sz val="11"/>
      </font>
    </dxf>
    <dxf>
      <font>
        <name val="Arial"/>
        <scheme val="none"/>
      </font>
    </dxf>
    <dxf>
      <font>
        <name val="Arial"/>
        <scheme val="none"/>
      </font>
    </dxf>
    <dxf>
      <font>
        <name val="Arial"/>
        <scheme val="none"/>
      </font>
    </dxf>
    <dxf>
      <font>
        <b/>
      </font>
    </dxf>
    <dxf>
      <font>
        <b/>
      </font>
    </dxf>
    <dxf>
      <font>
        <b/>
      </font>
    </dxf>
    <dxf>
      <border>
        <left style="thin">
          <color theme="4" tint="0.39994506668294322"/>
        </left>
        <vertical style="thin">
          <color theme="4" tint="0.39994506668294322"/>
        </vertical>
      </border>
    </dxf>
    <dxf>
      <border>
        <left style="thin">
          <color theme="4" tint="0.39994506668294322"/>
        </left>
        <vertical style="thin">
          <color theme="4" tint="0.39994506668294322"/>
        </vertical>
      </border>
    </dxf>
    <dxf>
      <border>
        <left style="thin">
          <color theme="4" tint="0.39994506668294322"/>
        </left>
        <vertical style="thin">
          <color theme="4" tint="0.39994506668294322"/>
        </vertical>
      </border>
    </dxf>
    <dxf>
      <border>
        <left style="thin">
          <color theme="4" tint="0.39994506668294322"/>
        </left>
        <vertical style="thin">
          <color theme="4" tint="0.39994506668294322"/>
        </vertical>
      </border>
    </dxf>
    <dxf>
      <border>
        <left style="thin">
          <color theme="4" tint="0.39991454817346722"/>
        </left>
        <right style="thin">
          <color theme="4" tint="0.39991454817346722"/>
        </right>
        <vertical style="thin">
          <color theme="4" tint="0.39991454817346722"/>
        </vertical>
      </border>
    </dxf>
    <dxf>
      <border>
        <left style="thin">
          <color theme="4" tint="0.39991454817346722"/>
        </left>
        <right style="thin">
          <color theme="4" tint="0.39991454817346722"/>
        </right>
        <vertical style="thin">
          <color theme="4" tint="0.39991454817346722"/>
        </vertical>
      </border>
    </dxf>
    <dxf>
      <border>
        <left style="thin">
          <color theme="4" tint="0.39991454817346722"/>
        </left>
        <right style="thin">
          <color theme="4" tint="0.39991454817346722"/>
        </right>
        <vertical style="thin">
          <color theme="4" tint="0.39991454817346722"/>
        </vertical>
      </border>
    </dxf>
    <dxf>
      <border>
        <left style="thin">
          <color theme="4" tint="0.39991454817346722"/>
        </left>
        <right style="thin">
          <color theme="4" tint="0.39991454817346722"/>
        </right>
        <vertical style="thin">
          <color theme="4" tint="0.39991454817346722"/>
        </vertical>
      </border>
    </dxf>
    <dxf>
      <border>
        <top/>
        <bottom/>
      </border>
    </dxf>
    <dxf>
      <border>
        <top/>
        <bottom/>
      </border>
    </dxf>
    <dxf>
      <border>
        <bottom style="thin">
          <color theme="4" tint="0.39994506668294322"/>
        </bottom>
      </border>
    </dxf>
    <dxf>
      <border>
        <bottom style="thin">
          <color theme="4" tint="0.39994506668294322"/>
        </bottom>
      </border>
    </dxf>
    <dxf>
      <fill>
        <patternFill patternType="solid">
          <fgColor indexed="64"/>
          <bgColor theme="0"/>
        </patternFill>
      </fill>
      <alignment horizontal="left" readingOrder="0"/>
    </dxf>
    <dxf>
      <fill>
        <patternFill patternType="solid">
          <fgColor indexed="64"/>
          <bgColor theme="0"/>
        </patternFill>
      </fill>
      <alignment horizontal="left" readingOrder="0"/>
    </dxf>
    <dxf>
      <font>
        <name val="Arial"/>
        <scheme val="none"/>
      </font>
      <fill>
        <patternFill patternType="solid">
          <fgColor indexed="64"/>
          <bgColor theme="8" tint="0.39997558519241921"/>
        </patternFill>
      </fill>
    </dxf>
    <dxf>
      <font>
        <name val="Arial"/>
        <scheme val="none"/>
      </font>
      <fill>
        <patternFill patternType="solid">
          <fgColor indexed="64"/>
          <bgColor theme="8" tint="0.39997558519241921"/>
        </patternFill>
      </fill>
    </dxf>
    <dxf>
      <font>
        <sz val="11"/>
      </font>
    </dxf>
    <dxf>
      <alignment horizontal="center" readingOrder="0"/>
    </dxf>
    <dxf>
      <alignment wrapText="1" readingOrder="0"/>
    </dxf>
    <dxf>
      <alignment horizontal="general"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1" readingOrder="0"/>
    </dxf>
    <dxf>
      <alignment horizontal="center" readingOrder="0"/>
    </dxf>
    <dxf>
      <alignment vertical="center" readingOrder="0"/>
    </dxf>
    <dxf>
      <alignment horizontal="center" readingOrder="0"/>
    </dxf>
    <dxf>
      <alignment vertical="center" readingOrder="0"/>
    </dxf>
    <dxf>
      <alignment wrapText="1" readingOrder="0"/>
    </dxf>
    <dxf>
      <font>
        <name val="Calibri"/>
        <scheme val="minor"/>
      </font>
    </dxf>
    <dxf>
      <font>
        <sz val="11"/>
      </font>
    </dxf>
    <dxf>
      <font>
        <name val="Calibri"/>
        <scheme val="minor"/>
      </font>
    </dxf>
    <dxf>
      <fill>
        <patternFill>
          <bgColor theme="0"/>
        </patternFill>
      </fill>
    </dxf>
    <dxf>
      <fill>
        <patternFill>
          <bgColor theme="0"/>
        </patternFill>
      </fill>
    </dxf>
    <dxf>
      <fill>
        <patternFill>
          <bgColor theme="0"/>
        </patternFill>
      </fill>
    </dxf>
    <dxf>
      <font>
        <b/>
      </font>
    </dxf>
    <dxf>
      <border>
        <bottom style="thin">
          <color auto="1"/>
        </bottom>
      </border>
    </dxf>
    <dxf>
      <border>
        <bottom style="thin">
          <color auto="1"/>
        </bottom>
      </border>
    </dxf>
    <dxf>
      <font>
        <sz val="12"/>
      </font>
    </dxf>
    <dxf>
      <font>
        <name val="Arial"/>
        <scheme val="none"/>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2"/>
        </patternFill>
      </fill>
    </dxf>
    <dxf>
      <border>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border>
    </dxf>
    <dxf>
      <alignment wrapText="1" readingOrder="0"/>
    </dxf>
    <dxf>
      <alignment horizontal="center" readingOrder="0"/>
    </dxf>
    <dxf>
      <alignment horizontal="center" readingOrder="0"/>
    </dxf>
    <dxf>
      <alignment vertical="center" readingOrder="0"/>
    </dxf>
    <dxf>
      <numFmt numFmtId="14" formatCode="0.00%"/>
    </dxf>
    <dxf>
      <alignment horizontal="center" readingOrder="0"/>
    </dxf>
    <dxf>
      <alignment horizontal="center" readingOrder="0"/>
    </dxf>
    <dxf>
      <alignment horizontal="center" readingOrder="0"/>
    </dxf>
    <dxf>
      <alignment horizontal="center" readingOrder="0"/>
    </dxf>
    <dxf>
      <alignment vertical="center" readingOrder="0"/>
    </dxf>
    <dxf>
      <border>
        <top style="thin">
          <color theme="5" tint="0.59996337778862885"/>
        </top>
      </border>
    </dxf>
    <dxf>
      <border>
        <top style="thin">
          <color theme="5" tint="0.59996337778862885"/>
        </top>
        <horizontal style="thin">
          <color theme="5" tint="0.59996337778862885"/>
        </horizontal>
      </border>
    </dxf>
    <dxf>
      <numFmt numFmtId="164" formatCode="0.0%"/>
    </dxf>
    <dxf>
      <border>
        <top style="thin">
          <color theme="5" tint="0.59996337778862885"/>
        </top>
      </border>
    </dxf>
    <dxf>
      <alignment vertical="center" readingOrder="0"/>
    </dxf>
    <dxf>
      <numFmt numFmtId="3" formatCode="#,##0"/>
      <alignment vertical="center" readingOrder="0"/>
    </dxf>
    <dxf>
      <border>
        <top style="thin">
          <color theme="1"/>
        </top>
        <bottom style="thin">
          <color theme="1"/>
        </bottom>
      </border>
    </dxf>
    <dxf>
      <border>
        <right style="thin">
          <color theme="2"/>
        </right>
        <top style="thin">
          <color theme="2"/>
        </top>
        <bottom style="thin">
          <color theme="2"/>
        </bottom>
      </border>
    </dxf>
    <dxf>
      <border>
        <left/>
        <right style="thin">
          <color theme="2"/>
        </right>
        <top style="thin">
          <color theme="2"/>
        </top>
        <bottom style="thin">
          <color theme="2"/>
        </bottom>
        <vertical style="thin">
          <color theme="2"/>
        </vertical>
      </border>
    </dxf>
    <dxf>
      <alignment horizontal="center" readingOrder="0"/>
    </dxf>
    <dxf>
      <alignment vertical="center" readingOrder="0"/>
    </dxf>
    <dxf>
      <alignment horizontal="center" readingOrder="0"/>
    </dxf>
    <dxf>
      <alignment wrapText="1" readingOrder="0"/>
    </dxf>
    <dxf>
      <alignment horizontal="center" readingOrder="0"/>
    </dxf>
    <dxf>
      <alignment vertical="center" readingOrder="0"/>
    </dxf>
    <dxf>
      <alignment wrapText="1" readingOrder="0"/>
    </dxf>
    <dxf>
      <border>
        <left/>
        <right/>
        <bottom style="thin">
          <color theme="5" tint="0.59996337778862885"/>
        </bottom>
      </border>
    </dxf>
    <dxf>
      <border>
        <top style="thin">
          <color theme="5" tint="0.59996337778862885"/>
        </top>
        <horizontal style="thin">
          <color theme="5" tint="0.59996337778862885"/>
        </horizontal>
      </border>
    </dxf>
    <dxf>
      <border>
        <left style="thin">
          <color theme="5" tint="0.59996337778862885"/>
        </left>
        <right style="thin">
          <color theme="5" tint="0.59996337778862885"/>
        </right>
        <vertical style="thin">
          <color theme="5" tint="0.59996337778862885"/>
        </vertical>
      </border>
    </dxf>
    <dxf>
      <border>
        <left style="thin">
          <color theme="5" tint="0.59996337778862885"/>
        </left>
        <right style="thin">
          <color theme="5" tint="0.59996337778862885"/>
        </right>
        <vertical style="thin">
          <color theme="5" tint="0.59996337778862885"/>
        </vertical>
      </border>
    </dxf>
    <dxf>
      <border>
        <left style="thin">
          <color theme="5" tint="0.59996337778862885"/>
        </left>
        <right style="thin">
          <color theme="5" tint="0.59996337778862885"/>
        </right>
        <vertical style="thin">
          <color theme="5" tint="0.59996337778862885"/>
        </vertical>
      </border>
    </dxf>
    <dxf>
      <alignment horizontal="center" readingOrder="0"/>
    </dxf>
    <dxf>
      <border>
        <top style="thin">
          <color theme="5" tint="0.39994506668294322"/>
        </top>
        <bottom style="thin">
          <color theme="5" tint="0.39994506668294322"/>
        </bottom>
      </border>
    </dxf>
    <dxf>
      <border>
        <top style="thin">
          <color theme="5" tint="0.39994506668294322"/>
        </top>
        <bottom style="thin">
          <color theme="5" tint="0.39994506668294322"/>
        </bottom>
      </border>
    </dxf>
    <dxf>
      <border>
        <bottom style="thin">
          <color theme="5" tint="0.39991454817346722"/>
        </bottom>
      </border>
    </dxf>
    <dxf>
      <border>
        <bottom style="thin">
          <color theme="5" tint="0.39991454817346722"/>
        </bottom>
      </border>
    </dxf>
    <dxf>
      <border>
        <horizontal style="thin">
          <color theme="5" tint="0.39994506668294322"/>
        </horizontal>
      </border>
    </dxf>
    <dxf>
      <border>
        <left style="thin">
          <color auto="1"/>
        </left>
        <right style="thin">
          <color auto="1"/>
        </right>
        <top style="thin">
          <color auto="1"/>
        </top>
        <bottom style="thin">
          <color auto="1"/>
        </bottom>
        <vertical style="thin">
          <color theme="2"/>
        </vertical>
      </border>
    </dxf>
    <dxf>
      <border>
        <left style="thin">
          <color auto="1"/>
        </left>
        <right style="thin">
          <color auto="1"/>
        </right>
        <top style="thin">
          <color auto="1"/>
        </top>
        <bottom style="thin">
          <color auto="1"/>
        </bottom>
        <vertical style="thin">
          <color theme="2"/>
        </vertical>
      </border>
    </dxf>
    <dxf>
      <alignment wrapText="1" readingOrder="0"/>
    </dxf>
    <dxf>
      <alignment vertical="center" readingOrder="0"/>
    </dxf>
    <dxf>
      <alignment horizontal="center" readingOrder="0"/>
    </dxf>
    <dxf>
      <numFmt numFmtId="164" formatCode="0.0%"/>
    </dxf>
    <dxf>
      <alignment vertical="center" readingOrder="0"/>
    </dxf>
    <dxf>
      <alignment horizontal="center" readingOrder="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vertical="center" readingOrder="0"/>
    </dxf>
    <dxf>
      <alignment horizontal="center" readingOrder="0"/>
    </dxf>
    <dxf>
      <alignment wrapText="1" readingOrder="0"/>
    </dxf>
    <dxf>
      <alignment horizontal="center" readingOrder="0"/>
    </dxf>
    <dxf>
      <alignment vertical="center" readingOrder="0"/>
    </dxf>
    <dxf>
      <alignment wrapText="1" readingOrder="0"/>
    </dxf>
    <dxf>
      <font>
        <color theme="0" tint="-0.34998626667073579"/>
      </font>
    </dxf>
    <dxf>
      <fill>
        <patternFill patternType="solid">
          <bgColor theme="0" tint="-0.34998626667073579"/>
        </patternFill>
      </fill>
    </dxf>
    <dxf>
      <font>
        <color theme="0"/>
      </font>
    </dxf>
    <dxf>
      <alignment vertical="center" readingOrder="0"/>
    </dxf>
    <dxf>
      <alignment horizontal="center" readingOrder="0"/>
    </dxf>
    <dxf>
      <alignment wrapText="1" readingOrder="0"/>
    </dxf>
    <dxf>
      <numFmt numFmtId="14" formatCode="0.00%"/>
    </dxf>
    <dxf>
      <numFmt numFmtId="3" formatCode="#,##0"/>
    </dxf>
    <dxf>
      <font>
        <color theme="0"/>
      </font>
    </dxf>
    <dxf>
      <font>
        <color theme="0"/>
      </font>
    </dxf>
    <dxf>
      <numFmt numFmtId="14" formatCode="0.00%"/>
    </dxf>
    <dxf>
      <alignment horizontal="center" readingOrder="0"/>
    </dxf>
    <dxf>
      <alignment wrapText="1" readingOrder="0"/>
    </dxf>
    <dxf>
      <alignment vertical="center" readingOrder="0"/>
    </dxf>
    <dxf>
      <alignment vertical="center" readingOrder="0"/>
    </dxf>
    <dxf>
      <alignment horizontal="center" readingOrder="0"/>
    </dxf>
    <dxf>
      <alignment vertical="center" readingOrder="0"/>
    </dxf>
    <dxf>
      <alignment horizontal="center" readingOrder="0"/>
    </dxf>
    <dxf>
      <numFmt numFmtId="164" formatCode="0.0%"/>
    </dxf>
    <dxf>
      <alignment horizontal="center" readingOrder="0"/>
    </dxf>
    <dxf>
      <border>
        <bottom style="double">
          <color theme="9" tint="0.39994506668294322"/>
        </bottom>
      </border>
    </dxf>
    <dxf>
      <border>
        <bottom style="double">
          <color theme="9" tint="0.39994506668294322"/>
        </bottom>
      </border>
    </dxf>
    <dxf>
      <border>
        <bottom style="thin">
          <color theme="9"/>
        </bottom>
      </border>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border>
    </dxf>
    <dxf>
      <numFmt numFmtId="164" formatCode="0.0%"/>
    </dxf>
    <dxf>
      <alignment vertical="center" readingOrder="0"/>
    </dxf>
    <dxf>
      <numFmt numFmtId="14" formatCode="0.00%"/>
    </dxf>
    <dxf>
      <alignment horizontal="center" readingOrder="0"/>
    </dxf>
    <dxf>
      <numFmt numFmtId="3" formatCode="#,##0"/>
    </dxf>
  </dxfs>
  <tableStyles count="0" defaultTableStyle="TableStyleMedium2" defaultPivotStyle="PivotStyleLight16"/>
  <colors>
    <mruColors>
      <color rgb="FFE1EACE"/>
      <color rgb="FF4B7FBD"/>
      <color rgb="FF3F70AB"/>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sharedStrings" Target="sharedStrings.xml"/><Relationship Id="rId5" Type="http://schemas.microsoft.com/office/2007/relationships/slicerCache" Target="slicerCaches/slicerCache2.xml"/><Relationship Id="rId10" Type="http://schemas.openxmlformats.org/officeDocument/2006/relationships/styles" Target="styles.xml"/><Relationship Id="rId4" Type="http://schemas.microsoft.com/office/2007/relationships/slicerCache" Target="slicerCaches/slicerCache1.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8"/>
    </mc:Choice>
    <mc:Fallback>
      <c:style val="8"/>
    </mc:Fallback>
  </mc:AlternateContent>
  <c:pivotSource>
    <c:name>[Informe Evaluación Ex Post (InfoExcel) Proceso 2019.xlsx]Info Excel!Tabla dinámica7</c:name>
    <c:fmtId val="5"/>
  </c:pivotSource>
  <c:chart>
    <c:autoTitleDeleted val="1"/>
    <c:pivotFmts>
      <c:pivotFmt>
        <c:idx val="0"/>
        <c:marker>
          <c:symbol val="none"/>
        </c:marker>
        <c:dLbl>
          <c:idx val="0"/>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marker>
          <c:symbol val="none"/>
        </c:marker>
        <c:dLbl>
          <c:idx val="0"/>
          <c:spPr>
            <a:noFill/>
            <a:ln>
              <a:noFill/>
            </a:ln>
            <a:effectLst/>
          </c:spPr>
          <c:txPr>
            <a:bodyPr wrap="square" lIns="38100" tIns="19050" rIns="38100" bIns="19050" anchor="ctr">
              <a:spAutoFit/>
            </a:bodyPr>
            <a:lstStyle/>
            <a:p>
              <a:pPr>
                <a:defRPr/>
              </a:pPr>
              <a:endParaRPr lang="es-CL"/>
            </a:p>
          </c:txPr>
          <c:showLegendKey val="0"/>
          <c:showVal val="1"/>
          <c:showCatName val="1"/>
          <c:showSerName val="0"/>
          <c:showPercent val="0"/>
          <c:showBubbleSize val="0"/>
          <c:extLst>
            <c:ext xmlns:c15="http://schemas.microsoft.com/office/drawing/2012/chart" uri="{CE6537A1-D6FC-4f65-9D91-7224C49458BB}"/>
          </c:extLst>
        </c:dLbl>
      </c:pivotFmt>
      <c:pivotFmt>
        <c:idx val="2"/>
        <c:dLbl>
          <c:idx val="0"/>
          <c:layout>
            <c:manualLayout>
              <c:x val="-3.9076479720921174E-2"/>
              <c:y val="-3.6810741495059217E-2"/>
            </c:manualLayout>
          </c:layout>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separator>; </c:separator>
          <c:extLst>
            <c:ext xmlns:c15="http://schemas.microsoft.com/office/drawing/2012/chart" uri="{CE6537A1-D6FC-4f65-9D91-7224C49458BB}"/>
          </c:extLst>
        </c:dLbl>
      </c:pivotFmt>
      <c:pivotFmt>
        <c:idx val="3"/>
        <c:dLbl>
          <c:idx val="0"/>
          <c:layout>
            <c:manualLayout>
              <c:x val="5.2285630270738973E-2"/>
              <c:y val="-6.8239795637039594E-2"/>
            </c:manualLayout>
          </c:layout>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separator>; </c:separator>
          <c:extLst>
            <c:ext xmlns:c15="http://schemas.microsoft.com/office/drawing/2012/chart" uri="{CE6537A1-D6FC-4f65-9D91-7224C49458BB}"/>
          </c:extLst>
        </c:dLbl>
      </c:pivotFmt>
      <c:pivotFmt>
        <c:idx val="4"/>
      </c:pivotFmt>
    </c:pivotFmts>
    <c:view3D>
      <c:rotX val="30"/>
      <c:rotY val="0"/>
      <c:rAngAx val="0"/>
    </c:view3D>
    <c:floor>
      <c:thickness val="0"/>
    </c:floor>
    <c:sideWall>
      <c:thickness val="0"/>
    </c:sideWall>
    <c:backWall>
      <c:thickness val="0"/>
    </c:backWall>
    <c:plotArea>
      <c:layout>
        <c:manualLayout>
          <c:layoutTarget val="inner"/>
          <c:xMode val="edge"/>
          <c:yMode val="edge"/>
          <c:x val="0"/>
          <c:y val="0.2756543232046188"/>
          <c:w val="1"/>
          <c:h val="0.66512645152218719"/>
        </c:manualLayout>
      </c:layout>
      <c:pie3DChart>
        <c:varyColors val="1"/>
        <c:ser>
          <c:idx val="0"/>
          <c:order val="0"/>
          <c:tx>
            <c:strRef>
              <c:f>'Info Excel'!$D$401</c:f>
              <c:strCache>
                <c:ptCount val="1"/>
                <c:pt idx="0">
                  <c:v>N° de Proyectos</c:v>
                </c:pt>
              </c:strCache>
            </c:strRef>
          </c:tx>
          <c:dLbls>
            <c:dLbl>
              <c:idx val="0"/>
              <c:layout>
                <c:manualLayout>
                  <c:x val="5.2285630270738973E-2"/>
                  <c:y val="-6.82397956370395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AF0-47FD-8297-B11289861914}"/>
                </c:ext>
              </c:extLst>
            </c:dLbl>
            <c:dLbl>
              <c:idx val="2"/>
              <c:layout>
                <c:manualLayout>
                  <c:x val="-3.9076479720921174E-2"/>
                  <c:y val="-3.68107414950592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AF0-47FD-8297-B11289861914}"/>
                </c:ext>
              </c:extLst>
            </c:dLbl>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'Info Excel'!$C$402:$C$405</c:f>
              <c:strCache>
                <c:ptCount val="3"/>
                <c:pt idx="0">
                  <c:v>Real &gt; Recomendada</c:v>
                </c:pt>
                <c:pt idx="1">
                  <c:v>Real = Recomendada</c:v>
                </c:pt>
                <c:pt idx="2">
                  <c:v>Real &lt; Recomendada</c:v>
                </c:pt>
              </c:strCache>
            </c:strRef>
          </c:cat>
          <c:val>
            <c:numRef>
              <c:f>'Info Excel'!$D$402:$D$405</c:f>
              <c:numCache>
                <c:formatCode>#,##0</c:formatCode>
                <c:ptCount val="3"/>
                <c:pt idx="0">
                  <c:v>60</c:v>
                </c:pt>
                <c:pt idx="1">
                  <c:v>158</c:v>
                </c:pt>
                <c:pt idx="2">
                  <c:v>34</c:v>
                </c:pt>
              </c:numCache>
            </c:numRef>
          </c:val>
          <c:extLst>
            <c:ext xmlns:c16="http://schemas.microsoft.com/office/drawing/2014/chart" uri="{C3380CC4-5D6E-409C-BE32-E72D297353CC}">
              <c16:uniqueId val="{00000000-9E73-4941-8B9B-A373F675B32F}"/>
            </c:ext>
          </c:extLst>
        </c:ser>
        <c:ser>
          <c:idx val="1"/>
          <c:order val="1"/>
          <c:tx>
            <c:strRef>
              <c:f>'Info Excel'!$E$401</c:f>
              <c:strCache>
                <c:ptCount val="1"/>
                <c:pt idx="0">
                  <c:v>% de Proyectos</c:v>
                </c:pt>
              </c:strCache>
            </c:strRef>
          </c:tx>
          <c:dLbls>
            <c:spPr>
              <a:noFill/>
              <a:ln>
                <a:noFill/>
              </a:ln>
              <a:effectLst/>
            </c:spPr>
            <c:txPr>
              <a:bodyPr wrap="square" lIns="38100" tIns="19050" rIns="38100" bIns="19050" anchor="ctr">
                <a:spAutoFit/>
              </a:bodyPr>
              <a:lstStyle/>
              <a:p>
                <a:pPr>
                  <a:defRPr/>
                </a:pPr>
                <a:endParaRPr lang="es-CL"/>
              </a:p>
            </c:txPr>
            <c:showLegendKey val="0"/>
            <c:showVal val="1"/>
            <c:showCatName val="1"/>
            <c:showSerName val="0"/>
            <c:showPercent val="0"/>
            <c:showBubbleSize val="0"/>
            <c:showLeaderLines val="1"/>
            <c:extLst>
              <c:ext xmlns:c15="http://schemas.microsoft.com/office/drawing/2012/chart" uri="{CE6537A1-D6FC-4f65-9D91-7224C49458BB}"/>
            </c:extLst>
          </c:dLbls>
          <c:cat>
            <c:strRef>
              <c:f>'Info Excel'!$C$402:$C$405</c:f>
              <c:strCache>
                <c:ptCount val="3"/>
                <c:pt idx="0">
                  <c:v>Real &gt; Recomendada</c:v>
                </c:pt>
                <c:pt idx="1">
                  <c:v>Real = Recomendada</c:v>
                </c:pt>
                <c:pt idx="2">
                  <c:v>Real &lt; Recomendada</c:v>
                </c:pt>
              </c:strCache>
            </c:strRef>
          </c:cat>
          <c:val>
            <c:numRef>
              <c:f>'Info Excel'!$E$402:$E$405</c:f>
              <c:numCache>
                <c:formatCode>0.0%</c:formatCode>
                <c:ptCount val="3"/>
                <c:pt idx="0">
                  <c:v>0.23809523809523808</c:v>
                </c:pt>
                <c:pt idx="1">
                  <c:v>0.62698412698412698</c:v>
                </c:pt>
                <c:pt idx="2">
                  <c:v>0.13492063492063491</c:v>
                </c:pt>
              </c:numCache>
            </c:numRef>
          </c:val>
          <c:extLst>
            <c:ext xmlns:c16="http://schemas.microsoft.com/office/drawing/2014/chart" uri="{C3380CC4-5D6E-409C-BE32-E72D297353CC}">
              <c16:uniqueId val="{00000001-9E73-4941-8B9B-A373F675B32F}"/>
            </c:ext>
          </c:extLst>
        </c:ser>
        <c:dLbls>
          <c:showLegendKey val="0"/>
          <c:showVal val="1"/>
          <c:showCatName val="1"/>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800" b="1" i="0" baseline="0"/>
              <a:t>Gestión Administrativa</a:t>
            </a:r>
            <a:endParaRPr lang="es-CL"/>
          </a:p>
          <a:p>
            <a:pPr algn="ctr">
              <a:defRPr/>
            </a:pPr>
            <a:r>
              <a:rPr lang="en-US" sz="1800" b="1" i="0" baseline="0"/>
              <a:t>Duración entre Hitos (Días promedio)</a:t>
            </a:r>
          </a:p>
        </c:rich>
      </c:tx>
      <c:overlay val="0"/>
    </c:title>
    <c:autoTitleDeleted val="0"/>
    <c:plotArea>
      <c:layout>
        <c:manualLayout>
          <c:layoutTarget val="inner"/>
          <c:xMode val="edge"/>
          <c:yMode val="edge"/>
          <c:x val="0.13217343604077339"/>
          <c:y val="0.14746501187149308"/>
          <c:w val="0.84719933688382898"/>
          <c:h val="0.82725350051913782"/>
        </c:manualLayout>
      </c:layout>
      <c:barChart>
        <c:barDir val="bar"/>
        <c:grouping val="stacked"/>
        <c:varyColors val="0"/>
        <c:ser>
          <c:idx val="1"/>
          <c:order val="0"/>
          <c:spPr>
            <a:noFill/>
          </c:spPr>
          <c:invertIfNegative val="0"/>
          <c:cat>
            <c:strRef>
              <c:f>'Info Excel'!$F$584:$N$584</c:f>
              <c:strCache>
                <c:ptCount val="9"/>
                <c:pt idx="0">
                  <c:v>Hito 1</c:v>
                </c:pt>
                <c:pt idx="1">
                  <c:v>Hito 2</c:v>
                </c:pt>
                <c:pt idx="2">
                  <c:v>Hito 3</c:v>
                </c:pt>
                <c:pt idx="3">
                  <c:v>Hito 4</c:v>
                </c:pt>
                <c:pt idx="4">
                  <c:v>Hito 5</c:v>
                </c:pt>
                <c:pt idx="5">
                  <c:v>Hito 6</c:v>
                </c:pt>
                <c:pt idx="6">
                  <c:v>Hito 7</c:v>
                </c:pt>
                <c:pt idx="7">
                  <c:v>Hito 8</c:v>
                </c:pt>
                <c:pt idx="8">
                  <c:v>Hito 9</c:v>
                </c:pt>
              </c:strCache>
            </c:strRef>
          </c:cat>
          <c:val>
            <c:numRef>
              <c:f>'Info Excel'!$F$595:$M$595</c:f>
              <c:numCache>
                <c:formatCode>General</c:formatCode>
                <c:ptCount val="8"/>
                <c:pt idx="0">
                  <c:v>0</c:v>
                </c:pt>
                <c:pt idx="1">
                  <c:v>0</c:v>
                </c:pt>
                <c:pt idx="2" formatCode="#,##0">
                  <c:v>113.66666666666667</c:v>
                </c:pt>
                <c:pt idx="3" formatCode="#,##0">
                  <c:v>217.21031746031747</c:v>
                </c:pt>
                <c:pt idx="4" formatCode="#,##0">
                  <c:v>346.82539682539687</c:v>
                </c:pt>
                <c:pt idx="5" formatCode="#,##0">
                  <c:v>346.82539682539687</c:v>
                </c:pt>
                <c:pt idx="6" formatCode="#,##0">
                  <c:v>636.17982720514374</c:v>
                </c:pt>
                <c:pt idx="7" formatCode="#,##0">
                  <c:v>664.19570022101675</c:v>
                </c:pt>
              </c:numCache>
            </c:numRef>
          </c:val>
          <c:extLst>
            <c:ext xmlns:c16="http://schemas.microsoft.com/office/drawing/2014/chart" uri="{C3380CC4-5D6E-409C-BE32-E72D297353CC}">
              <c16:uniqueId val="{00000000-19D7-45CA-8DEA-8FE86C9D6928}"/>
            </c:ext>
          </c:extLst>
        </c:ser>
        <c:ser>
          <c:idx val="0"/>
          <c:order val="1"/>
          <c:spPr>
            <a:solidFill>
              <a:schemeClr val="accent5">
                <a:lumMod val="75000"/>
              </a:schemeClr>
            </a:solidFill>
          </c:spPr>
          <c:invertIfNegative val="0"/>
          <c:dPt>
            <c:idx val="8"/>
            <c:invertIfNegative val="0"/>
            <c:bubble3D val="0"/>
            <c:spPr>
              <a:solidFill>
                <a:schemeClr val="accent1">
                  <a:lumMod val="75000"/>
                </a:schemeClr>
              </a:solidFill>
            </c:spPr>
            <c:extLst>
              <c:ext xmlns:c16="http://schemas.microsoft.com/office/drawing/2014/chart" uri="{C3380CC4-5D6E-409C-BE32-E72D297353CC}">
                <c16:uniqueId val="{00000002-19D7-45CA-8DEA-8FE86C9D6928}"/>
              </c:ext>
            </c:extLst>
          </c:dPt>
          <c:dLbls>
            <c:dLbl>
              <c:idx val="0"/>
              <c:spPr/>
              <c:txPr>
                <a:bodyPr/>
                <a:lstStyle/>
                <a:p>
                  <a:pPr>
                    <a:defRPr sz="1200" b="1">
                      <a:solidFill>
                        <a:schemeClr val="bg1"/>
                      </a:solidFill>
                    </a:defRPr>
                  </a:pPr>
                  <a:endParaRPr lang="es-CL"/>
                </a:p>
              </c:txPr>
              <c:dLblPos val="inEnd"/>
              <c:showLegendKey val="0"/>
              <c:showVal val="1"/>
              <c:showCatName val="0"/>
              <c:showSerName val="0"/>
              <c:showPercent val="0"/>
              <c:showBubbleSize val="0"/>
              <c:extLst>
                <c:ext xmlns:c16="http://schemas.microsoft.com/office/drawing/2014/chart" uri="{C3380CC4-5D6E-409C-BE32-E72D297353CC}">
                  <c16:uniqueId val="{00000003-19D7-45CA-8DEA-8FE86C9D6928}"/>
                </c:ext>
              </c:extLst>
            </c:dLbl>
            <c:dLbl>
              <c:idx val="1"/>
              <c:layout>
                <c:manualLayout>
                  <c:x val="2.8887178319755697E-2"/>
                  <c:y val="-3.3106327517530078E-17"/>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D7-45CA-8DEA-8FE86C9D6928}"/>
                </c:ext>
              </c:extLst>
            </c:dLbl>
            <c:dLbl>
              <c:idx val="2"/>
              <c:layout>
                <c:manualLayout>
                  <c:x val="3.1294443179735301E-2"/>
                  <c:y val="0"/>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D7-45CA-8DEA-8FE86C9D6928}"/>
                </c:ext>
              </c:extLst>
            </c:dLbl>
            <c:dLbl>
              <c:idx val="3"/>
              <c:layout>
                <c:manualLayout>
                  <c:x val="3.0090810749745504E-2"/>
                  <c:y val="1.8058205435263906E-3"/>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D7-45CA-8DEA-8FE86C9D6928}"/>
                </c:ext>
              </c:extLst>
            </c:dLbl>
            <c:dLbl>
              <c:idx val="4"/>
              <c:layout>
                <c:manualLayout>
                  <c:x val="3.3701708039715041E-2"/>
                  <c:y val="-6.6212655035060083E-17"/>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D7-45CA-8DEA-8FE86C9D6928}"/>
                </c:ext>
              </c:extLst>
            </c:dLbl>
            <c:dLbl>
              <c:idx val="5"/>
              <c:layout>
                <c:manualLayout>
                  <c:x val="3.6108972899694614E-2"/>
                  <c:y val="4.265717819353682E-7"/>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D7-45CA-8DEA-8FE86C9D6928}"/>
                </c:ext>
              </c:extLst>
            </c:dLbl>
            <c:dLbl>
              <c:idx val="6"/>
              <c:layout>
                <c:manualLayout>
                  <c:x val="3.2498075609725188E-2"/>
                  <c:y val="3.6123520400226736E-3"/>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D7-45CA-8DEA-8FE86C9D6928}"/>
                </c:ext>
              </c:extLst>
            </c:dLbl>
            <c:dLbl>
              <c:idx val="7"/>
              <c:layout>
                <c:manualLayout>
                  <c:x val="2.6479913459776096E-2"/>
                  <c:y val="0"/>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D7-45CA-8DEA-8FE86C9D6928}"/>
                </c:ext>
              </c:extLst>
            </c:dLbl>
            <c:dLbl>
              <c:idx val="8"/>
              <c:layout>
                <c:manualLayout>
                  <c:x val="3.4905340469704831E-2"/>
                  <c:y val="0"/>
                </c:manualLayout>
              </c:layout>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7-45CA-8DEA-8FE86C9D6928}"/>
                </c:ext>
              </c:extLst>
            </c:dLbl>
            <c:spPr>
              <a:noFill/>
              <a:ln>
                <a:noFill/>
              </a:ln>
              <a:effectLst/>
            </c:spPr>
            <c:txPr>
              <a:bodyPr/>
              <a:lstStyle/>
              <a:p>
                <a:pPr>
                  <a:defRPr sz="1200" b="1">
                    <a:solidFill>
                      <a:sysClr val="windowText" lastClr="000000"/>
                    </a:solidFill>
                  </a:defRPr>
                </a:pPr>
                <a:endParaRPr lang="es-C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 Excel'!$F$584:$N$584</c:f>
              <c:strCache>
                <c:ptCount val="9"/>
                <c:pt idx="0">
                  <c:v>Hito 1</c:v>
                </c:pt>
                <c:pt idx="1">
                  <c:v>Hito 2</c:v>
                </c:pt>
                <c:pt idx="2">
                  <c:v>Hito 3</c:v>
                </c:pt>
                <c:pt idx="3">
                  <c:v>Hito 4</c:v>
                </c:pt>
                <c:pt idx="4">
                  <c:v>Hito 5</c:v>
                </c:pt>
                <c:pt idx="5">
                  <c:v>Hito 6</c:v>
                </c:pt>
                <c:pt idx="6">
                  <c:v>Hito 7</c:v>
                </c:pt>
                <c:pt idx="7">
                  <c:v>Hito 8</c:v>
                </c:pt>
                <c:pt idx="8">
                  <c:v>Hito 9</c:v>
                </c:pt>
              </c:strCache>
            </c:strRef>
          </c:cat>
          <c:val>
            <c:numRef>
              <c:f>'Info Excel'!$F$594:$N$594</c:f>
              <c:numCache>
                <c:formatCode>#,##0</c:formatCode>
                <c:ptCount val="9"/>
                <c:pt idx="0">
                  <c:v>0</c:v>
                </c:pt>
                <c:pt idx="1">
                  <c:v>113.66666666666667</c:v>
                </c:pt>
                <c:pt idx="2">
                  <c:v>103.5436507936508</c:v>
                </c:pt>
                <c:pt idx="3">
                  <c:v>129.61507936507937</c:v>
                </c:pt>
                <c:pt idx="4">
                  <c:v>255.34684684684686</c:v>
                </c:pt>
                <c:pt idx="5">
                  <c:v>289.35443037974682</c:v>
                </c:pt>
                <c:pt idx="6">
                  <c:v>28.015873015873016</c:v>
                </c:pt>
                <c:pt idx="7">
                  <c:v>68.36904761904762</c:v>
                </c:pt>
                <c:pt idx="8">
                  <c:v>732.56474784006434</c:v>
                </c:pt>
              </c:numCache>
            </c:numRef>
          </c:val>
          <c:extLst>
            <c:ext xmlns:c16="http://schemas.microsoft.com/office/drawing/2014/chart" uri="{C3380CC4-5D6E-409C-BE32-E72D297353CC}">
              <c16:uniqueId val="{0000000B-19D7-45CA-8DEA-8FE86C9D6928}"/>
            </c:ext>
          </c:extLst>
        </c:ser>
        <c:dLbls>
          <c:showLegendKey val="0"/>
          <c:showVal val="0"/>
          <c:showCatName val="0"/>
          <c:showSerName val="0"/>
          <c:showPercent val="0"/>
          <c:showBubbleSize val="0"/>
        </c:dLbls>
        <c:gapWidth val="170"/>
        <c:overlap val="100"/>
        <c:axId val="134146688"/>
        <c:axId val="134148480"/>
      </c:barChart>
      <c:catAx>
        <c:axId val="134146688"/>
        <c:scaling>
          <c:orientation val="maxMin"/>
        </c:scaling>
        <c:delete val="0"/>
        <c:axPos val="l"/>
        <c:numFmt formatCode="General" sourceLinked="0"/>
        <c:majorTickMark val="out"/>
        <c:minorTickMark val="none"/>
        <c:tickLblPos val="nextTo"/>
        <c:txPr>
          <a:bodyPr/>
          <a:lstStyle/>
          <a:p>
            <a:pPr>
              <a:defRPr sz="1100"/>
            </a:pPr>
            <a:endParaRPr lang="es-CL"/>
          </a:p>
        </c:txPr>
        <c:crossAx val="134148480"/>
        <c:crosses val="autoZero"/>
        <c:auto val="1"/>
        <c:lblAlgn val="ctr"/>
        <c:lblOffset val="1000"/>
        <c:noMultiLvlLbl val="0"/>
      </c:catAx>
      <c:valAx>
        <c:axId val="134148480"/>
        <c:scaling>
          <c:orientation val="minMax"/>
        </c:scaling>
        <c:delete val="0"/>
        <c:axPos val="t"/>
        <c:majorGridlines/>
        <c:title>
          <c:tx>
            <c:rich>
              <a:bodyPr/>
              <a:lstStyle/>
              <a:p>
                <a:pPr>
                  <a:defRPr sz="1200"/>
                </a:pPr>
                <a:r>
                  <a:rPr lang="es-CL" sz="1200"/>
                  <a:t>Días corridos</a:t>
                </a:r>
              </a:p>
            </c:rich>
          </c:tx>
          <c:layout>
            <c:manualLayout>
              <c:xMode val="edge"/>
              <c:yMode val="edge"/>
              <c:x val="0.90694361441413385"/>
              <c:y val="6.8212255440324082E-2"/>
            </c:manualLayout>
          </c:layout>
          <c:overlay val="0"/>
        </c:title>
        <c:numFmt formatCode="General" sourceLinked="1"/>
        <c:majorTickMark val="out"/>
        <c:minorTickMark val="none"/>
        <c:tickLblPos val="nextTo"/>
        <c:txPr>
          <a:bodyPr/>
          <a:lstStyle/>
          <a:p>
            <a:pPr>
              <a:defRPr sz="1050"/>
            </a:pPr>
            <a:endParaRPr lang="es-CL"/>
          </a:p>
        </c:txPr>
        <c:crossAx val="134146688"/>
        <c:crosses val="autoZero"/>
        <c:crossBetween val="between"/>
      </c:valAx>
    </c:plotArea>
    <c:plotVisOnly val="1"/>
    <c:dispBlanksAs val="gap"/>
    <c:showDLblsOverMax val="0"/>
  </c:chart>
  <c:printSettings>
    <c:headerFooter/>
    <c:pageMargins b="0.750000000000005" l="0.70000000000000062" r="0.70000000000000062" t="0.75000000000000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9"/>
    </mc:Choice>
    <mc:Fallback>
      <c:style val="39"/>
    </mc:Fallback>
  </mc:AlternateContent>
  <c:pivotSource>
    <c:name>[Informe Evaluación Ex Post (InfoExcel) Proceso 2019.xlsx]Info Excel!Tabla dinámica8</c:name>
    <c:fmtId val="0"/>
  </c:pivotSource>
  <c:chart>
    <c:title>
      <c:tx>
        <c:rich>
          <a:bodyPr/>
          <a:lstStyle/>
          <a:p>
            <a:pPr>
              <a:defRPr sz="1600"/>
            </a:pPr>
            <a:r>
              <a:rPr lang="en-US" sz="1600"/>
              <a:t>Indicador Económico 1</a:t>
            </a:r>
          </a:p>
        </c:rich>
      </c:tx>
      <c:layout>
        <c:manualLayout>
          <c:xMode val="edge"/>
          <c:yMode val="edge"/>
          <c:x val="7.1711922960905608E-3"/>
          <c:y val="2.777795890687863E-2"/>
        </c:manualLayout>
      </c:layout>
      <c:overlay val="1"/>
    </c:title>
    <c:autoTitleDeleted val="0"/>
    <c:pivotFmts>
      <c:pivotFmt>
        <c:idx val="0"/>
        <c:marker>
          <c:symbol val="none"/>
        </c:marker>
        <c:dLbl>
          <c:idx val="0"/>
          <c:spPr>
            <a:noFill/>
            <a:ln>
              <a:noFill/>
            </a:ln>
            <a:effectLst/>
          </c:spPr>
          <c:txPr>
            <a:bodyPr wrap="square" lIns="38100" tIns="19050" rIns="38100" bIns="19050" anchor="ctr">
              <a:spAutoFit/>
            </a:bodyPr>
            <a:lstStyle/>
            <a:p>
              <a:pPr>
                <a:defRPr/>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1"/>
        <c:marker>
          <c:symbol val="none"/>
        </c:marker>
        <c:dLbl>
          <c:idx val="0"/>
          <c:spPr>
            <a:noFill/>
            <a:ln>
              <a:noFill/>
            </a:ln>
            <a:effectLst/>
          </c:spPr>
          <c:txPr>
            <a:bodyPr wrap="square" lIns="38100" tIns="19050" rIns="38100" bIns="19050" anchor="ctr">
              <a:spAutoFit/>
            </a:bodyPr>
            <a:lstStyle/>
            <a:p>
              <a:pPr>
                <a:defRPr/>
              </a:pPr>
              <a:endParaRPr lang="es-C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0.23786777777777779"/>
              <c:y val="-1.738755815957263E-2"/>
            </c:manualLayout>
          </c:layout>
          <c:spPr>
            <a:noFill/>
            <a:ln>
              <a:noFill/>
            </a:ln>
            <a:effectLst/>
          </c:spPr>
          <c:txPr>
            <a:bodyPr wrap="square" lIns="38100" tIns="19050" rIns="38100" bIns="19050" anchor="ctr">
              <a:spAutoFit/>
            </a:bodyPr>
            <a:lstStyle/>
            <a:p>
              <a:pPr>
                <a:defRPr/>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3"/>
        <c:dLbl>
          <c:idx val="0"/>
          <c:layout>
            <c:manualLayout>
              <c:x val="5.730329006294891E-2"/>
              <c:y val="0"/>
            </c:manualLayout>
          </c:layout>
          <c:spPr>
            <a:noFill/>
            <a:ln>
              <a:noFill/>
            </a:ln>
            <a:effectLst/>
          </c:spPr>
          <c:txPr>
            <a:bodyPr wrap="square" lIns="38100" tIns="19050" rIns="38100" bIns="19050" anchor="ctr">
              <a:spAutoFit/>
            </a:bodyPr>
            <a:lstStyle/>
            <a:p>
              <a:pPr>
                <a:defRPr/>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sz="1000" b="1"/>
              </a:pPr>
              <a:endParaRPr lang="es-CL"/>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s-C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0.13001087805880623"/>
              <c:y val="-2.8901736111111111E-2"/>
            </c:manualLayout>
          </c:layout>
          <c:spPr>
            <a:noFill/>
            <a:ln>
              <a:noFill/>
            </a:ln>
            <a:effectLst/>
          </c:spPr>
          <c:txPr>
            <a:bodyPr wrap="square" lIns="38100" tIns="19050" rIns="38100" bIns="19050" anchor="ctr">
              <a:spAutoFit/>
            </a:bodyPr>
            <a:lstStyle/>
            <a:p>
              <a:pPr>
                <a:defRPr sz="1000" b="1"/>
              </a:pPr>
              <a:endParaRPr lang="es-CL"/>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manualLayout>
          <c:layoutTarget val="inner"/>
          <c:xMode val="edge"/>
          <c:yMode val="edge"/>
          <c:x val="0.1471941236459855"/>
          <c:y val="0.16898162487437027"/>
          <c:w val="0.81062548600590978"/>
          <c:h val="0.77314814814814814"/>
        </c:manualLayout>
      </c:layout>
      <c:pie3DChart>
        <c:varyColors val="1"/>
        <c:ser>
          <c:idx val="0"/>
          <c:order val="0"/>
          <c:tx>
            <c:strRef>
              <c:f>'Info Excel'!$D$733</c:f>
              <c:strCache>
                <c:ptCount val="1"/>
                <c:pt idx="0">
                  <c:v>Cuenta de Código BIP</c:v>
                </c:pt>
              </c:strCache>
            </c:strRef>
          </c:tx>
          <c:dLbls>
            <c:dLbl>
              <c:idx val="3"/>
              <c:layout>
                <c:manualLayout>
                  <c:x val="0.13001087805880623"/>
                  <c:y val="-2.8901736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C6-4B68-BA0B-F1895E316E3F}"/>
                </c:ext>
              </c:extLst>
            </c:dLbl>
            <c:spPr>
              <a:noFill/>
              <a:ln>
                <a:noFill/>
              </a:ln>
              <a:effectLst/>
            </c:spPr>
            <c:txPr>
              <a:bodyPr wrap="square" lIns="38100" tIns="19050" rIns="38100" bIns="19050" anchor="ctr">
                <a:spAutoFit/>
              </a:bodyPr>
              <a:lstStyle/>
              <a:p>
                <a:pPr>
                  <a:defRPr sz="1000" b="1"/>
                </a:pPr>
                <a:endParaRPr lang="es-CL"/>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'Info Excel'!$C$734:$C$739</c:f>
              <c:strCache>
                <c:ptCount val="5"/>
                <c:pt idx="0">
                  <c:v>Real &lt; Recomendado</c:v>
                </c:pt>
                <c:pt idx="1">
                  <c:v>Real = Recomendado</c:v>
                </c:pt>
                <c:pt idx="2">
                  <c:v>Real &gt; Recomendado</c:v>
                </c:pt>
                <c:pt idx="3">
                  <c:v>Sin Datos</c:v>
                </c:pt>
                <c:pt idx="4">
                  <c:v>No es Indicador Económico</c:v>
                </c:pt>
              </c:strCache>
            </c:strRef>
          </c:cat>
          <c:val>
            <c:numRef>
              <c:f>'Info Excel'!$D$734:$D$739</c:f>
              <c:numCache>
                <c:formatCode>General</c:formatCode>
                <c:ptCount val="5"/>
                <c:pt idx="0">
                  <c:v>72</c:v>
                </c:pt>
                <c:pt idx="1">
                  <c:v>101</c:v>
                </c:pt>
                <c:pt idx="2">
                  <c:v>75</c:v>
                </c:pt>
                <c:pt idx="3">
                  <c:v>4</c:v>
                </c:pt>
              </c:numCache>
            </c:numRef>
          </c:val>
          <c:extLst>
            <c:ext xmlns:c16="http://schemas.microsoft.com/office/drawing/2014/chart" uri="{C3380CC4-5D6E-409C-BE32-E72D297353CC}">
              <c16:uniqueId val="{00000000-29C6-4B68-BA0B-F1895E316E3F}"/>
            </c:ext>
          </c:extLst>
        </c:ser>
        <c:ser>
          <c:idx val="1"/>
          <c:order val="1"/>
          <c:tx>
            <c:strRef>
              <c:f>'Info Excel'!$E$733</c:f>
              <c:strCache>
                <c:ptCount val="1"/>
                <c:pt idx="0">
                  <c:v>Cuenta de Código BIP2</c:v>
                </c:pt>
              </c:strCache>
            </c:strRef>
          </c:tx>
          <c:dLbls>
            <c:spPr>
              <a:noFill/>
              <a:ln>
                <a:noFill/>
              </a:ln>
              <a:effectLst/>
            </c:spPr>
            <c:txPr>
              <a:bodyPr wrap="square" lIns="38100" tIns="19050" rIns="38100" bIns="19050" anchor="ctr">
                <a:spAutoFit/>
              </a:bodyPr>
              <a:lstStyle/>
              <a:p>
                <a:pPr>
                  <a:defRPr/>
                </a:pPr>
                <a:endParaRPr lang="es-CL"/>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'Info Excel'!$C$734:$C$739</c:f>
              <c:strCache>
                <c:ptCount val="5"/>
                <c:pt idx="0">
                  <c:v>Real &lt; Recomendado</c:v>
                </c:pt>
                <c:pt idx="1">
                  <c:v>Real = Recomendado</c:v>
                </c:pt>
                <c:pt idx="2">
                  <c:v>Real &gt; Recomendado</c:v>
                </c:pt>
                <c:pt idx="3">
                  <c:v>Sin Datos</c:v>
                </c:pt>
                <c:pt idx="4">
                  <c:v>No es Indicador Económico</c:v>
                </c:pt>
              </c:strCache>
            </c:strRef>
          </c:cat>
          <c:val>
            <c:numRef>
              <c:f>'Info Excel'!$E$734:$E$739</c:f>
              <c:numCache>
                <c:formatCode>0.00%</c:formatCode>
                <c:ptCount val="5"/>
                <c:pt idx="0">
                  <c:v>0.2857142857142857</c:v>
                </c:pt>
                <c:pt idx="1">
                  <c:v>0.40079365079365081</c:v>
                </c:pt>
                <c:pt idx="2">
                  <c:v>0.29761904761904762</c:v>
                </c:pt>
                <c:pt idx="3">
                  <c:v>1.5873015873015872E-2</c:v>
                </c:pt>
                <c:pt idx="4">
                  <c:v>0</c:v>
                </c:pt>
              </c:numCache>
            </c:numRef>
          </c:val>
          <c:extLst>
            <c:ext xmlns:c16="http://schemas.microsoft.com/office/drawing/2014/chart" uri="{C3380CC4-5D6E-409C-BE32-E72D297353CC}">
              <c16:uniqueId val="{00000001-29C6-4B68-BA0B-F1895E316E3F}"/>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8"/>
    </mc:Choice>
    <mc:Fallback>
      <c:style val="38"/>
    </mc:Fallback>
  </mc:AlternateContent>
  <c:pivotSource>
    <c:name>[Informe Evaluación Ex Post (InfoExcel) Proceso 2019.xlsx]Info Excel!Tabla dinámica9</c:name>
    <c:fmtId val="1"/>
  </c:pivotSource>
  <c:chart>
    <c:title>
      <c:tx>
        <c:rich>
          <a:bodyPr/>
          <a:lstStyle/>
          <a:p>
            <a:pPr>
              <a:defRPr sz="1600"/>
            </a:pPr>
            <a:r>
              <a:rPr lang="en-US" sz="1600"/>
              <a:t>Proyectos Reevaluados</a:t>
            </a:r>
          </a:p>
        </c:rich>
      </c:tx>
      <c:layout>
        <c:manualLayout>
          <c:xMode val="edge"/>
          <c:yMode val="edge"/>
          <c:x val="2.5502115834756603E-2"/>
          <c:y val="3.3249394484558992E-2"/>
        </c:manualLayout>
      </c:layout>
      <c:overlay val="0"/>
    </c:title>
    <c:autoTitleDeleted val="0"/>
    <c:pivotFmts>
      <c:pivotFmt>
        <c:idx val="0"/>
        <c:marker>
          <c:symbol val="none"/>
        </c:marker>
        <c:dLbl>
          <c:idx val="0"/>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1"/>
        <c:marker>
          <c:symbol val="none"/>
        </c:marker>
        <c:dLbl>
          <c:idx val="0"/>
          <c:spPr>
            <a:noFill/>
            <a:ln>
              <a:noFill/>
            </a:ln>
            <a:effectLst/>
          </c:spPr>
          <c:txPr>
            <a:bodyPr wrap="square" lIns="38100" tIns="19050" rIns="38100" bIns="19050" anchor="ctr">
              <a:spAutoFit/>
            </a:bodyPr>
            <a:lstStyle/>
            <a:p>
              <a:pPr>
                <a:defRPr/>
              </a:pPr>
              <a:endParaRPr lang="es-C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s>
    <c:view3D>
      <c:rotX val="30"/>
      <c:rotY val="0"/>
      <c:rAngAx val="0"/>
    </c:view3D>
    <c:floor>
      <c:thickness val="0"/>
    </c:floor>
    <c:sideWall>
      <c:thickness val="0"/>
    </c:sideWall>
    <c:backWall>
      <c:thickness val="0"/>
    </c:backWall>
    <c:plotArea>
      <c:layout/>
      <c:pie3DChart>
        <c:varyColors val="1"/>
        <c:ser>
          <c:idx val="0"/>
          <c:order val="0"/>
          <c:tx>
            <c:strRef>
              <c:f>'Info Excel'!$D$819</c:f>
              <c:strCache>
                <c:ptCount val="1"/>
                <c:pt idx="0">
                  <c:v>N° de Proyectos</c:v>
                </c:pt>
              </c:strCache>
            </c:strRef>
          </c:tx>
          <c:dLbls>
            <c:spPr>
              <a:noFill/>
              <a:ln>
                <a:noFill/>
              </a:ln>
              <a:effectLst/>
            </c:spPr>
            <c:txPr>
              <a:bodyPr wrap="square" lIns="38100" tIns="19050" rIns="38100" bIns="19050" anchor="ctr">
                <a:spAutoFit/>
              </a:bodyPr>
              <a:lstStyle/>
              <a:p>
                <a:pPr>
                  <a:defRPr b="1"/>
                </a:pPr>
                <a:endParaRPr lang="es-CL"/>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'Info Excel'!$C$820:$C$822</c:f>
              <c:strCache>
                <c:ptCount val="2"/>
                <c:pt idx="0">
                  <c:v>Con Reevaluación</c:v>
                </c:pt>
                <c:pt idx="1">
                  <c:v>Sin Reevaluación</c:v>
                </c:pt>
              </c:strCache>
            </c:strRef>
          </c:cat>
          <c:val>
            <c:numRef>
              <c:f>'Info Excel'!$D$820:$D$822</c:f>
              <c:numCache>
                <c:formatCode>General</c:formatCode>
                <c:ptCount val="2"/>
                <c:pt idx="0">
                  <c:v>114</c:v>
                </c:pt>
                <c:pt idx="1">
                  <c:v>138</c:v>
                </c:pt>
              </c:numCache>
            </c:numRef>
          </c:val>
          <c:extLst>
            <c:ext xmlns:c16="http://schemas.microsoft.com/office/drawing/2014/chart" uri="{C3380CC4-5D6E-409C-BE32-E72D297353CC}">
              <c16:uniqueId val="{00000000-0DFC-4F3C-AC6F-2F286B51558C}"/>
            </c:ext>
          </c:extLst>
        </c:ser>
        <c:ser>
          <c:idx val="1"/>
          <c:order val="1"/>
          <c:tx>
            <c:strRef>
              <c:f>'Info Excel'!$E$819</c:f>
              <c:strCache>
                <c:ptCount val="1"/>
                <c:pt idx="0">
                  <c:v>%  del Total</c:v>
                </c:pt>
              </c:strCache>
            </c:strRef>
          </c:tx>
          <c:dLbls>
            <c:spPr>
              <a:noFill/>
              <a:ln>
                <a:noFill/>
              </a:ln>
              <a:effectLst/>
            </c:spPr>
            <c:txPr>
              <a:bodyPr wrap="square" lIns="38100" tIns="19050" rIns="38100" bIns="19050" anchor="ctr">
                <a:spAutoFit/>
              </a:bodyPr>
              <a:lstStyle/>
              <a:p>
                <a:pPr>
                  <a:defRPr/>
                </a:pPr>
                <a:endParaRPr lang="es-CL"/>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'Info Excel'!$C$820:$C$822</c:f>
              <c:strCache>
                <c:ptCount val="2"/>
                <c:pt idx="0">
                  <c:v>Con Reevaluación</c:v>
                </c:pt>
                <c:pt idx="1">
                  <c:v>Sin Reevaluación</c:v>
                </c:pt>
              </c:strCache>
            </c:strRef>
          </c:cat>
          <c:val>
            <c:numRef>
              <c:f>'Info Excel'!$E$820:$E$822</c:f>
              <c:numCache>
                <c:formatCode>0.0%</c:formatCode>
                <c:ptCount val="2"/>
                <c:pt idx="0">
                  <c:v>0.45238095238095238</c:v>
                </c:pt>
                <c:pt idx="1">
                  <c:v>0.54761904761904767</c:v>
                </c:pt>
              </c:numCache>
            </c:numRef>
          </c:val>
          <c:extLst>
            <c:ext xmlns:c16="http://schemas.microsoft.com/office/drawing/2014/chart" uri="{C3380CC4-5D6E-409C-BE32-E72D297353CC}">
              <c16:uniqueId val="{00000001-0DFC-4F3C-AC6F-2F286B51558C}"/>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6"/>
    </mc:Choice>
    <mc:Fallback>
      <c:style val="36"/>
    </mc:Fallback>
  </mc:AlternateContent>
  <c:pivotSource>
    <c:name>[Informe Evaluación Ex Post (InfoExcel) Proceso 2019.xlsx]Info Excel!Tabla dinámica10</c:name>
    <c:fmtId val="4"/>
  </c:pivotSource>
  <c:chart>
    <c:title>
      <c:tx>
        <c:rich>
          <a:bodyPr/>
          <a:lstStyle/>
          <a:p>
            <a:pPr>
              <a:defRPr sz="1600"/>
            </a:pPr>
            <a:r>
              <a:rPr lang="en-US" sz="1600"/>
              <a:t>Modificaciones</a:t>
            </a:r>
            <a:r>
              <a:rPr lang="en-US" sz="1600" baseline="0"/>
              <a:t> Inferiores al 10%</a:t>
            </a:r>
            <a:endParaRPr lang="en-US" sz="1600"/>
          </a:p>
        </c:rich>
      </c:tx>
      <c:layout>
        <c:manualLayout>
          <c:xMode val="edge"/>
          <c:yMode val="edge"/>
          <c:x val="3.605555555555557E-2"/>
          <c:y val="2.7777777777777776E-2"/>
        </c:manualLayout>
      </c:layout>
      <c:overlay val="0"/>
    </c:title>
    <c:autoTitleDeleted val="0"/>
    <c:pivotFmts>
      <c:pivotFmt>
        <c:idx val="0"/>
        <c:marker>
          <c:symbol val="none"/>
        </c:marker>
        <c:dLbl>
          <c:idx val="0"/>
          <c:spPr/>
          <c:txPr>
            <a:bodyPr/>
            <a:lstStyle/>
            <a:p>
              <a:pPr>
                <a:defRPr b="1"/>
              </a:pPr>
              <a:endParaRPr lang="es-CL"/>
            </a:p>
          </c:txPr>
          <c:showLegendKey val="0"/>
          <c:showVal val="1"/>
          <c:showCatName val="1"/>
          <c:showSerName val="0"/>
          <c:showPercent val="1"/>
          <c:showBubbleSize val="0"/>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pivotFmt>
      <c:pivotFmt>
        <c:idx val="3"/>
      </c:pivotFmt>
    </c:pivotFmts>
    <c:view3D>
      <c:rotX val="30"/>
      <c:rotY val="0"/>
      <c:rAngAx val="0"/>
    </c:view3D>
    <c:floor>
      <c:thickness val="0"/>
    </c:floor>
    <c:sideWall>
      <c:thickness val="0"/>
    </c:sideWall>
    <c:backWall>
      <c:thickness val="0"/>
    </c:backWall>
    <c:plotArea>
      <c:layout/>
      <c:pie3DChart>
        <c:varyColors val="1"/>
        <c:ser>
          <c:idx val="0"/>
          <c:order val="0"/>
          <c:tx>
            <c:strRef>
              <c:f>'Info Excel'!$I$819</c:f>
              <c:strCache>
                <c:ptCount val="1"/>
                <c:pt idx="0">
                  <c:v>N° de Proyectos</c:v>
                </c:pt>
              </c:strCache>
            </c:strRef>
          </c:tx>
          <c:dLbls>
            <c:spPr/>
            <c:txPr>
              <a:bodyPr/>
              <a:lstStyle/>
              <a:p>
                <a:pPr>
                  <a:defRPr b="1"/>
                </a:pPr>
                <a:endParaRPr lang="es-CL"/>
              </a:p>
            </c:txPr>
            <c:showLegendKey val="0"/>
            <c:showVal val="1"/>
            <c:showCatName val="1"/>
            <c:showSerName val="0"/>
            <c:showPercent val="1"/>
            <c:showBubbleSize val="0"/>
            <c:showLeaderLines val="1"/>
            <c:extLst>
              <c:ext xmlns:c15="http://schemas.microsoft.com/office/drawing/2012/chart" uri="{CE6537A1-D6FC-4f65-9D91-7224C49458BB}"/>
            </c:extLst>
          </c:dLbls>
          <c:cat>
            <c:strRef>
              <c:f>'Info Excel'!$H$820:$H$822</c:f>
              <c:strCache>
                <c:ptCount val="2"/>
                <c:pt idx="0">
                  <c:v>Sin Modificaciones</c:v>
                </c:pt>
                <c:pt idx="1">
                  <c:v>Con Modificaciones </c:v>
                </c:pt>
              </c:strCache>
            </c:strRef>
          </c:cat>
          <c:val>
            <c:numRef>
              <c:f>'Info Excel'!$I$820:$I$822</c:f>
              <c:numCache>
                <c:formatCode>General</c:formatCode>
                <c:ptCount val="2"/>
                <c:pt idx="0">
                  <c:v>105</c:v>
                </c:pt>
                <c:pt idx="1">
                  <c:v>147</c:v>
                </c:pt>
              </c:numCache>
            </c:numRef>
          </c:val>
          <c:extLst>
            <c:ext xmlns:c16="http://schemas.microsoft.com/office/drawing/2014/chart" uri="{C3380CC4-5D6E-409C-BE32-E72D297353CC}">
              <c16:uniqueId val="{00000000-FE41-475E-A6D1-DD4A0CCBC974}"/>
            </c:ext>
          </c:extLst>
        </c:ser>
        <c:ser>
          <c:idx val="1"/>
          <c:order val="1"/>
          <c:tx>
            <c:strRef>
              <c:f>'Info Excel'!$J$819</c:f>
              <c:strCache>
                <c:ptCount val="1"/>
                <c:pt idx="0">
                  <c:v>% del Total</c:v>
                </c:pt>
              </c:strCache>
            </c:strRef>
          </c:tx>
          <c:cat>
            <c:strRef>
              <c:f>'Info Excel'!$H$820:$H$822</c:f>
              <c:strCache>
                <c:ptCount val="2"/>
                <c:pt idx="0">
                  <c:v>Sin Modificaciones</c:v>
                </c:pt>
                <c:pt idx="1">
                  <c:v>Con Modificaciones </c:v>
                </c:pt>
              </c:strCache>
            </c:strRef>
          </c:cat>
          <c:val>
            <c:numRef>
              <c:f>'Info Excel'!$J$820:$J$822</c:f>
              <c:numCache>
                <c:formatCode>0.0%</c:formatCode>
                <c:ptCount val="2"/>
                <c:pt idx="0">
                  <c:v>0.41666666666666669</c:v>
                </c:pt>
                <c:pt idx="1">
                  <c:v>0.58333333333333337</c:v>
                </c:pt>
              </c:numCache>
            </c:numRef>
          </c:val>
          <c:extLst>
            <c:ext xmlns:c16="http://schemas.microsoft.com/office/drawing/2014/chart" uri="{C3380CC4-5D6E-409C-BE32-E72D297353CC}">
              <c16:uniqueId val="{00000001-FE41-475E-A6D1-DD4A0CCBC974}"/>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7"/>
    </mc:Choice>
    <mc:Fallback>
      <c:style val="37"/>
    </mc:Fallback>
  </mc:AlternateContent>
  <c:pivotSource>
    <c:name>[Informe Evaluación Ex Post (InfoExcel) Proceso 2019.xlsx]Info Excel!Tabla dinámica12</c:name>
    <c:fmtId val="3"/>
  </c:pivotSource>
  <c:chart>
    <c:title>
      <c:tx>
        <c:rich>
          <a:bodyPr/>
          <a:lstStyle/>
          <a:p>
            <a:pPr>
              <a:defRPr/>
            </a:pPr>
            <a:r>
              <a:rPr lang="en-US"/>
              <a:t>Operación</a:t>
            </a:r>
          </a:p>
        </c:rich>
      </c:tx>
      <c:layout>
        <c:manualLayout>
          <c:xMode val="edge"/>
          <c:yMode val="edge"/>
          <c:x val="1.3833333333333345E-2"/>
          <c:y val="2.7777777777777776E-2"/>
        </c:manualLayout>
      </c:layout>
      <c:overlay val="0"/>
    </c:title>
    <c:autoTitleDeleted val="0"/>
    <c:pivotFmts>
      <c:pivotFmt>
        <c:idx val="0"/>
        <c:marker>
          <c:symbol val="none"/>
        </c:marker>
        <c:dLbl>
          <c:idx val="0"/>
          <c:spPr/>
          <c:txPr>
            <a:bodyPr/>
            <a:lstStyle/>
            <a:p>
              <a:pPr>
                <a:defRPr b="1"/>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pivotFmt>
      <c:pivotFmt>
        <c:idx val="3"/>
        <c:dLbl>
          <c:idx val="0"/>
          <c:layout>
            <c:manualLayout>
              <c:x val="9.0992682466426791E-2"/>
              <c:y val="-1.5197376236488848E-2"/>
            </c:manualLayout>
          </c:layout>
          <c:spPr/>
          <c:txPr>
            <a:bodyPr/>
            <a:lstStyle/>
            <a:p>
              <a:pPr>
                <a:defRPr b="1"/>
              </a:pPr>
              <a:endParaRPr lang="es-CL"/>
            </a:p>
          </c:txPr>
          <c:dLblPos val="bestFit"/>
          <c:showLegendKey val="0"/>
          <c:showVal val="1"/>
          <c:showCatName val="1"/>
          <c:showSerName val="0"/>
          <c:showPercent val="1"/>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'Info Excel'!$D$910</c:f>
              <c:strCache>
                <c:ptCount val="1"/>
                <c:pt idx="0">
                  <c:v>N° de Proyectos</c:v>
                </c:pt>
              </c:strCache>
            </c:strRef>
          </c:tx>
          <c:dLbls>
            <c:dLbl>
              <c:idx val="1"/>
              <c:layout>
                <c:manualLayout>
                  <c:x val="9.0992682466426791E-2"/>
                  <c:y val="-1.519737623648884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7B7-4815-B9E9-C02B86D2822C}"/>
                </c:ext>
              </c:extLst>
            </c:dLbl>
            <c:spPr/>
            <c:txPr>
              <a:bodyPr/>
              <a:lstStyle/>
              <a:p>
                <a:pPr>
                  <a:defRPr b="1"/>
                </a:pPr>
                <a:endParaRPr lang="es-CL"/>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'Info Excel'!$C$911:$C$913</c:f>
              <c:strCache>
                <c:ptCount val="2"/>
                <c:pt idx="0">
                  <c:v>En Operación</c:v>
                </c:pt>
                <c:pt idx="1">
                  <c:v>Sin Operar</c:v>
                </c:pt>
              </c:strCache>
            </c:strRef>
          </c:cat>
          <c:val>
            <c:numRef>
              <c:f>'Info Excel'!$D$911:$D$913</c:f>
              <c:numCache>
                <c:formatCode>General</c:formatCode>
                <c:ptCount val="2"/>
                <c:pt idx="0">
                  <c:v>243</c:v>
                </c:pt>
                <c:pt idx="1">
                  <c:v>9</c:v>
                </c:pt>
              </c:numCache>
            </c:numRef>
          </c:val>
          <c:extLst>
            <c:ext xmlns:c16="http://schemas.microsoft.com/office/drawing/2014/chart" uri="{C3380CC4-5D6E-409C-BE32-E72D297353CC}">
              <c16:uniqueId val="{00000000-1E9E-4B6F-A86D-EAC32D123C32}"/>
            </c:ext>
          </c:extLst>
        </c:ser>
        <c:ser>
          <c:idx val="1"/>
          <c:order val="1"/>
          <c:tx>
            <c:strRef>
              <c:f>'Info Excel'!$E$910</c:f>
              <c:strCache>
                <c:ptCount val="1"/>
                <c:pt idx="0">
                  <c:v>% del Total</c:v>
                </c:pt>
              </c:strCache>
            </c:strRef>
          </c:tx>
          <c:cat>
            <c:strRef>
              <c:f>'Info Excel'!$C$911:$C$913</c:f>
              <c:strCache>
                <c:ptCount val="2"/>
                <c:pt idx="0">
                  <c:v>En Operación</c:v>
                </c:pt>
                <c:pt idx="1">
                  <c:v>Sin Operar</c:v>
                </c:pt>
              </c:strCache>
            </c:strRef>
          </c:cat>
          <c:val>
            <c:numRef>
              <c:f>'Info Excel'!$E$911:$E$913</c:f>
              <c:numCache>
                <c:formatCode>0.0%</c:formatCode>
                <c:ptCount val="2"/>
                <c:pt idx="0">
                  <c:v>0.9642857142857143</c:v>
                </c:pt>
                <c:pt idx="1">
                  <c:v>3.5714285714285712E-2</c:v>
                </c:pt>
              </c:numCache>
            </c:numRef>
          </c:val>
          <c:extLst>
            <c:ext xmlns:c16="http://schemas.microsoft.com/office/drawing/2014/chart" uri="{C3380CC4-5D6E-409C-BE32-E72D297353CC}">
              <c16:uniqueId val="{00000001-1E9E-4B6F-A86D-EAC32D123C32}"/>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9"/>
    </mc:Choice>
    <mc:Fallback>
      <c:style val="39"/>
    </mc:Fallback>
  </mc:AlternateContent>
  <c:pivotSource>
    <c:name>[Informe Evaluación Ex Post (InfoExcel) Proceso 2019.xlsx]Info Excel!Tabla dinámica11</c:name>
    <c:fmtId val="4"/>
  </c:pivotSource>
  <c:chart>
    <c:title>
      <c:tx>
        <c:rich>
          <a:bodyPr/>
          <a:lstStyle/>
          <a:p>
            <a:pPr>
              <a:defRPr sz="1600"/>
            </a:pPr>
            <a:r>
              <a:rPr lang="en-US" sz="1600"/>
              <a:t>Indicador</a:t>
            </a:r>
            <a:r>
              <a:rPr lang="en-US" sz="1600" baseline="0"/>
              <a:t> Económico 2</a:t>
            </a:r>
            <a:endParaRPr lang="en-US" sz="1600"/>
          </a:p>
        </c:rich>
      </c:tx>
      <c:layout>
        <c:manualLayout>
          <c:xMode val="edge"/>
          <c:yMode val="edge"/>
          <c:x val="3.0499999999999999E-2"/>
          <c:y val="3.2407407407407406E-2"/>
        </c:manualLayout>
      </c:layout>
      <c:overlay val="0"/>
    </c:title>
    <c:autoTitleDeleted val="0"/>
    <c:pivotFmts>
      <c:pivotFmt>
        <c:idx val="0"/>
        <c:marker>
          <c:symbol val="none"/>
        </c:marker>
        <c:dLbl>
          <c:idx val="0"/>
          <c:spPr/>
          <c:txPr>
            <a:bodyPr/>
            <a:lstStyle/>
            <a:p>
              <a:pPr>
                <a:defRPr b="1"/>
              </a:pPr>
              <a:endParaRPr lang="es-CL"/>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CL"/>
            </a:p>
          </c:txPr>
          <c:dLblPos val="bestFit"/>
          <c:showLegendKey val="0"/>
          <c:showVal val="1"/>
          <c:showCatName val="0"/>
          <c:showSerName val="0"/>
          <c:showPercent val="0"/>
          <c:showBubbleSize val="0"/>
          <c:extLst>
            <c:ext xmlns:c15="http://schemas.microsoft.com/office/drawing/2012/chart" uri="{CE6537A1-D6FC-4f65-9D91-7224C49458BB}"/>
          </c:extLst>
        </c:dLbl>
      </c:pivotFmt>
    </c:pivotFmts>
    <c:view3D>
      <c:rotX val="30"/>
      <c:rotY val="0"/>
      <c:rAngAx val="0"/>
    </c:view3D>
    <c:floor>
      <c:thickness val="0"/>
    </c:floor>
    <c:sideWall>
      <c:thickness val="0"/>
    </c:sideWall>
    <c:backWall>
      <c:thickness val="0"/>
    </c:backWall>
    <c:plotArea>
      <c:layout/>
      <c:pie3DChart>
        <c:varyColors val="1"/>
        <c:ser>
          <c:idx val="0"/>
          <c:order val="0"/>
          <c:tx>
            <c:strRef>
              <c:f>'Info Excel'!$I$733</c:f>
              <c:strCache>
                <c:ptCount val="1"/>
                <c:pt idx="0">
                  <c:v>N° de Proyectos</c:v>
                </c:pt>
              </c:strCache>
            </c:strRef>
          </c:tx>
          <c:dLbls>
            <c:spPr/>
            <c:txPr>
              <a:bodyPr/>
              <a:lstStyle/>
              <a:p>
                <a:pPr>
                  <a:defRPr b="1"/>
                </a:pPr>
                <a:endParaRPr lang="es-CL"/>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'Info Excel'!$H$734:$H$739</c:f>
              <c:strCache>
                <c:ptCount val="5"/>
                <c:pt idx="0">
                  <c:v>Real &lt; Recomendado</c:v>
                </c:pt>
                <c:pt idx="1">
                  <c:v>Real = Recomendado</c:v>
                </c:pt>
                <c:pt idx="2">
                  <c:v>Real &gt; Recomendado</c:v>
                </c:pt>
                <c:pt idx="3">
                  <c:v>Sin Datos</c:v>
                </c:pt>
                <c:pt idx="4">
                  <c:v>(en blanco)</c:v>
                </c:pt>
              </c:strCache>
            </c:strRef>
          </c:cat>
          <c:val>
            <c:numRef>
              <c:f>'Info Excel'!$I$734:$I$739</c:f>
              <c:numCache>
                <c:formatCode>General</c:formatCode>
                <c:ptCount val="5"/>
                <c:pt idx="0">
                  <c:v>28</c:v>
                </c:pt>
                <c:pt idx="1">
                  <c:v>36</c:v>
                </c:pt>
                <c:pt idx="2">
                  <c:v>25</c:v>
                </c:pt>
              </c:numCache>
            </c:numRef>
          </c:val>
          <c:extLst>
            <c:ext xmlns:c16="http://schemas.microsoft.com/office/drawing/2014/chart" uri="{C3380CC4-5D6E-409C-BE32-E72D297353CC}">
              <c16:uniqueId val="{00000000-E751-4A0A-BEE2-85AF148D8E48}"/>
            </c:ext>
          </c:extLst>
        </c:ser>
        <c:ser>
          <c:idx val="1"/>
          <c:order val="1"/>
          <c:tx>
            <c:strRef>
              <c:f>'Info Excel'!$J$733</c:f>
              <c:strCache>
                <c:ptCount val="1"/>
                <c:pt idx="0">
                  <c:v>% del Total</c:v>
                </c:pt>
              </c:strCache>
            </c:strRef>
          </c:tx>
          <c:dLbls>
            <c:spPr/>
            <c:txPr>
              <a:bodyPr/>
              <a:lstStyle/>
              <a:p>
                <a:pPr>
                  <a:defRPr/>
                </a:pPr>
                <a:endParaRPr lang="es-CL"/>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'Info Excel'!$H$734:$H$739</c:f>
              <c:strCache>
                <c:ptCount val="5"/>
                <c:pt idx="0">
                  <c:v>Real &lt; Recomendado</c:v>
                </c:pt>
                <c:pt idx="1">
                  <c:v>Real = Recomendado</c:v>
                </c:pt>
                <c:pt idx="2">
                  <c:v>Real &gt; Recomendado</c:v>
                </c:pt>
                <c:pt idx="3">
                  <c:v>Sin Datos</c:v>
                </c:pt>
                <c:pt idx="4">
                  <c:v>(en blanco)</c:v>
                </c:pt>
              </c:strCache>
            </c:strRef>
          </c:cat>
          <c:val>
            <c:numRef>
              <c:f>'Info Excel'!$J$734:$J$739</c:f>
              <c:numCache>
                <c:formatCode>0.0%</c:formatCode>
                <c:ptCount val="5"/>
                <c:pt idx="0">
                  <c:v>0.3146067415730337</c:v>
                </c:pt>
                <c:pt idx="1">
                  <c:v>0.4044943820224719</c:v>
                </c:pt>
                <c:pt idx="2">
                  <c:v>0.2808988764044944</c:v>
                </c:pt>
                <c:pt idx="3">
                  <c:v>0</c:v>
                </c:pt>
                <c:pt idx="4">
                  <c:v>0</c:v>
                </c:pt>
              </c:numCache>
            </c:numRef>
          </c:val>
          <c:extLst>
            <c:ext xmlns:c16="http://schemas.microsoft.com/office/drawing/2014/chart" uri="{C3380CC4-5D6E-409C-BE32-E72D297353CC}">
              <c16:uniqueId val="{00000001-E751-4A0A-BEE2-85AF148D8E48}"/>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1.xml"/><Relationship Id="rId13" Type="http://schemas.openxmlformats.org/officeDocument/2006/relationships/chart" Target="../charts/chart5.xml"/><Relationship Id="rId3" Type="http://schemas.openxmlformats.org/officeDocument/2006/relationships/hyperlink" Target="#'Info Excel'!A391:A472"/><Relationship Id="rId7" Type="http://schemas.openxmlformats.org/officeDocument/2006/relationships/hyperlink" Target="#'Info Excel'!A901:A925"/><Relationship Id="rId12" Type="http://schemas.openxmlformats.org/officeDocument/2006/relationships/image" Target="../media/image1.jpeg"/><Relationship Id="rId2" Type="http://schemas.openxmlformats.org/officeDocument/2006/relationships/hyperlink" Target="#'Info Excel'!A224:A320"/><Relationship Id="rId16" Type="http://schemas.openxmlformats.org/officeDocument/2006/relationships/image" Target="../media/image2.jpeg"/><Relationship Id="rId1" Type="http://schemas.openxmlformats.org/officeDocument/2006/relationships/hyperlink" Target="#'Info Excel'!A11:A197"/><Relationship Id="rId6" Type="http://schemas.openxmlformats.org/officeDocument/2006/relationships/hyperlink" Target="#'Info Excel'!A810:A838"/><Relationship Id="rId11" Type="http://schemas.openxmlformats.org/officeDocument/2006/relationships/chart" Target="../charts/chart4.xml"/><Relationship Id="rId5" Type="http://schemas.openxmlformats.org/officeDocument/2006/relationships/hyperlink" Target="#'Info Excel'!A723:A756"/><Relationship Id="rId15" Type="http://schemas.openxmlformats.org/officeDocument/2006/relationships/chart" Target="../charts/chart7.xml"/><Relationship Id="rId10" Type="http://schemas.openxmlformats.org/officeDocument/2006/relationships/chart" Target="../charts/chart3.xml"/><Relationship Id="rId4" Type="http://schemas.openxmlformats.org/officeDocument/2006/relationships/hyperlink" Target="#'Info Excel'!A575:A631"/><Relationship Id="rId9" Type="http://schemas.openxmlformats.org/officeDocument/2006/relationships/chart" Target="../charts/chart2.xml"/><Relationship Id="rId1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494559</xdr:colOff>
      <xdr:row>2</xdr:row>
      <xdr:rowOff>2646</xdr:rowOff>
    </xdr:from>
    <xdr:to>
      <xdr:col>2</xdr:col>
      <xdr:colOff>1934559</xdr:colOff>
      <xdr:row>3</xdr:row>
      <xdr:rowOff>28146</xdr:rowOff>
    </xdr:to>
    <xdr:sp macro="" textlink="">
      <xdr:nvSpPr>
        <xdr:cNvPr id="5" name="4 Rectángulo redondeado">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1809009" y="393171"/>
          <a:ext cx="1440000"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COSTOS</a:t>
          </a:r>
        </a:p>
      </xdr:txBody>
    </xdr:sp>
    <xdr:clientData/>
  </xdr:twoCellAnchor>
  <xdr:twoCellAnchor>
    <xdr:from>
      <xdr:col>2</xdr:col>
      <xdr:colOff>1999436</xdr:colOff>
      <xdr:row>2</xdr:row>
      <xdr:rowOff>4764</xdr:rowOff>
    </xdr:from>
    <xdr:to>
      <xdr:col>3</xdr:col>
      <xdr:colOff>524786</xdr:colOff>
      <xdr:row>3</xdr:row>
      <xdr:rowOff>30264</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313886" y="395289"/>
          <a:ext cx="1440000"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PLAZOS</a:t>
          </a:r>
        </a:p>
      </xdr:txBody>
    </xdr:sp>
    <xdr:clientData/>
  </xdr:twoCellAnchor>
  <xdr:twoCellAnchor>
    <xdr:from>
      <xdr:col>3</xdr:col>
      <xdr:colOff>592281</xdr:colOff>
      <xdr:row>2</xdr:row>
      <xdr:rowOff>2644</xdr:rowOff>
    </xdr:from>
    <xdr:to>
      <xdr:col>4</xdr:col>
      <xdr:colOff>784506</xdr:colOff>
      <xdr:row>3</xdr:row>
      <xdr:rowOff>28144</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4821381" y="393169"/>
          <a:ext cx="1440000"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MAGNITUD</a:t>
          </a:r>
        </a:p>
      </xdr:txBody>
    </xdr:sp>
    <xdr:clientData/>
  </xdr:twoCellAnchor>
  <xdr:twoCellAnchor>
    <xdr:from>
      <xdr:col>4</xdr:col>
      <xdr:colOff>854180</xdr:colOff>
      <xdr:row>2</xdr:row>
      <xdr:rowOff>5823</xdr:rowOff>
    </xdr:from>
    <xdr:to>
      <xdr:col>5</xdr:col>
      <xdr:colOff>1046405</xdr:colOff>
      <xdr:row>3</xdr:row>
      <xdr:rowOff>31323</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6331055" y="396348"/>
          <a:ext cx="1440000"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GESTIÓN</a:t>
          </a:r>
          <a:r>
            <a:rPr lang="es-ES" sz="1200" b="1" baseline="0"/>
            <a:t> ADM.</a:t>
          </a:r>
          <a:endParaRPr lang="es-ES" sz="1200" b="1"/>
        </a:p>
      </xdr:txBody>
    </xdr:sp>
    <xdr:clientData/>
  </xdr:twoCellAnchor>
  <xdr:twoCellAnchor>
    <xdr:from>
      <xdr:col>5</xdr:col>
      <xdr:colOff>1112576</xdr:colOff>
      <xdr:row>2</xdr:row>
      <xdr:rowOff>4763</xdr:rowOff>
    </xdr:from>
    <xdr:to>
      <xdr:col>7</xdr:col>
      <xdr:colOff>89064</xdr:colOff>
      <xdr:row>3</xdr:row>
      <xdr:rowOff>30263</xdr:rowOff>
    </xdr:to>
    <xdr:sp macro="" textlink="">
      <xdr:nvSpPr>
        <xdr:cNvPr id="9" name="8 Rectángulo redondeado">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837226" y="395288"/>
          <a:ext cx="1443463"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INDICADOR</a:t>
          </a:r>
          <a:r>
            <a:rPr lang="es-ES" sz="1200" b="1" baseline="0"/>
            <a:t> ECON.</a:t>
          </a:r>
          <a:endParaRPr lang="es-ES" sz="1200" b="1"/>
        </a:p>
      </xdr:txBody>
    </xdr:sp>
    <xdr:clientData/>
  </xdr:twoCellAnchor>
  <xdr:twoCellAnchor>
    <xdr:from>
      <xdr:col>7</xdr:col>
      <xdr:colOff>151856</xdr:colOff>
      <xdr:row>2</xdr:row>
      <xdr:rowOff>1781</xdr:rowOff>
    </xdr:from>
    <xdr:to>
      <xdr:col>8</xdr:col>
      <xdr:colOff>363131</xdr:colOff>
      <xdr:row>3</xdr:row>
      <xdr:rowOff>27281</xdr:rowOff>
    </xdr:to>
    <xdr:sp macro="" textlink="">
      <xdr:nvSpPr>
        <xdr:cNvPr id="10" name="9 Rectángulo redondeado">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9343481" y="392306"/>
          <a:ext cx="1440000"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REEVALUACIÓN</a:t>
          </a:r>
        </a:p>
      </xdr:txBody>
    </xdr:sp>
    <xdr:clientData/>
  </xdr:twoCellAnchor>
  <xdr:twoCellAnchor>
    <xdr:from>
      <xdr:col>8</xdr:col>
      <xdr:colOff>425445</xdr:colOff>
      <xdr:row>1</xdr:row>
      <xdr:rowOff>123370</xdr:rowOff>
    </xdr:from>
    <xdr:to>
      <xdr:col>9</xdr:col>
      <xdr:colOff>673954</xdr:colOff>
      <xdr:row>3</xdr:row>
      <xdr:rowOff>25045</xdr:rowOff>
    </xdr:to>
    <xdr:sp macro="" textlink="">
      <xdr:nvSpPr>
        <xdr:cNvPr id="11" name="10 Rectángulo redondeado">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10845795" y="390070"/>
          <a:ext cx="1439134" cy="2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ES" sz="1200" b="1"/>
            <a:t>OPERACIÓN</a:t>
          </a:r>
        </a:p>
      </xdr:txBody>
    </xdr:sp>
    <xdr:clientData/>
  </xdr:twoCellAnchor>
  <xdr:twoCellAnchor>
    <xdr:from>
      <xdr:col>5</xdr:col>
      <xdr:colOff>595841</xdr:colOff>
      <xdr:row>390</xdr:row>
      <xdr:rowOff>19053</xdr:rowOff>
    </xdr:from>
    <xdr:to>
      <xdr:col>8</xdr:col>
      <xdr:colOff>866775</xdr:colOff>
      <xdr:row>407</xdr:row>
      <xdr:rowOff>142875</xdr:rowOff>
    </xdr:to>
    <xdr:graphicFrame macro="">
      <xdr:nvGraphicFramePr>
        <xdr:cNvPr id="4" name="3 Gráfico">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935121</xdr:colOff>
      <xdr:row>591</xdr:row>
      <xdr:rowOff>147011</xdr:rowOff>
    </xdr:from>
    <xdr:to>
      <xdr:col>12</xdr:col>
      <xdr:colOff>1023268</xdr:colOff>
      <xdr:row>628</xdr:row>
      <xdr:rowOff>132998</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942975</xdr:colOff>
      <xdr:row>740</xdr:row>
      <xdr:rowOff>10584</xdr:rowOff>
    </xdr:from>
    <xdr:to>
      <xdr:col>4</xdr:col>
      <xdr:colOff>676275</xdr:colOff>
      <xdr:row>754</xdr:row>
      <xdr:rowOff>123826</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451118</xdr:colOff>
      <xdr:row>823</xdr:row>
      <xdr:rowOff>9525</xdr:rowOff>
    </xdr:from>
    <xdr:to>
      <xdr:col>4</xdr:col>
      <xdr:colOff>251113</xdr:colOff>
      <xdr:row>837</xdr:row>
      <xdr:rowOff>147205</xdr:rowOff>
    </xdr:to>
    <xdr:graphicFrame macro="">
      <xdr:nvGraphicFramePr>
        <xdr:cNvPr id="16" name="15 Gráfico">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887132</xdr:colOff>
      <xdr:row>0</xdr:row>
      <xdr:rowOff>19050</xdr:rowOff>
    </xdr:from>
    <xdr:to>
      <xdr:col>10</xdr:col>
      <xdr:colOff>1067988</xdr:colOff>
      <xdr:row>6</xdr:row>
      <xdr:rowOff>86575</xdr:rowOff>
    </xdr:to>
    <xdr:grpSp>
      <xdr:nvGrpSpPr>
        <xdr:cNvPr id="18" name="17 Grupo">
          <a:extLst>
            <a:ext uri="{FF2B5EF4-FFF2-40B4-BE49-F238E27FC236}">
              <a16:creationId xmlns:a16="http://schemas.microsoft.com/office/drawing/2014/main" id="{00000000-0008-0000-0000-000012000000}"/>
            </a:ext>
          </a:extLst>
        </xdr:cNvPr>
        <xdr:cNvGrpSpPr/>
      </xdr:nvGrpSpPr>
      <xdr:grpSpPr>
        <a:xfrm>
          <a:off x="12536207" y="19050"/>
          <a:ext cx="1371481" cy="1210525"/>
          <a:chOff x="12280564" y="151589"/>
          <a:chExt cx="524168" cy="1173567"/>
        </a:xfrm>
      </xdr:grpSpPr>
      <xdr:sp macro="" textlink="">
        <xdr:nvSpPr>
          <xdr:cNvPr id="19" name="18 Rectángulo">
            <a:extLst>
              <a:ext uri="{FF2B5EF4-FFF2-40B4-BE49-F238E27FC236}">
                <a16:creationId xmlns:a16="http://schemas.microsoft.com/office/drawing/2014/main" id="{00000000-0008-0000-0000-000013000000}"/>
              </a:ext>
            </a:extLst>
          </xdr:cNvPr>
          <xdr:cNvSpPr/>
        </xdr:nvSpPr>
        <xdr:spPr>
          <a:xfrm>
            <a:off x="12280564" y="151589"/>
            <a:ext cx="520121" cy="1139863"/>
          </a:xfrm>
          <a:prstGeom prst="rect">
            <a:avLst/>
          </a:prstGeom>
          <a:solidFill>
            <a:sysClr val="window" lastClr="FFFFFF"/>
          </a:solidFill>
          <a:ln>
            <a:noFill/>
          </a:ln>
        </xdr:spPr>
        <xdr:style>
          <a:lnRef idx="2">
            <a:schemeClr val="accent2"/>
          </a:lnRef>
          <a:fillRef idx="1">
            <a:schemeClr val="lt1"/>
          </a:fillRef>
          <a:effectRef idx="0">
            <a:schemeClr val="accent2"/>
          </a:effectRef>
          <a:fontRef idx="minor">
            <a:schemeClr val="dk1"/>
          </a:fontRef>
        </xdr:style>
        <xdr:txBody>
          <a:bodyPr vertOverflow="clip" rtlCol="0" anchor="ctr"/>
          <a:lstStyle/>
          <a:p>
            <a:pPr algn="ctr"/>
            <a:r>
              <a:rPr lang="es-ES" sz="900">
                <a:solidFill>
                  <a:schemeClr val="accent1">
                    <a:lumMod val="50000"/>
                  </a:schemeClr>
                </a:solidFill>
              </a:rPr>
              <a:t>Departamento</a:t>
            </a:r>
            <a:r>
              <a:rPr lang="es-ES" sz="900" baseline="0">
                <a:solidFill>
                  <a:schemeClr val="accent1">
                    <a:lumMod val="50000"/>
                  </a:schemeClr>
                </a:solidFill>
              </a:rPr>
              <a:t> de Estudios y Gestión de la Inversión</a:t>
            </a:r>
          </a:p>
          <a:p>
            <a:pPr algn="ctr"/>
            <a:endParaRPr lang="es-ES" sz="900" baseline="0">
              <a:solidFill>
                <a:schemeClr val="accent1">
                  <a:lumMod val="50000"/>
                </a:schemeClr>
              </a:solidFill>
            </a:endParaRPr>
          </a:p>
          <a:p>
            <a:pPr algn="ctr"/>
            <a:endParaRPr lang="es-ES" sz="900" baseline="0">
              <a:solidFill>
                <a:schemeClr val="accent1">
                  <a:lumMod val="50000"/>
                </a:schemeClr>
              </a:solidFill>
            </a:endParaRPr>
          </a:p>
          <a:p>
            <a:pPr algn="ctr"/>
            <a:r>
              <a:rPr lang="es-ES" sz="900" baseline="0">
                <a:solidFill>
                  <a:schemeClr val="accent1">
                    <a:lumMod val="50000"/>
                  </a:schemeClr>
                </a:solidFill>
              </a:rPr>
              <a:t>División de Evaluación Social de Inversiones</a:t>
            </a:r>
            <a:endParaRPr lang="es-ES" sz="900">
              <a:solidFill>
                <a:schemeClr val="accent1">
                  <a:lumMod val="50000"/>
                </a:schemeClr>
              </a:solidFill>
            </a:endParaRPr>
          </a:p>
        </xdr:txBody>
      </xdr:sp>
      <xdr:pic>
        <xdr:nvPicPr>
          <xdr:cNvPr id="20" name="19 Imagen" descr="Franja_GobCl.jp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2" cstate="print"/>
          <a:srcRect l="1945" b="18385"/>
          <a:stretch>
            <a:fillRect/>
          </a:stretch>
        </xdr:blipFill>
        <xdr:spPr>
          <a:xfrm flipV="1">
            <a:off x="12299821" y="1291874"/>
            <a:ext cx="504911" cy="33282"/>
          </a:xfrm>
          <a:prstGeom prst="rect">
            <a:avLst/>
          </a:prstGeom>
        </xdr:spPr>
      </xdr:pic>
    </xdr:grpSp>
    <xdr:clientData/>
  </xdr:twoCellAnchor>
  <xdr:twoCellAnchor editAs="oneCell">
    <xdr:from>
      <xdr:col>4</xdr:col>
      <xdr:colOff>601133</xdr:colOff>
      <xdr:row>0</xdr:row>
      <xdr:rowOff>0</xdr:rowOff>
    </xdr:from>
    <xdr:to>
      <xdr:col>5</xdr:col>
      <xdr:colOff>1186921</xdr:colOff>
      <xdr:row>11</xdr:row>
      <xdr:rowOff>114564</xdr:rowOff>
    </xdr:to>
    <mc:AlternateContent xmlns:mc="http://schemas.openxmlformats.org/markup-compatibility/2006" xmlns:a14="http://schemas.microsoft.com/office/drawing/2010/main">
      <mc:Choice Requires="a14">
        <xdr:graphicFrame macro="">
          <xdr:nvGraphicFramePr>
            <xdr:cNvPr id="12" name="Región" hidden="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microsoft.com/office/drawing/2010/slicer">
              <sle:slicer xmlns:sle="http://schemas.microsoft.com/office/drawing/2010/slicer" name="Región"/>
            </a:graphicData>
          </a:graphic>
        </xdr:graphicFrame>
      </mc:Choice>
      <mc:Fallback xmlns="">
        <xdr:sp macro="" textlink="">
          <xdr:nvSpPr>
            <xdr:cNvPr id="0" name=""/>
            <xdr:cNvSpPr>
              <a:spLocks noTextEdit="1"/>
            </xdr:cNvSpPr>
          </xdr:nvSpPr>
          <xdr:spPr>
            <a:xfrm>
              <a:off x="5257800" y="0"/>
              <a:ext cx="1828800" cy="25241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5</xdr:col>
      <xdr:colOff>103717</xdr:colOff>
      <xdr:row>1</xdr:row>
      <xdr:rowOff>21167</xdr:rowOff>
    </xdr:from>
    <xdr:to>
      <xdr:col>6</xdr:col>
      <xdr:colOff>656167</xdr:colOff>
      <xdr:row>11</xdr:row>
      <xdr:rowOff>394494</xdr:rowOff>
    </xdr:to>
    <mc:AlternateContent xmlns:mc="http://schemas.openxmlformats.org/markup-compatibility/2006" xmlns:a14="http://schemas.microsoft.com/office/drawing/2010/main">
      <mc:Choice Requires="a14">
        <xdr:graphicFrame macro="">
          <xdr:nvGraphicFramePr>
            <xdr:cNvPr id="21" name="Sector" hidden="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5734050" y="476250"/>
              <a:ext cx="1828800" cy="25241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5</xdr:col>
      <xdr:colOff>579967</xdr:colOff>
      <xdr:row>3</xdr:row>
      <xdr:rowOff>116417</xdr:rowOff>
    </xdr:from>
    <xdr:to>
      <xdr:col>6</xdr:col>
      <xdr:colOff>1132417</xdr:colOff>
      <xdr:row>12</xdr:row>
      <xdr:rowOff>34131</xdr:rowOff>
    </xdr:to>
    <mc:AlternateContent xmlns:mc="http://schemas.openxmlformats.org/markup-compatibility/2006" xmlns:a14="http://schemas.microsoft.com/office/drawing/2010/main">
      <mc:Choice Requires="a14">
        <xdr:graphicFrame macro="">
          <xdr:nvGraphicFramePr>
            <xdr:cNvPr id="22" name="Fuente Predominante" hidden="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Fuente Predominante"/>
            </a:graphicData>
          </a:graphic>
        </xdr:graphicFrame>
      </mc:Choice>
      <mc:Fallback xmlns="">
        <xdr:sp macro="" textlink="">
          <xdr:nvSpPr>
            <xdr:cNvPr id="0" name=""/>
            <xdr:cNvSpPr>
              <a:spLocks noTextEdit="1"/>
            </xdr:cNvSpPr>
          </xdr:nvSpPr>
          <xdr:spPr>
            <a:xfrm>
              <a:off x="6210300" y="952500"/>
              <a:ext cx="1828800" cy="25241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5</xdr:col>
      <xdr:colOff>1056217</xdr:colOff>
      <xdr:row>6</xdr:row>
      <xdr:rowOff>0</xdr:rowOff>
    </xdr:from>
    <xdr:to>
      <xdr:col>7</xdr:col>
      <xdr:colOff>418042</xdr:colOff>
      <xdr:row>14</xdr:row>
      <xdr:rowOff>102394</xdr:rowOff>
    </xdr:to>
    <mc:AlternateContent xmlns:mc="http://schemas.openxmlformats.org/markup-compatibility/2006" xmlns:a14="http://schemas.microsoft.com/office/drawing/2010/main">
      <mc:Choice Requires="a14">
        <xdr:graphicFrame macro="">
          <xdr:nvGraphicFramePr>
            <xdr:cNvPr id="23" name="Unidad Técnica" hidden="1">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microsoft.com/office/drawing/2010/slicer">
              <sle:slicer xmlns:sle="http://schemas.microsoft.com/office/drawing/2010/slicer" name="Unidad Técnica"/>
            </a:graphicData>
          </a:graphic>
        </xdr:graphicFrame>
      </mc:Choice>
      <mc:Fallback xmlns="">
        <xdr:sp macro="" textlink="">
          <xdr:nvSpPr>
            <xdr:cNvPr id="0" name=""/>
            <xdr:cNvSpPr>
              <a:spLocks noTextEdit="1"/>
            </xdr:cNvSpPr>
          </xdr:nvSpPr>
          <xdr:spPr>
            <a:xfrm>
              <a:off x="6686550" y="1428750"/>
              <a:ext cx="1828800" cy="25241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6</xdr:col>
      <xdr:colOff>29633</xdr:colOff>
      <xdr:row>9</xdr:row>
      <xdr:rowOff>137584</xdr:rowOff>
    </xdr:from>
    <xdr:to>
      <xdr:col>7</xdr:col>
      <xdr:colOff>667808</xdr:colOff>
      <xdr:row>18</xdr:row>
      <xdr:rowOff>49478</xdr:rowOff>
    </xdr:to>
    <mc:AlternateContent xmlns:mc="http://schemas.openxmlformats.org/markup-compatibility/2006" xmlns:a14="http://schemas.microsoft.com/office/drawing/2010/main">
      <mc:Choice Requires="a14">
        <xdr:graphicFrame macro="">
          <xdr:nvGraphicFramePr>
            <xdr:cNvPr id="24" name="Unidad Financiera" hidden="1">
              <a:extLst>
                <a:ext uri="{FF2B5EF4-FFF2-40B4-BE49-F238E27FC236}">
                  <a16:creationId xmlns:a16="http://schemas.microsoft.com/office/drawing/2014/main" id="{00000000-0008-0000-0000-000018000000}"/>
                </a:ext>
              </a:extLst>
            </xdr:cNvPr>
            <xdr:cNvGraphicFramePr/>
          </xdr:nvGraphicFramePr>
          <xdr:xfrm>
            <a:off x="0" y="0"/>
            <a:ext cx="0" cy="0"/>
          </xdr:xfrm>
          <a:graphic>
            <a:graphicData uri="http://schemas.microsoft.com/office/drawing/2010/slicer">
              <sle:slicer xmlns:sle="http://schemas.microsoft.com/office/drawing/2010/slicer" name="Unidad Financiera"/>
            </a:graphicData>
          </a:graphic>
        </xdr:graphicFrame>
      </mc:Choice>
      <mc:Fallback xmlns="">
        <xdr:sp macro="" textlink="">
          <xdr:nvSpPr>
            <xdr:cNvPr id="0" name=""/>
            <xdr:cNvSpPr>
              <a:spLocks noTextEdit="1"/>
            </xdr:cNvSpPr>
          </xdr:nvSpPr>
          <xdr:spPr>
            <a:xfrm>
              <a:off x="6855883" y="2137834"/>
              <a:ext cx="1828800" cy="2524125"/>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xdr:from>
      <xdr:col>6</xdr:col>
      <xdr:colOff>995795</xdr:colOff>
      <xdr:row>823</xdr:row>
      <xdr:rowOff>8659</xdr:rowOff>
    </xdr:from>
    <xdr:to>
      <xdr:col>10</xdr:col>
      <xdr:colOff>484909</xdr:colOff>
      <xdr:row>837</xdr:row>
      <xdr:rowOff>164523</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345283</xdr:colOff>
      <xdr:row>899</xdr:row>
      <xdr:rowOff>158352</xdr:rowOff>
    </xdr:from>
    <xdr:to>
      <xdr:col>9</xdr:col>
      <xdr:colOff>879095</xdr:colOff>
      <xdr:row>920</xdr:row>
      <xdr:rowOff>145133</xdr:rowOff>
    </xdr:to>
    <xdr:graphicFrame macro="">
      <xdr:nvGraphicFramePr>
        <xdr:cNvPr id="27" name="26 Gráfico">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904875</xdr:colOff>
      <xdr:row>740</xdr:row>
      <xdr:rowOff>3572</xdr:rowOff>
    </xdr:from>
    <xdr:to>
      <xdr:col>10</xdr:col>
      <xdr:colOff>343312</xdr:colOff>
      <xdr:row>754</xdr:row>
      <xdr:rowOff>180975</xdr:rowOff>
    </xdr:to>
    <xdr:graphicFrame macro="">
      <xdr:nvGraphicFramePr>
        <xdr:cNvPr id="28" name="27 Gráfico">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0</xdr:row>
      <xdr:rowOff>1</xdr:rowOff>
    </xdr:from>
    <xdr:to>
      <xdr:col>1</xdr:col>
      <xdr:colOff>904875</xdr:colOff>
      <xdr:row>6</xdr:row>
      <xdr:rowOff>13395</xdr:rowOff>
    </xdr:to>
    <xdr:pic>
      <xdr:nvPicPr>
        <xdr:cNvPr id="15" name="Imagen 14">
          <a:extLst>
            <a:ext uri="{FF2B5EF4-FFF2-40B4-BE49-F238E27FC236}">
              <a16:creationId xmlns:a16="http://schemas.microsoft.com/office/drawing/2014/main" id="{4509FC9F-4BA1-4068-AAB6-E61633006DCD}"/>
            </a:ext>
          </a:extLst>
        </xdr:cNvPr>
        <xdr:cNvPicPr>
          <a:picLocks noChangeAspect="1"/>
        </xdr:cNvPicPr>
      </xdr:nvPicPr>
      <xdr:blipFill>
        <a:blip xmlns:r="http://schemas.openxmlformats.org/officeDocument/2006/relationships" r:embed="rId16"/>
        <a:stretch>
          <a:fillRect/>
        </a:stretch>
      </xdr:blipFill>
      <xdr:spPr>
        <a:xfrm>
          <a:off x="0" y="1"/>
          <a:ext cx="1266825" cy="1156394"/>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0.04576</cdr:x>
      <cdr:y>0.91723</cdr:y>
    </cdr:from>
    <cdr:to>
      <cdr:x>0.11196</cdr:x>
      <cdr:y>0.94883</cdr:y>
    </cdr:to>
    <cdr:sp macro="" textlink="">
      <cdr:nvSpPr>
        <cdr:cNvPr id="2" name="1 CuadroTexto"/>
        <cdr:cNvSpPr txBox="1"/>
      </cdr:nvSpPr>
      <cdr:spPr>
        <a:xfrm xmlns:a="http://schemas.openxmlformats.org/drawingml/2006/main">
          <a:off x="482865" y="6450730"/>
          <a:ext cx="698500" cy="2222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s-CL" sz="1100"/>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velez" refreshedDate="44202.445690740744" createdVersion="4" refreshedVersion="6" minRefreshableVersion="3" recordCount="252" xr:uid="{00000000-000A-0000-FFFF-FFFF00000000}">
  <cacheSource type="worksheet">
    <worksheetSource name="BASE"/>
  </cacheSource>
  <cacheFields count="295">
    <cacheField name="Código BIP" numFmtId="0">
      <sharedItems/>
    </cacheField>
    <cacheField name="Nombre" numFmtId="0">
      <sharedItems/>
    </cacheField>
    <cacheField name="Número Región" numFmtId="0">
      <sharedItems containsSemiMixedTypes="0" containsString="0" containsNumber="1" containsInteger="1" minValue="1" maxValue="186" count="17">
        <n v="7"/>
        <n v="13"/>
        <n v="8"/>
        <n v="14"/>
        <n v="3"/>
        <n v="9"/>
        <n v="10"/>
        <n v="6"/>
        <n v="16"/>
        <n v="4"/>
        <n v="2"/>
        <n v="1"/>
        <n v="5"/>
        <n v="12"/>
        <n v="11"/>
        <n v="15"/>
        <n v="186"/>
      </sharedItems>
    </cacheField>
    <cacheField name="Región" numFmtId="0">
      <sharedItems count="34">
        <s v="REGION DEL MAULE"/>
        <s v="REGION METROPOLITANA DE SANTIAGO"/>
        <s v="REGION DEL BIO BIO"/>
        <s v="REGION DE LOS RIOS"/>
        <s v="REGION DE ATACAMA"/>
        <s v="REGION DE LA ARAUCANIA"/>
        <s v="REGION DE LOS LAGOS"/>
        <s v="REGION DEL LIBERTADOR GENERAL BERNARDO OHIGGINS"/>
        <s v="REGION DE ÑUBLE"/>
        <s v="REGION DE COQUIMBO"/>
        <s v="REGION DE ANTOFAGASTA"/>
        <s v="REGION DE TARAPACA"/>
        <s v="REGION DE VALPARAISO"/>
        <s v="REGION DE MAGALLANES Y ANTARTICA CHILENA"/>
        <s v="REGION DE AISEN DEL GENERAL CARLOS IBAÑEZ DEL CAMPO"/>
        <s v="REGION DE ARICA Y PARINACOTA"/>
        <s v="II REGION DE ANTOFAGASTA" u="1"/>
        <s v=" I REGION DE TARAPACA" u="1"/>
        <s v="V REGION DE VALPARAISO" u="1"/>
        <s v="REGION LIB. GRAL. BERNARDO O'HIGGINS" u="1"/>
        <s v="XII REGION DE MAGALLANES Y ANTART. CHILE" u="1"/>
        <s v="XI REGION DE AISEN" u="1"/>
        <s v="IX REGION DE LA ARAUCANIA" u="1"/>
        <s v="III REGION DE ATACAMA" u="1"/>
        <s v="REGION METROPOLITANA" u="1"/>
        <s v="VI REGION LIB. GRAL. BERNARDO O'HIGGINS" u="1"/>
        <s v="VII REGION DEL MAULE" u="1"/>
        <s v="REGION DE AYSEN" u="1"/>
        <s v="VIII REGION DEL BIO BIO" u="1"/>
        <s v="XV REGION DE ARICA Y PARINACOTA" u="1"/>
        <s v="IV REGION DE COQUIMBO" u="1"/>
        <s v="X REGION DE LOS LAGOS" u="1"/>
        <s v="REGION DE MAGALLANES Y ANTART. CHILE" u="1"/>
        <s v="XIV REGION DE LOS RIOS" u="1"/>
      </sharedItems>
    </cacheField>
    <cacheField name="Provincia" numFmtId="0">
      <sharedItems/>
    </cacheField>
    <cacheField name="Comuna" numFmtId="0">
      <sharedItems/>
    </cacheField>
    <cacheField name="Región de Análisis" numFmtId="0">
      <sharedItems/>
    </cacheField>
    <cacheField name="Sector" numFmtId="0">
      <sharedItems count="18">
        <s v="RECURSOS HIDRICOS"/>
        <s v="SALUD"/>
        <s v="MULTISECTORIAL"/>
        <s v="SEGURIDAD PUBLICA"/>
        <s v="VIVIENDA Y DESARROLLO URBANO"/>
        <s v="EDUCACION, CULTURA Y PATRIMONIO"/>
        <s v="DEPORTES"/>
        <s v="TRANSPORTE"/>
        <s v="ENERGIA"/>
        <s v="JUSTICIA"/>
        <s v="RECURSOS NATURALES Y MEDIO AMBIENTE"/>
        <s v="TURISMO Y COMERCIO"/>
        <s v="PESCA"/>
        <s v="INDUSTRIA, COMERCIO, FINANZAS Y TURISMO" u="1"/>
        <s v="VIVIENDA" u="1"/>
        <s v="AGUA POTABLE Y ALCANTARILLADO" u="1"/>
        <s v="DEFENSA Y SEGURIDAD" u="1"/>
        <s v="EDUCACION Y CULTURA" u="1"/>
      </sharedItems>
    </cacheField>
    <cacheField name="Subsector" numFmtId="0">
      <sharedItems count="57">
        <s v="AGUA POTABLE"/>
        <s v="BAJA COMPLEJIDAD"/>
        <s v="ASISTENCIA Y SERVICIO SOCIAL"/>
        <s v="SEGURIDAD PUBLICA"/>
        <s v="DESARROLLO URBANO"/>
        <s v="EDUCACION PREBASICA"/>
        <s v="DEPORTE FORMATIVO"/>
        <s v="TRANSPORTE URBANO,VIALIDAD PEATONAL"/>
        <s v="EDUCACION BASICA Y MEDIA"/>
        <s v="DEPORTE RECREATIVO"/>
        <s v="DISTRIBUCION Y CONEXION FINAL USUARIOS"/>
        <s v="ADMINISTRACION MULTISECTOR"/>
        <s v="VIVIENDA DEFINITIVA"/>
        <s v="CULTURA"/>
        <s v="TRANSPORTE CAMINERO"/>
        <s v="ADMINISTRACION DE JUSTICIA"/>
        <s v="TRANSPORTE MARITIMO, FLUVIAL Y LACUSTRE"/>
        <s v="MEDIO AMBIENTE"/>
        <s v="ARTE Y CULTURA"/>
        <s v="EVACUACION DISPOSICION FINAL AGUAS SERVIDAS"/>
        <s v="ORGANIZACION Y SERVICIOS COMUNALES"/>
        <s v="TRANSPORTE AEREO"/>
        <s v="TURISMO"/>
        <s v="SOLUCION HABITACIONAL PARCIAL O COMPLEMENTARIA"/>
        <s v="PESCA ARTESANAL"/>
        <s v="ALUMBRADO PUBLICO"/>
        <s v="ADMINISTRACION SEGURIDAD PUBLICA"/>
        <s v="BORDE COSTERO,PASEOS PEATONALES, PLAYAS"/>
        <s v="AGUAS LLUVIAS"/>
        <s v="AUTOGENERACION"/>
        <s v="ADMINISTRACION TRANSPORTE"/>
        <s v="DEFENSAS FLUVIALES,MARITIMAS Y CAUCES NATURALES"/>
        <s v="EDUCACION DIFERENCIAL Y ESPECIAL"/>
        <s v="ADMINISTRACION SALUD"/>
        <s v="EDUCACIÓN BASICA" u="1"/>
        <s v="INTERSUBSECTORIAL DEPORTES" u="1"/>
        <s v="ADMINISTRACION DEFENSA Y SEGURIDAD" u="1"/>
        <s v="ADMINISTRACION AGUA POTABLE Y ALCANTARILLADO" u="1"/>
        <s v="ASISTENCIA DE MENORES" u="1"/>
        <s v="EDUCACION MEDIA TECNICO" u="1"/>
        <s v="AGUA POTABLE Y ALCANTARILLADO" u="1"/>
        <s v="EDUCACION SUPERIOR" u="1"/>
        <s v="INTERSUBSECTORIAL AGUA POTABLE Y ALCANTARILLADO" u="1"/>
        <s v="EDUCACIÓN PREBÁSICA" u="1"/>
        <s v="DEPORTE COMPETITIVO" u="1"/>
        <s v="ALTA COMPLEJIDAD" u="1"/>
        <s v="INTERSUBSECTORIAL DEPORTES Y RECREACION" u="1"/>
        <s v="EDUCACIÓN BÁSICA" u="1"/>
        <s v="EDUCACIÓN BÁSICA Y MEDIA" u="1"/>
        <s v="INTERSUBSECTORIAL SEGURIDAD PUBLICA" u="1"/>
        <s v="COMERCIO" u="1"/>
        <s v="ADMINISTRACION EDUCACION Y CULTURA" u="1"/>
        <s v="DEFENSA Y SEGURIDAD" u="1"/>
        <s v="REHABILITACION ADULTOS" u="1"/>
        <s v="DEPORTE ALTO RENDIMIENTO" u="1"/>
        <s v="MEDIA COMPLEJIDAD" u="1"/>
        <s v="INTERSUBSECTORIAL MULTISECTOR" u="1"/>
      </sharedItems>
    </cacheField>
    <cacheField name="  Tipo " numFmtId="0">
      <sharedItems count="84">
        <s v="SISTEMA AGUA POTABLE RURAL"/>
        <s v="CENTRO COMUNITARIO DE SALUD FAMILIAR (CECOSF)"/>
        <s v="SAR"/>
        <s v="CASA DE ADULTO MAYOR"/>
        <s v="TENENCIA CARABINEROS"/>
        <s v="FONDO CONCURSABLE DE ESPACIOS PUBLICOS"/>
        <s v="JARDIN INFANTIL Y SALA CUNA"/>
        <s v="CENTRO DE SALUD FAMILIAR (CESFAM)"/>
        <s v="ESTADIO DE FUTBOL MUNICIPAL"/>
        <s v="VIALIDAD LOCAL"/>
        <s v="COLEGIO PREBASICA/BASICA/MEDIA CIENTIFICO HUMANISTA"/>
        <s v="VIAS URBANAS INTERMEDIAS"/>
        <s v="CENTROS DE ASISTENCIA"/>
        <s v="CANCHA DE FUTBOL COMUNAL"/>
        <s v="HOSPITALES COMUNITARIOS Y FAMILIARES (APS)"/>
        <s v="EXTENSION LINEA MEDIA TENSION Y BAJA TENSION"/>
        <s v="EDIFICACION PUBLICA"/>
        <s v="POSTA RURAL"/>
        <s v="ESTABLECIMIENTO DE LARGA ESTADIA "/>
        <s v="OTROS CULTURA"/>
        <s v="GIMNASIO MUNICIPAL"/>
        <s v="OTROS TRANSPORTE INTERURBANO"/>
        <s v="ESCUELA BASICA"/>
        <s v="RETEN CARABINEROS"/>
        <s v="COMISARIA CARABINEROS"/>
        <s v="JUZGADO (PODER JUDICIAL - CAPJ)"/>
        <s v="EXPLANADA Y RAMPA"/>
        <s v="ACERAS VIALIDAD PEATONAL"/>
        <s v="CENTRO DE TRATAMIENTO RESIDUOS SOLIDOS"/>
        <s v="FISCALIA (MINISTERIO PUBLICO)"/>
        <s v="VIAS URBANAS ESTRUCTURANTES"/>
        <s v="CENTRO CULTURAL"/>
        <s v="RED DE ALCANTARILLADO Y PLANTA TRATAMIENTO AGUAS SERVIDAS"/>
        <s v="JARDIN INFANTIL"/>
        <s v="COMPLEJO DEPORTIVO"/>
        <s v="RED DE ALCANTARILLADO"/>
        <s v="RED SECUNDARIA AREA DE MOVIMIENTO"/>
        <s v="TURISMO"/>
        <s v="MEDIALUNA PARA PRACTICA"/>
        <s v="CASETAS SANITARIAS /AAPP/ALCANTARILLADO/ENERGÍA"/>
        <s v="CEMENTERIOS"/>
        <s v="PESCA ARTESANAL"/>
        <s v="ALUMBRADO PUBLICO"/>
        <s v="PUENTE URBANO"/>
        <s v="PLAZA CIVICA"/>
        <s v="TEATRO"/>
        <s v="URBANIZACION"/>
        <s v="SUBCOMISARIA CARABINEROS"/>
        <s v="CUARTEL BOMBEROS"/>
        <s v="CUARTEL PDI"/>
        <s v="ACERAS"/>
        <s v="PLAZA"/>
        <s v="SALA ESPECIALIZADA"/>
        <s v="BORDE COSTERO"/>
        <s v="OTROS TRANSPORTE URBANO,VIALIDAD PEATONAL"/>
        <s v="IGLESIA / TEMPLO"/>
        <s v="COLECTOR AGUAS LLUVIAS"/>
        <s v="CENTRO DEPORTIVO (POLIDEPORTIVO)"/>
        <s v="FOTOVOLTAICO"/>
        <s v="PUENTE"/>
        <s v="REGISTRO CIVIL E IDENTIFICACION"/>
        <s v="CENTRO COMUNITARIO"/>
        <s v="ADMINISTRACION TRANSPORTE"/>
        <s v="OTROS DEPORTE RECREATIVO"/>
        <s v="CICLOVIAS URBANAS"/>
        <s v="OTROS DEPORTE FORMATIVO "/>
        <s v="VIVIENDAS TUTELADAS"/>
        <s v="CASETAS SANITARIAS/ALCANTARILLADO/AGUA POTABLE"/>
        <s v="RED DE DISTRIBUCION DE GAS "/>
        <s v="OTROS DEFENSAS FLUVIALES"/>
        <s v="SISTEMAS DE ALERTA Y OTROS PROTECCION CIVIL"/>
        <s v="PARQUE"/>
        <s v="OTROS ESPACIOS PUBLICOS"/>
        <s v="ESCUELA BASICA DIFERENCIAL"/>
        <s v="ESTABILIZACION DE TALUDES"/>
        <s v="PISCINA SEMIOLIMPICA ABIERTA"/>
        <s v="GESTION DE TRANSITO"/>
        <s v="POZOS DE ABSORCION"/>
        <s v="RUTA"/>
        <s v="OTROS SALUD"/>
        <s v="SERVICIO MEDICO LEGAL (SML)"/>
        <s v="CIERRE VERTEDERO"/>
        <s v="SALA CUNA"/>
        <s v="BIBLIOTECA"/>
      </sharedItems>
    </cacheField>
    <cacheField name="Fuentes" numFmtId="0">
      <sharedItems count="12">
        <s v="SECT"/>
        <s v="FNDR"/>
        <s v="FNDR+MUNIC"/>
        <s v="FNDR+SECT"/>
        <s v="SECTORIAL - MUNICIPAL - F.N.D.R." u="1"/>
        <s v=" - SECTORIAL" u="1"/>
        <s v="F.N.D.R." u="1"/>
        <s v=" - F.N.D.R." u="1"/>
        <s v="SECT+FNDR" u="1"/>
        <s v="SECTORIAL" u="1"/>
        <s v="F.N.D.R. - SECTORIAL" u="1"/>
        <s v="SECTORIAL - F.N.D.R." u="1"/>
      </sharedItems>
    </cacheField>
    <cacheField name="Fuente Predominante" numFmtId="0">
      <sharedItems count="7">
        <s v="SECTORIAL"/>
        <s v="F.N.D.R."/>
        <s v="F.N.D.R. - SECTORIAL - MUNICIPAL" u="1"/>
        <s v="F.N.D.R. - MUNICIPAL" u="1"/>
        <s v="F.N.D.R. " u="1"/>
        <s v="F.N.D.R. - SECTORIAL" u="1"/>
        <s v="F.N.D.R. - APORTES INDIRECTOS" u="1"/>
      </sharedItems>
    </cacheField>
    <cacheField name="Instituciones Financieras" numFmtId="0">
      <sharedItems/>
    </cacheField>
    <cacheField name="Institución Financiera padre" numFmtId="0">
      <sharedItems/>
    </cacheField>
    <cacheField name="Institución Financiera Principal" numFmtId="0">
      <sharedItems/>
    </cacheField>
    <cacheField name="Estado" numFmtId="0">
      <sharedItems/>
    </cacheField>
    <cacheField name="Proceso" numFmtId="0">
      <sharedItems count="6">
        <s v="CONSTRUCCION"/>
        <s v="REPOSICION"/>
        <s v="MEJORAMIENTO"/>
        <s v="AMPLIACION"/>
        <s v="INSTALACION" u="1"/>
        <s v="RESTAURACION" u="1"/>
      </sharedItems>
    </cacheField>
    <cacheField name="Etapa anterior a la Ejecución" numFmtId="0">
      <sharedItems/>
    </cacheField>
    <cacheField name="Justificación Proyecto" numFmtId="0">
      <sharedItems longText="1"/>
    </cacheField>
    <cacheField name="Descripción" numFmtId="0">
      <sharedItems longText="1"/>
    </cacheField>
    <cacheField name="N° beneficiarios Directos" numFmtId="3">
      <sharedItems containsSemiMixedTypes="0" containsString="0" containsNumber="1" containsInteger="1" minValue="0" maxValue="1826410"/>
    </cacheField>
    <cacheField name="Primer Descriptor" numFmtId="0">
      <sharedItems/>
    </cacheField>
    <cacheField name="Segundo Descriptor" numFmtId="0">
      <sharedItems/>
    </cacheField>
    <cacheField name="Tercer Descriptor" numFmtId="0">
      <sharedItems/>
    </cacheField>
    <cacheField name="Plazo Recomendado (Meses)" numFmtId="3">
      <sharedItems containsString="0" containsBlank="1" containsNumber="1" containsInteger="1" minValue="1" maxValue="54"/>
    </cacheField>
    <cacheField name="Plazo Real (Meses)" numFmtId="3">
      <sharedItems containsString="0" containsBlank="1" containsNumber="1" containsInteger="1" minValue="0" maxValue="142"/>
    </cacheField>
    <cacheField name="Observaciones plazos UT" numFmtId="0">
      <sharedItems containsBlank="1" longText="1"/>
    </cacheField>
    <cacheField name="Plazo Real vs Plazo Recomendado (Variación %)" numFmtId="4">
      <sharedItems containsString="0" containsBlank="1" containsNumber="1" minValue="-100" maxValue="2740"/>
    </cacheField>
    <cacheField name="Plazo Recomendado (Meses)2" numFmtId="3">
      <sharedItems containsString="0" containsBlank="1" containsNumber="1" containsInteger="1" minValue="0" maxValue="48"/>
    </cacheField>
    <cacheField name="Plazo Real (Meses)2" numFmtId="3">
      <sharedItems containsString="0" containsBlank="1" containsNumber="1" containsInteger="1" minValue="0" maxValue="60"/>
    </cacheField>
    <cacheField name="Observaciones plazos UT2" numFmtId="0">
      <sharedItems containsBlank="1" longText="1"/>
    </cacheField>
    <cacheField name="Plazo Real vs Plazo Recomendado (Variación %)2" numFmtId="4">
      <sharedItems containsString="0" containsBlank="1" containsNumber="1" minValue="-100" maxValue="3300"/>
    </cacheField>
    <cacheField name="Plazo Recomendado (Meses)3" numFmtId="3">
      <sharedItems containsString="0" containsBlank="1" containsNumber="1" containsInteger="1" minValue="1" maxValue="36"/>
    </cacheField>
    <cacheField name="Plazo Real (Meses)3" numFmtId="3">
      <sharedItems containsString="0" containsBlank="1" containsNumber="1" containsInteger="1" minValue="0" maxValue="60"/>
    </cacheField>
    <cacheField name="Observaciones plazos UT3" numFmtId="0">
      <sharedItems longText="1"/>
    </cacheField>
    <cacheField name="Plazo Real vs Plazo Recomendado (Variación %)3" numFmtId="4">
      <sharedItems containsString="0" containsBlank="1" containsNumber="1" minValue="-100" maxValue="5900"/>
    </cacheField>
    <cacheField name="Plazo Recomendado (Meses)4" numFmtId="3">
      <sharedItems containsString="0" containsBlank="1" containsNumber="1" containsInteger="1" minValue="1" maxValue="21"/>
    </cacheField>
    <cacheField name="Plazo Real (Meses)4" numFmtId="3">
      <sharedItems containsString="0" containsBlank="1" containsNumber="1" containsInteger="1" minValue="0" maxValue="49"/>
    </cacheField>
    <cacheField name="Observaciones plazos UT4" numFmtId="0">
      <sharedItems containsBlank="1" longText="1"/>
    </cacheField>
    <cacheField name="Plazo Real vs Plazo Recomendado (Variación %)4" numFmtId="4">
      <sharedItems containsString="0" containsBlank="1" containsNumber="1" minValue="-100" maxValue="2600"/>
    </cacheField>
    <cacheField name="Plazo Recomendado (Meses)5" numFmtId="3">
      <sharedItems containsString="0" containsBlank="1" containsNumber="1" containsInteger="1" minValue="1" maxValue="96"/>
    </cacheField>
    <cacheField name="Plazo Real (Meses)5" numFmtId="3">
      <sharedItems containsString="0" containsBlank="1" containsNumber="1" containsInteger="1" minValue="0" maxValue="136"/>
    </cacheField>
    <cacheField name="Observaciones plazos UT5" numFmtId="0">
      <sharedItems containsBlank="1" longText="1"/>
    </cacheField>
    <cacheField name="Plazo Real vs Plazo Recomendado (Variación %)5" numFmtId="4">
      <sharedItems containsString="0" containsBlank="1" containsNumber="1" minValue="-100" maxValue="6400"/>
    </cacheField>
    <cacheField name="Plazo Recomendado (Meses)6" numFmtId="3">
      <sharedItems containsSemiMixedTypes="0" containsString="0" containsNumber="1" containsInteger="1" minValue="2" maxValue="96"/>
    </cacheField>
    <cacheField name="Plazo Real (Meses)6" numFmtId="3">
      <sharedItems containsSemiMixedTypes="0" containsString="0" containsNumber="1" containsInteger="1" minValue="3" maxValue="177"/>
    </cacheField>
    <cacheField name="Observaciones plazos UT6" numFmtId="0">
      <sharedItems longText="1"/>
    </cacheField>
    <cacheField name="Plazo Real vs Plazo Recomendado (Variación %)6" numFmtId="4">
      <sharedItems containsSemiMixedTypes="0" containsString="0" containsNumber="1" minValue="-66.666666666666671" maxValue="1225"/>
    </cacheField>
    <cacheField name="Categoría de Variación Plazo Real Obra Civil" numFmtId="4">
      <sharedItems/>
    </cacheField>
    <cacheField name="N°  de Ampliaciones de Plazo" numFmtId="0">
      <sharedItems containsMixedTypes="1" containsNumber="1" containsInteger="1" minValue="0" maxValue="17"/>
    </cacheField>
    <cacheField name="Total días de ampliaciones de plazo OC" numFmtId="0">
      <sharedItems containsMixedTypes="1" containsNumber="1" containsInteger="1" minValue="0" maxValue="1243"/>
    </cacheField>
    <cacheField name="Plazo Recomendado (Meses)7" numFmtId="3">
      <sharedItems containsString="0" containsBlank="1" containsNumber="1" containsInteger="1" minValue="3" maxValue="3"/>
    </cacheField>
    <cacheField name="Plazo Real (Meses)7" numFmtId="3">
      <sharedItems containsString="0" containsBlank="1" containsNumber="1" containsInteger="1" minValue="9" maxValue="9"/>
    </cacheField>
    <cacheField name="Observaciones plazos UT7" numFmtId="0">
      <sharedItems containsBlank="1" longText="1"/>
    </cacheField>
    <cacheField name="Plazo Real vs Plazo Recomendado (Variación %)7" numFmtId="4">
      <sharedItems containsString="0" containsBlank="1" containsNumber="1" containsInteger="1" minValue="200" maxValue="200"/>
    </cacheField>
    <cacheField name="Plazo Recomendado (Meses)8" numFmtId="3">
      <sharedItems containsString="0" containsBlank="1" containsNumber="1" containsInteger="1" minValue="0" maxValue="10"/>
    </cacheField>
    <cacheField name="Plazo Real (Meses)8" numFmtId="3">
      <sharedItems containsString="0" containsBlank="1" containsNumber="1" containsInteger="1" minValue="1" maxValue="8"/>
    </cacheField>
    <cacheField name="Observaciones plazos UT8" numFmtId="0">
      <sharedItems containsBlank="1" longText="1"/>
    </cacheField>
    <cacheField name="Plazo Real vs Plazo Recomendado (Variación %)8" numFmtId="4">
      <sharedItems containsString="0" containsBlank="1" containsNumber="1" minValue="-70" maxValue="300"/>
    </cacheField>
    <cacheField name="Plazo Recomendado (Meses)9" numFmtId="3">
      <sharedItems containsString="0" containsBlank="1" containsNumber="1" containsInteger="1" minValue="1" maxValue="12"/>
    </cacheField>
    <cacheField name="Plazo Real (Meses)9" numFmtId="3">
      <sharedItems containsString="0" containsBlank="1" containsNumber="1" containsInteger="1" minValue="0" maxValue="42"/>
    </cacheField>
    <cacheField name="Observaciones plazos UT9" numFmtId="0">
      <sharedItems containsBlank="1" longText="1"/>
    </cacheField>
    <cacheField name="Plazo Real vs Plazo Recomendado (Variación %)9" numFmtId="4">
      <sharedItems containsString="0" containsBlank="1" containsNumber="1" minValue="-100" maxValue="2000"/>
    </cacheField>
    <cacheField name="PLAZO TOTAL RECOMENDADO SIN Tiempos Muertos.  (Meses)" numFmtId="3">
      <sharedItems containsSemiMixedTypes="0" containsString="0" containsNumber="1" containsInteger="1" minValue="3" maxValue="96"/>
    </cacheField>
    <cacheField name="PLAZO TOTAL RECOMENDADO CON Tiempos Muertos.  (Meses)" numFmtId="3">
      <sharedItems containsSemiMixedTypes="0" containsString="0" containsNumber="1" containsInteger="1" minValue="3" maxValue="96"/>
    </cacheField>
    <cacheField name="PLAZO TOTAL REAL SIN Tiempos Muertos.  (Meses)" numFmtId="3">
      <sharedItems containsSemiMixedTypes="0" containsString="0" containsNumber="1" containsInteger="1" minValue="0" maxValue="177"/>
    </cacheField>
    <cacheField name="PLAZO TOTAL REAL CON Tiempos Muertos.  (Meses)" numFmtId="3">
      <sharedItems containsSemiMixedTypes="0" containsString="0" containsNumber="1" containsInteger="1" minValue="3" maxValue="177"/>
    </cacheField>
    <cacheField name="Tiempo Muerto" numFmtId="3">
      <sharedItems containsSemiMixedTypes="0" containsString="0" containsNumber="1" containsInteger="1" minValue="0" maxValue="40"/>
    </cacheField>
    <cacheField name="Observaciones plazos UT10" numFmtId="0">
      <sharedItems longText="1"/>
    </cacheField>
    <cacheField name="Plazo Real vs Plazo Recomendado SIN tiempos Muertos (Variación %)" numFmtId="4">
      <sharedItems containsSemiMixedTypes="0" containsString="0" containsNumber="1" minValue="-100" maxValue="1225"/>
    </cacheField>
    <cacheField name="Plazo Real vs Plazo Recomendado CON tiempos Muertos (Variación %)" numFmtId="4">
      <sharedItems containsSemiMixedTypes="0" containsString="0" containsNumber="1" minValue="-58.62068965517242" maxValue="1225"/>
    </cacheField>
    <cacheField name="Observaciones Plazos SEREMI" numFmtId="0">
      <sharedItems longText="1"/>
    </cacheField>
    <cacheField name="Categoría de Variación Plazo Total Real" numFmtId="0">
      <sharedItems/>
    </cacheField>
    <cacheField name="Rangos Plazo Total (años)" numFmtId="0">
      <sharedItems/>
    </cacheField>
    <cacheField name="Fecha de entrega del terreno" numFmtId="0">
      <sharedItems containsMixedTypes="1" containsNumber="1" containsInteger="1" minValue="42727" maxValue="42727"/>
    </cacheField>
    <cacheField name="Total de Gastos con Contrato" numFmtId="3">
      <sharedItems containsSemiMixedTypes="0" containsString="0" containsNumber="1" containsInteger="1" minValue="0" maxValue="18084975"/>
    </cacheField>
    <cacheField name="Total de Gastos administrativos u otros sin Contrato" numFmtId="3">
      <sharedItems containsSemiMixedTypes="0" containsString="0" containsNumber="1" containsInteger="1" minValue="0" maxValue="8837377"/>
    </cacheField>
    <cacheField name="Total Gastado" numFmtId="3">
      <sharedItems containsSemiMixedTypes="0" containsString="0" containsNumber="1" containsInteger="1" minValue="0" maxValue="20954805"/>
    </cacheField>
    <cacheField name="Total SIGFE" numFmtId="3">
      <sharedItems containsSemiMixedTypes="0" containsString="0" containsNumber="1" containsInteger="1" minValue="0" maxValue="20916479"/>
    </cacheField>
    <cacheField name="Diferencia BIP-SIGFE" numFmtId="3">
      <sharedItems containsSemiMixedTypes="0" containsString="0" containsNumber="1" containsInteger="1" minValue="-5441778" maxValue="8505497"/>
    </cacheField>
    <cacheField name="Observaciones gastos UT" numFmtId="0">
      <sharedItems longText="1"/>
    </cacheField>
    <cacheField name="CATEGORÍAS GASTOS" numFmtId="0">
      <sharedItems/>
    </cacheField>
    <cacheField name="Unidad de medida " numFmtId="0">
      <sharedItems count="19">
        <s v="Nro. de Arranques Totales"/>
        <s v="Metros Cuadrados"/>
        <s v="Metros"/>
        <s v="Número de Empalmes"/>
        <s v="Kilómetros"/>
        <s v="Habitante Beneficiado"/>
        <s v="Nro. Unidades Domiciliarias"/>
        <s v="Unidad"/>
        <s v="Número de Soluciones"/>
        <s v="Toneladas Métricas (1000 Kg)"/>
        <s v="Número de Luminarias"/>
        <s v="Metros Cubicos"/>
        <s v="NRO. TONELADAS RECOLECTADAS" u="1"/>
        <s v="KILOMETROS" u="1"/>
        <s v="NUMERO DE EMPALMES" u="1"/>
        <s v="HECTAREA" u="1"/>
        <s v="Nro. de Arranques Nuevos" u="1"/>
        <s v="LITROS / SEGUNDO" u="1"/>
        <s v="NUMERO DE SOLUCIONES" u="1"/>
      </sharedItems>
    </cacheField>
    <cacheField name="Magnitud Recomendada (Ex Ante)" numFmtId="3">
      <sharedItems containsSemiMixedTypes="0" containsString="0" containsNumber="1" containsInteger="1" minValue="3" maxValue="313288"/>
    </cacheField>
    <cacheField name="Magnitud Real (Ex post)" numFmtId="3">
      <sharedItems containsSemiMixedTypes="0" containsString="0" containsNumber="1" minValue="3" maxValue="313288"/>
    </cacheField>
    <cacheField name="Indicador de Cumplimiento de la Magnitud (%)" numFmtId="3">
      <sharedItems containsSemiMixedTypes="0" containsString="0" containsNumber="1" minValue="2.1739130434782608" maxValue="217.39130434782606"/>
    </cacheField>
    <cacheField name="Observaciones Magnitud Unidad Técnica" numFmtId="0">
      <sharedItems longText="1"/>
    </cacheField>
    <cacheField name="Observaciones Magnitud SEREMI" numFmtId="0">
      <sharedItems longText="1"/>
    </cacheField>
    <cacheField name="Categoría Magnitud" numFmtId="3">
      <sharedItems count="3">
        <s v="Real &gt; Recomendada"/>
        <s v="Real &lt; Recomendada"/>
        <s v="Real = Recomendada"/>
      </sharedItems>
    </cacheField>
    <cacheField name="Recepción Provisoria" numFmtId="0">
      <sharedItems longText="1"/>
    </cacheField>
    <cacheField name="Fecha Recepción Provisoria" numFmtId="0">
      <sharedItems/>
    </cacheField>
    <cacheField name="Recepción Definitiva" numFmtId="0">
      <sharedItems longText="1"/>
    </cacheField>
    <cacheField name="Fecha Recepción Definitiva" numFmtId="0">
      <sharedItems/>
    </cacheField>
    <cacheField name="El proyecto está en Operación" numFmtId="0">
      <sharedItems/>
    </cacheField>
    <cacheField name=" Fecha  Inicio de la Operación" numFmtId="0">
      <sharedItems/>
    </cacheField>
    <cacheField name="Describa posibles situaciones que estén afectando la normal operación del proyecto" numFmtId="0">
      <sharedItems longText="1"/>
    </cacheField>
    <cacheField name="Causas de la no operación" numFmtId="0">
      <sharedItems containsBlank="1" longText="1"/>
    </cacheField>
    <cacheField name="Categoría Operación" numFmtId="0">
      <sharedItems count="2">
        <s v="En Operación"/>
        <s v="Sin Operar"/>
      </sharedItems>
    </cacheField>
    <cacheField name="Situaciones positivas y/o negativas que se presentaron durante la ejecución del proyecto u otras particularidades de este. _x000a_(Institución Técnica)" numFmtId="0">
      <sharedItems longText="1"/>
    </cacheField>
    <cacheField name="Responsable de la Información Técnica" numFmtId="0">
      <sharedItems/>
    </cacheField>
    <cacheField name="Institución Responsable de la Información Técnica" numFmtId="0">
      <sharedItems count="345">
        <s v="DIRECCION DE OBRAS HIDRAULICAS MOP REGION DEL MAULE"/>
        <s v="SERVICIO SALUD METROP. OCCIDENTE"/>
        <s v="SERVICIO SALUD TALCAHUANO"/>
        <s v="MUNICIPALIDAD DE PAILLACO REGION DE LOS RIOS"/>
        <s v="CARABINEROS DE CHILE"/>
        <s v="SERVICIO VIVIENDA Y URBANIZACION REGION DE ATACAMA"/>
        <s v="JUNTA NACIONAL JARDINES INFANTILES REGION METROPOLITANA DE SANTIAGO"/>
        <s v="SERVICIO SALUD ARAUCANIA SUR"/>
        <s v="MUNICIPALIDAD DE SAN JUAN DE LA COSTA"/>
        <s v="SERVICIO VIVIENDA Y URBANIZACION REGION DE LOS LAGOS"/>
        <s v="ARQUITECTURA MOP REGION DE LA ARAUCANIA"/>
        <s v="SERVICIO VIVIENDA Y URBANIZACION REGION DEL LIBERTADOR GENERAL BERNARDO O'HIGGINS"/>
        <s v="MUNICIPALIDAD DE CHILLAN"/>
        <s v="MUNICIPALIDAD DE VILCUN"/>
        <s v="SERVICIO SALUD CONCEPCION"/>
        <s v="GOBIERNO REGIONAL - REGION DE COQUIMBO"/>
        <s v="ARQUITECTURA MOP REGION DE LOS RIOS"/>
        <s v="SERVICIO VIVIENDA Y URBANIZACION REGION DE ANTOFAGASTA"/>
        <s v="SERVICIO SALUD IQUIQUE"/>
        <s v="MUNICIPALIDAD DE RANCAGUA"/>
        <s v="MUNICIPALIDAD DE QUINTA NORMAL"/>
        <s v="MUNICIPALIDAD DE TEMUCO"/>
        <s v="VIALIDAD MOP REGION DE LA ARAUCANIA"/>
        <s v="MUNICIPALIDAD DE MONTE PATRIA"/>
        <s v="DIRECCION DE ARQUITECTURA MOP"/>
        <s v="CORPORACION ADMINISTRATIVA DEL PODER JUDICIAL"/>
        <s v="DIRECCION DE OBRAS PORTUARIAS"/>
        <s v="MUNICIPALIDAD DE VALLENAR"/>
        <s v="MUNICIPALIDAD DE FUTALEUFU"/>
        <s v="MINISTERIO PUBLICO"/>
        <s v="MUNICIPALIDAD DE HUALPEN"/>
        <s v="MUNICIPALIDAD DE COPIAPO"/>
        <s v="MUNICIPALIDAD DE ÑIQUEN"/>
        <s v="MUNICIPALIDAD DE MELIPILLA"/>
        <s v="MUNICIPALIDAD DE CALDERA"/>
        <s v="DIRECCION DE OBRAS HIDRAULICAS MOP REGION METROPOLITANA DE SANTIAGO"/>
        <s v="MUNICIPALIDAD DE PAIHUANO"/>
        <s v="MUNICIPALIDAD DE PURRANQUE"/>
        <s v="MUNICIPALIDAD DE PLACILLA"/>
        <s v="SERVICIO VIVIENDA Y URBANIZACION REGION DE MAGALLANES Y ANTARTICA CHILENA"/>
        <s v="SERVICIO VIVIENDA Y URBANIZACION REGION DEL BIO BIO"/>
        <s v="ARQUITECTURA MOP REGION DE COQUIMBO"/>
        <s v="MUNICIPALIDAD DE SAN PEDRO ATACAMA"/>
        <s v="SERVICIO SALUD BIO BIO"/>
        <s v="MUNICIPALIDAD DE PEUMO"/>
        <s v="MUNICIPALIDAD DE VILLARRICA"/>
        <s v="AEROPUERTOS MOP REGION DE LOS LAGOS"/>
        <s v="SERVICIO VIVIENDA Y URBANIZACION REGION DEL MAULE"/>
        <s v="MUNICIPALIDAD DE PELARCO"/>
        <s v="MUNICIPALIDAD DE CASABLANCA"/>
        <s v="MUNICIPALIDAD DE SANTA JUANA"/>
        <s v="MUNICIPALIDAD DE LA HIGUERA"/>
        <s v="OBRAS PORTUARIAS MOP REGION DE COQUIMBO"/>
        <s v="MUNICIPALIDAD DE EL MONTE"/>
        <s v="SERVICIO VIVIENDA Y URBANIZACION REGION METROPOLITANA DE SANTIAGO"/>
        <s v="MUNICIPALIDAD DE YERBAS BUENAS"/>
        <s v="MUNICIPALIDAD DE LA PINTANA"/>
        <s v="MUNICIPALIDAD DE TALAGANTE"/>
        <s v="MUNICIPALIDAD DE TUCAPEL"/>
        <s v="MUNICIPALIDAD DE YUMBEL"/>
        <s v="MUNICIPALIDAD DE AYSEN"/>
        <s v="MUNICIPALIDAD DE MEJILLONES"/>
        <s v="ARQUITECTURA MOP REGION DE ATACAMA"/>
        <s v="SERVICIO SALUD MAULE"/>
        <s v="MUNICIPALIDAD DE ANTUCO"/>
        <s v="MUNICIPALIDAD DE CAÑETE"/>
        <s v="ARQUITECTURA MOP REGION DE AISEN DEL GENERAL CARLOS IBAÑEZ DEL CAMPO"/>
        <s v="MUNICIPALIDAD DE OSORNO"/>
        <s v="MUNICIPALIDAD DE PUTRE REGION DE ARICA Y PARINACOTA"/>
        <s v="JUNTA NACIONAL JARDINES INFANTILES REGION DE VALPARAISO"/>
        <s v="DEPARTAMENTO DE ESTUDIOS - MDS"/>
        <s v="SERVICIO VIVIENDA Y URBANIZACION REGION DE VALPARAISO"/>
        <s v="DIRECCION DE OBRAS HIDRAULICAS MOP REGION DE LOS RIOS"/>
        <s v="SERVICIO VIVIENDA Y URBANIZACION REGION DE COQUIMBO"/>
        <s v="SERVICIO SALUD VIÑA DEL MAR QUILLOTA"/>
        <s v="MUNICIPALIDAD DE TOCOPILLA"/>
        <s v="SERVICIO SALUD ARICA REGION DE ARICA Y PARINACOTA"/>
        <s v="ARQUITECTURA MOP REGION DEL LIBERTADOR GENERAL BERNARDO O'HIGGINS"/>
        <s v="MUNICIPALIDAD DE PANGUIPULLI REGION DE LOS RIOS"/>
        <s v="DIRECCION DE OBRAS HIDRAULICAS"/>
        <s v="OBRAS PORTUARIAS MOP REGION DE ARICA Y PARINACOTA"/>
        <s v="JUNTA NACIONAL JARDINES INFANTILES REGION DE COQUIMBO"/>
        <s v="MUNICIPALIDAD DE CONCON"/>
        <s v="SERVICIO VIVIENDA Y URBANIZACION REGION DE LOS RIOS"/>
        <s v="MUNICIPALIDAD DE RENGO"/>
        <s v="JUNTA NACIONAL JARDINES INFANTILES REGION DEL MAULE"/>
        <s v="MUNICIPALIDAD DE EL QUISCO"/>
        <s v="MINISTERIO DE SALUD"/>
        <s v="GOBIERNO REGIONAL - REGION DE AISEN DEL GENERAL CARLOS IBAÑEZ DEL CAMPO"/>
        <s v="DIRECCION DE VIALIDAD"/>
        <s v="MUNICIPALIDAD DE DIEGO DE ALMAGRO"/>
        <s v="SERVICIO SALUD AYSEN"/>
        <s v="SERVICIO SALUD ATACAMA"/>
        <s v="SERVICIO SALUD VALDIVIA REGION DE LOS RIOS"/>
        <s v="MUNICIPALIDAD DE NATALES"/>
        <s v="MUNICIPALIDAD DE LAUTARO"/>
        <s v="MUNICIPALIDAD DE VALDIVIA REGION DE LOS RIOS"/>
        <s v="MUNICIPALIDAD DE PUERTO MONTT"/>
        <s v="MUNICIPALIDAD DE LEBU"/>
        <s v="SERVICIO VIVIENDA Y URBANIZACION REGION DE ARICA Y PARINACOTA"/>
        <s v="MUNICIPALIDAD DE FREIRINA"/>
        <s v="OBRAS PORTUARIAS MOP REGION DE TARAPACA"/>
        <s v="MUNICIPALIDAD DE MACHALI"/>
        <s v="MUNICIPALIDAD DE PUNTA ARENAS"/>
        <s v="GOBIERNO REGIONAL - REGION DE ARICA Y PARINACOTA"/>
        <s v="SERVICIO SALUD DE CHILOE"/>
        <s v="DIRECCION DE OBRAS HIDRAULICAS MOP REGION DE AISEN DEL GENERAL CARLOS IBAÑEZ DEL CAMPO"/>
        <s v="MUNICIPALIDAD DE LA REINA"/>
        <s v="MUNICIPALIDAD DE TORRES DEL PAINE"/>
        <s v="SERVICIO VIVIENDA Y URBANIZACION REGION DE LA ARAUCANIA"/>
        <s v="SEREMI VIVIENDA REGION DE ÑUBLE"/>
        <s v="AGUA POTABLE RURAL"/>
        <s v="MUNICIPALIDAD DE LAMPA"/>
        <s v="MUNICIPALIDAD DE PALMILLA"/>
        <s v="MUNICIPALIDAD DE FRUTILLAR"/>
        <s v="MUNICIPALIDAD DE LOS LAGOS REGION DE LOS RIOS"/>
        <s v="JUNTA NACIONAL DE JARDINES INFANTILES"/>
        <s v="MUNICIPALIDAD DE SAN CARLOS"/>
        <s v="MUNICIPALIDAD DE LOS MUERMOS"/>
        <s v="INSTITUTO NACIONAL DE DEPORTES"/>
        <s v="MUNICIPALIDAD DE LAJA"/>
        <s v="MUNICIPALIDAD DE LOS ANGELES"/>
        <s v="SERVICIO SALUD ARAUCO"/>
        <s v="MUNICIPALIDAD DE SAN FERNANDO"/>
        <s v="SERVICIO SALUD COQUIMBO"/>
        <s v="MUNICIPALIDAD DE LA UNION REGION DE LOS RIOS"/>
        <s v="ARQUITECTURA MOP REGION DE TARAPACA"/>
        <s v="MUNICIPALIDAD DE LUMACO"/>
        <s v="SEREMI VIVIENDA REGION METROPOLITANA DE SANTIAGO"/>
        <s v="SERVICIO VIVIENDA Y URBANIZACION REGION DE AISEN DEL GENERAL CARLOS IBAÑEZ DEL CAMPO"/>
        <s v="MUNICIPALIDAD DE SAN JAVIER"/>
        <s v="MUNICIPALIDAD DE GORBEA"/>
        <s v="MUNICIPALIDAD DE CONSTITUCION"/>
        <s v="DIRECCION DE OBRAS HIDRAULICAS MOP REGION DE LA ARAUCANIA"/>
        <s v="MUNICIPALIDAD DE QUILLON"/>
        <s v="MUNICIPALIDAD DE ANDACOLLO"/>
        <s v="SERVICIO SALUD METROP. SUR"/>
        <s v="MUNICIPALIDAD DE CHANCO" u="1"/>
        <s v="MUNICIPALIDAD DE SAN RAMON" u="1"/>
        <s v="SERVICIO NACIONAL DE MENORES" u="1"/>
        <s v="VIALIDAD MOP III REGION DE ATACAMA" u="1"/>
        <s v="DIRECCION DE OBRAS HIDRAULICAS MOP VIII REGION" u="1"/>
        <s v="MUNICIPALIDAD DE ILLAPEL" u="1"/>
        <s v="SERVICIO DE IMPUESTOS INTERNOS" u="1"/>
        <s v="OBRAS PORTUARIAS MOP XIV REGION DE LOS RIOS" u="1"/>
        <s v="MUNICIPALIDAD DE TENO" u="1"/>
        <s v="MUNICIPALIDAD DE PAPUDO" u="1"/>
        <s v="MUNICIPALIDAD DE PADRE HURTADO" u="1"/>
        <s v="SERVICIO VIVIENDA Y URBANIZACION XIV REGION" u="1"/>
        <s v="MUNICIPALIDAD DE CORONEL" u="1"/>
        <s v="MUNICIPALIDAD DE NUEVA IMPERIAL" u="1"/>
        <s v="MUNICIPALIDAD DE SAN PEDRO DE LA PAZ" u="1"/>
        <s v="MUNICIPALIDAD DE LOS VILOS" u="1"/>
        <s v="MUNICIPALIDAD DE MAIPU" u="1"/>
        <s v="MUNICIPALIDAD DE PENCAHUE" u="1"/>
        <s v="AEROPUERTOS MOP I REGION DE TARAPACA" u="1"/>
        <s v="SEREMI VIVIENDA III REGION DE ATACAMA" u="1"/>
        <s v="MUNICIPALIDAD DE LO PRADO" u="1"/>
        <s v="MUNICIPALIDAD DE ARAUCO" u="1"/>
        <s v="MUNICIPALIDAD DE PORVENIR" u="1"/>
        <s v="JUNTA NACIONAL JARDINES INFANTILES XV REGION" u="1"/>
        <s v="MUNICIPALIDAD DE CUNCO" u="1"/>
        <s v="MUNICIPALIDAD DE HUARA" u="1"/>
        <s v="MUNICIPALIDAD DE NOGALES" u="1"/>
        <s v="MUNICIPALIDAD DE BULNES" u="1"/>
        <s v="MUNICIPALIDAD DE OHIGGINS" u="1"/>
        <s v="MUNICIPALIDAD DE PEDRO A. CERDA" u="1"/>
        <s v="SERVICIO VIVIENDA Y URBANIZACION III REGION" u="1"/>
        <s v="SERVICIO VIVIENDA Y URBANIZACION VII REGION" u="1"/>
        <s v="SERVICIO VIVIENDA Y URBANIZACION XII REGION" u="1"/>
        <s v="MUNICIPALIDAD DE QUILPUE" u="1"/>
        <s v="MUNICIPALIDAD DE COQUIMBO" u="1"/>
        <s v="MUNICIPALIDAD DE LOS ALAMOS" u="1"/>
        <s v="MUNICIPALIDAD DE VALPARAISO" u="1"/>
        <s v="MUNICIPALIDAD DE ANTOFAGASTA" u="1"/>
        <s v="MUNICIPALIDAD DE HUECHURABA" u="1"/>
        <s v="MUNICIPALIDAD DE SAN CLEMENTE" u="1"/>
        <s v="VIALIDAD MOP IV REGION DE COQUIMBO" u="1"/>
        <s v="MUNICIPALIDAD DE NANCAGUA" u="1"/>
        <s v="ARQUITECTURA MOP VI REGION" u="1"/>
        <s v="MUNICIPALIDAD DE CAMARONES (REGION XV)" u="1"/>
        <s v="OBRAS PORTUARIAS MOP IV REGION DE COQUIMBO" u="1"/>
        <s v="JUNTA NACIONAL JARDINES INFANTILES VIII REGION" u="1"/>
        <s v="ARQUITECTURA MOP IV REGION DE COQUIMBO" u="1"/>
        <s v="INSTITUTO NACIONAL DE DEPORTES III REGION" u="1"/>
        <s v="DIRECCION DE OBRAS HIDRAULICAS MOP VI REGION" u="1"/>
        <s v="MUNICIPALIDAD DE VIÑA DEL MAR" u="1"/>
        <s v="SERVICIO VIVIENDA Y URBANIZACION IV REGION" u="1"/>
        <s v="MUNICIPALIDAD DE POZO ALMONTE" u="1"/>
        <s v="ARQUITECTURA MOP IX REGION DE LA ARAUCANIA" u="1"/>
        <s v="MUNICIPALIDAD DE CANELA" u="1"/>
        <s v="MUNICIPALIDAD DE DALCAHUE" u="1"/>
        <s v="OBRAS PORTUARIAS MOP XII REGION" u="1"/>
        <s v="SERVICIO SALUD ARICA (REGION XV)" u="1"/>
        <s v="MUNICIPALIDAD DE RAUCO" u="1"/>
        <s v="MUNICIPALIDAD DE QUEMCHI" u="1"/>
        <s v="MUNICIPALIDAD DE VICTORIA" u="1"/>
        <s v="MUNICIPALIDAD DE ALTO DEL CARMEN" u="1"/>
        <s v="SERVICIO DE AGUA POTABLE RURAL X REGION" u="1"/>
        <s v="MUNICIPALIDAD DE RECOLETA" u="1"/>
        <s v="DIRECCION DE OBRAS HIDRAULICAS MOP X REGION" u="1"/>
        <s v="DIRECCION DE OBRAS HIDRAULICAS MOP XIV REGION" u="1"/>
        <s v="JUNTA NACIONAL JARDINES INFANTILES REGION METRO." u="1"/>
        <s v="SERVICIO SALUD ÑUBLE" u="1"/>
        <s v="SEREMI VIVIENDA V REGION DE VALPARAISO" u="1"/>
        <s v="DIRECCION DE OBRAS HIDRAULICAS MOP II REGION" u="1"/>
        <s v="MUNICIPALIDAD DE ANCUD" u="1"/>
        <s v="MUNICIPALIDAD DE RENAICO" u="1"/>
        <s v="MUNICIPALIDAD DE PITRUFQUEN" u="1"/>
        <s v="VIALIDAD MOP I REGION DE TARAPACA" u="1"/>
        <s v="MUNICIPALIDAD DE FRESIA" u="1"/>
        <s v="SERVICIO SALUD METROP. NORTE" u="1"/>
        <s v="ARQUITECTURA MOP X REGION DE LOS LAGOS" u="1"/>
        <s v="SERVICIO SALUD ANTOFAGASTA" u="1"/>
        <s v="MUNICIPALIDAD DE CERRILLOS" u="1"/>
        <s v="OBRAS PORTUARIAS MOP X REGION DE LOS LAGOS" u="1"/>
        <s v="SERVICIO VIVIENDA Y URBANIZACION VI REGION" u="1"/>
        <s v="JUNTA NACIONAL JARDINES INFANTILES VI REGION" u="1"/>
        <s v="MUNICIPALIDAD DE CURICO" u="1"/>
        <s v="MUNICIPALIDAD DE COYHAIQUE" u="1"/>
        <s v="MUNICIPALIDAD DE CABILDO" u="1"/>
        <s v="MUNICIPALIDAD DE ALGARROBO" u="1"/>
        <s v="MUNICIPALIDAD DE LA SERENA" u="1"/>
        <s v="MUNICIPALIDAD DE CHIGUAYANTE" u="1"/>
        <s v="DIRECCION DE OBRAS HIDRAULICAS MOP VII REGION" u="1"/>
        <s v="DIRECCION DE OBRAS HIDRAULICAS MOP XII REGION" u="1"/>
        <s v="MUNICIPALIDAD DE BARNECHEA" u="1"/>
        <s v="MUNICIPALIDAD DE COMBARBALA" u="1"/>
        <s v="MUNICIPALIDAD DE MARIA ELENA" u="1"/>
        <s v="MUNICIPALIDAD DE SAN IGNACIO" u="1"/>
        <s v="MUNICIPALIDAD DE PEÑALOLEN" u="1"/>
        <s v="MUNICIPALIDAD DE CORRAL (REGION XIV)" u="1"/>
        <s v="SERVICIO VIVIENDA Y URBANIZACION II REGION" u="1"/>
        <s v="OBRAS PORTUARIAS MOP II REGION DE ANTOFAGASTA" u="1"/>
        <s v="MUNICIPALIDAD DE QUILLOTA" u="1"/>
        <s v="GOBIERNO REGIONAL - REGION III ATACAMA" u="1"/>
        <s v="MUNICIPALIDAD DE CONCEPCION" u="1"/>
        <s v="MUNICIPALIDAD DE SAN FELIPE" u="1"/>
        <s v="SUBSECRETARIA DE SALUD PUBLICA" u="1"/>
        <s v="SERVICIO SALUD METROP. SUR ORIENTE" u="1"/>
        <s v="SERVICIO SALUD VALDIVIA (REGION XIV)" u="1"/>
        <s v="JUNTA NACIONAL JARDINES INFANTILES X REGION" u="1"/>
        <s v="DIRECCION DE OBRAS HIDRAULICAS MOP IV REGION" u="1"/>
        <s v="JUNTA NACIONAL JARDINES INFANTILES XIV REGION" u="1"/>
        <s v="MUNICIPALIDAD DE HUASCO" u="1"/>
        <s v="MUNICIPALIDAD DE SANTA MARIA" u="1"/>
        <s v="MUNICIPALIDAD DE CURACO DE VELEZ" u="1"/>
        <s v="OBRAS PORTUARIAS MOP VII REGION DEL MAULE" u="1"/>
        <s v="SERVICIO VIVIENDA Y URBANIZACION V REGION" u="1"/>
        <s v="MUNICIPALIDAD DE HUALAIHUE" u="1"/>
        <s v="MUNICIPALIDAD DE CHILE CHICO" u="1"/>
        <s v="MUNICIPALIDAD DE VILLA ALEMANA" u="1"/>
        <s v="DIRECCION DE OBRAS HIDRAULICAS MOP IX REGION" u="1"/>
        <s v="MUNICIPALIDAD DE LIMACHE" u="1"/>
        <s v="MUNICIPALIDAD DE QUELLON" u="1"/>
        <s v="ARQUITECTURA MOP VII REGION" u="1"/>
        <s v="MUNICIPALIDAD DE SAN NICOLAS" u="1"/>
        <s v="CORPORACION NACIONAL FORESTAL XI REGION" u="1"/>
        <s v="ARQUITECTURA MOP VIII REGION DEL BIO BIO" u="1"/>
        <s v="MUNICIPALIDAD DE SAN PABLO" u="1"/>
        <s v="MUNICIPALIDAD DE VICUÑA" u="1"/>
        <s v="SERVICIO SALUD RELONCAVI" u="1"/>
        <s v="MUNICIPALIDAD DE NACIMIENTO" u="1"/>
        <s v="MUNICIPALIDAD DE PUERTO VARAS" u="1"/>
        <s v="SERVICIO VIVIENDA Y URBANIZACION I REGION" u="1"/>
        <s v="MUNICIPALIDAD DE ALHUE" u="1"/>
        <s v="MUNICIPALIDAD DE GUAITECAS" u="1"/>
        <s v="MUNICIPALIDAD DE RIO NEGRO" u="1"/>
        <s v="MUNICIPALIDAD DE RIO IBAÑEZ" u="1"/>
        <s v="MUNICIPALIDAD DE PUENTE ALTO" u="1"/>
        <s v="SERVICIO VIVIENDA Y URBANIZACION XV REGION" u="1"/>
        <s v="MUNICIPALIDAD DE COCHRANE" u="1"/>
        <s v="MUNICIPALIDAD DE PEÑAFLOR" u="1"/>
        <s v="MUNICIPALIDAD DE COLLIPULLI" u="1"/>
        <s v="MUNICIPALIDAD DE CURANILAHUE" u="1"/>
        <s v="SUBSECRETARIA DE TRANSPORTES" u="1"/>
        <s v="MUNICIPALIDAD DE PADRE LAS CASAS" u="1"/>
        <s v="MUNICIPALIDAD DE QUINTERO" u="1"/>
        <s v="MUNICIPALIDAD DE TALCAHUANO" u="1"/>
        <s v="MUNICIPALIDAD DE TIERRA AMARILLA" u="1"/>
        <s v="MUNICIPALIDAD DE ARICA (REGION XV)" u="1"/>
        <s v="MUNICIPALIDAD DE PUTRE (REGION XV)" u="1"/>
        <s v="SERVICIO VIVIENDA Y URBANIZACION IX REGION" u="1"/>
        <s v="JUNTA NACIONAL JARDINES INFANTILES VII REGION" u="1"/>
        <s v="MUNICIPALIDAD DE OVALLE" u="1"/>
        <s v="MUNICIPALIDAD DE ALTO BIO BIO" u="1"/>
        <s v="MUNICIPALIDAD DE EL TABO" u="1"/>
        <s v="MUNICIPALIDAD DE LA GRANJA" u="1"/>
        <s v="INSTITUTO NACIONAL DE DEPORTES IX REGION" u="1"/>
        <s v="MUNICIPALIDAD DE SANTIAGO" u="1"/>
        <s v="REGISTRO CIVIL XV REGION DE ARICA Y PARINACOTA" u="1"/>
        <s v="GOBIERNO REGIONAL - REGION XI AYSEN DEL GRAL. CAR." u="1"/>
        <s v="MUNICIPALIDAD DE CISNES" u="1"/>
        <s v="MUNICIPALIDAD DE QUILLECO" u="1"/>
        <s v="SERVICIO SALUD VALPARAISO SAN ANTONIO" u="1"/>
        <s v="JUNTA NACIONAL JARDINES INFANTILES IV REGION" u="1"/>
        <s v="MUNICIPALIDAD DE SAN JOAQUIN" u="1"/>
        <s v="INSTITUTO NACIONAL DEL DEPORTE" u="1"/>
        <s v="GENDARMERIA VII REGION DEL MAULE" u="1"/>
        <s v="MUNICIPALIDAD DE FUTRONO (REGION XIV)" u="1"/>
        <s v="GOBIERNO REGIONAL - REGION VI LIBERT. BERNARDO O." u="1"/>
        <s v="MUNICIPALIDAD DE RENCA" u="1"/>
        <s v="MUNICIPALIDAD DE ALTO HOSPICIO" u="1"/>
        <s v="JUNTA NACIONAL JARDINES INFANTILES IX REGION" u="1"/>
        <s v="DIRECCION DE OBRAS HIDRAULICAS MOP REGION METROPO" u="1"/>
        <s v="MUNICIPALIDAD DE LLAY LLAY" u="1"/>
        <s v="MUNICIPALIDAD DE LA CALERA" u="1"/>
        <s v="VIALIDAD MOP XI REGION DE AISEN" u="1"/>
        <s v="MUNICIPALIDAD DE ZAPALLAR" u="1"/>
        <s v="MUNICIPALIDAD DE PUQUELDON" u="1"/>
        <s v="VIALIDAD MOP IX REGION DE LA ARAUCANIA" u="1"/>
        <s v="MUNICIPALIDAD DE PANGUIPULLI (REGION XIV)" u="1"/>
        <s v="VIALIDAD MOP VI REGION LIB.GRAL. BERNARDO O'HIGGIN" u="1"/>
        <s v="MUNICIPALIDAD DE LOS ANDES" u="1"/>
        <s v="MUNICIPALIDAD DE SALAMANCA" u="1"/>
        <s v="MUNICIPALIDAD DE PAILLACO (REGION XIV)" u="1"/>
        <s v="MUNICIPALIDAD DE VALDIVIA (REGION XIV)" u="1"/>
        <s v="MUNICIPALIDAD DE NAVIDAD" u="1"/>
        <s v="ARQUITECTURA MOP XI REGION DE AISEN" u="1"/>
        <s v="MUNICIPALIDAD DE SAN ANTONIO" u="1"/>
        <s v="SERVICIO SALUD ARAUCANIA NORTE" u="1"/>
        <s v="VIALIDAD MOP VIII REGION DEL BIO BIO" u="1"/>
        <s v="MUNICIPALIDAD DE PIRQUE" u="1"/>
        <s v="MUNICIPALIDAD DE CODEGUA" u="1"/>
        <s v="MUNICIPALIDAD DE LOS LAGOS (REGION XIV)" u="1"/>
        <s v="MUNICIPALIDAD DE MARIQUINA (REGION XIV)" u="1"/>
        <s v="ARQUITECTURA MOP II REGION DE ANTOFAGASTA" u="1"/>
        <s v="SERVICIO VIVIENDA Y URBANIZACION XI REGION" u="1"/>
        <s v="MUNICIPALIDAD DE LOLOL" u="1"/>
        <s v="MUNICIPALIDAD DE COLINA" u="1"/>
        <s v="MUNICIPALIDAD DE PUCON" u="1"/>
        <s v="MUNICIPALIDAD DE TOME" u="1"/>
        <s v="SERVICIO VIVIENDA Y URBANIZACION VIII REGION" u="1"/>
        <s v="MUNICIPALIDAD DE OLMUE" u="1"/>
        <s v="SERVICIO SALUD OHIGGINS" u="1"/>
        <s v="DIRECCION DE OBRAS HIDRAULICAS MOP XV REGION" u="1"/>
        <s v="SERVICIO VIVIENDA Y URBANIZACION REGION METROPOLIT" u="1"/>
        <s v="MUNICIPALIDAD DE SAN ROSENDO" u="1"/>
        <s v="JUNTA NACIONAL JARDINES INFANTILES XI REGION" u="1"/>
        <s v="MUNICIPALIDAD DE DOÑIHUE" u="1"/>
        <s v="ARQUITECTURA MOP I REGION DE TARAPACA" u="1"/>
        <s v="GOBIERNO REGIONAL - REGION IV COQUIMBO" u="1"/>
        <s v="MUNICIPALIDAD DE PICHILEMU" u="1"/>
        <s v="MUNICIPALIDAD DE QUEILEN" u="1"/>
        <s v="SERVICIO VIVIENDA Y URBANIZACION X REGION" u="1"/>
      </sharedItems>
    </cacheField>
    <cacheField name="Analista Responsable de la Modificación." numFmtId="0">
      <sharedItems/>
    </cacheField>
    <cacheField name="Institución Analista Responsable de la Modificación." numFmtId="0">
      <sharedItems/>
    </cacheField>
    <cacheField name="Administrador Responsable de la Modificación." numFmtId="0">
      <sharedItems/>
    </cacheField>
    <cacheField name="Institución Administrador Responsable de la Modificación." numFmtId="0">
      <sharedItems/>
    </cacheField>
    <cacheField name="Primer RS de la etapa de ejecución" numFmtId="0">
      <sharedItems/>
    </cacheField>
    <cacheField name="RS que da origen a la ejecución presupuestaria (primera asignación)" numFmtId="0">
      <sharedItems/>
    </cacheField>
    <cacheField name="Al RS que da origen a la ejecución prespuestaria (diferencia)" numFmtId="0">
      <sharedItems containsSemiMixedTypes="0" containsString="0" containsNumber="1" containsInteger="1" minValue="0" maxValue="2566"/>
    </cacheField>
    <cacheField name="Creación asignación presupuestaria que da origen a la ejecución" numFmtId="0">
      <sharedItems containsDate="1" containsMixedTypes="1" minDate="2010-06-01T00:00:00" maxDate="2017-09-08T00:00:00"/>
    </cacheField>
    <cacheField name="A la Creación asignación presupuestaria" numFmtId="0">
      <sharedItems containsSemiMixedTypes="0" containsString="0" containsNumber="1" containsInteger="1" minValue="0" maxValue="827"/>
    </cacheField>
    <cacheField name="Primer gasto administrativo" numFmtId="0">
      <sharedItems containsDate="1" containsMixedTypes="1" minDate="2015-01-29T00:00:00" maxDate="2017-12-20T00:00:00"/>
    </cacheField>
    <cacheField name="Al Primer gasto administrativo " numFmtId="0">
      <sharedItems containsSemiMixedTypes="0" containsString="0" containsNumber="1" containsInteger="1" minValue="0" maxValue="2163"/>
    </cacheField>
    <cacheField name="Primer contrato del proyecto " numFmtId="0">
      <sharedItems containsDate="1" containsMixedTypes="1" minDate="2015-05-16T00:00:00" maxDate="2017-02-02T00:00:00"/>
    </cacheField>
    <cacheField name="Al Primer contrato del proyecto" numFmtId="0">
      <sharedItems containsString="0" containsBlank="1" containsNumber="1" containsInteger="1" minValue="0" maxValue="2054"/>
    </cacheField>
    <cacheField name="Primer contrato del proyecto de obra civil" numFmtId="0">
      <sharedItems containsDate="1" containsMixedTypes="1" minDate="2016-01-08T00:00:00" maxDate="2017-02-11T00:00:00"/>
    </cacheField>
    <cacheField name="Al Primer contrato del proyecto de obra civil" numFmtId="3">
      <sharedItems containsString="0" containsBlank="1" containsNumber="1" containsInteger="1" minValue="0" maxValue="2054"/>
    </cacheField>
    <cacheField name="Fecha de entrega del terreno2" numFmtId="0">
      <sharedItems containsDate="1" containsMixedTypes="1" minDate="2016-12-23T00:00:00" maxDate="2017-02-11T00:00:00"/>
    </cacheField>
    <cacheField name="A la Entrega del terreno " numFmtId="0">
      <sharedItems containsSemiMixedTypes="0" containsString="0" containsNumber="1" containsInteger="1" minValue="0" maxValue="285"/>
    </cacheField>
    <cacheField name="Primer gasto con cargo al proyecto del primer contrato de obra civil" numFmtId="0">
      <sharedItems containsDate="1" containsMixedTypes="1" minDate="2012-05-01T00:00:00" maxDate="2018-05-03T00:00:00"/>
    </cacheField>
    <cacheField name="Al Primer gasto con cargo al proyecto del primer contrato de obra civil" numFmtId="0">
      <sharedItems containsSemiMixedTypes="0" containsString="0" containsNumber="1" containsInteger="1" minValue="0" maxValue="686"/>
    </cacheField>
    <cacheField name="Total GA Primer RS" numFmtId="3">
      <sharedItems containsSemiMixedTypes="0" containsString="0" containsNumber="1" containsInteger="1" minValue="140" maxValue="3229"/>
    </cacheField>
    <cacheField name="Total GA RS Orígen Ejecución" numFmtId="3">
      <sharedItems containsSemiMixedTypes="0" containsString="0" containsNumber="1" containsInteger="1" minValue="121" maxValue="2731"/>
    </cacheField>
    <cacheField name="Observaciones" numFmtId="0">
      <sharedItems longText="1"/>
    </cacheField>
    <cacheField name="Tipo de Adjudicación del Contrato de Obra Civil" numFmtId="0">
      <sharedItems/>
    </cacheField>
    <cacheField name="N° de Licitaciones" numFmtId="0">
      <sharedItems containsMixedTypes="1" containsNumber="1" containsInteger="1" minValue="0" maxValue="6"/>
    </cacheField>
    <cacheField name="Postuló al SNI [SI /NO]" numFmtId="0">
      <sharedItems/>
    </cacheField>
    <cacheField name="¿Quién realizó la Etapa?" numFmtId="0">
      <sharedItems/>
    </cacheField>
    <cacheField name="Postuló al SNI [SI /NO]2" numFmtId="0">
      <sharedItems/>
    </cacheField>
    <cacheField name="¿Quién realizó la Etapa?2" numFmtId="0">
      <sharedItems/>
    </cacheField>
    <cacheField name="Postuló al SNI [SI /NO]3" numFmtId="0">
      <sharedItems/>
    </cacheField>
    <cacheField name="¿Quién realizó la Etapa?3" numFmtId="0">
      <sharedItems/>
    </cacheField>
    <cacheField name="Postuló al SNI [SI /NO]4" numFmtId="0">
      <sharedItems/>
    </cacheField>
    <cacheField name="¿Quién realizó la Etapa?4" numFmtId="0">
      <sharedItems/>
    </cacheField>
    <cacheField name="Observaciones2" numFmtId="0">
      <sharedItems longText="1"/>
    </cacheField>
    <cacheField name="Consultorías" numFmtId="3">
      <sharedItems containsSemiMixedTypes="0" containsString="0" containsNumber="1" containsInteger="1" minValue="0" maxValue="496605"/>
    </cacheField>
    <cacheField name="Equipamiento" numFmtId="3">
      <sharedItems containsSemiMixedTypes="0" containsString="0" containsNumber="1" containsInteger="1" minValue="0" maxValue="1381414"/>
    </cacheField>
    <cacheField name="Equipos" numFmtId="3">
      <sharedItems containsSemiMixedTypes="0" containsString="0" containsNumber="1" containsInteger="1" minValue="0" maxValue="714842"/>
    </cacheField>
    <cacheField name="Expropiación" numFmtId="3">
      <sharedItems containsSemiMixedTypes="0" containsString="0" containsNumber="1" containsInteger="1" minValue="0" maxValue="4731008"/>
    </cacheField>
    <cacheField name="Gastos Admnistrativos" numFmtId="3">
      <sharedItems containsSemiMixedTypes="0" containsString="0" containsNumber="1" containsInteger="1" minValue="0" maxValue="43493"/>
    </cacheField>
    <cacheField name="Obras Civiles" numFmtId="3">
      <sharedItems containsSemiMixedTypes="0" containsString="0" containsNumber="1" containsInteger="1" minValue="54599" maxValue="18443316"/>
    </cacheField>
    <cacheField name="Terrenos" numFmtId="3">
      <sharedItems containsSemiMixedTypes="0" containsString="0" containsNumber="1" containsInteger="1" minValue="0" maxValue="31512"/>
    </cacheField>
    <cacheField name="Vehículos" numFmtId="3">
      <sharedItems containsSemiMixedTypes="0" containsString="0" containsNumber="1" containsInteger="1" minValue="0" maxValue="262276"/>
    </cacheField>
    <cacheField name="Otros Gastos" numFmtId="3">
      <sharedItems containsSemiMixedTypes="0" containsString="0" containsNumber="1" containsInteger="1" minValue="0" maxValue="126000"/>
    </cacheField>
    <cacheField name="Otros Aportes Indirectos" numFmtId="3">
      <sharedItems containsSemiMixedTypes="0" containsString="0" containsNumber="1" containsInteger="1" minValue="0" maxValue="115514"/>
    </cacheField>
    <cacheField name="Monto Total Recomendado (Primer RS Ejecución) [M$]" numFmtId="3">
      <sharedItems containsSemiMixedTypes="0" containsString="0" containsNumber="1" containsInteger="1" minValue="69597" maxValue="20411241"/>
    </cacheField>
    <cacheField name="Consultorías2" numFmtId="3">
      <sharedItems containsSemiMixedTypes="0" containsString="0" containsNumber="1" containsInteger="1" minValue="0" maxValue="496605"/>
    </cacheField>
    <cacheField name="Equipamiento2" numFmtId="3">
      <sharedItems containsSemiMixedTypes="0" containsString="0" containsNumber="1" containsInteger="1" minValue="0" maxValue="1381414"/>
    </cacheField>
    <cacheField name="Equipos2" numFmtId="3">
      <sharedItems containsSemiMixedTypes="0" containsString="0" containsNumber="1" containsInteger="1" minValue="0" maxValue="714842"/>
    </cacheField>
    <cacheField name="Expropiación2" numFmtId="3">
      <sharedItems containsSemiMixedTypes="0" containsString="0" containsNumber="1" containsInteger="1" minValue="0" maxValue="4731008"/>
    </cacheField>
    <cacheField name="Gastos Admnistrativos2" numFmtId="3">
      <sharedItems containsSemiMixedTypes="0" containsString="0" containsNumber="1" containsInteger="1" minValue="0" maxValue="43493"/>
    </cacheField>
    <cacheField name="Obras Civiles2" numFmtId="3">
      <sharedItems containsSemiMixedTypes="0" containsString="0" containsNumber="1" containsInteger="1" minValue="54599" maxValue="18443316"/>
    </cacheField>
    <cacheField name="Terrenos2" numFmtId="3">
      <sharedItems containsSemiMixedTypes="0" containsString="0" containsNumber="1" containsInteger="1" minValue="0" maxValue="31512"/>
    </cacheField>
    <cacheField name="Vehículos2" numFmtId="3">
      <sharedItems containsSemiMixedTypes="0" containsString="0" containsNumber="1" containsInteger="1" minValue="0" maxValue="262276"/>
    </cacheField>
    <cacheField name="Otros Gastos2" numFmtId="3">
      <sharedItems containsSemiMixedTypes="0" containsString="0" containsNumber="1" containsInteger="1" minValue="0" maxValue="126000"/>
    </cacheField>
    <cacheField name="Otros Aportes Indirectos2" numFmtId="3">
      <sharedItems containsSemiMixedTypes="0" containsString="0" containsNumber="1" containsInteger="1" minValue="0" maxValue="837861"/>
    </cacheField>
    <cacheField name="Monto Total Recomendado (RS que da origen a ejecución presupuestaria) [M$]" numFmtId="3">
      <sharedItems containsSemiMixedTypes="0" containsString="0" containsNumber="1" containsInteger="1" minValue="69597" maxValue="20411241"/>
    </cacheField>
    <cacheField name="Observaciones Financiamiento de la Inversión Unidad Financiera" numFmtId="0">
      <sharedItems longText="1"/>
    </cacheField>
    <cacheField name="Consultorías3" numFmtId="3">
      <sharedItems containsSemiMixedTypes="0" containsString="0" containsNumber="1" containsInteger="1" minValue="0" maxValue="526407"/>
    </cacheField>
    <cacheField name="Equipamiento3" numFmtId="3">
      <sharedItems containsSemiMixedTypes="0" containsString="0" containsNumber="1" containsInteger="1" minValue="0" maxValue="515737"/>
    </cacheField>
    <cacheField name="Equipos3" numFmtId="3">
      <sharedItems containsSemiMixedTypes="0" containsString="0" containsNumber="1" containsInteger="1" minValue="0" maxValue="912693"/>
    </cacheField>
    <cacheField name="Expropiación3" numFmtId="3">
      <sharedItems containsSemiMixedTypes="0" containsString="0" containsNumber="1" containsInteger="1" minValue="0" maxValue="8835138"/>
    </cacheField>
    <cacheField name="Gastos Admnistrativos3" numFmtId="3">
      <sharedItems containsSemiMixedTypes="0" containsString="0" containsNumber="1" containsInteger="1" minValue="0" maxValue="89250"/>
    </cacheField>
    <cacheField name="Obras Civiles3" numFmtId="3">
      <sharedItems containsSemiMixedTypes="0" containsString="0" containsNumber="1" containsInteger="1" minValue="59956" maxValue="17294588"/>
    </cacheField>
    <cacheField name="Terrenos3" numFmtId="3">
      <sharedItems containsSemiMixedTypes="0" containsString="0" containsNumber="1" containsInteger="1" minValue="0" maxValue="31512"/>
    </cacheField>
    <cacheField name="Vehículos3" numFmtId="3">
      <sharedItems containsSemiMixedTypes="0" containsString="0" containsNumber="1" containsInteger="1" minValue="0" maxValue="243613"/>
    </cacheField>
    <cacheField name="Otros Gastos3" numFmtId="3">
      <sharedItems containsSemiMixedTypes="0" containsString="0" containsNumber="1" containsInteger="1" minValue="0" maxValue="37781"/>
    </cacheField>
    <cacheField name="Otros Aportes Indirectos3" numFmtId="3">
      <sharedItems containsSemiMixedTypes="0" containsString="0" containsNumber="1" containsInteger="1" minValue="0" maxValue="910000"/>
    </cacheField>
    <cacheField name="TOTAL MONTOS CONTRATADOS[M$]" numFmtId="3">
      <sharedItems containsSemiMixedTypes="0" containsString="0" containsNumber="1" containsInteger="1" minValue="72071" maxValue="20958973"/>
    </cacheField>
    <cacheField name="Observaciones Institución Financiera" numFmtId="0">
      <sharedItems longText="1"/>
    </cacheField>
    <cacheField name="Consultorías4" numFmtId="3">
      <sharedItems containsSemiMixedTypes="0" containsString="0" containsNumber="1" containsInteger="1" minValue="0" maxValue="522547"/>
    </cacheField>
    <cacheField name="Equipamiento4" numFmtId="3">
      <sharedItems containsSemiMixedTypes="0" containsString="0" containsNumber="1" containsInteger="1" minValue="0" maxValue="515737"/>
    </cacheField>
    <cacheField name="Equipos4" numFmtId="3">
      <sharedItems containsSemiMixedTypes="0" containsString="0" containsNumber="1" containsInteger="1" minValue="0" maxValue="912693"/>
    </cacheField>
    <cacheField name="Expropiación4" numFmtId="3">
      <sharedItems containsSemiMixedTypes="0" containsString="0" containsNumber="1" containsInteger="1" minValue="0" maxValue="8835138"/>
    </cacheField>
    <cacheField name="Gastos Admnistrativos G A" numFmtId="3">
      <sharedItems containsSemiMixedTypes="0" containsString="0" containsNumber="1" containsInteger="1" minValue="0" maxValue="89250"/>
    </cacheField>
    <cacheField name="Obras Civiles4" numFmtId="3">
      <sharedItems containsSemiMixedTypes="0" containsString="0" containsNumber="1" containsInteger="1" minValue="59956" maxValue="31288910"/>
    </cacheField>
    <cacheField name="Terrenos4" numFmtId="3">
      <sharedItems containsSemiMixedTypes="0" containsString="0" containsNumber="1" containsInteger="1" minValue="0" maxValue="31512"/>
    </cacheField>
    <cacheField name="Vehículos4" numFmtId="3">
      <sharedItems containsSemiMixedTypes="0" containsString="0" containsNumber="1" containsInteger="1" minValue="0" maxValue="243612"/>
    </cacheField>
    <cacheField name="Otros Gastos4" numFmtId="3">
      <sharedItems containsSemiMixedTypes="0" containsString="0" containsNumber="1" containsInteger="1" minValue="0" maxValue="37781"/>
    </cacheField>
    <cacheField name="Otros Aportes Indirectos4" numFmtId="3">
      <sharedItems containsSemiMixedTypes="0" containsString="0" containsNumber="1" containsInteger="1" minValue="0" maxValue="910000"/>
    </cacheField>
    <cacheField name="Total Gastos Reales  [M$]" numFmtId="3">
      <sharedItems containsSemiMixedTypes="0" containsString="0" containsNumber="1" containsInteger="1" minValue="72070" maxValue="31444160"/>
    </cacheField>
    <cacheField name="Observaciones Gastos Reales Unidad Financiera" numFmtId="0">
      <sharedItems longText="1"/>
    </cacheField>
    <cacheField name="Diferencia BIP - SIGFE" numFmtId="3">
      <sharedItems containsSemiMixedTypes="0" containsString="0" containsNumber="1" containsInteger="1" minValue="-3816" maxValue="28160019"/>
    </cacheField>
    <cacheField name="CATEGORÍAS GASTOS (después de  Correción Gastos)" numFmtId="0">
      <sharedItems count="3">
        <s v="BIP &gt; SIGFE"/>
        <s v="BIP = SIGFE"/>
        <s v="BIP &lt; SIGFE"/>
      </sharedItems>
    </cacheField>
    <cacheField name="Consultorías5" numFmtId="3">
      <sharedItems containsSemiMixedTypes="0" containsString="0" containsNumber="1" containsInteger="1" minValue="0" maxValue="4211063"/>
    </cacheField>
    <cacheField name="Equipamiento5" numFmtId="3">
      <sharedItems containsSemiMixedTypes="0" containsString="0" containsNumber="1" containsInteger="1" minValue="0" maxValue="515737"/>
    </cacheField>
    <cacheField name="Equipos5" numFmtId="3">
      <sharedItems containsSemiMixedTypes="0" containsString="0" containsNumber="1" containsInteger="1" minValue="0" maxValue="912692"/>
    </cacheField>
    <cacheField name="Expropiación5" numFmtId="3">
      <sharedItems containsSemiMixedTypes="0" containsString="0" containsNumber="1" containsInteger="1" minValue="0" maxValue="8835134"/>
    </cacheField>
    <cacheField name="Gastos Admnistrativos4" numFmtId="3">
      <sharedItems containsSemiMixedTypes="0" containsString="0" containsNumber="1" containsInteger="1" minValue="0" maxValue="25751"/>
    </cacheField>
    <cacheField name="Obras Civiles5" numFmtId="3">
      <sharedItems containsSemiMixedTypes="0" containsString="0" containsNumber="1" containsInteger="1" minValue="0" maxValue="14875202"/>
    </cacheField>
    <cacheField name="Terrenos5" numFmtId="3">
      <sharedItems containsSemiMixedTypes="0" containsString="0" containsNumber="1" containsInteger="1" minValue="0" maxValue="0"/>
    </cacheField>
    <cacheField name="Vehículos5" numFmtId="3">
      <sharedItems containsSemiMixedTypes="0" containsString="0" containsNumber="1" containsInteger="1" minValue="0" maxValue="243612"/>
    </cacheField>
    <cacheField name="Otros Gastos5" numFmtId="3">
      <sharedItems containsSemiMixedTypes="0" containsString="0" containsNumber="1" containsInteger="1" minValue="0" maxValue="37781"/>
    </cacheField>
    <cacheField name="Otros Aportes Indirectos5" numFmtId="3">
      <sharedItems containsSemiMixedTypes="0" containsString="0" containsNumber="1" containsInteger="1" minValue="0" maxValue="0"/>
    </cacheField>
    <cacheField name="Total SIGFE NOMINAL" numFmtId="3">
      <sharedItems containsSemiMixedTypes="0" containsString="0" containsNumber="1" containsInteger="1" minValue="0" maxValue="20916479"/>
    </cacheField>
    <cacheField name="Consultorías6" numFmtId="3">
      <sharedItems containsSemiMixedTypes="0" containsString="0" containsNumber="1" containsInteger="1" minValue="0" maxValue="4214346"/>
    </cacheField>
    <cacheField name="Equipamiento6" numFmtId="3">
      <sharedItems containsSemiMixedTypes="0" containsString="0" containsNumber="1" containsInteger="1" minValue="0" maxValue="529146"/>
    </cacheField>
    <cacheField name="Equipos6" numFmtId="3">
      <sharedItems containsSemiMixedTypes="0" containsString="0" containsNumber="1" containsInteger="1" minValue="0" maxValue="959719"/>
    </cacheField>
    <cacheField name="Expropiación6" numFmtId="3">
      <sharedItems containsSemiMixedTypes="0" containsString="0" containsNumber="1" containsInteger="1" minValue="0" maxValue="9572976"/>
    </cacheField>
    <cacheField name="Gastos Admnistrativos A S" numFmtId="3">
      <sharedItems containsSemiMixedTypes="0" containsString="0" containsNumber="1" containsInteger="1" minValue="0" maxValue="27519"/>
    </cacheField>
    <cacheField name="Obras Civiles6" numFmtId="3">
      <sharedItems containsSemiMixedTypes="0" containsString="0" containsNumber="1" containsInteger="1" minValue="0" maxValue="15552725"/>
    </cacheField>
    <cacheField name="Terrenos6" numFmtId="3">
      <sharedItems containsSemiMixedTypes="0" containsString="0" containsNumber="1" containsInteger="1" minValue="0" maxValue="0"/>
    </cacheField>
    <cacheField name="Vehículos6" numFmtId="3">
      <sharedItems containsSemiMixedTypes="0" containsString="0" containsNumber="1" containsInteger="1" minValue="0" maxValue="257444"/>
    </cacheField>
    <cacheField name="Otros Gastos6" numFmtId="3">
      <sharedItems containsSemiMixedTypes="0" containsString="0" containsNumber="1" containsInteger="1" minValue="0" maxValue="39926"/>
    </cacheField>
    <cacheField name="Otros Aportes Indirectos6" numFmtId="3">
      <sharedItems containsSemiMixedTypes="0" containsString="0" containsNumber="1" containsInteger="1" minValue="0" maxValue="0"/>
    </cacheField>
    <cacheField name="Total Sigfe Actualizado a Moneda Presupuesto 2018" numFmtId="3">
      <sharedItems containsSemiMixedTypes="0" containsString="0" containsNumber="1" containsInteger="1" minValue="0" maxValue="22671534"/>
    </cacheField>
    <cacheField name="Situaciones positivas y/o negativas que se presentaron durante la ejecución del proyecto u otras particularidades de este.(Institución Financiera)" numFmtId="3">
      <sharedItems longText="1"/>
    </cacheField>
    <cacheField name="Consultorías7" numFmtId="3">
      <sharedItems containsSemiMixedTypes="0" containsString="0" containsNumber="1" containsInteger="1" minValue="0" maxValue="854653"/>
    </cacheField>
    <cacheField name="Equipamiento7" numFmtId="3">
      <sharedItems containsSemiMixedTypes="0" containsString="0" containsNumber="1" containsInteger="1" minValue="0" maxValue="2377403"/>
    </cacheField>
    <cacheField name="Equipos7" numFmtId="3">
      <sharedItems containsSemiMixedTypes="0" containsString="0" containsNumber="1" containsInteger="1" minValue="0" maxValue="841351"/>
    </cacheField>
    <cacheField name="Expropiación7" numFmtId="3">
      <sharedItems containsSemiMixedTypes="0" containsString="0" containsNumber="1" containsInteger="1" minValue="0" maxValue="5821147"/>
    </cacheField>
    <cacheField name="Gastos Admnistrativos G A2" numFmtId="3">
      <sharedItems containsSemiMixedTypes="0" containsString="0" containsNumber="1" containsInteger="1" minValue="0" maxValue="74851"/>
    </cacheField>
    <cacheField name="Obras Civiles7" numFmtId="3">
      <sharedItems containsSemiMixedTypes="0" containsString="0" containsNumber="1" containsInteger="1" minValue="56019" maxValue="31740804"/>
    </cacheField>
    <cacheField name="Terrenos7" numFmtId="3">
      <sharedItems containsSemiMixedTypes="0" containsString="0" containsNumber="1" containsInteger="1" minValue="0" maxValue="38773"/>
    </cacheField>
    <cacheField name="Vehículos7" numFmtId="3">
      <sharedItems containsSemiMixedTypes="0" containsString="0" containsNumber="1" containsInteger="1" minValue="0" maxValue="308692"/>
    </cacheField>
    <cacheField name="Otros Gastos7" numFmtId="3">
      <sharedItems containsSemiMixedTypes="0" containsString="0" containsNumber="1" containsInteger="1" minValue="0" maxValue="148299"/>
    </cacheField>
    <cacheField name="Otros Aportes Indirectos7" numFmtId="3">
      <sharedItems containsSemiMixedTypes="0" containsString="0" containsNumber="1" containsInteger="1" minValue="0" maxValue="1103295"/>
    </cacheField>
    <cacheField name="Monto Total Recomendado (RS que da origen a ejecución presupuestaria) [M$] Actualizados a Moneda Presupuesto 2018" numFmtId="3">
      <sharedItems containsSemiMixedTypes="0" containsString="0" containsNumber="1" containsInteger="1" minValue="78311" maxValue="35127587"/>
    </cacheField>
    <cacheField name="Monto Total Reevaluado Actualizado (a moneda presupuesto 2018)" numFmtId="3">
      <sharedItems containsSemiMixedTypes="0" containsString="0" containsNumber="1" containsInteger="1" minValue="0" maxValue="23560845"/>
    </cacheField>
    <cacheField name="Consultorías8" numFmtId="3">
      <sharedItems containsSemiMixedTypes="0" containsString="0" containsNumber="1" containsInteger="1" minValue="0" maxValue="554314"/>
    </cacheField>
    <cacheField name="Equipamiento8" numFmtId="3">
      <sharedItems containsSemiMixedTypes="0" containsString="0" containsNumber="1" containsInteger="1" minValue="0" maxValue="529146"/>
    </cacheField>
    <cacheField name="Equipos8" numFmtId="3">
      <sharedItems containsSemiMixedTypes="0" containsString="0" containsNumber="1" containsInteger="1" minValue="0" maxValue="976331"/>
    </cacheField>
    <cacheField name="Expropiación8" numFmtId="3">
      <sharedItems containsSemiMixedTypes="0" containsString="0" containsNumber="1" containsInteger="1" minValue="0" maxValue="9572979"/>
    </cacheField>
    <cacheField name="Gastos Admnistrativos G A_x0009_" numFmtId="3">
      <sharedItems containsSemiMixedTypes="0" containsString="0" containsNumber="1" containsInteger="1" minValue="0" maxValue="94318"/>
    </cacheField>
    <cacheField name="Obras Civiles8" numFmtId="3">
      <sharedItems containsSemiMixedTypes="0" containsString="0" containsNumber="1" containsInteger="1" minValue="59956" maxValue="23131372"/>
    </cacheField>
    <cacheField name="Terrenos8" numFmtId="3">
      <sharedItems containsSemiMixedTypes="0" containsString="0" containsNumber="1" containsInteger="1" minValue="0" maxValue="33301"/>
    </cacheField>
    <cacheField name="Vehículos8" numFmtId="3">
      <sharedItems containsSemiMixedTypes="0" containsString="0" containsNumber="1" containsInteger="1" minValue="0" maxValue="257445"/>
    </cacheField>
    <cacheField name="Otros Gastos8" numFmtId="3">
      <sharedItems containsSemiMixedTypes="0" containsString="0" containsNumber="1" containsInteger="1" minValue="0" maxValue="39926"/>
    </cacheField>
    <cacheField name="Otros Aportes Indirectos8" numFmtId="3">
      <sharedItems containsSemiMixedTypes="0" containsString="0" containsNumber="1" containsInteger="1" minValue="0" maxValue="0"/>
    </cacheField>
    <cacheField name="TOTAL MONTOS CONTRATADOS[M$] Actualizados a a Moneda Presupuesto 2018)" numFmtId="3">
      <sharedItems containsSemiMixedTypes="0" containsString="0" containsNumber="1" containsInteger="1" minValue="73945" maxValue="24000675"/>
    </cacheField>
    <cacheField name="Consultorías9" numFmtId="3">
      <sharedItems containsSemiMixedTypes="0" containsString="0" containsNumber="1" containsInteger="1" minValue="0" maxValue="544010"/>
    </cacheField>
    <cacheField name="Equipamiento9" numFmtId="3">
      <sharedItems containsSemiMixedTypes="0" containsString="0" containsNumber="1" containsInteger="1" minValue="0" maxValue="529145"/>
    </cacheField>
    <cacheField name="Equipos9" numFmtId="3">
      <sharedItems containsSemiMixedTypes="0" containsString="0" containsNumber="1" containsInteger="1" minValue="0" maxValue="959719"/>
    </cacheField>
    <cacheField name="Expropiación9" numFmtId="3">
      <sharedItems containsSemiMixedTypes="0" containsString="0" containsNumber="1" containsInteger="1" minValue="0" maxValue="9572979"/>
    </cacheField>
    <cacheField name="Gastos Admnistrativos G A3" numFmtId="3">
      <sharedItems containsSemiMixedTypes="0" containsString="0" containsNumber="1" containsInteger="1" minValue="0" maxValue="94318"/>
    </cacheField>
    <cacheField name="Obras Civiles9" numFmtId="3">
      <sharedItems containsSemiMixedTypes="0" containsString="0" containsNumber="1" containsInteger="1" minValue="59956" maxValue="22229340"/>
    </cacheField>
    <cacheField name="Terrenos9" numFmtId="3">
      <sharedItems containsSemiMixedTypes="0" containsString="0" containsNumber="1" containsInteger="1" minValue="0" maxValue="33301"/>
    </cacheField>
    <cacheField name="Vehículos9" numFmtId="3">
      <sharedItems containsSemiMixedTypes="0" containsString="0" containsNumber="1" containsInteger="1" minValue="0" maxValue="257444"/>
    </cacheField>
    <cacheField name="Otros Gastos9" numFmtId="3">
      <sharedItems containsSemiMixedTypes="0" containsString="0" containsNumber="1" containsInteger="1" minValue="0" maxValue="39926"/>
    </cacheField>
    <cacheField name="Otros Aportes Indirectos9" numFmtId="3">
      <sharedItems containsSemiMixedTypes="0" containsString="0" containsNumber="1" containsInteger="1" minValue="0" maxValue="0"/>
    </cacheField>
    <cacheField name="TOTAL COSTOS REALES  [M$] ACTUALIZADOS a Moneda Presupuesto 2018" numFmtId="3">
      <sharedItems containsSemiMixedTypes="0" containsString="0" containsNumber="1" containsInteger="1" minValue="72980" maxValue="23081744"/>
    </cacheField>
    <cacheField name="Indicador de Montos Contratados" numFmtId="4">
      <sharedItems containsSemiMixedTypes="0" containsString="0" containsNumber="1" minValue="-42.52074792520748" maxValue="220.79416689332669"/>
    </cacheField>
    <cacheField name="Indicador de Costos Reales" numFmtId="4">
      <sharedItems containsSemiMixedTypes="0" containsString="0" containsNumber="1" minValue="-46.327964224177165" maxValue="131.59973749023698"/>
    </cacheField>
    <cacheField name="Indicador de Costos Reales Obra Civil" numFmtId="4">
      <sharedItems containsSemiMixedTypes="0" containsString="0" containsNumber="1" minValue="-42.838443236136811" maxValue="135.11173526415485"/>
    </cacheField>
    <cacheField name="Indicador de Costos Reales vs Montos Contratados" numFmtId="4">
      <sharedItems containsSemiMixedTypes="0" containsString="0" containsNumber="1" minValue="-34.030362672314084" maxValue="9.7702211643392101"/>
    </cacheField>
    <cacheField name="Indicador de Costos Reales/Monto Total Reevaluado" numFmtId="4">
      <sharedItems containsString="0" containsBlank="1" containsNumber="1" minValue="-29.994105475507638" maxValue="27.06693726684415"/>
    </cacheField>
    <cacheField name="Indicador Costo Total por Magnitud" numFmtId="3">
      <sharedItems containsSemiMixedTypes="0" containsString="0" containsNumber="1" minValue="6.1200008421111729" maxValue="1153791"/>
    </cacheField>
    <cacheField name="Indicador Costo Real Obra Civil por Magnitud" numFmtId="3">
      <sharedItems containsSemiMixedTypes="0" containsString="0" containsNumber="1" minValue="4.0162667808195147" maxValue="1104629.5"/>
    </cacheField>
    <cacheField name="Observaciones Indicadores de Costos SEREMI" numFmtId="0">
      <sharedItems longText="1"/>
    </cacheField>
    <cacheField name="Categoría Indicadores de Costos Reales Totales" numFmtId="0">
      <sharedItems/>
    </cacheField>
    <cacheField name="Categoría Indicadores de Costos Reales Obra Civil" numFmtId="0">
      <sharedItems/>
    </cacheField>
    <cacheField name="Tamaño Costos Reales Obra Civil" numFmtId="0">
      <sharedItems/>
    </cacheField>
    <cacheField name="Tamaño Costos Reales totales" numFmtId="0">
      <sharedItems/>
    </cacheField>
    <cacheField name="Responsable de la Información Financiera" numFmtId="0">
      <sharedItems/>
    </cacheField>
    <cacheField name="Institución Responsable de la Información Financiera" numFmtId="0">
      <sharedItems count="94">
        <s v="DIRECCION DE OBRAS HIDRAULICAS"/>
        <s v="MINISTERIO DE SALUD"/>
        <s v="GOBIERNO REGIONAL - REGION DE LOS RIOS"/>
        <s v="CARABINEROS DE CHILE"/>
        <s v="SERVICIO VIVIENDA Y URBANIZACION REGION DE ATACAMA"/>
        <s v="JUNTA NACIONAL DE JARDINES INFANTILES"/>
        <s v="GOBIERNO REGIONAL - REGION DE LA ARAUCANIA"/>
        <s v="GOBIERNO REGIONAL - REGION DE LOS LAGOS"/>
        <s v="GOBIERNO REGIONAL - REGION DEL LIBERTADOR GENERAL BERNARDO O'HIGGINS"/>
        <s v="GOBIERNO REGIONAL - REGION DEL BIO BIO"/>
        <s v="GOBIERNO REGIONAL - REGION DE COQUIMBO"/>
        <s v="SERVICIO VIVIENDA Y URBANIZACION REGION DE ANTOFAGASTA"/>
        <s v="GOBIERNO REGIONAL - REGION DE TARAPACA"/>
        <s v="GOBIERNO REGIONAL - REGION METROPOLITANA DE SANTIAGO"/>
        <s v="CORPORACION ADMINISTRATIVA DEL PODER JUDICIAL"/>
        <s v="DIRECCION DE OBRAS PORTUARIAS"/>
        <s v="GOBIERNO REGIONAL - REGION DE ATACAMA"/>
        <s v="MINISTERIO PUBLICO"/>
        <s v="SERVICIO VIVIENDA Y URBANIZACION REGION DE LOS LAGOS"/>
        <s v="DIRECCION DE OBRAS HIDRAULICAS MOP REGION METROPOLITANA DE SANTIAGO"/>
        <s v="GOBIERNO REGIONAL - REGION DE MAGALLANES Y ANTARTICA CHILENA"/>
        <s v="GOBIERNO REGIONAL - REGION DE ANTOFAGASTA"/>
        <s v="AEROPUERTOS MOP REGION DE LOS LAGOS"/>
        <s v="GOBIERNO REGIONAL - REGION DEL MAULE"/>
        <s v="GOBIERNO REGIONAL - REGION DE VALPARAISO"/>
        <s v="SERVICIO VIVIENDA Y URBANIZACION REGION METROPOLITANA DE SANTIAGO"/>
        <s v="GOBIERNO REGIONAL - REGION DE AISEN DEL GENERAL CARLOS IBAÑEZ DEL CAMPO"/>
        <s v="GOBIERNO REGIONAL - REGION DE ARICA Y PARINACOTA"/>
        <s v="SERVICIO VIVIENDA Y URBANIZACION REGION DE VALPARAISO"/>
        <s v="AGUA POTABLE RURAL"/>
        <s v="SERVICIO VIVIENDA Y URBANIZACION REGION DE COQUIMBO"/>
        <s v="SERVICIO SALUD ARICA REGION DE ARICA Y PARINACOTA"/>
        <s v="JUNTA NACIONAL JARDINES INFANTILES REGION DE COQUIMBO"/>
        <s v="SERVICIO VIVIENDA Y URBANIZACION REGION DE LOS RIOS"/>
        <s v=""/>
        <s v="SERVICIO VIVIENDA Y URBANIZACION REGION DE ARICA Y PARINACOTA"/>
        <s v="SERVICIO VIVIENDA Y URBANIZACION REGION DEL LIBERTADOR GENERAL BERNARDO O'HIGGINS"/>
        <s v="DIRECCION DE OBRAS HIDRAULICAS MOP REGION DE AISEN DEL GENERAL CARLOS IBAÑEZ DEL CAMPO"/>
        <s v="SERVICIO VIVIENDA Y URBANIZACION REGION DEL MAULE"/>
        <s v="SERVICIO VIVIENDA Y URBANIZACION REGION DE ÑUBLE"/>
        <s v="SERVICIO VIVIENDA Y URBANIZACION REGION DEL BIO BIO"/>
        <s v="SERVICIO VIVIENDA Y URBANIZACION REGION DE LA ARAUCANIA"/>
        <s v="INSTITUTO NACIONAL DE DEPORTES"/>
        <s v="SUBSECRETARIA DE TRANSPORTES"/>
        <s v="DIRECCION DE VIALIDAD"/>
        <s v="SERVICIO VIVIENDA Y URBANIZACION REGION DE AISEN DEL GENERAL CARLOS IBAÑEZ DEL CAMPO"/>
        <s v="SERVICIO VIVIENDA Y URBANIZACION REGION DE MAGALLANES Y ANTARTICA CHILENA"/>
        <s v="DIRECCION DE OBRAS HIDRAULICAS MOP REGION DE LA ARAUCANIA"/>
        <s v="SERVICIO NACIONAL DEL PATRIMONIO CULTURAL"/>
        <s v="SERVICIO NACIONAL DE MENORES" u="1"/>
        <s v="SERVICIO DE IMPUESTOS INTERNOS" u="1"/>
        <s v="SERVICIO VIVIENDA Y URBANIZACION XIV REGION" u="1"/>
        <s v="GOBIERNO REGIONAL - REGION XIV DE LOS RIOS" u="1"/>
        <s v="GOBIERNO REGIONAL - REGION X LOS LAGOS" u="1"/>
        <s v="JUNTA NACIONAL JARDINES INFANTILES XV REGION" u="1"/>
        <s v="SERVICIO VIVIENDA Y URBANIZACION III REGION" u="1"/>
        <s v="SERVICIO VIVIENDA Y URBANIZACION VII REGION" u="1"/>
        <s v="JUNTA NACIONAL JARDINES INFANTILES VIII REGION" u="1"/>
        <s v="SERVICIO VIVIENDA Y URBANIZACION IV REGION" u="1"/>
        <s v="DIRECCION DE OBRAS HIDRAULICAS MOP XIV REGION" u="1"/>
        <s v="GOBIERNO REGIONAL - REGION V VALPARAISO" u="1"/>
        <s v="SERVICIO SALUD ANTOFAGASTA" u="1"/>
        <s v="GOBIERNO REGIONAL - REGION VII MAULE" u="1"/>
        <s v="SERVICIO VIVIENDA Y URBANIZACION VI REGION" u="1"/>
        <s v="GOBIERNO REGIONAL - REGION VIII BIO-BIO" u="1"/>
        <s v="SERVICIO VIVIENDA Y URBANIZACION II REGION" u="1"/>
        <s v="GOBIERNO REGIONAL - REGION III ATACAMA" u="1"/>
        <s v="JUNTA NACIONAL JARDINES INFANTILES X REGION" u="1"/>
        <s v="JUNTA NACIONAL JARDINES INFANTILES XIV REGION" u="1"/>
        <s v="DIRECCION DE ARQUITECTURA MOP" u="1"/>
        <s v="SERVICIO VIVIENDA Y URBANIZACION V REGION" u="1"/>
        <s v="GOBIERNO REGIONAL - REGION II ANTOFAGASTA" u="1"/>
        <s v="SERVICIO VIVIENDA Y URBANIZACION XV REGION" u="1"/>
        <s v="GOBIERNO REGIONAL - REGION METROPOLITANA" u="1"/>
        <s v="SERVICIO VIVIENDA Y URBANIZACION IX REGION" u="1"/>
        <s v="JUNTA NACIONAL JARDINES INFANTILES VII REGION" u="1"/>
        <s v="GOBIERNO REGIONAL - REGION I TARAPACA" u="1"/>
        <s v="GOBIERNO REGIONAL - REGION XI AYSEN DEL GRAL. CAR." u="1"/>
        <s v="INSTITUTO NACIONAL DEL DEPORTE" u="1"/>
        <s v="GOBIERNO REGIONAL - REGION VI LIBERT. BERNARDO O." u="1"/>
        <s v="JUNTA NACIONAL JARDINES INFANTILES IX REGION" u="1"/>
        <s v="DIRECCION DE OBRAS HIDRAULICAS MOP REGION METROPO" u="1"/>
        <s v="GOBIERNO REGIONAL - REGION XII MAGALLANES Y ANTAR." u="1"/>
        <s v="SUBSECRETARIA DE JUSTICIA" u="1"/>
        <s v="GOBIERNO REGIONAL - REGION XV ARICA Y PARINACOTA" u="1"/>
        <s v="JUNTA NACIONAL JARDINES INFANTILES REGION DE LA ARAUCANIA" u="1"/>
        <s v="SERVICIO SALUD AYSEN" u="1"/>
        <s v="SERVICIO VIVIENDA Y URBANIZACION XI REGION" u="1"/>
        <s v="SERVICIO VIVIENDA Y URBANIZACION VIII REGION" u="1"/>
        <s v="SERVICIO VIVIENDA Y URBANIZACION REGION METROPOLIT" u="1"/>
        <s v="JUNTA NACIONAL JARDINES INFANTILES XI REGION" u="1"/>
        <s v="GOBIERNO REGIONAL - REGION IV COQUIMBO" u="1"/>
        <s v="SERVICIO VIVIENDA Y URBANIZACION X REGION" u="1"/>
        <s v="GOBIERNO REGIONAL - REGION IX LA ARAUCANIA" u="1"/>
      </sharedItems>
    </cacheField>
    <cacheField name="Analista Responsable de la Modificación.2" numFmtId="0">
      <sharedItems/>
    </cacheField>
    <cacheField name="Institución Analista Responsable de la Modificación.2" numFmtId="0">
      <sharedItems/>
    </cacheField>
    <cacheField name="Administrador Responsable de la Modificación.2" numFmtId="0">
      <sharedItems/>
    </cacheField>
    <cacheField name="Institución Administrador Responsable de la Modificación.2" numFmtId="0">
      <sharedItems/>
    </cacheField>
    <cacheField name="El proyecto sufrió modificaciones menores al 10%" numFmtId="0">
      <sharedItems/>
    </cacheField>
    <cacheField name="Monto Recomendado (M$)" numFmtId="3">
      <sharedItems containsString="0" containsBlank="1" containsNumber="1" containsInteger="1" minValue="78311" maxValue="35127587"/>
    </cacheField>
    <cacheField name="Incremento/Disminución (M$)" numFmtId="3">
      <sharedItems containsString="0" containsBlank="1" containsNumber="1" containsInteger="1" minValue="-284763" maxValue="1852956"/>
    </cacheField>
    <cacheField name="% de Modificaciones menores al 10% (referencial)" numFmtId="10">
      <sharedItems containsString="0" containsBlank="1" containsNumber="1" minValue="-11.874991129593097" maxValue="95.642538151075868"/>
    </cacheField>
    <cacheField name="Observaciones Modificaciones menores al 10% Unidad Técnica" numFmtId="0">
      <sharedItems containsBlank="1" longText="1"/>
    </cacheField>
    <cacheField name="CATEGORÍAS DE MODIFICACIONES MENORES" numFmtId="0">
      <sharedItems count="4">
        <s v="Con Modificaciones &lt; 10%"/>
        <s v="Sin Modificaciones"/>
        <s v="" u="1"/>
        <s v="Con Modificaciones &lt;10%" u="1"/>
      </sharedItems>
    </cacheField>
    <cacheField name="Reevaluado SI /NO" numFmtId="0">
      <sharedItems/>
    </cacheField>
    <cacheField name="Número de Revaluaciones" numFmtId="3">
      <sharedItems containsString="0" containsBlank="1" containsNumber="1" containsInteger="1" minValue="1" maxValue="7"/>
    </cacheField>
    <cacheField name="Monto del PROYECTO ORIGINAL (M$)" numFmtId="3">
      <sharedItems containsString="0" containsBlank="1" containsNumber="1" containsInteger="1" minValue="78312" maxValue="34067837"/>
    </cacheField>
    <cacheField name="Monto del PROYECTO REEVALUADO (M$)" numFmtId="3">
      <sharedItems containsString="0" containsBlank="1" containsNumber="1" containsInteger="1" minValue="73945" maxValue="23560845"/>
    </cacheField>
    <cacheField name="Variación de las Reevaluaciones" numFmtId="4">
      <sharedItems containsString="0" containsBlank="1" containsNumber="1" minValue="-33.292659583876727" maxValue="151.39102557337338"/>
    </cacheField>
    <cacheField name="Observaciones Reevaluaciones y Modificaciones menorea al 10% SEREMI" numFmtId="0">
      <sharedItems longText="1"/>
    </cacheField>
    <cacheField name="CATEGORÍAS REEVALUACIONES" numFmtId="0">
      <sharedItems count="3">
        <s v="Sin Reevaluación"/>
        <s v="Con Reevaluación"/>
        <s v="" u="1"/>
      </sharedItems>
    </cacheField>
    <cacheField name="Nombre de Indicador Económico" numFmtId="0">
      <sharedItems/>
    </cacheField>
    <cacheField name="Recomendado (Ex Ante) " numFmtId="4">
      <sharedItems containsString="0" containsBlank="1" containsNumber="1" minValue="-691140" maxValue="25680929"/>
    </cacheField>
    <cacheField name="Real (Ex Post)" numFmtId="4">
      <sharedItems containsString="0" containsBlank="1" containsNumber="1" minValue="-715053" maxValue="25680929"/>
    </cacheField>
    <cacheField name="Variación  (%)" numFmtId="4">
      <sharedItems containsString="0" containsBlank="1" containsNumber="1" minValue="-71.339733528738989" maxValue="587.53558357055715"/>
    </cacheField>
    <cacheField name="CATEGORÍAS INDICADOR ECONÓMICO 1" numFmtId="0">
      <sharedItems count="5">
        <s v="Real &lt; Recomendado"/>
        <s v="Real = Recomendado"/>
        <s v="Real &gt; Recomendado"/>
        <s v="Sin Datos"/>
        <s v="No es Indicador Económico" u="1"/>
      </sharedItems>
    </cacheField>
    <cacheField name="Nombre de Indicador Económico " numFmtId="0">
      <sharedItems/>
    </cacheField>
    <cacheField name="Recomendado  (Ex Ante)" numFmtId="0">
      <sharedItems containsString="0" containsBlank="1" containsNumber="1" minValue="6.03" maxValue="3106476"/>
    </cacheField>
    <cacheField name="Real (Ex Post)2" numFmtId="0">
      <sharedItems containsString="0" containsBlank="1" containsNumber="1" minValue="6.2" maxValue="3106476"/>
    </cacheField>
    <cacheField name="Variación  (%)2" numFmtId="0">
      <sharedItems containsString="0" containsBlank="1" containsNumber="1" minValue="-20.37132542547705" maxValue="81.139681421470783"/>
    </cacheField>
    <cacheField name="Observaciones Indicadores de Resultado SEREMI" numFmtId="0">
      <sharedItems longText="1"/>
    </cacheField>
    <cacheField name="CATEGORÍAS INDICADOR ECONOMICO 2" numFmtId="0">
      <sharedItems containsBlank="1" count="5">
        <s v="Real &lt; Recomendado"/>
        <m/>
        <s v="Real = Recomendado"/>
        <s v="Real &gt; Recomendado"/>
        <s v="Sin Datos" u="1"/>
      </sharedItems>
    </cacheField>
    <cacheField name="Conclusiones" numFmtId="0">
      <sharedItems longText="1"/>
    </cacheField>
    <cacheField name="Responsable de la Información SEREMI" numFmtId="0">
      <sharedItems/>
    </cacheField>
    <cacheField name="Institución Responsable de la Información SEREMI" numFmtId="0">
      <sharedItems/>
    </cacheField>
    <cacheField name="Administrador Responsable de la Modificación.3" numFmtId="0">
      <sharedItems/>
    </cacheField>
    <cacheField name="Institución Administrador Responsable de la Modificación.3" numFmtId="0">
      <sharedItems/>
    </cacheField>
    <cacheField name="Costos Reales /Montos Recomendados" numFmtId="0" formula="((#NAME?/#NAME?)-1)*100" databaseField="0"/>
    <cacheField name="Ind. Costos Reales vs Contratos" numFmtId="0" formula=" 0" databaseField="0"/>
    <cacheField name="Ind.Plazo OC" numFmtId="0" formula="(('Plazo Real (Meses)6'/'Plazo Recomendado (Meses)6')-1)*100" databaseField="0"/>
    <cacheField name="Ind.Plazo Total" numFmtId="0" formula="(('PLAZO TOTAL REAL CON Tiempos Muertos.  (Meses)'/#NAME? )-1)*100" databaseField="0"/>
    <cacheField name="Ind. Plazo OC" numFmtId="0" formula="(('Plazo Real (Meses)6'/'Plazo Recomendado (Meses)6')-1)*100" databaseField="0"/>
    <cacheField name="Indicador Plazo Real v/s Plazo Recomendado" numFmtId="0" formula=" (('Plazo Real (Meses)6'/'Plazo Recomendado (Meses)6')-1)*100" databaseField="0"/>
    <cacheField name="Ind.Plazo Total Real vs Plazo Total Recomendado" numFmtId="0" formula=" (('PLAZO TOTAL REAL CON Tiempos Muertos.  (Meses)'/'PLAZO TOTAL RECOMENDADO CON Tiempos Muertos.  (Meses)')-1)*100" databaseField="0"/>
    <cacheField name="Ind. Costos Reales OC/ Monto Recomen.OC" numFmtId="0" formula="(('Obras Civiles9'/'Obras Civiles7')-1)*100"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
  <r>
    <s v="30135774-0"/>
    <s v="CONSTRUCCION SISTEMA APR SANTA ROSA DE LAVADERO, MAULE"/>
    <x v="0"/>
    <x v="0"/>
    <s v="TALCA"/>
    <s v="MAULE"/>
    <s v="7 - REGION DEL MAULE"/>
    <x v="0"/>
    <x v="0"/>
    <x v="0"/>
    <x v="0"/>
    <x v="0"/>
    <s v="AGUA POTABLE RURAL"/>
    <s v="MINISTERIO DE OBRAS PUBLICAS"/>
    <s v="MINISTERIO"/>
    <s v="FINALIZADO"/>
    <x v="0"/>
    <s v="PERFIL"/>
    <s v="EN LA ACTUALIDAD LA LOCALIDAD SE ABASTECE DE NORIAS Y CAMIONES ALJIBES, LO QUE PRODUCE PROBLEMAS DE DISPONIBILIDAD(SOBRE TODO EN ÉPOCAS DE ESCASES HÍDRICA), SALUBRIDAD Y SEGURIDAD DEL RECURSO."/>
    <s v="- CAPTACION Y TRATAMIENTO: SE HABILITA SONDAJE EXISTENTE (50 M PROFUNDIDAD, SE ENCAMISA COMPLETO), EL CUAL POSEE UN CAUDAL DE 30 L/S, QUE ES MÁS QUE SUFICIENTE PARA ABASTECER LA DEMANDA ESTIMADA DE 6,4 L/S ENTRE EL AÑO 10 AL 20. _x000a_- LA HABILITACION DEL SONDAJE INCLUYE ADEMAS LA INCLUSION DE UN EQUIPO DE BOMBEO, EQUIPO DE DOSIFICACION HIPOCLORITO PARA SANITIZAR EL AGUA._x000a_- EL EQUIPO DE BOMBEO REQUERIDO DEBE SER CAPAZ DE SUMINISTRAR, AL ANO 10 Y 20, UN CAUDAL DE 6,4 L/S A UNA ALTURA DE 9,45 M. _x000a_- LA IMPULSION E INTERCONEXIONES SE CONTEMPLAN EN ACERO GALVANIZADO ASTM A53 SCH40 GRADO A DN=3 EN TOTAL 50M._x000a_- INSTALACION DE EQUIPO BOOSTER PARA SECTOR DE ALTA Y BAJA PRESION UBICADA EN SEDE COMUNITARIA Y RECINTO ESTANQUE._x000a_- SISTEMA DE CLORACION: SE CONSIDERA LA INCORPORACION DE UN EQUIPO DE CLORACION, PARA TRATAR EL AGUA CAPTADA, CON UNA SOLUCION DE HIPOCLORITO DE CALCIO, CON UNA DOSIS DE 1 PPM EN UNA CONCENTRACION DE 4.000 PPM. ESTE SISTEMA DEBE ENTREGAR UN CAUDAL DE INYECCION DE 5,76 L/H HASTA EL AÑO 20. PARA LA DOSIFICACION SE CONSIDERA ESTANQUE DE CLORACION DE CAPACIDAD 100 LITROS. _x000a_- REGULACION: SE CONTEMPLA, DE ACUERDO AL ANALISIS, LA CONSTRUCCION DE UN ESTANQUE DE HORMIGON ARMADO  A NIVEL DE PISO DE CAPACIDAD 20 M3. _x000a_- LA RED CONTARA CON 10,5 KM DE EXTENSIÓN APROXIMADAMENTE, PVC C-10 (63MM = 1,2 KM; 75MM = 9,2 KM; ASTM A53 SCH 40 2(PULG)=10 M; 3(PULG)= 156M;_x000a_- LOS ARRANQUES A INSTALAR SON 111."/>
    <n v="0"/>
    <s v="AGUA POTABLE RURAL"/>
    <s v=" "/>
    <s v=" "/>
    <n v="8"/>
    <n v="13"/>
    <s v="Mediante modificación de contrato 11737-2 aprobada bajo Resolución DOH Nº 3919 de fecha 21.11.2018, se aumenta el plazo del contrato en 60 días, por lo cual la nueva fecha de termino 03.08.2018 y quedando el plazo en 270 días corridos._x000a_Mediante modificación de contrato 11737-3 aprobada bajo Resolución DOH Nº3919 de fecha 21.11.2018, se aumenta el plazo del contrato en 60 días quedando la nueva fecha de termino de contrato 02.10.2018 quedando un plazo total de 330 días corridos._x000a_Mediante modificación de contrato 11737-4 aprobada bajo Resolución DOH Nº4424 de fecha 10.12.2018, se aumenta el plazo en 60 días, quedando un  plazo total de 390 días corridos."/>
    <n v="62.5"/>
    <m/>
    <m/>
    <m/>
    <m/>
    <m/>
    <m/>
    <s v=""/>
    <m/>
    <m/>
    <m/>
    <m/>
    <m/>
    <m/>
    <m/>
    <m/>
    <m/>
    <n v="7"/>
    <n v="13"/>
    <s v="Mediante modificación de contrato 11737-2 aprobada bajo Resolución DOH Nº 3919 de fecha 21.11.2018, se aumenta el plazo del contrato en 60 días, por lo cual la nueva fecha de termino 03.08.2018 y quedando el plazo en 270 días corridos._x000a_Mediante modificación de contrato 11737-3 aprobada bajo Resolución DOH Nº3919 de fecha 21.11.2018, se aumenta el plazo del contrato en 60 días quedando la nueva fecha de termino de contrato 02.10.2018 quedando un plazo total de 330 días corridos._x000a_Mediante modificación de contrato 11737-4 aprobada bajo Resolución DOH Nº4424 de fecha 10.12.2018, se aumenta el plazo en 60 días, quedando un  plazo total de 390 días corridos."/>
    <n v="85.714285714285722"/>
    <s v="Variación del 50% al 100%"/>
    <n v="3"/>
    <n v="180"/>
    <m/>
    <m/>
    <m/>
    <m/>
    <m/>
    <m/>
    <m/>
    <m/>
    <m/>
    <m/>
    <m/>
    <m/>
    <n v="8"/>
    <n v="8"/>
    <n v="13"/>
    <n v="13"/>
    <n v="0"/>
    <s v="Mediante modificación de contrato 11737-2 aprobada bajo Resolución DOH Nº 3919 de fecha 21.11.2018, se aumenta el plazo del contrato en 60 días, por lo cual la nueva fecha de termino 03.08.2018 y quedando el plazo en 270 días corridos._x000a_Mediante modificación de contrato 11737-3 aprobada bajo Resolución DOH Nº3919 de fecha 21.11.2018, se aumenta el plazo del contrato en 60 días quedando la nueva fecha de termino de contrato 02.10.2018 quedando un plazo total de 330 días corridos._x000a_Mediante modificación de contrato 11737-4 aprobada bajo Resolución DOH Nº4424 de fecha 10.12.2018, se aumenta el plazo en 60 días, quedando un  plazo total de 390 días corridos."/>
    <n v="62.5"/>
    <n v="62.5"/>
    <s v="El proyecto fue ejecutado en un plazo total de 13 meses, un 62,5% sobre el plazo recomendado y sin tiempos muertos. Se realizaron aumentos de plazo producto de Disminuciones de Obras, Obras extraordinarias y Obras nuevas; las que debiendo haber sido evaluadas no se evaluaron. No obstante, no queda registro ni detalle sobre las modificaciones en obras. _x000a_El plazo de variación se debe tanto a aumentos en obras civiles como en consultorías. "/>
    <s v="Variación del 50% al 100%"/>
    <s v="Dos Años"/>
    <s v="14/11/2017"/>
    <n v="686233"/>
    <n v="0"/>
    <n v="686233"/>
    <n v="428428"/>
    <n v="257805"/>
    <s v="El presupuesto inicial del contrato fue de $573.496.000, con un aumento efectivo de $25.860.853, quedando el valor del contrato en _x000a_$ 599.329.853, esta modificación en el monto aprobado bajo Resolución DOH N º3919 de fecha 21.11.2018._x000a_Quedando la modificación del monto de la siguiente manera:_x000a_Disminución de obras $1.226.507_x000a_Obras Extraordinarias$18.210.149_x000a_Obras nuevas $8.877.211_x000a_Lo que da un un aumento efectivo en el valor de contrato de $25.860.853_x000a__x000a_Mediante Resolución DOH Nº4426 de fecha 10.12.2018, se aprueba el aumento del Gasto de Gestión Técnica y Administrativa de Nuevosur S.A en $3.749.824."/>
    <s v="BIP &gt; SIGFE"/>
    <x v="0"/>
    <n v="111"/>
    <n v="128"/>
    <n v="115.31531531531532"/>
    <s v="Se instalaron  un total de 128 arranques, el cual se distribuyen en 126 viviendas, 1 colegio y 1 centro comunitario."/>
    <s v="La variación se produjo por aumento de las viviendas desde que se realizó el diseño al momento en que se ejecutó el proyecto, considerando que las bases administrativas indican que todas las casas ubicadas frente a la red deben quedan con su respectivo arranque."/>
    <x v="0"/>
    <s v="La comisión revisa en forma detallada el estado de las obras y funcionamiento de éstas, ejecutadas por el contratista de acuerdo a planos, especificaciones técnicas y bases administrativas del contrato, no encontrándose observaciones, dando por recibida la obra en forma provisional."/>
    <s v="27/12/2018"/>
    <s v="Aún no se efectúa la recepción definitiva."/>
    <s v="27/12/2019"/>
    <s v="SI"/>
    <s v="30/11/2018"/>
    <s v="El proyecto se encuentra en operación con al menos el 70% de los usuarios totalmente conectados al sistema."/>
    <s v=""/>
    <x v="0"/>
    <s v=""/>
    <s v="LORETO FERNÁNDEZ BASTÍAS"/>
    <x v="0"/>
    <s v="PEDRO MORA VALENZUELA"/>
    <s v="SEREMI DE DESARROLLO SOCIAL REGION DEL MAULE"/>
    <s v="LOURDES VELEZ"/>
    <s v="DEPARTAMENTO DE ESTUDIOS - MDS"/>
    <s v="17/04/2017"/>
    <s v="17/04/2017"/>
    <n v="0"/>
    <s v="16/06/2017"/>
    <n v="60"/>
    <s v="NA"/>
    <n v="0"/>
    <s v="17/10/2017"/>
    <n v="123"/>
    <s v="17/10/2017"/>
    <n v="0"/>
    <s v="14/11/2017"/>
    <n v="28"/>
    <s v="15/12/2017"/>
    <n v="31"/>
    <n v="242"/>
    <n v="242"/>
    <s v="El presupuesto inicial del contrato fue de $573.496.000, con un aumento efectivo de $25.860.853, quedando el valor del contrato en _x000a_$ 599.329.853, esta modificación en el monto aprobado bajo Resolución DOH N º3919 de fecha 21.11.2018._x000a_Quedando la modificación del monto de la siguiente manera:_x000a__x000a_Disminución de obras $1.226.507_x000a_Obras Extraordinarias$18.210.149_x000a_Obras nuevas $8.877.211_x000a_Lo que da un un aumento efectivo en el valor de contrato de $25.860.853_x000a__x000a_Mediante Resolución DOH Nº4426 de fecha 10.12.2018, se aprueba el aumento del Gasto de Gestión Técnica y Administrativa de Nuevosur S.A en $3.749.824."/>
    <s v="A SUMA ALZADA SIN REAJUSTE"/>
    <n v="1"/>
    <s v=""/>
    <s v=""/>
    <s v=""/>
    <s v=""/>
    <s v="NO"/>
    <s v="SERVICIO"/>
    <s v="SI"/>
    <s v="SERVICIO"/>
    <s v="El proyecto postuló directamente por DOH Maule a la etapa de ejecución. El diseño se elaboró a través de convenio DOH con la Sanitaria Nuevo Sur."/>
    <n v="97844"/>
    <n v="0"/>
    <n v="0"/>
    <n v="0"/>
    <n v="0"/>
    <n v="674792"/>
    <n v="0"/>
    <n v="0"/>
    <n v="0"/>
    <n v="0"/>
    <n v="772636"/>
    <n v="97844"/>
    <n v="0"/>
    <n v="0"/>
    <n v="0"/>
    <n v="0"/>
    <n v="674792"/>
    <n v="0"/>
    <n v="0"/>
    <n v="0"/>
    <n v="0"/>
    <n v="772636"/>
    <s v="el presupuesto inicial del contrato fue de $573.496.000, con un aumento efectivo de $25.860.853, quedando el valor del contrato en _x000a_$ 599.329.853, esta modificación en el monto aprobado bajo Resolución DOH N º3919 de fecha 21.11.2018._x000a__x000a_quedando la modificación del monto de la siguiente manera:_x000a__x000a_Disminución de obras $1.226.507_x000a_Obras Extraordinarias$18.210.149_x000a_Obras nuevas $8.877.211_x000a_lo que da un un aumento efectivo en el valor de contrato de $25.860.853_x000a__x000a_Mediante Resolución DOH Nº4426 de fecha 10.12.2018, se aprueba el aumento del Gasto de Gestión Técnica y Administrativa de Nuevosur S.A en $3.749.824."/>
    <n v="86908"/>
    <n v="0"/>
    <n v="0"/>
    <n v="0"/>
    <n v="0"/>
    <n v="599357"/>
    <n v="0"/>
    <n v="0"/>
    <n v="0"/>
    <n v="0"/>
    <n v="686265"/>
    <s v="El presupuesto inicial del contrato fue de $573.496.000, con un aumento efectivo de $25.860.853, quedando el valor del contrato en _x000a_$ 599.329.853, esta modificación en el monto aprobado bajo Resolución DOH N º3919 de fecha 21.11.2018._x000a_Quedando la modificación del monto de la siguiente manera:_x000a__x000a_Disminución de obras $1.226.507_x000a_Obras Extraordinarias$18.210.149_x000a_Obras nuevas $8.877.211_x000a_Lo que da un un aumento efectivo en el valor de contrato de $25.860.853_x000a__x000a_Mediante Resolución DOH Nº4426 de fecha 10.12.2018, se aprueba el aumento del Gasto de Gestión Técnica y Administrativa de Nuevosur S.A en $3.749.824."/>
    <n v="86908"/>
    <n v="0"/>
    <n v="0"/>
    <n v="0"/>
    <n v="0"/>
    <n v="599357"/>
    <n v="0"/>
    <n v="0"/>
    <n v="0"/>
    <n v="0"/>
    <n v="686265"/>
    <s v="El presupuesto inicial del contrato fue de $573.496.000, con un aumento efectivo de $25.860.853, quedando el valor del contrato en _x000a_$ 599.329.853, esta modificación en el monto aprobado bajo Resolución DOH N º3919 de fecha 21.11.2018._x000a__x000a_quedando la modificación del monto de la siguiente manera:_x000a__x000a_Disminución de obras $1.226.507_x000a_Obras Extraordinarias$18.210.149_x000a_Obras nuevas $8.877.211_x000a_lo que da un un aumento efectivo en el valor de contrato de $25.860.853_x000a__x000a_Mediante Resolución DOH Nº4426 de fecha 10.12.2018, se aprueba el aumento del Gasto de Gestión Técnica y Administrativa de Nuevosur S.A en $3.749.824."/>
    <n v="257837"/>
    <x v="0"/>
    <n v="54256"/>
    <n v="0"/>
    <n v="0"/>
    <n v="0"/>
    <n v="0"/>
    <n v="374172"/>
    <n v="0"/>
    <n v="0"/>
    <n v="0"/>
    <n v="0"/>
    <n v="428428"/>
    <n v="54577"/>
    <n v="0"/>
    <n v="0"/>
    <n v="0"/>
    <n v="0"/>
    <n v="376383"/>
    <n v="0"/>
    <n v="0"/>
    <n v="0"/>
    <n v="0"/>
    <n v="430960"/>
    <s v=""/>
    <n v="100388"/>
    <n v="0"/>
    <n v="0"/>
    <n v="0"/>
    <n v="0"/>
    <n v="692337"/>
    <n v="0"/>
    <n v="0"/>
    <n v="0"/>
    <n v="0"/>
    <n v="792725"/>
    <n v="0"/>
    <n v="89066"/>
    <n v="0"/>
    <n v="0"/>
    <n v="0"/>
    <n v="0"/>
    <n v="614240"/>
    <n v="0"/>
    <n v="0"/>
    <n v="0"/>
    <n v="0"/>
    <n v="703306"/>
    <n v="87223"/>
    <n v="0"/>
    <n v="0"/>
    <n v="0"/>
    <n v="0"/>
    <n v="601540"/>
    <n v="0"/>
    <n v="0"/>
    <n v="0"/>
    <n v="0"/>
    <n v="688763"/>
    <n v="-11.279952064082755"/>
    <n v="-13.114510076003661"/>
    <n v="-13.114567038884239"/>
    <n v="-2.0678054786963274"/>
    <m/>
    <n v="5380.9609375"/>
    <n v="4699.53125"/>
    <s v="Montos contratados y costos reales tuvieron bajas respecto a los montos recomendados de 11,28% y 13,11% respectivamente. El proyecto sufrió modificaciones en sus montos plazos y magnitudes producto de variaciones del número de beneficiarios entre el momento en que se realizó el diseño hasta que se realizó la ejecución, derivando en aumento de obras, disminución y obras extraordinarias. Adicionalmente, se modificó el contrato de consultoría, aumentando su valor original. _x000a_El proyecto no tuvo re-evaluaciones. Pero si una modificación inferior al 10% por modificaciones en los contratos de obras civiles y consultorías. "/>
    <s v="Variación entre el -10% al -20%"/>
    <s v="Variación entre el -10% al -20%"/>
    <s v="Mediano"/>
    <s v="Mediano"/>
    <s v="LORETO FERNÁNDEZ BASTÍAS"/>
    <x v="0"/>
    <s v="PEDRO MORA VALENZUELA"/>
    <s v="SEREMI DE DESARROLLO SOCIAL REGION DEL MAULE"/>
    <s v="LOURDES VELEZ"/>
    <s v="DEPARTAMENTO DE ESTUDIOS - MDS"/>
    <s v="SI"/>
    <n v="832739"/>
    <n v="29611"/>
    <n v="3.5558560365252498"/>
    <s v="Modificación en el monto aprobado bajo Resolución DOH N º3919 de fecha 21.11.2018._x000a_Quedando la modificación del monto de la siguiente manera:_x000a_Disminución de obras $1.226.507_x000a_Obras Extraordinarias$18.210.149_x000a_Obras nuevas $8.877.211_x000a_Lo que da un un aumento efectivo en el valor de contrato de $25.860.853_x000a_Se aumenta el monto debido a que se incorporaron a nuevos beneficiarios al proyecto._x000a_Mediante Resolución DOH Nº4426 de fecha 10.12.2018, se aprueba el aumento del Gasto de Gestión Técnica y Administrativa de Nuevosur S.A en $3.749.824."/>
    <x v="0"/>
    <s v="NO"/>
    <m/>
    <m/>
    <m/>
    <m/>
    <s v="El proyecto no tuvo re-evaluaciones. Pero si una modificación inferior al 10% por modificaciones en los contratos de obras civiles y consultorías. "/>
    <x v="0"/>
    <s v="VALOR ACTUALIZADO COSTOS INV. OPER. Y MANTEN."/>
    <n v="698109"/>
    <n v="612537"/>
    <n v="-12.257684688207714"/>
    <x v="0"/>
    <s v="COSTO ANUAL EQUIVALENTE"/>
    <n v="60864"/>
    <n v="53404"/>
    <n v="-12.256834910620395"/>
    <s v="La variación en los indicadores se produce por el valor de licitación."/>
    <x v="0"/>
    <s v="El proyecto fue ejecutado en un plazo total de 13 meses, un 62,5% sobre el plazo recomendado. Se realizaron aumentos de plazo producto de Disminuciones de Obras, Obras extraordinarias y Obras nuevas; las que debiendo haber sido evaluadas no se evaluaron. No obstante, no queda registro ni detalle sobre las modificaciones en obras. _x000a_En relación a los costos, estos son inferiores a los recomendados. El proyecto sufrió modificaciones en sus montos plazos y magnitudes producto de variaciones del número de beneficiarios entre el momento en que se realizó el diseño hasta que se realizó la ejecución, derivando en aumento de obras, disminución y obras extraordinarias. Adicionalmente, se modificó el contrato de consultoría, aumentando su valor original. _x000a_El proyecto no tuvo re-evaluaciones. Pero si una modificación inferior al 10% por modificaciones en los contratos de obras civiles y consultorías. _x000a_Existió variación en la magnitud del proyecto debido al aumento de las viviendas desde que se realizó el diseño al momento en que se ejecutó el proyecto, considerando que las bases administrativas indican que todas las casas ubicadas frente a la red deben quedan con su respectivo arranque."/>
    <s v="PEDRO MORA VALENZUELA"/>
    <s v="SEREMI DE DESARROLLO SOCIAL REGION DEL MAULE"/>
    <s v="LOURDES VELEZ"/>
    <s v="DEPARTAMENTO DE ESTUDIOS - MDS"/>
  </r>
  <r>
    <s v="30368722-0"/>
    <s v="CONSTRUCCION CECOSF VILLA HACIENDA  ALHUÉ COMUNA DE ALHUÉ"/>
    <x v="1"/>
    <x v="1"/>
    <s v="MELIPILLA"/>
    <s v="ALHUE"/>
    <s v="13 - REGION METROPOLITANA DE SANTIAGO"/>
    <x v="1"/>
    <x v="1"/>
    <x v="1"/>
    <x v="0"/>
    <x v="0"/>
    <s v="MINISTERIO DE SALUD"/>
    <s v="MINISTERIO DE SALUD"/>
    <s v="MINISTERIO"/>
    <s v="FINALIZADO"/>
    <x v="0"/>
    <s v="PERFIL"/>
    <s v="CONTRIBUIR A MANTENER SANA SU POBLACIÓN JUNTO A LA COMUNIDAD , EN EL CUIDADO DE LA SALUD DE SUS FAMILIAS, PRINCIPALMENTE A TRAVÉS DE LA PROMOCIÓN, PREVENCIÓN Y FORTALECIMIENTO DEL AUTO CUIDADO EN COORDINACIÓN CON LA RED ASISTENCIAL. "/>
    <s v="EL PROYECTO CONSISTE EN LA CONSTRUCCIÓN DE UN CENTRO COMUNITARIO DE SALUD FAMILIAR (CECOSF)  EN TERRENO VACÍO UBICADO EN  CAMINO  LA LÍNEA S/N  VILLA HACIENDA ALHUÉ EN LA COMUNA DE ALHUÉ ,  CON DEPENDENCIA ADMINISTRATIVA DEL  CESFAM VIILLA HACIENDA ALHUÉ, CON 248 M2 .  SE CONSIDERA LA REALIZACIÓN DE LAS ESPECIALIDADES,  PARA EL  DISEÑO ARQUITECTÓNICO SE APLICARÁ   EL PROTOTIPO DEL MINSAL. ESTA CONTEMPLADA  LA ADQUISICIÓN DE EQUIPOS Y  EQUIPAMIENTO PARA UNA EFICAZ  Y EFICIENTE OPERACIÓN DEL DISPOSITIVO DE SALUD,  ASÍ COMO TAMBIÉN GASTOS ADMINISTRATIVOS Y OTROS GASTOS UTILIZADOS PARA EL  PAGO DEL PERMISO DE EDIFICACIÓN "/>
    <n v="2079"/>
    <s v=" "/>
    <s v=" "/>
    <s v=" "/>
    <n v="6"/>
    <n v="11"/>
    <s v="Sin observaciones "/>
    <n v="83.333333333333329"/>
    <n v="3"/>
    <n v="0"/>
    <s v="Las adquisiciones se realizaron en los plazos establecidos del año 2015. El equipamiento  pendiente de adquirir se compró  a través  del concepto de ayuda puesta en marcha el año 2018.  Las recepciones conformes de este equipamiento se realizó entre 12/2015 hasta 01/2019. Se adjunta  informe con detalle de está información."/>
    <n v="-100"/>
    <n v="3"/>
    <n v="0"/>
    <s v="Las adquisiciones se realizaron en los plazos establecidos del año 2015. Los equipos pendientes de adquirir se compraron con concepto de ayuda puesta en marcha el año 2018.  Las recepciones conformes de estos equipos se realizaron entre 12/2015 hasta 01/2019. La instalación y capacitación de los equipos adquiridos se realizaron entre 06 y 10 del 2018. Se adjunta  informe con detalle de está información."/>
    <n v="-100"/>
    <m/>
    <m/>
    <m/>
    <m/>
    <n v="5"/>
    <n v="0"/>
    <s v="Sin observaciones "/>
    <n v="-100"/>
    <n v="5"/>
    <n v="37"/>
    <s v="Obra terminada, durante su proceso de construcción hubo tres contratos detallados a continuación:_x000a_- Primer contrato: Licitación Privada ID 1288-106-I215, Contratista Eduardo Antonio Herrada Catalán, rut 14.246.856-5, por un monto de $ 296.942.754.-, ITO Sr. Jorge Guillou._x000a_Se realizó termino anticipado del contrato con un avance de 94% al detectarse mal uso del sistema de factoring por parte del contratista a través de Res. Exenta N° 1286 de fecha 12 de mayo de 2017, procediéndose a hacer entrega del recinto para su cuidado mientras se contrataban las obras para completar la obra el día 18 de febrero de 2017._x000a__x000a_- Segundo Contrato: Trato directo de “Terminación de Construcción CECOSF Villa Hacienda Alhué” autorizado a través Resolución Exenta N° 1360 de fecha 19 de mayo de 2017, Contratista Camilo Moreno Constructora e Inmobiliaria E.I.R.L por un monto de $ 44.776.656.-, ITO: Paula Toledo, se cursaron dos multas a través de resoluciones Exentas N° 1680 de fecha 04 de junio de 2018 y N° 1810 de fecha 13 de junio de 2018, la segunda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_x000a_Resolución de termino de contrato Resolución Exenta N° 2165 de fecha 25 de julio 2018._x000a_Solicitud de Liquidación de contrato a través de memorándum N° 133 de 30 de julio de 2018, dirigido a Jefe de Depto. finanzas, sin respuesta a la fecha._x000a__x000a_- Tercer contrato: Resolución Exenta N° 1813 de 14 de junio de 2018 autoriza trato directo y términos de referencia para contratar “servicios de Obras Menores para la Terminación de la obra Construcción del Cecosf Villa Hacienda Alhué”, contratista EEYAL SPA, modificada por Resolución Exenta N° 1998 de fecha_x000a_29 de junio de 2018._x000a_Que mantiene a proveedor y establece monto de contrato por un valor de $ 15.343.215 Iva incluido. _x000a_Acta de Recepción Obras menores para obtener la autorización sanitaria del proyecto Cecosf Villa Hacienda Alhué con fecha 12 de septiembre de 2018._x000a__x000a_Permiso Edificación: N° 03/2016 de fecha 14-01-2016._x000a_Recepción Definitiva de Obras: N° 01/2018 de fecha 17-04-2018._x000a__x000a_Establecimiento actualmente en funcionamiento._x000a__x000a_Pendiente Certificado de Recepción Solución particular de alcantarillado emitido por Seremi Salud, a gestionar por encargado de especialidad Jaime Cáceres. Cuenta con Resolución de proyecto aprobado N° 5771 de 15 de marzo de 2018._x000a__x000a_Pendiente Liquidación de contrato Sr. Eduardo Herrada (al menos no figura en los antecedentes digitales del archivo de obras)._x000a__x000a_Pendiente Liquidación de contrato Sr. Camilo Moreno, solicitado a través de memorándum N° 133 de 30 de julio de 2018 dirigido a Jefa de Depto. de Finanzas."/>
    <n v="640"/>
    <s v="Variación &gt; al 100%"/>
    <s v="No hay"/>
    <s v="No hay"/>
    <m/>
    <m/>
    <m/>
    <m/>
    <m/>
    <m/>
    <m/>
    <m/>
    <n v="1"/>
    <n v="0"/>
    <s v="Sin observaciones."/>
    <n v="-100"/>
    <n v="7"/>
    <n v="7"/>
    <n v="41"/>
    <n v="42"/>
    <n v="1"/>
    <s v="El Contratista “ Empresa Contratista Eduardo Herrada”,  firma contrato el 16 de Diciembre de 2015, Resolución Exenta N°3310, para ejecutar la obra en un monto total de $296.942.754.- iva incluido  y en un plazo de 180 días corridos a partir de la entrega de terreno._x000a_Se entrega el Terreno el 28 de Diciembre de 2015 . Posteriormente se autoriza  4 aumentos de plazo: Res. Ex. 1753 del 23.06.2016 por 9 días, Res. Ex. 1830 del 01.07.2016 por 51 días, Res. Ex. 2318 del 23.08.2016 por 30 y la última Resol. Ex. N°2907 del 02.11.2016 por 7 días, completando un plazo final de 277 días corridos, con fecha de término el 29 de Septiembre de 2016._x000a_Los últimos 7 días se otorgan en consideración al accidente  de trayecto sufrido por un grupo de trabajadores el día 21 de Septiembre del 2016, en el cual fallece uno de ellos y otros cuatro quedan con lesiones que requieren licencia médica. En vista de este problema que afecta el avance de los trabajos, se solicita al Contratista (fecha 29/09/2016 Folio 11 Libro de Obra N°2) presentar un nuevo plan de trabajo, necesario para terminar la obra y lograr su entrega lo antes posible._x000a_En vista del poco avance de los trabajos y que el atraso se acercaba al 15%, que es una causal para poner término anticipado del Contrato,  se insiste a la Empresa que debe tomar acciones para terminar la obra lo antes posible (Folio 15 de fecha 24/10/2016 del Libro de Obra N°2). En consecuencia de lo anterior, por este motivo se realiza reunión en obra el 02/11/2016, en que participa la Jefa de Recursos Físicos, el Jefe de Unidad de Obras del Departamento de Recursos Físicos, la ITO, el Director de Obras y el Director de Salud de la Municipalidad de Alhué y el Contratista,  Folios 17, 18, 19 del Libro de Obra N°2- acordando hacer todos los esfuerzos necesarios para terminar la obra, colaborando en temas principales como: Acceso Vehicular, Empalme eléctrico y aprobar proyecto instalaciones sanitarias ante SEREMI de Salud,. El Contratista se compromete avanzar en los trabajos pendientes y reconoce  que está incurriendo en multas por atraso en entrega de la obra terminada, y que el Servicio tiene la facultad de poner término anticipado del Contrato por tener más del 15% de atraso (26/10/2016 se cumplió el 15% de atraso respecto a lo contratado). _x000a_En consideración a que las partidas para dar termino a la obras en  esa fecha   representaban  un  15.35% del monto contratado , lo que constituye un monto marginal en comparación  a lo ejecutado 84,65%,  ( EP°9 del avance hasta el mes de Octubre en documento adjunto) para el Servicio resultaba ineficiente  poner término anticipado al contrato, porque significaría  realizar un nuevo proceso de licitación, adjudicación y construcción para terminar los trabajos, posponiendo en demasía la entrega del centro de salud.   _x000a_El Contratista a pesar de los aumentos de plazo no es capaz de recuperar el avance de la obra ._x000a__x000a_Respecto del segundo Contrato que fue a través de  Trato directo de “Terminación de Construcción CECOSF Villa Hacienda Alhué” autorizado a través Resolución Exenta N° 1360 de fecha 19 de mayo de 2017, Contratista Camilo Moreno Constructora e Inmobiliaria E.I.R.L por un monto de $ 44.776.656.-, ITO: Paula Toledo, se cursaron dos multas a través de resoluciones Exentas N° 1680 de fecha 04 de junio de 2018 y N° 1810 de fecha 13 de junio de 2018, la segunda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_x000a__x000a__x000a_Finalmente  un segundo Contrato: Trato directo de “Terminación de Construcción CECOSF Villa Hacienda Alhué” autorizado a través Resolución Exenta N° 1360 de fecha 19 de mayo de 2017, Contratista Camilo Moreno Constructora e Inmobiliaria E.I.R.L por un monto de $ 44.776.656"/>
    <n v="485.71428571428567"/>
    <n v="500"/>
    <s v="El proyecto se ejecutó en un plazo total de 41 meses, un 485,71% sobre el plazo total recomendado originalmente. Esto se debe a demoras en la identificación presupuestaria de la iniciativa por parte de Dipres y tras ello proceso largo de licitaciones desiertas._x000a_El aumento del plazo de las obra civiles se debe a que durante su proceso de construcción hubo tres contratos en obras civiles detallados a continuación:_x000a_- Primer contrato: Licitación Privada con Contratista Eduardo Antonio Herrada Catalán por un monto de $ 296.942.754. Se realizó termino anticipado del contrato con un avance de 94% al detectarse mal uso del sistema de factoring por parte del contratista, procediéndose a hacer entrega del recinto para su cuidado mientras se contrataban las obras para completar la obra el día 18 de febrero de 2017._x000a_- Segundo Contrato: Trato directo con Contratista Camilo Moreno Constructora e Inmobiliaria E.I.R.L por un monto de $ 44.776.656. Se cursaron dos multas, la segunda fue por no cumplir con el plazo establecido para resolver observaciones de recepción provisoria con observaciones de 22 de febrero de 2018, por lo que con fecha 16 de abril de 2018 se realiza un acta por parte de la inspección de recepción de la obra para proceder a dar termino al contrato. _x000a_Se solicita la liquidación de contrato a través de memorándum N° 133 de 30 de julio de 2018, dirigido a Jefe de Depto. finanzas, sin respuesta a la fecha._x000a_- Tercer contrato: trato directo con contratista EEYAL SPA,   por un valor de $ 15.343.215 Iva incluido. "/>
    <s v="Variación &gt; al 100%"/>
    <s v="Mayor a 3 años"/>
    <s v="28/12/2015"/>
    <n v="382609"/>
    <n v="397"/>
    <n v="383006"/>
    <n v="335522"/>
    <n v="47484"/>
    <s v="A continuación se detallan contratos realizados par Obras Civiles :_x000a_Primer contrato: Licitación Privada ID 1288-106-I215, Contratista Eduardo Antonio Herrada Catalán, rut 14.246.856-5, por un monto de $ 296.942.754_x000a__x000a_Segundo Contrato: Trato directo de “Terminación de Construcción CECOSF Villa Hacienda Alhué” autorizado a través Resolución Exenta N° 1360 de fecha 19 de mayo de 2017, Contratista Camilo Moreno Constructora e Inmobiliaria E.I.R.L por un monto de $ 44.776.656_x000a__x000a_Tercer contrato: Resolución Exenta N° 1813 de 14 de junio de 2018 autoriza trato directo y términos de referencia para contratar “servicios de Obras Menores para la Terminación de la obra Construcción del Cecosf Villa Hacienda Alhué”, contratista EEYAL SPA, modificada por Resolución Exenta N° 1998 de fecha 29 de junio de 2018"/>
    <s v="BIP &gt; SIGFE"/>
    <x v="1"/>
    <n v="248"/>
    <n v="277"/>
    <n v="111.69354838709677"/>
    <s v="Los metros cuadrados finales corresponden al Certificado de Recepción Definitiva de Obras de Edificación de la DOM de la Comuna de Alhué "/>
    <s v="Se otorgó recepción definitiva total  a   la obra construida destinada a centro Comunitario de Salud Familiar ubicada en Camino Público a Villa Alhué, Hacienda Alhué , sector rural., por el DOM de la Ilustre Municipalidad de Alhué. Superficie total 277,57 metros cuadrados,_x000a_Por lo tanto, los metros cuadrados finales corresponden al Certificado de Recepción Definitiva de Obras de Edificación de la DOM de la Comuna de Alhué que equivale a un aumento nominal del  11% en superficie."/>
    <x v="0"/>
    <s v="Se entrega Recepción Provisoria con observaciones a obra contratada a través de Res.2986 del 19/10/2018 a empresa Constructora Camilo Moreno Silva , E.I.R.L. Se adjunta Acta de Recepción Provisoria en carpeta digital "/>
    <s v="22/02/2018"/>
    <s v="Se otorga recepción definitiva total  a   la obra construida destinada a centro Comunitario de Salud Familiar ubicada en Camino Público a Villa Alhué, Hacienda Alhué , sector rural., por el DOM de la Ilustre Municipalidad de Alhué. Superficie total 277,57 m2, no tiene recepción parcial. "/>
    <s v="17/04/2018"/>
    <s v="SI"/>
    <s v="28/09/2018"/>
    <s v="Esta fecha corresponde a la autorización sanitaria  y donde se aprueban tres salas de procedimientos: Gineco-Obstetra, Medico-Enfermería y Odontologica por SEREMI de Salud. Con fecha 15/03/2018 se aprueba proyecto de Aguas servidas por SEREMI  de Salud. _x000a__x000a_1. Estacionamiento ambulancia_x000a_El estacionamiento de la ambulancia está situado en el frontis del edificio y no se cuidaron los espacios para sacar la camilla desde la ambulancia, por lo que no es posible realizar dicho procedimiento, teniendo que estacionar la ambulancia al costado del CECOSF en una zona que no está pavimentada para tener espacio suficiente de maniobrar sin riesgos la camilla._x000a__x000a_2. Estanque de agua muy próximo a acceso de emergencia_x000a_El estanque de agua frente a la puerta de acceso de emergencia dificulta el traslado de pacientes con camilla._x000a__x000a_3. Puertas de acceso_x000a_Ambas puertas de acceso presentaban desperfectos en la instalación (zona de la bisagra) y a los pocos meses de funcionamiento presentaron desperfectos también en su cierre"/>
    <s v=""/>
    <x v="0"/>
    <s v="Positivos: El apoyo del SSMOCC en los distintos procesos: premura en la segunda licitación, autorización sanitaria, puesta en marcha, certificación MAIS, etc._x000a__x000a_Negativos: la obra quedó detenida por más de 1 año con un 95% aproximadamente terminado, pero sin ser entregada al municipio, lo que deterioró las instalaciones y no permitió tener una empresa responsable de la totalidad de la obra."/>
    <s v="CONSUELO HAMEL RIVAS"/>
    <x v="1"/>
    <s v="ALEJANDRO  RÍOS RUBIO"/>
    <s v="SEREMI DE DESARROLLO SOCIAL REGION METROPOLITANA DE SANTIAGO"/>
    <s v="LOURDES VELEZ"/>
    <s v="DEPARTAMENTO DE ESTUDIOS - MDS"/>
    <s v="07/05/2015"/>
    <s v="07/05/2015"/>
    <n v="0"/>
    <s v="04/06/2015"/>
    <n v="28"/>
    <s v="01/12/2015"/>
    <n v="180"/>
    <s v="05/08/2015"/>
    <m/>
    <s v="18/12/2015"/>
    <n v="17"/>
    <s v="28/12/2015"/>
    <n v="10"/>
    <s v="30/12/2015"/>
    <n v="2"/>
    <n v="237"/>
    <n v="237"/>
    <s v="Demora en la identificación presupuestaria de la iniciativa por parte de Dipres y tras ello proceso largo de licitaciones desiertas."/>
    <s v="A SUMA ALZADA SIN REAJUSTE"/>
    <n v="2"/>
    <s v=""/>
    <s v=""/>
    <s v=""/>
    <s v=""/>
    <s v=""/>
    <s v=""/>
    <s v="SI"/>
    <s v="SERVICIO"/>
    <s v="Correspondía a un plan de inversiones del Minsal en base a la ejecución de prototipos."/>
    <n v="17485"/>
    <n v="8859"/>
    <n v="43882"/>
    <n v="0"/>
    <n v="382"/>
    <n v="283883"/>
    <n v="0"/>
    <n v="0"/>
    <n v="957"/>
    <n v="0"/>
    <n v="355448"/>
    <n v="17485"/>
    <n v="8859"/>
    <n v="43882"/>
    <n v="0"/>
    <n v="382"/>
    <n v="283883"/>
    <n v="0"/>
    <n v="0"/>
    <n v="957"/>
    <n v="0"/>
    <n v="355448"/>
    <s v="No Hay."/>
    <n v="15332"/>
    <n v="6428"/>
    <n v="42696"/>
    <n v="0"/>
    <n v="397"/>
    <n v="317650"/>
    <n v="0"/>
    <n v="0"/>
    <n v="502"/>
    <n v="0"/>
    <n v="383005"/>
    <s v="Resolución Exenta N°3110 del 18-5-2015 , aprueba primer contrato  de Obras Civiles, por un monto de M$296.942_x000a_Mediante Resolución Exenta N°1286 del 12-5-2017 , se pone término anticipado al contrato._x000a_Posteriormente, mediante Resolución Exenta 1360 del 19-5-2017, se aprueba trato directo, para el término de las obras, por un monto de M$ 44.776"/>
    <n v="15333"/>
    <n v="6248"/>
    <n v="42697"/>
    <n v="0"/>
    <n v="397"/>
    <n v="317650"/>
    <n v="0"/>
    <n v="0"/>
    <n v="502"/>
    <n v="0"/>
    <n v="382827"/>
    <s v="Proyecto  tuvo retrasos en su ejecución , lo que demoró el gasto en obras civiles."/>
    <n v="47305"/>
    <x v="0"/>
    <n v="15333"/>
    <n v="6428"/>
    <n v="42697"/>
    <n v="0"/>
    <n v="397"/>
    <n v="270165"/>
    <n v="0"/>
    <n v="0"/>
    <n v="502"/>
    <n v="0"/>
    <n v="335522"/>
    <n v="16294"/>
    <n v="6928"/>
    <n v="46019"/>
    <n v="0"/>
    <n v="428"/>
    <n v="285740"/>
    <n v="0"/>
    <n v="0"/>
    <n v="541"/>
    <n v="0"/>
    <n v="355950"/>
    <s v="Adecuada coordinación con el SS Metropolitano Occidente , para la ejecución del proyecto._x000a__x000a__x000a_Debido a la lejanía de  la Comuna donde se debía ejecutar del proyecto, se vio dificultada la posibilidad de adjudicar la licitación, lo que implicó desfase en la ejecución de las obras. Además, se puso término anticipado, lo que implicó más retrasos. _x000a_La obra se recepciona en forma definitiva, según acta del 16 de abril de 2018"/>
    <n v="20579"/>
    <n v="10427"/>
    <n v="51648"/>
    <n v="0"/>
    <n v="450"/>
    <n v="334123"/>
    <n v="0"/>
    <n v="0"/>
    <n v="1126"/>
    <n v="0"/>
    <n v="418353"/>
    <n v="0"/>
    <n v="16295"/>
    <n v="6928"/>
    <n v="46017"/>
    <n v="0"/>
    <n v="428"/>
    <n v="407091"/>
    <n v="0"/>
    <n v="0"/>
    <n v="541"/>
    <n v="0"/>
    <n v="477300"/>
    <n v="16296"/>
    <n v="6929"/>
    <n v="46016"/>
    <n v="0"/>
    <n v="428"/>
    <n v="333227"/>
    <n v="0"/>
    <n v="0"/>
    <n v="541"/>
    <n v="0"/>
    <n v="403437"/>
    <n v="14.090253924317508"/>
    <n v="-3.5654100723551685"/>
    <n v="-0.26816471778356998"/>
    <n v="-15.475172847265872"/>
    <m/>
    <n v="1456.4512635379062"/>
    <n v="1202.9855595667871"/>
    <s v="Los montos contratados tuvieron un aumento de 13,95% respecto al monto recomendado, en tanto que los costos reales tuvieron una variación de -3.57% respecto a lo recomendado. La diferencia entre los montos recomendados y costos reales se debe a que uno de los contratos fue finalizado anticipadamente por detectarse mal uso del sistema de factoring por parte del contratista, en tanto que la siguiente empresa contratado tuvo multas por incumplimiento en los plazos de entrega. _x000a_Al analizar los datos e información financiera se verifica que independiente de los procesos licitatorios y o lejano de la comuna y sus accesos la iniciativa se mantuvo dentro de los valores definidos en la etapa ex-ante._x000a_Destaca la variación respecto del gasto de obras civiles respecto de lo programado corresponde a una variación de solamente el -0,27%._x000a_Respecto al proyecto en su totalidad este tiene una variación porcentual entre lo programado y gastos registrado en el sistema Bip del -3,57%._x000a_No hay asignación presupuestaria que haya contado con un gasto mayor a lo considerado en la etapa ex-ante comparado a moneda presupuestaria del año 2018._x000a_El proyecto no presenta reevaluaciones ni modificaciones inferiores al 10%."/>
    <s v="Variación de 0 a +-10%"/>
    <s v="Variación de 0 a +-10%"/>
    <s v="Pequeño"/>
    <s v="Mediano"/>
    <s v="ROSSANA CARRASCO MEZA"/>
    <x v="1"/>
    <s v="ALEJANDRO  RÍOS RUBIO"/>
    <s v="SEREMI DE DESARROLLO SOCIAL REGION METROPOLITANA DE SANTIAGO"/>
    <s v="LOURDES VELEZ"/>
    <s v="DEPARTAMENTO DE ESTUDIOS - MDS"/>
    <s v="NO"/>
    <m/>
    <m/>
    <m/>
    <s v="Moneda Presupuesto Año 2018"/>
    <x v="1"/>
    <s v="NO"/>
    <m/>
    <m/>
    <m/>
    <m/>
    <s v="No hay re evaluaciones en el proyecto.._x000a_Revisando en detalle la ejecución del proyecto se determina que no hay aumentos ni modificaciones a los contratos celebrados con los diversos contratistas que ejecutaron las obras civiles."/>
    <x v="0"/>
    <s v="COSTO EQUIVALENTE POR PERSONA"/>
    <n v="52.6"/>
    <n v="52.2"/>
    <n v="-0.76045627376425395"/>
    <x v="0"/>
    <s v=""/>
    <m/>
    <m/>
    <m/>
    <s v="La variación del indicador es muy menor y solo alcanza el -0,76% dando cuenta de las bondades del proyecto respecto a los presupuestos estimados en la evaluación ex ante. Los plazos excesivos y la lejanía de la comuna no incidieron en el indicador de rentabilidad confirmando la conveniencia social de la misma."/>
    <x v="1"/>
    <s v="El proyecto postula a ejecución directamente con prototipo de MINSAL, ajustándose a lo esperado en la evaluación ex ante. Aunque se experimentaron plazos elevados por términos anticipados de contrato de obras civiles y largos procesos licitatorios. _x000a_La magnitud tuvo una ligera variación de un 11%. La institución técnica no entrega antecedentes al respecto. _x000a_En relación a los costos, estos tuvieron una baja variación en gastos respecto a lo recomendado, en tanto que la diferencia aumenta en montos contratados debido al término anticipado de contratos y aplicación de multas por retrasos en los plazos. _x000a_El indicador de rentabilidad disminuye en un -0,76%._x000a_En general, el proyecto se ejecuta según lo esperado a excepción de los plazos. "/>
    <s v="ALEJANDRO  RÍOS RUBIO"/>
    <s v="SEREMI DE DESARROLLO SOCIAL REGION METROPOLITANA DE SANTIAGO"/>
    <s v="LOURDES VELEZ"/>
    <s v="DEPARTAMENTO DE ESTUDIOS - MDS"/>
  </r>
  <r>
    <s v="30321323-0"/>
    <s v="CONSTRUCCION SERV. ATENCIÓN PRIMARIA URGENCIA ALTA RESOLUCIÓN PENCO"/>
    <x v="2"/>
    <x v="2"/>
    <s v="CONCEPCION"/>
    <s v="PENCO"/>
    <s v="8 - REGION DEL BIO BIO"/>
    <x v="1"/>
    <x v="1"/>
    <x v="2"/>
    <x v="0"/>
    <x v="0"/>
    <s v="MINISTERIO DE SALUD"/>
    <s v="MINISTERIO DE SALUD"/>
    <s v="MINISTERIO"/>
    <s v="FINALIZADO"/>
    <x v="0"/>
    <s v="TERMINADO"/>
    <s v="A FIN DE MEJORAR LA COBERTURA, OPORTUNIDAD Y CALIDAD DE LA ATENCIÓN A LOS USUARIOS DE LOS_x000a_SERVICIOS DE URGENCIA DE LA COMUNA DE PENCO, SE PROPONE LA CONSTRUCCIÓN DE UN SAR ANEXO AL  NUEVO CESFAM PENCO"/>
    <s v="CONSISTE EN REALIZAR EL DISEÑO Y LA EJECUCIÓN DE OBRAS CORRESPONDIENTES A LA CONSTRUCCIÓN DE UN SERVICIO DE ATENCIÓN DE URGENCIA DE ALTA RESOLUTIVIDAD DE 553,8 M2 ANEXO AL NUEVO CESFAM PENCO. ESTA INFRAESTRUCTURA POSEE UNA MATERIALIDAD CON MUROS ESTRUCTURALES DE HORMIGÓN ARMADO Y ALBAÑILERIA, TENIENDO COMO PRINCIPALES RECINTOS UNA SALA CON RX OSTEOPULMONAR, UNA SALA PARA EXAMENES DE LABORATORIO Y DISTINTOS BOX PARA LA FUNCIONALIDAD DE LA URGENCIA."/>
    <n v="39493"/>
    <s v=" "/>
    <s v=" "/>
    <s v=" "/>
    <n v="8"/>
    <n v="2"/>
    <s v="El plazo real es menor al recomendado, debido a que consultorias se ejecutaron en menor tiempo al proyectado"/>
    <n v="-75"/>
    <n v="4"/>
    <n v="1"/>
    <s v="El plazo real es menor al recomendado, debido a que el equipamiento se adquirió en menor tiempo al proyectado"/>
    <n v="-75"/>
    <n v="4"/>
    <n v="16"/>
    <s v="La variación de plazo en los equipos esta relacionada con la situación de la obra ya que el SAR no se emplazo adosado al CESFAM de Penco su ejecución se realizó en el nuevo terreno donde se emplazara el CESFAM Penco (proyecto en ejecución). Por este motivo y al no contar con bodegaje el equipo RX Osteopulmonar fue el ultimo en adquirirse e instalarse."/>
    <n v="300"/>
    <m/>
    <m/>
    <m/>
    <m/>
    <m/>
    <m/>
    <m/>
    <m/>
    <n v="7"/>
    <n v="11"/>
    <s v="El aumento de plazo en la ejecución de las obras radica en modificaciones  del proyecto Serviu (cuellos de acceso), modificaciones de autorización sanitaria (eléctricas, revestimientos, sanitarios, cierros, etc) y recintos de transición (REAS, transición para el CESFAM)."/>
    <n v="57.142857142857139"/>
    <s v="Variación del 50% al 100%"/>
    <n v="5"/>
    <n v="118"/>
    <m/>
    <m/>
    <m/>
    <m/>
    <n v="0"/>
    <n v="1"/>
    <s v="La variación en el plazo corresponde a la coordinación de la entrega de la ambulancia con el establecimiento."/>
    <n v="100"/>
    <m/>
    <m/>
    <m/>
    <m/>
    <n v="11"/>
    <n v="11"/>
    <n v="19"/>
    <n v="37"/>
    <n v="18"/>
    <s v="El tiempo muerto señalado se debe a que el proyecto original no consideraba el ítem vehículo con la ambulancia de traslado, la cual se presente en forma posterior al proyecto ejecutado por lo cual se adquirió con un año de desface."/>
    <n v="72.727272727272734"/>
    <n v="236.36363636363637"/>
    <s v="El proyecto fue ejecutado en un plazo total de 19 meses, un 72,73% sobre el plazo total recomendado y sin considerar los tiempos muertos.  El plazo total se ve fuertemente influenciado por la compra de la ambulancia ya que se compró después que el SAR ya estaba en operación. La ambulancia no fue aprobada por esta Secretaria Regional._x000a_El ítem obras civiles tuvo un aumento de 53.33% respecto al plazo recomendado debido a aumentos de plazo derivados de modificaciones  en los cuellos de acceso, modificaciones de autorización sanitaria (eléctricas, revestimientos, sanitarios, cierros, etc) y recintos de transición (REAS, transición para el CESFAM)._x000a_El ítem equipos presentó un aumento del 301.67% respecto a lo recomendado. Esta variación esta relacionada con la situación de la obra ya que el SAR no se emplazó adosado al CESFAM de Penco. Por este motivo y al no contar con bodegaje el equipo RX Osteopulmonar fue el ultimo en adquirir e instalarse."/>
    <s v="Variación &gt; al 100%"/>
    <s v="Mayor a 3 años"/>
    <s v="11/01/2016"/>
    <n v="1509219"/>
    <n v="0"/>
    <n v="1509219"/>
    <n v="1457456"/>
    <n v="51763"/>
    <s v="No existen contratos pagados con fondos propios"/>
    <s v="BIP &gt; SIGFE"/>
    <x v="1"/>
    <n v="554"/>
    <n v="526"/>
    <n v="94.945848375451263"/>
    <s v="En relación a la disminución es producto de ajuste de áreas técnicas y disminución de aleros, ademas en el proceso de recepción se disminuyeron las medias superficies."/>
    <s v="La disminución es producto de ajuste de áreas técnicas y disminución de aleros, ademas en el proceso de recepción se disminuyeron las medias superficies."/>
    <x v="1"/>
    <s v="El proyecto se recepcionó con las siguientes observaciones _x000a_Falta de limpieza de soleras y pavimentos, presentando excedentes de hormigón en todas las obras exteriores_x000a_Se debe reparar soleras con faltantes _x000a_Falta limpieza en pisos y guadapolvos de baldosa micro vibrada en general_x000a_Falta limpieza en cielo modular _x000a_Sala técnica falta mejorar terminación de pintura en muros y cielo_x000a_se subsanaron con fecha 13-12-2016"/>
    <s v="28/11/2016"/>
    <s v="Sin observaciones"/>
    <s v="29/11/2018"/>
    <s v="SI"/>
    <s v="12/05/2017"/>
    <s v="No existen"/>
    <s v=""/>
    <x v="0"/>
    <s v=""/>
    <s v="ALEJANDRA CASTILLO JELDRES"/>
    <x v="2"/>
    <s v=" "/>
    <s v=""/>
    <s v="LOURDES VELEZ"/>
    <s v="DEPARTAMENTO DE ESTUDIOS - MDS"/>
    <s v="28/04/2015"/>
    <s v="28/04/2015"/>
    <n v="0"/>
    <s v="03/06/2015"/>
    <n v="36"/>
    <s v="NA"/>
    <n v="0"/>
    <s v="29/07/2015"/>
    <n v="56"/>
    <d v="2016-01-08T00:00:00"/>
    <n v="219"/>
    <s v="11/01/2016"/>
    <n v="3"/>
    <d v="2016-12-01T00:00:00"/>
    <n v="325"/>
    <n v="583"/>
    <n v="583"/>
    <s v="El proyecto aprobado originalmente no consideraba el ítem vehículo, el RS se obtuvo con un año de desface._x000a_La diferencia en la gestión administrativa relacionada con la fecha de la suscripción del primer contrato y el primer pago relacionado a obras civiles se debe  a que en este proceso se utilizó la modalidad de pago anticipado contra boleta de garantía."/>
    <s v="A SUMA ALZADA SIN REAJUSTE"/>
    <n v="3"/>
    <s v=""/>
    <s v=""/>
    <s v=""/>
    <s v=""/>
    <s v=""/>
    <s v=""/>
    <s v="SI"/>
    <s v="SERVICIO"/>
    <s v="EL PROYECTO SE PRESENTA DESDE LA ETAPA DE PERFIL A EJECUCIÓN, DE ACUERDO A LO CONTEMPLADO EN ORDN°465 DE 10 DE FEBRERO DE 2015 DEL MINISTERIO DE DESARROLLO SOCIAL Y DEL MINISTERIO DE SALUD"/>
    <n v="30916"/>
    <n v="15091"/>
    <n v="199526"/>
    <n v="0"/>
    <n v="0"/>
    <n v="739046"/>
    <n v="0"/>
    <n v="0"/>
    <n v="0"/>
    <n v="0"/>
    <n v="984579"/>
    <n v="30916"/>
    <n v="15091"/>
    <n v="199526"/>
    <n v="0"/>
    <n v="0"/>
    <n v="739046"/>
    <n v="0"/>
    <n v="0"/>
    <n v="0"/>
    <n v="0"/>
    <n v="984579"/>
    <s v="Se tomo la recomendación previa a la reevaluación, por eso la modificación en los ítems obras civiles y vehículos._x000a_Se crea el ítem vehículos, el cual no estaba considerado en el proyecto inicial, pero después se incluyo en decreto N°327/02.03.2018"/>
    <n v="30543"/>
    <n v="15783"/>
    <n v="208705"/>
    <n v="0"/>
    <n v="0"/>
    <n v="1213991"/>
    <n v="0"/>
    <n v="51765"/>
    <n v="0"/>
    <n v="0"/>
    <n v="1520787"/>
    <s v="La diferencia se produce en el item vehículos, debido a que este no estaba considerando en el proyecto inicial._x000a_Existieron dos modificaciones de contratos:_x000a_1)  por M$ 62.196 por modificaciones en estanque de agua, instalación grupo generador, modificación alimentadores desde subestación hasta tablero TTA, modificación subestación, caseta grupo generador en estructura metálica y coordinación pavimentos proyectados. _x000a_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_x000a_Total modificaciones: M$ 110.306_x000a_Monto final contrato: M $ 1.213.991"/>
    <n v="30543"/>
    <n v="15783"/>
    <n v="208705"/>
    <n v="0"/>
    <n v="0"/>
    <n v="1213991"/>
    <n v="0"/>
    <n v="51765"/>
    <n v="0"/>
    <n v="0"/>
    <n v="1520787"/>
    <s v="Existe una diferencia con el Sigfe, debido a que a que Sigfe no se encuentra actualizado, ya que el último decreto de este proyecto es del 2018, provocando una diferencia en el item vehículos y obras civiles._x000a_Existieron dos modificaciones de contratos:_x000a_1)  por M$ 62.196 por modificaciones en estanque de agua, instalación grupo generador, modificación alimentadores desde subestación hasta tablero TTA, modificación subestación, caseta grupo generador en estructura metálica y coordinación pavimentos proyectados. _x000a_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_x000a_Total modificaciones: M$ 110.306_x000a_Monto final contrato: M $ 1.213.991"/>
    <n v="63331"/>
    <x v="0"/>
    <n v="30544"/>
    <n v="15783"/>
    <n v="208705"/>
    <n v="0"/>
    <n v="0"/>
    <n v="1202424"/>
    <n v="0"/>
    <n v="0"/>
    <n v="0"/>
    <n v="0"/>
    <n v="1457456"/>
    <n v="32884"/>
    <n v="17011"/>
    <n v="224940"/>
    <n v="0"/>
    <n v="0"/>
    <n v="1272346"/>
    <n v="0"/>
    <n v="0"/>
    <n v="0"/>
    <n v="0"/>
    <n v="1547181"/>
    <s v=""/>
    <n v="36387"/>
    <n v="17762"/>
    <n v="234837"/>
    <n v="0"/>
    <n v="0"/>
    <n v="869839"/>
    <n v="0"/>
    <n v="0"/>
    <n v="0"/>
    <n v="0"/>
    <n v="1158825"/>
    <n v="1523788"/>
    <n v="32882"/>
    <n v="17011"/>
    <n v="224940"/>
    <n v="0"/>
    <n v="0"/>
    <n v="1282921"/>
    <n v="0"/>
    <n v="51765"/>
    <n v="0"/>
    <n v="0"/>
    <n v="1609519"/>
    <n v="32884"/>
    <n v="17010"/>
    <n v="224940"/>
    <n v="0"/>
    <n v="0"/>
    <n v="1282921"/>
    <n v="0"/>
    <n v="51765"/>
    <n v="0"/>
    <n v="0"/>
    <n v="1609520"/>
    <n v="38.892326278773751"/>
    <n v="38.892412573080492"/>
    <n v="47.489477937871257"/>
    <n v="6.2130363165380231E-5"/>
    <n v="5.6262419706678335"/>
    <n v="3059.9239543726235"/>
    <n v="2439.013307984791"/>
    <s v="Los montos contratados y costos reales del proyecto presentan significativas variaciones respecto a los montos recomendados de 38,89% ambos casos.  El ítem de obras civiles es el que representa esta diferencia debido principalmente a la reevaluación que tuvo el proyecto dadas las condiciones del terreno, lo que implicó fundar la estructura sobre un sistema de pilas de grava compactada, llevando a un aumento significativo en los costos de obras, en relación al presupuesto aprobado originalmente. _x000a_Adicionalmente, fue agregado el ítem vehículos, el cual no estaba considerado en el proyecto inicial. _x000a_Las obras civiles tuvieron dos modificaciones en costos, los cuales constituyen modificaciones inferiores al 10%."/>
    <s v="Variación Mayor a 20%"/>
    <s v="Variación Mayor a 20%"/>
    <s v="Grande"/>
    <s v="Grande"/>
    <s v="ALEJANDRA CASTILLO JELDRES"/>
    <x v="1"/>
    <s v=" "/>
    <s v=""/>
    <s v="LOURDES VELEZ"/>
    <s v="DEPARTAMENTO DE ESTUDIOS - MDS"/>
    <s v="SI"/>
    <n v="1530866"/>
    <n v="110306"/>
    <n v="7.205464096792273"/>
    <s v="Existieron dos modificaciones de contratos:_x000a_1)  por M$ 62.196 por modificaciones en estanque de agua, instalación grupo generador, modificación alimentadores desde subestación hasta tablero TTA, modificación subestación, caseta grupo generador en estructura metálica y coordinación pavimentos proyectados. _x000a_2) por M$ 48.110 por modificación en pavimentos, guardapolvos interiores, equipos de climatización, construcción de cámaras eléctricas y de corrientes débiles, modificación en trazados de calle, altavoz, equipos de conexión eléctrica, modificación en cuellos de acceso e instalación de cielos. _x000a_Total modificaciones: M$ 110.306_x000a_Monto final contrato: M $ 1.213.991"/>
    <x v="0"/>
    <s v="SI"/>
    <n v="1"/>
    <n v="1158825"/>
    <n v="1523788"/>
    <n v="31.494229068237225"/>
    <s v="Durante la ejecución del diseño se encontró deficiencias en la calidad del terreno, lo que implica fundar la estructura sobre un sistema de pilas de grava compactada, esto lleva a un aumento significativo en los costos de obras, en relación al presupuesto aprobado originalmente"/>
    <x v="1"/>
    <s v="COSTO EQUIVALENTE POR ATENCION"/>
    <n v="13"/>
    <n v="13"/>
    <n v="0"/>
    <x v="1"/>
    <s v=""/>
    <m/>
    <m/>
    <m/>
    <s v="El CEA aumenta debido al mayor monto en  de obras por el aumento en fundaciones y la adquisición de ambulancia. El CEA creció de $12.078 a 12.610.  "/>
    <x v="1"/>
    <s v="El proyecto fue ejecutado en un plazo total de 19 meses, un 72,73% sobre el plazo total recomendado. Todos los ítems presentan variaciones significativas de plazo, siendo las más relevantes obras civiles y equipos, las cuales tuvieron plazos de ejecución superior al programado originalmente. _x000a_Los costos del proyecto aumentaron considerablemente en relación a los estipulados originalmente, principalmente en el ítem obras civiles. _x000a_Fue adquirida una ambulancia sin estar aprobada en el proyecto de inversión.  Durante la ejecución del diseño, se encontró deficiencias en la calidad del terreno, lo que implicó fundar la estructura sobre un sistema de pilas de grava compactada, esto lleva a un aumento significativo en los costos de obras, en relación al presupuesto aprobado originalmente.  Dada esta situación, fue necesario reevaluar el proyecto. _x000a_Adicionalmente, existieron modificaciones inferiores al 10% por modificaciones en accesos, cubiertas eléctricas y paneles de visualización de atención.  También se incorporó el ítem vehículos una vez ya estando en operación el centro de salud. _x000a_La magnitud tuvo modificaciones debido a ajustes de áreas técnicas y disminución de aleros, ademas en el proceso de recepción se disminuyeron las medias superficies. Ser construyeron finalmente 526 metros cuadrados._x000a_Salvando la situación de la ambulancia, el proyecto fue ejecutado de acuerdo a lo estipulado. El proyecto fue revaluado debiendo aprobar mayores recursos para fundaciones por la situación desfavorable del estudio de suelo.  "/>
    <s v="EDGARDO MUÑOZ BENAVENTE"/>
    <s v="SEREMI DE DESARROLLO SOCIAL REGION DEL BIO BIO"/>
    <s v="LOURDES VELEZ"/>
    <s v="DEPARTAMENTO DE ESTUDIOS - MDS"/>
  </r>
  <r>
    <s v="30349288-0"/>
    <s v="REPOSICION CENTRO MULTIFUNCIONAL ADULTO MAYOR, PAILLACO"/>
    <x v="3"/>
    <x v="3"/>
    <s v="VALDIVIA - REGION XIV"/>
    <s v="PAILLACO - REGION XIV "/>
    <s v="14 - REGION DE LOS RIOS"/>
    <x v="2"/>
    <x v="2"/>
    <x v="3"/>
    <x v="1"/>
    <x v="1"/>
    <s v="GOBIERNO REGIONAL - REGION DE LOS RIOS"/>
    <s v="GOBIERNO REGIONAL"/>
    <s v="GOBIERNO REGIONAL"/>
    <s v="FINALIZADO"/>
    <x v="1"/>
    <s v="PERFIL"/>
    <s v="LA NECESIDAD DE CONTAR CON UNA INFRAESTRUCTURA DESTINADA A LOS ADULTOS MAYORES QUE RESIDEN EN EL HOGAR JUAN PABLO II DADO A QUE LA INFRAESTRUCTURA NO CUMPLE CON LAS CONDICIONES QUE GARANTICEN UNA MEJOR CALIDAD DE VIDA."/>
    <s v=""/>
    <n v="24"/>
    <s v="ADULTO MAYOR"/>
    <s v=" "/>
    <s v=" "/>
    <n v="10"/>
    <n v="11"/>
    <s v="Las consultorías comenzaron a la vez que las obras civiles, desde el 06-02-2017 hasta el 18-12-2017 (lo cual incluye el aumento de plazo debido a la modificación en el contrato, correspondiente a 45 días mas)"/>
    <n v="10.000000000000009"/>
    <n v="3"/>
    <n v="0"/>
    <s v="El 26-01-2018 es la fecha en que se aprueba el contrato. El contrato fue firmado en Castro el 18-01-2018 y el día 22-01-2018 se autorizo la firma de la Alcaldesa Subrogante Eugenia Martinez, fecha en que se dio comienzo al contrato por 2 días corridos."/>
    <n v="-100"/>
    <n v="3"/>
    <n v="0"/>
    <s v="El 24-01-2018 es la fecha en que se aprueba el contrato. El contrato fue firmado en Castro el 18-01-2018 y el día 22-01-2018 se autorizo la firma de la Alcaldesa Subrogante Eugenia Martinez, fecha en que se dio comienzo al contrato por 2 días corridos."/>
    <n v="-100"/>
    <m/>
    <m/>
    <m/>
    <m/>
    <n v="1"/>
    <n v="9"/>
    <s v="La variación de meses fue mayor, debido a que se utilizaron durante todo el periodo que duró la ejecución de la obra."/>
    <n v="800"/>
    <n v="10"/>
    <n v="11"/>
    <s v="El primer contrato estaba establecido entre las fechas 06-02-2017 y el 03-11-2017; sin embargo, se realizo una ampliación de plazo correspondiente a 45 días, por lo que la fecha de término se actualizo al 18-12-2017. El aumento se debió a modificaciones en las obras civiles: aumento de obras, obras extraordinarias y disminución de obras."/>
    <n v="10.000000000000009"/>
    <s v="Variación de 0 a 30%"/>
    <n v="1"/>
    <n v="45"/>
    <m/>
    <m/>
    <m/>
    <m/>
    <m/>
    <m/>
    <m/>
    <m/>
    <m/>
    <m/>
    <m/>
    <m/>
    <n v="10"/>
    <n v="10"/>
    <n v="11"/>
    <n v="12"/>
    <n v="1"/>
    <s v="La diferencia se debe a una modificación de contrato, correspondiente a 45 días, como se explicó previamente."/>
    <n v="10.000000000000009"/>
    <n v="19.999999999999996"/>
    <s v="El primer contrato estaba establecido entre las fechas 06-02-2017 y el 03-11-2017 (270 días corridos); sin embargo, se realizo una ampliación de plazo correspondiente a 45 días, por lo que la fecha de término se actualizo al 18-12-2017. El aumento se debió a modificaciones en las obras civiles: aumento de obras, obras extraordinarias y disminución de obras._x000a__x000a_Las consultorías comenzaron a la vez que las obras civiles, desde el 06-02-2017 hasta el 18-12-2017 (lo cual incluye el aumento de plazo debido a la modificación en el contrato, correspondiente a 45 días mas)_x000a__x000a_Se dejó constancia de que la obra se termino dentro de los plazos del ultimo contrato, de acuerdo a lo informado por el ITO, mediante memorándum interno Nº233 del 15/12/2017._x000a__x000a_Los ítem obras civiles y constultorias se ajustan a los plazos recomendados, con una leve variación del 5% sobre estos, correspondiente a 1 mes adicional al plazo recomendado respectivo. _x000a__x000a_Los gastos administrativos presentan una variación significativa sobre el plazo recomendado, debido a que a este ítem se le asigno 1 mes, sin embargo se utilizaron durante todo el periodo que duró la ejecución de la obra._x000a__x000a_Finalmente, la variación fue de un 20% en el plazo total real con respecto al recomendado (incluyendo los tiempos muertos). "/>
    <s v="Variación de 0 a 30%"/>
    <s v="Un año"/>
    <s v="06/02/2017"/>
    <n v="597389"/>
    <n v="2100"/>
    <n v="599489"/>
    <n v="555219"/>
    <n v="44270"/>
    <s v="Las asignaciones que tuvieron modificaciones, respecto a lo contratado fueron las siguientes:_x000a_- Obras Civiles: se realizaron aumentos y disminuciones de obra, ademas de obras extraordinarios; lo anterior produjo que el presupuesto contratado aumentara de $487.614.945 a $534.877.399 (moneda 2017), lo que también llevó a un aumento de plazo de 45 días corridos.-_x000a_- Consultorías: junto con el aumento del ítem obras civiles, y debido al aumento en el plazo que también se realizo, se incrementaron las consultorías en $2.222.222, quedando un monto final de $12.222.222 (moneda 2017)."/>
    <s v="BIP &gt; SIGFE"/>
    <x v="1"/>
    <n v="946"/>
    <n v="946"/>
    <n v="100"/>
    <s v="Los aumentos  y disminuciones de obras, ademas de las obras extraordinarias, no afectaron la magnitud del proyecto."/>
    <s v="Se ejecutó la superficie aprobada en la recomendación original."/>
    <x v="2"/>
    <s v="Sin observaciones._x000a_Se dejó constancia de que la obra se termino dentro de los plazos del ultimo contrato, de acuerdo a lo informado por el ITO, mediante memorándum interno Nº233 del 15/12/2017."/>
    <s v="27/12/2017"/>
    <s v="Aun no se realiza la recepción definitiva."/>
    <s v=""/>
    <s v="SI"/>
    <s v="19/02/2018"/>
    <s v="El proyecto ha funcionado sin problemas hasta la fecha; el espacio es el adecuado para la totalidad de adultos mayores presentes."/>
    <s v=""/>
    <x v="0"/>
    <s v=""/>
    <s v="RAUL JAVIER RODRIGUEZ GOMEZ"/>
    <x v="3"/>
    <s v=" "/>
    <s v=""/>
    <s v="FERNANDA MATURANA DIAZ"/>
    <s v="DEPARTAMENTO DE ESTUDIOS - MDS"/>
    <s v="11/02/2016"/>
    <s v="11/02/2016"/>
    <n v="0"/>
    <s v="01/08/2016"/>
    <n v="172"/>
    <s v="31/01/2017"/>
    <n v="183"/>
    <d v="2017-02-01T00:00:00"/>
    <n v="1"/>
    <d v="2017-02-01T00:00:00"/>
    <n v="0"/>
    <s v="06/02/2017"/>
    <n v="5"/>
    <s v="14/03/2017"/>
    <n v="36"/>
    <n v="397"/>
    <n v="397"/>
    <s v="Si bien el proyecto contaba con RS en febrero del 2016, la autoridad decidió iniciar la gestión administrativa, en el segundo semestre de ese año, lo cual fue formalizado a través del convenio mandato de fecha 31 de agosto del 2016, aprobado por Res.Afecta N° 105 del 06 de septiembre del 2016 y tomado de razón el 7 de octubre del 2016. Posterior a lo cual se llamó a licitación, siendo su apertura el 23 de diciembre del 2016, enviándose la propuesta de adjudicación al Gobierno Regional, el 28 de diciembre del 2016 y autorizándose la adjudicación el 6 de enero del 2017."/>
    <s v="A SUMA ALZADA SIN REAJUSTE"/>
    <n v="1"/>
    <s v=""/>
    <s v=""/>
    <s v=""/>
    <s v=""/>
    <s v=""/>
    <s v=""/>
    <s v="SI"/>
    <s v="MUNICIPIO"/>
    <s v="iniciativa impulsa por el municipio de Paillaco y postulada a FNDR._x000a_se realizó la reposición del hogar de ancianos &quot;Juan Pablo II&quot; el cual no cumplía con los requerimientos mínimos para prestar un servicio optimo."/>
    <n v="10000"/>
    <n v="22841"/>
    <n v="12849"/>
    <n v="0"/>
    <n v="2100"/>
    <n v="464892"/>
    <n v="0"/>
    <n v="0"/>
    <n v="0"/>
    <n v="0"/>
    <n v="512682"/>
    <n v="10000"/>
    <n v="22841"/>
    <n v="12849"/>
    <n v="0"/>
    <n v="2100"/>
    <n v="464892"/>
    <n v="0"/>
    <n v="0"/>
    <n v="0"/>
    <n v="0"/>
    <n v="512682"/>
    <s v="El financiamiento de la inversión se realizó integramente con cargo al FNDR."/>
    <n v="12223"/>
    <n v="37400"/>
    <n v="12890"/>
    <n v="0"/>
    <n v="2100"/>
    <n v="534878"/>
    <n v="0"/>
    <n v="0"/>
    <n v="0"/>
    <n v="0"/>
    <n v="599491"/>
    <s v="Las Obras civiles tuvieron un contrato inicial de M$ 487.615 y un plazo de 270 días. Posteriormente hubo modificaciones que incrementaron el contrato a M$ 534.878 (aumentos, disminuciones y obras extras), aumentándose el plazo en 45 días._x000a_Las Consultorías (Apoyo a la ITO), tuvieron un contrato inicial de M$ 10.000 por un plazo de 9 meses, el que luego se amplió en dos meses, con lo cual el contrato definitivo tuvo un plazo de 11 meses y su monto final fue de M$ 12.223. _x000a_Los Equipos y Equipamiento no tuvieron variaciones respecto de sus contratos iniciales."/>
    <n v="12223"/>
    <n v="37400"/>
    <n v="12890"/>
    <n v="0"/>
    <n v="2100"/>
    <n v="534878"/>
    <n v="0"/>
    <n v="0"/>
    <n v="0"/>
    <n v="0"/>
    <n v="599491"/>
    <s v="Todos los gastos de los diferentes Items fueron cargados en el Sigfe, desconozco el origen de las diferencias."/>
    <n v="44272"/>
    <x v="0"/>
    <n v="8888"/>
    <n v="37399"/>
    <n v="12889"/>
    <n v="0"/>
    <n v="2100"/>
    <n v="493943"/>
    <n v="0"/>
    <n v="0"/>
    <n v="0"/>
    <n v="0"/>
    <n v="555219"/>
    <n v="9119"/>
    <n v="37399"/>
    <n v="12889"/>
    <n v="0"/>
    <n v="2154"/>
    <n v="506786"/>
    <n v="0"/>
    <n v="0"/>
    <n v="0"/>
    <n v="0"/>
    <n v="568347"/>
    <s v=""/>
    <n v="11252"/>
    <n v="25701"/>
    <n v="14458"/>
    <n v="0"/>
    <n v="2363"/>
    <n v="523101"/>
    <n v="0"/>
    <n v="0"/>
    <n v="0"/>
    <n v="0"/>
    <n v="576875"/>
    <n v="600018"/>
    <n v="12540"/>
    <n v="37400"/>
    <n v="12890"/>
    <n v="0"/>
    <n v="2155"/>
    <n v="548785"/>
    <n v="0"/>
    <n v="0"/>
    <n v="0"/>
    <n v="0"/>
    <n v="613770"/>
    <n v="12541"/>
    <n v="37399"/>
    <n v="12890"/>
    <n v="0"/>
    <n v="2155"/>
    <n v="548784"/>
    <n v="0"/>
    <n v="0"/>
    <n v="0"/>
    <n v="0"/>
    <n v="613769"/>
    <n v="6.3956663055254603"/>
    <n v="6.3954929577464847"/>
    <n v="4.9097593007851215"/>
    <n v="-1.6292748097335163E-4"/>
    <n v="2.2917645803959275"/>
    <n v="648.8044397463002"/>
    <n v="580.10993657505287"/>
    <s v="El costos real del proyecto corresponde a la totalidad del monto contratado._x000a__x000a_Las asignaciones que tuvieron modificaciones, respecto a lo contratado fueron las siguientes:_x000a_- Obras Civiles: se realizaron aumentos y disminuciones de obra, ademas de obras extraordinarios; lo anterior produjo que el presupuesto contratado aumentara un 10%, es decir, de $487.614.945 a $534.877.399 (moneda 2017). _x000a_- Consultorías: junto con el aumento del ítem obras civiles, y debido al aumento en el plazo que también se realizo, se incrementaron las consultorías en un 22%, es decir, de $10.000.000 a $12.222.222  (moneda 2017)._x000a__x000a_Con respecto a los montos recomendados, estos se ajustan significativamente a los montos contratados, a excepción del ítem Equipamiento; en este útlimo se evidencia la variación mas alta (45,52%) con respecto al monto recomendado, debido a la incorporación de catres clínicos, necesarios para situación de adultos mayores con indice de cuidados altos. Los Equipos y Equipamiento no tuvieron variaciones respecto de sus contratos iniciales._x000a__x000a_FInalmente, el costo real total fue un 6,4% mayor al monto recomendado. "/>
    <s v="Variación de 0 a +-10%"/>
    <s v="Variación de 0 a +-10%"/>
    <s v="Mediano"/>
    <s v="Mediano"/>
    <s v="JUAN CARLOS CASTILLO AVILA"/>
    <x v="2"/>
    <s v=" "/>
    <s v=""/>
    <s v="FERNANDA MATURANA DIAZ"/>
    <s v="DEPARTAMENTO DE ESTUDIOS - MDS"/>
    <s v="SI"/>
    <n v="576875"/>
    <n v="49484"/>
    <n v="8.5779414951245947"/>
    <s v="Obras civiles: Aumento Obras: $26.066.012; Disminución de Obras : -$15.966.099; Obras Extraordinarias : $37.162.541.-_x000a_                         Incremento Total de $47.262.454_x000a_Consultorías: Incremento Total de $2.222.222"/>
    <x v="0"/>
    <s v="SI"/>
    <n v="1"/>
    <n v="562261"/>
    <n v="600018"/>
    <n v="6.7152087731498389"/>
    <s v="La reevaluación se origina debido a la actualización de equipamiento, específicamente la incorporación de catres clínicos para mayor comodidad y bienestar de los adultos mayores residentes."/>
    <x v="1"/>
    <s v="VALOR ACTUALIZADO COSTOS INV. OPER. Y MANTEN."/>
    <n v="1207955"/>
    <n v="1207955"/>
    <n v="0"/>
    <x v="1"/>
    <s v="COSTO ANUAL EQUIVALENTE"/>
    <n v="105318"/>
    <n v="105318"/>
    <n v="0"/>
    <s v="No existió variación en indicadores."/>
    <x v="2"/>
    <s v="Proyecto se ejecutó según formulación y recomendación original, hoy su funcionamiento es optimo."/>
    <s v="LUIS SOTO FUENTES"/>
    <s v="SEREMI DE DESARROLLO SOCIAL REGION DE LOS RIOS"/>
    <s v="FERNANDA MATURANA DIAZ"/>
    <s v="DEPARTAMENTO DE ESTUDIOS - MDS"/>
  </r>
  <r>
    <s v="30169125-0"/>
    <s v="CONSTRUCCION TENENCIA LOS TRAPENSES, COMUNA DE LO BARNECHEA"/>
    <x v="1"/>
    <x v="1"/>
    <s v="SANTIAGO"/>
    <s v="BARNECHEA"/>
    <s v="13 - REGION METROPOLITANA DE SANTIAGO"/>
    <x v="3"/>
    <x v="3"/>
    <x v="4"/>
    <x v="0"/>
    <x v="0"/>
    <s v="CARABINEROS DE CHILE"/>
    <s v="MINISTERIO DE DEFENSA NACIONAL"/>
    <s v="MINISTERIO"/>
    <s v="FINALIZADO"/>
    <x v="0"/>
    <s v="PERFIL"/>
    <s v="ESTA NUEVA UNIDAD POLICIAL PERMITIRÁ MEJORAR LA PRESENCIA POLICIAL Y LA CAPACIDAD DE RESPUESTA DE CARABINEROS ANTE LA DEMANDA  POR SERVICIOS POLICIALES DE LA COMUNIDAD LOS TRAPENSES EN LA COMUNA DE LO BARNECHEA , MEJORANDO LOS NIVELES DE SEGURIDAD PERCIBIDOS POR LA COMUNIDAD."/>
    <s v="LA INICIATIVA CONSISTE EN LA CONSTRUCCIÓN DE UN RECINTO POLICIAL DE 353,75 M/2 CON LA CATEGORÍA DE TENENCIA, EL CUAL SE DESARROLLÓ POR EL DEPARTAMENTO DE CUARTELES DE CARABINEROS, EN BASE A UN PROGRAMA DE ARQUITECTURA CONSIDERANDO EL MODELO AUTOCONSTRUCTIVO TERMO PANEL S.I.P  -F-15, EN UN TERRENO DE 1861,12 M/2 UBICADO EN AVDA. LA DEHESA N° 4422, CEDIDO EN COMODATO POR 99 AÑOS A CARABINEROS DE CHILE  POR LA I. MUNICIPALIDAD DE LO BARNECHEA."/>
    <n v="31105"/>
    <s v="CARABINEROS"/>
    <s v=" "/>
    <s v=" "/>
    <m/>
    <m/>
    <m/>
    <m/>
    <n v="3"/>
    <n v="3"/>
    <s v="Las variaciones en los plazos se deben principalmente a los procesos de una licitación."/>
    <n v="0"/>
    <n v="3"/>
    <n v="17"/>
    <s v="SE HACE PRESENTE, QUE EL PROYECTO FUE ARRASTRADO POR CUANTO EN UNA PRIMERA ETAPA SE COMPRARON LOS EQUIPOS QUE NO ESTABAN ASOCIADOS A LA INFRAESTRUCTURA Y POSTERIORMENTE SE REALIZO LA COMPRA DEL GG.EE. Y CCTV, PARA LO CUAL SE REQUERÍA CONTAR CON LA RECEPCIÓN FINAL DEL CUARTEL. CABE HACER PRESENTE, QUE LA UNIDAD FUE ENTREGADA A CARABINEROS DE CHILE  EL 29-01-2016."/>
    <n v="466.66666666666669"/>
    <m/>
    <m/>
    <m/>
    <m/>
    <n v="4"/>
    <n v="0"/>
    <s v="NO SE PRESENTAN DIFERENCIA  DEBIDO A  QUE SE EJECUTO SOLO DURANTE EL MES DE MAYO DEL 2015"/>
    <n v="-100"/>
    <n v="8"/>
    <n v="11"/>
    <s v="CONTRATO DE FECHA 29.01.2015 CUYA EJECUCIÓN DE LA LAS OBRAS ES DE  155 DÍAS_x000a_1ER ADENDUM, SE AUTORIZA MEDIANTE RES. EX. N° 296 DE FECHA 22.05.2015, UN AUMENTO DE 90 DÍAS CORRIDOS PARA EL MEJORAMIENTO DE TERRENO._x000a_2DO ADENDUM SE AUTORIZA MEDIANTE RES. EX N° 763 DE FECHA 03.11.2015, UN AUMENTO DE  55 DÍAS CORRIDOS"/>
    <n v="37.5"/>
    <s v="Variación de 30% al 50%"/>
    <n v="2"/>
    <n v="145"/>
    <m/>
    <m/>
    <m/>
    <m/>
    <n v="3"/>
    <n v="8"/>
    <s v="Las variaciones en los plazos se deben principalmente a los procesos de licitación ._x000a__x000a_ORDEN DE COMPRA                _x0009_FECHA_x000a_5240-29-SE15                _x0009_ 10-02-2015_x000a_5240-303-SE15_x0009_                 18-06-2015_x000a_5240-771-SE14_x0009_                 22-12-2015"/>
    <n v="166.66666666666666"/>
    <m/>
    <m/>
    <m/>
    <m/>
    <n v="10"/>
    <n v="10"/>
    <n v="17"/>
    <n v="17"/>
    <n v="0"/>
    <s v="CONTRATO DE FECHA 29.01.2015 CUYA EJECUCIÓN DE LA LAS OBRAS ES DE  155 DÍAS_x000a_1ER ADENDUM, SE AUTORIZA MEDIANTE RES. EX. N° 296 DE FECHA 22.05.2015, UN AUMENTO DE 90 DÍAS CORRIDOS PARA EL MEJORAMIENTO DE TERRENO._x000a_2DO ADENDUM SE AUTORIZA MEDIANTE RES. EX N° 763 DE FECHA 03.11.2015, UN AUMENTO DE  55 DÍAS CORRIDOS"/>
    <n v="70"/>
    <n v="70"/>
    <s v="El proyecto se ejecutó en un plazo total de 17 meses, un 70% sobre el plazo total originalmente recomendado. Las variaciones en los plazos definidos inicialmente están asociadas a los procesos de licitación que origino un proceso de re-evaluaición, siendo un ejemplo de ello que mediante Informe Técnico N° 1.321 de fecha 24.06.2015, el Departamento Cuarteles L.1., que actúa como Unidad Técnica de la iniciativa, solicitó la reevaluación del proyecto por el concepto de cubos revisables, que determina un aumento de M$ 68.892 y además un nuevo addendum por obras extraordinaria por un monto de M$ 7.782, lo que implica un 25% de aumento respecto del monto asignado para obras civiles. Debido a este aumento de partidas se genera un aumento en los diferentes plazos de cumplimiento asociados a la iniciativa de inversión. Los aumentos de plazos totalizaron 145 días adicionales. _x000a_No obstante, los ítems que registraron mayor aumento fueron Equipos y Vehículos, con variaciones respecto a lo recomendado de 461.11% y 158.89% respectivamente. En el caso de los equipos, fueron adquiridos sin estar asociados a la infraestructura y otros requirieron que la obra estuviese finalizada, como el CCTV. En cuanto a los vehículos, las variaciones en los plazos se deben principalmente a los procesos de licitación."/>
    <s v="Variación del 50% al 100%"/>
    <s v="Dos Años"/>
    <s v="13/02/2015"/>
    <n v="402778"/>
    <n v="1006"/>
    <n v="403784"/>
    <n v="442558"/>
    <n v="-38774"/>
    <s v="EL CONTRATO DE OBRAS CIVILES DE FECHA 29.01.2015 FUE POR UN MONTO DE $ 282.755.694, NO OBSTANTE.- LA INICIATIVA DE INVERSIÓN, TUVO UN PROCESO DE RE EVALUACIÓN, PRODUCTO DE OBRAS EXTRAORDINARIAS, LO CUAL IMPLICO UN 25% DE AUMENTO RESPECTO AL MONTO ASIGNADO PARA LA PARTIDA DE OBRAS CIVILES, CONFORME A LO SIGUIENTE:_x000a_1ER ADENDUM, SE AUTORIZA MEDIANTE RES. EX. N° 296 DE FECHA 22.05.2015, POR UN MONTO DE $16.872.013.- _x000a_2DO ADENDUM SE AUTORIZA MEDIANTE RES. EX. N° 763 DE FECHA 03.11.2015, POR UN MONTO DE $ 76.673.402.- _x000a_SE REALIZA UN RECALCULO DE PRECIOS COMPENSADOS  POR UN MOSTO DE $32.202.125_x000a_ MONTO TOTAL  DE LA OBRA $ 408.503.234_x000a__x000a_GASTOS ADMINISTRATIVOS_x000a_FECHA _x0009_                                   ORDEN DE COMPRA _x0009_    MONTO_x000a_08-05-2015_x0009_                    3172-115-CM15_x0009_         $682.178 _x000a_08-05-2015_x0009_                    3172-116-CM15_x0009_         $324.275 _x000a__x0009_                                                                    TOTAL_x0009_      $1.006.453"/>
    <s v="BIP &lt; SIGFE"/>
    <x v="1"/>
    <n v="354"/>
    <n v="313"/>
    <n v="88.418079096045204"/>
    <s v="CONFORME AL ACTA ACTA DE RECEPCIÓN, LA SUPERFICIE INTERVENIDA CORRESPONDE A: 290,01 M*2 (TENENCIA) Y 22.93 M*2 (SERVICIOS), EN UN TERRENO DE 2.055,80 M*2. ES IMPORTANTE TENER PRESENTE QUE  LOS DETALLES PLANIMETRICOS DE LA INICIATIVA DE INVERSIÓN NO SON DE ACCESO PUBLICO POR RAZONES DE SEGURIDAD ."/>
    <s v="De acuerdo al acta acta de recepción, la superficie total intervenida corresponde a 312,94m*2, distribuidos en: 290,01 m*2 (Tenencia) y 22.93 m*2 (Servicios), en un terreno de 2.055,80 m*2. Es importante resaltar que  los detalles planimetricos de la iniciativa de inversión no son de acceso público debido a razones de seguridad ."/>
    <x v="1"/>
    <s v="RECEPCIÓN PROVISORIA CON OBSERVACIONES SEGÚN SE DETALLA EN ACTA DE RECEPCIÓN  N° 7 QUE SE ENCUENTRA ADJUNTA_x000a_CON FECHA 29 ENERO DEL 2016 SE PRESENTA ACTA DE RECEPCIÓN PROVISORIA N° 9 SIN OBSERVACIONES QUE SE  ENCUENTRA ADJUNTA."/>
    <s v="13/01/2016"/>
    <s v="RECEPCIÓN DEFINITIVA SIN OBSERVACIONES SEGÚN SE DETALLA EN ACTA DE RECEPCIÓN N° 04 QUE SE ENCUENTRA ADJUNTA"/>
    <s v="31/01/2017"/>
    <s v="SI"/>
    <s v="29/01/2016"/>
    <s v="NO PRESENTA SITUACIONES QUE ESTÉN AFECTANDO EL NORMAL FUNCIONAMIENTO"/>
    <s v=""/>
    <x v="0"/>
    <s v="NO SE REALIZO LA MECÁNICA DE SUELO ANTES DE LA EJECUCIÓN DE OBRA LO QUE DERIVO EN LA CONSTRUCCIÓN DE UN MURO QUE NO ESTABA  CONSIDERADO."/>
    <s v="DINO RIVAS REYES"/>
    <x v="4"/>
    <s v="PAOLA ANDREA NARVAEZ URIBE"/>
    <s v="SEREMI DE DESARROLLO SOCIAL REGION METROPOLITANA DE SANTIAGO"/>
    <s v="LOURDES VELEZ"/>
    <s v="DEPARTAMENTO DE ESTUDIOS - MDS"/>
    <s v="28/11/2013"/>
    <s v="02/01/2014"/>
    <n v="35"/>
    <s v="18/03/2014"/>
    <n v="75"/>
    <s v="08/05/2015"/>
    <n v="416"/>
    <s v="24/09/2014"/>
    <m/>
    <s v="29/01/2015"/>
    <m/>
    <s v="13/02/2015"/>
    <n v="15"/>
    <s v="01/05/2015"/>
    <n v="77"/>
    <n v="519"/>
    <n v="484"/>
    <s v="PRIMER ESTDO DE PAGO DE OBRAS CIVILES REALIZADO CON FECHA 11.05.2015 "/>
    <s v="A SERIE DE PRECIOS UNITARIOS"/>
    <n v="1"/>
    <s v=""/>
    <s v=""/>
    <s v=""/>
    <s v=""/>
    <s v=""/>
    <s v=""/>
    <s v="SI"/>
    <s v="Carabineros de Chile"/>
    <s v="El proyecto fue recomendado favorablemente el 28 de noviembre del año 2013, y tiene como objetivo la construcción de una unidad policial con categoría de tenencia en el sector de Los Trapenses, comuna de Lo Barnechea. Dicha construcción contribuye a la disminución del nivel de delito y a mejorar los niveles de seguridad de la ciudadanía. Las características de la construcción son: Un cuartel de 353.7 75m2, en un terreno cedido en calidad de comodato por la Municipalidad de Lo Barnechea."/>
    <n v="0"/>
    <n v="8407"/>
    <n v="35287"/>
    <n v="0"/>
    <n v="1076"/>
    <n v="295857"/>
    <n v="0"/>
    <n v="79035"/>
    <n v="0"/>
    <n v="0"/>
    <n v="419662"/>
    <n v="0"/>
    <n v="8532"/>
    <n v="35811"/>
    <n v="0"/>
    <n v="1092"/>
    <n v="300254"/>
    <n v="0"/>
    <n v="80209"/>
    <n v="0"/>
    <n v="0"/>
    <n v="425898"/>
    <s v="SE HACE PRESENTE, QUE EL PROYECTO FUE ARRASTRADO POR CUANTO EN UNA PRIMERA ETAPA SE COMPRARON LOS EQUIPOS QUE NO ESTABAN ASOCIADOS A LA INFRAESTRUCTURA Y POSTERIORMENTE SE REALIZO LA COMPRA DEL GG.EE. Y CCTV, PARA LO CUAL SE REQUERÍA CONTAR CON LA RECEPCIÓN FINAL DEL CUARTEL. CABE HACER PRESENTE, QUE LA UNIDAD FUE ENTREGADA A CARABINEROS DE CHILE  EL 29-01-2016."/>
    <n v="0"/>
    <n v="7460"/>
    <n v="25586"/>
    <n v="0"/>
    <n v="1006"/>
    <n v="408503"/>
    <n v="0"/>
    <n v="66105"/>
    <n v="0"/>
    <n v="0"/>
    <n v="508660"/>
    <s v="CONTRATO DE FECHA 29.01.2015 CUYA EJECUCIÓN DE LA LAS OBRAS ES DE  155 DÍAS_x000a_1ER ADENDUM, SE AUTORIZA MEDIANTE RES. EX. N° 296 DE FECHA 22.05.2015, UN AUMENTO DE 90 DÍAS CORRIDOS PARA EL MEJORAMIENTO DE TERRENO._x000a_2DO ADENDUM SE AUTORIZA MEDIANTE RES. EX N° 763 DE FECHA 03.11.2015, UN AUMENTO DE  55 DÍAS CORRIDOS_x000a_EL CONTRATO DE OBRAS CIVILES DE FECHA 29.01.2015 FUE POR UN MONTO DE $ 282.755.694, NO OBSTANTE.- LA INICIATIVA DE INVERSIÓN, TUVO UN PROCESO DE RE EVALUACIÓN, PRODUCTO DE OBRAS EXTRAORDINARIAS, LO CUAL IMPLICO UN 25% DE AUMENTO RESPECTO AL MONTO ASIGNADO PARA LA PARTIDA DE OBRAS CIVILES, CONFORME A LO SIGUIENTE:_x000a_1ER ADENDUM, SE AUTORIZA MEDIANTE RES. EX. N° 296 DE FECHA 22.05.2015, POR UN MONTO DE $16.872.013.- _x000a_2DO ADENDUM SE AUTORIZA MEDIANTE RES. EX. N° 763 DE FECHA 03.11.2015, POR UN MONTO DE $ 76.673.402.- _x000a_SE REALIZA UN RECALCULO DE PRECIOS COMPENSADOS  POR UN MOSTO DE $32.202.125_x000a_ MONTO TOTAL  DE LA OBRA $ 408.503.234_x000a__x000a_GASTOS ADMINISTRATIVOS_x000a_FECHA _x0009_                                   ORDEN DE COMPRA _x0009_    MONTO_x000a_08-05-2015_x0009_                    3172-115-CM15_x0009_         $682.178 _x000a_08-05-2015_x0009_                    3172-116-CM15_x0009_         $324.275 _x000a__x0009_                                                                    TOTAL_x0009_      $1.006.453"/>
    <n v="0"/>
    <n v="7461"/>
    <n v="25587"/>
    <n v="0"/>
    <n v="1006"/>
    <n v="408504"/>
    <n v="0"/>
    <n v="66105"/>
    <n v="0"/>
    <n v="0"/>
    <n v="508663"/>
    <s v="ESTO DE PAGO OOCC_x000a_N° FACTURA_x0009_                       FECHA_x0009_  MONTO  _x000a_557_x0009_                                   23-04-2015_x0009_ $ 12.136.536 _x000a_566_x0009_                                   10-06-2015_x0009_ $ 7.878.677 _x000a_588_x0009_                                   10-07-2015_x0009_ $ 70.221.643 _x000a_602_x0009_                                   18-08-2015_x0009_ $ 27.117.825 _x000a_610_x0009_                                   11-09-2015_x0009_ $ 32.593.925 _x000a_618_x0009_                                   23-10-2015_x0009_ $ 36.895.068 _x000a_625_x0009_                                   10-11-2015_x0009_ $ 53.621.394 _x000a_635_x0009_                                   15-12-2015_x0009_ $ 49.887.057 _x000a_643_x0009_                                   29-12-2015_x0009_ $ 36.439.888 _x000a_656_x0009_                                   26-04-2016_x0009_ $ 18.815.055 _x000a_654_x0009_                                   22-02-2016_x0009_ $ 30.694.039 _x000a_757_x0009_                                   23-06-2017_x0009_ $ 32.202.125 _x000a_                                                                                  TOTAL_x0009__x0009_ $ 408.503.232 _x000a__x000a_GASTOS ADMINISTRATIVOS_x000a_ORDEN DE COMPRA_x0009_FACTURA_x0009_MONTO_x000a_3172-115-CM15_x0009_5929257_x0009_ $ 682.178 _x000a_3172-116-CM15_x0009_      1681_x0009_ $ 324.275 _x000a__x0009__x0009_                                                     TOTAL $ 1.006.453 _x000a__x000a_EQUIPOS_x000a_ORDEN DE COMPRA_x0009_                   FACTURA_x0009_            MONTO_x000a_4928-455-CM14_x0009_                     11879_x0009_        $ 357.988 _x000a_4928-48-CM14_x0009_                                 242_x0009_        $ 160.734 _x000a_4928-467-CM14_x0009_                      1036_x0009_        $ 555.644 _x000a_4928-444-CM14_x0009_                      5446_x0009_        $ 122.606 _x000a_4928-538-CM14_x0009_                    11933_x0009_        $ 638.579 _x000a_4928-507-CM14_x0009_                    43428_x0009_        $ 151.787 _x000a_4928-486-CM14_x0009_                      5404_x0009_        $ 550.354 _x000a_4928-603-CM14_x0009_                      5490_x0009_     $ 1.370.542 _x000a_4928-485-CM14_x0009_                      5615_x0009_     $ 1.662.218 _x000a_4928-578-SE15_x0009_                              6360_x0009_        $ 631.576 _x000a_4928-649-SE15_x0009_                            15806_x0009_   $ 13.446.108 _x000a_4928-648-SE15_x0009_                                 146_x0009_     $ 5.938.100 _x000a_                                                                                        TOTAL  $25.586.236_x000a__x000a_EQUIPAMIENTO_x000a_ORDEN DE COMPRA_x0009_              FACTURA_x0009_            MONTO_x000a_3179-723-SE15_x0009_                          2027_x0009_          $ 459.341 _x000a_3179-728-CM15_x0009_                 7512_x0009_          $ 210.273 _x000a_3179-721-CM15_x0009_               11598_x0009_          $ 482.336 _x000a_3172-722-CM15_x0009_                   675_x0009_          $    97.782 _x000a_3179-720-CM15_x0009_                   401_x0009_          $    47.242 _x000a_3179-424-CM15_x0009_                 2029_x0009_          $  363.521 _x000a_3179-718-CM15_x0009_               17281_x0009_          $  254.470 _x000a_3179-725-CM15_x0009_             156217_x0009_          $  597.360 _x000a_3179-733-CM15_x0009_                    588_x0009_          $     29.453 _x000a_3179-726-CM15_x0009_                  3447_x0009_          $   327.731 _x000a_3179-734-CM15_x0009_                 1063_x0009_          $   218.162 _x000a_3179-727-CM15_x0009_                 11539_x0009_          $   135.222 _x000a_3179-719-CM15_x0009_               171613_x0009_          $   559.881 _x000a_3179-731-CM15_x0009_                      270_x0009_          $   525.767 _x000a_3179-730-CM15_x0009_                        31_x0009_         $ 2.344.051 _x000a_3179-732-CM15_x0009_               217640_x0009_         $    142.556 _x000a_3179-867-SE15_x0009_                                 83_x0009_         $      71.281 _x000a_3179-525-SE17_x0009_                            5337_x0009_         $ 595.462 _x000a__x0009__x0009_                                                                                  TOTAL          $ 7.461. 891   _x000a_VEHICULOS_x000a_ORDEN DE COMPRA_x0009_FACTURA_x0009_MONTO_x000a_5240-29-SE15_x0009_         16905_x0009_ $ 4.188.800 _x000a_5240-29-SE15_x0009_        16906_x0009_ $ 4.188.800 _x000a_5240-29-SE15_x0009_        16907_x0009_ $ 4.188.800 _x000a_5240-29-SE15_x0009_       16908_x0009_ $ 4.188.800 _x000a_5240-29-SE15_x0009_       16910_x0009_ $ 4.188.800 _x000a_5240-29-SE15_x0009_       16911_x0009_ $ 4.188.800 _x000a_5240-29-SE15_x0009_       16912_x0009_ $ 4.188.800 _x000a_5240-303-SE15_x0009_  3228220_x0009_ $ 1.571.500 _x000a_5240-771-SE14_x0009_         6441_x0009_ $ 35.212.100 _x000a__x0009_                                                    TOTAL_x0009_ $ 66.105.200"/>
    <n v="66105"/>
    <x v="0"/>
    <n v="0"/>
    <n v="7461"/>
    <n v="25587"/>
    <n v="0"/>
    <n v="1006"/>
    <n v="408504"/>
    <n v="0"/>
    <n v="0"/>
    <n v="0"/>
    <n v="0"/>
    <n v="442558"/>
    <n v="0"/>
    <n v="8011"/>
    <n v="27435"/>
    <n v="0"/>
    <n v="1084"/>
    <n v="437573"/>
    <n v="0"/>
    <n v="0"/>
    <n v="0"/>
    <n v="0"/>
    <n v="474103"/>
    <s v=""/>
    <n v="0"/>
    <n v="10344"/>
    <n v="43418"/>
    <n v="0"/>
    <n v="1324"/>
    <n v="364031"/>
    <n v="0"/>
    <n v="97246"/>
    <n v="0"/>
    <n v="0"/>
    <n v="516363"/>
    <n v="605796"/>
    <n v="0"/>
    <n v="8009"/>
    <n v="27306"/>
    <n v="0"/>
    <n v="1084"/>
    <n v="440280"/>
    <n v="0"/>
    <n v="71247"/>
    <n v="0"/>
    <n v="0"/>
    <n v="547926"/>
    <n v="0"/>
    <n v="8010"/>
    <n v="27306"/>
    <n v="0"/>
    <n v="1084"/>
    <n v="437572"/>
    <n v="0"/>
    <n v="71247"/>
    <n v="0"/>
    <n v="0"/>
    <n v="545219"/>
    <n v="6.1125603499863512"/>
    <n v="5.5883167461650007"/>
    <n v="20.201850941265988"/>
    <n v="-0.49404481627081109"/>
    <n v="-9.9995708126167866"/>
    <n v="1741.9137380191694"/>
    <n v="1397.9936102236422"/>
    <s v="Los montos contratados y costos reales del proyecto tienen variaciones en relación a los montos recomendados de 6,11% y 5,59% respectivamente.  La Institución Técnica identificó la necesidad de someter la iniciativa de inversión a un proceso de Re evaluación producto del aumento de una serie de partidas que no fueron consideras inicialmente y las cuales originaron variaciones de los costos reales los cuales se modificaron. Otro ejemplo de ello, es la variación de montos contratados, como es el caso de la partida correspondiente a obras civiles la cual se modificó en un 20,20%. Por otra parte se hace presente que la partida definida inicialmente para el gasto de vehículos no fue usada ya que la iniciativa de inversión no realizó dicha compra. _x000a_El proceso de re-evaluación se originó, debido a un aumento de las obras civiles en un 25% en relación a lo recomendado originalmente. De acuerdo con el informe de técnico del Departamento de Cuartes de Carabineros de Chile, dicha situación se originó por concepto de cubos revisables, así como de obras extraordinarias que no fueron contempladas originalmente en el proceso de evaluación y que generaron el incremento en las partidas de la inversión recomendada, dichas partidas corresponden por ejemplo a la construcción de un muro de contención para nivelar el terreno."/>
    <s v="Variación de 0 a +-10%"/>
    <s v="Variación Mayor a 20%"/>
    <s v="Mediano"/>
    <s v="Mediano"/>
    <s v="DINO RIVAS REYES"/>
    <x v="3"/>
    <s v="PAOLA ANDREA NARVAEZ URIBE"/>
    <s v="SEREMI DE DESARROLLO SOCIAL REGION METROPOLITANA DE SANTIAGO"/>
    <s v="LOURDES VELEZ"/>
    <s v="DEPARTAMENTO DE ESTUDIOS - MDS"/>
    <s v="SI"/>
    <n v="516363"/>
    <n v="93454"/>
    <n v="18.098508219992524"/>
    <s v="1ER ADENDUM, SE AUTORIZA MEDIANTE RES. EX. N° 296 DE FECHA 22.05.2015, POR UN MONTO DE $16.872.013.- _x000a_2DO ADENDUM SE AUTORIZA MEDIANTE RES. EX. N° 763 DE FECHA 03.11.2015, POR UN MONTO DE $ 76.673.402.- "/>
    <x v="0"/>
    <s v="SI"/>
    <n v="1"/>
    <n v="380934"/>
    <n v="605796"/>
    <n v="59.029123155192245"/>
    <s v="El proceso de re-evaluación se originó, debido a un aumento de las obras civiles en un 25% en relación a lo recomendado originalmente. De acuerdo con el informe de técnico del Departamento de Cuartes de Carabineros de Chile, dicha situación se originó por concepto de cubos revisables, así como de obras extraordinarias que no fueron contempladas originalmente en el proceso de evaluación y que generaron el incremento en las partidas de la inversión recomendada, dichas partidas corresponden por ejemplo a la construcción de un muro de contención para nivelar el terreno."/>
    <x v="1"/>
    <s v="VALOR ACTUALIZADO COSTOS INV. OPER. Y MANTEN."/>
    <n v="1329844"/>
    <n v="1196262"/>
    <n v="-10.044937601703662"/>
    <x v="0"/>
    <s v="COSTO ANUAL EQUIVALENTE"/>
    <n v="115945"/>
    <n v="104296"/>
    <n v="-10.047005045495705"/>
    <s v="En relación a las variaciones de las magnitudes recomendadas versus las reales, se puede inferir que el Valor Actualizado tuvo una variación de -10.04% y el CAE de -10.05%, lo cual se puede explicar producto del proceso de reevaluacion que originó cambios entre lo recomendado, lo licitado y finalmente lo ejecutado. "/>
    <x v="0"/>
    <s v="Del análisis de los antecedentes de la iniciativa de inversión presentada a ejecución: “Construcción Tenencia Los Trapenses”, Código IDI 30169125, se concluye que de acuerdo a la evaluación económica  y actualización de indicadores, la alternativa originalmente recomendada es rentable y permitió dar solución a una problemática de seguridad ciudadana. Por otra parte, el proyecto se ajustó a lo esperado en el proceso de evaluación ex ante, a pesar de haber tenido un proceso de re-evaluación debido al aumento de obras civiles producto del proceso de licitación. En relación al tamaño recomendado, este tuvo una pequeña variación pasando de 354 m*2 a 313 m*2._x000a_El proyecto se ejecutó en un plazo total de 17 meses, un 70% sobre el plazo total originalmente recomendado. Las variaciones en los plazos definidos inicialmente están asociadas a los procesos de licitación que origino un proceso de re-evaluaición, como también aumentos de plazos en las obras civiles debido a la construcción de un muro de contención para nivelar el terreno y que no estuvo considerado en la etapa de diseño. _x000a_En relación a los costos, estos no tienen variaciones significativas en relación a lo recomendado. El proyecto tuvo una reevaluación debido a la construcción del muro de contención no considerado en el diseño original, incrementando el monto del contrato cerca de un 25%."/>
    <s v="PAOLA ANDREA NARVAEZ URIBE"/>
    <s v="SEREMI DE DESARROLLO SOCIAL REGION METROPOLITANA DE SANTIAGO"/>
    <s v="LOURDES VELEZ"/>
    <s v="DEPARTAMENTO DE ESTUDIOS - MDS"/>
  </r>
  <r>
    <s v="30101515-0"/>
    <s v="CONSTRUCCION ESPACIO PUBLICO SECTOR FIESTA CRUZ DE MAYO, VALLENAR"/>
    <x v="4"/>
    <x v="4"/>
    <s v="HUASCO"/>
    <s v="VALLENAR"/>
    <s v="3 - REGION DE ATACAMA"/>
    <x v="4"/>
    <x v="4"/>
    <x v="5"/>
    <x v="0"/>
    <x v="0"/>
    <s v="SERVICIO VIVIENDA Y URBANIZACION REGION DE ATACAMA"/>
    <s v="MINISTERIO DE VIVIENDA Y URBANISMO"/>
    <s v="MINISTERIO"/>
    <s v="FINALIZADO"/>
    <x v="0"/>
    <s v="PERFIL"/>
    <s v="DOTAR AL SECTOR RAFAEL TORREBLANCA DE UN ESPACIO PUBLICO CON AREAS VERDES APTO PARA EL ESPARCIMIENTO, RECREACIÓN Y PERMANENCIA Y, AL MISMO TIEMPO, ALBERGAR DE FORMA SEGURA A TODA LA POBLACIÓN QUE ASISTE ANUALMENTE A LA CELEBRACION DE LA FIESTA RELIGIOSA DE LA CRUZ DE MAYO."/>
    <s v="EN ESTA ETAPA SE DESARROLLARAN LAS OBRAS CIVILES DEL PROYECTO, CON LA CONTRUCCIÓN DE MUROS DE CONTENCIÓN, PAVIMENTOS MIXTOS EN BALDOSAS MICROVIBRADAS , ADOCRETOS, HORMIGON, GRADAS, JUEGOS INFANTILES, MAQUINAS DE EJERCICIOS,SOMBREADEROS, ESCAÑOS, BASUREROS, BEBEDEROS, ILUMINACION ARTIFICIAL , GRUTA Y LA RECONSTRUCCION DEL HITO URBANO DE LA CRUZ ,TODO EN UNA SUPERFICIE DE 9537 M²."/>
    <n v="52099"/>
    <s v="FONDO CONCURSABLE ESPACIOS PUBLICOS"/>
    <s v=" "/>
    <s v=" "/>
    <m/>
    <m/>
    <m/>
    <m/>
    <m/>
    <m/>
    <m/>
    <m/>
    <m/>
    <m/>
    <s v=""/>
    <m/>
    <m/>
    <m/>
    <m/>
    <m/>
    <n v="1"/>
    <n v="2"/>
    <s v="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
    <n v="100"/>
    <n v="10"/>
    <n v="25"/>
    <s v="Se ejecutaron 2 contratos:_x000a_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_x000a_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_x000a_Se realiza un aumento de plazo por 42 días corridos, sancionado mediante Resolución Exenta N° 225 de fecha 17-01-2018, debido a la contratación de aumentos y obras extraordinarias, siendo la fecha definitiva de término contractual el 12-02-2018._x000a_La fecha de término real fue el día 25-01-2018, según acta de recepción de la obra N° 11/2018._x000a_Tiempos muertos: Se produce un periodo de tiempo muerto entre el primer y segundo contrato, debido al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
    <n v="150"/>
    <s v="Variación &gt; al 100%"/>
    <n v="1"/>
    <n v="42"/>
    <m/>
    <m/>
    <m/>
    <m/>
    <m/>
    <m/>
    <m/>
    <m/>
    <m/>
    <m/>
    <m/>
    <m/>
    <n v="11"/>
    <n v="11"/>
    <n v="27"/>
    <n v="42"/>
    <n v="15"/>
    <s v="Se ejecutaron 2 contratos:_x000a_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_x000a_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_x000a_Se realiza un aumento de plazo por 42 días corridos, sancionado mediante Resolución Exenta N° 225 de fecha 17-01-2018, debido a la contratación de aumentos y obras extraordinarias, siendo la fecha definitiva de término contractual el 12-02-2018._x000a_La fecha de término real fue el día 25-01-2018, según acta de recepción de la obra N° 11/2018._x000a_Tiempos muertos: Se produce un periodo de tiempo muerto entre el primer y segundo contrato, debido al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_x000a_Respecto a los Gastos Administrativos, 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
    <n v="145.45454545454547"/>
    <n v="281.81818181818181"/>
    <s v="Este proyecto contaba sólo con el ítem obras civiles y este se ejecutó con dos contratos:_x000a_1er Contrato. Consistente en la pavimentación de los pasajes Oriela Alvarez y Hugo Rodríguez, y sus veredas. Se contrató a la Empresa Sociedad Constructora e Inmobiliaria ABADECONS Ltda., con un plazo de 60 días de ejecución y no se registran aumentos de plazo._x000a_2do Contrato. Construcción Espacio Público Sector Fiesta Cruz de Mayo. Se contrató a la Empresa Constructora de Pavimentos Asfálticos BITUMIX S.A., con un plazo de ejecución de 420 días. _x000a_Se realiza un aumento de plazo por 42 días corridos, debido a la contratación de aumentos y obras extraordinarias._x000a_Se produce un periodo de tiempo muerto entre el primer y segundo contrato, debido al proceso de revisión general de proyecto y actualización respecto a materiales, mobiliario y normativa (accesibilidad universal). Además de realizar proceso de Toma de Razón en la Controlaría Regional, como así también realización del respectivo  proceso de licitación y adjudicación. _x000a_Respecto al tiempo estimado ex ante es posible observar que fue insuficiente, la obra tenia complejidades en su ejecución, por el tipo de obra y por el sector donde se emplazaba, situaciones que no se previeron al momento de estimar 10 meses para esta etapa. Cabe agregar que sólo el 2do contrato superaba el tiempo estimado al momento de aprobar el proyecto (14 meses) y además se solicitó 42 días de ampliación, no obstante lo anterior, es muy importante destacar que los mayores aumentos de plazos de esta iniciativa se deben a los tiempos muertos existente entre el término del 1er contrato y el inicio del 2do contrato que son 19 meses aproximadamente.  _x000a_Respecto a los Gastos Administrativos, se produce una diferencia debido a que se realiza en el mes de agosto de 2014 la publicación de la licitación en un diario de circulación regional. Posteriormente se realiza compra de materiales asociados a impresión y ploteo de planos y antecedentes físicos del proyecto, los cuales, de acuerdo a tiempos y plazos asociados a convenio marco se efectúa el pago en los meses de octubre y noviembre del mismo año. Lo que implica un incremento de 1 mes en el plazo real versus el estimado inicialmente._x000a_El plazo total real del proyecto se ve muy incrementado respecto del plazo estimado ex ante, porque primero el ítem gasto administrativo reporta movimiento en agosto del año 2014 y casi un año después el ítem obras civiles hace su 1er contrato en diciembre de 2015 (por 60 días)  y 1 1/2 año después en septiembre de 2016 se contratan las obras del parque con un 2do contrato (por 450 días más 42 días de aumento de plazo). Lo anterior hace claramente incrementar enormemente los plazos de ejecución debido a los tiempos muertos como principal responsable."/>
    <s v="Variación &gt; al 100%"/>
    <s v="Mayor a 3 años"/>
    <s v="23/12/2015"/>
    <n v="1591633"/>
    <n v="517"/>
    <n v="1592150"/>
    <n v="1592149"/>
    <n v="1"/>
    <s v="Se ejecutaron 2 contratos:_x000a_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_x000a_2do. Contrato: Construcción Espacio Público Sector Fiesta Cruz de Mayo, el cual se contrató con la empresa Constructora de Pavimentos Asfalticos BITUMIX S.A., mediante Resolución Afecta N° 20 del 06-09-2016, por un monto original de $1.384.882.178.- y un plazo de ejecución de 420 días. Se inician las obras el 07-11-2016, siendo la fecha de término original el 01-01-2018._x000a_Se realiza un aumento de plazo por 42 días corridos, sancionado mediante Resolución Exenta N° 225 de fecha 17-01-2018, debido a la contratación de aumentos y obras extraordinarias, siendo la fecha definitiva de término contractual el 12-02-2018._x000a_La fecha de término real fue el día 25-01-2018, según acta de recepción de la obra N° 11/2018._x000a_Además se realizan 3 modificaciones al monto del contrato, las cuales se detallan:_x000a_Primera modificación de monto de contrato se realiza mediante Resolución Exenta N°  2188 de fecha 03-07-2017, aumentándose en $93.637.674.- producto de modificaciones a las obras indicadas en Informe Técnico N° 517/2017._x000a_Segunda modificación de monto de contrato se realiza mediante Resolución Exenta N° 3982 de fecha 30-11-2017, aumentándose en $ 35.533.246.- producto de modificaciones a las obras indicadas en Informe Técnico N° 1138/2017._x000a_Tercera modificación de monto de contrato se realiza mediante Resolución Exenta N° 584 de fecha 09-02-2018, aumentándose en $13.518.422.- producto de modificaciones a las obras indicadas en Informe Técnico N° 139/2018._x000a_Considerando las 3 modificaciones de contrato señaladas anteriormente, el monto final del contrato es de $1.527.571.520.-_x000a_El total de ambos contratos arrojan un valor de $ 1.591.632.220.-"/>
    <s v="BIP = SIGFE"/>
    <x v="1"/>
    <n v="9539"/>
    <n v="9539"/>
    <n v="100"/>
    <s v="No se producen diferencias en la magnitud recomendada. Las modificaciones de obras indicadas en Informes N° 517/2017, 1138/2017 y 139/2018 no generan aumentos en la magnitud del proyecto."/>
    <s v="NO SE PRESENTAN DIFERENCIAS DE MAGNITUDES, SI BIEN EXISTIERON MODIFICACIONES CONTRACTUALES DURANTE LA_x000a_EJECUCIÓN DEL PROYECTO, ESTAS NO INVOLUCRARON AUMENTO O DISMINUCIÓN DE ÁREAS."/>
    <x v="2"/>
    <s v="Se realizan recepciones con reservas. Esto es con observaciones menores las cuales son subsanadas por los contratistas dentro del plazo reglamentario para ello._x000a_1er. Contrato: Pavimentación de pasajes, fecha de recepción el 04-03-2016, según Acta de Recepción N° 13/2016 (fecha de término de la obra el 21-02-2016)._x000a_2do. Contrato: Construcción Espacio Público Sector Fiesta Cruz de Mayo, fecha de recepción el 06-02-2018, según Acta de Recepción N° 11/2018 (fecha término de la obra el 25-01-2018)."/>
    <s v="06/02/2018"/>
    <s v="De acuerdo a Reglamento del MINVU no se realiza Recepción Definitiva. Sin embargo se realiza Liquidación y Finiquito Contable de las obras._x000a_1er. Contrato: Pavimentación de pasajes, se aprueba liquidación y finiquito contable mediante Resolución Exenta N° 2188 del 03-07-2017._x000a_2do. Contrato: Construcción Espacio Público Sector Fiesta Cruz de Mayo, se aprueba liquidación y finiquito contable mediante Resolución Afecta N° 3 del 09-07-2019."/>
    <s v="09/07/2019"/>
    <s v="SI"/>
    <s v="09/03/2018"/>
    <s v="A la fecha se han observado perjuicios productos de terceros asociados a vandalismo, tales como robo de mobiliarios (basureros) y daños en diferentes elementos (pavimentos de caucho, bebederos, entre otros)."/>
    <s v=""/>
    <x v="0"/>
    <s v="Sin observación"/>
    <s v="MAURICIO ALEJANDRO CARMONA VALENZUELA"/>
    <x v="5"/>
    <s v=" "/>
    <s v=""/>
    <s v="LOURDES VELEZ"/>
    <s v="DEPARTAMENTO DE ESTUDIOS - MDS"/>
    <s v="29/05/2013"/>
    <s v="29/01/2014"/>
    <n v="245"/>
    <s v="20/08/2014"/>
    <n v="203"/>
    <s v="26/08/2014"/>
    <n v="6"/>
    <s v="14/12/2015"/>
    <n v="475"/>
    <s v="14/12/2015"/>
    <n v="475"/>
    <s v="23/12/2015"/>
    <n v="9"/>
    <s v="30/12/2015"/>
    <n v="7"/>
    <n v="945"/>
    <n v="700"/>
    <s v="El año 2013 se crea la ficha IDI del proyecto con cofinanciamiento entre el Minvu y Gobierno Regional, este convenio se aprueba con Res. GORE N°118 de fecha 19.12.14 donde el Gobierno Regional se compromete con M$ 1.150.607. Se crea la primera asignación de recursos para este proyecto con toma de razón el 20.08.14. Se realiza la primera licitación del proyecto el año 2014, licitación pública N°12/2014, quedando desierta por falta de oferentes. El convenio mencionado anteriormente, no tuvo financiamiento durante el año 2015, porque este organismo  no contaba con recursos disponibles para esta iniciativa. Por lo anterior, a través del Ord. SERVIU N°658 de fecha 10.07.14, se solicita financiamiento completo por la vía Sectorial al Ministerio de Vivienda y Urbanismo. A través de Ord. SERVIU N°919 de fecha 18.05.15, se informa al Jefe de División de Administración y Finanzas del Gobierno Regional que los recursos serán completamente Sectoriales además de informar que el proyecto será sometido a un proceso de reevaluación ante el Ministerio de Desarrollo Social y la SEREMI MINVU Región de Atacama para lo cual, se solicita su gestión y eliminación del ítem de gasto bajo la línea del F.N.D.R, ya que el GORE en ese momento tenía el rol de entidad Financiera. El Jefe de División Análisis y Control de Gestión del Gobierno Regional, solicita al SEREMI de Desarrollo Social de Atacama a través de Ord. N°482 del 11.06.15 el cambio de la fuente financiamiento del proyecto y señala que la unidad financiera será SERVIU Región de Atacama. Con fecha 19.06.15 el SEREMI de Desarrollo Social deja operativa la ficha IDI con sus nuevos financiamientos. A través de Res. SERVIU N°19 de fecha 25.09.15 se aprueban las bases administrativas especiales y bases técnicas especiales de la licitación pública N°12/2015, sin embargo, estas fueron representadas por la Contraloría Regional por cuanto no se ajustaron a derecho. Por lo anterior, se tomó la decisión de ejecutar el proyecto con 2 contratos; el primer contrato aborda las partidas relacionadas a la pavimentación de pasajes del espacio público, siendo sus bases administrativas aprobadas por Res. SERVIU N°1516 del 09.11.15. La publicación de este contrato se realizó entre el 13 y 26.11.15. Con fecha 14.12.15 Se acepta oferta y adjudica la contratación de la obra a la empresa Soc. Constr. e Inmobiliaria ABADECONS Ltda. El segundo contrato considera las partidas faltantes para desarrollaran el proyecto completo. Para ello se debió esperar la reevaluación del proyecto. Su contrato se realizó con fecha 26 de septiembre del 2016."/>
    <s v="A SUMA ALZADA SIN REAJUSTE"/>
    <n v="2"/>
    <s v=""/>
    <s v=""/>
    <s v=""/>
    <s v=""/>
    <s v="SI"/>
    <s v="SERVICIO"/>
    <s v="SI"/>
    <s v="SERVICIO"/>
    <s v="SE RECOMIENDA FAVORABLEMENTE LA PRESENTE INICIATIVA PARA SU ETAPA DE DISEÑO EL 08/11/2011, POSTERIORMENTE SE APRUEBA LA ETAPA DE EJECUCIÓN EL 30/05/2013 (AÑO PRESUPUESTARIO 2013). PROYECTO FORMULADO POR EL MINVU ATACAMA Y EJECUTADO POR EL SERVIU ATACAMA. _x000a_EL PROYECTO PERMITIRÁ MEDIANTE LA EJECUCIÓN DE LAS OBRAS CIVILES MEJORAR INTEGRALMENTE EL SECTOR DE LA POBLACIÓN RAFAEL TORREBLANCA, DE LA COMUNA DE VALLENAR, QUE ES UTILIZADO COMO ESPACIO PÚBLICO URBANO Y PARA LA CELEBRACIÓN DE LA FIESTA RELIGIOSA MÁS IMPORTANTE DE LA CIUDAD DENOMINADA SANTA CRUZ DE MAYO. ADICIONALMENTE, AYUDARÁ A PALIAR EL DÉFICIT EXISTENTE DE ÁREAS VERDE Y DE ESPACIOS APTOS PARA LA REALIZACIÓN DE ACTIVIDADES DE RECREACIÓN, CULTURALES, RELIGIOSAS Y SOCIALES, PERMITIENDO QUE EL TRÁNSITO PEATONAL, PASEO Y ESTAR URBANO SE DESARROLLEN ADECUADAMENTE, CON CONDICIONES DE SEGURIDAD Y CONFORT PARA SUS USUARIOS.."/>
    <n v="0"/>
    <n v="0"/>
    <n v="0"/>
    <n v="0"/>
    <n v="500"/>
    <n v="1482749"/>
    <n v="0"/>
    <n v="0"/>
    <n v="0"/>
    <n v="0"/>
    <n v="1483249"/>
    <n v="0"/>
    <n v="0"/>
    <n v="0"/>
    <n v="0"/>
    <n v="507"/>
    <n v="1504781"/>
    <n v="0"/>
    <n v="0"/>
    <n v="0"/>
    <n v="0"/>
    <n v="1505288"/>
    <s v="No existen diferencias con los recursos asignados en su origen y con los recursos corregidos. Sin embargo se realizo una re evaluación del proyecto  sin las modificación de recursos , solo de partidas, cubicaciones y precios unitarios."/>
    <n v="0"/>
    <n v="0"/>
    <n v="0"/>
    <n v="0"/>
    <n v="517"/>
    <n v="1591633"/>
    <n v="0"/>
    <n v="0"/>
    <n v="0"/>
    <n v="0"/>
    <n v="1592150"/>
    <s v="Los montos sin contrato corresponden a gasto administrativos , que se realizaron a través de convenio marco.. Publicación de la licitación de la obra en diario regional por un monto $107.100 fecha 26-08-14. Servicio de fotocopiado  $213.600 de fecha 07-10-14 y por último insumo de material de librería $ 196.300 de fecha 05-11-14.  "/>
    <n v="0"/>
    <n v="0"/>
    <n v="0"/>
    <n v="0"/>
    <n v="517"/>
    <n v="1591633"/>
    <n v="0"/>
    <n v="0"/>
    <n v="0"/>
    <n v="0"/>
    <n v="1592150"/>
    <s v="No existen diferencias con respecto al SIGFE. Sin embargo para contextualizar en este proyecto existieron  2 contratos:_x000a_1er. Contrato: Pavimentación de pasajes, consistente en la pavimentación de los pasajes Oriela Alvarez y Hugo Rodríguez, y sus veredas. Se contrató a la empresa Sociedad Constructora e Inmobiliaria ABADECONS Ltda., mediante Resolución Exenta N° 1865 del 14-12-2015, por un monto total de $64.060.700. Se inician las obras con fecha 23-12-2015, con un plazo de 60 días de ejecución, siendo la fecha de término el 21-02-2016. No se registran aumentos de plazo ni modificaciones en el monto del contrato. Se realizaron 4 estados de pago; el  Estado de Pago (EP) N°1 se aprueba con Res. SERVIU N°2161 de fecha 29.12.15 por $ 15.490.409, EP N°2 se aprueba con Res. SERVIU N°624 de fecha 16.03.16 por $ 21.548.581, EP N°3 se aprueba con Res. SERVIU N°725 de fecha 24-03-16 por $ 23.729.899  y el  EP N°4 se aprueba con Res. SERVIU N°1440 de fecha 27.05.16. por $ 3.291.811.-_x000a_2do. Contrato: Construcción Espacio Público Sector Fiesta Cruz de Mayo,  con la empresa Constructora de Pavimentos Asfalticos BITUMIX S.A., mediante Resolución Afecta N° 20 del 06-09-2016, por un monto original de $1.384.882.178.- y un plazo de ejecución de 420 días. Se inician las obras el 07-11-2016, siendo la fecha de término original el 01-01-2018._x000a_Se realiza un aumento de plazo por 42 días corridos, sancionado mediante Resolución Exenta N° 225 de fecha 17-01-2018, debido a la contratación de aumentos y obras extraordinarias, siendo la fecha definitiva de término contractual el 12-02-2018._x000a_La fecha de término real fue el día 25-01-2018, según acta de recepción de la obra N° 11/2018._x000a_Además se realizan 3 modificaciones al monto del contrato, las cuales se detallan:_x000a_Primera modificación de monto de contrato se realiza mediante Resolución Exenta N°  2188 de fecha 03-07-2017, aumentándose en $93.637.674.- producto de modificaciones a las obras indicadas en Informe Técnico N° 517/2017._x000a_Segunda modificación de monto de contrato se realiza mediante Resolución Exenta N° 3982 de fecha 30-11-2017, aumentándose en $ 35.533.246.- producto de modificaciones a las obras indicadas en Informe Técnico N° 1138/2017._x000a_Tercera modificación de monto de contrato se realiza mediante Resolución Exenta N° 584 de fecha 09-02-2018, aumentándose en $13.518.422.- producto de modificaciones a las obras indicadas en Informe Técnico N° 139/2018._x000a_Considerando las 3 modificaciones de contrato señaladas anteriormente, el monto final del contrato es de $1.527.571.520.-_x000a_El total de ambos contratos arrojan un valor de $ 1.591.632.220.-_x000a_En este proyecto se realizaron 12 estados de Pago (EP);  EP N°1 se aprueba con Res. SERVIU N°4460 de fecha 26.12.16 por $99.963.520, EP N°2 se aprueba con Res. SERVIU N°913 de fecha 27.03.17 por $210.098.475, EP N°3 se aprueba con Res. SERVIU N°1308 de fecha 25.04.17 por $70.004.237,EP N°4 se aprueba con Res. SERVIU N°1688 de fecha 26.05.17 por $60.586.691, EP N°5  se aprueba con Res. SERVIU N°2119 de fecha 27.06.17 por $148.019.325, EP N°6 se aprueba con Res. SERVIU N°2466 de fecha 27.07.17 por $155.901.543, EP N°7 se aprueba con Res. SERVIU N°2814 de fecha 25.08.17 por $143.610.007,EP N°8  se aprueba con Res. SERVIU N°3154 de fecha 26.09.17 por $106.271.750,  EP N°9 se aprueba con Res. SERVIU N°3532 de fecha 25.10.17 por $141.089.808, EP N°10  se aprueba con Res. SERVIU N°3964 de fecha 29.11.17 por $142.138.723, EP N°11 se aprueba con Res. SERVIU N°4356 de fecha 28.12.17 por $172.966.382 y EP N°12 se aprueba con Res. SERVIU N°1701 de fecha 18.05.18 por $76.921.059."/>
    <n v="1"/>
    <x v="1"/>
    <n v="0"/>
    <n v="0"/>
    <n v="0"/>
    <n v="0"/>
    <n v="517"/>
    <n v="1591632"/>
    <n v="0"/>
    <n v="0"/>
    <n v="0"/>
    <n v="0"/>
    <n v="1592149"/>
    <n v="0"/>
    <n v="0"/>
    <n v="0"/>
    <n v="0"/>
    <n v="582"/>
    <n v="1636389"/>
    <n v="0"/>
    <n v="0"/>
    <n v="0"/>
    <n v="0"/>
    <n v="1636971"/>
    <s v="PRIMERA SITUACIÓN; Financiamiento del Proyecto: los pro y contra para llegar al financiamiento Sectorial de la obra. Comenzando con la creación el año 2013 de la ficha IDI del proyecto con cofinanciamiento entre el Minvu y Gobierno Regional hasta la toma de decisión de ejecutar el proyecto en 2 contratos; el primer contrato aborda las partidas relacionadas a la pavimentación de pasajes del espacio público, y un segundo contrato considerando las partidas faltantes para desarrollar el proyecto completo. SEGUNDA SITUACIÓN la reevaluación del proyecto, si bien, no se realizaron modificación de recursos , solo de partidas, cubicaciones y precios unitarios. TERCERA SITUACIÓN : Por lo anteriormente expuesto, se debieron realizar  tres modificaciones de contrato. Lo anterior descrito en los puntos anteriores de esta evaluación expost. CUARTA SITUACIÓN se presenta posterior a la entrega de la obra a la comunidad,  los vecinos a través de fondos concursables, intervienen la obra pintando algunos elementos tales como escalinatas, pilares de sombreaderos, jardineras, aportando un sello propio y a la vez dándole color al sector."/>
    <n v="0"/>
    <n v="0"/>
    <n v="0"/>
    <n v="0"/>
    <n v="615"/>
    <n v="1824414"/>
    <n v="0"/>
    <n v="0"/>
    <n v="0"/>
    <n v="0"/>
    <n v="1825029"/>
    <n v="0"/>
    <n v="0"/>
    <n v="0"/>
    <n v="0"/>
    <n v="0"/>
    <n v="582"/>
    <n v="1683351"/>
    <n v="0"/>
    <n v="0"/>
    <n v="0"/>
    <n v="0"/>
    <n v="1683933"/>
    <n v="0"/>
    <n v="0"/>
    <n v="0"/>
    <n v="0"/>
    <n v="582"/>
    <n v="1636391"/>
    <n v="0"/>
    <n v="0"/>
    <n v="0"/>
    <n v="0"/>
    <n v="1636973"/>
    <n v="-7.7311648198467031"/>
    <n v="-10.304274617006081"/>
    <n v="-10.305939331752556"/>
    <n v="-2.788709527041755"/>
    <m/>
    <n v="171.60844952301079"/>
    <n v="171.54743683824302"/>
    <s v="Se ejecutaron 2 contratos:_x000a_1er. Contrato: por un monto total de $64.060.700 (en moneda 2015). _x000a_2do. Contrato: por un monto original de $1.384.882.178 (en moneda 2016). En este contrato se realizan 3 modificaciones, aumentando el monto en $93.637.674, $35.533.246 y $13.518.422, respectivamente. _x000a_Estos incrementos se deben a cambios en el diseño original producto de aspectos no considerados Ex – Ante, tales como las características del terreno que conlleva a variaciones en las cantidades de material, inclusión de acceso universales, restauración anfiteatro y reposición gruta de hormigón._x000a_Considerando las 3 modificaciones de contrato señaladas, el monto final del 2do contrato es de $1.527.571.520 (en moneda 2016). Actualizando a moneda de 2018 ambos contratos se obtiene un monto total contrato de M$1.683.351._x000a_La variación de los montos contratados fue de -7.73%, mientras que la variación de costos reales de -10.30%, respecto del monto recomendado. Estas variaciones se explican por las modificaciones de contratos expuestas, las cuales resultaron en un incremento respecto al monto original contratado. Después de estos cambios, el proyecto se encuentra en el umbral del 10% de variación, considerado aceptable."/>
    <s v="Variación entre el -10% al -20%"/>
    <s v="Variación entre el -10% al -20%"/>
    <s v="Grande"/>
    <s v="Grande"/>
    <s v="MARIBEL CRISTINA GUERRA ALVAREZ"/>
    <x v="4"/>
    <s v=" "/>
    <s v=""/>
    <s v="LOURDES VELEZ"/>
    <s v="DEPARTAMENTO DE ESTUDIOS - MDS"/>
    <s v="SI"/>
    <n v="1825025"/>
    <n v="142689"/>
    <n v="7.818468240161093"/>
    <s v="Además se realizan 3 modificaciones al monto del contrato, las cuales se detallan:_x000a_Primera modificación de monto de contrato se realiza mediante Resolución Exenta N°  2188 de fecha 03-07-2017, aumentándose en $93.637.674.- producto de modificaciones a las obras indicadas en Informe Técnico N° 517/2017._x000a_Segunda modificación de monto de contrato se realiza mediante Resolución Exenta N° 3982 de fecha 30-11-2017, aumentándose en $ 35.533.246.- producto de modificaciones a las obras indicadas en Informe Técnico N° 1138/2017._x000a_Tercera modificación de monto de contrato se realiza mediante Resolución Exenta N° 584 de fecha 09-02-2018, aumentándose en $13.518.422.- producto de modificaciones a las obras indicadas en Informe Técnico N° 139/2018._x000a_Considerando las 3 modificaciones de contrato señaladas anteriormente, el monto final del contrato es de $1.527.571.520.-"/>
    <x v="0"/>
    <s v="NO"/>
    <m/>
    <m/>
    <m/>
    <m/>
    <s v="Este proyecto tuvo 3 modificaciones con incrementos de monto en el contrato de obras civiles y dichos aumentos no sobrepasaron el 10% del costo total del proyecto."/>
    <x v="0"/>
    <s v="COSTO ANUAL EQUIVALENTE"/>
    <n v="109684"/>
    <n v="109684"/>
    <n v="0"/>
    <x v="1"/>
    <s v=""/>
    <m/>
    <m/>
    <m/>
    <s v="no se realizó reevaluación económica ya que las modificaciones  no superan el 10% del costo total del proyecto."/>
    <x v="1"/>
    <s v="En general la iniciativa se ejecuta conforme a lo previsto, aunque se evidencian cambios en el indicador de Costos y Plazos, como consecuencia de tres modificaciones del contrato y la solicitud de aumento de plazos, por parte de la empresa ejecutora de la obra, específicamente en el segundo contrato del ítem obras civiles. Aunque lo que  hace que este proyecto haya tenido un significativo incremento en el plazo total de ejecución, responde principalmente a los excesivos tiempos muertos entre el término del 1er contrato de obras y el inicio del 2do contrato. (apróx. 19 meses)._x000a__x000a_En términos de costos, el proyecto resultó ser inferior a lo recomendado inicialmente a pesar de las tres modificaciones del monto contratado que incrementó el monto contratado final, debido a que el contrato se hizo por un monto menor. El proyecto tuvo diferentes modificaciones, las que tienen como finalidad mejorar y optimizar la funcionalidad del mismo. Los cambios al proyecto inicial responden a disminución y aumento de partidas, con su cubicación respectiva y valorización o precios compensados, además de las obras extraordinarias valorizadas según análisis de precios unitarios entregados por el contratista. EL detalle de las tres modificaciones y su incremento en recursos económicos adicionales se pueden ver en los Informes Técnicos ingresados a esta evaluación ex post en la carpeta digital disponible para ello._x000a_En términos de plazos estos se incrementaron considerablemente respecto de lo estimado inicialmente. Dichos aumentos se deben principalmente a las modificaciones realizadas al proyecto y por los tiempos muertos entre que se terminó el primer contrato de obras e inicio el segundo contrato. Periodo en el cual se produce un proceso de revisión general de proyecto y su actualización respecto a materiales, mobiliario y normativa (accesibilidad universal), además de realizar proceso de Toma de Razón en la Controlaría Regional, como así también realización del respectivo  proceso de licitación y adjudicación. Finalmente mencionar que el tiempo estimado ex ante fue subestimado._x000a_Con respecto a la magnitud, en metros cuadrados, las modificaciones de obras indicadas no producen diferencias con respecto a la magnitud recomendada."/>
    <s v="YENDERY IVETTE HURTADO HERRERA"/>
    <s v="SEREMI DE DESARROLLO SOCIAL REGION DE ATACAMA"/>
    <s v="LOURDES VELEZ"/>
    <s v="DEPARTAMENTO DE ESTUDIOS - MDS"/>
  </r>
  <r>
    <s v="30366286-0"/>
    <s v="CONSTRUCCION SALA CUNA Y NIVEL MEDIO MIXTOS, LAS FLORES, MAIPU"/>
    <x v="1"/>
    <x v="1"/>
    <s v="SANTIAGO"/>
    <s v="MAIPU"/>
    <s v="13 - REGION METROPOLITANA DE SANTIAGO"/>
    <x v="5"/>
    <x v="5"/>
    <x v="6"/>
    <x v="0"/>
    <x v="0"/>
    <s v="JUNTA NACIONAL DE JARDINES INFANTILES"/>
    <s v="MINISTERIO DE EDUCACION"/>
    <s v="MINISTERIO"/>
    <s v="FINALIZADO"/>
    <x v="0"/>
    <s v="PERFIL"/>
    <s v="EN EL SECTOR LAS FLORES, COMUNA DE MAIPU, EXISTE POBLACIÓN INFANTIL DE 0- 3 AÑOS 11 MESES DE EDAD QUE SE ENCUENTRA MARGINADA DEL PROCESO DE EDUCACIÓN INICIAL PRESENTANDO UN BAJO NIVEL SOCIOCOGNITIVO._x000a_ADEMÁS, EN EL SECTOR EXISTE DÉFICIT DE CUPOS DE ATENCIÓN PARVULARIA."/>
    <s v="LA PRESENTE ETAPA CONSIDERA LA EJECUCIÓN DE OBRAS CIVILES PARA LA CONSTRUCCIÓN DE UNA SALA CUNA Y JARDÍN INFANTIL EN CALLE_x000a_LAS FLORES N°1620, EN LA COMUNA DE MAIPÚ. CON ESTO SE INSTALA UNA CAPACIDAD DE 20 CUPOS PARA LA ATENCIÓN DE SALA CUNA EN NIVELES MENOR Y MAYOR Y DE 24 PÁRVULOS EN NIVELES MEDIO MENOR Y MAYOR, EQUIVALENTE A UN NIVEL SALA CUNA MIXTO Y UN NIVEL MEDIO MIXTO. SERÁ ADMINISTRADO DIRECTAMENTE POR JUNJI. TAMBIÉN CONTEMPLA LA ADQUISICIÓN DE EQUIPOS Y EQUIPAMIENTO SEGÚN NORMATIVA_x000a_CORRESPONDIENTE._x000a__x000a_EL PROYECTO CONTEMPLA LAS SIGUIENTES ÁREAS:_x000a__x000a_RECINTOS DOCENTES (205,52 MT2): SALA DE ACTIVIDADES, UNO PARA SALA CUNA Y UNO PARA NIVELES MEDIOS, SALA DE MUDAS Y HÁBITOS HIGIÉNICOS, AMBOS NIVELES Y SALA DE EXPANSIÓN._x000a__x000a_RECINTOS ADMINISTRATIVOS (110,54 MT2): OFICINA DE DIRECCIÓN, DE EDUCADORAS, HALL DE ESPERA, SALA MULTIUSO, SALAS COMUNITARIAS, SALAS DE AMAMANTAMIENTO, BODEGAS Y BAÑOS._x000a__x000a_ÁREA DE SERVICIOS (112,87 MT2): COCINA, COCINA DE LECHE, BODEGAS Y BAÑO._x000a__x000a_CIRCULACIONES Y MUROS (17,93%)(93,74 MT2)._x000a__x000a_ÁREAS CUBIERTAS (61,01 MT2); CIRCULACIONES Y PATIOS CUBIERTOS._x000a__x000a_ÁRAS EXTERIORES (343,44 MT2): PATIOS DE EXPANSIÓN, GENERAL Y SERVICIO. _x000a__x000a_TOTAL MAGNITUD: 927,12 MT2._x000a__x000a_EL PROYECTO CONTEMPLA LA EDIFICACIÓN DE UNA PLANTA, EN SISTEMA CONSTRUCTIVO PANEL CIP Y FACHADA CON EFICIENCIA ENERGÉTICA. LOS_x000a_RECINTOS Y PROGRAMA ARQUITECTÓNICO SE DISEÑAN SEGÚN LOS ESTÁNDARES DEL PROGRAMA PAM-CR."/>
    <n v="44"/>
    <s v=" "/>
    <s v=" "/>
    <s v=" "/>
    <m/>
    <m/>
    <m/>
    <m/>
    <n v="1"/>
    <n v="23"/>
    <s v="sin comentarios"/>
    <n v="2200"/>
    <n v="1"/>
    <n v="23"/>
    <s v="sin comentarios"/>
    <n v="2200"/>
    <m/>
    <m/>
    <m/>
    <m/>
    <m/>
    <m/>
    <m/>
    <m/>
    <n v="7"/>
    <n v="17"/>
    <s v="OBRAS CIVILES_x000a_Resolución Exenta N° 0742, del 31 de Marzo de 2017 aprueba contrato. Plazo original  240 días corridos desde la fecha de entrega de terreno. _x000a_Resolución Exenta N° 2650 autoriza prórroga del contrato en 45 días corridos ( ajuste de cubos)_x000a_Resolución Exenta N° 3071, aprueba aumento de plazo del contrato en 55 días corridos. (aumento de obras, obras extraordinaria. Plazo final contrato 340 días corridos._x000a_la fecha de término del contrato corresponde a la fecha de la recepción provisoria JUNJI"/>
    <n v="142.85714285714283"/>
    <s v="Variación &gt; al 100%"/>
    <n v="2"/>
    <n v="100"/>
    <m/>
    <m/>
    <m/>
    <m/>
    <m/>
    <m/>
    <m/>
    <m/>
    <m/>
    <m/>
    <m/>
    <m/>
    <n v="10"/>
    <n v="10"/>
    <n v="38"/>
    <n v="38"/>
    <n v="0"/>
    <s v="La existencia de tiempos muertos en el proyecto real se debe a tiempos de espera que se producen en los procesos de conformación de comisiones de recepción , procesos mismos de recepción y certificaciones pendientes."/>
    <n v="280"/>
    <n v="280"/>
    <s v="El proyecto se ejecutó en un plazo total de 38 meses, un 280% sobre el plazo total recomendado. _x000a_En cuanto a obras civiles, se visualiza una diferencia de 8 meses entre el plazo recomendado y el plazo real de ejecución. Es posible inferir que esta variación,  podría radicar en la figura de contratación de especialidades y ejecución de obra simultáneamente.  Al no contar con el desarrollo de especialidades previas a la ejecución, existieron aspectos no detectados en la formulación del proyecto, como por ejemplo, lo ocurrido con el aumento de plazo de 45 días, por la modificación en las cantidades ejecutadas correspondientes a las partidas de excavaciones para fundaciones, hormigón y enfierraduras de  cimientos, las cuales superaron lo estimado tanto en la etapa de formulación, como lo ofertado en el proceso de licitación._x000a_Sumado a lo anterior, es posible presumir que la diferencia entre el plazo recomendado y el plazo real de ejecución, podría corresponder a un error en la programación de plazos, los cuales no se ajustaban  a la naturaleza o tipología de proyecto por ejecutar._x000a__x000a_En cuanto a los plazos atingentes a la ejecución de los proyectos de equipos y equipamiento, debido a que no existen mayores antecedentes no es posible pronunciarse sobre las diferencias entre los plazos recomendado y real.  Se hace presente que, revisados los presupuestos para equipamiento y equipos, la mayoría de los ítems identificados en la formulación del proyecto, no contaban con una especificidad mayor a lo esperable para un proyecto de estas características."/>
    <s v="Variación &gt; al 100%"/>
    <s v="Mayor a 3 años"/>
    <s v="06/04/2017"/>
    <n v="620321"/>
    <n v="0"/>
    <n v="620321"/>
    <n v="563718"/>
    <n v="56603"/>
    <s v="Resolución N° 0742 de fecha 31 de marzo de 2017, aprueba contrato de obras por un monto de $ 582.040.997 IVA incluido._x000a_Resolución N° 2650 de fecha 12 de Octubre de 2017, autoriza ajuste de cubos por un monto de $ 8.944.411 IVA incluido._x000a_Resolución N° 3071 de fecha 24 de Noviembre de 2017, autoriza obras extraordinaria, aumento de obras y disminución de obras por un monto final de $ 15.852.712 IVA incluido."/>
    <s v="BIP &gt; SIGFE"/>
    <x v="1"/>
    <n v="927"/>
    <n v="884"/>
    <n v="95.361380798273998"/>
    <s v="Recomendado fue 583.68 m2 superficie edificada y 343.44 m2 áreas exteriores._x000a_Real  sufrió  modificaciones en superficie edificada  540.45 m2 ( informado en recepción definitiva). esta diferencia  (43.23 m2) se genera ya que para el MDS  se calcula la superficie a edificar al 100% y para efectos de la recepción definitiva existen superficies que se calculan con distintos coeficientes de constructibilidad."/>
    <s v="En función de las magnitudes,  se visualiza una diferencia relativa a conceptos en cuanto a superficies.  La superficie recomendada correspondía a la sumatoria entre las  superficies construidas y cubiertas (583.68 m2) y las áreas exteriores (343.44 m2) que resultaban los 927 m2. _x000a_Sin embargo, de acuerdo a la Recepción Definitiva, existe una superficie menor recepcionada como obra nueva (540.45 m2), debido a que para la contabilización de superficies, son estimadas solamente las superficies edificadas cerradas y las cubiertas, que se contabilizan como 100% y 50% de edificación respectivamente._x000a_Si bien se visualiza una diferencia en cuantos a las magnitudes derivada de la diferencia de conceptos, en términos de intervención, existiría coherencia entre las magnitudes recomendada y la efectivamente ejecutada."/>
    <x v="1"/>
    <s v="Acta de recepción provisoria sin observaciones "/>
    <s v="05/09/2018"/>
    <s v="Recepción Definitiva de la DOM sin observaciones"/>
    <s v="02/08/2018"/>
    <s v="SI"/>
    <s v="20/03/2019"/>
    <s v="Establecimiento operando con normalidad"/>
    <s v=""/>
    <x v="0"/>
    <s v=""/>
    <s v="ALEJANDRA OLIVA VÁSQUEZ"/>
    <x v="6"/>
    <s v=" "/>
    <s v=""/>
    <s v="LOURDES VELEZ"/>
    <s v="DEPARTAMENTO DE ESTUDIOS - MDS"/>
    <s v="12/03/2015"/>
    <s v="12/03/2015"/>
    <n v="0"/>
    <s v="29/04/2015"/>
    <n v="48"/>
    <s v="NA"/>
    <n v="0"/>
    <s v="13/03/2017"/>
    <n v="684"/>
    <s v="13/03/2017"/>
    <n v="684"/>
    <s v="06/04/2017"/>
    <n v="24"/>
    <s v="01/06/2017"/>
    <n v="56"/>
    <n v="812"/>
    <n v="812"/>
    <s v="La licitación debió respetar el tiempo (30 días) definido por Mercado público. La Evaluación de las ofertas tomó más tiempo del definido. Espera a que oferente adjudicado entregara boletas de garantía."/>
    <s v="A Serie de Precios Unitarios y Suma Alzada sin reajuste"/>
    <n v="1"/>
    <s v=""/>
    <s v=""/>
    <s v=""/>
    <s v=""/>
    <s v=""/>
    <s v=""/>
    <s v="SI"/>
    <s v="SERVICIO"/>
    <s v="La postulación de la etapa ejecución fue realizada por JUNJI, considerando además de la ejecución de obras civiles y compra de equipamiento y equipos, el diseño de especialidades  concurrentes."/>
    <n v="0"/>
    <n v="10930"/>
    <n v="2286"/>
    <n v="0"/>
    <n v="0"/>
    <n v="621713"/>
    <n v="0"/>
    <n v="0"/>
    <n v="0"/>
    <n v="0"/>
    <n v="634929"/>
    <n v="0"/>
    <n v="10930"/>
    <n v="2286"/>
    <n v="0"/>
    <n v="0"/>
    <n v="621713"/>
    <n v="0"/>
    <n v="0"/>
    <n v="0"/>
    <n v="0"/>
    <n v="634929"/>
    <s v="El Contrato Final de Obras Civiles fue de M$606.838.- . Los valores de Equipamiento y Equipos no sufrieron diferencias salvo, las actualizaciones año a año que realiza el BIP"/>
    <n v="0"/>
    <n v="11221"/>
    <n v="2263"/>
    <n v="0"/>
    <n v="0"/>
    <n v="606838"/>
    <n v="0"/>
    <n v="0"/>
    <n v="0"/>
    <n v="0"/>
    <n v="620322"/>
    <s v="Tanto Equipamiento como Equipos las compras se realizaron vía Convenio Marco, por lo que no hay contrato con cada una de las empresas a las cuales se les adquirieron los productos para equipar el jardín."/>
    <n v="0"/>
    <n v="11221"/>
    <n v="2263"/>
    <n v="0"/>
    <n v="0"/>
    <n v="606838"/>
    <n v="0"/>
    <n v="0"/>
    <n v="0"/>
    <n v="0"/>
    <n v="620322"/>
    <s v="Los devengo/pagos realizados son:_x000a__x000a_M$    _x0009_Fecha_x0009_                 Cta. Pptaria_x000a_56.602 _x0009_01-08-2018_x0009_31.02.004 - OBRAS CIVILES_x000a_79.081 _x0009_01-04-2018_x0009_31.02.004 - OBRAS CIVILES_x000a_60.351 _x0009_01-03-2018_x0009_31.02.004 - OBRAS CIVILES_x000a_154.133 _x0009_01-02-2018_x0009_31.02.004 - OBRAS CIVILES_x000a_47.380 _x0009_01-12-2017_x0009_31.02.004 - OBRAS CIVILES_x000a_6.935 _x0009_01-12-2017_x0009_31.02.005 - EQUIPAMIENTO_x000a_409 _x0009_01-12-2017_x0009_31.02.006 - EQUIPOS_x000a_53.683 _x0009_01-11-2017_x0009_31.02.004 - OBRAS CIVILES_x000a_477 _x0009_01-11-2017_x0009_31.02.005 - EQUIPAMIENTO_x000a_59.520 _x0009_01-10-2017_x0009_31.02.004 - OBRAS CIVILES_x000a_39.324 _x0009_01-09-2017_x0009_31.02.004 - OBRAS CIVILES_x000a_39.716 _x0009_01-08-2017_x0009_31.02.004 - OBRAS CIVILES_x000a_6.568 _x0009_01-07-2017_x0009_31.02.004 - OBRAS CIVILES_x000a_10.487 _x0009_01-06-2017_x0009_31.02.004 - OBRAS CIVILES_x000a_1.854 _x0009_01-12-2016_x0009_31.02.006 - EQUIPOS_x000a_3.811 _x0009_01-11-2016_x0009_31.02.005 - EQUIPAMIENTO"/>
    <n v="56604"/>
    <x v="0"/>
    <n v="0"/>
    <n v="11220"/>
    <n v="2262"/>
    <n v="0"/>
    <n v="0"/>
    <n v="550236"/>
    <n v="0"/>
    <n v="0"/>
    <n v="0"/>
    <n v="0"/>
    <n v="563718"/>
    <n v="0"/>
    <n v="11629"/>
    <n v="2378"/>
    <n v="0"/>
    <n v="0"/>
    <n v="556909"/>
    <n v="0"/>
    <n v="0"/>
    <n v="0"/>
    <n v="0"/>
    <n v="570916"/>
    <s v="Las dificultades encontradas en la ejecución de obras se lograron sobrepasar dada la disposición de contratista."/>
    <n v="0"/>
    <n v="12864"/>
    <n v="2691"/>
    <n v="0"/>
    <n v="0"/>
    <n v="731741"/>
    <n v="0"/>
    <n v="0"/>
    <n v="0"/>
    <n v="0"/>
    <n v="747296"/>
    <n v="0"/>
    <n v="0"/>
    <n v="11629"/>
    <n v="2379"/>
    <n v="0"/>
    <n v="0"/>
    <n v="622616"/>
    <n v="0"/>
    <n v="0"/>
    <n v="0"/>
    <n v="0"/>
    <n v="636624"/>
    <n v="0"/>
    <n v="11629"/>
    <n v="2379"/>
    <n v="0"/>
    <n v="0"/>
    <n v="613513"/>
    <n v="0"/>
    <n v="0"/>
    <n v="0"/>
    <n v="0"/>
    <n v="627521"/>
    <n v="-14.809660429066929"/>
    <n v="-16.027785509356395"/>
    <n v="-16.157082902283737"/>
    <n v="-1.4298864007640355"/>
    <m/>
    <n v="709.86538461538464"/>
    <n v="694.01923076923072"/>
    <s v="Monto recomendado OOCC : $ 634.929.504.- _x000a_Monto contratado: $582.040.997.- _x000a_Monto contratado con modificaciones: $606.838.120.-_x000a_Los montos contratados y costos reales del proyecto tuvieron bajas respecto al monto recomendado de 14,81% y 16,03% respectivamente. _x000a_A pesar de las modificaciones que sufrió el proyecto, se visualiza que hubo una estimación de costos de obras civiles por parte de la entidad formuladora  que presentaban cierta holgura, permitiéndoles contar con un marco presupuestario acorde a las potenciales ofertas que pudieran recibir en el proceso de licitación, lo cual podría implicar ahorro de tiempo, al realizar sólo un proceso licitatorio._x000a__x000a_Monto recomendado equipos:$ 2.286.270_x000a_Monto contratado:$2.263.000.-_x000a_Monto recomendado equipamiento:$ 10.930.360.-_x000a_Monto contratado: $11.220.000.-_x000a_Respecto a equipamientos y equipos, es posible señalar que, también hubo una estimación de costos coherente para el proyecto por parte de la entidad formuladora,  pudiéndose inferir que hubo un estudio adecuado para estos ítems._x000a_No hubo reevaluaciones del proyecto durante la etapa, pero modificaciones inferiores al 10% debido a modificaciones en las cantidades ejecutadas correspondientes a las partidas de excavaciones para fundaciones, hormigón y enfierraduras de  cimientos."/>
    <s v="Variación entre el -10% al -20%"/>
    <s v="Variación entre el -10% al -20%"/>
    <s v="Mediano"/>
    <s v="Mediano"/>
    <s v="PAZ LAGOS VALDES"/>
    <x v="5"/>
    <s v=" "/>
    <s v=""/>
    <s v="LOURDES VELEZ"/>
    <s v="DEPARTAMENTO DE ESTUDIOS - MDS"/>
    <s v="SI"/>
    <n v="747296"/>
    <n v="24797"/>
    <n v="3.3182299918640004"/>
    <s v="Resolución N° 0742 de fecha 31 de marzo de 2017, aprueba contrato de obras por un monto de $ 582.040.997 IVA incluido._x000a_Resolución N° 2650 de fecha 12 de Octubre de 2017, autoriza ajuste de cubos por un monto de $ 8.944.411 IVA incluido._x000a_Resolución N° 3071 de fecha 24 de Noviembre de 2017, autoriza obras extraordinaria, aumento de obras y disminución de obras por un monto final de $ 15.852.712 IVA incluido."/>
    <x v="0"/>
    <s v="NO"/>
    <m/>
    <m/>
    <m/>
    <m/>
    <s v="No hubo reevaluaciones del proyecto durante la etapa, pero modificaciones inferiores al 10% debido a modificaciones en las cantidades ejecutadas correspondientes a las partidas de excavaciones para fundaciones, hormigón y enfierraduras de  cimientos."/>
    <x v="0"/>
    <s v="COSTO ANUAL EQUIVALENTE"/>
    <n v="133291"/>
    <n v="129830"/>
    <n v="-2.5965744123759293"/>
    <x v="0"/>
    <s v=""/>
    <m/>
    <m/>
    <m/>
    <s v="Para la realización del cálculo del indicador ex post, se consideraron los valores reales para la ejecución del proyecto deflactados al año 2015, periodo en que fue recomendado, manteniendo los montos estimados en la formulación  para terreno, operación y mantención del mismo periodo.  Respecto a los dos últimos, se mantuvieron dado que no fueron presentados antecedentes de la operación y mantención real del proyecto._x000a__x000a_La variación negativa  en el indicador es atribuible principalmente a la diferencia en los montos de ejecución de obras civiles, 14.91%, más barato que lo estimado, y en menor medida a equipamientos y equipos,  9.6% y 11.59% más baratos respectivamente."/>
    <x v="1"/>
    <s v="En términos generales, se visualiza un proceso de la etapa de ejecución acorde a los términos en los cuales fue recomendado el proyecto, a excepción de lo referido a plazos, los cuales  fueron subestimados, considerando los imponderables derivados de la modalidad en la cual fue presentada la iniciativa, que contemplaba en la etapa de ejecución además el desarrollo de especialidades concurrentes, para obras civiles, y la falta de una estimación coherente de plazos en la formulación con los procesos propios de gestión de la unidad técnica para la adquisición de equipamientos y equipos._x000a_Los costos, por su parte, fueron inferiores a los recomendados, incluso con la existencia de modificaciones inferiores al 10% debido a modificaciones en las cantidades ejecutadas correspondientes a las partidas de excavaciones para fundaciones, hormigón y enfierraduras de  cimientos._x000a_Respecto a las magnitudes,  se visualiza una diferencia relativa a conceptos en cuanto a superficies.  La superficie recomendada correspondía a la sumatoria entre las  superficies construidas y cubiertas (583.68 m2) y las áreas exteriores (343.44 m2) que resultaban los 927 m2. _x000a_Sin embargo, de acuerdo a la Recepción Definitiva, existe una superficie menor recepcionada como obra nueva (540.45 m2), debido a que para la contabilización de superficies, son estimadas solamente las superficies edificadas cerradas y las cubiertas, que se contabilizan como 100% y 50% de edificación respectivamente._x000a__x000a__x000a_En cuanto a costos, las variaciones entre lo contratado inicialmente y el contrato con modificaciones, éstas se encontrarían dentro de un rango esperable en cuanto a obras de infraestructura, con modificaciones inferiores al 5% en relación al monto del contrato original._x000a__x000a_En función a las diferencias entre lo recomendado y lo ejecutado, se visualiza una estimación de costos adecuada a la tipología y complejidad del proyecto."/>
    <s v="ISABEL BRITO CARRASCO"/>
    <s v="SEREMI DE DESARROLLO SOCIAL REGION METROPOLITANA DE SANTIAGO"/>
    <s v="LOURDES VELEZ"/>
    <s v="DEPARTAMENTO DE ESTUDIOS - MDS"/>
  </r>
  <r>
    <s v="20084120-0"/>
    <s v="CONSTRUCCION CENTRO DE SALUD  FAMILIAR CAJON, VILCUN"/>
    <x v="5"/>
    <x v="5"/>
    <s v="CAUTIN"/>
    <s v="VILCUN"/>
    <s v="9 - REGION DE LA ARAUCANIA"/>
    <x v="1"/>
    <x v="1"/>
    <x v="7"/>
    <x v="1"/>
    <x v="1"/>
    <s v="GOBIERNO REGIONAL - REGION DE LA ARAUCANIA"/>
    <s v="GOBIERNO REGIONAL"/>
    <s v="GOBIERNO REGIONAL"/>
    <s v="FINALIZADO"/>
    <x v="0"/>
    <s v="DISEÑO"/>
    <s v="CAJÓN, SE CARACTERIZA POR SER UN LUGAR DE CRECIMIENTO EXPLOSIVO DE SU POBLACIÓN A TRAVÉS DE LA EXPANSIÓN DE LOTEOS DE VIVIENDAS, ACTUALMENTE LA SALUD ES ATENDIDA A TRAVÉS DE UNA POSTA, LA QUE NO DA ABASTO POR ESPACIO Y ESPECIALIDADES, PARA SU POBLACIÓN. "/>
    <s v=" CONST EIFICIO DE 1.509,05 M2 . PMA, ES EL SIGUIENTE: _x000a_BOX CLÍNICO MULTIPROPÓSITO TIPO ,_x0009_12 M2, BOX CLÍNICO MULTIPROPÓSITO TIPO 2,12 M2, BOX GINECOLÓGICO CON BAÑO_x0009_19 M2, BOX DENTAL12 M2, UNIDAD SATÉLITE SOME CON ARCHIVO FICHAS_x0009_14 M2, SALA ESPERA 20 M2, SALA TRABAJO CLÍNICO GRUPAL 16 M2, BAÑOS ACCESO UNIVERSAL 4 M2, BAÑOS PERSONAL 1,5 M2, BOX IRA_x0009_24 M2, BOX ERA_x0009_24 M2, SALA TOMA MUESTRA Y BAÑO 12 M2, BOX ECOGRAFIAS 12 M2, BOX VACUNATORIO 12 M2, SALA MULTIUSO 30 M2, CURACIÓN Y TRATAMIENTO 24 M2, BOX ATENCIÓN DE URGENCIA 24 M2, CIRUGÍA MENOR 16 M2, VESTIDOR CON LAVADO QUIRÚRGICO_x0009_8 M2, SALA TRABAJO SUCIO_x0009_4 M2. SALA ATENCIÓN VICTIMAS CON BAÑO_x0009_19 M2, SALA ESPERA GENERAL 17 M2, BAÑOS ACCESO UNIVERSAL_x0009_4 M2, BAÑOS PERSONAL 1,5 M2, RX DENTAL DIGITAL Y SALA DE COMANDO_x0009_8 M2, SOME URGENCIAS CON PROCEDIMIENTOS 8 M2, ASEO_x0009_4 M2, FARMACIA,SALA ESPERA 5 M2 .. DESPACHO FARMACIA 9 M2, BODEGA FARMACIA 10 M2 , DESPACHO P.N.A.C. 9 M2, BODEGA PNAC.  20 M2, AREA SUCIA Y ÁREA LIMPIA Y ESTÉRIL _x0009_22 M2 . OFICINA DIRECCIÓN 9 M2 SCRETARIA DIRECCIÓN 8 M2 OFICINA SUBDIRECTOR ADMINISTRATIVO 9 M2, BODEGA ADMINISTRATIVA_x0009_2 M2, CAFETERÍA, 21 M2, VESTUARIO CON BAÑO BAÑO PERSONAL 1,5 M2, UNIDAD DE SOME, SOME GENERAL _x0009_16 M2 ,ARCHIVO, ESPACIOS FULL SPACE VAR OFICINA JEFE SOME 9 M2, OFICINA CALIFICACIÓN DE DERECHO_x0009_9 M2, OFICINA TÉCNICA ( INFORMES) 12 M2, O.I.R.S. 8 M2, SALA EQUIPOS TECNOLOGÍAS DE INFORMACIÓN Y COMUNICACIÓN_x0009_12 M2_x000a_SALA DE ESTIMULACIÓN TEMPRANA CON BODEGA_x0009_18 M2 4. AREA SERVICIOS GENERALES RECINTO DE ASEO (INTERIOR DEL CES)_x0009_4 M2, BODEGA GENERAL 9 M2, DEPOSITO DE RESIDUOS SÓLIDOS 10 M2, TABLEROS ELÉCTRICOS SECUNDARIOS_x0009_1,2 M2, SALA DE TABLEROS ELÉCTRICOS Y GRUPO ELECTRÓGENO_x0009_20 M2, SALA GUARDIAS, CHOFERES Y ENCARGADO DE MANTENCIÓN DEL EDIFICIO 15 M2, SALA CALDERA Y QUIPOS, TÉRMICOS_x0009_20 M2, SALA SERVICIOS EXTERNOS _x0009_15 M2 ESPACIO DE GASES CLÍNICOS 12 M2, GABINETE INCENDIOS _x0009_0,8 M2_x000a_ESTACIONAMIENTO AMBULANCIA (COBERTIZO MEDIDA SUP.)_x0009_12 M2_x000a_ATIO CARGA SALA REHABILITACIÓN CON BAÑO_x0009_74 M2, "/>
    <n v="8790"/>
    <s v=" "/>
    <s v=" "/>
    <s v=" "/>
    <n v="12"/>
    <n v="11"/>
    <s v="Por Res. DA N°836-01.06.2015 se contrató la Asesoría a la Inspección Fiscal por un periodo de 12 meses."/>
    <n v="-8.3333333333333375"/>
    <n v="6"/>
    <n v="28"/>
    <s v="El tiempo considerado por Ficha para la compra de equipamiento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ste ítem fue de 8 meses durante el año 2016._x000a_A principios del año 2018 surge la necesidad de adquirir equipamiento adicional por parte del municipio, solicitud que fue aprobada por el GORE y se adquirieron estos durante los meses de mayo a julio del 2018 (Se adjuntan Ordinarios de respaldo)_x000a_El tiempo de 28 meses que indica el sistema es la diferencia entre la primera compra (año 2016) y la última del año 2018 considerando el año 2017 donde no se efectuaron adquisiciones de este ítem, por lo tanto el plazo real de ejecución de este ítem es de 11 meses, mayor al recomendado por la ya expuesto."/>
    <n v="366.66666666666669"/>
    <n v="6"/>
    <n v="28"/>
    <s v="El tiempo considerado por Ficha para la compra de equipos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quipos fue de 8 meses durante el año 2016._x000a_A principios del año 2018 surge la necesidad de adquirir equipamiento adicional por parte del municipio, solicitud que fue aprobada por el GORE y se adquirieron estos durante los meses de mayo a julio del 2018. _x000a_El tiempo de 28 meses que indica el sistema es la diferencia entre la primera compra (año 2016) y la última del año 2018 considerando el año 2017, donde no se efectuaron adquisiciones de este ítem, por lo tanto el plazo real de ejecución de este ítem es de 11 meses, mayor al recomendado por la ya expuesto."/>
    <n v="366.66666666666669"/>
    <m/>
    <m/>
    <m/>
    <m/>
    <n v="2"/>
    <n v="19"/>
    <s v="Los gastos administrativos que son de cargo de la Unidad Técnica hasta la liquidación del contrato la que procede luego de la Recepción definitiva de la obra el día 06.12.2017.-"/>
    <n v="850"/>
    <n v="12"/>
    <n v="16"/>
    <s v="Mediante las Res. DA N°295-17.02.2016 y N°698-19.04.2016 se otorgó un aumento de plazo de 120 días corridos de manera de realizar los tramites administrativos para aprobar una modificación de obra con aumento efectivo."/>
    <n v="33.333333333333329"/>
    <s v="Variación de 30% al 50%"/>
    <n v="1"/>
    <n v="120"/>
    <m/>
    <m/>
    <m/>
    <m/>
    <m/>
    <m/>
    <m/>
    <m/>
    <m/>
    <m/>
    <m/>
    <m/>
    <n v="13"/>
    <n v="13"/>
    <n v="42"/>
    <n v="42"/>
    <n v="0"/>
    <s v="La principal diferencia de los plazos recomendados y reales se encuentran en  los Gastos Administrativos, ya que se utilizan por parte de la Unidad Técnica durante todo el periodo del contrato hasta su liquidación, la que se efectuó mediante Res. DA N°02 de fecha 31.01.2018.-"/>
    <n v="223.07692307692309"/>
    <n v="223.07692307692309"/>
    <s v="El tiempo considerado por Ficha para la compra de equipos fue de 6 meses, sin embargo, en la práctica dicho tiempo está subdimensionado considerado el tiempo de preparación de bases , licitación y evaluación de ofertas que se estima en al menos 3 meses y posterior a ello se debe considerar el plazo de entrega de los equipos.  El total de tiempo involucrado en la compra de equipos fue de 8 meses durante el año 2016._x000a__x000a_Mediante las Res. DA N°295-17.02.2016 y N°698-19.04.2016 se otorgó un aumento de plazo de 120 días corridos de manera de realizar los tramites administrativos para aprobar una modificación de obra Aunque se incurrió en modificaciones de contrato que resultaron en un incremento respecto del monto del contrato original para realizar cambios en Sala de esterilización, lavadero, aumento altura de protección de plomo en sala rayos x dental y otros_x000a__x000a_La principal diferencia de los plazos recomendados y reales se encuentran en  los Gastos Administrativos, ya que se utilizan por parte de la Unidad Técnica durante todo el periodo del contrato hasta su liquidación, la que se efectuó mediante Res. DA N°02 de fecha 31.01.2018.-_x000a__x000a_aumento de plazos debido a intento de revaluación por aspectos de obras civiles."/>
    <s v="Variación &gt; al 100%"/>
    <s v="Mayor a 3 años"/>
    <s v="18/03/2015"/>
    <n v="2078058"/>
    <n v="2800"/>
    <n v="2080858"/>
    <n v="2071689"/>
    <n v="9169"/>
    <s v="- Por Res. DA N°01-21.01.2015 se adjudicó la obra por $1.880.400.444 que luego se incrementó en $17.253.609 debido a una modificación de obra aprobada por Res. DA N°1055-10.06.2016, totalizando $1.897.654.053.-_x000a_- Los gastos administrativos utilizados fueron $829.170 devolviendo al mandante $1.970.830.-_x000a_- La consultoría fue adjudicada por $17.520.000-"/>
    <s v="BIP &gt; SIGFE"/>
    <x v="1"/>
    <n v="1509"/>
    <n v="1509"/>
    <n v="100"/>
    <s v="Sin observaciones."/>
    <s v="sin cambios."/>
    <x v="2"/>
    <s v="Acta Recepción Provisoria de fecha 25.08.2016"/>
    <s v="25/08/2016"/>
    <s v="Acta Recepción Definitiva de fecha 06.12.2017"/>
    <s v="06/12/2017"/>
    <s v="SI"/>
    <s v="25/08/2016"/>
    <s v="Obra entregada al Municipio a Explotación el día 25.08.2016, se desconoce si existen situaciones que afecten la normal operación del proyecto."/>
    <s v=""/>
    <x v="0"/>
    <s v="Visitas de los usuarios durante la construcción de la obra."/>
    <s v="SANDRA PAOLA HUENUL COLICOY"/>
    <x v="7"/>
    <s v=" "/>
    <s v=""/>
    <s v=" "/>
    <s v=""/>
    <s v="26/06/2014"/>
    <s v="26/06/2014"/>
    <n v="0"/>
    <s v="11/09/2014"/>
    <n v="77"/>
    <s v="19/11/2014"/>
    <n v="69"/>
    <s v="21/01/2015"/>
    <n v="63"/>
    <s v="21/01/2015"/>
    <n v="63"/>
    <s v="21/01/2015"/>
    <n v="0"/>
    <s v="30/04/2015"/>
    <n v="99"/>
    <n v="308"/>
    <n v="308"/>
    <s v="El proyecto fue propuesto para aprobación del Consejo Regional el 24-07-2014_x000a_El Acuerdo CORE fue el N° 199 de fecha                                                  27-08-2014_x000a_El Convenio Mandato se suscribió el 16-10-2014, para lo cual previamente fue necesaria la Toma de Razón de la creación de asignación presupuestaria.."/>
    <s v=""/>
    <n v="1"/>
    <s v=""/>
    <s v=""/>
    <s v=""/>
    <s v=""/>
    <s v="SI"/>
    <s v="MUNICIPIO"/>
    <s v="SI"/>
    <s v="MUNICIPIO"/>
    <s v="municipio formulador con apoyo del Servicio Salud."/>
    <n v="18201"/>
    <n v="85929"/>
    <n v="80279"/>
    <n v="0"/>
    <n v="2800"/>
    <n v="1881407"/>
    <n v="0"/>
    <n v="0"/>
    <n v="0"/>
    <n v="0"/>
    <n v="2068616"/>
    <n v="18201"/>
    <n v="85929"/>
    <n v="80279"/>
    <n v="0"/>
    <n v="2800"/>
    <n v="1881407"/>
    <n v="0"/>
    <n v="0"/>
    <n v="0"/>
    <n v="0"/>
    <n v="2068616"/>
    <s v="Sin observaciones."/>
    <n v="17520"/>
    <n v="84534"/>
    <n v="78342"/>
    <n v="0"/>
    <n v="2800"/>
    <n v="1897654"/>
    <n v="0"/>
    <n v="0"/>
    <n v="0"/>
    <n v="0"/>
    <n v="2080850"/>
    <s v="Durante la ejecución del proyecto hubo aumento por M$16.248, para realizar cambios en Sala de esterilización, lavadero, aumento altura de protección de plomo en sala rayos x dental y otros."/>
    <n v="17520"/>
    <n v="84535"/>
    <n v="78342"/>
    <n v="0"/>
    <n v="2800"/>
    <n v="1897654"/>
    <n v="0"/>
    <n v="0"/>
    <n v="0"/>
    <n v="0"/>
    <n v="2080851"/>
    <s v="El gasto señalado en la columna SIGFE presenta diferencias con lo efectivamente ejecutado en los siguientes componentes:_x000a__x000a_Equipamiento. El valor correcto es M$84.534., por tanto lo señalado en la columna SIGFE es menor en M$2.806_x000a_Equipos: El valor correcto es M$ 84.535, por tanto lo señalado en la columna SIGFE es menor en M$ 6.355_x000a_Revisado directamente el SIGFE, los valores están correctos en dicha plataforma. Corresponden a devengos del mes de Agosto de 2018, en ambos componentes por el mismo valor de la diferencia._x000a__x000a_Se hace presente que el resto de los componentes no presenta diferencias con lo efectivamente ejecutado."/>
    <n v="9162"/>
    <x v="0"/>
    <n v="17520"/>
    <n v="81728"/>
    <n v="71987"/>
    <n v="0"/>
    <n v="2800"/>
    <n v="1897654"/>
    <n v="0"/>
    <n v="0"/>
    <n v="0"/>
    <n v="0"/>
    <n v="2071689"/>
    <n v="18729"/>
    <n v="85358"/>
    <n v="75627"/>
    <n v="0"/>
    <n v="3150"/>
    <n v="2039525"/>
    <n v="0"/>
    <n v="0"/>
    <n v="0"/>
    <n v="0"/>
    <n v="2222389"/>
    <s v=""/>
    <n v="22067"/>
    <n v="104181"/>
    <n v="97331"/>
    <n v="0"/>
    <n v="3395"/>
    <n v="2281039"/>
    <n v="0"/>
    <n v="0"/>
    <n v="0"/>
    <n v="0"/>
    <n v="2508013"/>
    <n v="2156358"/>
    <n v="18883"/>
    <n v="89672"/>
    <n v="81326"/>
    <n v="0"/>
    <n v="3151"/>
    <n v="2045271"/>
    <n v="0"/>
    <n v="0"/>
    <n v="0"/>
    <n v="0"/>
    <n v="2238303"/>
    <n v="18733"/>
    <n v="89244"/>
    <n v="80914"/>
    <n v="0"/>
    <n v="3151"/>
    <n v="2039525"/>
    <n v="0"/>
    <n v="0"/>
    <n v="0"/>
    <n v="0"/>
    <n v="2231567"/>
    <n v="-10.753931498760172"/>
    <n v="-11.022510648868245"/>
    <n v="-10.587894376203122"/>
    <n v="-0.30094227635847348"/>
    <n v="3.4877789309567309"/>
    <n v="1478.8383035122597"/>
    <n v="1351.5738899933731"/>
    <s v="Aunque se incurrió en modificaciones de contrato que resultaron en un incremento respecto del monto del contrato original para realizar cambios en Sala de esterilización, lavadero, aumento altura de protección de plomo en sala rayos x dental y otros,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entre el -10% al -20%"/>
    <s v="Variación entre el -10% al -20%"/>
    <s v="Grande"/>
    <s v="Grande"/>
    <s v="HELGA CORTÉS REYES"/>
    <x v="6"/>
    <s v=" "/>
    <s v=""/>
    <s v=" "/>
    <s v=""/>
    <s v="SI"/>
    <n v="2508013"/>
    <n v="17254"/>
    <n v="0.68795496674060297"/>
    <s v="Mediante Res. DA N°1055-10.06.2016 se aprobó una modificación de obra con aumento efectivo por $17.253.609 debido a la incorporación de modificaciones a la sala de rx dental y sala de esterilización principalmente."/>
    <x v="0"/>
    <s v="SI"/>
    <n v="1"/>
    <n v="2507921"/>
    <n v="2156358"/>
    <n v="-14.018105036003925"/>
    <s v="El Proyecto tuvo una reevaluación _x000a__x000a_1.- INFORME QUE CONTEMPLE ANÁLISIS COMPARATIVO DE LAS DIFERENCIAS ENTRE EL_x000a_PRESUPUESTO RECOMENDADO Y LO PROPUESTO EN LA REEVALUACIÓN. EL ANÁLISIS_x000a_DEBE INCLUIR EL DETALLE DE LAS PARTIDAS MÁS RELEVANTES E INCIDENTES Y LA_x000a_DEBIDA JUSTIFICACIÓN._x000a_2.- PRESUPUESTO DETALLADO DE LOS AUMENTOS DE OBRAS, GASTOS GENERALES Y_x000a_OBRAS EXTRAORDINARIAS VISADO POR LA UNIDAD TÉCNICA ADEMÁS DE VALORIZAR_x000a_LOS EQUIPOS REQUERIDOS DEBIDO A QUE EN EL PRESUPUESTO INCORPORADO NO SE_x000a_CONSIDERA._x000a_3.- INFORME Y APROBACIÓN DEL SERVICIO DE SALUD ARAUCANÍA SUR DE TODAS LAS_x000a_MODIFICACIONES SOLICITADAS (PMA, EQUIPOS, EQUIPAMIENTO) ADEMÁS DE LAS_x000a_RESPECTIVAS VALIDACIONES Y ACTUALIZACIONES DE LOS ESTUDIOS DE RECURSO_x000a_HUMANO Y SUSTENTABILIDAD FINANCIERA VISADOS POR NIVEL CENTRAL._x000a_4.- INFORME DE AVANCE FÍSICO - FINANCIERO DE LA ETAPA._x000a_5.- INFORMACIÓN DE ASIGNACIONES, CONTRATOS Y GASTOS INGRESADA Y_x000a_ACTUALIZADA EN EL BIP._x000a_6.- CRONOGRAMA DE ACTIVIDADES ACTUALIZADO._x000a_7.- DETALLE Y JUSTIFICACIÓN DE LOS AUMENTOS DE PLAZO Y MAGNITUD, SI_x000a_CORRESPONDE._x000a_8.- JUSTIFICACIÓN ECONÓMICA Y REEVALUACIÓN ECONÓMICA DE ACUERDO A_x000a_METODOLOGÍA VIGENTE._x000a_9.- CORREGIR FICHA IDI E INCORPORAR TODOS LOS ANTECEDENTES A LA CARPETA_x000a_DIGITAL."/>
    <x v="1"/>
    <s v="COSTO EQUIVALENTE POR ATENCION"/>
    <n v="10630"/>
    <n v="10630"/>
    <n v="0"/>
    <x v="1"/>
    <s v="COSTO ANUAL EQUIVALENTE"/>
    <n v="398666"/>
    <n v="398666"/>
    <n v="0"/>
    <s v="El valor de los indicadores corresponde al mismo de la ficha IDI. No se cuenta con información suficiente para calcular el valor ex post de los indicadores."/>
    <x v="2"/>
    <s v="El proyecto tuvo un aumento de plazo por aumento de obras que significaron también un aumento en el contrato original."/>
    <s v="LEONARDO BONTES GUERRERO"/>
    <s v="SEREMI DE DESARROLLO SOCIAL REGION DE LA ARAUCANIA"/>
    <s v="FERNANDA MATURANA DIAZ"/>
    <s v="DEPARTAMENTO DE ESTUDIOS - MDS"/>
  </r>
  <r>
    <s v="30321523-0"/>
    <s v="CONSTRUCCION SERV.ATENCIÓN PRIMARIA URGENCIA ALTA RES.HUALPENCILLO"/>
    <x v="2"/>
    <x v="2"/>
    <s v="CONCEPCION"/>
    <s v="HUALPEN"/>
    <s v="8 - REGION DEL BIO BIO"/>
    <x v="1"/>
    <x v="1"/>
    <x v="2"/>
    <x v="0"/>
    <x v="0"/>
    <s v="MINISTERIO DE SALUD"/>
    <s v="MINISTERIO DE SALUD"/>
    <s v="MINISTERIO"/>
    <s v="FINALIZADO"/>
    <x v="0"/>
    <s v="TERMINADO"/>
    <s v="AL FIN DE MEJORAR LA COBERTURA, OPORTUNIDAD Y CALIDAD DE LA ATENCIÓN A LOS USUARIOS DE LOS SERVICIOS DE URGENCIA DE LA COMUNA DE HUALPEN, SE PROPONE LA CONSTRUCCIÓN DE UN SAR EN EL SECTOR DE HUALPEN, ADOSADO AL CESFAM EXISTENTE"/>
    <s v="CONSISTE EN REALIZAR EL DISEÑO Y LA EJECUCIÓN DE OBRAS CORRESPONDIENTE A LA CONSTRUCCIÓN DE UN SERVICIO DE ATENCIÓN DE URGENCIA DE ALTA RESOLUTIVIDAD ADOSADO AL CESFAM HUALPENCILLO, OCUPANDO LOS RECINTOS COMUNES DE ATENCIÓN DEL ACTUAL CENTRO, CONSIDERANDO A SU VEZ LA CONSTRUCCIÓN DE 356 M2 Y HABILITACIÓN DE 78,3 M2 PARA QUE EL SAR ADOSADO CUENTE CON TODOS LOS RECINTOS REQUERIDOS.DADA LA ANTERIOR INTERVENCIÓN SE DEBERÁ REALIZAR UNA AMPLIACIÓN QUE PERMITA ALBERGAR LOS RECINTOS DESPLAZADOS POR LA PRESENCIA DEL NUEVO SAR CORRESPONDIENTE A 70,7 M2. ESTA INFRAESTRUCTURA TENDRÁ UNA MATERIALIDAD CON MUROS ESTRUCTURALES DE HORMIGÓN ARMADO Y ALBAÑILERÍA, TENIENDO COMO PRINCIPALES RECINTOS UNA SALA CON RX OSTEOPULMONAR, UNA SALA PARA EXÁMENES DE LABORATORIO Y DISTINTOS BOX PARA LA FUNCIONALIDAD DE LA URGENCIA."/>
    <n v="32338"/>
    <s v=" "/>
    <s v=" "/>
    <s v=" "/>
    <n v="8"/>
    <n v="7"/>
    <s v="El plazo real es menor al recomendado, debido a que consultorias se ejecutaron en menor tiempo al proyectado"/>
    <n v="-12.5"/>
    <n v="4"/>
    <n v="16"/>
    <s v="La variación de plazo en los equipamiento esta relacionada con la situación de la obra ya que el SAR al estar adosado al CESFAM de Hualpencillo y estar ejecutando obras con el CESFAM en funcionamiento generó atrasos en ella por lo cual se debió retrasar la instalación del equipamiento."/>
    <n v="300"/>
    <n v="4"/>
    <n v="16"/>
    <s v="La variación de plazo en los equipos esta relacionada con la situación de la obra ya que el SAR al estar adosado al CESFAM de Hualpencillo y estar ejecutando obras con el CESFAM en funcionamiento generó atrasos en ella por lo cual se debió retrasar la instalación de los equipos."/>
    <n v="300"/>
    <m/>
    <m/>
    <m/>
    <m/>
    <m/>
    <m/>
    <m/>
    <m/>
    <n v="7"/>
    <n v="9"/>
    <s v="El aumento de plazo se produce con la ejecución de modificaciones de autorización sanitaria, conexiones con edificio existente y normalización de grupo electrógeno existente."/>
    <n v="28.57142857142858"/>
    <s v="Variación de 0 a 30%"/>
    <n v="3"/>
    <n v="71"/>
    <m/>
    <m/>
    <m/>
    <m/>
    <n v="0"/>
    <n v="1"/>
    <s v="La variación en el plazo corresponde a la coordinación de la entrega de la ambulancia con el establecimiento."/>
    <n v="100"/>
    <m/>
    <m/>
    <m/>
    <m/>
    <n v="8"/>
    <n v="8"/>
    <n v="23"/>
    <n v="40"/>
    <n v="17"/>
    <s v="El tiempo muerto señalado se debe a que el proyecto original no consideraba el ítem vehículo con la ambulancia de traslado, la cual se presento en forma posterior al proyecto ejecutado por lo cual se adquirió con un año de desfase."/>
    <n v="187.5"/>
    <n v="400"/>
    <s v="Las obras del proyecto se desarrolló dentro los plazos previstos. En cambio, los plazos de los equipos y equipamiento excedieron ampliamente lo planificado, el Servicio de Salud Talcahuano no explica razonablemente el exceso de plazo en su ejecución. _x000a_El plazo total se ve fuertemente afectado por la compra de una ambulancia, se solicitó una revaluación para incorporar la ambulancia una vez que el proyecto estaba terminado, por lo que no se dio curso a la revaluación. Aun así, del Ministerio de Salud ingresaron el ítem de vehículos, compraron la ambulancia meses después de que las obras estaban terminadas._x000a_El proyecto entro en operación el  05 de abril de 2017. La ambulancia se entrego el 30 de agosto de 2018"/>
    <s v="Variación &gt; al 100%"/>
    <s v="Mayor a 3 años"/>
    <s v="08/01/2016"/>
    <n v="1009346"/>
    <n v="0"/>
    <n v="1009346"/>
    <n v="957582"/>
    <n v="51764"/>
    <s v="No se generaron contratos pagados con recursos propios."/>
    <s v="BIP &gt; SIGFE"/>
    <x v="1"/>
    <n v="505"/>
    <n v="510"/>
    <n v="100.99009900990099"/>
    <s v="La diferencia entre la magnitud original y real se produce por la conexión con edificios existentes y medias superficies, aleros exteriores solicitados por autorización sanitaria."/>
    <s v="La diferencia entre la magnitud original y real se produce por la conexión con el edificio del SAR con el  Cesfam  "/>
    <x v="0"/>
    <s v="Sin observaciones"/>
    <s v="11/10/2016"/>
    <s v="Sin observaciones"/>
    <s v="24/12/2018"/>
    <s v="SI"/>
    <s v="05/04/2017"/>
    <s v="No existen"/>
    <s v=""/>
    <x v="0"/>
    <s v=""/>
    <s v="ALEJANDRA CASTILLO JELDRES"/>
    <x v="2"/>
    <s v=" "/>
    <s v=""/>
    <s v=" "/>
    <s v=""/>
    <s v="15/04/2015"/>
    <s v="15/04/2015"/>
    <n v="0"/>
    <s v="01/06/2015"/>
    <n v="47"/>
    <s v="NA"/>
    <n v="0"/>
    <s v="07/07/2015"/>
    <n v="36"/>
    <s v="08/01/2016"/>
    <n v="221"/>
    <s v="08/01/2016"/>
    <n v="0"/>
    <d v="2016-12-31T00:00:00"/>
    <n v="357"/>
    <n v="626"/>
    <n v="626"/>
    <s v="El proyecto aprobado originalmente no consideraba el ítem vehículo, el RS se obtuvo con un año de desface._x000a_La diferencia en la gestión administrativa relacionada con la fecha de la suscripción del primer contrato y el primer pago relacionado a obras civiles se debe  a que en este proceso se utilizó la modalidad de pago anticipado contra boleta de garantía."/>
    <s v="A SUMA ALZADA SIN REAJUSTE"/>
    <s v="Sin información"/>
    <s v=""/>
    <s v=""/>
    <s v=""/>
    <s v=""/>
    <s v=""/>
    <s v=""/>
    <s v="SI"/>
    <s v="SERVICIO"/>
    <s v="EL PROYECTO SE PRESENTA DESDE LA ETAPA DE PERFIL A EJECUCIÓN, DE ACUERDO A LO CONTEMPLADO EN ORDN°465 DE 10 DE FEBRERO DE 2015 DEL MINISTERIO DE DESARROLLO SOCIAL Y DEL MINISTERIO DE SALUD"/>
    <n v="30916"/>
    <n v="15091"/>
    <n v="199526"/>
    <n v="0"/>
    <n v="0"/>
    <n v="594556"/>
    <n v="0"/>
    <n v="0"/>
    <n v="0"/>
    <n v="0"/>
    <n v="840089"/>
    <n v="30916"/>
    <n v="15091"/>
    <n v="199526"/>
    <n v="0"/>
    <n v="0"/>
    <n v="594556"/>
    <n v="0"/>
    <n v="0"/>
    <n v="0"/>
    <n v="0"/>
    <n v="840089"/>
    <s v="Se crea el ítem vehículos, el cual no estaba considerado en el proyecto inicial, pero después se incluyo en decreto N°327/02.03.2018"/>
    <n v="30525"/>
    <n v="15605"/>
    <n v="208542"/>
    <n v="0"/>
    <n v="0"/>
    <n v="702909"/>
    <n v="0"/>
    <n v="51765"/>
    <n v="0"/>
    <n v="0"/>
    <n v="1009346"/>
    <s v="La diferencia se produce en el item vehículos, debido a que este no estaba considerando en el proyecto inicial"/>
    <n v="30525"/>
    <n v="15605"/>
    <n v="208542"/>
    <n v="0"/>
    <n v="0"/>
    <n v="702909"/>
    <n v="0"/>
    <n v="51765"/>
    <n v="0"/>
    <n v="0"/>
    <n v="1009346"/>
    <s v="Existe una diferencia con el Sigfe, debido a que a que Sigfe no se encuentra actualizado, ya que el último decreto de este proyecto es del 2018, provocando una diferencia en el item vehículos y obras civiles."/>
    <n v="51764"/>
    <x v="0"/>
    <n v="30525"/>
    <n v="15607"/>
    <n v="208540"/>
    <n v="0"/>
    <n v="0"/>
    <n v="702910"/>
    <n v="0"/>
    <n v="0"/>
    <n v="0"/>
    <n v="0"/>
    <n v="957582"/>
    <n v="32886"/>
    <n v="16821"/>
    <n v="224762"/>
    <n v="0"/>
    <n v="0"/>
    <n v="744153"/>
    <n v="0"/>
    <n v="0"/>
    <n v="0"/>
    <n v="0"/>
    <n v="1018622"/>
    <s v=""/>
    <n v="36387"/>
    <n v="17762"/>
    <n v="234837"/>
    <n v="0"/>
    <n v="0"/>
    <n v="699778"/>
    <n v="0"/>
    <n v="0"/>
    <n v="0"/>
    <n v="0"/>
    <n v="988764"/>
    <n v="0"/>
    <n v="32886"/>
    <n v="16819"/>
    <n v="224764"/>
    <n v="0"/>
    <n v="0"/>
    <n v="757538"/>
    <n v="0"/>
    <n v="51765"/>
    <n v="0"/>
    <n v="0"/>
    <n v="1083772"/>
    <n v="32885"/>
    <n v="16820"/>
    <n v="224763"/>
    <n v="0"/>
    <n v="0"/>
    <n v="744151"/>
    <n v="0"/>
    <n v="51765"/>
    <n v="0"/>
    <n v="0"/>
    <n v="1070384"/>
    <n v="9.6087640731256307"/>
    <n v="8.2547503752159237"/>
    <n v="6.3410110063477187"/>
    <n v="-1.235315176992946"/>
    <m/>
    <n v="2098.7921568627453"/>
    <n v="1459.1196078431371"/>
    <s v="No existen variaciones significativas en los montos del proyecto. a excepción de la ambulancia que no fue incluida en la recomendación inicial ni en una revaluación.  El proyecto tampoco presenta modificaciones inferiores al 10%."/>
    <s v="Variación de 0 a +-10%"/>
    <s v="Variación de 0 a +-10%"/>
    <s v="Mediano"/>
    <s v="Grande"/>
    <s v="ALEJANDRA CASTILLO JELDRES"/>
    <x v="1"/>
    <s v=" "/>
    <s v=""/>
    <s v=" "/>
    <s v=""/>
    <s v="NO"/>
    <m/>
    <m/>
    <m/>
    <s v=" "/>
    <x v="1"/>
    <s v="NO"/>
    <m/>
    <m/>
    <m/>
    <m/>
    <s v="No se realizaron revaluaciones "/>
    <x v="0"/>
    <s v="COSTO EQUIVALENTE POR ATENCION"/>
    <n v="14"/>
    <n v="14"/>
    <n v="0"/>
    <x v="1"/>
    <s v=""/>
    <m/>
    <m/>
    <m/>
    <s v="No existen variaciones significativas en el indicador, en el indicador expost se incluyó la ambulancia, pero los cambio son poco significativos "/>
    <x v="1"/>
    <s v="El proyecto se ejecuto en general dentro de los parámetros aprobados,  los plazos se excedieron debido a una mala gestión en la compra de equipos y equipamiento y la compra de la ambulancia. _x000a_a diferencia entre la magnitud original y real se produce por la conexión con el edificio del SAR con el  Cesfam  _x000a_El proyecto original no incluía la compra de una ambulancia. Se solicitó una revaluación para ser incorporada, la que no se analizó ya que el proyecto se encontraba terminado.  Aun así el Ministerio de Salud incorporó el ítem vehículos comprándola una ves terminado el proyecto._x000a__x000a_El proyecto entro en operación el  05 de abril de 2017. La ambulancia se entrego el 30 de agosto de 2018      "/>
    <s v="EDGARDO MUÑOZ BENAVENTE"/>
    <s v="SEREMI DE DESARROLLO SOCIAL REGION DEL BIO BIO"/>
    <s v="LOURDES VELEZ"/>
    <s v="DEPARTAMENTO DE ESTUDIOS - MDS"/>
  </r>
  <r>
    <s v="30269724-0"/>
    <s v="CONSTRUCCION   ESTADIO MUNICIPAL DE PUAUCHO, SAN JUAN DE LA COSTA"/>
    <x v="6"/>
    <x v="6"/>
    <s v="OSORNO"/>
    <s v="SAN JUAN DE LA COSTA"/>
    <s v="10 - REGION DE LOS LAGOS"/>
    <x v="6"/>
    <x v="6"/>
    <x v="8"/>
    <x v="1"/>
    <x v="1"/>
    <s v="GOBIERNO REGIONAL - REGION DE LOS LAGOS"/>
    <s v="GOBIERNO REGIONAL"/>
    <s v="GOBIERNO REGIONAL"/>
    <s v="FINALIZADO"/>
    <x v="0"/>
    <s v="PERFIL"/>
    <s v="SE IDENTIFICA QUE LOS FUTBOLISTAS Y LA COMUNIDAD DE LA COMUNA DE SAN JUAN DE LA COSTA NO PUEDEN PRACTICAR Y PRESENCIAR FÚTBOL DE FORMA CÓMODA, SEGURA Y PROGRAMADA EN TODA LA RED DEPORTIVA COMUNAL."/>
    <s v="SE CONSIDERA LA CONSTRUCCIÓN DE UN ESTADIO PARA LA LOCALIDAD DE PUAUCHO, CAPITAL DE LA COMUNA DE SAN JUAN DE LA COSTA. EL DISEÑO CONSIDERA ELEMENTOS DE LA CULTURA TRADICIONAL MAPUCHE-WILLICHE, EN SU MATERIALIDAD, CONFORMACIÓN ESPACIAL Y ARQUITECTÓNICA._x000a_EL PROYECTO POSEE UNA SUPERFICIE TOTAL DE 11.360,36M2, DONDE SE DISTINGUEN: CARPETA DE PASTO SINTÉTICO DE 7.102 M2 CON 4 TORRES DE ILUMINACIÓN DE 18M Y 24 FOCOS DE 2000 WATTS; UN MÓDULO DE HORMIGÓN DE DOS NIVELES DE 535,96M2 QUE INCORPORA GRADERÍAS TECHADAS CON ESTRUCTURA METÁLICA, CUBIERTA DE ZINC ALUM, Y CAPACIDAD PARA 400 BUTACAS INDIVIDUALES,  CAMARINES, SERVICIOS HIGIÉNICOS, SALA PRIMEROS AUXILIOS, OFICINA ADMINISTRACIÓN Y BODEGA GENERAL; 58M2 DE PASILLOS CUBIERTOS, 210M2 DE ESTACIONAMIENTOS, CASETA DE GENERADOR DE 24M2; CIERROS PERIMETRALES; INSTALACIONES SANITARIAS, ELÉCTRICAS, GAS Y AGUAS LLUVIA. CONSIDERA 3.430M2 DE ESPACIOS PÚBLICOS ABIERTOS, DE LOS CUALES 570M2 CORRESPONDEN A UN ÁREA DE ACCESO DE CIRCULACIÓN PEATONAL EN BALDOSAS MICROVIBRADAS, DONDE SE LOCALIZA UN ÁREA CEREMONIAL REPRESENTADA POR UN CULTRÚN._x000a_ADEMÁS DEL ÍTEM OBRAS CIVILES, EL PROYECTO CONSIDERA CONSULTORÍAS PARA ASESORÍA DE INSPECCIÓN TÉCNICA, EQUIPOS, EQUIPAMIENTOS Y GASTOS ADMINISTRATIVOS."/>
    <n v="3625"/>
    <s v=" "/>
    <s v=" "/>
    <s v=" "/>
    <n v="8"/>
    <n v="7"/>
    <s v="Sin observaciones"/>
    <n v="-12.5"/>
    <n v="2"/>
    <n v="0"/>
    <s v="Sin información"/>
    <n v="-100"/>
    <n v="2"/>
    <n v="1"/>
    <s v="Sin información"/>
    <n v="-50"/>
    <m/>
    <m/>
    <m/>
    <m/>
    <n v="8"/>
    <n v="8"/>
    <s v="Sin observaciones"/>
    <n v="0"/>
    <n v="8"/>
    <n v="13"/>
    <s v="Aumento de plazo n°1: Aumento de 45 días, para evaluar por parte de la UT modificaciones de obra, principalmente referido al cambio del sistema de drenaje de la cancha sintética. A través de Of. Alc. N° 1041 de fecha 14-12-15._x000a_Aumento de plazo n°2: Aumento de 20 días, a la espera de la evaluación del GORE de las modificaciones de obra y aumento de presupuesto solicitado por el municipio._x000a_Aumento de plazo n°3: El aumento de presupuesto solicitado, paso a re evaluación del MIDESO, por lo cual, se debió otorgar una nueva ampliación de plazo de 20 días, a la espera de la aprobación de la modificación de obras._x000a_Aumento de plazo n°4: Se otorga un aumento de plazo de 100 días y aprueba aumento de obras de $ 52.381.397.- financiado por el FNDR, de acuerdo a re evaluación aprobada por el MIDESO y autorizado por el GORE._x000a_Aumento de plazo n° 5: La empresa informa que el fabricante del revestimiento exterior (Durafront), descontinuó su producción. El material había sido comprado en el mes de febrero de 2016, pero sólo el 05.05.16 el proveedor informa de esta situación. Lo anterior implicó cambiar la especificación del material y justifica otorgar un aumento de plazo de 30 días. Esta modificación se efectúa a costo cero."/>
    <n v="62.5"/>
    <s v="Variación del 50% al 100%"/>
    <n v="5"/>
    <n v="215"/>
    <m/>
    <m/>
    <m/>
    <m/>
    <m/>
    <m/>
    <m/>
    <m/>
    <m/>
    <m/>
    <m/>
    <m/>
    <n v="11"/>
    <n v="11"/>
    <n v="21"/>
    <n v="34"/>
    <n v="13"/>
    <s v="Modificaciones de plazo debido a cambios en el presupuesto de obra."/>
    <n v="90.909090909090921"/>
    <n v="209.09090909090909"/>
    <s v="El proyecto se ejecutó en un plazo total de 21 meses, un aumento de 90,91% respecto al plazo total recomendado, sin considerar los tiempos muertos. La causa de este aumento fue dado exclusivamente por el ítem Obras Civiles, el cual tuvo modificaciones contratos que derivaron en 215 días adicionales dado que fue necesario hacer cambios al sistema de drenaje de la obra y también del revestimiento exterior debido a que el fabricante descontinuó su producción. Además, existió demora en la aprobación y asignación de nuevos recursos por parte del GORE._x000a_Los ítems Equipos, Equipamiento y Consultoría se ejecutaron en plazos inferiores a los recomendados originalmente."/>
    <s v="Variación &gt; al 100%"/>
    <s v="Tres años"/>
    <s v="01/06/2015"/>
    <n v="1140630"/>
    <n v="5510"/>
    <n v="1146140"/>
    <n v="1146138"/>
    <n v="2"/>
    <s v="Contrato de Obras Civiles: $ 1.116.975.000.-_x000a_Gastos Administrativos : $ 5.510.000.-_x000a_Equipos: $ 7.229.000.-_x000a_Equipamiento: $ 904.000.-_x000a_Consultorías: $ 20.979.000.-_x000a__x000a_De acuerdo a ORD: 1991, con fecha 07 de abril de 2016, se remite modificación de convenio de fecha 21 de marzo 2016 y resolución exenta n° 463 de fecha 06/04/2016."/>
    <s v="BIP = SIGFE"/>
    <x v="1"/>
    <n v="11360"/>
    <n v="11360"/>
    <n v="100"/>
    <s v="No hay cambios en la magnitud."/>
    <s v="No hubo variaciones en la magnitud del proyecto."/>
    <x v="2"/>
    <s v="La Comisión Receptora, designada mediante Decreto Municipal n°1541 de fecha 22-07-2016, se constituye en terreno con fecha 01-08-2016 y recibe conforme el proyecto, de acuerdo a las Bases Administrativas Generales y Especiales, Especificaciones Técnicas y Planos._x000a_La Recepción Definitiva queda establecida para el 01 de Agosto de 2017."/>
    <s v="01/08/2016"/>
    <s v="No tiene recepción definitiva, se consulta a DOM y no entrega información del por que."/>
    <s v=""/>
    <s v="SI"/>
    <s v="01/09/2017"/>
    <s v="El Estadio funciona en perfectas condiciones, es utilizado a diario por diversas organizaciones deportivas."/>
    <s v=""/>
    <x v="0"/>
    <s v="Sin observaciones."/>
    <s v="PILAR ALEJANDRA PEREZ CARRASCO"/>
    <x v="8"/>
    <s v=" "/>
    <s v=""/>
    <s v="LOURDES VELEZ"/>
    <s v="DEPARTAMENTO DE ESTUDIOS - MDS"/>
    <s v="03/10/2014"/>
    <s v="03/10/2014"/>
    <n v="0"/>
    <s v="27/02/2015"/>
    <n v="147"/>
    <s v="01/05/2015"/>
    <n v="63"/>
    <s v="01/06/2015"/>
    <n v="31"/>
    <s v="01/06/2015"/>
    <n v="31"/>
    <s v="01/06/2015"/>
    <n v="0"/>
    <s v="30/06/2015"/>
    <n v="29"/>
    <n v="270"/>
    <n v="270"/>
    <s v="Diferencia en pago del primes estado de Pago del contrato de obras civiles, 29 días, no puede ser el 01 porque comienza con esa fecha el contrato."/>
    <s v="A SUMA ALZADA SIN REAJUSTE"/>
    <n v="1"/>
    <s v=""/>
    <s v=""/>
    <s v=""/>
    <s v=""/>
    <s v="NO"/>
    <s v="MUNICIPIO"/>
    <s v="SI"/>
    <s v="SERVICIO"/>
    <s v="Proyecto postula directamente a ejecución._x000a__x000a_Sustituto del código30119258 cuya etapa de diseño concluyó en un proyecto sobredimensionado y ejecutaron otro diseño en la etapa de ejecución sin haber sido previsto en su aprobación que fue en términos de ejecutar un diseño tipo de IND (ChileEstadios) con una consultoría para obras complementarias. Lo anterior implicó una RATE IN a la cual se respondió con esta postulación con algunas variaciones del diseño financiado con el proyecto sustituido que dio origen al IN."/>
    <n v="20366"/>
    <n v="804"/>
    <n v="6426"/>
    <n v="0"/>
    <n v="5349"/>
    <n v="1033477"/>
    <n v="0"/>
    <n v="0"/>
    <n v="0"/>
    <n v="0"/>
    <n v="1066422"/>
    <n v="20366"/>
    <n v="804"/>
    <n v="6426"/>
    <n v="0"/>
    <n v="5349"/>
    <n v="1033477"/>
    <n v="0"/>
    <n v="0"/>
    <n v="0"/>
    <n v="0"/>
    <n v="1066422"/>
    <s v="Sin Observacion"/>
    <n v="20979"/>
    <n v="889"/>
    <n v="7212"/>
    <n v="0"/>
    <n v="5510"/>
    <n v="1111550"/>
    <n v="0"/>
    <n v="0"/>
    <n v="0"/>
    <n v="0"/>
    <n v="1146140"/>
    <s v="Sin observación"/>
    <n v="20979"/>
    <n v="889"/>
    <n v="7212"/>
    <n v="0"/>
    <n v="5510"/>
    <n v="1111550"/>
    <n v="0"/>
    <n v="0"/>
    <n v="0"/>
    <n v="0"/>
    <n v="1146140"/>
    <s v="Diferencia en contrato de obras civiles."/>
    <n v="2"/>
    <x v="1"/>
    <n v="20980"/>
    <n v="889"/>
    <n v="7211"/>
    <n v="0"/>
    <n v="5510"/>
    <n v="1111548"/>
    <n v="0"/>
    <n v="0"/>
    <n v="0"/>
    <n v="0"/>
    <n v="1146138"/>
    <n v="22538"/>
    <n v="889"/>
    <n v="7211"/>
    <n v="0"/>
    <n v="5823"/>
    <n v="1181972"/>
    <n v="0"/>
    <n v="0"/>
    <n v="0"/>
    <n v="0"/>
    <n v="1218433"/>
    <s v="Aumento de plazo y costo del proyecto"/>
    <n v="24692"/>
    <n v="975"/>
    <n v="7791"/>
    <n v="0"/>
    <n v="6485"/>
    <n v="1252999"/>
    <n v="0"/>
    <n v="0"/>
    <n v="0"/>
    <n v="0"/>
    <n v="1292942"/>
    <n v="1261578"/>
    <n v="22611"/>
    <n v="889"/>
    <n v="7212"/>
    <n v="0"/>
    <n v="5823"/>
    <n v="1198591"/>
    <n v="0"/>
    <n v="0"/>
    <n v="0"/>
    <n v="0"/>
    <n v="1235126"/>
    <n v="22538"/>
    <n v="889"/>
    <n v="7212"/>
    <n v="0"/>
    <n v="5823"/>
    <n v="1181973"/>
    <n v="0"/>
    <n v="0"/>
    <n v="0"/>
    <n v="0"/>
    <n v="1218435"/>
    <n v="-4.471662301943935"/>
    <n v="-5.7625941457544076"/>
    <n v="-5.6684801823465136"/>
    <n v="-1.3513601041513223"/>
    <n v="-3.4197647707870593"/>
    <n v="107.25660211267606"/>
    <n v="104.04691901408451"/>
    <s v="Los montos contratados y costos reales del proyecto no tuvieron variaciones significativas respecto a los montos recomendados. A pesar de que el proyecto tuvo una reevaluación, los costos de los ítems asociados a la iniciativa registran una disminución respecto a lo recomendado. La reevaluación fue menor del 10% en monto pero hubo disminuciones y aumentos de obras por mayores porcentajes que apuntaron a resolver mejoras al proyecto. La reevaluación se debió principalmente a cambios al sistema de drenaje de la obra y  del revestimiento exterior debido a que fabricante descontinuó su producción."/>
    <s v="Variación de 0 a +-10%"/>
    <s v="Variación de 0 a +-10%"/>
    <s v="Grande"/>
    <s v="Grande"/>
    <s v="GLORIA DEL CARMEN QUEZADA VELASQUEZ"/>
    <x v="7"/>
    <s v=" "/>
    <s v=""/>
    <s v="LOURDES VELEZ"/>
    <s v="DEPARTAMENTO DE ESTUDIOS - MDS"/>
    <s v="SI"/>
    <n v="1292942"/>
    <n v="-1152"/>
    <n v="-8.9099124322668768E-2"/>
    <s v="Se modificaron los presupuestos de obras civiles, equipos y equipamiento."/>
    <x v="0"/>
    <s v="SI"/>
    <n v="1"/>
    <n v="1252999"/>
    <n v="1261578"/>
    <n v="0.68467732216865862"/>
    <s v="Existión solo una reevaluación. Se restituyó RS original por cierre ejercicio presupuestario y se retoma proceso al año siguiente._x000a_La reevaluación fué menor del 10% en monto pero hubo disminuciones y aumentos de obras por mayores porcentajes que apuntaron a resolver mejoras al proyecto."/>
    <x v="1"/>
    <s v="VALOR ACTUALIZADO COSTOS INV. OPER. Y MANTEN."/>
    <n v="860353"/>
    <n v="860353"/>
    <n v="0"/>
    <x v="1"/>
    <s v="COSTO ANUAL EQUIVALENTE"/>
    <n v="116894"/>
    <n v="116894"/>
    <n v="0"/>
    <s v="Dadas las variaciones mínimas de lo contratado y gastado respecto de lo recomendado, -0,31 % y -3,17 %, los costos sociales del proyecto no debieran diferir en forma relevante del indicador original."/>
    <x v="2"/>
    <s v="Cambios al sistema de drenaje de la obra, cambio del revestimiento exterior debido a que fabricante descontinuó su producción, no registrando variaciones significativas respecto a lo recomendado originalmente. El proyecto tuvo una reevaluación, la cual fué menor al 10% en monto, pero hubo disminuciones y aumentos de obras por mayores porcentajes que apuntaron a resolver mejoras al proyecto._x000a_En relación a los plazos, el proyecto tuvo un significativo aumento debido, exclusivamente, al ítem Obras Civiles, el cual tuvo modificaciones contratos que derivaron en 215 días adicionales dado que fue necesario hacer los cambios ya mencionados respecto al drenaje. _x000a_Finalmente, la magnitud del proyecto se mantuvo sin variación, construyéndose los 11.360 metros cuadrados estipulados originalmente. "/>
    <s v="EDUARDO REYES BUSCH"/>
    <s v="SEREMI DE DESARROLLO SOCIAL REGION DE LOS LAGOS"/>
    <s v="LOURDES VELEZ"/>
    <s v="DEPARTAMENTO DE ESTUDIOS - MDS"/>
  </r>
  <r>
    <s v="30350774-0"/>
    <s v="MEJORAMIENTO DIVERSAS CALLES DE LA PROVINCIA PALENA"/>
    <x v="6"/>
    <x v="6"/>
    <s v="PALENA"/>
    <s v="CHAITEN"/>
    <s v="10 - REGION DE LOS LAGOS"/>
    <x v="7"/>
    <x v="7"/>
    <x v="9"/>
    <x v="1"/>
    <x v="1"/>
    <s v="GOBIERNO REGIONAL - REGION DE LOS LAGOS"/>
    <s v="GOBIERNO REGIONAL"/>
    <s v="GOBIERNO REGIONAL"/>
    <s v="FINALIZADO"/>
    <x v="2"/>
    <s v="PERFIL"/>
    <s v="EJECUTAR PAVIMENTOS EN HCV EN 16 CALLES DE LA PROVINCIA DE PALENA QUE CUENTAN CON CARPETA DE RODADO EN ESTABILIZADO. ESTA INICIATIVA SE ENMARCA DENTRO  DEL PLAN  PATAGONIA VERDE.(PEDZE)"/>
    <s v="PROYECTO DE EJECUCION DE PAVIMENTACION EN HCV DE 16 CALLES DE LA PROVINCIA DE PALENA, CALZADA HCV 0.15 ACERAS 0,07 Y SOLUCION DE AGUAS LLUVIA, QUE EN TOTAL SUMAN 26.492 M2 DE CALZADA. ESTE PROYECTO SE INSERTA EN EL PLAN PATAGONIA VERDE (PEDZE). SE CONSTRUIRA DE ACUERDO A DISEÑO DE INGENIERÍA APROBADO POR SERVIU._x000a_MONTOS DE INVERSION: CHAITEN M$1.294.229, PALENA M$19.146, FUTALEUFU M$405.276, HUALAIHUE M$378.381"/>
    <n v="484"/>
    <s v="PLAN ZONAS EXTREMAS"/>
    <s v=" "/>
    <s v=" "/>
    <m/>
    <m/>
    <m/>
    <m/>
    <m/>
    <m/>
    <m/>
    <m/>
    <m/>
    <m/>
    <s v=""/>
    <m/>
    <m/>
    <m/>
    <m/>
    <m/>
    <m/>
    <m/>
    <m/>
    <m/>
    <n v="18"/>
    <n v="20"/>
    <s v="El proyecto Conservación Diversas calles de Palena contempló 3 contratos: _x000a__x000a_Fechas de inicio de los 3 contratos._x000a__x000a_Comuna de Hualaihue, iniciada el 09.02.2016_x000a_Comuna de Chaitén, iniciada el 16.02.2016_x000a_Comunas de Palena y Futaleufú iniciada el 12.10.2016_x000a__x000a_1. Mejoramiento Diversas calles Sector Aulen - Hualaihue, la cual fue contratada mediante Resolución N°071 del 28.12.2015 por el monto de M$449.349,021 sin modificaciones en su monto del contrato, con un plazo inicial de 210 días corridos. Mediante Resolución Exenta N°2688 del 01.09.2016 se aprueba aumento de plazo de 60 días corridos, siendo su plazo aumentado de 270 días corridos, con fecha de término contractual ampliado el 05.11.2016. Esta modificación se debió al bloqueo de caminos y transbordadores durante las protestas de pescadores artesanales de la Región, produciéndose problemas de abastecimiento de combustibles, materiales y ausencias de trabajadores que no pudieron llegar a la obra._x000a__x000a_2. Mejoramiento Diversas calles comuna de Chaitén, la cual fue contratada mediante Resolución N°072 del 28.12.2015 por el monto de M$1.599.990,993 sin modificaciones en su monto del contrato, con un plazo de 280 días corridos, con fecha de término contractual el 21.11.2016. Mediante Resolución Exenta N°2193 del 22.07.2016 se producen modificaciones de obras sin variación en el monto del contrato. Dicha modificación se debió a diversas consideraciones técnicas, no consideradas en el proyecto original y derivadas a posteriori de la erupción del volcán Chaitén relacionadas básicamente con la sobre excavación debido al mal estado del actual suelo._x000a__x000a_3. Mejoramiento Diversas calles comunas de Palena y Futaleufú, contratada mediante Resolución N°14 del 05.07.2016 por el monto de M$585.000,000 con modificaciones en su monto de contrato por aumento de obras de M$25.039,980 según consta en Resolución Exenta N°3201 del 20.11.2017 debido a la necesidad de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 Mediante Resolución Exenta N°1131 de fecha 21.03.2018 se modificó el monto del contrato, disminuciones de obras por M$32.730,947, aumento de obras de M$5.931,484, obras extraordinarias de M$23.248,197, con una variación de disminución en su monto de contrato de M$3.551,266, cuyo monto total incluidas todas las modificaciones alcanza un monto de M$606.488,714. Esto se debió a diversas modificaciones geométricas de terminación de obras de pavimentación en diversos puntos, supresión de un sumidero de aguas lluvias en el Sector de la Costanera y el traslado del poste de suministro eléctrico en calle Hermanos Carrera entre otros._x000a_Mediante Resolución Exenta N°2538 del 15.09.2017 se aprueba aumento de plazo de 120 días corridos, siendo su plazo aumentado de 360 días corridos, con fecha de término contractual ampliado el 06/10/2017. Esta modificación se debió a la espera sobre modificaciones de obra relacionadas con excavaciones en roca, que implican procesos especiales y con mayores tiempos de ejecución."/>
    <n v="11.111111111111116"/>
    <s v="Variación de 0 a 30%"/>
    <n v="2"/>
    <n v="180"/>
    <m/>
    <m/>
    <m/>
    <m/>
    <m/>
    <m/>
    <m/>
    <m/>
    <m/>
    <m/>
    <m/>
    <m/>
    <n v="16"/>
    <n v="16"/>
    <n v="20"/>
    <n v="20"/>
    <n v="0"/>
    <s v="El proyecto Conservación Diversas calles de Palena contempló 3 contratos: _x000a__x000a_1. Mejoramiento Diversas calles Sector Aulen - Hualaihue, la cual fue contratada mediante Resolución N°071 del 28.12.2015 con un plazo inicial de 210 días corridos. Mediante Resolución Exenta N°2688 del 01.09.2016 se aprueba aumento de plazo de 60 días corridos, siendo su plazo aumentado de 270 días corridos, con fecha de término contractual ampliado el 05.11.2016. Esta modificación se debió al bloqueo de caminos y transbordadores durante las protestas de pescadores artesanales de la Región, produciéndose problemas de abastecimiento de combustibles, materiales y ausencias de trabajadores que no pudieron llegar a la obra._x000a__x000a_2. Mejoramiento Diversas calles comuna de Chaitén, la cual fue contratada mediante Resolución N°072 del 28.12.2015 , con un plazo de 280 días corridos, con fecha de término contractual el 21.11.2016. _x000a__x000a_3. Mejoramiento Diversas calles comunas de Palena y Futaleufú, contratada mediante Resolución N°14 del 05.07.2016, con un plazo inicial de 240 días corridos. Mediante Resolución Exenta N°2538 del 15.09.2017 se aprueba aumento de plazo de 120 días corridos, siendo su plazo aumentado de 360 días corridos, con fecha de término contractual ampliado el 06/10/2017. Esta modificación se debió a la espera sobre modificaciones de obra relacionadas con excavaciones en roca, que implican procesos especiales y con mayores tiempos de ejecución."/>
    <n v="25"/>
    <n v="25"/>
    <s v="- De acuerdo a lo informado en el modulo de unidad técnica del proyecto, la Iniciativa se dividió en tres contratos: a) Calles comuna de Hualaihue, b) calles comuna de Chaitén y c) Calles comunas de Futaleufú y Palena ._x000a_- Durante la etapa de ejecución, se realizaron modificaciones de aumento de plazo, los cuales afectaron a los contratos de Hualaihue (60 días más de plazo) y de Futaleufu y Palena (120 días más de plazo)._x000a_- El primer contrato en adjudicarse es el de Hualaihue el 09/02/2016 y el último en terminarse es el de Palena y Futaleufu con fecha 06/10/2017._x000a_- Por lo tanto la duración efectiva de los contratos ejecutados efectivamente corresponde a 20 meses, aumentando el plazo en un 25% respecto al plazo total recomendado. "/>
    <s v="Variación de 0 a 30%"/>
    <s v="Dos Años"/>
    <s v="09/02/2016"/>
    <n v="2655830"/>
    <n v="0"/>
    <n v="2655830"/>
    <n v="2655829"/>
    <n v="1"/>
    <s v="El proyecto Conservación Diversas calles de Palena contempló 3 contratos, los cuales sumados alcanzan a un monto de M$2.655.828,728, con recursos del Fondos Desarrollo Regional (F.N.D.R.) Gobierno Regional_x000a__x000a_1. Mejoramiento Diversas calles Sector Aulen - Hualaihue, la cual fue contratada mediante Resolución N°071 del 28.12.2015 por el monto de M$449.349,021 sin modificaciones en su monto del contrato_x000a__x000a_2. Mejoramiento Diversas calles comuna de Chaitén, la cual fue contratada mediante Resolución N°072 del 28.12.2015 por el monto de M$1.599.990,993 sin modificaciones en su monto del contrato_x000a__x000a_3. Mejoramiento Diversas calles comunas de Palena y Futaleufú, contratada mediante Resolución N°14 del 05.07.2016 por el monto de M$585.000,000 con modificaciones en su monto de contrato por aumento de obras de M$25.039,980 según consta en Resolución Exenta N°3201 del 20.11.2017 debido a la necesidad de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 Mediante Resolución Exenta N°1131 de fecha 21.03.2018 se modificó el monto del contrato, disminuciones de obras por M$32.730,947, aumento de obras de M$5.931,484, obras extraordinarias de M$23.248,197, con una variación de disminución en su monto de contrato de M$3.551,266, cuyo monto total incluidas todas las modificaciones alcanza un monto de M$606.488,714. Esto se debió a diversas modificaciones geométricas de terminación de obras de pavimentación en diversos puntos, supresión de un sumidero de aguas lluvias en el Sector de la Costanera y el traslado del poste de suministro eléctrico en calle Hermanos Carrera entre otros."/>
    <s v="BIP = SIGFE"/>
    <x v="1"/>
    <n v="26492"/>
    <n v="30384"/>
    <n v="114.69122754038956"/>
    <s v="Contrato comunas de Hualaihue, la magnitud en metros cuadrados fue de 2.926 de calzadas ejecutados_x000a__x000a_Contrato comuna de Chaitén, la magnitud en metros cuadrados fue de 22.456 de calzadas ejecutados_x000a__x000a_Contrato comunas de Palena y Futaleufú, la magnitud en metros cuadrados fue de 5.002 de calzadas ejecutados_x000a__x000a_La suma total de los 3 contratos alcanza a 30.384 m2 de calzadas ejecutados."/>
    <s v="- De acuerdo a lo indicado en el módulo de modificaciones menores y reevaluaciones, esta Iniciativa sufrió modificaciones de obras durante el proceso de ejecución, las cuales involucraron aumento en partidas de construcción de pavimentación en tramos que no fueron considerados en el análisis  que dio origen a la Recomendación._x000a_- De acuerdo a los informes del ITO subidos en la carpeta digital de la plataforma EXPOST y a lo indicado por la Unidad Técnica SERVIU estas modificaciones se deben a &quot;optimizan de los recursos en el transcurso de la ejecución de cada proyecto, logrando finalmente un saldo positivo en la cantidad total de metros construidos&quot;._x000a_-Es decir, el aumento de 3.892 m2 (30.384 m2-26.492 m2) en relación a la cantidad recomendada, no tiene mayor análisis a la realizada por la Unidad Técnica encargada de la ejecución del proyecto."/>
    <x v="0"/>
    <s v="Contrato comuna de Chaitén, recepcionada el 06.09.2016 (Resol.ctto.N°072 del 28.12.2015)_x000a__x000a_Contrato comuna de Hualaihue localidad Aulen, recepcionada el 20.02.2017 (Resol.ctto.N°071 del 28.12.2015)_x000a__x000a_Contrato comunas de Palena y Futaleufu, recepcionada el 02.04.2018 (Resol.ctto. N°14 del 05.07.2016)"/>
    <s v="02/04/2018"/>
    <s v="Contrato comuna de Chaitén, recepcionada el 06.09.2016 (Resol.ctto.N°072 del 28.12.2015)_x000a__x000a_Contrato comuna de Hualaihue localidad Aulen, recepcionada el 20.02.2017 (Resol.ctto.N°071 del 28.12.2015)_x000a__x000a_Contrato comunas de Palena y Futaleufu, recepcionada el 02.04.2018 (Resol.ctto. N°14 del 05.07.2016)"/>
    <s v="02/04/2018"/>
    <s v="SI"/>
    <s v="06/09/2016"/>
    <s v="El proyecto se encuentra en normal funcionamiento"/>
    <s v=""/>
    <x v="0"/>
    <s v="1. Mejoramiento Diversas calles Sector Aulen - Hualaihue, Algunos problemas se debieron al bloqueo de caminos y transbordadores durante las protestas de pescadores artesanales de la Región, produciéndose problemas de abastecimiento de combustibles, materiales y ausencias de trabajadores que no pudieron llegar a la obra._x000a__x000a_2. Mejoramiento Diversas calles comuna de Chaitén, Se producen  diversas consideraciones técnicas, no consideradas en el proyecto original y derivadas a posteriori de la erupción del volcán Chaitén relacionadas básicamente con la sobre excavación debido al mal estado del actual suelo._x000a__x000a_3. Mejoramiento Diversas calles comunas de Palena y Futaleufú,  se debió aumentar el ítem de excavación en rocas para lograr obtener el nivel rasante en calles Hermanos Carrera, entre Calles Isabel Riquelme y Lautaro, ya que al realizar la excavación se verificó  que el terreno rocoso era mayor al proyectado por lo que fue necesario extraer 334 m3 extras a lo contratado."/>
    <s v="SANDRA BARRIA OYARZUN"/>
    <x v="9"/>
    <s v=" "/>
    <s v=""/>
    <s v=" "/>
    <s v=""/>
    <s v="09/03/2015"/>
    <s v="09/03/2015"/>
    <n v="0"/>
    <s v="22/01/2016"/>
    <n v="319"/>
    <s v="NA"/>
    <n v="0"/>
    <s v="25/01/2016"/>
    <n v="3"/>
    <s v="25/01/2016"/>
    <n v="3"/>
    <s v="09/02/2016"/>
    <n v="15"/>
    <s v="19/04/2016"/>
    <n v="70"/>
    <n v="407"/>
    <n v="407"/>
    <s v="La principal diferencia se da en &quot;Creación de asignación presupuestaria que da origen a la ejecución&quot; dado que la asignación solicitada durante el año 2015 es anulada durante el mismo año y anterior a la tramitación del contrato. Por ende, la asignación que da origen a la ejecución es la que se realiza a través de la resolución N° 11 el 21/01/2016 de M$ 100.000_x000a__x000a__x000a_Respecto de la diferencia sustancial en el hito &quot;_x0009_Primer gasto con cargo al proyecto del primer contrato de obra civil&quot; esta se da fundamentalmente por el periodo que existe entre la solicitud de la Unidad Técnica para realizar el primer pago y la autorización definitiva del mismo por parte de la unidad financiera.  El Ord de la Unidad Financiera con la solicitud de pago se emite el 1/04/2016 pero el pago real se autoriza el 19/04/2016."/>
    <s v="A SUMA ALZADA SIN REAJUSTE"/>
    <n v="3"/>
    <s v=""/>
    <s v=""/>
    <s v=""/>
    <s v=""/>
    <s v="NO"/>
    <s v="MUNICIPIO"/>
    <s v="SI"/>
    <s v="SERVIU LOS LAGOS"/>
    <s v="- La etapa de diseño para cada iniciativa fue ejecutada por los municipios de Hualaihue, Chaitén, Futaleufú y Palena y aprobada por el SERVIU Los Lagos, es decir no fue analizada por el SNI._x000a_ - Estas Iniciativas corresponden al mejoramiento de calles y pasajes de las cuatro comunas que quedaron en la lista de espera del 24 llamado del  Programa de Pavimentación Participativa realizada en la Región de los Lagos._x000a_- Por lo tanto la decisión del ejecutivo (Gobierno Regional) es incluir estos proyectos que quedaron en lista de espera, en una Iniciativa que pertenece al Plan Especial de Zonas Extremas (Plan Patagonia Verde) y financiarlo con fondos FNDR."/>
    <n v="0"/>
    <n v="0"/>
    <n v="0"/>
    <n v="0"/>
    <n v="0"/>
    <n v="2525790"/>
    <n v="0"/>
    <n v="0"/>
    <n v="0"/>
    <n v="0"/>
    <n v="2525790"/>
    <n v="0"/>
    <n v="0"/>
    <n v="0"/>
    <n v="0"/>
    <n v="0"/>
    <n v="2525790"/>
    <n v="0"/>
    <n v="0"/>
    <n v="0"/>
    <n v="0"/>
    <n v="2525790"/>
    <s v="Se debe indicar que en este caso no debieran coincidir los montos de el Primer RS Ejecución y el RS que da origen a Ejecución presupuestaria dado que ambos ocurren durante años distintos, esto es: _x000a__x000a_Primer RS Ejecución: Año 2015_x000a_RS que da origen a Ejecución presupuestaria: Año 2016_x000a__x000a_Por lo que el monto de RS que da origen a Ejecución presupuestaria, debiera ser el monto inflactado al Año 2016. (De la Ficha IDI 2016)"/>
    <n v="0"/>
    <n v="0"/>
    <n v="0"/>
    <n v="0"/>
    <n v="0"/>
    <n v="2655830"/>
    <n v="0"/>
    <n v="0"/>
    <n v="0"/>
    <n v="0"/>
    <n v="2655830"/>
    <s v="Inicialmente se realizaron tres contratos distintos de la siguiente forma: _x000a__x000a_Contrato 1:  Alonso Schilling Peña, por un total de $ 585.000.000 _x0009__x000a_Contrato 2: Constructora Campodonico y cia ltda, por un total de: $ 449.349.021_x000a_Contrato 3:  Constructora Confe Ltda., por un total de: $ 1.599.990.99_x000a__x000a_Total Original  Contratos:  $ 2.634.340.014 _x000a__x000a_Luego, solo el Contrato 1 fue modificado producto de existencia de obras extraordinarias, por lo que el monto final asciende a $ 606.488.714_x000a__x000a_Total Final  Contratos:  $ 2.655.828.728"/>
    <n v="0"/>
    <n v="0"/>
    <n v="0"/>
    <n v="0"/>
    <n v="0"/>
    <n v="2655830"/>
    <n v="0"/>
    <n v="0"/>
    <n v="0"/>
    <n v="0"/>
    <n v="2655830"/>
    <s v="No existen saldo por pagar  en ninguno de los contratos, por lo que el monto contractual coincide con el gasto del proyecto. "/>
    <n v="1"/>
    <x v="1"/>
    <n v="0"/>
    <n v="0"/>
    <n v="0"/>
    <n v="0"/>
    <n v="0"/>
    <n v="2655829"/>
    <n v="0"/>
    <n v="0"/>
    <n v="0"/>
    <n v="0"/>
    <n v="2655829"/>
    <n v="0"/>
    <n v="0"/>
    <n v="0"/>
    <n v="0"/>
    <n v="0"/>
    <n v="2792698"/>
    <n v="0"/>
    <n v="0"/>
    <n v="0"/>
    <n v="0"/>
    <n v="2792698"/>
    <s v="Lo mas destacarle del la ejecución del proyecto en términos financieros, esta relacionado con la excelente ejecución financiera  ininterrumpida por alrededor de 20 meses con una ejecución promedio de M$ 120.000. Dado la naturaleza del proyecto, el clima y la complejidad logística de la provincia Palena, es totalmente natural destacar que se  finalizaron los tres contratos en menos de dos años."/>
    <n v="0"/>
    <n v="0"/>
    <n v="0"/>
    <n v="0"/>
    <n v="0"/>
    <n v="2972793"/>
    <n v="0"/>
    <n v="0"/>
    <n v="0"/>
    <n v="0"/>
    <n v="2972793"/>
    <n v="2972793"/>
    <n v="0"/>
    <n v="0"/>
    <n v="0"/>
    <n v="0"/>
    <n v="0"/>
    <n v="2806626"/>
    <n v="0"/>
    <n v="0"/>
    <n v="0"/>
    <n v="0"/>
    <n v="2806626"/>
    <n v="0"/>
    <n v="0"/>
    <n v="0"/>
    <n v="0"/>
    <n v="0"/>
    <n v="2806626"/>
    <n v="0"/>
    <n v="0"/>
    <n v="0"/>
    <n v="0"/>
    <n v="2806626"/>
    <n v="-5.5895920099381264"/>
    <n v="-5.5895920099381264"/>
    <n v="-5.5895920099381264"/>
    <n v="0"/>
    <n v="-5.5895920099381264"/>
    <n v="92.371840442338069"/>
    <n v="92.371840442338069"/>
    <s v="- La diferencia entre el monto contratado M$2.655.828 (moneda 2016 incluida modificación de monto equivalente a  M$2.806.626 en moneda presupuesto 2018) y el ultimo monto recomendado M$2.525.790 (moneda IDI 2013 equivalente a M$2.972.792 moneda presupuesto 2018), se debe a que la Unidad Financiera del proyecto no ajustó la Ficha IDI en su momento al monto contratado, por lo tanto la diferencia se observa solo entre el monto Recomendado versus Monto contratado, ya que el Monto Real coincide con el contrato y sus modificaciones._x000a_Adicionalmente, la Iniciativa se sometió a un análisis de reevaluación, solicitado por la Unidad Financiera GORE, debido a que  el valor ofertado en proceso de licitación supera en 20,45% al valor Recomendado."/>
    <s v="Variación de 0 a +-10%"/>
    <s v="Variación de 0 a +-10%"/>
    <s v="Grande"/>
    <s v="Grande"/>
    <s v="FABRICIO PABLO CARRA PAREDES"/>
    <x v="7"/>
    <s v=" "/>
    <s v=""/>
    <s v=" "/>
    <s v=""/>
    <s v="NO"/>
    <m/>
    <m/>
    <m/>
    <s v=" "/>
    <x v="1"/>
    <s v="SI"/>
    <n v="1"/>
    <n v="2468154"/>
    <n v="2972793"/>
    <n v="20.446009446736312"/>
    <s v="- La Iniciativa se sometió a un análisis de reevaluación, solicitado por la Unidad Financiera GORE, debido a que  el valor ofertado en proceso de licitación supera en 20,45% al valor Recomendado, por lo tanto se aprueba nuevo monto de M$2.525.790 idi 2013(2.972.792 moneda presupuesto 2018)._x000a_-La obra en se adjudicó en tres procesos licitatorios distintos, una para calles de comuna de Chaiten, otra para calles de comuna de Hualaihue y otra para calles de comuna de Futaleufu y Palena. _x000a_-Durante la ejecución del proyecto se realizaron modificaciones de obras, las cuales incluían, aumentos de obras, obras extraordinarias, disminuciones de obras, de acuerdo a los antecedentes proporcionados por la Unidad Técnica SERVIU del proyecto se desprende que las modificaciones en total llegaron a ser por un monto de 6.5% del monto total (M$173.032)._x000a_-También de los antecedentes subidos a la plataforma, se verifica que se realizaron aumentos obras extraordinarias que corresponden en su mayoría a pavimentación de tramos que no estaban consideradas en el proyecto original._x000a_-De lo anterior no existe información acerca si existen nuevos beneficiarios a considerar con la ejecución de estas obras extraordinarias, o si se modifican los indicadores que dieron origen a la Recomendación._x000a_-Por lo tanto, se considera que las modificaciones realizadas, que fueron menores al 10% en relación al monto contratado, debieron ser, por lo menos informadas a este servicio, para indicar si era correspondiente un nuevo análisis de reevaluación."/>
    <x v="1"/>
    <s v="COSTO EQUIVALENTE POR PERSONA"/>
    <n v="4190"/>
    <n v="4938"/>
    <n v="17.852028639618144"/>
    <x v="2"/>
    <s v=""/>
    <m/>
    <m/>
    <m/>
    <s v="- El indicador original corresponde a CAE/POR PERSONA= M$3.390._x000a_- Debido a que la Unidad Técnica no consideró nuevos beneficiarios con las modificaciones de contrato realizadas (aumento de obras que consideraban 3.892 m2 en calzada), solo se puede estimar un indicador real de la Iniciativa considerando los mismos beneficiarios que en el análisis ex-ante, es decir 484 personas."/>
    <x v="1"/>
    <s v="- La obra se ejecuta en un plazo levemente superior al estipulado originalmente, equivaliendo a variaciones en el ítem Obras Civiles en donde le contrato sufrió modificaciones en términos de plazos, totalizando un aumento por 180 días. Esto fue producto de bloqueos de caminos y transbordadores durante las protestas de pescadores artesanales de la región, produciéndose problemas de abastecimiento de combustibles, materiales y ausencias de trabajadores que no pudieron llegar a la obra. Adicionalmente, hubo que hacer excavaciones en roca que aumentaron los plazos de ejecución de la obra.  En conclusión, el proyecto fue ejecutado dentro de los plazos establecidos en el contrato y sus modificaciones, de acuerdo a los antecedentes cargados en la carpeta digital del EXPOST._x000a_- Las calles fueron pavimentadas y están en uso por parte de la comunidad._x000a_- Sin embargo lo anterior, al realizarse modificaciones al proyecto originalmente recomendado, aunque sea por un monto total menor al 10% del costo total del proyecto, esto debió haber sido informado al Ministerio de Desarrollo Social, para haber visto la pertinencia de haber realizado un análisis de Reevalución de la Iniciativa,  ya que si se hubiera considerado, por ejemplo, que el aumento de 3.892 m2 de calzada pavimentada, beneficiaba a un numero distinto de usuarios, los indicadores del proyecto pudieran haber cambiado._x000a_Finalmente, en relación a la magnitud tuvo modificaciones las cuales involucraron aumento en partidas de construcción de pavimentación en tramos que no fueron considerados en el análisis  que dio origen a la recomendación."/>
    <s v="JULIO ENRIQUE CARCAMO VERA"/>
    <s v="SEREMI DE DESARROLLO SOCIAL REGION DE LOS LAGOS"/>
    <s v="LOURDES VELEZ"/>
    <s v="DEPARTAMENTO DE ESTUDIOS - MDS"/>
  </r>
  <r>
    <s v="30101203-0"/>
    <s v="CONSTRUCCION COMPLEJO EDUCACIONAL DARIO SALAS - CARAHUE"/>
    <x v="5"/>
    <x v="5"/>
    <s v="CAUTIN"/>
    <s v="CARAHUE"/>
    <s v="9 - REGION DE LA ARAUCANIA"/>
    <x v="5"/>
    <x v="8"/>
    <x v="10"/>
    <x v="1"/>
    <x v="1"/>
    <s v="GOBIERNO REGIONAL - REGION DE LA ARAUCANIA"/>
    <s v="GOBIERNO REGIONAL"/>
    <s v="GOBIERNO REGIONAL"/>
    <s v="FINALIZADO"/>
    <x v="0"/>
    <s v="DISEÑO"/>
    <s v="EL SIGUIENTE PROYECTO ESTÁ DIRIGIDO A LOGRAR LA CONSTRUCCIÓN DE UN COMPLEJO EDUCACIONAL, QUE COBIJE LA EDUCACIÓN PREBASICA, BÁSICA Y MEDIA CIENTÍFICA HUMANÍSTICA DE LA COMUNA DE CARAHUE., LA CUAL FUE AFECTADA POR EL TERREMOTO DEL 27/F DE 2010"/>
    <s v="LA CONSTRUCCIÓN DEL ESTABLECIMIENTO ¿COMPLEJO EDUCACIONAL DARIO SALAS - CARAHUE, UBICADO EN CAMINO CARAHUE KM 1 S/N,  CON UNA SUPERFICIE DE 30.000 M2, EN LA CIUDAD DE CARAHUE, CUENTA CON UNA SUPERFICIE DE  6.753,34 MT2 DE CONSTRUCCIÓN, PARA UNA CAPACIDAD DE 1260 ALUMNOS EN UN SUPERFICIE QUE SE DETALLA A CONTINUACIÓN:_x000a_ÁREA ADMINISTRACIÓN   284,58_x000a_ÁREA DOCENTE           2.036,34_x000a_ÁREA PREBASICA           216,73_x000a_ÁREA SERVICIOS              801,55_x000a_ÁREA MULTICANCHA    1.123,08_x000a_ÁREA PATIOS                2.161,33_x000a_OTRAS SUPERFICIES          139,84_x000a_EL EDIFICIO SE PROYECTA EN 3 PISOS EN ESTRUCTURA MAYORMENTE DE HORMIGÓN ARMADO, ADEMÁS DE ESTRUCTURA DE MADERA LAMINADA PARA LAS MULTICANCHAS, COMO COMPLEMENTO. POR OTRA PARTE ESTE EDIFICIO INCLUYE  TERMOPANELES EN MARCO DE PVC Y UNA ENVOLVENTE DEL EDIFICIO, QUE MEDIANTE UN ESTUDIO DE EFICIENCIA ENERGÉTICA, DETERMINÓ SUS CARACTERÍSTICAS, CON LO CUAL SE PRETENDE MEJORAR, TANTO LOS ASPECTOS DE CALEFACCIÓN Y VENTILACIÓN, ASÍ COMO TAMBIÉN LA ACÚSTICA DE LOS RECINTOS Y EL AHORRO DE ENERGÍAS ASOCIADAS AL FUNCIONAMIENTO DE ESTE COMPLEJO EDUCACIONAL._x000a_EL COLEGIO CONSTARÁ CON NIVELES DE PRE BÁSICA, BÁSICA Y ENSEÑANZA MEDIA, LO CUAL SERÁ UN BENEFICIO PARA EL DESARROLLO DE LOS ALUMNOS DEL SECTOR._x000a_QUE EN LA ACTUALIDAD LA ESCUELA DARIO SALAS, FUNCIONA EN DEPENDENCIAS DE LA ESCUELA KIM RUKA, HASTA QUE SE CONSTRUYA EL NUEVO COMPLEJO EDUCACIONAL."/>
    <n v="1260"/>
    <s v="RECONSTRUCCION SISMO 2010"/>
    <s v=" "/>
    <s v=" "/>
    <n v="26"/>
    <n v="17"/>
    <s v="Por Res. DA N°1407-07.09.2015 se realizó un contrato hasta el 07.12.2017 al que se le puso término anticipado mediante Res. DA N°2278-30.12.2016. Luego mediante Res. DA N°1069-13.06.2016 se contrató a un nuevo asesor hasta el 13.02.2017.-"/>
    <n v="-34.615384615384613"/>
    <n v="2"/>
    <n v="1"/>
    <s v="La Unidad Técnica de los Equipos es la Municipalidad de Carahue, no siendo competencia de la Dir. Regional de Arquitectura.-"/>
    <n v="-50"/>
    <n v="2"/>
    <n v="1"/>
    <s v="La Unidad Técnica de los Equipos es la Municipalidad de Carahue, no siendo competencia de la Dir. Regional de Arquitectura.-"/>
    <n v="-50"/>
    <m/>
    <m/>
    <m/>
    <m/>
    <n v="25"/>
    <n v="53"/>
    <s v="Los gastos administrativos que son de cargo de la Unidad Técnica hasta la liquidación del contrato la que procede luego de la Recepción definitiva de la obra el día 29.01.2019"/>
    <n v="112.00000000000001"/>
    <n v="26"/>
    <n v="23"/>
    <s v="La Res. DA N°17-08.07.2019 fue tramitada con fecha 17.08.2015, dándose inicio a la obra, con un plazo de 730 días corridos. No obstante y conforme al avance, la empresa constructora terminó la obra con fecha 21.07.2017.-"/>
    <n v="-11.538461538461542"/>
    <s v="Variación de -30% a -0%"/>
    <n v="0"/>
    <n v="0"/>
    <m/>
    <m/>
    <m/>
    <m/>
    <m/>
    <m/>
    <m/>
    <m/>
    <m/>
    <m/>
    <m/>
    <m/>
    <n v="29"/>
    <n v="29"/>
    <n v="53"/>
    <n v="53"/>
    <n v="0"/>
    <s v="La principal diferencia de los plazos recomendados y reales se encuentran en  los Gastos Administrativos, ya que se utilizan por parte de la Unidad Técnica durante todo el periodo del contrato hasta su liquidación, la que se efectuó mediante Res. DA N°11 de fecha 21.03.2019.-"/>
    <n v="82.758620689655189"/>
    <n v="82.758620689655189"/>
    <s v="La principal diferencia de los plazos recomendados y reales se encuentran en  los Gastos Administrativos, ya que se utilizan por parte de la Unidad Técnica durante todo el periodo del contrato hasta su liquidación, la que se efectuó mediante Res. DA N°11 de fecha 21.03.2019.-"/>
    <s v="Variación del 50% al 100%"/>
    <s v="Mayor a 3 años"/>
    <s v="28/08/2015"/>
    <n v="7421797"/>
    <n v="10811"/>
    <n v="7432608"/>
    <n v="7432609"/>
    <n v="-1"/>
    <s v="-Res. DA N°17-08.07.2015 adjudicó la obra por M$ 7.225.003 para las obras civiles._x000a_- De los 10.811 de gastos administrativos se gastaron solo $9.118.949 devolviéndose $1.692.051 luego de la liquidación del contrato._x000a_- Del ítem consultorías se utilizaron en total $25.650.000"/>
    <s v="BIP = SIGFE"/>
    <x v="1"/>
    <n v="6753"/>
    <n v="6753"/>
    <n v="100"/>
    <s v="Sin observaciones."/>
    <s v="sin cambios."/>
    <x v="2"/>
    <s v="Acta de Recepción Provisoria de fecha 18.10.2017"/>
    <s v="18/10/2017"/>
    <s v="Acta de Recepción Definitiva de fecha 29.01.2019"/>
    <s v="29/01/2019"/>
    <s v="SI"/>
    <s v="25/10/2017"/>
    <s v="Obra entregada al Municipio a Explotación el día 25.10.2017, se desconoce si existen situaciones que afecten la normal operación del proyecto."/>
    <s v=""/>
    <x v="0"/>
    <s v="Visitas de los usuarios durante la construcción de la obra."/>
    <s v="MARIA CRISTINA CACERES VIDAL"/>
    <x v="10"/>
    <s v=" "/>
    <s v=""/>
    <s v="FERNANDA MATURANA DIAZ"/>
    <s v="DEPARTAMENTO DE ESTUDIOS - MDS"/>
    <s v="16/05/2014"/>
    <s v="16/05/2014"/>
    <n v="0"/>
    <s v="09/07/2014"/>
    <n v="54"/>
    <s v="30/09/2014"/>
    <n v="83"/>
    <s v="08/07/2015"/>
    <n v="281"/>
    <s v="08/07/2015"/>
    <n v="281"/>
    <s v="28/08/2015"/>
    <n v="51"/>
    <s v="30/10/2015"/>
    <n v="63"/>
    <n v="532"/>
    <n v="532"/>
    <s v="Con fecha 10-06-2014 el ejecutivo del GORE sometió la aprobación de los recursos al Consejo Regional, órgano colegiados que se pronunció favorablemente con fecha 19-06-2014._x000a_El Convenio Mandato se suscribió el 20-08-214._x000a_La primera licitación, realizada mediante ID Licitación:826-35-LP14; Fecha de publicación: 22/09/2014; Fecha de cierre: 27/11/2014, fue declarada desierta ya que la única oferta presentada excedía en más de un 24% el monto disponible._x000a_La segunda licitación, realizada mediante ID Licitación:826-65-LP14; Fecha de publicación: 29/12/2014; Fecha de cierre: 03/03/2015, tuvo dos ofertas, de las cuales la mejor evaluada  superaba en más de M$1.185.686 el monto disponible (más de un 19%).  Como la apertura de ofertas fue a fines del año 2014, los antecedentes de la Unidad Técnica solicitando los recursos adicionales se recepcionaron en el GORE en marzo de 2015. El nuevo RS se obtuvo el 28-04-2015. La aprobación del Consejo Regional para incrementar el monto disponible hasta el valor de la oferta fue el 20-05-2015. Con posterioridad a ello se requirió modificar el Convenio Mandato. Por ello finalmente la obra se adjudica con fecha 08-07-2015."/>
    <s v="A SUMA ALZADA SIN REAJUSTE"/>
    <n v="2"/>
    <s v=""/>
    <s v=""/>
    <s v=""/>
    <s v=""/>
    <s v="SI"/>
    <s v="MUNICIPIO"/>
    <s v="SI"/>
    <s v="MUNICIPIO"/>
    <s v="proyecto obtuvo recomendación primero para etapa de diseño y posteriormente ejecución, una ves concluido el diseño."/>
    <n v="56268"/>
    <n v="77872"/>
    <n v="83146"/>
    <n v="0"/>
    <n v="10812"/>
    <n v="6039317"/>
    <n v="0"/>
    <n v="0"/>
    <n v="0"/>
    <n v="0"/>
    <n v="6267415"/>
    <n v="56268"/>
    <n v="77872"/>
    <n v="83146"/>
    <n v="0"/>
    <n v="10812"/>
    <n v="6039317"/>
    <n v="0"/>
    <n v="0"/>
    <n v="0"/>
    <n v="0"/>
    <n v="6267415"/>
    <s v="Sin observaciones"/>
    <n v="37900"/>
    <n v="75749"/>
    <n v="83146"/>
    <n v="0"/>
    <n v="10811"/>
    <n v="7225003"/>
    <n v="0"/>
    <n v="0"/>
    <n v="0"/>
    <n v="0"/>
    <n v="7432609"/>
    <s v="Las Obras Civiles se contrataron después de una segunda licitación pública y asignación de recursos adicionales mediante Resolución N°17 de fecha 08/07/2015 al Contratista RUT 59.160.350-7 COPCISA SA AGENCIA EN CHILE por M$ 7.225.002. Hubo una modificación de contrato con efecto neto cero por M$7.598._x000a__x000a_La Consultoría fue adjudicada inicialmente mediante Resolución N° 1.407 de fecha 07/09/2015 al RUT 14.229.268-8 LORENA MARIBEL JERIA MORA por M$40.500 de los cuales con cargo a este proyecto se cancelaron M$ 11.650, ya que tuvo término anticipado._x000a_Se suscribió un segundo contrato de Consultorías desde el 13/06/2016 con el consultor RUT 13.789.948-5 ALVARO GARRIDO OVIEDO por M$ 26.250.-_x000a__x000a_El Equipamiento se contrató mediante Convenio Marco con Resolución N° 3.983 de fecha 05/10/2017 al proveedor RUT 79.909.150-K METALURGICA SILCOSIL LIMITADA por la suma de M$75.749.-_x000a__x000a_Los Equipos se contrataron mediante Convenio Marco por Resolución N° 3.983 de fecha 05/10/2017 al proveedor RUT 76.060.360-0 Mobiliario F Y R Limitada por M$ 83.146.-"/>
    <n v="37900"/>
    <n v="75749"/>
    <n v="83146"/>
    <n v="0"/>
    <n v="10811"/>
    <n v="7225003"/>
    <n v="0"/>
    <n v="0"/>
    <n v="0"/>
    <n v="0"/>
    <n v="7432609"/>
    <s v="No hay diferencias con el gasto efectivo del proyecto."/>
    <n v="0"/>
    <x v="1"/>
    <n v="37900"/>
    <n v="75749"/>
    <n v="83146"/>
    <n v="0"/>
    <n v="10811"/>
    <n v="7225003"/>
    <n v="0"/>
    <n v="0"/>
    <n v="0"/>
    <n v="0"/>
    <n v="7432609"/>
    <n v="39686"/>
    <n v="77719"/>
    <n v="85308"/>
    <n v="0"/>
    <n v="11767"/>
    <n v="7578846"/>
    <n v="0"/>
    <n v="0"/>
    <n v="0"/>
    <n v="0"/>
    <n v="7793326"/>
    <s v="Los datos informados por la Unidad Técnica respecto de Consultorías no corresponden. El monto correcto es M$ 37.900."/>
    <n v="68220"/>
    <n v="94413"/>
    <n v="100807"/>
    <n v="0"/>
    <n v="13109"/>
    <n v="7322137"/>
    <n v="0"/>
    <n v="0"/>
    <n v="0"/>
    <n v="0"/>
    <n v="7598686"/>
    <n v="8774315"/>
    <n v="71391"/>
    <n v="77719"/>
    <n v="85308"/>
    <n v="0"/>
    <n v="11767"/>
    <n v="7787032"/>
    <n v="0"/>
    <n v="0"/>
    <n v="0"/>
    <n v="0"/>
    <n v="8033217"/>
    <n v="39686"/>
    <n v="77719"/>
    <n v="85308"/>
    <n v="0"/>
    <n v="11767"/>
    <n v="7578842"/>
    <n v="0"/>
    <n v="0"/>
    <n v="0"/>
    <n v="0"/>
    <n v="7793322"/>
    <n v="5.7185018567683876"/>
    <n v="2.5614428599892047"/>
    <n v="3.5058754022220473"/>
    <n v="-2.9862880586942975"/>
    <n v="-11.180280170018975"/>
    <n v="1154.05330964016"/>
    <n v="1122.2926106915445"/>
    <s v="La variación del monto recomendado se debe a que el proyecto fue reevaluado ya que las ofertas eran superiores al presupuesto,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uy Grande"/>
    <s v="Muy Grande"/>
    <s v="HELGA CORTÉS REYES"/>
    <x v="6"/>
    <s v=" "/>
    <s v=""/>
    <s v="FERNANDA MATURANA DIAZ"/>
    <s v="DEPARTAMENTO DE ESTUDIOS - MDS"/>
    <s v="SI"/>
    <n v="7598686"/>
    <n v="0"/>
    <n v="0"/>
    <s v="Mediante Res. DA N°1157-20.07.2017 se realizó una modificación de contrato, sin aumento efectivo y sin aumento de plazo, referente a mejorar la obra de arte, incorporar lavamanos en recinto de fonoaudiólogo y mejorar acceso vehicular por av. floody, entre otros."/>
    <x v="0"/>
    <s v="SI"/>
    <n v="1"/>
    <n v="7592802"/>
    <n v="8774315"/>
    <n v="15.560961552796982"/>
    <s v="Fue reevaluado ya que la primera licitación  fue declarada desierta ya que la única oferta presentada excedía en más de un 24% el monto disponible. La segunda licitación tuvo dos ofertas, de las cuales la mejor evaluada  superaba en más de M$1.185.686 el monto disponible (más de un 19%).  Como la apertura de ofertas fue a fines del año 2014, los antecedentes de la Unidad Técnica solicitando los recursos adicionales se recepcionaron en el GORE en marzo de 2015. El nuevo RS se obtuvo el 28-04-2015. La aprobación del Consejo Regional para incrementar el monto disponible hasta el valor de la oferta fue el 20-05-2015. "/>
    <x v="1"/>
    <s v="VALOR ACTUALIZADO COSTOS INV. OPER. Y MANTEN."/>
    <n v="25680929"/>
    <n v="25680929"/>
    <n v="0"/>
    <x v="1"/>
    <s v="COSTO ANUAL EQUIVALENTE"/>
    <n v="3106476"/>
    <n v="3106476"/>
    <n v="0"/>
    <s v="El valor de los indicadores corresponden al mismo de la ficha IDI. No se cuenta con información suficiente para calcular el valor ex post de los indicadores."/>
    <x v="2"/>
    <s v="El proyecto estuvo dentro de las estimaciones y correctamente ejecutado._x000a__x000a_Se realizó una modificación de contrato, sin aumento efectivo y sin aumento de plazo, referente a mejorar la obra de arte, incorporar lavamanos en recinto de fonoaudiólogo y mejorar acceso vehicular por av. floody, entre otros._x000a__x000a_Iniciativa surgió a partir del terremoto año 201 en que el edificio antiguo debió ser evacuado por fallas estructurales._x000a_fue relocalizado en otro terreno."/>
    <s v="LEONARDO BONTES GUERRERO"/>
    <s v="SEREMI DE DESARROLLO SOCIAL REGION DE LA ARAUCANIA"/>
    <s v="FERNANDA MATURANA DIAZ"/>
    <s v="DEPARTAMENTO DE ESTUDIOS - MDS"/>
  </r>
  <r>
    <s v="30133559-0"/>
    <s v="MEJORAMIENTO  PAVIM. AV. LOS PALACIOS Y CALLE MAIPÚ, SAN FERNANDO"/>
    <x v="7"/>
    <x v="7"/>
    <s v="COLCHAGUA"/>
    <s v="SAN FERNANDO"/>
    <s v="6 - REGION DEL LIBERTADOR GENERAL BERNARDO O'HIGGINS"/>
    <x v="7"/>
    <x v="7"/>
    <x v="11"/>
    <x v="1"/>
    <x v="1"/>
    <s v="GOBIERNO REGIONAL - REGION DEL LIBERTADOR GENERAL BERNARDO O'HIGGINS"/>
    <s v="GOBIERNO REGIONAL"/>
    <s v="GOBIERNO REGIONAL"/>
    <s v="FINALIZADO"/>
    <x v="2"/>
    <s v="PERFIL"/>
    <s v="A NIVEL URBANO, LA PAVIMENTACIÓN DE LAS VÍAS AV. JOSÉ PALACIOS Y CALLE MAIPÚ PRETENDE CONECTAR EFICIENTEMENTE EL CENTRO DE LA CIUDAD CON EL CRECIENTE SECTOR PONIENTE DE SAN FERNANDO, ADEMÁS DE MEJORAR LA CALIDAD DE VIDA DE LOS VECINOS QUE TRANSITAN POR ELLAS A DIARIO  ENTRE SUS HOGARES Y SUS TRABAJOS.   "/>
    <s v="EL PROYECTO CONTEMPLA ENTRE OTRAS OBRAS, LA PAVIMENTACIÓN DE LA CALZADA DE CALLE  JOSÉ PALACIOS, EN 2 TRAMOS, DE ACUERDO A PROYECTO ORIGINAL  SERVIU Nº  2292, DE FECHA NOV 2016._x000a_ _x000a_-TRAMO: ENTRE CALLES VALDIVIA Y  GUADALUPE SUR  EN UNA LONG. APROX. DE 461 ML, Y ANCHO DE CALZADA DE 7 M, CON UNA CARPETA ASFÁLTICA DE 0,06 M DE ESPESOR, BINDER DE 0,05 M, SOBRE BASE ESTABILIZADA DE 0,20 M; COLOCACIÓN DE  SOLERAS TIPO A;  CONSTRUCCIÓN DE  VEREDAS DE 1,3 M DE ANCHO, POR EL COSTADO SUR DE LA CALZADA, EN DOS TRAMOS: EL PRIMERO ENTRE CALLE VALDIVIA Y COLEGIO BRITISH COLLEGE, APROX. 165 ML; Y UN SEGUNDO TRAMO, ENTRE CALLES OLEGARIO LAZO Y GUADALUPE  SUR, APROX. 160 ML._x000a_SE CONTEMPLA ENTUBAMIENTO  DE  ACEQUIA EXISTENTE EN COSTADO SUR DE LA CALZADA, EN 2 TRAMOS: EL PRIMERO ENTRE CALLE CARAMPANGUE Y COLEGIO BRITISH COLLEGE, APROX. 60 ML; Y UN SEGUNDO TRAMO, ENTRE CALLES OLEGARIO LAZO Y GUADALUPE  SUR, APROX. 160 ML._x000a__x000a_-TRAMO: CALLES EL QUILO Y LOS RULOS EN UNA LONG. APROX. DE 119 ML,  Y ANCHO DE CALZADA DE 6 M, CON UNA  CARPETA ASFÁLTICA DE  0,07 M. DE ESPESOR, SOBRE BASE ESTABILIZADA DE 0,25 M; COLOCACIÓN DE  SOLERAS TIPO A;  CONSTRUCCIÓN DE VEREDAS DE 1,2 M DE ANCHO, POR EL COSTADO NORTE EN TRAMO EL QUILO-LOS RULOS._x000a_ "/>
    <n v="15870"/>
    <s v="VIALIDAD INTERMEDIA"/>
    <s v=" "/>
    <s v=" "/>
    <n v="4"/>
    <n v="0"/>
    <s v="No se contrataron Consultorías. Se repiten las fechas de Obras Civiles pues Sistema no permite continuar."/>
    <n v="-100"/>
    <m/>
    <m/>
    <m/>
    <m/>
    <m/>
    <m/>
    <s v=""/>
    <m/>
    <m/>
    <m/>
    <m/>
    <m/>
    <n v="1"/>
    <n v="1"/>
    <s v="Fechas de gastos administrativos los debe informar Institución Financiera (Gobierno Regional), no se tiene la información respecto de estos gastos. Se agrega esta fecha con el fin de poder grabar y enviar a Evaluación Financiera. _x000a_SE TRANSFIEREN LOS GASTOS ADMINISTRATIVOS PARA FINES DE LICITACION, .EN SEPTIEMBRE 2016 EL GOBIERNO REGIONAL ENCARGÓ AL SERVIU LA EJECUCION DE LAS OBRAS MEDIANTE MANDATO. SIN EMBARGO AL REVISAR EL SERVIU LOS PLANOS DEL PROYECTO Y CONTRASTAR ESTOS ANTECEDENTES CON LA INFORMACION RECABADA EN TERRENO, SE PLANTEÓ LA NECESIDAD DE REALIZAR ALGUNOS AJUSTES AL PROYECTO, TALES COMO, ELIMINAR LAS VEREDAS AL NORTE DE LA CALLE ENTRE GUADALUPE SUR Y CONDOMINIO LAS ARAUCARIAS, CONSTRUIR VARIOS CUELLOS DE CALLES QUE CONECTAN CON LA AV LOS PALACIOS, MODIFICAR HACIA EL SUR DEL EJE DE LA CALLE, CON LO CUAL SE EVITABA EL TRASLADO DE POSTES DE LA COMPAÑÍA ELECTRICA, MODIFICAR LA EVACUACION DE AGUAS LLUVIAS GRAVITACIONAL ORIGINALMENTE HACIA AMBOS COSTADOS, POR UNA EVACUACION HACIA EL COSTADO NORTE,ENTRE OTROS CAMBIOS._x000a_SERVIU LICITA, LA OBRA. EL CONTRATO TIENE FECHA  24 MAYO 2017, Y LA ENTREGA DEL TERRENO FECHA  19/06/2017."/>
    <n v="0"/>
    <n v="4"/>
    <n v="9"/>
    <s v="Demora en movimiento de postes y certificación eléctrica._x000a_SEGUN RESOLUCIONES EL PLAZO ORIGINAL ERA DE 150 DIAS POR CONTRATO, Y SE DAN 3 AUMENTOS DE PLAZO, POR 45, 30 Y 30 DIAS, CON LO CUAL EL PLAZO TOTAL QUEDA EN  255 DIAS._x000a_LA ENTREGA DEL TERRENO ES EL 19/07/2017, CON LO CUAL CONSIDERANDO LOS 255 DIAS DE PLAZO TOTAL, LA OBRA DEBIERA HABER TERMINADO EL  1/3/2018. SIN EMBARGO EN EL ACTA  DE RECEPCION SE FIJA FECHA TERMINO POR LA COMISION EL  5/4/2018, CON LO QUE EL PLAZO TERMINA EN 290 DIAS."/>
    <n v="125"/>
    <s v="Variación &gt; al 100%"/>
    <n v="3"/>
    <n v="105"/>
    <m/>
    <m/>
    <m/>
    <m/>
    <m/>
    <m/>
    <m/>
    <m/>
    <m/>
    <m/>
    <m/>
    <m/>
    <n v="5"/>
    <n v="5"/>
    <n v="9"/>
    <n v="19"/>
    <n v="10"/>
    <s v="-SEGUN EL CRONOGRAMA,  ENTRE EL 1/9/2016, FECHA DE TRANSFERENCIA DE LOS RECURSOS DE LOS GASTOS ADMINISTRATIVOS, Y EL 19/6/2017, FECHA DE ENTREGA DEL TERRENO, HAY UN TIEMPO MUERTO QUE SE EXPLICA POR ESTE AJUSTE DEL PROYECTO A LAS CONDICIONES DEL TERRENO EN EL MOMENTO EN QUE SERVIU VERIFICA LAS CONDICIONES DEL TERRENO ANTES DE LICITAR._x000a_-EN CUANTO AL PLAZO DE LA CONSULTORIA, ESTE ITEM DEBIERA SER ELIMINADO, YA QUE NO SE REALIZO ._x000a_-Se extendieron obras por problema en movimiento de postes y certificación eléctrica para realizar recepción de las obras."/>
    <n v="80"/>
    <n v="280"/>
    <s v="EN SEPTIEMBRE 2016 EL GOBIERNO REGIONAL ENCARGÓ AL SERVIU LA EJECUCIÓN DE LAS OBRAS MEDIANTE MANDATO. SIN EMBARGO AL REVISAR EL SERVIU LOS PLANOS DEL PROYECTO Y CONTRASTAR ESTOS ANTECEDENTES CON LA INFORMACIÓN RECABADA EN TERRENO, SE PLANTEÓ LA NECESIDAD DE REALIZAR ALGUNOS AJUSTES AL PROYECTO, TALES COMO, ELIMINAR LAS VEREDAS AL NORTE DE LA CALLE ENTRE GUADALUPE SUR Y CONDOMINIO LAS ARAUCARIAS, CONSTRUIR VARIOS CUELLOS DE CALLES QUE CONECTAN CON LA AV LOS PALACIOS, MODIFICAR HACIA EL SUR DEL EJE DE LA CALLE, CON LO CUAL SE EVITABA EL TRASLADO DE POSTES DE LA COMPAÑÍA ELÉCTRICA, MODIFICAR LA EVACUACIÓN DE AGUAS LLUVIAS GRAVITACIONAL ORIGINALMENTE HACIA AMBOS COSTADOS, POR UNA EVACUACIÓN HACIA EL COSTADO NORTE, ENTRE OTROS CAMBIOS._x000a_EN LA SOLICITUD 2017, SE CONSERVA EL NOMBRE ORIGINAL DE LA INICIATIVA, AUN CUANDO SE HA ELIMINADO DEL PROYECTO LA CALLE MAIPU,_x000a_DEBIDO A QUE EL PROYECTO TUVO ASIGNACIÓN DE RECURSOS DURANTE EL AÑO 2016, LO QUE IMPOSIBILITA SU MODIFICACIÓN._x000a_DEBIDO A LAS MODIFICACIONES DESCRITAS, EL NUEVO PRESUPUESTO DE LAS OBRAS CIVILES QUEDÓ EN M$ 254.846, CON LO CUAL, LOS_x000a_RESULTADOS DE LA EVALUACIÓN DEL PROYECTO NO CAMBIARON, Y LA INICIATIVA CONSERVÓ LOS MISMOS INDICADORES DE RENTABILIDAD_x000a_SOCIAL DE LARGO PLAZO VAN= M$ 257.157; Y TIR= 16,13%._x000a_SERVIU LICITA, LA OBRA. EL CONTRATO TIENE FECHA  24 MAYO 2017, Y LA ENTREGA DEL TERRENO FECHA  19 JUNIO 2017._x000a_SEGÚN RESOLUCIONES EL PLAZO ORIGINAL ERA DE 150 DÍAS POR CONTRATO Y SE DAN tres AUMENTOS DE PLAZO, POR 45, 30 Y 30 DÍAS, CON LO CUAL EL PLAZO TOTAL QUEDA EN  255 DIAS._x000a__x000a_POR LO TANTO, SEGUN EL CRONOGRAMA,  ENTRE EL 1/9/2016, FECHA DE TRANSFERENCIA DE LOS RECURSOS DE LOS GASTOS ADMINISTRATIVOS, Y EL 19/6/2017, FECHA DE ENTREGA DEL TERRENO, HAY UN TIEMPO MUERTO QUE SE EXPLICA POR ESTE AJUSTE DEL PROYECTO A LAS CONDICIONES DEL TERRENO EN EL MOMENTO EN QUE SERVIU VERIFICA LAS CONDICIONES DEL TERRENO ANTES DE LICITAR._x000a__x000a_EN CUANTO AL PLAZO DE LA CONSULTORÍA, ESTE ÍTEM  NO SE REALIZO ._x000a_SE TRANSFIEREN LOS GASTOS ADMINISTRATIVOS PARA FINES DE LICITACIÓN,"/>
    <s v="Variación &gt; al 100%"/>
    <s v="Dos Años"/>
    <s v="19/07/2017"/>
    <n v="228619"/>
    <n v="1077"/>
    <n v="229696"/>
    <n v="208736"/>
    <n v="20960"/>
    <s v="Se Adjudica y contrata según Res. Exenta N°1649 de fecha 24.07.2017 por un total de M$219.644, se aumenta el valor del contrato en M$8.973,77 según consta en Res. Exenta 453 de fecha 12.02.2018; lo que da un total de M$228.618_x000a_Se aplicó una multa por M$8.230, por no entrega oportuna de respaldos eléctricos y demora con empalme de luminarias."/>
    <s v="BIP &gt; SIGFE"/>
    <x v="2"/>
    <n v="837"/>
    <n v="580"/>
    <n v="69.295101553166077"/>
    <s v="LA DIFERENCIA ENTRE LA MAGNITUD RECOMENDADA Y LA MAGNITUD EJECUTADA, SE DEBE A QUE HASTA LA FICHA DEL AÑO 2016, FIGURA EN MAGNITUD LA LONGITUD DE AV PALACIOS EN 2 TRAMOS, Y CALLE MAIPU, POR 837 ML._x000a_EN LA SOLICITUD 2017 SE MODIFICA LA MAGNITUD, PARA REFLEJAR SOLO AV PALACIOS, CON 580 ML, EN 2 TRAMOS._x000a_DURANTE LA EJECUCION DE LA INICIATIVA, Hubo un aumento de obras, lo que entre otras cosas fue para mejorar el radio de la curva en el empalme con la calle Olegario, pero no significó aumentos en la longitud de Los Palacios."/>
    <s v="LA DIFERENCIA ENTRE LA MAGNITUD RECOMENDADA Y LA MAGNITUD EJECUTADA, SE DEBE A QUE HASTA LA FICHA DEL AÑO 2016, FIGURA EN MAGNITUD LA LONGITUD DE AV PALACIOS EN 2 TRAMOS, Y CALLE MAIPU, POR 837 ML._x000a_EN LA SOLICITUD 2017 SE MODIFICA LA MAGNITUD, PARA REFLEJAR SOLO AV PALACIOS, CON 580 ML, EN 2 TRAMOS._x000a_DURANTE LA EJECUCION DE LA INICIATIVA,hubo un aumento de obras, lo que entre otras cosas fue para mejorar el radio de la curva en el empalme con la calle Olegario, pero no significó aumentos en la longitud de Los Palacios."/>
    <x v="1"/>
    <s v="Se realiza la recepción, y se indica que no cuenta con la certificación completa por parte de CGE, la que deberá entregar con posterioridad. _x000a_Se deja constancia que la empresa entrego una Boleta de Garantía por fiel cumplimiento _x000a_Se cursa multa por no entrega oportuna de respaldos del proyecto eléctrico."/>
    <s v="27/04/2018"/>
    <s v=""/>
    <s v=""/>
    <s v="SI"/>
    <s v="30/04/2018"/>
    <s v="No se han informado problemas de funcionamiento."/>
    <s v=""/>
    <x v="0"/>
    <s v="No existieron situaciones que escapen de otros proyectos."/>
    <s v="FRANCISCO ANTONIO VALDES FLORES"/>
    <x v="11"/>
    <s v="PATRICIA VALENZUELA M."/>
    <s v="SEREMI DE DESARROLLO SOCIAL REGION DEL LIBERTADOR GENERAL BERNARDO O'HIGGINS"/>
    <s v="LOURDES VELEZ"/>
    <s v="DEPARTAMENTO DE ESTUDIOS - MDS"/>
    <s v="31/12/2013"/>
    <s v="15/12/2015"/>
    <n v="714"/>
    <s v="16/06/2016"/>
    <n v="184"/>
    <s v="17/01/2017"/>
    <n v="215"/>
    <s v="24/05/2017"/>
    <n v="127"/>
    <s v="24/05/2017"/>
    <n v="127"/>
    <s v="19/07/2017"/>
    <n v="56"/>
    <s v="29/08/2017"/>
    <n v="41"/>
    <n v="1337"/>
    <n v="623"/>
    <s v="SIN OBSERVACIONES"/>
    <s v="A SUMA ALZADA SIN REAJUSTE"/>
    <n v="1"/>
    <s v=""/>
    <s v=""/>
    <s v=""/>
    <s v=""/>
    <s v="NO"/>
    <s v="MUNICIPIO"/>
    <s v="SI"/>
    <s v="MUNICIPIO"/>
    <s v="EL MUNICIPIO POSTULO EL PROYECTO A EJECUCION CON UN DISEÑO CONTRATADO POR EL MISMO MUNICIPIO."/>
    <n v="6000"/>
    <n v="0"/>
    <n v="0"/>
    <n v="0"/>
    <n v="1000"/>
    <n v="229517"/>
    <n v="0"/>
    <n v="0"/>
    <n v="0"/>
    <n v="0"/>
    <n v="236517"/>
    <n v="6181"/>
    <n v="0"/>
    <n v="0"/>
    <n v="0"/>
    <n v="1030"/>
    <n v="236427"/>
    <n v="0"/>
    <n v="0"/>
    <n v="0"/>
    <n v="0"/>
    <n v="243638"/>
    <s v="Sin observaciones"/>
    <n v="0"/>
    <n v="0"/>
    <n v="0"/>
    <n v="0"/>
    <n v="1077"/>
    <n v="228618"/>
    <n v="0"/>
    <n v="0"/>
    <n v="0"/>
    <n v="0"/>
    <n v="229695"/>
    <s v="SIN OBSERVACIONES"/>
    <n v="0"/>
    <n v="0"/>
    <n v="0"/>
    <n v="0"/>
    <n v="1077"/>
    <n v="228618"/>
    <n v="0"/>
    <n v="0"/>
    <n v="0"/>
    <n v="0"/>
    <n v="229695"/>
    <s v="SIN OBSERVACIONES"/>
    <n v="20959"/>
    <x v="0"/>
    <n v="0"/>
    <n v="0"/>
    <n v="0"/>
    <n v="0"/>
    <n v="1077"/>
    <n v="207659"/>
    <n v="0"/>
    <n v="0"/>
    <n v="0"/>
    <n v="0"/>
    <n v="208736"/>
    <n v="0"/>
    <n v="0"/>
    <n v="0"/>
    <n v="0"/>
    <n v="1138"/>
    <n v="211532"/>
    <n v="0"/>
    <n v="0"/>
    <n v="0"/>
    <n v="0"/>
    <n v="212670"/>
    <s v="SIN OBSERVACIONES"/>
    <n v="7274"/>
    <n v="0"/>
    <n v="0"/>
    <n v="0"/>
    <n v="1212"/>
    <n v="278269"/>
    <n v="0"/>
    <n v="0"/>
    <n v="0"/>
    <n v="0"/>
    <n v="286755"/>
    <n v="286755"/>
    <n v="0"/>
    <n v="0"/>
    <n v="0"/>
    <n v="0"/>
    <n v="1138"/>
    <n v="234330"/>
    <n v="0"/>
    <n v="0"/>
    <n v="0"/>
    <n v="0"/>
    <n v="235468"/>
    <n v="0"/>
    <n v="0"/>
    <n v="0"/>
    <n v="0"/>
    <n v="1138"/>
    <n v="232492"/>
    <n v="0"/>
    <n v="0"/>
    <n v="0"/>
    <n v="0"/>
    <n v="233630"/>
    <n v="-17.88530278460707"/>
    <n v="-18.52626806856027"/>
    <n v="-16.450628708192426"/>
    <n v="-0.78057315643739189"/>
    <n v="-18.52626806856027"/>
    <n v="402.81034482758622"/>
    <n v="400.84827586206899"/>
    <s v="EL 31/12/2013, SE APROBÓ LA INICIATIVA CON tres ITEMES, GASTOS ADMINISTRATIVOS, CONSULTORIA Y OBRAS CIVILES. SIN EMBARGO LA UNIDAD TECNICA, SERVIU, NO CONTRATO LA CONSULTORIA DURANTE LA EJECUCION._x000a_EN CUANTO AL ITEM DE OBRAS CIVILES, A PESAR DE LAS dos GRANDES MODIFICACIONES QUE TUVO, EL MONTO DE OBRAS CIVILES SE MANTIENE._x000a_LOS AJUSTES PARA LLEVAR A UNA MEJOR INICIATIVA, SE REALIZAN A TRAVÉS DE MAYORES PLAZOS._x000a__x000a_EN MARZO 2016 EL GORE SOLICITA REEVALUAR LA INICIATIVA ANTES DE HACER EL MANDATO CON SERVIU, QUEDANDO REEVALUADA EN ABRIL 2016. EL PROPÓSITO DE ESTA PETICIÓN SERÍA DE REEMPLAZAR LAS OBRAS DE PAVIMENTACION EN CALLE MAIPU, QUE FUERON EJECUTADAS A TRAVES DE OTRO FINANCIAMIENTO; POR OTRAS OBRAS EN AV LOS PALACIOS (ENTUBAMIENTO DE CANAL, ILUMINACION PEATONAL Y ACERAS). CON UN  PRESUPUESTO POR M$ 77.843 CORRESPONDIENTE A ESTAS OBRAS ADICIONALES, QUE TIENEN POR OBJETO COMPLEMENTAR LA BUENA EJECUCION DEL PROYECTO DE AV LOS PALACIOS, CUYA PRESENTACION ORIGINAL NO CONSIDERABA OBRAS IMPORTANTES POR SU COSTADO SUR, COMO LO SON,  EL ENTUBAMIENTO DEL CANAL DE AGUAS LLUVIAS,  Y LA CONSTRUCCION DE ACERAS. NO SE MODIFICA EL MONTO TOTAL DE INVERSION DE M$ 247.304, YA QUE SE REALIZA UN AUMENTO QUE SE COMPENSA CON LA DISMINUCION DE LAS OBRAS DE CALLE MAIPU.-_x000a__x000a_POR LO TANTO, EL PROYECTO CON SUS MODIFICACIONES QUEDA COMO SIGUE:_x000a_CONTEMPLA LA PAVIMENTACIÓN DE LA CALLE JOSÉ MARÍA PALACIOS, ENTRE LAS CALLES VALDIVIA Y LAS VIOLETAS EN UNA LONG. DE 461 ML, Y ANCHO DE CALZADA DE 7 M, CON UNA CARPETA ASFÁLTICA DE 0,06 M DE ESPESOR, BINDER DE 0,05 M, SOBRE BASE ESTABILIZADA DE 0,20 M; Y UN SEGUNDO TRAMO ENTRE LAS CALLES EL QUILO Y LOS RULOS EN UNA LONG. DE 119 ML, Y ANCHO DE CALZADA DE 6 M,  CON UNA CARPETA ASFÁLTICA DE 0,07 M DE ESPESOR, SOBRE BASE ESTABILIZADA DE 0,25 M;  COLOCACIÓN DE SOLERAS TIPO A; Y VEREDAS DE 1,2 M DE ANCHO, POR EL COSTADO NORTE EN DOS TRAMOS: TRAMO EL QUILO-LOS RULOS, Y TRAMO LAS VIOLETAS-CONDOMINIO LAS ARAUCARIAS; DE ACUERDO A PROYECTO ORIGINAL SERVIU N°2292 DE FECHA 30/04/2012. _x000a_COMO COMPLEMENTO AL PROYECTO ORIGINAL SERVIU N°2292, SE CONTEMPLA ENTUBAMIENTO  DE ACEQUIA EXISTENTE EN COSTADO SUR DE LA CALZADA, ENTRE CALLES OLEGARIO LAZO Y LAS VIOLETAS. ADEMAS,  CONSTRUCCIÓN DE VEREDAS EN EL COSTADO SUR DE LA CALZADA EN DOS TRAMOS: ENTRE CALLES VALDIVIA Y COLEGIO BRITISH COLLEGE,  Y ENTRE OLEGARIO LAZO Y LAS VIOLETAS. OTRAS OBRAS DE ILUMINACIÓN PEATONAL, Y OBRAS COMPLEMENTARIAS."/>
    <s v="Variación entre el -10% al -20%"/>
    <s v="Variación entre el -10% al -20%"/>
    <s v="Pequeño"/>
    <s v="Pequeño"/>
    <s v="JUAN ANTONIO LOBOS"/>
    <x v="8"/>
    <s v="PATRICIA VALENZUELA M."/>
    <s v="SEREMI DE DESARROLLO SOCIAL REGION DEL LIBERTADOR GENERAL BERNARDO O'HIGGINS"/>
    <s v="LOURDES VELEZ"/>
    <s v="DEPARTAMENTO DE ESTUDIOS - MDS"/>
    <s v="SI"/>
    <n v="286755"/>
    <n v="8974"/>
    <n v="3.1295007933601857"/>
    <s v=" se aumenta el valor del contrato en M$8.973,77"/>
    <x v="0"/>
    <s v="SI"/>
    <n v="1"/>
    <n v="286755"/>
    <n v="286755"/>
    <n v="0"/>
    <s v="EN MARZO 2016 EL GORE SOLICITA REEVALUAR LA INICIATIVA ANTES DE HACER EL MANDATO CON SERVIU, QUEDANDO REEVALUADA EN ABRIL 2016. _x000a_EL PROPOSITO DE ESTA PETICION SERIA DE REEMPLAZAR LAS OBRAS DE PAVIMENTACION EN CALLE MAIPU, QUE FUERON EJECUTADAS A TRAVES DE OTRO FINANCIAMIENTO; POR OTRAS OBRAS EN AV LOS PALACIOS (ENTUBAMIENTO DE CANAL, ILUMINACION PEATONAL Y ACERAS). CON UN  PRESUPUESTO POR M$ 77.843 CORRESPONDIENTE A ESTAS OBRAS ADICIONALES, QUE TIENEN POR OBJETO COMPLEMENTAR LA BUENA EJECUCION DEL PROYECTO DE AV LOS PALACIOS, CUYA PRESENTACION ORIGINAL NO CONSIDERABA OBRAS IMPORTANTES POR SU COSTADO SUR, COMO LO SON,  EL ENTUBAMIENTO DEL CANAL DE AGUAS LLUVIAS,  Y LA CONSTRUCCION DE ACERAS. NO SE MODIFICA EL MONTO TOTAL DE INVERSION DE M$ 247.304, YA QUE SE REALIZA UN AUMENTO QUE SE COMPENSA CON LA DISMINUCION DE LAS OBRAS DE CALLE MAIPU.-_x000a__x000a_POR LO TANTO, EL PROYECTO CON SUS MODIFICACIONES QUEDA COMO SIGUE:_x000a_CONTEMPLA LA PAVIMENTACIÓN DE LA CALLE JOSÉ MARÍA PALACIOS, ENTRE LAS CALLES VALDIVIA Y LAS VIOLETAS EN UNA LONG. DE 461 ML, Y ANCHO DE CALZADA DE 7 M, CON UNA CARPETA ASFÁLTICA DE 0,06 M DE ESPESOR, BINDER DE 0,05 M, SOBRE BASE ESTABILIZADA DE 0,20 M; Y UN SEGUNDO TRAMO ENTRE LAS CALLES EL QUILO Y LOS RULOS EN UNA LONG. DE 119 ML, Y ANCHO DE CALZADA DE 6 M,  CON UNA CARPETA ASFÁLTICA DE 0,07 M DE ESPESOR, SOBRE BASE ESTABILIZADA DE 0,25 M;  COLOCACIÓN DE SOLERAS TIPO A; Y VEREDAS DE 1,2 M DE ANCHO, POR EL COSTADO NORTE EN DOS TRAMOS: TRAMO EL QUILO-LOS RULOS, Y TRAMO LAS VIOLETAS-CONDOMINIO LAS ARAUCARIAS; DE ACUERDO A PROYECTO ORIGINAL SERVIU N°2292 DE FECHA 30/04/2012. _x000a_COMO COMPLEMENTO AL PROYECTO ORIGINAL SERVIU N°2292, SE CONTEMPLA ENTUBAMIENTO  DE ACEQUIA EXISTENTE EN COSTADO SUR DE LA CALZADA, ENTRE CALLES OLEGARIO LAZO Y LAS VIOLETAS. ADEMAS,  CONSTRUCCIÓN DE VEREDAS EN EL COSTADO SUR DE LA CALZADA EN DOS TRAMOS: ENTRE CALLES VALDIVIA Y COLEGIO BRITISH COLLEGE,  Y ENTRE OLEGARIO LAZO Y LAS VIOLETAS. OTRAS OBRAS DE ILUMINACIÓN PEATONAL, Y OBRAS COMPLEMENTARIAS._x000a_SE REALIZO LA EVALUACION DEL PROYECTO, EL CUAL RESULTÓ RENTABLE CON LOS SIGUIENTES INDICADORES  DE LARGO PLAZO: TIR DE 16,13 %  Y VAN DE MM$ 257.157. _x000a_LOS INDICADORES DE RENTABILIDAD ORIGINALMENTE APROBADOS ERAN LOS SIGUIENTES: TIR DE 19,7%; VAN DE M$ 290.616.-"/>
    <x v="1"/>
    <s v="VAN SOCIAL"/>
    <n v="290616"/>
    <n v="257157"/>
    <n v="-11.513130729209674"/>
    <x v="0"/>
    <s v="TIR SOCIAL"/>
    <n v="19.7"/>
    <n v="16.13"/>
    <n v="-18.121827411167512"/>
    <s v="LOS INDICADORES DE RENTABILIDAD ORIGINALMENTE APROBADOS (RS AL 31/12/2013), CON UNA INVERSION DE M$ 229.517, ERAN LOS SIGUIENTES: TIR DE 19,7%; VAN DE M$ 290.616.-_x000a_SE REALIZO LA REEVALUACION DEL PROYECTO (20/4/2016) CON UNA INVERSION DE M$ 247.304, EL CUAL RESULTÓ RENTABLE CON LOS SIGUIENTES INDICADORES  DE LARGO PLAZO: TIR DE 16,13 %  Y VAN DE MM$ 257.157. _x000a_AL REALIZAR EL AJUSTE DEL PROYECTO EL 10/2/2017, EL NUEVO PRESUPUESTO DE LAS OBRAS CIVILES QUEDÓ EN M$ 254.846, CON LO CUAL, LOS RESULTADOS DE LA EVALUACIÓN DEL PROYECTO NO CAMBIARON, Y LA INICIATIVA CONSERVÓ LOS MISMOS INDICADORES DE RENTABILIDAD SOCIAL DE LARGO PLAZO VAN= M$ 257.157; Y TIR= 16,13%."/>
    <x v="0"/>
    <s v="LA INICIATIVA SE RECOMIENDA PARA SU EJECUCION EL 31/12/2013, Y LUEGO SE SELECCIONA PARA EJECUCION Y SE MANDATA EL 1/9/2016, FINALMENTE SE CONTRATA Y EJECUTA A PARTIR DEL 19/06/2017._x000a_CON FECHA 20/4/2016, LA INICIATIVA SE REEVALUA, ENTRE OTROS PARA DESCARTAR LA CALLE MAIPU, YA EJECUTADA, Y CON FECHA  10/2/2017, SE REALIZA UN AJUSTE AL PROYECTO DE PAVIMENTACION DE AV PALACIOS._x000a_AUN CUANDO EL MONTO DEL PROYECTO EN EL TIEMPO NO CAMBIO SIGNIFICATIVAMENTE, SI SE MODIFICO BASTANTE LA INICIATIVA A EJECUTAR, YA QUE LA PROPUESTA SE TUVO QUE IR ADAPTANDO A LA REALIDAD DE LO QUE OCURRIA EN TERRENO._x000a_EN ESTOS CAMBIOS SE DAN 2 TIPOS DE SITUACIONES: POR UN LADO QUE EL MUNICIPIO ADELANTA OBRAS CON OTROS FONDOS (FRIL); Y POR OTRO QUE EL PROYECTO ESTABA DISEÑADO EN FORMA INCOMPLETA, CON SOLUCIONES PARCIALES, FALTANDO COMPONENTES MUY IMPORTANTES COMO LO SON, EL ENTUBAR EL CANAL Y COLOCAR LOSA, Y EL PROVEER DE VEREDAS PARA LA CIRCULACIÓN PEATONAL.. ESTOS ASPECTOS SE VAN RECOGIENDO E INCORPORANDO TANTO EN LA REEVALUACION, COMO EN EL AJUSTE PREVIO A LA LICITACION._x000a_LAS RAZONES DE ESTOS HALLAZGOS SON 2: POR UN LADO QUE EL PROYECTO QUEDO RS A FINES DEL 2013, Y PASAN 3 AÑOS ANTES DE QUE SE LE ASIGNEN RECURSOS; Y POR OTRO, QUE EL DISEÑO LO EJECUTO EL MUNICIPIO, CON UN ENFOQUE DE  SOLUCION DE MUY CORTO PLAZO._x000a_EL APRENDIZAJE INDICA QUE PROYECTOS INCOMPLETOS Y CON HORIZONTES MUY LIMITADOS, DEBIERAN SER ABORDADOS COMO CONSERVACIONES, Y NO COMO PROYECTOS DE MEJORAMIENTO. _x000a_EL OTRO TEMA ES QUE EL GORE NO EJECUTA LA CARTERA EN FORMA AGIL, Y AL PASAR EL TIEMPO LOS MUNICIPIOS POSTULAN A OTROS RECURSOS (FRIL), PARA EJECUTAR PARTES DEL PROYECTO, CON LO CUAL, ESTE DEBE SER REPLANTEADO CASI EN SU TOTALIDAD.."/>
    <s v="PATRICIA VALENZUELA M."/>
    <s v="SEREMI DE DESARROLLO SOCIAL REGION DEL LIBERTADOR GENERAL BERNARDO O'HIGGINS"/>
    <s v="LOURDES VELEZ"/>
    <s v="DEPARTAMENTO DE ESTUDIOS - MDS"/>
  </r>
  <r>
    <s v="30286522-0"/>
    <s v="REPOSICION HOSPEDERIA HOGAR DE CRISTO ÑUBLE, CHILLAN"/>
    <x v="8"/>
    <x v="8"/>
    <s v="DIGUILLIN"/>
    <s v="CHILLAN - REGION DE ÑUBLE"/>
    <s v="16 - REGION DE ÑUBLE"/>
    <x v="2"/>
    <x v="2"/>
    <x v="12"/>
    <x v="1"/>
    <x v="1"/>
    <s v="GOBIERNO REGIONAL - REGION DEL BIO BIO"/>
    <s v="GOBIERNO REGIONAL"/>
    <s v="GOBIERNO REGIONAL"/>
    <s v="FINALIZADO"/>
    <x v="1"/>
    <s v="PERFIL"/>
    <s v="LA NECESIDAD DE CONTAR CON UNA HOSPEDERIA PARA ATENDER EL CRECIENTE NUMERO DE PERSONAS EN SITUACION DE CALLE CON ALTA VULNERABILIDAD SOCIAL, EXPUESTAS A DAÑOS EN SU INTEGRIDAD FISICA, EMOCIONAL Y PSIQUICA Y QUE PROVIENEN DE DIVERSAS COMUNAS DE LA PROVINCIA DE ÑUBLE "/>
    <s v="CONSULTA LA CONSTRUCCION Y EQUIPAMIENTO DE UN EDIFICIO MODERNO DE 2 NIVELES CON UNA SUPERFICIE DE 1.211,9 M2, EN MATERIAL DE ALBAÑILERIA CONFINADA Y ESTRUCTURA METALCON, CON ALTOS ESTANDARES CONSTRUCTIVOS Y EFICIENCIA ENERGETICA, EN UNA LOCALIZACION ESTRATEGICA DENTRO DE LAS 4 AVENIDAS PRINCIAPLES, CERCANA AL MERCADO, CENTROS DE SALUD Y SERVICIOS PUBLICOS,  QUE PERMITA DAR ATENCIÓN PERMANENTE Y DE CALIDAD A 70 PERSONAS EN SITUACION DE CALLE PROVENIENTES DE CHILLAN Y SUS COMUNAS VECINAS."/>
    <n v="210"/>
    <s v=" "/>
    <s v=" "/>
    <s v=" "/>
    <n v="11"/>
    <n v="12"/>
    <s v="El término del contrato de consultoría corresponde al día domingo 25-02-2018. El ingreso de la carta de último informe y final, corresponde al día viernes 23/02/2018. Por esa razón, existe desfase de 2 días."/>
    <n v="9.0909090909090828"/>
    <n v="3"/>
    <n v="1"/>
    <s v="Plazo real considera 10 dias corridos suscritos por contrato, mas 8 días de demora en entrega por empresa contratada._x000a_Los 8 días de demora se argumentan porque algunos equipamientos llegaron defectuosos en el transporte y se tuvieron que reponer."/>
    <n v="-66.666666666666671"/>
    <n v="3"/>
    <n v="1"/>
    <s v="Plazo real considera 10 dias corridos suscritos por contrato, mas 8 días de demora en entrega por empresa contratada._x000a_Los 8 días de demora se argumentan porque algunos equipos llegaron defectuosos en el transporte y se tuvieron que reponer."/>
    <n v="-66.666666666666671"/>
    <m/>
    <m/>
    <m/>
    <m/>
    <m/>
    <m/>
    <m/>
    <m/>
    <n v="11"/>
    <n v="11"/>
    <s v="Existe un contrato inicial de 210 días corridos. Posteriormente un convenio aumento de plazo de 60 días corridos. Luego un 2do convenio de aumento de plazo de 25 días corridos. También existe una paralización de obras de 12 días corridos, debido a la espera de respuesta de  GORE para posteriormente solicitar aumento de presupuesto y plazo en 25 días corridos. Plazo total por contrato son 332 días (al 21/01/2018), pero contratista termina el día 18/01/2018 con 3 días antes del termino del plazo."/>
    <n v="0"/>
    <s v="Sin variación"/>
    <n v="3"/>
    <n v="122"/>
    <m/>
    <m/>
    <m/>
    <m/>
    <m/>
    <m/>
    <m/>
    <m/>
    <m/>
    <m/>
    <m/>
    <m/>
    <n v="11"/>
    <n v="11"/>
    <n v="13"/>
    <n v="17"/>
    <n v="4"/>
    <s v="Los 4 meses de tiempo muerto responden al retraso en la licitación de los equipos y equipamientos, ya que al finalizar las OOCC posteriormente se realizó un primer llamado de licitación y no se adjudicó la obra, teniendo que llamar a una segunda convocatoria."/>
    <n v="18.181818181818187"/>
    <n v="54.54545454545454"/>
    <s v="El proyecto se ejecutó en un plazo de 13 meses, un 18,18% sobre el plazo total recomendado y sin considerar tiempos muertos.  Se observa que el proyecto tuvo retrasos en el ítem obras civiles, dando cuenta que la obra estuvo dentro de los parámetros  aceptables, No se explica el aumento con tiempos muertos, salvo con el ingreso del contrato de inicio y los modificatorios, ademas indica que existen 12 días de obra paralizada._x000a_Para el caso de inicio del contrato, se tomo la fecha de acta de recepción de obras. _x000a_Equipos y Equipamientos no tuvieron variación respecto a sus plazos recomendados. "/>
    <s v="Variación del 50% al 100%"/>
    <s v="Dos Años"/>
    <s v="22/02/2017"/>
    <n v="1215620"/>
    <n v="0"/>
    <n v="1215620"/>
    <n v="1432089"/>
    <n v="-216469"/>
    <s v="Monto del contrato OOCC fue de $1.409.114.556._x000a_Posteriormente existió un aumento de contrato (según convenio ad referendum 3 del 27/12/2017 por un monto de $7.568.329._x000a_Monto total del contrato para OOCC fue de $1.416.682.885._x000a_Por tanto, con el aumento de contrato, cuadra monto del proyecto en OOCC y pagado en SIGFE._x000a_Montos no reflejan asignación en Equipos y Equipamiento por M$20.783 y M$55.310 respectivamente, suscrito en Convenio con GORE Biobío, a cargo de financiamiento FNDR."/>
    <s v="BIP &lt; SIGFE"/>
    <x v="1"/>
    <n v="1242"/>
    <n v="1256"/>
    <n v="101.12721417069244"/>
    <s v="Según las bases de licitación 2467-322-LR16, los metros cuadrados del proyecto a intervenir son  1.241,98._x000a_El aumento en la magnitud real corresponde a que en la presentación del proyecto original no se contemplaron 3 aleros importantes para la protección de las puertas de 14m2, incorporadas posteriormente en ejecución de obra según informe técnico del 08/11/2017._x000a_Por tanto, los metros cuadrados reales corresponden a 1.255,98 según EXPOST."/>
    <s v="De acuerdo a lo informado por la Institución Técnica,  según bases de licitación 2467-322-LR16, los metros cuadrados del proyecto a intervenir son  1.241,98. El aumento en la magnitud real corresponde a que en la presentación del proyecto original no se contemplaron 3 aleros importantes para la protección de las puertas de 14m2, incorporadas posteriormente en ejecución de obra según informe técnico del 08/11/2017. Por tanto, los metros cuadrados reales corresponden a 1.255,98 m2. _x000a_Se evidencia que la superficie recomendada , tuvo modificaciones con lo licitado y lo real, pero solo justifica el aumento desde lo licitado a lo real. "/>
    <x v="0"/>
    <s v="1. Corregir rotulado en tablero eléctrico_x000a_2. Corregir y mejorar terminación de pintura de muros, cielos y tabiques_x000a_3. Mejorar terminación de pintura en puertas_x000a_4. Reparar grietas y fisuras en pinturas y estucos de muros y cielos_x000a_5. mejorar terminación de guardapolvos_x000a_6. Instalar tornillos faltantes en bisagras de puertas_x000a_7. Corregir fisuras en revestimiento exterior_x000a_8. Mejorar terminación de pintura turquesa en contrahuella escalera_x000a_9. Mejorar terminación en encuentro con pilastras_x000a_10. Mejorar terminacion de pintura exterior_x000a_11 Realizar cambios en palmetas_x000a_12. Aumentar señaletica de evacuación_x000a_13. Corregir fisura en alfeizar_x000a_14. Corregir separacion de uniones y fisuras con cielo y muros_x000a_15. En patio interior rebajar cota de anillo camara hasta adocretos_x000a_16. Corregir sensor de humo suelto en pasillo_x000a_17. Corregir tapas enchufes sueltos_x000a_18. Corregir fisura entre marcos de puestas de vanos_x000a_19. Cambiar tapas en piletas de baño_x000a_20. Cambiar enchufes en sala de lavandería por 16 amperes_x000a_21. Corregir proyecto electrico indicando uso de recintos_x000a_22. Mejorar fijación en enchife exterior de patio_x000a_23. Rehacer pavimentos agrietados en patios_x000a_24. Corregir terminación entre vano ventana y revestimiento_x000a_25. Llave jardin ubicada en pilar de cierro perimetral sacar hacia afuera_x000a_26. Fijar repisas de bodegas al muro y colocar topes en las patas_x000a_27. Mejorar solución para levantar tapas de camaras_x000a_28. Aumentar en algunos sectores fijacion de junquillos_x000a_29. Pintar cantos en puertas_x000a_30. Conectar campanas de cocina_x000a_31. Conectar sistemas de extraccion en duchas_x000a_32. Modificar ubicación y altura de equipo de iluminacion entre campanas de extraccion en cocina_x000a_33. Ejecutar canalización hacia exterior de despiche en sala calderas_x000a_34. Rehacer paños de pavimento con grietas en patio de servicio_x000a_35. Ejecutar ventilación en camara de servicio_x000a_36. Lubricar cortina de acceso a patio de servicio_x000a_37. Corregir instalacion de interruptores en sala de recepcion_x000a_38. Recortar gomas en bordes gradas escaleras_x000a_39. Corregir enchufe suelto en caja escala_x000a_40. Corregir terminación con guardapolvo _x000a_41. Mejorar terminacion tapas de cajas electricas en cielos_x000a_42. Corregir terminación de equipos de iluminación en cielos_x000a_43. Corregir desnivel en pisos_x000a_44. Sistema de calefacción segundo piso no funciona_x000a_45. Realizar cortes a solerillas en patios para evacuación de a.ll._x000a_46. Entregar manual de operación y marcha blanca de acuerdo a lo indicado en EETT_x000a_47. Entregar manuales de todos los equipos_x000a_48. Entregar planos en asbulit en papel y digital_x000a_49. Entregar expedientes de ensayos de laboratorio_x000a_50. Tramitar recepcion definitiva_x000a_51. Realizar limpieza del edificio_x000a_52. Retirar cubiertas de embalaje en sensores de humo_x000a_53. Instalar numero de edificio_x000a__x000a_El término de la obra se realizó el 18-01-2018. Recepción provisoria con observaciones el 31-01-2018."/>
    <s v="10/04/2018"/>
    <s v="1. Reponer equipos de iluminacion de emergencia_x000a_2. reparar enchufe dormitorio varones_x000a_3. Reponer panel led en pasillo multiuso_x000a_4. Revisión foco en patio_x000a_5. Revisar sistema encendido campana cocina_x000a_6. Insertar tapas en cajas eléctricas_x000a_7. Modificar altura camara_x000a_8. Revisar y corregir llaves con poca presion_x000a_9. Certificación 42 puntos de red_x000a_10. Canalización puntos de red_x000a_11. Corregir punto de voz con ruido_x000a_12. Reparar pintura turquesa en fachada_x000a_13. Corregir coloración pintura roja_x000a_14. Revisar mecanismo cortina metálica_x000a_15. Realizar reparaciones en filtraciones_x000a_16. Instalar 2 equipos de emergencia donde falta"/>
    <s v="13/02/2019"/>
    <s v="SI"/>
    <s v="10/09/2018"/>
    <s v="En general, no existen situaciones particulares que afecten la normal operación del proyecto."/>
    <s v=""/>
    <x v="0"/>
    <s v="Claramente, la ejecución del proyecto responde para ayudar a personas en situación de calle siendo una situación positiva para la comunidad. El hecho de que Chillán ahora sea capital regional tambien genera una valoración positiva el desarrollo y operación del proyecto. Un aspecto negativo, es el retraso en la obra por tardía respuesta en reevaluación, y que el diseño no contemplaba los aleros para proteger las puertas, lo que llevó al aumento de las OOCC._x000a__x000a_Los equipos y equipamiento no alteran la ejecución del proyecto, siendo las OOCC el item más sensible."/>
    <s v="OSCAR DIAZ DIAZ"/>
    <x v="12"/>
    <s v=" "/>
    <s v=""/>
    <s v=" "/>
    <s v=""/>
    <s v="02/04/2015"/>
    <s v="02/04/2015"/>
    <n v="0"/>
    <s v="04/02/2016"/>
    <n v="308"/>
    <s v="NA"/>
    <n v="0"/>
    <s v="03/02/2017"/>
    <n v="365"/>
    <s v="03/02/2017"/>
    <n v="365"/>
    <s v="22/02/2017"/>
    <n v="19"/>
    <s v="17/04/2017"/>
    <n v="54"/>
    <n v="746"/>
    <n v="746"/>
    <s v="No se dispone de informacion respecto a las causas que generaron mayores diferencias entre los hitos."/>
    <s v="A SUMA ALZADA SIN REAJUSTE"/>
    <n v="1"/>
    <s v=""/>
    <s v=""/>
    <s v=""/>
    <s v=""/>
    <s v="NO"/>
    <s v="MUNICIPIO"/>
    <s v="SI"/>
    <s v="MUNICIPIO"/>
    <s v="La iniciativa no  fue postulada a etapa de Diseño, solo cuenta con la ejecución, ya que la unidad tecnica , es el municipio y ellos elaboraron el Diseño."/>
    <n v="15402"/>
    <n v="55310"/>
    <n v="20783"/>
    <n v="0"/>
    <n v="0"/>
    <n v="1412266"/>
    <n v="0"/>
    <n v="0"/>
    <n v="0"/>
    <n v="0"/>
    <n v="1503761"/>
    <n v="15402"/>
    <n v="55310"/>
    <n v="20783"/>
    <n v="0"/>
    <n v="0"/>
    <n v="1412266"/>
    <n v="0"/>
    <n v="0"/>
    <n v="0"/>
    <n v="0"/>
    <n v="1503761"/>
    <s v="OBRA EJECUTADA SIN OBSERVACIONES."/>
    <n v="15402"/>
    <n v="55063"/>
    <n v="20979"/>
    <n v="0"/>
    <n v="0"/>
    <n v="1416683"/>
    <n v="0"/>
    <n v="0"/>
    <n v="0"/>
    <n v="0"/>
    <n v="1508127"/>
    <s v="1) decreto municipal N°793 del 18.06.2018 por un monto total para EQUIPAMIENTO por $55.062.262_x000a_2) decreto municipal N° 793 del 18.06.2018 por un monto total para EQUIPOS por $20.978.7485_x000a_3) decreto municipal N°1659 del 03.03.2017 por un monto total para CONSULTORÍA por $15.402.000._x000a_4) decreto municipal N°1658 del 14.02.2017 por un monto total para OBRAS CIVILES por: $1.409.114.556 _x000a_5) decreto municipal N°15.597 del 27.12.2017 por un monto total para aumento OBRAS CIVILES: $7.568.329 _x000a_    TOTAL CONTRATO OBRAS CIVILES: $1.416.682.885 (27-12-2017)"/>
    <n v="15402"/>
    <n v="55063"/>
    <n v="20979"/>
    <n v="0"/>
    <n v="0"/>
    <n v="1416683"/>
    <n v="0"/>
    <n v="0"/>
    <n v="0"/>
    <n v="0"/>
    <n v="1508127"/>
    <s v="SIN OBSERVACIONES "/>
    <n v="76038"/>
    <x v="0"/>
    <n v="15407"/>
    <n v="0"/>
    <n v="0"/>
    <n v="0"/>
    <n v="0"/>
    <n v="1416682"/>
    <n v="0"/>
    <n v="0"/>
    <n v="0"/>
    <n v="0"/>
    <n v="1432089"/>
    <n v="15708"/>
    <n v="0"/>
    <n v="0"/>
    <n v="0"/>
    <n v="0"/>
    <n v="1447888"/>
    <n v="0"/>
    <n v="0"/>
    <n v="0"/>
    <n v="0"/>
    <n v="1463596"/>
    <s v="LA OBRA SE EJECUTO EN LOS PLAZOS PROGRAMADOS POR LA UNIDAD TECNICA, SIN SUFRIR MAYORES ATRASOS."/>
    <n v="18128"/>
    <n v="65099"/>
    <n v="24461"/>
    <n v="0"/>
    <n v="0"/>
    <n v="1662202"/>
    <n v="0"/>
    <n v="0"/>
    <n v="0"/>
    <n v="0"/>
    <n v="1769890"/>
    <n v="0"/>
    <n v="15802"/>
    <n v="55063"/>
    <n v="20979"/>
    <n v="0"/>
    <n v="0"/>
    <n v="1453518"/>
    <n v="0"/>
    <n v="0"/>
    <n v="0"/>
    <n v="0"/>
    <n v="1545362"/>
    <n v="15699"/>
    <n v="55063"/>
    <n v="20979"/>
    <n v="0"/>
    <n v="0"/>
    <n v="1453518"/>
    <n v="0"/>
    <n v="0"/>
    <n v="0"/>
    <n v="0"/>
    <n v="1545259"/>
    <n v="-12.685986134731541"/>
    <n v="-12.691805705439318"/>
    <n v="-12.554671453890688"/>
    <n v="-6.6651050045218874E-3"/>
    <m/>
    <n v="1230.3017515923566"/>
    <n v="1157.2595541401274"/>
    <s v="los montos contratados y costos reales tuvieron una baja de 12,69% respecto a los montos recomendados.  Si bien el proyecto no tuvo reevaluaciones, si tuvo una modificación inferior al 10% por modificaciones al contrato que incrementaronM$7.568  las Obras Civiles producto de aumento techumbre, protección de lluvias en las puertas, ejecutar cubierta Techmnet e implementación sistema de ventilación área de duchas."/>
    <s v="Variación entre el -10% al -20%"/>
    <s v="Variación entre el -10% al -20%"/>
    <s v="Grande"/>
    <s v="Grande"/>
    <s v="MERCEDES RUEDA SAEZ"/>
    <x v="9"/>
    <s v=" "/>
    <s v=""/>
    <s v=" "/>
    <s v=""/>
    <s v="SI"/>
    <n v="1769890"/>
    <n v="7568"/>
    <n v="0.42759719530592294"/>
    <s v="El proyecto se incremento en OOCC porM$7.568 por aumento de contrato a valor moneda 2017."/>
    <x v="0"/>
    <s v="NO"/>
    <m/>
    <m/>
    <m/>
    <m/>
    <s v="El proyecto no muestra Revaluaciones, se revisa Historial Rate y después del primer RATE manual solo se dieron los Automáticos que corresponden. "/>
    <x v="0"/>
    <s v="COSTO ANUAL EQUIVALENTE"/>
    <n v="167431"/>
    <n v="167431"/>
    <n v="0"/>
    <x v="1"/>
    <s v=""/>
    <m/>
    <m/>
    <m/>
    <s v="El formulador indica que no hubo variación en el indicador de resultados, e plataforma no muestra grandes variaciones de presupuesto."/>
    <x v="1"/>
    <s v="El proyecto se ejecutó en un plazo de 13 meses, un 18,18% sobre el plazo total recomendado y sin considerar tiempos muertos.  Se observa que el proyecto tuvo retrasos en el ítem obras civiles, dando cuenta que la obra estuvo dentro de los parámetros  aceptables, No se explica el aumento con tiempos muertos, salvo con el ingreso del contrato de inicio y los modificatorios, ademas indica que existen 12 días de obra paralizada._x000a_Los costos fueron inferiores a los recomendados, no quedando justificada esta variación. Si bien el proyecto no tuvo reevaluaciones, si tuvo una modificación inferior al 10% por modificaciones al contrato que incrementaronM$7.568  las Obras Civiles producto de aumento techumbre, protección de lluvias en las puertas, ejecutar cubierta Techmnet e implementación sistema de ventilación área de duchas. _x000a_En cuanto a la superficie recomendada , tuvo modificaciones, con lo recomendado y lo real, pero solo justifica el aumento desde lo licitado a lo real. No justifica desde lo recomendado a lo licitado._x000a_Se observa en general, que no se justifican los datos entregados, si bien esta la documentación esta por si sola no explica las diferencias de lo ejecutado con lo recomendado, en cuanto a Plazos, costos, indicadores, superficies, etc._x000a_Se espera que indique claramente por ejemplo por que se paralizo obras por 12 días  y a pesar de las modificaciones de contrato ( que tampoco  son explicadas dentro del contexto de la obra) la ejecución se hizo casi por un 13% menos del monto asignado."/>
    <s v="CLAUDIO GUIÑEZ CERDA"/>
    <s v="SEREMI DE DESARROLLO SOCIAL REGION DE ÑUBLE"/>
    <s v="LOURDES VELEZ"/>
    <s v="DEPARTAMENTO DE ESTUDIOS - MDS"/>
  </r>
  <r>
    <s v="30124320-0"/>
    <s v="REPOSICION CANCHA ESTADIO MUNICIPAL DE CHERQUENCO, COMUNA VILCÚN"/>
    <x v="5"/>
    <x v="5"/>
    <s v="CAUTIN"/>
    <s v="VILCUN"/>
    <s v="9 - REGION DE LA ARAUCANIA"/>
    <x v="6"/>
    <x v="9"/>
    <x v="13"/>
    <x v="1"/>
    <x v="1"/>
    <s v="GOBIERNO REGIONAL - REGION DE LA ARAUCANIA"/>
    <s v="GOBIERNO REGIONAL"/>
    <s v="GOBIERNO REGIONAL"/>
    <s v="FINALIZADO"/>
    <x v="1"/>
    <s v="PERFIL"/>
    <s v="CHERQUENCO CUENTA CON UN ESTADIO MUN.DE MAS DE 20 AÑOS, POSEE UNA CANCHA DE TIERRA EN MUY MALAS CONDICIONES PARA LA PRÁCTICA DEL FUTBOL,DESGASTADO POR SU PROLONGADA UTILIZACIÓN,EL MUNICIPIO PRETENDE RECUPERAR ESTE RECINTO Y SATISFACER LA DEMANDA DEPORTIVA LOCAL, ADEMÁS DISMINUIR EL SEDENTARISMO"/>
    <s v="EL ESTADIO DE CHERQUENCO, ACTUALMENTE CUENTA CON UNA SUPERFICIE DE TIERRA, LA CUAL SE PRETENDE MEJORAR A TRAVES DE LAS_x000a_SIGUIENTES INTERVENCIONES:_x000a_- DRENAJE Y MEJORAMIENTO PREVIO DEL TERRENO DE JUEGO;_x000a_- SUMINISTRO E INSTALACIÓN CARPETA DE CÉSPED SINTÉTICA 8214M2_x000a_- INSTALACION ARCOS DE FÚTBOL, BANDERINES,_x000a_- PROTECCIÓN TRAS ARCOS (PARAPELOTAS)_x000a_- BANCA SUPLENTE_x000a_- CIERRE PERIMETRAL (MALLA OLIMPICA)_x000a_- REPARACIÓN DE GRADERÍAS EXISTENTES_x000a_- SUPERFICIE DE ACCESO A CANCHA_x000a_ADEMÁS CONTEMPLA UN SERVICIO DE ASESORÍA INSPECCIÓN TECNICA DE OBRAS (A.I.T.O.), DEPENDIENTE DE LA MUNICIPALIDAD DE VILCÚN"/>
    <n v="1348"/>
    <s v=" "/>
    <s v=" "/>
    <s v=" "/>
    <n v="5"/>
    <n v="6"/>
    <s v="se observan variaciones entre plazo recomendado y real, debido a que el profesional del primer contrato renuncio a los 2 meses de la prestación de servicios, y se debió contratar un 2do profesional lo cual significo un desface en las fechas."/>
    <n v="19.999999999999996"/>
    <n v="5"/>
    <n v="1"/>
    <s v="la compra fue a través proceso de licitación publica, y una vez adjudicado y recepcionada la orden de compra respectiva el plazo de entrega fue de  30 días. sin observaciones"/>
    <n v="-80"/>
    <m/>
    <m/>
    <s v=""/>
    <m/>
    <m/>
    <m/>
    <m/>
    <m/>
    <m/>
    <m/>
    <m/>
    <m/>
    <n v="5"/>
    <n v="7"/>
    <s v="aumentos de Plazos, se deben a tramitación de mejoras del sistema de drenaje de la cancha, según bases y términos de referencia eran de responsabilidad del contratista , el cual debió proponer sistema optimo y tuvo que tramitarse aprobación por parte del Gobierno Regional, con costo &quot;0&quot; para el proyecto."/>
    <n v="39.999999999999993"/>
    <s v="Variación de 30% al 50%"/>
    <n v="1"/>
    <n v="75"/>
    <m/>
    <m/>
    <m/>
    <m/>
    <m/>
    <m/>
    <m/>
    <m/>
    <m/>
    <m/>
    <m/>
    <m/>
    <n v="5"/>
    <n v="5"/>
    <n v="8"/>
    <n v="10"/>
    <n v="2"/>
    <s v="se generaron retrasos por aumentos de Plazos, de los cuales 30 días se debieron a tramitación de mejoras del sistema de drenaje de la cancha, según bases y términos de referencia eran de responsabilidad del contratista , el cual debió proponer sistema optimo y tuvo que tramitarse aprobación por parte del Gobierno Regional, con costo &quot;0&quot; para el proyecto. por otra parte, los trabajos se realizaron en época de clima adverso, por lo tanto para el pegado definitivo de la carpeta y las partidas involucradas en la fijación final, debieron ser pospuestas hasta tener condiciones de temperatura ambiente adecuadas. para este efecto se otorgaron 30 días mas de plazo."/>
    <n v="60.000000000000007"/>
    <n v="100"/>
    <s v="El proyecto se adjudico en un plazo inicial de 120 días._x000a_Luego la unidad financiera autorizó un aumento de plazo de 75 días._x000a_Plazo total 195 días_x000a__x000a_se generaron retrasos por aumentos de Plazos, de los cuales 75 días se debieron a tramitación de mejoras del sistema de drenaje de la cancha, según bases y términos de referencia eran de responsabilidad del contratista , el cual debió proponer sistema optimo y tuvo que tramitarse aprobación por parte del Gobierno Regional, con costo &quot;0&quot; para el proyecto. por otra parte, los trabajos se realizaron en época de clima adverso, por lo tanto para el pegado definitivo de la carpeta y las partidas involucradas en la fijación final, debieron ser pospuestas hasta tener condiciones de temperatura ambiente adecuadas. para este efecto se otorgaron 75 días mas de plazo."/>
    <s v="Variación del 50% al 100%"/>
    <s v="Un año"/>
    <s v="03/05/2017"/>
    <n v="454464"/>
    <n v="0"/>
    <n v="454464"/>
    <n v="454464"/>
    <n v="0"/>
    <s v="Contrato de obras civiles, de fecha 10 de abril de 2017, celebrado entre la Municipalidad de Vilcún e Importaciones y representaciones JJC LTDA Rut 77.634.360-5 monto M$445.812_x000a_Contratos de ITO, _x000a_Ignacio Andrés Howar Osses, persona natural, RUT Nº 18.438.642-9 , por M$ 1.600_x000a_Daniela Isabel Burgos Quezada, persona natural,  RUT Nº 20.900.150-0 por M$ 2.400_x000a_Contratos equipamiento_x000a_COMERCIALIZADORA GONZALO ALFONSO BARBASTE MORALES E.I.R.L. en adelante Oferente, Rut N° 76.592.125-2, representada por don GONZALO ALFONSO BARBASTE MORALES cédula de identidad N° 13.595.914-6, por el monto de M$9.900"/>
    <s v="BIP = SIGFE"/>
    <x v="1"/>
    <n v="8214"/>
    <n v="8214"/>
    <n v="100"/>
    <s v="si bien es cierto el proyecto sufrió modificaciones en su sistema de drenaje, estas no afectaron la magnitud aprobada para el proyecto."/>
    <s v="El proyecto no tuvo modificaciones en magnitud"/>
    <x v="2"/>
    <s v="la recepción provisoria fue realizada por la comisión conformada por la DOM , SECPLAC y profesional SECPLAC, se llevo a cabo y no se encontraron observaciones , irregularidades ni anomalías. se recepciona a conformidad."/>
    <s v="22/11/2017"/>
    <s v="  la recepción definitiva se realiza sin observaciones"/>
    <s v="20/11/2018"/>
    <s v="SI"/>
    <s v="30/11/2017"/>
    <s v="no se observan situaciones anómalas en el uso de la cancha, se ha comportado de buena manera, eso si , es necesaria la constante y periódica mantencion, por lo que los equipos de peinado y relleno de caucho siempre debieran considerarse como parte del proyecto. "/>
    <s v=""/>
    <x v="0"/>
    <s v="se debió realizar replanteo de sistema de drenaje, lo cual estaba considerado en los términos de referencia, esta situación significo modificar técnicamente el sistema propuesto, sin embargo dicha modificación fue sin costo para el proyecto. a la fecha a respondido de buena forma.,"/>
    <s v="CARLOS ARIAS AGUILERA"/>
    <x v="13"/>
    <s v=" "/>
    <s v=""/>
    <s v="FERNANDA MATURANA DIAZ"/>
    <s v="DEPARTAMENTO DE ESTUDIOS - MDS"/>
    <s v="09/05/2016"/>
    <s v="09/05/2016"/>
    <n v="0"/>
    <s v="04/10/2016"/>
    <n v="148"/>
    <s v="NA"/>
    <n v="0"/>
    <s v="03/04/2017"/>
    <n v="181"/>
    <s v="03/04/2017"/>
    <n v="181"/>
    <s v="03/05/2017"/>
    <n v="30"/>
    <s v="31/08/2017"/>
    <n v="120"/>
    <n v="479"/>
    <n v="479"/>
    <s v="El Mensaje solicitando la aprobación de los recursos al Consejo Regional fue de fecha 30-08-2016_x000a_El Acuerdo del CORE que aprueba los recursos fue de fecha                                                  12-09-2016_x000a_La Resolución GORE que aprueba el Convenio Mandato con la Unidad Técnica fue el     10-11-2015 _x000a_La licitación fue llamada mediante ID 3477-10-LR17(3489-15-LR 17 malo) con fecha17-01-2017_x000a_La apertura de licitación fue con fecha                                                                                       17-02-2017"/>
    <s v="A SUMA ALZADA SIN REAJUSTE"/>
    <n v="1"/>
    <s v=""/>
    <s v=""/>
    <s v=""/>
    <s v=""/>
    <s v=""/>
    <s v=""/>
    <s v="SI"/>
    <s v="MUNICIPIO"/>
    <s v="El formulador y unidad técnica fue el M. de Vilcún, _x000a_La unidad financiera fue el GORE"/>
    <n v="4000"/>
    <n v="9919"/>
    <n v="0"/>
    <n v="0"/>
    <n v="0"/>
    <n v="445937"/>
    <n v="0"/>
    <n v="0"/>
    <n v="0"/>
    <n v="0"/>
    <n v="459856"/>
    <n v="4000"/>
    <n v="9919"/>
    <n v="0"/>
    <n v="0"/>
    <n v="0"/>
    <n v="445937"/>
    <n v="0"/>
    <n v="0"/>
    <n v="0"/>
    <n v="0"/>
    <n v="459856"/>
    <s v="No Hay."/>
    <n v="4000"/>
    <n v="9901"/>
    <n v="0"/>
    <n v="0"/>
    <n v="0"/>
    <n v="440563"/>
    <n v="0"/>
    <n v="0"/>
    <n v="0"/>
    <n v="0"/>
    <n v="454464"/>
    <s v="El Contrato Inicial de Obras Civiles fue por M$445.812._x000a_Se debió hacer una rebaja por                       N$ -    5.249_x000a__x000a_Esta rebaja se realizó a solicitud del Gobierno Regional ya que el Contrato de Obras CIviles, no correspondiendo a dicho item."/>
    <n v="4000"/>
    <n v="9901"/>
    <n v="0"/>
    <n v="0"/>
    <n v="0"/>
    <n v="440563"/>
    <n v="0"/>
    <n v="0"/>
    <n v="0"/>
    <n v="0"/>
    <n v="454464"/>
    <s v="No existe diferencia entre lo efectivamente pagado y lo consignado en SIGFE"/>
    <n v="0"/>
    <x v="1"/>
    <n v="4000"/>
    <n v="9901"/>
    <n v="0"/>
    <n v="0"/>
    <n v="0"/>
    <n v="440563"/>
    <n v="0"/>
    <n v="0"/>
    <n v="0"/>
    <n v="0"/>
    <n v="454464"/>
    <n v="4104"/>
    <n v="9901"/>
    <n v="0"/>
    <n v="0"/>
    <n v="0"/>
    <n v="452018"/>
    <n v="0"/>
    <n v="0"/>
    <n v="0"/>
    <n v="0"/>
    <n v="466023"/>
    <s v=""/>
    <n v="4501"/>
    <n v="11161"/>
    <n v="0"/>
    <n v="0"/>
    <n v="0"/>
    <n v="501773"/>
    <n v="0"/>
    <n v="0"/>
    <n v="0"/>
    <n v="0"/>
    <n v="517435"/>
    <n v="0"/>
    <n v="4104"/>
    <n v="9901"/>
    <n v="0"/>
    <n v="0"/>
    <n v="0"/>
    <n v="457404"/>
    <n v="0"/>
    <n v="0"/>
    <n v="0"/>
    <n v="0"/>
    <n v="471409"/>
    <n v="4105"/>
    <n v="9901"/>
    <n v="0"/>
    <n v="0"/>
    <n v="0"/>
    <n v="452018"/>
    <n v="0"/>
    <n v="0"/>
    <n v="0"/>
    <n v="0"/>
    <n v="466024"/>
    <n v="-8.8950302936600778"/>
    <n v="-9.9357407210567512"/>
    <n v="-9.9158384369027459"/>
    <n v="-1.1423201508668712"/>
    <m/>
    <n v="56.735329924519114"/>
    <n v="55.030192354516679"/>
    <s v="El proyecto no incurrió en modificaciones que incrementaran el monto contratado respecto del monto del contrato original,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ediano"/>
    <s v="Mediano"/>
    <s v="HELGA CORTÉS REYES"/>
    <x v="6"/>
    <s v=" "/>
    <s v=""/>
    <s v="FERNANDA MATURANA DIAZ"/>
    <s v="DEPARTAMENTO DE ESTUDIOS - MDS"/>
    <s v="SI"/>
    <n v="517435"/>
    <n v="0"/>
    <n v="0"/>
    <s v="se llevaron a cabo modificaciones para mejorar del sistema de drenaje de la cancha, según bases y términos de referencia eran de responsabilidad del contratista , el cual debió proponer sistema optimo . esta modificación tuvo costo &quot;0&quot; para el proyecto, por lo tanto no paso a re-evaluación, solo fue visada  por el GORE. (se agrega como incremento /disminución la cantidad de 1, solo para efecto de poder enviar ya que no acepta el 0."/>
    <x v="0"/>
    <s v="NO"/>
    <m/>
    <m/>
    <m/>
    <m/>
    <s v="El proyecto no fue reevaluado. Sin embargo, se debió realizar replanteo de sistema de drenaje."/>
    <x v="0"/>
    <s v="COSTO ANUAL EQUIVALENTE"/>
    <n v="58234"/>
    <n v="58234"/>
    <n v="0"/>
    <x v="1"/>
    <s v=""/>
    <m/>
    <m/>
    <m/>
    <s v="No cambió el indicador."/>
    <x v="1"/>
    <s v="El proyecto fue chico y no tuvo mayores inconvenientes. El proyecto no fue reevaluado, sin embargo a costo cero el contratista tuvo que proponer el mejoramiento del sistema de drenaje_x000a_Se debió realizar replanteo de sistema de drenaje, lo cual estaba considerado en los términos de referencia, esta situación significo modificar técnicamente el sistema propuesto, sin embargo dicha modificación fue sin costo para el proyecto. a la fecha a respondido de buena forma.,"/>
    <s v="CRISTOBAL EDUARDO OYARZUN PARRA"/>
    <s v="SEREMI DE DESARROLLO SOCIAL REGION DE LA ARAUCANIA"/>
    <s v="FERNANDA MATURANA DIAZ"/>
    <s v="DEPARTAMENTO DE ESTUDIOS - MDS"/>
  </r>
  <r>
    <s v="20178868-0"/>
    <s v="REPOSICION HOSPITAL DE FLORIDA,FLORIDA"/>
    <x v="2"/>
    <x v="2"/>
    <s v="CONCEPCION"/>
    <s v="FLORIDA"/>
    <s v="8 - REGION DEL BIO BIO"/>
    <x v="1"/>
    <x v="1"/>
    <x v="14"/>
    <x v="0"/>
    <x v="0"/>
    <s v="MINISTERIO DE SALUD"/>
    <s v="MINISTERIO DE SALUD"/>
    <s v="MINISTERIO"/>
    <s v="FINALIZADO"/>
    <x v="1"/>
    <s v="DISEÑO"/>
    <s v="EL HOSPITAL DE FLORIDA CONSTRUIDO EL AÑO 1939 CON ESTRUCTURA DE MADERA CON  INSTALACIONES QUE AGOTARON SU VIDA UTIL Y ESTADO DE CONSERVACION MENOS QUE REGULAR . CLARAMENTE ES UN ESTABLECIMIENTO QUE NO REUNE LAS CONDICIONES  NI LA NORMATIVA BASICA PARA ACREDITACION  EN LA ATENCION DE SUS USUARIOS."/>
    <s v="EL PROYECTO CONTEMPLA LA REPOSICION DEL HOSPITAL DE FLORIDA EN UN NUEVO TERRENO. EL NUEVO ESTABLECIMIENTO TENDRA 3947,3 M2 , EN DOS NIVELES.   SE CONTEMPLA LA COMPRA DEL EQUIPAMIENTO COMPLETO, EQUIPOS Y LA REPOSICION DE UNA AMBULANCIA BASICA._x000a_SE INCLUYEN EN LA INVERSION LOS COSTOS DE ASESORIA A LA INSPECCION Y EL PAGO DE DERECHOS Y APORTES FINANCIEROS REEMBOLSABLES EN EL ITEM OTROS."/>
    <n v="9240"/>
    <s v=" "/>
    <s v=" "/>
    <s v=" "/>
    <n v="18"/>
    <n v="32"/>
    <s v="NO SE PRESUPUESTÓ DEBIDAMENTE ESTE ITEM, LO ANTERIOR EN ATENCIÓN A QUE LOS AITOS DEBEN ESTAR HASTA EL FINAL DE LAS OBRAS Y HASTA LA AUTORIZACION SANITARIA Y ESTO NO SE PROGRAMÓ DE ESTA MANERA ."/>
    <n v="77.777777777777771"/>
    <n v="18"/>
    <n v="14"/>
    <s v="se logró realizar las gestiones de compra en menos meses "/>
    <n v="-22.222222222222221"/>
    <n v="18"/>
    <n v="12"/>
    <s v="se logró  ejecución en menos meses "/>
    <n v="-33.333333333333336"/>
    <m/>
    <m/>
    <m/>
    <m/>
    <n v="18"/>
    <n v="13"/>
    <s v="Sin observaciones "/>
    <n v="-27.777777777777779"/>
    <n v="21"/>
    <n v="21"/>
    <s v="HUBO  AUMENTO DE PLAZO    EN  RELACION AL PLAZO CONTRACTUAL INICIAL QUE FUE POR 545 DÍAS. EL  PROYECTO FINALIZA EN 2017 Y ENTRA EN OPERACIONES DESPUES DE LA AUTORIZACION SANITARIA ES DECIR, EL 06  DICIEMBRE DE 2017. POR TANTO     NO HAY  DESVIACION   EN RELACION  AL PLAZO QUE SE HABIA PRESUPUESTADO EN LA RECOMENDACION DEL PROYECTO._x000a_ , SIN EMBARGO EN 2018   DEBIO ABRIRSE UN CONTRATO PARA PAGAR A EMPRESA POR RETENCIONES QUE DEBIA  DEVOLVERSELE Y POR LO CUAL SE PIDIO DECRETO A MINSAL PARA ELLO. "/>
    <n v="0"/>
    <s v="Sin variación"/>
    <n v="0"/>
    <n v="0"/>
    <m/>
    <m/>
    <m/>
    <m/>
    <n v="6"/>
    <n v="3"/>
    <s v="Esta compra  se realizó en menos meses "/>
    <n v="-50"/>
    <n v="1"/>
    <n v="0"/>
    <s v="este proyecto   no   requirió finalmente de item OTROS GASTOS "/>
    <n v="-100"/>
    <n v="32"/>
    <n v="32"/>
    <n v="32"/>
    <n v="32"/>
    <n v="0"/>
    <s v="no existe en general desviaciones importantes en los plazos recomendados y los reales del proyecto."/>
    <n v="0"/>
    <n v="0"/>
    <s v="No hay variaciones entre plazo estimado y plazo real. _x000a_Se hace presente que el servicio de salud Concepción puso especial esfuerzo en el cumplimiento de la programación de este hospital que fue el primero de los 20 hospitales que debían quedar construidos dentro del programa de gobierno de 60 hospitales (20 construidos, 20  en ejecución y 20 en diseño)"/>
    <s v="Sin variación"/>
    <s v="Tres años"/>
    <s v="08/01/2016"/>
    <n v="8622851"/>
    <n v="7683"/>
    <n v="8630534"/>
    <n v="8638449"/>
    <n v="-7915"/>
    <s v="Los contratos efectuados para este proyecto son múltiples  _x000a_En  el caso de Equipos y equipamiento se encuentran claramente ingresados en el BIP._x000a_Para el item de obras civiles que representa el  mayor gasto también se subió los contratos al BIP en su oportunidad . fecha de inicio 30 de diciembre de 2015. con fecha de termino 31 de marzo  2018.   y un aumento de obras desde el 10 de abril de 2018 al  10 de mayo de 2018._x000a__x000a__x000a_Importante señalar que este proyecto   fue sometido a reevaluación para allegar más recursos al item Obras civiles._x000a_No existen contratos asociados al proyecto pagados con recursos propios."/>
    <s v="BIP &lt; SIGFE"/>
    <x v="1"/>
    <n v="3947"/>
    <n v="3947"/>
    <n v="100"/>
    <s v="No existió  cambios en la superficie  recomendada  de la ejecutada real"/>
    <s v="No hubo variaciones en la magnitud del proyecto."/>
    <x v="2"/>
    <s v="En Concepción, a 21 de Agosto de 2017,Comisión de Recepción Provisional del Servicio de Salud Concepción, designada mediante Resolución Exenta 3D/ 25392 de fecha 02 de Agosto de 2017, compuesta por los funcionarios que suscriben la presente Acta, proceden a realizar Recepción_x000a_Provisional con Observaciones de la Obra denominada &quot;REPOSICION HOSPITAL DE FLORIDA&quot;, ejecutada por la empresa CONSTRUCTORA AGENCIA ECISA CHILE S.A., la que fuese adjudicada según Resolución Afecta 872 de fecha 10.12.2015 y por la Resolución Exenta N° 1D/7999 del 30.12.2015 y que aprueba el Contrato respectivo. En consecuencia, los trabajos se reciben CON OBSERVACIONES, de acuerdo a listado adjunto._x000a_Posteriormente el  el 29 de septiembre de 2017 se recibe obra sin observaciones."/>
    <s v="29/09/2017"/>
    <s v="El proyecto no se ha recibido definitivamente en atención a que la empresa constructora   no realizó adecuadamente  el proceso de post venta  que corresponde al tiempo entre ambas recepciones . Lo anterior ocurre porque durante ese lapzo   la empresa se fue a la quiebra , no cumpliendo con reparaciones de post venta en distintos  módulos del edificio. Lo que ha implicado el cobro de la boleta de garantia y  cuyo status se encuentra pendiente,  dada la negativa de la aseguradora   en retribuir  el monto de la boleta.  Se informa que el tema lo más probable es que se  judicialice."/>
    <s v=""/>
    <s v="SI"/>
    <s v="06/12/2017"/>
    <s v="LA empresa constructora   no realizó adecuadamente  el proceso de post venta  que corresponde al tiempo entre ambas recepciones . Lo anterior ocurre porque durante ese lapzo   la empresa se fue a la quiebra , no cumpliendo con reparaciones de post venta en distintos  módulos del edificio. "/>
    <s v=""/>
    <x v="0"/>
    <s v=""/>
    <s v="VERONICA SANHUEZA ARRIAGADA"/>
    <x v="14"/>
    <s v="ALEJANDRA MONTERO BARRERA"/>
    <s v="SEREMI DE DESARROLLO SOCIAL REGION DEL BIO BIO"/>
    <s v=" "/>
    <s v=""/>
    <s v="19/12/2014"/>
    <s v="19/12/2014"/>
    <n v="0"/>
    <s v="26/01/2015"/>
    <n v="38"/>
    <s v="01/10/2015"/>
    <n v="248"/>
    <d v="2015-05-16T00:00:00"/>
    <m/>
    <s v="30/12/2015"/>
    <n v="90"/>
    <s v="08/01/2016"/>
    <n v="9"/>
    <s v="08/01/2016"/>
    <n v="0"/>
    <n v="385"/>
    <n v="385"/>
    <s v="LAS CAUSAS FUNDAMENTALES ENTRE EL PRIMER CONTRATO DEL PROYECTO Y EL PRIMER CONTRATO DE OBRAS ESTA DADO POR LA NECESIDAD DE CONTRATAR LOS AITOS DEL PROYECTO ANTES DEL INICIO DE INICIO DE OBRAS PARA . 136 DIAS _x000a__x000a_EL PRIMER GASTO ADMINISTRATIVO NO SE JUSTIFICABA ANTES DEL INICIO DE OBRAS CIVILES YA QUE LOS GASTOS ADMINISTRATIVOS ESTABAN DIRECTAMENTE RELACIONADOS CON LOS VIATICOS ASOCIADOS AL ITO DE LAS OBRAS.  Y ALGUNAS PUBLICACIONES "/>
    <s v="A SUMA ALZADA SIN REAJUSTE"/>
    <n v="4"/>
    <s v=""/>
    <s v=""/>
    <s v=""/>
    <s v=""/>
    <s v="SI"/>
    <s v="SERVICIO"/>
    <s v="SI"/>
    <s v="SERVICIO"/>
    <s v="Servicio de Salud Concepcion"/>
    <n v="153356"/>
    <n v="283515"/>
    <n v="410009"/>
    <n v="0"/>
    <n v="7231"/>
    <n v="6725904"/>
    <n v="0"/>
    <n v="42001"/>
    <n v="35001"/>
    <n v="0"/>
    <n v="7657017"/>
    <n v="153356"/>
    <n v="283515"/>
    <n v="410009"/>
    <n v="0"/>
    <n v="7231"/>
    <n v="6725904"/>
    <n v="0"/>
    <n v="42001"/>
    <n v="35001"/>
    <n v="0"/>
    <n v="7657017"/>
    <s v="SIN OBSERVACIONES "/>
    <n v="156833"/>
    <n v="310647"/>
    <n v="424067"/>
    <n v="0"/>
    <n v="7683"/>
    <n v="7700842"/>
    <n v="0"/>
    <n v="43205"/>
    <n v="0"/>
    <n v="0"/>
    <n v="8643277"/>
    <s v="LA DIFERENCIA EN EL ITEM EQUIPAMIENTO  ES QUE NO SE ALCANZO A COMPRAR UN EQUIPAMIENTO   DE LOS CONTRATOS REALIZADOS"/>
    <n v="156833"/>
    <n v="305818"/>
    <n v="424067"/>
    <n v="0"/>
    <n v="7684"/>
    <n v="7700842"/>
    <n v="0"/>
    <n v="43205"/>
    <n v="0"/>
    <n v="0"/>
    <n v="8638449"/>
    <s v="LA DIFERENCIA EN OBRAS CIVILES SE DEBE  A QUE EN EL BIP   SE  CARGO DE MENOS UN ESTADO DE PAGO EN EL AÑO 2017   PERO SIGFE REFLEJA EL VERDADERO GASTO._x000a__x000a_SE INFORMA QUE EL ITEM OTROS GASTOS   NO FUE UTILIZADO "/>
    <n v="0"/>
    <x v="1"/>
    <n v="156833"/>
    <n v="305818"/>
    <n v="424067"/>
    <n v="0"/>
    <n v="7684"/>
    <n v="7700842"/>
    <n v="0"/>
    <n v="43205"/>
    <n v="0"/>
    <n v="0"/>
    <n v="8638449"/>
    <n v="162829"/>
    <n v="313919"/>
    <n v="435093"/>
    <n v="0"/>
    <n v="8221"/>
    <n v="8074539"/>
    <n v="0"/>
    <n v="44328"/>
    <n v="0"/>
    <n v="0"/>
    <n v="9038929"/>
    <s v="EN GENERAL ESTE PROYECTO FUE LLEVADO A CABO SIN MAYORES PROBLEMAS CON LA EJECUCION  DEL GASTO"/>
    <n v="180496"/>
    <n v="333690"/>
    <n v="482570"/>
    <n v="0"/>
    <n v="8511"/>
    <n v="7916223"/>
    <n v="0"/>
    <n v="49434"/>
    <n v="41195"/>
    <n v="0"/>
    <n v="9012119"/>
    <n v="9013437"/>
    <n v="162829"/>
    <n v="323252"/>
    <n v="445135"/>
    <n v="0"/>
    <n v="8221"/>
    <n v="8229886"/>
    <n v="0"/>
    <n v="45658"/>
    <n v="0"/>
    <n v="0"/>
    <n v="9214981"/>
    <n v="162827"/>
    <n v="313924"/>
    <n v="435095"/>
    <n v="0"/>
    <n v="8221"/>
    <n v="8096085"/>
    <n v="0"/>
    <n v="44328"/>
    <n v="0"/>
    <n v="0"/>
    <n v="9060480"/>
    <n v="2.2509911376003888"/>
    <n v="0.53662185330665135"/>
    <n v="2.2720683841271239"/>
    <n v="-1.6766285247902357"/>
    <n v="0.52192077228696565"/>
    <n v="2295.5358500126677"/>
    <n v="2051.199645300228"/>
    <s v="El proyecto se ajusta a los montos recomendados, considerando los montos reevaluados de obras civiles y consultoria y los originales de los demas itemes. _x000a__x000a_El item otros gastos que consideraba aporte financiero reembolsable  a empresa sanitaria no se requirió."/>
    <s v="Variación de 0 a +-10%"/>
    <s v="Variación de 0 a +-10%"/>
    <s v="Muy Grande"/>
    <s v="Muy Grande"/>
    <s v="VERONICA SANHUEZA ARRIAGADA"/>
    <x v="1"/>
    <s v="ALEJANDRA MONTERO BARRERA"/>
    <s v="SEREMI DE DESARROLLO SOCIAL REGION DEL BIO BIO"/>
    <s v=" "/>
    <s v=""/>
    <s v="NO"/>
    <m/>
    <m/>
    <m/>
    <s v=" "/>
    <x v="1"/>
    <s v="SI"/>
    <n v="1"/>
    <n v="7049494"/>
    <n v="9013437"/>
    <n v="27.859347068030704"/>
    <s v="Se realizó una reevaluacion debido a que se tuvo que declarar desiertas tres licitaciones ya que  las ofertas llegaban casi al doble de lo aprobado._x000a_se reestudia el presupuesto y se rebajan algunas partidas consideradas como no indispensables y que elevaban el costo por m2, como por ejemplo quincho, pavimento de estacionamientos, estanque de aguas grises, dos ascensores, etc_x000a__x000a_Servicio de Salud informa que no hubo modificaciones de contrato. "/>
    <x v="1"/>
    <s v="COSTO ANUAL EQUIVALENTE"/>
    <n v="1677569"/>
    <n v="1682736"/>
    <n v="0.30800521468863362"/>
    <x v="2"/>
    <s v=""/>
    <m/>
    <m/>
    <m/>
    <s v="La variacion en el indicador de costo sufre un aumento de 0,31%, consecuente con un aumento de  0,54% en los costos totales del proyecto."/>
    <x v="1"/>
    <s v="El plazo de ejecucion se ajustó exactamente al estimado_x000a_Se realiza una reevaluacion debido a que el presupuesto de obras civiles se encontraba subvalorado; en ella se eliminaron algunas partidas incluidas en la recomendacion original, tales como quincho, pavimentos de estacionamientos, estanque de aguas grises, dos de los cuatro ascensores incluidos en el diseño, las cuales no se estimaron como indispensables._x000a_El costo real del proyecto se ajusta a lo recomendado en reevaluacion."/>
    <s v="ALEJANDRA MONTERO BARRERA"/>
    <s v="SEREMI DE DESARROLLO SOCIAL REGION DEL BIO BIO"/>
    <s v="FERNANDA MATURANA DIAZ"/>
    <s v="DEPARTAMENTO DE ESTUDIOS - MDS"/>
  </r>
  <r>
    <s v="30102418-0"/>
    <s v="CONSTRUCCION COMPLEJO EDUCACIONAL NUEVA ALBORADA-TEODORO SCHMIDT"/>
    <x v="5"/>
    <x v="5"/>
    <s v="CAUTIN"/>
    <s v="TEODORO SCHMIDT"/>
    <s v="9 - REGION DE LA ARAUCANIA"/>
    <x v="5"/>
    <x v="8"/>
    <x v="10"/>
    <x v="1"/>
    <x v="1"/>
    <s v="GOBIERNO REGIONAL - REGION DE LA ARAUCANIA"/>
    <s v="GOBIERNO REGIONAL"/>
    <s v="GOBIERNO REGIONAL"/>
    <s v="FINALIZADO"/>
    <x v="0"/>
    <s v="DISEÑO"/>
    <s v="LA ESCUELA NUEVA ALBORADA, TIENE MÁS DE 50 AÑOS DE USO, PRESENTANDO CONSIDERABLES DEFICIENCIAS E INSUFICIENCIA EN SU INFRAESTRUCTURA, LO CUAL HACE UN ESTABLECIMIENTO INCOMODO, INSEGURO, POCO ATRACTIVO Y FUNCIONAL, ETC, GENERANDO CON ELLO EXÓDO DE MATRÍCULA Y DESCONTENTO DE LA COMUNIDAD ESCOLAR."/>
    <s v="SE CONSULTA CONSTRUCCION NUEVO ESTABLECIMIENTO EN DOS NIVELES CON APROX 3691 M2, CONTEMPLANDO ENTRE OTRAS : OF DIRECTOR E INSPECTOR GENERAL, UTP, ARCHIVO, SALA PROFESORESPORTERIA, ENFERMERIA, 12 AULAS PARA 40 ALUMNOS, MULTITALLER, BIBLIOTECA, SALA IDIOMAS, SALA COMPUTACION, TALLER AUDIOVISUALES, LABORATORIO, DEPENDENCIAS PRE BASICA, SALA INTEGRACION, GIMNASIO."/>
    <n v="545"/>
    <s v=" "/>
    <s v=" "/>
    <s v=" "/>
    <n v="14"/>
    <n v="9"/>
    <s v="Mediante Res. DA N°2169-21.12.2015 se realizó la contratación de un asesor a la inspección fiscal, la que fue terminada con fecha 21.09.2016 debido a la renuncia voluntaria del mismo."/>
    <n v="-35.714285714285708"/>
    <n v="2"/>
    <n v="3"/>
    <s v="El ítem equipamiento no es de responsabilidad de la Dirección Regional de Arquitectura.-"/>
    <n v="50"/>
    <n v="2"/>
    <n v="5"/>
    <s v="El ítem equipos no es de responsabilidad de la Dirección Regional de Arquitectura.-"/>
    <n v="150"/>
    <m/>
    <m/>
    <m/>
    <m/>
    <n v="14"/>
    <n v="38"/>
    <s v="Los gastos administrativos que son de cargo de la Unidad Técnica hasta la liquidación del contrato la que procede luego de la Recepción definitiva de la obra el día 19.06.2018."/>
    <n v="171.42857142857144"/>
    <n v="13"/>
    <n v="13"/>
    <s v="Mediante Res. DA N°15-19.07.2015 se adjudicó el contrato por 360 días y en forma posterior se aprobó una modificación de obra, otorgándole 30 días mas, totalizando como plazo contractual 390 días corridos."/>
    <n v="0"/>
    <s v="Sin variación"/>
    <n v="1"/>
    <n v="30"/>
    <m/>
    <m/>
    <m/>
    <m/>
    <m/>
    <m/>
    <m/>
    <m/>
    <m/>
    <m/>
    <m/>
    <m/>
    <n v="14"/>
    <n v="14"/>
    <n v="38"/>
    <n v="38"/>
    <n v="0"/>
    <s v="La principal diferencia de los plazos recomendados y reales se encuentran en  los Gastos Administrativos, ya que se utilizan por parte de la Unidad Técnica durante todo el periodo del contrato hasta su liquidación, la que se efectuó mediante Res. DA N°17 de fecha 29.06.2018.-"/>
    <n v="171.42857142857144"/>
    <n v="171.42857142857144"/>
    <s v="Mediante Res. DA N°15-19.07.2015 se adjudicó el contrato por 360 días y en forma posterior se aprobó una modificación de obra (modificación al proyecto de pavimentación), otorgándole 30 días mas, totalizando como plazo contractual 390 días corridos._x000a__x000a_La principal diferencia de los plazos recomendados y reales se encuentran en  los Gastos Administrativos, ya que se utilizan por parte de la Unidad Técnica durante todo el periodo del contrato hasta su liquidación, la que se efectuó mediante Res. DA N°17 de fecha 29.06.2018.-"/>
    <s v="Variación &gt; al 100%"/>
    <s v="Mayor a 3 años"/>
    <s v="10/08/2015"/>
    <n v="3276879"/>
    <n v="7263"/>
    <n v="3284142"/>
    <n v="3284141"/>
    <n v="1"/>
    <s v="-Por Res. DA N°15-19.07.2015 se adjudicó el contrato por $3.098.422.359, el que fue incrementado en $30.468.742 debido a una modificacion de obra, totalizando $ 3.128.891.101.-_x000a_- Los gastos administrativos gastados fueron $4.752.949 y se devolvieron al mandante $2.510.051.-_x000a_- La asesoría a la inspección fiscal tuvo un gasto de $11.200.000"/>
    <s v="BIP = SIGFE"/>
    <x v="1"/>
    <n v="3691"/>
    <n v="3691"/>
    <n v="100"/>
    <s v="Sin observación."/>
    <s v="sin cambios"/>
    <x v="2"/>
    <s v="Acta de Recepción Provisoria de fecha 12.10.2016"/>
    <s v="12/10/2016"/>
    <s v="Acta de Recepción Definitiva de fecha 19.06.2018"/>
    <s v="19/06/2018"/>
    <s v="SI"/>
    <s v="14/10/2016"/>
    <s v="Obra entregada al Municipio a Explotación el día 14.10.2016, se desconoce si existen situaciones que afecten la normal operación del proyecto."/>
    <s v=""/>
    <x v="0"/>
    <s v="Visitas de los usuarios durante la construcción de la obra."/>
    <s v="MARIA CRISTINA CACERES VIDAL"/>
    <x v="10"/>
    <s v=" "/>
    <s v=""/>
    <s v=" "/>
    <s v=""/>
    <s v="03/11/2014"/>
    <s v="19/11/2014"/>
    <n v="16"/>
    <s v="08/01/2015"/>
    <n v="50"/>
    <s v="30/04/2015"/>
    <n v="112"/>
    <s v="01/08/2015"/>
    <n v="93"/>
    <s v="01/08/2015"/>
    <n v="93"/>
    <s v="10/08/2015"/>
    <n v="9"/>
    <s v="31/08/2015"/>
    <n v="21"/>
    <n v="301"/>
    <n v="285"/>
    <s v="El proyecto sometido a aprobación de financiamiento por el Consejo Regional con fecha 19-12-2014._x000a_La aprobación del financiamiento por parte del Consejo Regional fue                   con fecha 23-12-2014._x000a_Por encontrarse cerrado el año presupuestario 2014 para nuevas creaciones presupuestarias, esta se realiza el año 2015._x000a_Las obras civiles fueron licitadas mediante ID Licitación: 826-14-LP15, con fecha de publicación el 30-03-2015 y fecha de cierre el 26-05-2015"/>
    <s v="A SUMA ALZADA SIN REAJUSTE"/>
    <n v="1"/>
    <s v=""/>
    <s v=""/>
    <s v=""/>
    <s v=""/>
    <s v="SI"/>
    <s v="MUNICIPIO"/>
    <s v="SI"/>
    <s v="MUNICIPIO"/>
    <s v="no hay"/>
    <n v="24503"/>
    <n v="54317"/>
    <n v="95920"/>
    <n v="0"/>
    <n v="7051"/>
    <n v="3108864"/>
    <n v="0"/>
    <n v="0"/>
    <n v="0"/>
    <n v="0"/>
    <n v="3290655"/>
    <n v="25243"/>
    <n v="55952"/>
    <n v="98808"/>
    <n v="0"/>
    <n v="7263"/>
    <n v="3202466"/>
    <n v="0"/>
    <n v="0"/>
    <n v="0"/>
    <n v="0"/>
    <n v="3389732"/>
    <s v="Sin observaciones."/>
    <n v="12600"/>
    <n v="54754"/>
    <n v="80633"/>
    <n v="0"/>
    <n v="7263"/>
    <n v="3128891"/>
    <n v="0"/>
    <n v="0"/>
    <n v="0"/>
    <n v="0"/>
    <n v="3284141"/>
    <s v="No existen diferencias, excepto las propias del redondeo a M$ de los distintos sistemas._x000a__x000a_Las OOCC se adjudicaron por Res. DA N°15-19.07.2015 se adjudicó el contrato por M$3.098.422, el que fue incrementado en M$30.461 para una modificación de obra, totalizando M$ 3.128.891._x000a__x000a_La Consultoría fue contratada por la Unidad Técnica mediante Resolución N° 2.169 de fecha 31/12/2015_x0009_al consultor RUT 6.822.544-2 Nelson Reinaldo Pizarro Vergara_x0009_por la suma de M$ 19.600 de los cuales se ejecutaron M$12.600 ya que el Consultor se retiro con antelación._x000a__x000a__x000a_El equipamiento fue adquirido mediante Convenio marco, según el siguiente detalle:_x000a_Resolución N° 1.318 de fecha 23/12/2016 al proveedor RUT 6189.318-0 ENILDA TERESA  FIGUEROA MELLADO_x0009_por M$ 15.343_x000a_Resolución N° 1.129 de fecha 24/10/2017 al proveedor RUT 83.732.700-8 Indumac Ltda.  Por M$ 39.411_x000a__x000a__x000a_Los equipos fueron adquirido mediante Convenio marco, según el siguiente detalle:_x000a__x000a_Resolución de la Unidad Técnica N°251 de fecha 02/03/2017 del proveedor RUT 96.674.960-1 Lanix Technology Chile S.A. por M$1.583;_x000a_Resolución N°279    de fecha 10/03/2017 del proveedor RUT 77.806.000-0 COMERCIAL RED OFFICE SUR LTDA. por                      M$   535;_x000a_Resolución N°1.200 de fecha 17/11/2016 del proveedor RUT 89.629.300-1 Viceocorp Ingeniería y Telecomunicaciones S.A. por M$36.399;_x000a_Resolución N°1.321 de fecha23/12/2016del proveedor RUT 76.056.638-1 CRAM INGENIERÍA LIMITADA por M$40.595;_x000a_Resolución N°340    de fecha28/03/2017del proveedor RUT 96.674.960-1 Lanix Technology Chile S.A.    por M$769;_x000a_Resolución N°341   de fecha 28/03/2017 del proveedor RUT 96.674.960-1 Lanix Technology Chile S.A.    por M$752;_x000a__x000a_La devolución de gatsos administrativos no utilizados se registra en la cuenta otros ingresos, por lo cual no figura en el proyecto."/>
    <n v="12600"/>
    <n v="54754"/>
    <n v="80633"/>
    <n v="0"/>
    <n v="7263"/>
    <n v="31288910"/>
    <n v="0"/>
    <n v="0"/>
    <n v="0"/>
    <n v="0"/>
    <n v="31444160"/>
    <s v="No hay diferencias con el gasto efectivo del proyecto."/>
    <n v="28160019"/>
    <x v="0"/>
    <n v="12600"/>
    <n v="54754"/>
    <n v="80633"/>
    <n v="0"/>
    <n v="7263"/>
    <n v="3128891"/>
    <n v="0"/>
    <n v="0"/>
    <n v="0"/>
    <n v="0"/>
    <n v="3284141"/>
    <n v="13316"/>
    <n v="56178"/>
    <n v="82729"/>
    <n v="0"/>
    <n v="7763"/>
    <n v="3321393"/>
    <n v="0"/>
    <n v="0"/>
    <n v="0"/>
    <n v="0"/>
    <n v="3481379"/>
    <s v=""/>
    <n v="29710"/>
    <n v="65854"/>
    <n v="116295"/>
    <n v="0"/>
    <n v="8548"/>
    <n v="3769223"/>
    <n v="0"/>
    <n v="0"/>
    <n v="0"/>
    <n v="0"/>
    <n v="3989630"/>
    <n v="0"/>
    <n v="21125"/>
    <n v="57392"/>
    <n v="85099"/>
    <n v="0"/>
    <n v="7763"/>
    <n v="3372287"/>
    <n v="0"/>
    <n v="0"/>
    <n v="0"/>
    <n v="0"/>
    <n v="3543666"/>
    <n v="13313"/>
    <n v="56179"/>
    <n v="82729"/>
    <n v="0"/>
    <n v="7763"/>
    <n v="3321392"/>
    <n v="0"/>
    <n v="0"/>
    <n v="0"/>
    <n v="0"/>
    <n v="3481376"/>
    <n v="-11.178079170248868"/>
    <n v="-12.739376834443295"/>
    <n v="-11.881255102178889"/>
    <n v="-1.7577841704043196"/>
    <m/>
    <n v="943.20671904632889"/>
    <n v="899.86236792197235"/>
    <s v="Por Res. DA N°1262-13.07.2016 se aprobó una modificación de contrato por $30.468.742, debido principalmente a la modificación al proyecto de pavimentación._x000a__x000a_Aunque hubo un aumento del costo menor al 10%, la variación del monto recomendado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entre el -10% al -20%"/>
    <s v="Variación entre el -10% al -20%"/>
    <s v="Grande"/>
    <s v="Grande"/>
    <s v="HELGA CORTÉS REYES"/>
    <x v="6"/>
    <s v=" "/>
    <s v=""/>
    <s v=" "/>
    <s v=""/>
    <s v="SI"/>
    <n v="3989628"/>
    <n v="30469"/>
    <n v="0.76370528781129465"/>
    <s v="Por Res. DA N°1262-13.07.2016 se aprobó una modificación de contrato por $30.468.742, debido principalmente a la modificación al proyecto de pavimentación."/>
    <x v="0"/>
    <s v="NO"/>
    <m/>
    <m/>
    <m/>
    <m/>
    <s v="Por Res. DA N°1262-13.07.2016 se aprobó una modificación de contrato por $30.468.742, debido principalmente a la modificación al proyecto de pavimentación._x000a__x000a_El proyecto no tuvo reevaluación."/>
    <x v="0"/>
    <s v="COSTO ANUAL EQUIVALENTE"/>
    <n v="487761"/>
    <n v="487761"/>
    <n v="0"/>
    <x v="1"/>
    <s v=""/>
    <m/>
    <m/>
    <m/>
    <s v="El valor CAE corresponde al mismo de la ficha IDI. No se cuenta con información suficiente para calcular el valor ex post del indicador."/>
    <x v="1"/>
    <s v="El proyecto tuvo aumento de plazo por modificación en el proyecto de pavimentación una modificación menor al 10% por la misma razón. "/>
    <s v="LEONARDO BONTES GUERRERO"/>
    <s v="SEREMI DE DESARROLLO SOCIAL REGION DE LA ARAUCANIA"/>
    <s v="FERNANDA MATURANA DIAZ"/>
    <s v="DEPARTAMENTO DE ESTUDIOS - MDS"/>
  </r>
  <r>
    <s v="30077313-0"/>
    <s v="CONSTRUCCION ELECTRIFICACION LOS RULOS II, COMUNA DE CANELA"/>
    <x v="9"/>
    <x v="9"/>
    <s v="CHOAPA"/>
    <s v="CANELA"/>
    <s v="4 - REGION DE COQUIMBO"/>
    <x v="8"/>
    <x v="10"/>
    <x v="15"/>
    <x v="1"/>
    <x v="1"/>
    <s v="GOBIERNO REGIONAL - REGION DE COQUIMBO"/>
    <s v="GOBIERNO REGIONAL"/>
    <s v="GOBIERNO REGIONAL"/>
    <s v="FINALIZADO"/>
    <x v="0"/>
    <s v="PERFIL"/>
    <s v="LOGRAR UN DESARROLLO SOCIAL Y ECONOMICO EN IGUALDAD DE CONDICIONES CON EL RESTO DE LA REGION, PERMITIENDO APROVECHAR LAS OPORTUNIDADES DE MEJOR CALIDAD DE VIDA QUE TRAE CONSIGO EL USO DE NUEVAS TECNOLOGIAS DOMESTICAS, PRODUCTIVAS Y DE LA COMUNICACION, MEDIANTE LA ELECTRIFICACIÓN DE LA LOCALIDAD DE LOS RULOS EN SU SEGUNDA ETAPA."/>
    <s v="LA RED ELÉCTRICA CONSIDERA LA CONSTRUCCIÓN DE APROXIMADAMENTE 3.229 METROS DE RED DE MEDIA TENSIÓN BIFÁSICA EN POSTE DE HORMIGÓN ARMADO DE 11,5 METROS, CON CABLE DESNUDO DE ALUMINIO N° 2 AWG (33 MM (33 MM²), ESTRUCTURAS ASOCIADAS Y PROTECCIONES ._x000a__x000a_INSTALACIÓN DE OCHO SUBESTACIONES BIFÁSICAS DE 15 KVA CADA UNA, EN TENSIONES DE 23.000/231 VOLTS Y SUS RESPECTIVOS EQUIPOS DE PROTECCIÓN EN MEDIA Y BAJA TENSIÓN._x000a__x000a_CONSTRUCCIÓN DE RED DE BAJA TENSIÓN MONOFÁSICA EN UNA EXTENSIÓN DE  APROXIMADAMENTE  5.775 METROS SOBRE POSTES DE HORMIGÓN ARMADO DE 9,0 METROS EN CONDUCTOR DE ALUMINIO PREENSAMBLADO DE 2X25 MM2,  ESTRUCTURAS ASOCIADAS Y PROTECCIONES._x000a__x000a_CONSTRUCCIÓN DE 51 EMPALMES HASTA CONECTAR LA INSTALACIÓN ELÉCTRICA INTERIOR DE CADA UNO DE LOS BENEFICIARIOS, , ADEMÁS DE 2 EMPALMES A EQUIPAMIENTOS: CLUB DEPORTIVO E IGLESIA EVANGÉLICA. SUMINISTRO E INSTALACIÓN DE 53 MEDIDORES MONOFÁSICOS EN TOTAL,  ESTRUCTURAS ASOCIADAS Y PROTECCIONES."/>
    <n v="147"/>
    <s v="PLAN ZONAS REZAGADAS"/>
    <s v=" "/>
    <s v=" "/>
    <m/>
    <m/>
    <m/>
    <m/>
    <m/>
    <m/>
    <m/>
    <m/>
    <m/>
    <m/>
    <s v=""/>
    <m/>
    <m/>
    <m/>
    <m/>
    <m/>
    <m/>
    <m/>
    <m/>
    <m/>
    <n v="6"/>
    <n v="18"/>
    <s v="Las variaciones entre el plazo recomendado y real se debe a todo los procesos previos a l inicio de obras  y las  ampliaciones de plazo que considero este proyecto fue netamente a trabajos de contingencia dentro y fuera de la región , debido a condiciones climáticas e incendios en el sur , que  obligo a la empresa Distribuidora  CGE, a traslado de personal de la obra para  apoyo en solucionar los problemas  eléctricos como consecuencia de las condiciones climáticas y de incendios ._x000a_Res ,N°1099, 11-9-2017, Res. N°229,, 28-02-2018;Res.N°452, 29-05-2019,,ResN°549 de 28-06-2019."/>
    <n v="200"/>
    <s v="Variación &gt; al 100%"/>
    <s v="Sin información "/>
    <s v="Sin información "/>
    <m/>
    <m/>
    <m/>
    <m/>
    <m/>
    <m/>
    <m/>
    <m/>
    <m/>
    <m/>
    <m/>
    <m/>
    <n v="6"/>
    <n v="6"/>
    <n v="18"/>
    <n v="18"/>
    <n v="0"/>
    <s v="Las ampliaciones de plazo que considero este proyecto fue netamente a trabajos de contingencia dentro y fuera de la región , debido a condiciones climaticas e incendios en el sur , que  obligo a la empresa Distribuidora  CGE, a traslado de personal de la obra para  apoyo en solucionar los problemas  eléctricos como consecuencia de las condiciones climáticas y de incendios ._x000a_También tubo su proceso y tiempo administrativo  el tema de servidumbres y permisos viales , que tb afectaron en menor escala la duración inicial de la obra."/>
    <n v="200"/>
    <n v="200"/>
    <s v="La variación total del 200% del plazo de ejecución,  en primer lugar, Se debe considerar la existencia de un tiempo muerto, característico de este tipo  de iniciativas públicas, asociado a la obtención de los permisos de ampliación de redes eléctricas en zona no concesionadas  ante la Superintendencia de Electricidad y Combustible, donde se involucró cerca de 60 días, considerado desde  la fecha de contratación  y el inicio de la construcción  de las redes eléctricas. Otra causa del tiempo muerto que involucro la obras, fue los temporales que afectaron la región y la ayuda que tuvo que prestar la empresa eléctrica en los incendios del sur , lo que implicó un tiempo adicional de 270 días adicionales, justificando los 450 meses de duración de las obras. En definitiva el  retraso de los trabajos, sin tiempo muertos, es de 270 días adicionales a los originales de 180 días, dando como resultado el aumento de obra de un 150% (completando 15 meses en total)."/>
    <s v="Variación &gt; al 100%"/>
    <s v="Dos Años"/>
    <s v="15/06/2017"/>
    <n v="171243"/>
    <n v="0"/>
    <n v="171243"/>
    <n v="0"/>
    <n v="171243"/>
    <s v="El proyecto se realiza mediante contratación directa con la única Distribuidora CGE , de la Región, El costo del proyecto esta expresado en UF Total es de 7.819,13 UF, con cargo al FNDR  de 3.851, 89 UF."/>
    <s v="BIP &gt; SIGFE"/>
    <x v="3"/>
    <n v="53"/>
    <n v="53"/>
    <n v="100"/>
    <s v="No existe modificaciones , solo lo que indica la variación  de la UF , al estar el contrato con esas unidades , se considera , 53 empalmes,y su conexión a la vivienda responsabilidad del beneficiario  de entregar los contratos de servicio a la  empresa distribuidora.."/>
    <s v="En el momento de la aprobación del proyecto,  se ingresó su magnitud que comprendía 53  nuevos empalmes. Dicha magnitud no tuvo variaciones en el proceso de ejecución de las obras, manteniendo la totalidad de las viviendas beneficiadas, considerada en la postulación del proyecto._x000a_La Unidad Técnica trató de ingresar la magnitud, pero el sistema BIP no le permitía registrarlo, a lo cual el analista le permitió que fuera ingresado en las observaciones para efecto del análisis."/>
    <x v="2"/>
    <s v="No existe recepción provisoria ya que la obra se considera terminada con la puesta en servicio , segun carta de la SEC, Carta N° 039/2018,, e informe técnico aprobado segun resolución N° 859/ 28 Septiembre  2018, previamente se solicita  su asignación de recursos para  su pago.  "/>
    <s v="28/09/2018"/>
    <s v="Segun informe Tecnico aprobado mediante resolución 859/ 28 de Septiembre  2018"/>
    <s v="28/09/2018"/>
    <s v="SI"/>
    <s v="28/09/2018"/>
    <s v="No existen antecedentes que estén afectando el normal operación del proyecto ."/>
    <s v=""/>
    <x v="0"/>
    <s v="positivas_x000a_es el impacto social en la gente y como le cambia la calidad de vida , la gente se olvida del tiempo que esperaron este poryecto , tienden ano emigrar y sus familias tienden a volver y construir sus casas cerca de sus familiares y tiene el acceso a conectarse._x000a_Negativo _x000a_los tramites que considera este proyecto y que son demoroso y muy engorrosos a veces, en este caso, en  la ejecución del  proyecto , fue afectado por temas de contingencia , lluvias  que afectaron al sector y que dificulto el acceso  y los traslados de materiales , ademas de los incendios en el sur que obligó el traslado de  personal de CGE, para la contingencia  y ademas del proceso de servidumbre que tiene su tiempo administrativo."/>
    <s v="IRMA  MUÑOZ CORTES"/>
    <x v="15"/>
    <s v=" "/>
    <s v=""/>
    <s v="LOURDES VELEZ"/>
    <s v="DEPARTAMENTO DE ESTUDIOS - MDS"/>
    <s v="31/05/2016"/>
    <s v="18/01/2017"/>
    <n v="232"/>
    <s v="20/02/2017"/>
    <n v="33"/>
    <s v="NA"/>
    <n v="0"/>
    <s v="11/04/2017"/>
    <n v="50"/>
    <s v="11/04/2017"/>
    <n v="50"/>
    <s v="15/06/2017"/>
    <n v="65"/>
    <s v="14/09/2018"/>
    <n v="456"/>
    <n v="836"/>
    <n v="604"/>
    <s v="Por la  condicion de estos proyectos sujetos a temas  de sevidumbres permiso , etc , se produce retraso en las obras, lo que atrasa el pago."/>
    <s v="A SUMA ALZADA REAJUSTABLE"/>
    <n v="1"/>
    <s v=""/>
    <s v=""/>
    <s v=""/>
    <s v=""/>
    <s v=""/>
    <s v=""/>
    <s v="SI"/>
    <s v="SERVICIO"/>
    <s v="El proyecto fue formulado y postulado al F.N.D.R. por el Municipio de Canela. Su etapa de ejecución fue realizada por el Gobierno Regional de Coquimbo. La Obras Civiles estuvieron a cargo de la Empresa Concesionaria de Energía Eléctrica del Sector (CGE Distribución)."/>
    <n v="0"/>
    <n v="0"/>
    <n v="0"/>
    <n v="0"/>
    <n v="0"/>
    <n v="155396"/>
    <n v="0"/>
    <n v="0"/>
    <n v="0"/>
    <n v="0"/>
    <n v="155396"/>
    <n v="0"/>
    <n v="0"/>
    <n v="0"/>
    <n v="0"/>
    <n v="0"/>
    <n v="170424"/>
    <n v="0"/>
    <n v="0"/>
    <n v="0"/>
    <n v="42014"/>
    <n v="212438"/>
    <s v="No existe observación ."/>
    <n v="0"/>
    <n v="0"/>
    <n v="0"/>
    <n v="0"/>
    <n v="0"/>
    <n v="171243"/>
    <n v="0"/>
    <n v="0"/>
    <n v="0"/>
    <n v="42014"/>
    <n v="213257"/>
    <s v="No existio modificaciones al contrato , solo el reajuste de la UF, al estar el contrato en esa unidad."/>
    <n v="0"/>
    <n v="0"/>
    <n v="0"/>
    <n v="0"/>
    <n v="0"/>
    <n v="171243"/>
    <n v="0"/>
    <n v="0"/>
    <n v="0"/>
    <n v="42014"/>
    <n v="213257"/>
    <s v="Gasto Sige es el subsidio a la inversión del Gore    M$ 171243."/>
    <n v="213257"/>
    <x v="0"/>
    <n v="0"/>
    <n v="0"/>
    <n v="0"/>
    <n v="0"/>
    <n v="0"/>
    <n v="0"/>
    <n v="0"/>
    <n v="0"/>
    <n v="0"/>
    <n v="0"/>
    <n v="0"/>
    <n v="0"/>
    <n v="0"/>
    <n v="0"/>
    <n v="0"/>
    <n v="0"/>
    <n v="0"/>
    <n v="0"/>
    <n v="0"/>
    <n v="0"/>
    <n v="0"/>
    <n v="0"/>
    <s v="Positivo; el impacto social que produce en la Comunidad beneficiaria directa e indirecta"/>
    <n v="0"/>
    <n v="0"/>
    <n v="0"/>
    <n v="0"/>
    <n v="0"/>
    <n v="174855"/>
    <n v="0"/>
    <n v="0"/>
    <n v="0"/>
    <n v="45282"/>
    <n v="220137"/>
    <n v="0"/>
    <n v="0"/>
    <n v="0"/>
    <n v="0"/>
    <n v="0"/>
    <n v="0"/>
    <n v="171243"/>
    <n v="0"/>
    <n v="0"/>
    <n v="0"/>
    <n v="0"/>
    <n v="171243"/>
    <n v="0"/>
    <n v="0"/>
    <n v="0"/>
    <n v="0"/>
    <n v="0"/>
    <n v="171243"/>
    <n v="0"/>
    <n v="0"/>
    <n v="0"/>
    <n v="0"/>
    <n v="171243"/>
    <n v="-22.210714237043295"/>
    <n v="-22.210714237043295"/>
    <n v="-2.0657115896028144"/>
    <n v="0"/>
    <m/>
    <n v="3231"/>
    <n v="3231"/>
    <s v="Los montos contratados y costos reales del proyecto no tienen variación significativa respecto a lo recomendado. No obstante, la variación Ex Post del indicador es mayor debido a que el pago de la obras se efectúa al valor de la UF del pago del contrato que provoca una variación del costo total diario y anual como lo realiza el sistema del BIP._x000a_El proyecto no tuvo reevaluaciones ni modificaciones inferiores al 10%."/>
    <s v="Variación Mayor al -20%"/>
    <s v="Variación de 0 a +-10%"/>
    <s v="Pequeño"/>
    <s v="Pequeño"/>
    <s v="IRMA  MUÑOZ CORTES"/>
    <x v="10"/>
    <s v=" "/>
    <s v=""/>
    <s v="LOURDES VELEZ"/>
    <s v="DEPARTAMENTO DE ESTUDIOS - MDS"/>
    <s v="NO"/>
    <m/>
    <m/>
    <m/>
    <s v=" "/>
    <x v="1"/>
    <s v="NO"/>
    <m/>
    <m/>
    <m/>
    <m/>
    <s v="El proyecto no considero reevaluación ni modificaciones inferiores al 10%."/>
    <x v="0"/>
    <s v="VAN PRIVADO"/>
    <n v="-191521"/>
    <n v="-202158"/>
    <n v="5.5539601401412897"/>
    <x v="2"/>
    <s v=""/>
    <m/>
    <m/>
    <m/>
    <s v="Se ingresa el indicador original del proyecto y se actualiza el indicador a la moneda de 31 de diciembre de 2018, cuyo valor registra el monto de M$ -202.158, lo que refleja un incremento del 5,55% con respecto al indicador calculado en el año 2016, año que se recomienda la iniciativa pública. Lo anterior, se puede observar que existe una variación cercana a la variación inflacionaria, pues el proyecto no presenta aumento de obras ni de costos que influyen en la determinación del indicador Van Privado."/>
    <x v="1"/>
    <s v="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53 nuevos empalmes para  viviendas ubicadas en  la localidad Los Rulos, Comuna de Canela. No obstante, las obras presentaron un atraso de 200 % del plazo total de ejecución, siendo de 6 meses originalmente que aumento a 18 meses, debido principalmente a los permisos que la empresa eléctrica debe obtener ante el organismo público regulador del área eléctrica. Adicional a esto, surgieron problemas climáticos y situaciones de incendios en el sur de país que implicaron un mayor tiempo de finalización de las obras eléctricas. No obstante, dicha variación en el plazo no implico mayor alza en el costo del proyecto. En cambio, con el monto aprobado en el BIP, el costo real fue menor en un 2.1%, esto  como consecuencia de la las variaciones de la UF, moneda de contrato en este tipo de obras.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202.158, monto esperado dentro de las variaciones que se realiza al tipo de moneda usado._x000a_La magnitud no tuvo variaciones en el proceso de ejecución de las obras, manteniendo la totalidad de las viviendas beneficiadas, considerada en la postulación del proyecto."/>
    <s v="ALFREDO PAVEZ ROJAS"/>
    <s v="SEREMI DE DESARROLLO SOCIAL REGION DE COQUIMBO"/>
    <s v="LOURDES VELEZ"/>
    <s v="DEPARTAMENTO DE ESTUDIOS - MDS"/>
  </r>
  <r>
    <s v="30071329-0"/>
    <s v="CONSTRUCCION CENTRO SALUD FAMILIAR FUTRONO"/>
    <x v="3"/>
    <x v="3"/>
    <s v="DEL RANCO"/>
    <s v="FUTRONO - REGION XIV "/>
    <s v="14 - REGION DE LOS RIOS"/>
    <x v="1"/>
    <x v="1"/>
    <x v="7"/>
    <x v="1"/>
    <x v="1"/>
    <s v="GOBIERNO REGIONAL - REGION DE LOS RIOS"/>
    <s v="GOBIERNO REGIONAL"/>
    <s v="GOBIERNO REGIONAL"/>
    <s v="FINALIZADO"/>
    <x v="0"/>
    <s v="PERFIL"/>
    <s v="SE OTORGARÁ UNA ATENCIÓN PRIMARIA DE ALTA CALIDAD, RESOLUTIVA, ACOGEDORA Y CERCANA BAJO EL PRISMA DE SALUD FAMILIAR  Y COMUNITARIA, GARANTIZANDO EL ACCESO UNIVERSAL AL SISTEMA INTEGRAL DE PROTECCIÓN SOCIAL Y FORTALECER LA RED ASISTENCIAL PÚBLICA."/>
    <s v="LA ETAPA CONSISTE EN LA CONSTRUCCIÓN DEL CENTRO DE SALUD FAMILIAR, EL CUAL SERÁ EMPLAZADO EN EL SECTOR URBANO DE LA COMUNA. LA CONSTRUCCIÓN  CONTEMPLA UNA SUPERFICIE DE 2078 M2, CON DOS NIVELES DE CONSTRUCCIÓN MÁS UN ZOCALO, DE ACUERDO A DISEÑO  DE ARQUITECTURA, INGENIERÍA DE ESPECIALIDADES APROBADO POR EL SERVICIO SALUD VALDIVIA. _x000a_SE PLANTEA UN SISTEMA CONSTRUCTIVO EN BASE A PILARES, VIGAS Y LOSA DE HORMIGÓN ARMADO. LA ESTRUCTURA DE TECHUMBRE SERÁ EN BASE A UNA CERCHA METÁLICA._x000a_LA ETAPA CONTEMPLA ADEMÁS LA ADQUISICIÓN DE EQUIPOS Y EQUIPAMIENTO PARA EL CORRECTO FUNCIONAMIENTO DEL CESFAM._x000a_SE CONSIDERAN GASTOS ADMINISTRATIVOS ASOCIADOS A LOS GASTOS DE LICITACIÓN, TANTO PARA LAS OBRAS CIVILES COMO PARA LA ADQUISICIÓN DE EQUIPOS Y EQUIPAMIENTO."/>
    <n v="14981"/>
    <s v=" "/>
    <s v=" "/>
    <s v=" "/>
    <m/>
    <m/>
    <m/>
    <m/>
    <n v="2"/>
    <n v="59"/>
    <s v="La Ilustre Municipalidad de Futrono fue la mandatada a ejecutar estas asignaciones presupuestarias, por su parte, nos compartieron documentos los cuales se encuentran adjuntos en la carpeta digital, subcarpeta &quot;otros&quot;."/>
    <n v="2850"/>
    <n v="2"/>
    <n v="38"/>
    <s v="La Ilustre Municipalidad de Futrono fue la mandatada a ejecutar estas asignaciones presupuestarias, por su parte, nos compartieron documentos los cuales se encuentran adjuntos en la carpeta digital, subcarpeta &quot;otros&quot;."/>
    <n v="1800"/>
    <m/>
    <m/>
    <m/>
    <m/>
    <n v="13"/>
    <n v="40"/>
    <s v="El contrato aún no se encuentra liquidado, por esta razón eventualmente podrían incluso surgir futuros gastos asociados a este proyecto. La Unidad Administrativa indica que puede ejecutar gastos asociados hasta la fecha de liquidación de los proyectos."/>
    <n v="207.69230769230771"/>
    <n v="13"/>
    <n v="19"/>
    <s v="Se adjunta en la carpeta digital, subcarpeta &quot;Contratos y Modificaciones de Contrato&quot;  resoluciones que aprueban modificación de contratos sobre aumento de plazo. "/>
    <n v="46.153846153846146"/>
    <s v="Variación de 30% al 50%"/>
    <n v="2"/>
    <n v="150"/>
    <m/>
    <m/>
    <m/>
    <m/>
    <m/>
    <m/>
    <m/>
    <m/>
    <m/>
    <m/>
    <m/>
    <m/>
    <n v="14"/>
    <n v="14"/>
    <n v="94"/>
    <n v="95"/>
    <n v="1"/>
    <s v="Los plazos no presentan una gran variación."/>
    <n v="571.42857142857144"/>
    <n v="578.57142857142856"/>
    <s v="Entre las 4 modificaciones al contrato de obra civil, 2 presentan ampliación del plazo de ejecución en: 90 y 60 días. Esto aumentó el plazo convenido originalmente de 420 días a 570, es decir, un 36% del plazo originalmente pactado. La obra civil tiene fecha de termino el 29/06/2013, de recepción provisoria el 26/08/2013 y de recepción definitiva el 21/01/2015 sin observaciones por parte de la comisión revisora. _x000a_Los contratos de los ítem de Equipos y Equipamientos datan hasta el 2018, en el cual se registran los últimos contratos y gastos asociados. Es por ello que el proyecto tuvo una duración en su ejecución de poco más de 6 años, y el proyecto presenta una variación entre los plazos reales y recomendados de un 571,43% sin tiempos muertos. _x000a_. "/>
    <s v="Variación &gt; al 100%"/>
    <s v="Mayor a 3 años"/>
    <s v="08/12/2011"/>
    <n v="2899136"/>
    <n v="12000"/>
    <n v="2911136"/>
    <n v="2912538"/>
    <n v="-1402"/>
    <s v="Gastos reales ejecutados:_x000a_Dirección de Arquitectura, en Obras Civiles $2.422.199.148 y Gastos Administrativos $6.978.477.-_x000a_Municipalidad de Futrono, en Equipos $328.480.409, en Equipamiento $148.415.276 y Gastos Administrativos $2.155.000.-_x000a_Total hasta la fecha $2.908.228.310.-_x000a_Hay una mínima diferencia que se presenta en los gastos administrativos y que puede deberse a que el contrato aún no se encuentra liquidado, por esta razón puede seguir ejecutando gastos asociados a esta asignación presupuestaria."/>
    <s v="BIP &lt; SIGFE"/>
    <x v="1"/>
    <n v="2078"/>
    <n v="2247"/>
    <n v="108.13282001924929"/>
    <s v="Modificaciones del Contrato:_x000a_1.- La RES DAR N°851 de fecha 09 de noviembre 2012, que aprueba aumento de obra._x000a_2.- La RES DAR N°398 de fecha 04 de junio 2013, que aprueba aumento de obra._x000a_3.- La RES DAR N°458 de fecha 02 de julio 2013, que aprueba aumento de plazo._x000a_4.- La RES DAR N°452 de fecha 02 de julio 2013, que aprueba aumento y disminución de obra._x000a_El certificado de la DOM Futrono, certifica que el CESFAM tiene una superficie total de 2.247 m2"/>
    <s v="La ampliación de superficies, se basa en que se agregan: servicio de atención primaria de urgencia Sapu; sala de telemedicina; de rayos x; se amplia sala de rehabilitación y sala de espera. Se readecuan y reubica el box de esterilización (zócalo); gases clínicos bajo sala rehabilitación; residuos especiales; grupo generador y estanque de petróleo fuera del edificio. Se construye un montacargas desde zócalo al segundo nivel con la finalidad de transportar materiales desde las bodegas. Además se considera el cambio de la caldera a leña por una a petróleo; la ampliación de la matriz de agua potable y su respectiva conexión. En cuanto a las especificaciones interiores se incorporan pavimentos para no videntes."/>
    <x v="0"/>
    <s v="Según indica acta de recepción provisoria, la revisión detallada de la obra completa, por la comisión, en primera visita efectuada el 29 de junio del 2013, efectuando observaciones y para subsanar estas observaciones esta comisión le da un plazo de 10 días corridos, dentro del plazo legal del contrato; la carta de la empresa Constructora Claro Vicuña Valenzuela S.A., de fecha 09/08/2013, que informa las observaciones subsanadas. se constituye la comisión con fecha 26 de agosto del 2013 y acuerda dar por recibida en forma provisional sin observaciones las obras contratadas."/>
    <s v="26/08/2013"/>
    <s v="Según indica acta de recepción definitiva, teniendo presente el listado de observaciones de fecha 24 de octubre de 2014, efectuado por la comisión de recepción definitiva._x000a_La carta de fecha 15 de enero de 2015 de la empresa Constructora Claro Vicuña Valenzuela S.A. _x000a_La recepción detallada de la obra completa, realizada por la Comisión, fue el día 21 de enero 2015, recibiendo sin observaciones. En atención ademas, que las obras recibidas provisionalmente están en buenas condiciones después del periodo de garantía correspondiente._x000a_Se da por recibida y sin observaciones las obras del contrato. "/>
    <s v="21/01/2015"/>
    <s v="SI"/>
    <s v="05/09/2013"/>
    <s v=""/>
    <s v=""/>
    <x v="0"/>
    <s v=""/>
    <s v="PEDRO LEGUE HERNÁNDEZ"/>
    <x v="16"/>
    <s v=" "/>
    <s v=""/>
    <s v="FERNANDA MATURANA DIAZ"/>
    <s v="DEPARTAMENTO DE ESTUDIOS - MDS"/>
    <s v="13/10/2009"/>
    <s v="13/10/2009"/>
    <n v="0"/>
    <s v="19/01/2010"/>
    <n v="98"/>
    <s v="27/08/2010"/>
    <n v="220"/>
    <s v="08/12/2011"/>
    <n v="468"/>
    <s v="08/12/2011"/>
    <n v="468"/>
    <s v="08/12/2011"/>
    <n v="0"/>
    <s v="31/01/2012"/>
    <n v="54"/>
    <n v="840"/>
    <n v="840"/>
    <s v="Desde Gastos Administrativos a Primer contrato, se basa principalmente por el proceso de licitación."/>
    <s v="A SERIE DE PRECIOS UNITARIOS"/>
    <n v="3"/>
    <s v=""/>
    <s v=""/>
    <s v=""/>
    <s v=""/>
    <s v=""/>
    <s v=""/>
    <s v="SI"/>
    <s v="MUNICIPIO"/>
    <s v="Postuló directamente a Ejecución, sin considerar etapa previa de diseño."/>
    <n v="0"/>
    <n v="102083"/>
    <n v="212516"/>
    <n v="0"/>
    <n v="14000"/>
    <n v="1654303"/>
    <n v="0"/>
    <n v="0"/>
    <n v="0"/>
    <n v="0"/>
    <n v="1982902"/>
    <n v="0"/>
    <n v="102083"/>
    <n v="212516"/>
    <n v="0"/>
    <n v="14000"/>
    <n v="1654303"/>
    <n v="0"/>
    <n v="0"/>
    <n v="0"/>
    <n v="0"/>
    <n v="1982902"/>
    <s v="En item obras civiles se realizó tres modificaciones de contrato, donde la tercera fue una disminución, ejecutándose finalmente $2.422.199.148.-"/>
    <n v="0"/>
    <n v="151536"/>
    <n v="325405"/>
    <n v="0"/>
    <n v="14155"/>
    <n v="2422199"/>
    <n v="0"/>
    <n v="0"/>
    <n v="0"/>
    <n v="0"/>
    <n v="2913295"/>
    <s v="Contrato Claro Vicuña Valenzuela, tuvo 3 modificaciones de contrato, donde en la 3a, se realizó una disminución de $2.806.573"/>
    <n v="0"/>
    <n v="151535"/>
    <n v="325400"/>
    <n v="0"/>
    <n v="14155"/>
    <n v="2422199"/>
    <n v="0"/>
    <n v="0"/>
    <n v="0"/>
    <n v="0"/>
    <n v="2913289"/>
    <s v=""/>
    <n v="751"/>
    <x v="0"/>
    <n v="0"/>
    <n v="150786"/>
    <n v="325398"/>
    <n v="0"/>
    <n v="14155"/>
    <n v="2422199"/>
    <n v="0"/>
    <n v="0"/>
    <n v="0"/>
    <n v="0"/>
    <n v="2912538"/>
    <n v="0"/>
    <n v="169539"/>
    <n v="363558"/>
    <n v="0"/>
    <n v="17956"/>
    <n v="2896812"/>
    <n v="0"/>
    <n v="0"/>
    <n v="0"/>
    <n v="0"/>
    <n v="3447865"/>
    <s v="Existió en etapa de obras civiles una demora en su ejecución, por la determinación de conexión con servicio de agua potable, lo que fue solucionado junto a la empresa sanitaria._x000a_En la ejecución de la adquisición de equipos y equipamientos, hubo una importante demora, pero exclusivamente por definiciones de la Unidad Técnica."/>
    <n v="0"/>
    <n v="134423"/>
    <n v="279841"/>
    <n v="0"/>
    <n v="18435"/>
    <n v="2178386"/>
    <n v="0"/>
    <n v="0"/>
    <n v="0"/>
    <n v="0"/>
    <n v="2611085"/>
    <n v="3618296"/>
    <n v="0"/>
    <n v="170290"/>
    <n v="363567"/>
    <n v="0"/>
    <n v="15421"/>
    <n v="2980332"/>
    <n v="0"/>
    <n v="0"/>
    <n v="0"/>
    <n v="0"/>
    <n v="3529610"/>
    <n v="0"/>
    <n v="170288"/>
    <n v="363559"/>
    <n v="0"/>
    <n v="15421"/>
    <n v="2896813"/>
    <n v="0"/>
    <n v="0"/>
    <n v="0"/>
    <n v="0"/>
    <n v="3446081"/>
    <n v="35.177904970539075"/>
    <n v="31.978890001665981"/>
    <n v="32.979784115395525"/>
    <n v="-2.3665220803431586"/>
    <n v="-4.7595608540594743"/>
    <n v="1533.6364040943481"/>
    <n v="1289.1913662661327"/>
    <s v="En obras civiles las diferencias entre monto contratado y costo real se deben a las actualizaciones de precio a moneda 2018, ya que el contrato es del año 2011, mientras que los gastos de obra civil fueron efectuados los años 2012 y 2013. Dicho lo anterior, los montos de obra civil indican que se ejecutó todo el gasto del contrato de obra civil. _x000a__x000a_Las variaciones de los montos de obra civil con respecto a los recomendados corresponden a la mayor variación en el análisis (36,81%). El contrato de obra civil sufrió 4 modificaciones, y en 2 de ellas hubo aumento del presupuesto por aumento de obras y obras extraordinarias. El monto inicialmente convenido tuvo un aumento luego de las modificaciones de un total de $427 millones, es decir, de un aumento del 21% del monto original del contrato. _x000a__x000a_Tanto Equipos como Equipamiento resultaron contratar montos mayores a los recomendados, en un 29,92 y 26,68% respectivamente._x000a__x000a_El costo real total del proyecto fue un 31,18% mayor al monto total recomendado."/>
    <s v="Variación Mayor a 20%"/>
    <s v="Variación Mayor a 20%"/>
    <s v="Grande"/>
    <s v="Grande"/>
    <s v="KARIM LISSETTE BERTIN GUARDA"/>
    <x v="2"/>
    <s v=" "/>
    <s v=""/>
    <s v="FERNANDA MATURANA DIAZ"/>
    <s v="DEPARTAMENTO DE ESTUDIOS - MDS"/>
    <s v="NO"/>
    <m/>
    <m/>
    <m/>
    <s v=" "/>
    <x v="1"/>
    <s v="SI"/>
    <n v="5"/>
    <n v="2608063"/>
    <n v="3618296"/>
    <n v="38.73499221452856"/>
    <s v="Al tratarse de un diseño anterior a 2011, tuvo que adecuarse a la normativa sísmica vigente y ajustarse a programas médicos no considerados en diseño original. lo anterior incremento los costos de inversión y magnitudes. El proyecto tuvo varias reevaluaciones: el primer RATE RE (25/01/2011) es debido al aumento del valor de las obras civiles según ofertas del tercer llamado a licitación. El segundo (4/09/2012) es debido a un aumento en el ítem de obras civiles y plazo de ejecución. Una vez iniciada las obras, el proyecto estuvo en 3 instancias en reevaluación: dos veces (tercer RATE RE: 21/11/2012 y cuarto RATE RE: 21/01/2013) fué debido a un aumento en los ítem de Equipos y Equipamiento. La última reevaluación (quinto RE: 13/02/2013) es debido a aumento del ítem obras civiles."/>
    <x v="1"/>
    <s v="COSTO EQUIVALENTE POR ATENCION"/>
    <n v="12658"/>
    <n v="84958"/>
    <n v="571.18028124506236"/>
    <x v="2"/>
    <s v=""/>
    <m/>
    <m/>
    <m/>
    <s v="El incremento se produce por las modificaciones que sufre el proyecto y los costos asociados a obras civiles."/>
    <x v="1"/>
    <s v="Al tratarse de un diseño anterior a 2011, tuvo que adecuarse a la normativa sísmica vigente y ajustarse a programas médicos no considerados en diseño original. lo anterior incremento los costos de inversión y magnitudes."/>
    <s v="HECTOR ISRAEL GONZALEZ JARAMILLO"/>
    <s v="SEREMI DE DESARROLLO SOCIAL REGION DE LOS RIOS"/>
    <s v="FERNANDA MATURANA DIAZ"/>
    <s v="DEPARTAMENTO DE ESTUDIOS - MDS"/>
  </r>
  <r>
    <s v="30083498-0"/>
    <s v="CONSTRUCCION EDIFICIO INSTITUCIONAL MINVU-SERVIU ANTOFAGASTA"/>
    <x v="10"/>
    <x v="10"/>
    <s v=""/>
    <s v=""/>
    <s v="2 - REGION DE ANTOFAGASTA"/>
    <x v="2"/>
    <x v="11"/>
    <x v="16"/>
    <x v="0"/>
    <x v="0"/>
    <s v="SERVICIO VIVIENDA Y URBANIZACION REGION DE ANTOFAGASTA"/>
    <s v="MINISTERIO DE VIVIENDA Y URBANISMO"/>
    <s v="MINISTERIO"/>
    <s v="FINALIZADO"/>
    <x v="0"/>
    <s v="DISEÑO"/>
    <s v="INICIATIVA PERMITIRA A LAS INSTITUCIONES DE SEREMI MINVU Y SERVIU UNA MAYOR INTEGRACION DESDE LA PERSPECTIVA LABORAL Y DE ATENCION AL CIUDADANO.  "/>
    <s v="CORRESPONDE A LA EJECUCION DE LAS OBRAS CORRESPONDIENTE AL EDIFICIO INSTITUCIONAL QUE ALBERGARÁ AL MINISTERIO DE LA VIVIENDA Y URBANISMO EN LA REGION Y AL SERVICIO DE VIVIENDA Y URBANIZACION, CORRESPONDE A LA EJECUCION DE LAS PARTIDAS DE OBRA GRUESA, INSTALACIONES, TERMINACIONES E IMPLEMENTACION DE LAS OFICINAS DE ESTA INSTITUCION PUBLICA, QUE ALBERGARÁ APROXIMADAMENTE A 183 FUNCIONARIOS DE AMBAS INSTITUCIONES, CON UNA SUPERFICIE DE 5.265 M2."/>
    <n v="151"/>
    <s v="EDIFICACION PUBLICA"/>
    <s v=" "/>
    <s v=" "/>
    <n v="14"/>
    <n v="53"/>
    <s v="La variación entre el plazo recomendado para ítem Consultorías se debe a que la ejecución del ítem se asocio directamente al contrato de ejecución de obras civiles, adaptándose por ello a los tiempos que demando la ejecución real de las obras y a su extensiones de plazo:_x000a_1° Contrato: Consultoría en Certificación Leed Resol N° 1694 13.08.2014_x000a_      Aumento plazo Contrato N°1: Consultoría en Certificación Leed Resol N° 0017 04.01.2018_x000a_      Aumento plazo Contrato N°2: Consultoría en Certificación Leed Resol N° 3336 19.11.2018_x000a_      Aumento plazo Contrato N°3: Consultoría en Certificación Leed Resol N° 3795 21.12.2018_x000a__x000a_2° Contrato: Asesoría Técnica y Administrativa Resol. N° 108 06.10.2015_x000a_                        Aumento Contrato Asesoría Adm. Resol N° 21 28.04.2017_x000a_                        2° Contrato Asesoría Técnica Administrativa Resol 3653 31.10.2018_x000a_                        Aumento 2°Contrato Asesoría Adm. Resol N° 1855 14.06.2018_x000a_3° Contrato: Asesorías profesionales de especialidades  o especialistas en temas puntuales, a través de  la  Constructora INGEVEC S.A-_x000a_                         Resol. 3750 09-11-2017  "/>
    <n v="278.57142857142856"/>
    <n v="3"/>
    <n v="12"/>
    <s v="La variación entre el plazo recomendado y el real del ítem equipamiento, se debe a que se adaptaron los tiempos de compra de los bienes muebles, a los tiempos de entrega de las diferentes dependencias del edificio, a lo que se le sumo demoras en la entrega de parte de los proveedores. A su vez se retuvo un monto para las necesidades que se originaran post entrega del edificio, para la adquisición de pizarras y estaciones de trabajo, entre otros muebles, los que dependieron de una reestructuración de unidades producto de la llegada de la nueva jefatura del Servicio.En todo caso este ítem no requirió mayores recursos que los recomendados. Todas las adquisiciones se hicieron por  Mercado Público, a través del aplicativo de Grandes Compras con proveedores con Convenio Marco, mediante licitación publica por que los muebles se hicieron a medida."/>
    <n v="300"/>
    <n v="20"/>
    <n v="35"/>
    <s v="La variación entre el plazo recomendado para ítem equipos, se debe a que la ejecución del ítem se asocio directamente al contrato de ejecución de obras civiles (contrato que sufrió modificaciones en cada uno de los ítem contratos además de 4 aumentos de plazo), adaptándose por ello a los tiempos que demando la ejecución real de las obras. El proyecto en general fue reevaluado dos  veces,  la primera vez  para contratarlo, y las segunda vez para incorporar modificaciones que afectaron a este ítem."/>
    <n v="75"/>
    <m/>
    <m/>
    <m/>
    <m/>
    <n v="20"/>
    <n v="16"/>
    <s v="La variación entre el plazo recomendado para la ejecución del ítem Gastos Administrativos, se debe a que fue necesario efectuar varios llamados a licitación de las obras a nivel regional y posteriormente a nivel nacional, motivo por el cual se gasto prematuramente la totalidad de recursos asignados al ítem."/>
    <n v="-19.999999999999996"/>
    <n v="22"/>
    <n v="34"/>
    <s v="Las variaciones en la duración de ejecución de obras se resumen en las siguientes modificaciones y extensiones de plazo:_x000a__x000a_Construcción Edificio Institucional Constructora INGEVEC S.A-_x000a_-Res.TR 083 30-07-2015  $8.087.102.661  Contrato Primitivo contrata obras con una duración de 600 días corridos_x000a_-Resol. 1479 17-05-2017 Aumenta Plazo en 196 días; con motivo de demora en la partida de excavaciones, que incluyo solicitud de permisos mas emplazamiento medianero sur, por causas ajenas a la empresa contratista. Además   para las excavaciones no fue posible  utilizar explosivos u otros medios convencionales,  para no causar ruidos molestos a los edificios aledaños, y evitar demandas o juicios, como le había ocurrido a otras construcciones. Esta fue  la mas importante causal de aumento de plazo._x000a_-Resol. 3750 09-11-2017 Aumenta Plazo 79 días, a causa del aumento de obras y obras extraordinarias que se precisaron y que fueron motivo de la segunda reevaluación._x000a_  Aumento de Obras  por $168.258.529.-  por ajustes del  diseño de las obras a aspectos normativos y funcionales tales como el    sistema fotovoltaico de 280Watts,  estructura de ascensor para acceder a la terraza del edifico._x000a_  Obras Extraordinarias por $ 473.404.076.- Por modificaciones que tienen relación con; cambio de normativa, (accesibilidad universal y ascensores), requerimientos del nivel central, (estándar mínimo de las dependencias de la OIRS), déficit de puestos de trabajo, de estacionamientos, de sala de video entre otras cosas, que además determinan que el edificio  pueda ser ocupado solo por SERVIU, es que surge la necesidad de realizar  algunas modificaciones de carácter funcional;  mas la adición del Sistema de Extracción de Basura, Proyecto Limpia fachadas, adecuación ascensor, bomba sentina adicional,  entre otros._x000a_Obras Extraordinarias  (Valor Proforma) -$317.431.850.- Diferencias partidas climatización_x000a_-Resol. 504 15-02-2018 Aumenta Plazo 92 días, por causas no atribuibles a la empresa que tienen relación con la ejecución de sombreaderos 7° piso, instalaciones eléctricas y modificación del proyecto que derivo en la modificación del permiso de construcción._x000a_-Resol. 1518 18-05-2018 Aumenta Plazo 31 días, a causa de ingreso tardío de muebles, empalme eléctrico, modificación de permiso de construcción y pavimentación que afecto directamente el programa de recepción final de obras."/>
    <n v="54.54545454545454"/>
    <s v="Variación del 50% al 100%"/>
    <n v="4"/>
    <n v="398"/>
    <m/>
    <m/>
    <m/>
    <m/>
    <m/>
    <m/>
    <m/>
    <m/>
    <n v="1"/>
    <n v="0"/>
    <s v="La ejecución del dinero del ítem se efectúa en un tiempo acotado al identificarse tardíamente estos recursos.."/>
    <n v="-100"/>
    <n v="25"/>
    <n v="25"/>
    <n v="53"/>
    <n v="53"/>
    <n v="0"/>
    <s v="El proyecto fue licitado en agosto del año 2014, resultando desierta. Se hace una segunda licitación pública en  noviembre, y la apertura debido a lo complejo de las estructuras, terminaciones y especialidades,, se fue postergando. el 06 de marzo del 2015, recibiéndose una solio  oferta, la cual resultó inadmisible, debido a que sobrepasaba en  casi un 100% al monto disponible. Aun cuando la autoridad regional, estimo que había que reformular el proyecto, en una visita con el Subsecretario del MINVU, se analizó la oferta y se resolvió que ésta no estaba fuera del precio de mercado, y se procedió a reevaluar le proyecto ante el MDS, esto y todos los tramites necesarios para  obtener el RS y  luego garantizar el financiamiento, implico obtener la toma de razón de la  resolución de contrato el 21 de agosto del 2015; El inicio de la obra con la firma del Acta de Entrega de Terreno,  fue el 24 de septiembre de 2015, es decir 13 meses después de la primera licitación publica. El contrato  tuvo un plazo inicial de 600 días, y aumento de plazo por un total de 398 días, siendo 196 solo por las excavaciones, los demás por diversas razones que se explican en  plazo obras civiles, siendo un tiempo  total de 46,3 meses desde la primera licitación al termino de las obras."/>
    <n v="112.00000000000001"/>
    <n v="112.00000000000001"/>
    <s v="El proyecto presentó un aumento de plazo de un 112% con respecto al plazo total recomendado. Los ítems que tuvieron mayor aumento significativo de plazos en relación a lo recomendado fueron Equipamientos y Consultorías, con 305.56% y 276.90% respectivamente. Para Equipamientos el aumento de plazo estuvo dado por la adaptación de los tiempos de compra de los bienes muebles a los tiempos de entrega de las diferentes dependencias del edificio, a lo que se le sumo demoras en la entrega de parte de los proveedores. En el caso de Consultorías, también hubo adaptación a los tiempos de ejecución del ítem Obras Civiles._x000a_El ítem Obras Civiles presentó un retraso del 54% respecto al plazo recomendado. Este atraso se debió por el aumento de plazo solicitado por la constructora debido a que las excavaciones  debieron realizarse utilizando otros métodos no convencionales. También, la inclusión de aisladores sísmicos por lo cual se tuvo que eliminar un  piso del edificio, lo que se trató de subsanar con el cambio del plan regulador, lo que no tuvo éxito. Por lo que finalmente hubo que modificar el diseño. Además, hubo modificaciones a la dotación del edificio, por aumento de funciones, durante la ejecución, lo que hizo necesario realizar modificaciones durante la ejecución._x000a_El ítem plazo del ítem Equipos presenta un significativo aumento en comparación al plazo recomendado debido a que estos fueron adquiridos en el mismo contrato que el ítem Obras Civiles, por lo que fue necesario adecuar los tiempos y entregas de la obra con la adquisición de los equipos necesarios."/>
    <s v="Variación &gt; al 100%"/>
    <s v="Mayor a 3 años"/>
    <s v="28/09/2015"/>
    <n v="5125120"/>
    <n v="5234"/>
    <n v="5130354"/>
    <n v="10572132"/>
    <n v="-5441778"/>
    <s v="Detalle de Contratos Por Ítems:_x000a__x000a_OOCC- Recursos Sectoriales_x000a_Constructora INGEVEC S.A-Construcción Edificio Institucional_x000a_-$8.087.102.661 Res.TR 083 30-07-2015_x000a_-$168.258.529.- Aumento de Obras  Resol. 3750 09-11-2017_x000a_-$ 473.404.076.-Obras Extraordinarias Resol. 3750 09-11-2017_x000a_-$317.431.850.-Obras Extraordinarias  (Valor Proforma) Resol. 3750 09-11-2017_x000a__x000a_CONSULTORIAS- Recursos Sectoriales_x000a_Constructora INGEVEC S.A-Construcción Edificio Institucional-Asesorías profesionales de especialidades_x000a_-$72.079.013.-   Resol. 3750 09-11-2017_x000a__x000a_IDIEM Universidad de Chile- Consultoría en Certificación LEED_x000a_-1.074 UF  Res. 1180 13-06-2014_x000a_-712,90 UF Aumento de Obras  Resol. 3795  21-12-2018_x000a__x000a_Hugo Miranda Maureira-Asesoría Técnica y Administrativa - Recursos Sectoriales_x000a_-$237.808.800.- Res. 108 06.10.2015_x000a_-$71.342.640.- Aumento de Obras Resol. 021 28-04-2017_x000a__x000a_Hugo Miranda Maureira-Asesoría Técnica y Administrativa - Recursos Sectoriales_x000a_-$ 73.984.961.- Res 3653 31-10-2018_x000a_-$ 22.195.489.- Aumento de Obras Resol. 1855 14-06-2018_x000a__x000a_EQUIPOS- Recursos Sectoriales_x000a_Constructora INGEVEC S.A-Construcción Edificio Institucional_x000a_-$770.582.891.- Res.TR 083 30-07-2015_x000a_-$55.848.504.- Aumento de Obras  Resol. 3750 09-11-2017_x000a_-$86.261.442.- Obras Extraordinarias  Resol. 3750 09-11-2017_x000a__x000a_EQUIPAMIENTO-Recursos Sectoriales_x000a_Adquisición Mobiliario _x000a_-$ 102.718.123.-Res. 0878 22-03-2018 - Licitación Públicas Empresa Metalúrgica Silcosil _x000a_-$ 73.326.2845   Gran Compra Convenio Marco 2 proveedores_x000a_-$  11.512.123    Trato Directo Muebles complementarios  Empresa Metalúrgica Silcosil _x000a_- $ 100.767.588  Compras diversos proveedores Orden de compra Convenio Marco_x000a_Total Equipamiento: $ 288.324.588"/>
    <s v="BIP &lt; SIGFE"/>
    <x v="1"/>
    <n v="5265"/>
    <n v="5448"/>
    <n v="103.47578347578347"/>
    <s v="El proyecto presento obras extraordinarias producto de adaptaciones aprobadas en el proceso de reevaluación de las obras, esto significo aumentos de áreas de construcción por partida extraordinaria de  Pavimento área Terraza Sin embargo la superficie efectiva no es significativo el aumento.."/>
    <s v="Aunque no hubo modificaciones significativas en metros cuadrados, si hubo en dotación. Lo que redundó en que los beneficiarios directos del proyecto cambiaran. Sólo ocupó el edificio funcionarios del SERVIU."/>
    <x v="0"/>
    <s v="Durante la visita inspectiva la comisión receptora, recepciona obras con reserva al constatarse una serie de observaciones que deja pendientes por subsanar por parte de la empresa constructora."/>
    <s v="04/07/2018"/>
    <s v="Tras levantarse observaciones el día 09/08/2018, el proyecto logra obtener el Certificado Recepción Definitiva N° 06546/2018 de Edificación emitido por el Municipio."/>
    <s v="09/08/2018"/>
    <s v="SI"/>
    <s v="23/08/2018"/>
    <s v="El nuevo edificio si bien provee una serie de beneficios de confort  a los funcionarios y público general que lo visita, requiere un mayor gasto de mantención y exige una mayor disciplina en la ejecución de esta. Aspectos en los cuales se esta trabajando para dotar de los presupuestos necesarios para cumplir y mantener los estándares de calidad de un edificio con certificación LEED categoría ORO."/>
    <s v=""/>
    <x v="0"/>
    <s v="El proyecto de acuerdo a su formulación se denominó como “Construcción Edificio Institucional MINVU –SERVIU, Antofagasta. Situación que fue necesario modificar debido a que  por la  creación de  nuevas líneas de programas, y nuevas obligaciones, tanto en la SEREMI como en el SERVIU, el diseño aprobado del edificio  no pudo dar cabida a las dos instituciones,  lo que se deriva de realizar un catastro de los puestos de trabajos, y determinar el déficit de éstos, y una serie de otros factores que en definitiva, de común acuerdo  entre las autoridades regionales y del nivel central, solo sería para SERVIU. La dotación del edificio el año 2014 era de 137 funcionarios del SERVIU y 50 funcionarios la SEREMI MINVU,  sin embargo durante el año 2017 la dotación entre los dos servicios es de 219 funcionarios, lo que implica que  restarían 32 puestos de trabajo, los que son imposible de habilitar en la superficie del edificio en construcción. Si bien es cierto la normativa actual permitiría mayor altura, esta solución resultas inviable, ya que se requeriría modificaciones   a partir de las  fundaciones, aspecto que no fue posible generar.   _x000a__x000a_Por otra parte el nuevo edificio provee un mejor servicio a la comunidad al otorgar una mejor atención por su amplia planta para la atención de público, las facilidades para la accesibilidad, lo que sumado a la ubicación en un sector central de la ciudad,  logra otorgar una mejor calidad en la atención, situación que también redunda en los funcion"/>
    <s v="CRISTINA JESUS GOMEZ MATUS"/>
    <x v="17"/>
    <s v=" "/>
    <s v=""/>
    <s v="LOURDES VELEZ"/>
    <s v="DEPARTAMENTO DE ESTUDIOS - MDS"/>
    <s v="26/11/2013"/>
    <s v="07/02/2014"/>
    <n v="73"/>
    <s v="04/04/2014"/>
    <n v="56"/>
    <s v="29/08/2014"/>
    <n v="147"/>
    <s v="13/06/2014"/>
    <m/>
    <s v="08/09/2015"/>
    <n v="375"/>
    <s v="28/09/2015"/>
    <n v="20"/>
    <s v="28/09/2015"/>
    <n v="0"/>
    <n v="671"/>
    <n v="598"/>
    <s v="Las diferencias entre fechas de:_x000a_- La Fecha de Suscripción del primer contrato: Corresponde a consultoría Leed del Edificio, que comenzó antes del Ctto. de obras civiles al producirse una brecha significativa entre la fecha programada para el comienzo de la ejecución de las obras civiles v/s la fecha real de inicio de actividades, por los procesos fallidos de licitación y la carencia de recursos que conllevo a que el proyecto fuera re evaluado previa a su contratación._x000a_-Primer Gasto Administrativo: Obedece a fecha de pago publicación 1° licitación de obras civiles del proyecto, licitación  que se retraso por demora en aprobación de bases técnicas y administrativas por parte de la Contraloría Regional _x000a_-Primer Gasto Contrato Obras Civiles: Las obras tuvieron 2 procesos de licitación fallidos lo que motivo efectuar un contrato por trato directo, proceso que debió ser debidamente respaldado, y tras ello pasar por una serie de procesos de aprobatorios que demandaron mas tiempo de lo programado inicialmente."/>
    <s v="A SUMA ALZADA SIN REAJUSTE"/>
    <n v="1"/>
    <s v=""/>
    <s v=""/>
    <s v=""/>
    <s v=""/>
    <s v="SI"/>
    <s v="SERVICIO"/>
    <s v="SI"/>
    <s v="SERVICIO"/>
    <s v="El Servicio que realizó el Diseño y Ejecución es el SERVIU de Antofagasta."/>
    <n v="218199"/>
    <n v="280332"/>
    <n v="394837"/>
    <n v="0"/>
    <n v="4927"/>
    <n v="3548918"/>
    <n v="0"/>
    <n v="0"/>
    <n v="1691"/>
    <n v="0"/>
    <n v="4448904"/>
    <n v="221442"/>
    <n v="284498"/>
    <n v="400703"/>
    <n v="0"/>
    <n v="5002"/>
    <n v="3601647"/>
    <n v="0"/>
    <n v="0"/>
    <n v="1716"/>
    <n v="0"/>
    <n v="4515008"/>
    <s v="El proyecto debió afrontar una serie de adversidades financieras, que asumió MINVU en un 100% para poder llegar a ejecutar el Edificio. Esto porque fue necesario generar 2 instancias de reevaluación del proyecto, la primera instancia para efecto de adjudicar las obras, significo la obtención de la aprobación de montos por sobre lo recomendado (Obras Civiles 124,54% por sobre el monto aprobado y Equipos en un 92,31% por sobre el monto aprobado), situación que obedeció a que los montos determinados para la recomendación estuvo subvalorado, al no recoger las particularidades del proyecto ni las condiciones de mercado de la región._x000a_La segunda instancia de reevaluación (mientras las obras estaban en ejecución) significo los siguientes aumentos de obras ( Obras Civiles M$971.123; Equipos M$136.176; Consultorías M$ 231.214),  que se debieron a  diferentes circunstancias del proyecto, como cambio de normativa, (accesibilidad universal, ascensores), requerimientos del nivel central, (estándar mínimo de las dependencias de la OIRS), déficit de puestos de trabajo, de estacionamientos, de sala de video entre otras cosas,  además de la adaptación del edificio  para que fuera ocupado solo por SERVIU, lo que implico modificaciones de carácter funcional mas partidas que se especifican en el detalle técnico de modificaciones de obras civiles y consultorías respectivamente."/>
    <n v="526407"/>
    <n v="288324"/>
    <n v="912693"/>
    <n v="0"/>
    <n v="3286"/>
    <n v="9046197"/>
    <n v="0"/>
    <n v="0"/>
    <n v="1767"/>
    <n v="0"/>
    <n v="10778674"/>
    <s v="OOCC_x000a_Constructora INGEVEC S.A-Construcción Edificio Institucional_x000a_-$8.087.102.661 Res.TR 083 30-07-2015_x000a_-$168.258.529.- Aumento de Obras Resol. 3750 09-11-2017_x000a_-$ 473.404.076.-Obras Extraordinarias Resol. 3750 09-11-2017_x000a_-$317.431.850.-Obras Extraordinarias (Valor Proforma) Resol. 3750 09-11-2017_x000a_CONSULTORIAS_x000a_Constructora INGEVEC S.A-Construcción Edificio Institucional-Asesorías profesionales de especialidades_x000a_-$72.079.013.-   Resol. 3750 09-11-2017_x000a_IDIEM Universidad de Chile- Consultoría en Certificación LEED_x000a_-1.074 UF Res. 1180 13-06-2014_x000a_-32,90 UF Aumento de Obras Resol. 3795 21-12-2018_x000a_Hugo Miranda Maureira-Asesoría Técnica y Administrativa - Recursos Sectoriales_x000a_-$237.808.800.- Res. 108 06.10.2015_x000a_-$71.342.640.- Aumento de Obras Resol. 021 28-04-2017_x000a_Hugo Miranda Maureira-Asesoría Técnica y Administrativa - Recursos Sectoriales_x000a_-$ 73.984.961.- Res 3653 31-10-2018_x000a_-$ 22.195.489.- Aumento de Obras Resol. 1855 14-06-2018_x000a_SERVICIO DE TRANSPORTE: LINCOYAN ALCOZER SALAS-  $6.100.500.-Resol. 2105 25.09.2014_x000a_SERVICIO DE TRANSPORTE: FRANCISCO PEREIRA CIFUENTES- 22/12/2014- $ 9.000.000.-Resol.3208 22.12.14_x000a_SERVICIO DE TRANSPORTE: CORTES GONZALEZ OSCAR- 31/07/2015.- $ 7.235.000.-Resol.2108 03.08.2015_x000a_EQUIPOS_x000a_Constructora INGEVEC S.A-Construcción Edificio Institucional_x000a_-$770.582.891.- Res.TR 083 30-07-2015_x000a_-$55.848.504.- Aumento de Obras  Resol. 3750 09-11-2017_x000a_-$86.261.442.- Obras Extraordinarias  Resol. 3750 09-11-2017_x000a_EQUIPAMIENTO_x000a_Adquisición Mobiliario _x000a_-$ 79.940.630.-Res. 0878 22-03-2018 - Licitación Públicas Empresa Metalúrgica Silcosil _x000a_-$ 22.777.493.-Res. 2184 18-07-2018 - Modif. Ctto. Equipamiento- Empresa Metalúrgica Silcosil _x000a_-$ 10.457.720.-   Gran Compra Convenio Marco Ergotec Res 4440 28.12.2017_x000a_-$ 62.868.564.-   Gran Compra Convenio Marco Jaime Deik Ltda Res. 4439 28/12/2019_x000a_-$  11.512.123    Trato Directo Muebles complementarios  Empresa Metalúrgica Silcosil _x000a_- $ 100.767.588  Compras diversos proveedores Orden de compra Convenio Marco_x000a_OTROS GASTOS _x000a_SERVICIO DE TRANSPORTE: JOSE ESPINOZA-  Resol. N° 3678 15.12.2015 $990.650.-_x000a_UNIVERSIDAD DE CHILE (IDEM)_x0009_TD.07/2014   Resol. N°1180 13.06.2014   $776.350.-"/>
    <n v="522547"/>
    <n v="288324"/>
    <n v="912693"/>
    <n v="0"/>
    <n v="3286"/>
    <n v="9046197"/>
    <n v="0"/>
    <n v="0"/>
    <n v="1767"/>
    <n v="0"/>
    <n v="10774814"/>
    <s v="La diferencia mas significativa entre el gasto y el sistema Sifge se da en el  ítem Equipamiento, desconociéndose motivo que pueda originar tal diferencia al apreciarse en el transcurso de los años que los gastos reales del ítem se ven reflejados en el sistema Sigfe . Los gastos que el sistema arroja por año corresponden a los siguientes:_x000a__x000a_2014-GGAA=M$ 3.000.-_x000a_2014-OOCC=M$ 0.-_x000a_2014-CONSULTORIAS=M$ 18.992.-_x000a_2014-EQUIPOS=M$ 0.-_x000a_2014-EQUIPAMIENTO=M$ 0.-_x000a_2014-OTROS GASTOS=M$ 0.-_x000a__x000a_2015-GGAA=M$ 286_x000a_2015-OOCC=M$ 1.700.081_x000a_2015-CONSULTORIAS=M$ 73.193_x000a_2015-EQUIPOS=M$ 300.000.-_x000a_2015-EQUIPAMIENTO=M$ 0.-_x000a_2015-OTROS GASTOS =M$ 1.767_x000a__x000a_2016-OOCC=M$ 3.886.383.-_x000a_2016-CONSULTORIAS=M$ 131.244.-_x000a_2016-EQUIPOS=M$ 313.808.-_x000a_2016-EQUIPAMIENTO=M$ 0.-_x000a_2016-OTROS GASTOS=M$ 0.-_x000a__x000a_2017-OOCC=M$ 2.735.937.-_x000a_2017-CONSULTORIAS=M$ 228.405.-_x000a_2017-EQUIPOS=M$ 225.875_x000a_2017-EQUIPAMIENTO=M$ 62.869.-_x000a_2017-OTROS GASTOS=M$ 0.-_x000a__x000a_2018-OOCC=M$ 723.696_x000a_2018-CONSULTORIAS=M$ 70.713_x000a_2018-EQUIPOS=M$ 73.015_x000a_2018-EQUIPAMIENTO=M$ 225.410_x000a_2018-OTROS GASTOS=M$ 0.-"/>
    <n v="202682"/>
    <x v="0"/>
    <n v="514267"/>
    <n v="95790"/>
    <n v="912692"/>
    <n v="0"/>
    <n v="3286"/>
    <n v="9046097"/>
    <n v="0"/>
    <n v="0"/>
    <n v="0"/>
    <n v="0"/>
    <n v="10572132"/>
    <n v="535730"/>
    <n v="97426"/>
    <n v="959719"/>
    <n v="0"/>
    <n v="3684"/>
    <n v="9470149"/>
    <n v="0"/>
    <n v="0"/>
    <n v="0"/>
    <n v="0"/>
    <n v="11066708"/>
    <s v="El proyecto debió afrontar una serie de adversidades que tiene relación a; la toma de decisión con respecto a su emplazamiento, al existir inicialmente dos sitios aptos para su construcción, las dificultades de aunar decisiones respecto al año de inicio en conjunto con la disponibilidad presupuestaria por parte del Ministerio de Vivienda, y a obtención de la respectiva priorización del proyecto dentro de la cartera MINVU. Posteriormente se sumo como dificultad los procesos de reevaluación, ya que en primera instancia el valor del proyecto estuvo subvalorado, al no recoger las particularidades del proyecto ni las condiciones de mercado de la región. Ya en la etapa de ejecución se sumaron los costos de reevaluar la capacidad y cabida de las dos instituciones que inicialmente estaban programadas a ocupar el recinto, lo que significo que el edificio solo terminara albergando a funcionarios de SERVIU, al existir una aumento significativo de la dotación del servicio, lo que tuvo su origen por la brecha de tiempo desde la etapa de diseño del proyecto a la fecha real de ejecución del Edificio, en conjunto con el aumento de programas del Ministerio. Ello trajo consigo adaptar el recinto en diversos niveles y ajustarse a nuevas normativas que se generaron en el tiempo; como de accesibilidad universal, y ascensores , entre otros, ello conllevo a otro proceso de reevaluación por la demanda de recursos adicionales. En la actualidad el nuevo edificio institucional de Serviu provee un servi"/>
    <n v="268479"/>
    <n v="344929"/>
    <n v="485817"/>
    <n v="0"/>
    <n v="6064"/>
    <n v="4366678"/>
    <n v="0"/>
    <n v="0"/>
    <n v="2080"/>
    <n v="0"/>
    <n v="5474047"/>
    <n v="10420941"/>
    <n v="554314"/>
    <n v="289914"/>
    <n v="976331"/>
    <n v="0"/>
    <n v="3684"/>
    <n v="9697151"/>
    <n v="0"/>
    <n v="0"/>
    <n v="1951"/>
    <n v="0"/>
    <n v="11523345"/>
    <n v="544010"/>
    <n v="289914"/>
    <n v="959719"/>
    <n v="0"/>
    <n v="3684"/>
    <n v="9470148"/>
    <n v="0"/>
    <n v="0"/>
    <n v="1951"/>
    <n v="0"/>
    <n v="11269426"/>
    <n v="110.5086967649346"/>
    <n v="105.87009939812356"/>
    <n v="116.87305544397826"/>
    <n v="-2.2035181624779909"/>
    <n v="8.142114997100558"/>
    <n v="2068.5436857562408"/>
    <n v="1738.2797356828194"/>
    <s v="Los montos contratados presentan un significativo aumento de 110% en comparación al monto recomendado. Si bien, no se ha cargado todo lo gastado en el BIP, pero considerando lo contratado la variación en el monto fue importante por los siguientes puntos:_x000a__x000a_a) Aumento de precios y obras extraordinarias no consideradas por cambios normativos, por ejemplo accesibilidad universal._x000a_b) Uso de aisladores sísmicos que causó la eliminación de un piso, contemplado en el diseño._x000a_c) Modificación del cálculo estructural, al ser analizado por el revisor independiente de estructura._x000a_d) Modificación de la dotación, al asumir el servicio nuevas funciones no contempladas en el perfil original._x000a_Los anterior derivó en un aumento de los costos reales de 105,87% en relación a lo recomendado. _x000a_Adicionalmente, cabe señalar que el proyecto fue reevaluado en dos ocasiones producto de los cambios en la obra: aumento de precios y obras extraordinarias no consideradas por cambios normativos, por ejemplo accesibilidad universal, uso de aisladores sísmicos que causó la eliminación de un piso, contemplado en el diseño, modificación del cálculo estructural, al ser analizado por el revisor independiente de estructura,  modificación de la dotación, al asumir el servicio nuevas funciones no contempladas en el perfil original."/>
    <s v="Variación Mayor a 20%"/>
    <s v="Variación Mayor a 20%"/>
    <s v="Muy Grande"/>
    <s v="Muy Grande"/>
    <s v="MARTA VENEGAS HERRERA"/>
    <x v="11"/>
    <s v=" "/>
    <s v=""/>
    <s v="LOURDES VELEZ"/>
    <s v="DEPARTAMENTO DE ESTUDIOS - MDS"/>
    <s v="NO"/>
    <m/>
    <m/>
    <m/>
    <s v=" "/>
    <x v="1"/>
    <s v="SI"/>
    <n v="2"/>
    <n v="5372852"/>
    <n v="10420941"/>
    <n v="93.955482116388083"/>
    <s v="Se reevaluó por lo siguiente:_x000a__x000a_a) Aumento de precios y obras extraordinarias no consideradas por cambios normativos, por ejemplo accesibilidad universal._x000a_b) Uso de aisladores sísmicos que causó la eliminación de un piso, contemplado en el diseño._x000a_c) Modificación del cálculo estructural, al ser analizado por el revisor independiente de estructura._x000a_d) Modificación de la dotación, al asumir el servicio nuevas funciones no contempladas en el perfil original."/>
    <x v="1"/>
    <s v="VALOR ACTUALIZADO COSTOS INV. OPER. Y MANTEN."/>
    <n v="7775302"/>
    <n v="11787000"/>
    <n v="51.595397837923215"/>
    <x v="2"/>
    <s v=""/>
    <m/>
    <m/>
    <m/>
    <s v="El indicador económico tuvo una elevada variación (51,60%) debido a todas las modificaciones de obras, obras extraordinarias y aumentos de obras que registró el proyecto."/>
    <x v="1"/>
    <s v="En relación a los plazos, el proyecto demoró un 112% mas con respecto al plazo total recomendado. Esto debido principalmente a los cambios en la obra e inclusión de obras extraordinarias ya descritos arriba. Adicionalmente, algunos ítems, como Equipos y Obras Civiles, fueron adquiridos en un mismo contrato, por lo que los tiempos de entrega quedaron sujetos a la ejecución de la obra física. _x000a_Los costos presentaron significativos aumentos, dado principalmente por la incorporación de elementos al proyecto no considerados originalmente. Adicionalmente, el proyecto tuvo dos reevaluaciones producto de incorporación de accesibilidad universal, uso de aisladores sísmicos que causó la eliminación de un piso, contemplado en el diseño, modificación del cálculo estructural, al ser analizado por el revisor independiente de estructura,  modificación de la dotación, al asumir el servicio nuevas funciones no contempladas en el perfil original._x000a_La magnitud, en metros cuadrados, sufrió una ligera modificación debido al aumento de los funcionarios del SERVIU._x000a__x000a_En general, el proyecto sufrió demora y dos reevaluaciones, aspectos que se reflejan en el considerable aumento de los costos reales, tanto gastados como contratados, existiendo modificaciones de contratos, en términos de plazos y costos, en la mayor parte de los ítems considerados en la iniciativa."/>
    <s v="HUGO VASQUEZ"/>
    <s v="DEPARTAMENTO DE INVERSIONES - MDS"/>
    <s v="LOURDES VELEZ"/>
    <s v="DEPARTAMENTO DE ESTUDIOS - MDS"/>
  </r>
  <r>
    <s v="30087757-0"/>
    <s v="REPOSICION POSTA DE SALUD DE CHANAVAYITA"/>
    <x v="11"/>
    <x v="11"/>
    <s v="IQUIQUE"/>
    <s v="IQUIQUE"/>
    <s v="1 - REGION DE TARAPACA"/>
    <x v="1"/>
    <x v="1"/>
    <x v="17"/>
    <x v="1"/>
    <x v="1"/>
    <s v="GOBIERNO REGIONAL - REGION DE TARAPACA"/>
    <s v="GOBIERNO REGIONAL"/>
    <s v="GOBIERNO REGIONAL"/>
    <s v="FINALIZADO"/>
    <x v="1"/>
    <s v="DISEÑO"/>
    <s v="DEBIDO A LA ANTIGUEDAD DEL ACTUAL ESTABLECIMIENTO Y A LOS TERREMOTOS DEL 2005 Y 2007 QUE PRODUJERON   UNA FISURA EN EL CENTRO DEL INMUEMB, A SUS MALAS CONDICIONES TECNICAS SE RECOMIENDA REPONER ESTE ESTABLECIMIENTO PARA DAR UNA MEJOR ATENCIÓN DE SALUD"/>
    <s v="CON LA PRESENTACIÓN DE ESTA INICIATIVA DE INVERSIÓN, SE POSTULA PROCEDER A EFECTUAR REPARACIONES Y MEJORAMINETOS A LA POSTA DE SALUD RURAL DE CALETA CHANAVAYITA DE IQUIQUE, LO ANTERIOR, DEBIDO AL CRECIMIENTO DE LA POBLACIÓN A ATENDER, SOBRE TODO EN EL PERIODO ESTIVAL, AL QUE ASISTE UNA GRAN CANTIDAD DE PERSONAS VERANEANTES QUE SOBREPASAN LAS 3.00O DIARIAS. SE CONSULTA ADEMÁS REPONER PARTE DEL EQIPAMIENTO CLÍNICO DE LA POSTA DE SALUD COMO INSTRUMENTAL QUIRÚRGICO Y DENTAL, EL EQUIPO DE RADIO COMUNCACIONES, Y MOBILIARIO CLÍNICO. "/>
    <n v="628"/>
    <s v=" "/>
    <s v=" "/>
    <s v=" "/>
    <n v="12"/>
    <n v="33"/>
    <s v="Es importante señalar que el primer periodo de contratación del profesional residente abarco desde el 06-08-2015 al 31-05-2016, debido al abandono de la primera empresa constructora.-_x000a_Debido a esto y producto de varias licitaciones se retomo la contratación del nuevo profesional residente desde el 05-08-2017 al 30-04-2018.-"/>
    <n v="175"/>
    <n v="3"/>
    <n v="12"/>
    <s v="Las variaciones corresponden a dos  motivos:_x000a_1.- Por ley de compras publicas los plazos mínimos son de 6 meses, para cerrar el proceso desde la publicación hasta su cierre financiero con recepción física conforme.-_x000a_2.- Debido al atraso de la obra por parte de la segunda empresa, se atraso en 6 meses la compra de los últimos ítem, para no perder la garantía de los equipamientos a adquirir.-"/>
    <n v="300"/>
    <n v="3"/>
    <n v="10"/>
    <s v="Las variaciones corresponden a dos  motivos:_x000a_1.- Por ley de compras publicas los plazos mínimos son de 6 meses, para cerrar el proceso desde la publicación hasta su cierre financiero con recepción física conforme.-_x000a_2.- Debido al atraso de la obra por parte de la segunda empresa, se atraso en 6 meses la compra de los últimos ítem, para no perder la garantía de los equipos a adquirir.-"/>
    <n v="233.33333333333334"/>
    <m/>
    <m/>
    <m/>
    <m/>
    <n v="3"/>
    <n v="1"/>
    <s v="Por temas de cierre del año presupuestario del 2014, se gastaron todos los recursos en el ultimo mes del año 2014.-"/>
    <n v="-66.666666666666671"/>
    <n v="12"/>
    <n v="33"/>
    <s v="Las razones de estas variaciones de tiempo, son debido a que se tuvo que dar termino anticipado de contrato a la primera empresa con fecha 22 de abril del 2016, después de este proceso se tuvo que suplementar mas recursos de acuerdo a la normativa de accesibilidad universal y a fallidos procesos de licitación publica, en el cual recién en 10 de octubre del 2017, se hizo entrega de nueva acta de terreno a la nueva empresa constructora.-"/>
    <n v="175"/>
    <s v="Variación &gt; al 100%"/>
    <s v="Sin información "/>
    <s v="Sin información "/>
    <m/>
    <m/>
    <m/>
    <m/>
    <m/>
    <m/>
    <m/>
    <m/>
    <m/>
    <m/>
    <m/>
    <m/>
    <n v="13"/>
    <n v="13"/>
    <n v="40"/>
    <n v="47"/>
    <n v="7"/>
    <s v="Como se detallo anteriormente en la pestaña de obras civiles, hubo un tiempo muerto de 18 meses, entre el termino anticipado de contrato de la primera empresa y la entrega de terreno de la segunda empresa.-"/>
    <n v="207.69230769230771"/>
    <n v="261.53846153846155"/>
    <s v="La variación en los plazos se atribuye a diversos factores. El primero es que la empresa constructora que se adjudicó la obra cuando presentaba aproximadamente un 25% de avance, quebró, por lo que el proyecto se vió paralizado. Por otra parte al adjudicar la continuidad de la obra, la empresa al realizar un estudio del diseño, se percató que la obra presentaba fallas estructurales, por lo que debió modificarse el diseño para otorgar mejoras estructurales. Finalmente, el proyecto de alcantarillado del recinto se vió retrasado por nuevamente presentar problemas de diseño. "/>
    <s v="Variación &gt; al 100%"/>
    <s v="Mayor a 3 años"/>
    <s v="24/08/2015"/>
    <n v="694187"/>
    <n v="1000"/>
    <n v="695187"/>
    <n v="665627"/>
    <n v="29560"/>
    <s v="Para esta iniciativa, no hubo contratos con recursos propios del servicio de Salud a esta iniciativa.-"/>
    <s v="BIP &gt; SIGFE"/>
    <x v="1"/>
    <n v="224"/>
    <n v="244"/>
    <n v="108.92857142857142"/>
    <s v="Estas variaciones esta referidas a que se incorporo en el proyecto las áreas técnicas(estanques de bombas, generador y sala de residuos)"/>
    <s v="Aumentan los m2 por modificaciones al PMA, así como también el mejoramiento del entorno del recinto, que al ser rural, necesitaba garantizar un buen acceso a los usuarios. "/>
    <x v="0"/>
    <s v="Se hace una segunda recepción provisoria, debido a observaciones menores de obras civiles, que fueron subsanadas en un periodo de 15 días hábiles."/>
    <s v="04/10/2018"/>
    <s v="Se debe esperar un año desde la recepción provisoria para llamar a la comisión para efectuar la recepción definitiva.-"/>
    <s v=""/>
    <s v="SI"/>
    <s v="18/06/2019"/>
    <s v="Hasta el momento no hemos recibido por parte de la unidad beneficiaria algún contratiempo.-"/>
    <s v=""/>
    <x v="0"/>
    <s v="El problema principal es el cambio de normativa en el proceso de construcción de la posta, demorando su termino, ya que los tramites de solicitud de recursos adicionales se demoran por lo menos 6 meses.-"/>
    <s v="JUAN PABLO GONZALEZ VIDAK"/>
    <x v="18"/>
    <s v=" "/>
    <s v=""/>
    <s v="LOURDES VELEZ"/>
    <s v="DEPARTAMENTO DE ESTUDIOS - MDS"/>
    <s v="16/09/2013"/>
    <s v="16/09/2013"/>
    <n v="0"/>
    <s v="19/11/2013"/>
    <n v="64"/>
    <s v="31/12/2014"/>
    <n v="407"/>
    <s v="03/07/2015"/>
    <n v="184"/>
    <s v="03/07/2015"/>
    <n v="184"/>
    <s v="24/08/2015"/>
    <n v="52"/>
    <s v="30/09/2015"/>
    <n v="37"/>
    <n v="744"/>
    <n v="744"/>
    <s v="La rendición del primer gasto administrativo está registrado en el sistema interno del departamento de control con fecha 31-12-2014._x000a_El primer contrato de ejecución de obra fue realizado con fecha 03-07-2015 y fue aprobado mediante Resolución Exenta N°1201 de fecha 03-08-2015 del Servicio de Salud de Iquique._x000a_El primer gasto con cargo al proyecto del primer contrato de obra civil, fue devengado con fecha 30-09-2015."/>
    <s v="A SUMA ALZADA SIN REAJUSTE"/>
    <s v="Sin información"/>
    <s v=""/>
    <s v=""/>
    <s v=""/>
    <s v=""/>
    <s v="SI"/>
    <s v="SERVICIO"/>
    <s v="SI"/>
    <s v="SERVICIO"/>
    <s v="El proyecto inicialmente es postulado a ejecución año 2010 recibiendo un OT. Luego se realiza la postulación a etapa de diseño comienza el 2011, finalizando el 2012, y luego recibe RS de ejecución en el año 2013, finalizando el 2018."/>
    <n v="17738"/>
    <n v="9446"/>
    <n v="6787"/>
    <n v="0"/>
    <n v="985"/>
    <n v="339368"/>
    <n v="0"/>
    <n v="0"/>
    <n v="0"/>
    <n v="0"/>
    <n v="374324"/>
    <n v="17738"/>
    <n v="9446"/>
    <n v="6787"/>
    <n v="0"/>
    <n v="985"/>
    <n v="339368"/>
    <n v="0"/>
    <n v="0"/>
    <n v="0"/>
    <n v="0"/>
    <n v="374324"/>
    <s v="No existen observaciones."/>
    <n v="52294"/>
    <n v="12415"/>
    <n v="10217"/>
    <n v="0"/>
    <n v="1000"/>
    <n v="799184"/>
    <n v="0"/>
    <n v="0"/>
    <n v="0"/>
    <n v="0"/>
    <n v="875110"/>
    <s v="S/I"/>
    <n v="48515"/>
    <n v="11693"/>
    <n v="10069"/>
    <n v="0"/>
    <n v="1000"/>
    <n v="623910"/>
    <n v="0"/>
    <n v="0"/>
    <n v="0"/>
    <n v="0"/>
    <n v="695187"/>
    <s v="El monto indicado en obras civiles es el valor devengado._x000a_Se realizó transferencia al Servicio Salud de Iquique de gastos administrativos por un monto de $1.000.000, el cual fue rendido con fecha de 31.12.2014._x000a_La diferencia entre el gasto corregito y el total SIGFE es producto de las multas aplicadas a los proveedores por atraso en la entrega de los productos."/>
    <n v="29560"/>
    <x v="0"/>
    <n v="48517"/>
    <n v="10241"/>
    <n v="9660"/>
    <n v="0"/>
    <n v="0"/>
    <n v="597209"/>
    <n v="0"/>
    <n v="0"/>
    <n v="0"/>
    <n v="0"/>
    <n v="665627"/>
    <n v="50033"/>
    <n v="10498"/>
    <n v="9660"/>
    <n v="0"/>
    <n v="0"/>
    <n v="607645"/>
    <n v="0"/>
    <n v="0"/>
    <n v="0"/>
    <n v="0"/>
    <n v="677836"/>
    <s v=""/>
    <n v="21825"/>
    <n v="11623"/>
    <n v="8351"/>
    <n v="0"/>
    <n v="1212"/>
    <n v="417567"/>
    <n v="0"/>
    <n v="0"/>
    <n v="0"/>
    <n v="0"/>
    <n v="460578"/>
    <n v="779789"/>
    <n v="54213"/>
    <n v="12679"/>
    <n v="10295"/>
    <n v="0"/>
    <n v="1125"/>
    <n v="837459"/>
    <n v="0"/>
    <n v="0"/>
    <n v="0"/>
    <n v="0"/>
    <n v="915771"/>
    <n v="50028"/>
    <n v="11930"/>
    <n v="10069"/>
    <n v="0"/>
    <n v="1125"/>
    <n v="634344"/>
    <n v="0"/>
    <n v="0"/>
    <n v="0"/>
    <n v="0"/>
    <n v="707496"/>
    <n v="98.830816930031389"/>
    <n v="53.610463374281878"/>
    <n v="51.914303572839813"/>
    <n v="-22.743131197646569"/>
    <n v="-9.2708412147388568"/>
    <n v="2899.5737704918033"/>
    <n v="2599.7704918032787"/>
    <s v="La variación en montos afecta a casi el doble en obras civiles, lo que se atribuye a modificaciones por fallas en los diseños y la quiebra de la empresa constructora que originalmente construía el recinto. Por lo cual ll proyecto fue reevaluado en dos oportunidades ya que fue necesario modificar el diseño, e incorporar obras inicialmente no consideradas que otorgaban mayor estabilidad a la infraestructura al detectarse problemas de diseño que afectan la integridad estructural del mismo, además de realizarse un nuevo llamado a licitación por quiebra de la primera empresa._x000a__x000a_El incremento al doble en consultorías se atribuye a costos de modificación del diseño y el pago de ITOs y personal de apoyo."/>
    <s v="Variación Mayor a 20%"/>
    <s v="Variación Mayor a 20%"/>
    <s v="Mediano"/>
    <s v="Mediano"/>
    <s v="FRANCISCO HERRERA ADRIAZOLA"/>
    <x v="12"/>
    <s v=" "/>
    <s v=""/>
    <s v="LOURDES VELEZ"/>
    <s v="DEPARTAMENTO DE ESTUDIOS - MDS"/>
    <s v="NO"/>
    <m/>
    <m/>
    <m/>
    <s v=" "/>
    <x v="1"/>
    <s v="SI"/>
    <n v="2"/>
    <n v="522552"/>
    <n v="779789"/>
    <n v="49.227062569849501"/>
    <s v="Los suplementos se debieron a que fue necesario modificar el diseño, e incorporar obras inicialmente no consideradas que otorgaban mayor estabilidad a la infraestructura al detectarse problemas de diseño que afectaban la integridad estructural del mismo, además de realizarse un nuevo llamado a licitación por quiebra de la primera empresa.- "/>
    <x v="1"/>
    <s v="COSTO EQUIVALENTE POR PERSONA"/>
    <n v="191"/>
    <n v="191"/>
    <n v="0"/>
    <x v="1"/>
    <s v=""/>
    <m/>
    <m/>
    <m/>
    <s v="Estos indicadores corresponden al aumentos de costos por situaciones antes descritas"/>
    <x v="1"/>
    <s v="Es importante señalar que las modificaciones sufridas al proyecto corresponden a elementos exógenos que impactaron fuertemente en la obra. "/>
    <s v="CHRISTIAN EDUARDO TRONCOSO RODRIGUEZ"/>
    <s v="SEREMI DE DESARROLLO SOCIAL REGION DE TARAPACA"/>
    <s v="LOURDES VELEZ"/>
    <s v="DEPARTAMENTO DE ESTUDIOS - MDS"/>
  </r>
  <r>
    <s v="30123746-0"/>
    <s v="REPOSICION PARCIAL HOGAR DE ANCIANOS SAN JOSE, RANCAGUA"/>
    <x v="7"/>
    <x v="7"/>
    <s v="CACHAPOAL"/>
    <s v="RANCAGUA"/>
    <s v="6 - REGION DEL LIBERTADOR GENERAL BERNARDO O'HIGGINS"/>
    <x v="4"/>
    <x v="12"/>
    <x v="18"/>
    <x v="1"/>
    <x v="1"/>
    <s v="GOBIERNO REGIONAL - REGION DEL LIBERTADOR GENERAL BERNARDO O'HIGGINS"/>
    <s v="GOBIERNO REGIONAL"/>
    <s v="GOBIERNO REGIONAL"/>
    <s v="FINALIZADO"/>
    <x v="1"/>
    <s v="PERFIL"/>
    <s v="LA PRESENTE INICIATIVA BUSCA  LA REPOSICION PARCIAL DEL HOGAR DE ANCIANOS SAN JOSE , DE RANCAGUA, EL CUAL SUFRIO GRAVES DAÑOS POR EL TERREMOTO DE FEBRERO 2010."/>
    <s v="LA PRESENTE INICIATIVA COMPRENDE LA REPOSICIÓN PARCIAL DEL HOGAR DE ANCIANOS SAN JOSE, EMPLAZADO EN TERRENOS PROPIEDAD DE LA CONGREGACIÓN DE HERMANAS HOSPITALARIAS DEL SAGRADO CORAZÓN DE JESUS, DE UNA SUPERFICIE DE 1.930.39 M2. EN TÉRMINOS GENERALES EL PROYECTO COMPRENDE LA REPOSICIÓN DE 1.590.74 M2 DISTRIBUIDOS EN UNA CONSTRUCCIÓN NUEVA DE 131.47 M2 . QUE CORRESPONDE A LA CAPILLA DE UN PISO EN DOBLE ALTURA; LA REPOSICIÓN DE 1.002.07 M2 , QUE CORRESPONDE A LA PABELLÓN CENTRAL DEL HOGAR DE DOS PISOS ; LA REMODELACIÓN DE 457, 20 M2 CORRESPONDIENTES A UN PABELLÓN LATERAL DE DOS PISOS CON HABITACIONES Y SALAS DE TERAPIA_x000a_ EN TÉRMINOS DE DISTRIBUCIÓN EN EL AREA A REPONER :_x000a_ PRIMER PISO DE 906,07 M2 , COMPRENDE UN ÁREA PÚBLICA CON EL ACCESO PRINCIPAL, HALL DE DISTRIBUCIÓN, RECEPCIÓN GENERAL, OFICINAS ,DIRECCIÓN Y PROFESIONALES , SALA DE REUNIONES HOGAR, BAÑO DE VISITAS, ASCENSOR, Y LA PEQUEÑA CAPILLA. TAMBIÉN SE ENCUENTRA AQUI EL ÁREA PRIVADA DE LA COMUNIDAD DE HERMANAS QUE COMPRENDE UN PASILLO DE DISTRIBUCIÓN, SALA DE ESTAR, COMEDOR COCINA LAVADERO, 4 DORMITORIOS Y UN ORATORIO, Y 16 DORMITORIOS PARA ANCIANOS RESIDENTES._x000a_ SEGUNDO PISO: 227,47 M2 ESTE NIVEL COMPRENDE COMEDOR COCINA , ESTAR , SALA DE REUNIÓN, BAÑO Y CAMARINES PARA LOS FUNCIONARIOS, UNA SALA MULTIUSO, UNA BODEGA , Y UN ÁREA CON 4 DE DORMITORIOS PARA LAS HERMANAS LOS QUE INCLUYEN SUS RESPETIVOS BAÑOS._x000a_ EL AREA A REMODELAR DE 286,27 M2 EN 2 PISOS  COMPRENDE UN PASILLO DE DISTRIBUCIÓN, DORMITORIOS PARA 41 ANCIANOS Y SALAS DE TERAPIA._x000a_ EL HOGAR TENDRÁ UNA CAPACIDAD PARA 8 HERMANAS RESIDENTES O EN TRANSITO Y  57 ANCIANOS (16 EN EL AREA A REPONER Y 41 EN SECTOR A REMODELAR)._x000a_ COMPLEMENTARIAMENTE EL PROYECTO CONSIDERA EL EQUIPAMIENTO DE CADA RECINTO."/>
    <n v="65"/>
    <s v=" "/>
    <s v=" "/>
    <s v=" "/>
    <n v="10"/>
    <n v="11"/>
    <s v="EL  31/JUL/2014, MEDIANTE DEX 2829, SE APROBARON BASES DE LICITACIÓN PARA LA &quot;ASESORÍA INSPECCIÓN TÉCNICA DE OBRAS PARA LA REPARACIÓN PARCIAL, HOGAR DE ANCIANOS SAN JOSÉ, RANCAGUA&quot;_x000a_EL 04/AGO/2014 SE PUBLICÓ LICITACIÓN 2402-105-LE14, PERO MEDIANTE DEX 3080 DEL 21/AGO/2014 LAS OFERTAS SE DECLARARON INADMISIBLES._x000a_EL 01/SEPT/2014 SE PUBLICÓ LICITACIÓN 2402-113-LE14, PERO MEDIANTE DEX 3441 DEL 11/SEPT/2014 LAS OFERTAS SE DECLARARON INADMISIBLES. _x000a_MEDIANTE PASE INTERNO N°745 DEL 05/NOV/2014, LA DIRECTORA DE SECPLAC INFORMA QUE &quot;LA OBRA ESTABA EN EJECUCIÓN Y SE DESARROLLABA CON NORMALIDAD&quot;, POR LO QUE SOLICITA MODIFICAR DEX 3441, ELIMINANDO SU PUNTO II, EL QUE AUTORIZABA EFECTUAR NUEVO LLAMADO A LICITACIÓN PÚBLICA._x000a_POR SU PARTE, EXISTEN TRES DECRETOS RELATIVOS AL NOMBRAMIENTO DEL ITO TITULAR Y SUPLENTE DE LA OBRA, PARA EL CONTRATO FINIQUITADO:_x000a_1) DEX 1379 DEL 8/ABR/2014_x000a_2) DEX 1995 DEL 20/MAY/2014, QUE REEMPLAZA ITO SUPLENTE._x000a_3) DEX 3401 DEL 16/SEPT/2014, QUE REEMPLAZA ITO SUPLENTE._x000a_DESTACAR QUE LA ITO TITULAR NO GOZABA DE DEDICACIÓN EXCLUSIVA PARA ESTA OBRA Y SU CONTRATO._x000a__x000a_POR DEX 5227 DEL 19/DIC/2016 SE NOMBRÓ ITO TITULAR Y SUPLENTE DEL CONTRATO ADJUDICADO A RENÉ CORVALÁN._x000a_ADEMÁS, SE CONTRATÓ DE MANERA DIRECTA LA CONSULTORÍA DEL ATO, SEGÚN CONSTA EN  PASE INTERNO N°601 DEL 6/DIC/2016, DE SECPLAC AL ADMINISTRADOR MUNICIPAL."/>
    <n v="10.000000000000009"/>
    <n v="3"/>
    <n v="3"/>
    <s v="LAS COMPRAS DE EQUIPOS (Y EQUIPAMIENTO) SE LLEVARON A CABO ENTRE SEPTIEMBRE Y DICIEMBRE/2017, Y LOS MONTOS SE CIÑERON A CONVENIO, CON LOS AJUSTES DE MONEDA CORRESPONDIENTES._x000a__x000a_LAS COMPRAS DE EQUIPOS &amp; EQUIPAMIENTO PARTIÓ UN MES ANTES DE LA FINALIZACIÓN DE LAS OBRAS EL 30/OCTUBRE/2016, Y DOS MESES PREVIOS A LA RECEPCIÓN PROVISORIA DE LAS OBRAS EL 22/NOVIEMBRE/2017."/>
    <n v="0"/>
    <n v="3"/>
    <n v="3"/>
    <s v="LAS COMPRAS DE EQUIPOS (Y EQUIPAMIENTO) SE LLEVARON A CABO ENTRE SEPTIEMBRE Y DICIEMBRE/2017, Y LOS MONTOS SE CIÑERON A CONVENIO, CON LOS AJUSTES DE MONEDA CORRESPONDIENTES._x000a__x000a_LAS COMPRAS DE EQUIPOS &amp; EQUIPAMIENTO PARTIÓ UN MES ANTES DE LA FINALIZACIÓN DE LAS OBRAS EL 30/OCTUBRE/2016, Y DOS MESES PREVIOS A LA RECEPCIÓN PROVISORIA DE LAS OBRAS EL 22/NOVIEMBRE/2017."/>
    <n v="0"/>
    <m/>
    <m/>
    <m/>
    <m/>
    <m/>
    <m/>
    <m/>
    <m/>
    <n v="10"/>
    <n v="40"/>
    <s v="EL PRIMER CONTRATO N°198 SE FIRMÓ EL 2/JUN/2014, Y SE APROBÓ EL 12/JUN/2014 (DEX 2271) , E INICIARON OBRAS EL 7/JUL/2014, 300 DÍAS PLAZO, ESTIMANDO EL TÉRMINO PARA EL 4/MAY/2015.  SIN EMBARGO, LAS OBRAS SE PARALIZARON EL 03/MAR/2015._x000a_SE TERMINÓ DE MANERA ANTICIPADA POR INCUMPLIMIENTO DE CONTRATO, SEGÚN DEX 891 DEL 13/MAR/2015, GATILLADO POR EL NO PAGO DE SUELDOS A LOS TRABAJADORES, Y CON UN AVANCE DE OBRAS ESTIMADO EN 22% VERSUS EL 59% PROGRAMADO AL 13/MAR/2015, SEGÚN INFORME DE LA COMISIÓN LIQUIDADORA, APROBADO POR DEX 2000 DEL 4/JUN/2015 Y DEX 3803 DEL 14/OCT/2015._x000a_ENTRE ABR Y DIC/2015, LA MUNICIPALIDAD Y GORE ANALIZARON MONTOS COMPROMETIDOS, DE LOS ESTADOS DE PAGO CURSADOS, VERSUS OBRAS EJECUTADAS, EVIDENCIANDO UN EXCESO DE PAGOS EN RELACIÓN AL AVANCE REAL DE LA OBRA, QUE DERIVÓ EN UNA INVESTIGACIÓN SUMARIA EN EL MUNICIPIO._x000a_DESPUÉS DE PONERSE DE ACUERDO CON EL INFORME DE LIQUIDACIÓN, EL 18/DIC/2015 EL GORE INSTRUYÓ DAR CURSO A NUEVA LICITACIÓN._x000a_EN FEB/2016 SE APROBARON NUEVAS BASES (DEX 420), QUE DIO PASO A DOS NUEVAS LICITACIONES FALLIDAS 2402-13-LR16 Y 2402-31-LR16, EN FEB Y MAR 2015 RESPECTIVAMENTE.  EN LA PRIMERA, POR BOLETA DE GARANTÍA CON VIGENCIA INFERIOR A LA REQUERIDA, Y EN LA SEGUNDA POR PLAZO OFERTADO SUPERIOR AL REQUERIDO. ADEMÁS, LA DIVISIÓN DE ANÁLISIS Y CONTROL DE GESTIÓN DEL GORE NO AUTORIZÓ MONTO OFERTADO EN LICITACIÓN DE MAR/2016, DE $881.726.158 ._x000a_EL 17/JUN/2016 SE PUBLICÓ CUARTA LICITACIÓN 2402-74-LR16, Y SE RECIBIERON 2 OFERTAS.  EN JUL/2016 LA COMISIÓN DE EVALUACIÓN Y LA UNIDAD DE CONTROL MUNICIPAL RECOMENDARON SU ADJUDICACIÓN A CORVALÁN POR $990.237.617, HACIENDO PRESENTE QUE EL MONTO OFERTADO ERA SUPERIOR AL REFERENCIAL.  POR SU PARTE, EL GORE SOLICITÓ A MIDESO SU REEVALUACIÓN, Y EL 10/AGO/2016, EL GORE SOLICITÓ AL MUNICIPIO  EL FUNDAMENTO TÉCNICO Y ECONÓMICO QUE JUSTIFICARA EL NUEVO MONTO OFERTADO. FINALMENTE, EL  28/OCT/2016 EL GORE AUTORIZÓ EL PRESUPUESTO, Y EL MUNICIPIO ADJUDICÓ A CORVALÁN EL 08/NOV/2016 POR DEX 4576.   Y, SE MODIFICÓ CONVENIO PRIMITIVO, EN LO QUE DICE RELACIÓN A LAS OBRAS CIVILES._x000a_CORVALÁN &amp; MUNICIPIO FIRMARON CONTRATO N°351 EL  29/NOV/2016, Y LAS OBRAS PARTIERON EL 05/DIC/2016, CON FECHA DE TÉRMINO EL 2/JUN/2017. _x000a_SIN EMBARGO, HUBO 3 AUMENTOS DE PLAZOS (Y DE MONTOS), QUE SUMARON UN TOTAL DE 150 DÍAS:_x000a_1) AUMENTO DE PLAZO, POR 60 DÍAS, SEGÚN DEX 1851 DEL 5/MAY/2017, CON NUEVA FECHA DE TÉRMINO EL 01/AGO/2017, DEBIDO A PLAZO DE IMPORTACIÓN Y PUESTA EN MARCHA DEL ASCENSOR._x000a_2) AUMENTO DE PLAZO Y MONTO, POR 60 DÍAS Y $52.205.788, EN ATENCIÓN A NUMEROSAS Y DIVERSAS MEJORAS DETALLADAS EN DEX 2839 DEL 27/JUL/2017, CON NUEVA FECHA DE TÉRMINO EL 30/SEPT/2017.  DESTACAR QUE EL AUMENTO DE MONTO DE $60.958.879 FUE ANALIZADO Y OBSERVADO POR LA UNIDAD DE ESTUDIOS Y FISCALIZACIÓN DEL GORE, REBAJÁNDOLO A $52.205.788. _x000a_3) AUMENTO DE PLAZO Y MONTO, POR 30 DÍAS Y $12.449.353, PARA CERRAR PASILLO FRENTE AL COMEDOR, SEGÚN DEX 3592 DEL 27/SEPT/2017, CON NUEVA FECHA DE TÉRMINO EL 30/OCTUBRE/2017. _x000a_LA OBRA SE DIO POR TERMINADA EL 30/OCT/2017._x000a_EL 21/NOV/2017 SE MODIFICÓ CONTRATO N°280._x000a_MEDIANTE DEX 3979 DEL 25/OCT/2017 SE DESIGNÓ COMISIÓN DE RECEPCIÓN PROVISORIA._x000a_LA COMISIÓN DE RECEPCIÓN PROVISORIA SE CONSTITUYÓ EN TERRENO EL 06/NOV/2017, ENCONTRANDO OBSERVACIONES, OTORGANDO 20 DÍAS CORRIDOS PARA SUBSANARLAS._x000a_LA COMISIÓN DE RECEPCIÓN PROVISORIA SE VOLVIÓ A CONSTITUIR EN TERRENO EL 20/NOV/2017, VERIFICANDO LA REPARACIÓN DEL TOTAL DE LAS OBSERVACIONES._x000a_MEDIANTE DEX 4334 DEL 25/OCT/2017 SE APROBÓ ACTA DE LA COMISIÓN DE RECEPCIÓN PROVISORIA._x000a_EL 15/DIC/2017, MEDIANTE DEX 4657, SE APROBÓ UNA MODIFICACIÓN RELATIVA A LA EJECUCIÓN DEL CIERRE Y TRABAJOS DE PAISAJISMO, LO QUE PRODUJO DISMINUCIONES POR $8.737.667 Y AUMENTOS DE OBRAS POR $8.737.667, SEGÚN DETALLE._x000a_MEDIANTE DEX 577 DEL 29/ENE/2019, SE DESIGNÓ COMISIÓN DE RECEP DEF, LA QUE SE CONSTITUYÓ EN TERRENO EL 05/FEB/2019, NO ENCONTRANDO OBSERVACIONES ATRIBUIBLES AL CONTRATISTA._x000a_EL ACTA DE RECEP DEF FUE APROBADA MEDIANTE DEX 773 DEL 11/FEB/2019"/>
    <n v="300"/>
    <s v="Variación &gt; al 100%"/>
    <n v="3"/>
    <n v="150"/>
    <m/>
    <m/>
    <m/>
    <m/>
    <m/>
    <m/>
    <m/>
    <m/>
    <m/>
    <m/>
    <m/>
    <m/>
    <n v="10"/>
    <n v="10"/>
    <n v="41"/>
    <n v="42"/>
    <n v="1"/>
    <s v="LO QUE INCIDIÓ EN EL PLAZO TOTAL DE EJECUCIÓN GUARDA DIRECTA RELACIÓN CON LA EJECUCIÓN DE LAS OBRAS CIVILES, LA LIQUIDACIÓN DEL PRIMER CONTRATO, EL INFORME DE LIQUIDACIÓN, LA COORDINACIÓN ENTRE MANDANTE Y MANDATARIO, Y EL ACUERDO CON EL GORE EN RELACIÓN A MONTOS Y AVANCE DE LA OBRA LIQUIDADA. _x000a__x000a_POR OTRA, LA SEGUNDA Y TERCERA LICITACIONES, CUYAS OFERTAS QUEDARON FUERA DE BASES, POR PLAZO Y/O MONTO.  _x000a__x000a_PARA LA CUARTA LICITACIÓN, LA OFERTA RESULTÓ 71% SUPERIOR AL MONTO REFERENCIAL, LO QUE SIGNIFICÓ SU REEVALUACIÓN, Y APROBACIÓN DE UN NUEVO MONTO Y ACUERDO N°4896 DEL CONSEJO REGIONAL, A FINES DE OCT/2016._x000a_LO ANTERIOR SIGNIFICÓ UNA DEMORA DE CASI 6 MESES ENTRE LA CUARTA LICITACIÓN 2402-74-LR16 Y SU ADJUDICACIÓN. _x000a_FINALMENTE, EL PLAZO DE EJECUCIÓN ORIGINAL ESTIMADO DEL SEGUNDO CONTRATO, DE 180 DÍAS, SUFRIÓ 3 AMPLIACIONES, DE 60, 60 Y 30 DÍAS, CON UN TOTAL DE 150 DÍAS EXTRAS, CASI DUPLICANDO PLAZO DE EJECUCIÓN ORIGINAL._x000a__x000a_SE CONCLUYE, QUE EXISTIÓ MÁS RIGUROSIDAD PARA EL SEGUNDO CONTRATO, EN ATENCIÓN A LA ENVERGADURA DEL PROYECTO E IMPACTO SOCIAL, EN TÉRMINOS DE:_x000a_1) EVALUAR FUNDAMENTOS TÉCNICOS QUE AVALABAN MONTO FINAL DE LA OBRA, Y SUS 2 AUMENTOS POSTERIORES._x000a_2) CONTRATACIÓN DIRECTA DEL ATO, CON DEDICACIÓN EXCLUSIVA, Y COMO CONTRAPARTE VIGILANTE DE SU EJECUCIÓN, Y PARA VISAR Y CURSAR LOS ESTADOS PAGOS."/>
    <n v="309.99999999999994"/>
    <n v="320"/>
    <s v="SE SUSCRIBIERON 2 CONTRATOS: EL PRIMERO CON LA EMPRESA TEINCO CON PLAZO DE EJECUCIÓN DE 300 DÍAS, FECHA TERMINO EL 4/5/2015. SIN EMBARGO POR QUIEBRA DE LA EMPRESA SE PUSO FIN AL CONTRATO EL 3/3/2015 (239 DIAS, 8 MESES)._x000a_EL SEGUNDO CONTRATO CON LA EMPRESA RENE CORVALAN, PLAZO DE EJECUCIÓN 180 DÍAS, CON FECHA DE TÉRMINO EL 3/6/2017; EL 5/5/2017 AUMENTA EL PLAZO EN 60 DÍAS, Y SE FIJA NUEVA FECHA DE TÉRMINO EL 1/8/2017; EL 27/7/2017, SE AUMENTA EL CONTRATO Y SE AUMENTA EL PLAZO EN 60 DÍAS, FIJANDO FECHA DE TÉRMINO EL 30/9/2017; EL 27/9/2017 AUMENTA NUEVAMENTE EL CONTRATO Y AL MISMO TIEMPO UN AUMENTO DE PLAZO DE 30 DIAS, FIJANDO NUEVA FECHA DE TERMINO EL 30/10/2017, PLAZO TOTAL DE 330 DÍAS, 11 MESES._x000a_EL PLAZO TOTAL REAL DE EJECUCIÓN  DE LA OBRA CIVIL ES DE 40 MESES MUY SUPERIOR A LO RECOMENDADO DE 10 MESES._x000a__x000a_EN CUANTO A EQUIPOS  Y EQUIPAMIENTOS, ESTOS SE COMPRARON ENTRE 26/9/2017 Y 13/12/2017, ES DECIR EN  TRES MESES, SIMILAR AL RECOMENDADO._x000a__x000a_LAS VARIACIONES TIENEN DOS EXPLICACIONES:POR UN LADO HUBO DOS CONTRATOS, UNA EMPRESA QUE QUIEBRA, Y CUYOS PLAZOS SE EXTIENDEN POR 239 DIAS, 8 MESES, Y LUEGO SE CONTRATA UNA SEGUNDA EMPRESA QUE DEBE ASUMIR LA LIMPIEZA DEL LUGAR, REPARAR LO QUE HA QUEDADO BIEN HECHO Y RETIRAR LO QUE SE HA ARRUINADO CON EL ABANDONO, ESO DEMORA 11 MESES. POR FORTUNA EL MUNICIPIO, EJECUTA MUY EFICIENTEMENTE EL EQUIPAMIENTO DEL EDIFICIO EN TAN SOLO 3 MESES, AL MISMO TIEMPO QUE SE TERMINABA LA OBRA._x000a__x000a_LAS CAUSAS DE LAS AMPLIACIONES SON POR:_x000a_1) AUMENTO SÓLO DE PLAZO, POR 60 DÍAS DEBIDO A PLAZO DE IMPORTACIÓN Y PUESTA EN MARCHA DEL ASCENSOR._x000a_2) AUMENTO DE PLAZO Y MONTO, POR 60 DÍAS Y $52.205.788, EN ATENCIÓN A NUMEROSAS Y DIVERSAS MEJORAS DETALLADAS TALES COMO:  MEJ BAÑOS PABELLON MUJERES 1°PISO, MEJ COCINA PABELLÓN MUJERES 1°PISO, REEMPLAZO VENTANAS PABELLÓN MUJERES 2°PISO, REEMPLAZO TABIQUE SANITARIO BAÑOS PABELLÓN MUJERES 2°PISO, REEMPLAZO CERÁMICO PASILLO ACCESO BAÑOS PABELLÓN MUJERES 2°PISO, GRADAS DE GOMA EN ESCALA PABELLÓN MUJERES 2°PISO, REEMPLAZO CUBIERTA PABELLÓN MUJERES 2°PISO, REEMPLAZO CERÁMICO DORMITORIO PABELLÓN MUJERES 2°PISO, MURO DIVISORIO LADO ORIENTE DE ALBAÑILERÍA REFORZADA, PAISAJISMO JARDINES INTERIORES, HABILITAR ACCESO PATIO 1°PISO PABELLÓN MUJERES, ALTAR CAPILLA, REFORZAMIENTO Y ESTUCO MUROS MEDIANEROS LADO ORIENTE, DUCHAS IN SITU, CUBIERTA PASILLO FRENTE PABELLÓN MUJERES, PORTÓN CORREDERA AUTOMÁTICO ACCESO ILLANES, ADICIONAL COCINA PERIFÉRICA, REEMPLAZO ALFOMBRA POR PORCELANATO EN OFICINAS, CIERRE PERIMETRAL SOBRE MURO MEDIANERO LADO PONIENTE PABELLÓN MUJERES, ADICIONAL VENTANA PABELLÓN MUJERES, ADICIONAL FUNDACIÓN ASCENSOR, PASILLO PERIMETRAL DE PASTELONES EN PATIOS INTERIORES, CIERRE PERIMETRAL SOBRE MURO MEDIANERO LADO SUR ORIENTE, SISTEMA DETECCIÓN HUMOS, VIGÓN FALDO PRIMER PISO SEÑAL DE HUMOS, MEJORAMIENTO SISTEMA ILUMINACIÓN, ADICIONAL GRUPO ELECTRÓGENO._x000a_3) AUMENTO DE PLAZO Y MONTO, POR 30 DÍAS Y $12.449.353, PARA CERRAR PASILLO FRENTE AL COMEDOR."/>
    <s v="Variación &gt; al 100%"/>
    <s v="Mayor a 3 años"/>
    <s v="07/07/2014"/>
    <n v="1372336"/>
    <n v="0"/>
    <n v="1372336"/>
    <n v="1372333"/>
    <n v="3"/>
    <s v="A) CONTRATO N°198 DEL 2/JUN/2014, POR M$698.625, 300 DÍAS PLAZO, ENTRE MUNICIPIO Y SOCIEDAD DE INVERSIONES E INMOBILIARIA TEINCO LIMITADA. SE PUSO TÉRMINO ANTICIPADO MEDIANTE DEX 891 DEL 13/MAR/2015.  OBRAS EJECUTAS, SEGÚN INFORME DE LA COMISIÓN DE LIQUIDACIÓN, ALCANZARON A M$282.922._x000a_B) CONTRATO N°351 DEL 29/NOV/2016, POR M$990.238, 180 DÍAS PLAZO.  CONTRATISTA RENÉ CORVALÁN SOLICITÓ DE AUMENTO DE PLAZO Y DE OBRAS: _x000a_1) DEX 1851 DEL 5/MAY/2017, SOLICITA AUMENTO DE PLAZO POR 60 DÍAS CORRIDOS._x000a_2) DEX 2839 DEL 27/JUL/2017, SOLICITA AUMENTO DE PLAZO POR 60 DÍAS CORRIDOS, Y AUMENTO DE OBRAS POR $52.205.788 C/IVA._x000a_3) DEX 3592 DEL 27/SEPT/2017, SOLICITA AUMENTO DE PLAZO POR 30 DÍAS CORRIDOS, Y AUMENTO DE OBRAS POR $12.449.353 C/IVA._x000a_4) DEX 4657 DEL 15/DIC/2017, QUE APRUEBA DISMINUCIÓN DE OBRAS POR $8.737.667,  Y AUMENTO DE OBRAS POR $8.737.667"/>
    <s v="BIP = SIGFE"/>
    <x v="1"/>
    <n v="1590"/>
    <n v="1590"/>
    <n v="100"/>
    <s v="LOS AUMENTOS DE OBRAS NO MODIFICARON LOS METROS CUADRADOS EJECUTADOS:_x000a_1) AUMENTO SÓLO DE PLAZO, POR 60 DÍAS, SEGÚN DEX 1851 DEL 5/MAY/2017, DEBIDO A PLAZO DE IMPORTACIÓN Y PUESTA EN MARCHA DEL ASCENSOR._x000a_2) AUMENTO DE PLAZO Y MONTO, POR 60 DÍAS Y $52.205.788, EN ATENCIÓN A NUMEROSAS Y DIVERSAS MEJORAS DETALLADAS EN DEX 2839 DEL 27/JUL/2017, TALES COMO:  MEJ BAÑOS PABELLÓN MUJERES 1°PISO, MEJ COCINA PABELLÓN MUJERES 1°PISO, REEMPLAZO VENTANAS PABELLÓN MUJERES 2°PISO, REEMPLAZO TABIQUE SANITARIO BAÑOS PABELLÓN MUJERES 2°PISO, REEMPLAZO CERÁMICO PASILLO ACCESO BAÑOS PABELLÓN MUJERES 2°PISO, GRADAS DE GOMA EN ESCALA PABELLÓN MUJERES 2°PISO, REEMPLAZO CUBIERTA PABELLÓN MUJERES 2°PISO, REEMPLAZO CERÁMICO DORMITORIO PABELLÓN MUJERES 2°PISO, MURO DIVISORIO LADO ORIENTE DE ALBAÑILERÍA REFORZADA, PAISAJISMO JARDINES INTERIORES, HABILITAR ACCESO PATIO 1°PISO PABELLÓN MUJERES, ALTAR CAPILLA, REFORZAMIENTO Y ESTUCO MUROS MEDIANEROS LADO ORIENTE, DUCHAS IN SITU, CUBIERTA PASILLO FRENTE PABELLÓN MUJERES, PORTÓN CORREDERA AUTOMÁTICO ACCESO ILLANES, ADICIONAL COCINA PERIFÉRICA, REEMPLAZO ALFOMBRA POR PORCELANATO EN OFICINAS, CIERRE PERIMETRAL SOBRE MURO MEDIANERO LADO PONIENTE PABELLÓN MUJERES, ADICIONAL VENTANA PABELLÓN MUJERES, ADICIONAL FUNDACIÓN ASCENSOR, PASILLO PERIMETRAL DE PASTELONES EN PATIOS INTERIORES, CIERRE PERIMETRAL SOBRE MURO MEDIANERO LADO SUR ORIENTE, SISTEMA DETECCIÓN HUMOS, VIGÓN FALDO PRIMER PISO SEÑAL DE HUMOS, MEJORAMIENTO SISTEMA ILUMINACIÓN, ADICIONAL GRUPO ELECTRÓGENO._x000a_3) AUMENTO DE PLAZO Y MONTO, POR 30 DÍAS Y $12.449.353, PARA CERRAR PASILLO FRENTE AL COMEDOR, SEGÚN DEX 3592 DEL 27/SEPT/2017. _x000a_4) DISMINUCIÓN DE OBRAS POR $8.737.667,  Y AUMENTO DE OBRAS POR $8.737.667, SEGÚN DEX 4657 DEL 15/DIC/2017, RELATIVO A LA EJECUCIÓN DEL CIERRE Y TRABAJOS DE PAISAJISMO."/>
    <s v="EL PROYECTO NO CAMBIA SU TAMAÑO, ENTRE EL EX ANTE Y EL EX POST."/>
    <x v="2"/>
    <s v="MEDIANTE DEX 3979 DEL 25/OCT/2017 DESIGNA COMISIÓN DE RECEPCIÓN PROVISORIA._x000a_DEX 4334 DEL 22/NOV/2017 QUE APRUEBA ACTA DE RECEPCIÓN DE OBRAS DEL SEGUNDO CONTRATO 351, DEL 21/NOV/2017:_x000a_LA OBRA SE DIO POR INICIADA EL 5/DIC/2016, CON UN PLAZO CONTRACTUAL DE 180 DÍAS, Y FECHA DE TÉRMINO EL 02/JUN/2017. _x000a_QUE TUVO TRES AUMENTOS DE PLAZO POR UN TOTAL DE 150 DÍAS, CON NUEVA FECHA DE TÉRMINO EL 30/OCT/2017._x000a_QUE TUVO 2 AUMENTOS DE MONTO CONTRATADO: _x000a_1) A $1.042.443.405 C/IVA EL PRIMERO, Y _x000a_2) A $1.054.892.758 C/IVA EL SEGUNDO._x000a_QUE SE MODIFICÓ EL CONTRATO EL 21/NOV/2017._x000a_QUE CUENTA CON PERMISO DE OBRA MENOR N°245 DEL 10/JUL/2012, Y RESOLUCIÓN DE MODIFICACIÓN DE PROYECTO N°339 DEL 23/MAY/2017, Y RECEPCIÓN DEFINITIVA N°248 DEL 20/NOV/2017._x000a_MEDIANTE DECRETO EXENTO N°3979 DEL 25/NOV/2017 SE DESIGNA LA COMISIÓN DE RECEPCIÓN PROVISORIA._x000a_LA COMISIÓN DE RECEPCIÓN PROVISORIA SE CONSTITUYÓ EL 6/NOV/2017, ENCONTRANDO OBSERVACIONES, LO QUE SE CONSIGNÓ EN FOLIO N°38 DEL LIBRO DE OBRAS N°5. Y, SE OTORGÓ UN PLAZO DE 20 DÍAS CORRIDOS PARA SUBSANARLAS._x000a_LA COMISIÓN DE RECEPCIÓN PROVISORIA SE CONSTITUYÓ NUEVAMENTE EN TERRENO EL 20/NOV/2017, PARA VERIFICAR LA REPARACIÓN DE LA TOTALIDAD DE LAS OBSERVACIONES, LO QUE SE CONSIGNÓ EN FOLIO N°41 DEL LIBRO DE OBRAS, Y SE OTORGÓ LA RECEPCIÓN PROVISORIA DE LA OBRA._x000a_SE ACORDÓ DEVOLVER RETENCIONES EQUIVALENTES AL 5% DE CADA ESTADO DE PAGO._x000a_QUEDÓ EN PODER DEL MUNICIPIO LA BOLETA DE GARANTÍA POR FIEL CUMPLIMIENTO DE CONTRATO Y BUENA EJECUCIÓN DE LA OBRA."/>
    <s v="21/11/2017"/>
    <s v="MEDIANTE DECRETO EXENTO N°577 DEL 29/ENERO/2019 SE DESIGNA LA COMISIÓN DE RECEPCIÓN DEFINITIVA._x000a_LA COMISIÓN SE CONSTITUYÓ EN TERRENO EL 05/FEBRERO/2019, NO ENCONTRANDO OBSERVACIONES QUE FUERAN ATRIBUIBLES AL CONTRATISTA, POR LO QUE SE OTORGÓ LA RECEPCIÓN DEFINITIVA DE LA OBRA._x000a_DEX 773 DEL  11/FEB/2019 APRUEBA ACTA DE RECEPCIÓN DEFINITIVA."/>
    <s v="05/02/2019"/>
    <s v="SI"/>
    <s v="21/12/2017"/>
    <s v="ACTUALMENTE SE OPERA EN FORMA NORMAL._x000a_DURANTE EL PERÍODO DE GARANTÍA SE ATENDIERON PROBLEMAS DE FUNCIONAMIENTO EN ALCANTARILLADO, SISTEMA DE CALEFACCIÓN Y AGUA CALIENTE SANITARIA."/>
    <s v=""/>
    <x v="0"/>
    <s v="1) LA LIQUIDACIÓN DEL PRIMER CONTRATO POR QUIEBRA DEL CONTRATISTA, Y TRABAJADORES QUE RECLAMARON NO HABER RECIBIDO SUS SUELDOS._x000a_2) LA NO CONTRATACIÓN DE UN ATO, QUE APOYARA FUNCIONES DE LA ITO, DADO QUE LA ITO NO TENÍA DEDICACIÓN EXCLUSIVA A LA EJECUCIÓN DE ESTE PROYECTO. _x000a_3) MEJORAS INTRODUCIDAS DURANTE LA EJECUCIÓN DEL PROYECTO, BAJO EL SEGUNDO CONTRATO._x000a__x000a_LA ITO TITULAR DEL PRIMER CONTRATO, FUNCIONARIA A CONTRATA Y CON 11 AÑOS DE SERVICIO, FUE SUJETO DE INVESTIGACIÓN SUMARIA, DESTITUCIÓN DE SU CARGO Y ÚNICA FORMALIZADA CON UNA DEMANDA CIVIL POR PARTE DEL CONSEJO DE DEFENSA DEL ESTADO, AÚN EN PROCESO."/>
    <s v="MARIA PAZ ASTICA CAPRA"/>
    <x v="19"/>
    <s v=" "/>
    <s v=""/>
    <s v="LOURDES VELEZ"/>
    <s v="DEPARTAMENTO DE ESTUDIOS - MDS"/>
    <s v="05/06/2013"/>
    <s v="04/07/2013"/>
    <n v="29"/>
    <s v="16/08/2013"/>
    <n v="43"/>
    <s v="NA"/>
    <n v="0"/>
    <s v="02/06/2014"/>
    <n v="290"/>
    <s v="02/06/2014"/>
    <n v="290"/>
    <s v="07/07/2014"/>
    <n v="35"/>
    <s v="01/09/2014"/>
    <n v="56"/>
    <n v="453"/>
    <n v="424"/>
    <s v="FECHA DE INICIO DE CONTRATO DE OBRAS CIVILES 07.07.2014 PLAZO DE 300 DÍAS"/>
    <s v="A SUMA ALZADA SIN REAJUSTE"/>
    <n v="4"/>
    <s v=""/>
    <s v=""/>
    <s v=""/>
    <s v=""/>
    <s v="NO"/>
    <s v="MUNICIPIO"/>
    <s v="SI"/>
    <s v="MUNICIPIO"/>
    <s v="EL DISEÑO FUE UN APORTE DEL ARZOBISPADO, EN COLABORACION CON EL MUNICIPIO. LA EJECUCION SE FINANCIO CON FNDR."/>
    <n v="10000"/>
    <n v="21031"/>
    <n v="19248"/>
    <n v="0"/>
    <n v="0"/>
    <n v="730463"/>
    <n v="0"/>
    <n v="0"/>
    <n v="0"/>
    <n v="60000"/>
    <n v="840742"/>
    <n v="10148"/>
    <n v="21344"/>
    <n v="19534"/>
    <n v="0"/>
    <n v="0"/>
    <n v="741316"/>
    <n v="0"/>
    <n v="0"/>
    <n v="0"/>
    <n v="60000"/>
    <n v="852342"/>
    <s v="Sin observaciones"/>
    <n v="0"/>
    <n v="35081"/>
    <n v="8811"/>
    <n v="0"/>
    <n v="0"/>
    <n v="1315275"/>
    <n v="0"/>
    <n v="0"/>
    <n v="0"/>
    <n v="0"/>
    <n v="1359167"/>
    <s v="PRIMER CONTRATO OBRAS CIVILES CONTRATISTA INVERSIONES TEINCO LTDA POR UN MONTO DE M$698.625 POR UN PLAZO DE 300 DÍAS_x000a_SOLO SE PAGARON M$272.831 DEBIDO A TERMINO ANTICIPADO DEL CONTRATO_x000a_SEGUNDO CONTRATO OBRAS CIVILES RENÉ CORVALAN POR UN MONTO DE M$990.238 POR UN PLAZO DE 180 DÍAS _x000a_AUMENTO DE CONTRATO POR 52.206 POR UN MONTO TOTAL DE M$1.042.444"/>
    <n v="0"/>
    <n v="35802"/>
    <n v="8811"/>
    <n v="0"/>
    <n v="0"/>
    <n v="1327724"/>
    <n v="0"/>
    <n v="0"/>
    <n v="0"/>
    <n v="0"/>
    <n v="1372337"/>
    <s v="SIN OBSERVACIONES"/>
    <n v="4"/>
    <x v="1"/>
    <n v="0"/>
    <n v="35800"/>
    <n v="8810"/>
    <n v="0"/>
    <n v="0"/>
    <n v="1327723"/>
    <n v="0"/>
    <n v="0"/>
    <n v="0"/>
    <n v="0"/>
    <n v="1372333"/>
    <n v="0"/>
    <n v="36616"/>
    <n v="8999"/>
    <n v="0"/>
    <n v="0"/>
    <n v="1386776"/>
    <n v="0"/>
    <n v="0"/>
    <n v="0"/>
    <n v="0"/>
    <n v="1432391"/>
    <s v="SIN OBSERVACIONES"/>
    <n v="12304"/>
    <n v="25878"/>
    <n v="23683"/>
    <n v="0"/>
    <n v="0"/>
    <n v="898779"/>
    <n v="0"/>
    <n v="0"/>
    <n v="0"/>
    <n v="72745"/>
    <n v="1033389"/>
    <n v="1494444"/>
    <n v="0"/>
    <n v="36616"/>
    <n v="9000"/>
    <n v="0"/>
    <n v="0"/>
    <n v="1376540"/>
    <n v="0"/>
    <n v="0"/>
    <n v="0"/>
    <n v="0"/>
    <n v="1422156"/>
    <n v="0"/>
    <n v="36616"/>
    <n v="9000"/>
    <n v="0"/>
    <n v="0"/>
    <n v="1386777"/>
    <n v="0"/>
    <n v="0"/>
    <n v="0"/>
    <n v="0"/>
    <n v="1432393"/>
    <n v="37.620586245837728"/>
    <n v="38.611210299316134"/>
    <n v="54.295661113577424"/>
    <n v="0.71982257923883797"/>
    <n v="-4.1521127589926436"/>
    <n v="900.87610062893077"/>
    <n v="872.18679245283022"/>
    <s v="SE SUSCRIBIERON 2 CONTRATOS: _x000a_EL PRIMERO CON LA EMPRESA TEINCO POR $ 698.624.587 Y SE PAGO SOLO $ 272.830.654. _x000a_EL SEGUNDO CONTRATO POR $ 990.237.617, CON LA EMPRESA RENE CORVALAN, TUVO 2 AUMENTOS DE CONTRATO. EL PRIMERO A $ 1.042.443.405, Y EL SEGUNDO A 1.054.892.758. ES DECIR, EL AUMENTO TOTAL ES DE 6,5 %, UN MONTO DE $ 64.655.141._x000a_LA INICIATIVA FUE REEVALUADA A SOLICITUD DEL GOBIERNO REGIONAL DE O´HIGGINS, CON EL OBJETIVO DE QUE SEA ANALIZADA LA PROPUESTA DE ADJUDICACION DE LAS OBRAS DE REPOSICION DEL HOGAR DE ANCIANOS SAN JOSE DE RANCAGUA, A LA EMPRESA CONTRATISTA CONSTRUCTORA RENE CORVALAN, POR UN MONTO DE $ 990.237.617 (IVA INCLUIDO) YA QUE EL PRIMER CONTRATO ADJUDICADO SE LE DIÓ TERMINO ANTICIPADO POR EL DESEMPEÑO DE LA EMPRESA_x000a_EN CUANTO A EQUIPOS ( M$ 8.811) Y EQUIPAMIENTOS (M$ 35.801), ESTOS SE COMPRARON ENTRE 26/9/2017 Y 13/12/2017 POR UN TOTAL DE  M$ 44.612.-_x000a_COMPARANDO LO APROBADO CON LO REAL, EN TERMINOS DE MONTO DE INVERSION, SE APRECIA QUE EL CONTRATO DE OBRAS POR EL HECHO QUE SE CONTRATÓ 2 VECES, EL MONTO REAL ES UN 50% MAYOR AL ORIGINAL; LA CONSULTORIA NO SE CONTRATO; EN CUANTO AL EQUIPAMIENTO, Y A LOS EQUIPOS, EL MUNICIPIO AL FINALIZAR LA OBRA MODIFICO EL LISTADO JUNTO CON LOS OPERADORES DEL HOGAR, PARA AJUSTAR EL LISTADO A LA REALIDAD DEL AÑO 2017, Y SE COMPRO MAS EQUIPAMIENTO Y MENOS EQUIPOS,  PRINCIPALMENTE PORQUE EL ENFOQUE DE LAS HERMANAS, ERA EQUIPAR MEJOR EL HOGAR COMO HOTELERIA, Y MENOS COMO CLINICA."/>
    <s v="Variación Mayor a 20%"/>
    <s v="Variación Mayor a 20%"/>
    <s v="Grande"/>
    <s v="Grande"/>
    <s v="JUAN ANTONIO LOBOS"/>
    <x v="8"/>
    <s v=" "/>
    <s v=""/>
    <s v="LOURDES VELEZ"/>
    <s v="DEPARTAMENTO DE ESTUDIOS - MDS"/>
    <s v="SI"/>
    <n v="960643"/>
    <n v="64655"/>
    <n v="6.7303878756208082"/>
    <s v="1) MONTO INICIAL PRIMER CONTRATO $698.624.587 C/IVA (M$698.625)_TÉRMINO ANTICIPADO DEL CONTRATO_x000a_2) MONTO INICIAL SEGUNDO CONTRATO $990.237.617 C/IVA (M$990.238)_x000a_3) 27/JUL/2017, AUMENTO DE OBRAS POR $52.205.788 C/IVA. (M$52.206)_NUEVO MONTO CONTRATADO $1.042.443.405 C/IVA_x000a_4) 27/SEPT/2017, AUMENTO DE OBRAS POR $12.449.353 C/IVA. (M$12.449)_NUEVO MONTO CONTRATADO $1.054.892.758 C/IVA_x000a_5) 15/DIC/2017, DISMINUYE EN $8.737.667 Y AUMENTA POR $8.737.667"/>
    <x v="0"/>
    <s v="SI"/>
    <n v="1"/>
    <n v="859320"/>
    <n v="1494444"/>
    <n v="73.910068426197455"/>
    <s v="1)REEVALUACION:_x000a_LA INICIATIVA FUE REEVALUADA A SOLICITUD DEL GOBIERNO REGIONAL DE O´HIGGINS (ORD N° 1335 DEL 9/8/2016), CON EL OBJETO DE QUE SEA ANALIZADA LA PROPUESTA DE ADJUDICACION DE LAS OBRAS DE REPOSICION DEL HOGAR DE ANCIANOS SAN JOSE DE RANCAGUA, A LA EMPRESA CONTRATISTA  CONSTRUCTORA RENE CORVALAN, POR UN MONTO DE $ 990.237.617 (IVA INCLUIDO)._x000a_1.-DE ACUERDO  A LOS ANTECEDENTES:_x000a_-EL PROYECTO FUE LICITADO Y ADJUDICADO EL 15/5/2014 A LA EMPRESA SOCIEDAD DE INVERSIONES E INMOBILIARA TEINCO LIMITADA POR EL MONTO DE $ 698.624.587 (DECRETO EXENTO 1905). SIN EMBARGO, POR PROBLEMAS DE DESEMPEÑO DE LA EMPRESA, LA MUNICIPALIDAD PONE TERMINO ANTICIPADO AL CONTRATO EL 13/3/2015 (DECRETO EXENTO 891). EL AVANCE FISICO DE LAS OBRAS AL 13/3/2015 ERA DE 22%, Y EL MONTO DE OBRAS NO EJECUTADAS, SEGÚN VALORACION DE LA UNIDAD TECNICA, ES DE $ 546.794.105; MIENTRAS QUE LAS OBRAS PAGADAS ASCIENDEN A $ 272.830.654.-_x000a_-POSTERIORMENTE LA MUNICIPALIDAD REALIZA 2 PROCESOS LICITATORIOS LOS CUALES SON DECLARADOS FUERA DE BASE E INADMISIBLES, CON FECHAS 15/3/2016 Y 16/6/2016._x000a_-FINALMENTE SE REALIZA UN 4TO PROCESO DE LICITACIÓN, EN EL CUAL SE PRESENTAN 2 EMPRESAS, DISEÑO Y CONSTRUCCION CASTOR SA, CON UN PRESUPUESTO DE $ 947.039.206, Y CONSTRUCTORA RENE CORVALAN CORREA, CON UN PRESUPUESTO DE $ 990.237.617.-_x000a_DE ACUERDO CON LOS CRITERIOS EVALUADOS POR LA COMISION TECNICA, LA MEJOR OFERTA CORRESPONDE A LA EMPRESA CONSTRUCTORA RENE CORVALAN CORREA, CON UN PRESUPUESTO DE $ 990.237.617, Y POR LO TANTO SE PROPONE ADJUDICAR A DICHA EMPRESA._x000a_2.-LA UNIDAD TECNICA, SEÑALA QUE DE ACUERDO CON EL INFORME COMPARATIVO, ENTRE EL PRESUPUESTO REFERENCIAL DE OBRAS NO EJECUTADAS, Y EL PRESUPUESTO DE LA EMPRESA CONSTRUCTORA RENE CORVALAN, LAS DIFERENCIAS SE EXPLICAN PRINCIPALMENTE POR LO SIGUIENTE:_x000a_-PARTIDAS QUE SE DEBEN EJECUTAR PARA CORREGIR EL DETERIORO PRODUCIDO A ESTRUCTURAS QUE  HAN PERMANECIDO DESOCUPADAS Y SIN INTERVENCION DURANTE APROXIMADAMENTE 18 MESES._x000a_-PARTIDAS REQUERIDAS PARA DAR INICIO A UN NUEVO PROCESO DE LICITACION, QUE FUERON PAGADAS EN EL PRIMER CONTRATO TERMINADO EN FORMA ANTICIPADA, PERO QUE SE DEBEN CONSIDERAR NUEVAMENTE (CIERROS Y CONSTRUCCIONES PROVISORIAS, ENTRE OTRAS)._x000a_-PRECIOS DE MERCADO DE LAS OBRAS A EJECUTAR, QUE SUPERAN EL PRESUPUESTO REFERENCIAL, DEBIDO A QUE ESTE ULTIMO SE BASA EN LA OFERTA DE LA PRIMERA LICITACION, DE MAYO/2014. _x000a_2)AUMENTO DE CONTRATO AUTORIZADO POR EL GORE:_x000a_EL SEGUNDO CONTRATO POR $ 990.237.617, CON LA EMPRESA RENE CORVALAN, INICIA EL 5/12/2016, PLAZO DE 180 DIAS, CON FECHA DE TERMINO EL 3/6/2017; EL 5/5/2017 AUMENTA EL PLAZO EN 60 DIAS, Y SE FIJA NUEVA FECHA DE TERMINO EL 1/8/2017; EL 27/7/2017, SE AUMENTA EL CONTRATO A $ 1.042.443.405, Y SE AUMENTA EL PLAZO EN 60 DIAS, FIJANDO FECHA DE TERMINO EL 30/9/2017; EL 27/9/2017 AUMENTA NUEVAMENTE EL CONTRATO A 1.054.892.758, Y AL MISMO TIEMPO UN AUMENTO DE PLAZO DE 30 DIAS, FIJANDO NUEVA FECHA DE TERMINO EL 30/10/2017, PLAZO TOTAL DE 330 DIAS, 11 MESES._x000a_ES DECIR, EL AUMENTO TOTAL ES DE 6,5 %, UN MONTO DE $ 64.655.141.-"/>
    <x v="1"/>
    <s v="COSTO ANUAL EQUIVALENTE"/>
    <n v="130904"/>
    <n v="143419"/>
    <n v="9.5604412393815341"/>
    <x v="2"/>
    <s v=""/>
    <m/>
    <m/>
    <m/>
    <s v="EL PRIMER INDICADOR DE CAE M$ 130.904, SE CALCULA CON UNA INVERSION PRIVADA DE $ 730.462.990, E INVERSION SOCIAL DE $ 621.730.098, PRIMER RATE EN LA FICHA DEL AÑO 2014._x000a_EL SEGUNDO INDICADOR DE CAE M$ 143.904, SE CALCULA CON UNA INVERSION PRIVADA DE $ 1.054.893.000,  E INVERSION SOCIAL DE $ 822.873.238, POST REEVALUACION,  (FICHA DEL AÑO 2016), CALCULADO PARA ESTA EVALUACION CON LOS MONTOS REALES FINALES, INCLUYENDO TODOS LOS AUMENTOS DE OBRA."/>
    <x v="1"/>
    <s v="1.-LA INFORMACION DE LA EJECUCION DEL PROYECTO, ESTA ABSOLUTAMENTE MAL INGRESADA, NO EXPLICA LO QUE OCURRIO AL PUNTO QUE EL PRIMER CONTRATO APARECE COMO EJECUTADO EN LOS PLAZOS ORIGINALES, LO MISMO EL 2DO CONTRATO APARECE EJECUTANDOSE EN EL AÑO 2018, CUANDO EN LO REAL SE EJECUTO EN EL AÑO 2017.  EN CUANTO AL EQUIPAMIENTO, TAMPOCO CONCUERDAN LAS FECHAS. _x000a_2.-DE ACUERDO A LA INFORMACION EN EL MODULO DE LA UNIDAD TECNICA, NO SE CONTRATO UNA CONSULTORIA EXTERNA QUE ACOMPAÑARA LOS PROCESOS DE CONTROL DE LA EJECUCION DE LA OBRA CON LOS RECURSOS QUE DISPUSO EL FNDR, ES DECIR NO SE GASTARON. _x000a_EN CUANTO AL ITO, ESTE SE NOMBRO TARDIAMENTE EN DICIEMBRE DEL 2016, MIENTRAS SE EJECUTABA EL 2DO CONTRATO, EN CIRCUNSTANCIAS QUE LA OBRA HABIA TENIDO PROBLEMAS._x000a_SEGUN LO SEÑALADO POR LA UNIDAD TECNICA:  POR DEX 5227 DEL 19/DIC/2016 SE NOMBRÓ ITO TITULAR Y SUPLENTE DEL CONTRATO ADJUDICADO A RENÉ CORVALÁN. ADEMÁS, SE CONTRATÓ DE MANERA DIRECTA LA CONSULTORÍA DEL ATO, SEGÚN CONSTA EN  PASE INTERNO N°601 DEL 6/DIC/2016, DE SECPLAC AL ADMINISTRADOR MUNICIPAL._x000a_POR ULTIMO SEÑALAR QUE ESTE PROYECTO FUE AUDITADO POR LA CONTRALORIA REGIONAL Y TIENE SUMARIO EN PROCESO, YA QUE AL LIQUIDAR EL PRIMER CONTRATO SE HABRIA PAGADO MAS QUE LO EJECUTADO A LA FECHA.._x000a_3.-COMPARANDO LO APROBADO CON LO REAL, EN TERMINOS DE MONTO DE INVERSION, SE APRECIA QUE EL CONTRATO DE OBRAS POR EL HECHO QUE SE CONTRATO 2 VECES, EL MONTO REAL ES UN 50% MAYOR AL ORIGINAL; LA CONSULTORIA NO SE CONTRATO; EN CUANTO AL EQUIPAMIENTO, Y A LOS EQUIPOS, EL MUNICIPIO AL FINALIZAR LA OBRA MODIFICO EL LISTADO JUNTO CON LOS OPERADORES DEL HOGAR, PARA AJUSTAR EL LISTADO A LA REALIDAD DEL AÑO 2017, Y SE COMPRO MAS EQUIPAMIENTO Y MENOS EQUIPOS, LO QUE SE APRECIA EN LOS PORCENTAJES DE CUADRO RESUMEN, PRINCIPALMENTE PORQUE EL ENFOQUE DE LAS HERMANAS, ERA EQUIPAR MEJOR EL HOGAR COMO HOTELERIA, Y MENOS COMO CLINICA."/>
    <s v="PATRICIA VALENZUELA M."/>
    <s v="SEREMI DE DESARROLLO SOCIAL REGION DEL LIBERTADOR GENERAL BERNARDO O'HIGGINS"/>
    <s v="LOURDES VELEZ"/>
    <s v="DEPARTAMENTO DE ESTUDIOS - MDS"/>
  </r>
  <r>
    <s v="30085451-0"/>
    <s v="CONSTRUCCION Y EQUIPAMIENTO SALA DE ARTES ESCÉNICAS, QUINTA NORMAL"/>
    <x v="1"/>
    <x v="1"/>
    <s v="SANTIAGO"/>
    <s v="QUINTA NORMAL"/>
    <s v="13 - REGION METROPOLITANA DE SANTIAGO"/>
    <x v="5"/>
    <x v="13"/>
    <x v="19"/>
    <x v="1"/>
    <x v="1"/>
    <s v="GOBIERNO REGIONAL - REGION METROPOLITANA DE SANTIAGO"/>
    <s v="GOBIERNO REGIONAL"/>
    <s v="GOBIERNO REGIONAL"/>
    <s v="FINALIZADO"/>
    <x v="0"/>
    <s v="PERFIL"/>
    <s v="ESTE PROYECTO, PARTE DEL PROGRAMA DE CENTROS CULTURALES, CONSIDERA LA CONSTRUCCIÓN DE UNA SALA DE ARTES ESCÉNICAS QUE COMPLEMENTA LA REHABILITACIÓN HECHA A LA CASONA DUBOIS, PARA FORMAR EN CONJUNTO, EL PRIMER CENTRO CULTURAL PARA LA COMUNA DE QUINTA NORMAL."/>
    <s v="EL PROYECTO CONSISTE EN LA CONSTRUCCIÓN DE UNA SALA DE ARTES ESCÉNICAS DE HORMIGÓN ARMADO DE 913 M2 QUE  SE ENCUENTRA SEMI ENTERRADA, EN LA SUPERFICIE APARECE COMO UN ÓVALO  CON CUBIERTA DE ACABADO CERÁMICO TIPO MOSAICO EN EL CUAL SE PROYECTARÁ UN DISEÑO ICONOGRÁFICO DE LA COMUNA, SUBTERRANEAMENTE, Y ATRAVÉS DE UN FOYER, QUE ACTÚA AL MISMO TIEMPO COMO SALA DE EXPOSICIONES, SE UNE A LA CASONA DUBOIS, CON LA CUAL FORMAN EL CENTRO CULTURAL DE QUINTA NORMAL._x000a_ESTA SALA TIENE CAPACIDAD PARA 300 PERSONAS Y POSEE EQUIPOS DE ILUMINACIÓN, CLIMATIZACIÓN, ACONDICIONAMIENTO ACÚSTICO, PARRILLA, SISTEMA DE MANIOBRAS, CÁMARA NEGRA Y UN ESCENARIO QUE CUENTA CON UNA BOCA DE 12M, LO QUE LO HACE APTO PARA OBRAS DE GRAN ENVERGADURA. CONSIDERA, ADEMÁS, MOBILIARIO, BUTACAS, EQUIPAMIENTO COMPUTACIONAL, DE AUDIO Y DE ILUMINACIÓN ACORDE A LAS NECESIDADES DE UNA OBRA DE ESTAS CARACTERÍSTICAS."/>
    <n v="65173"/>
    <s v="CULTURA"/>
    <s v=" "/>
    <s v=" "/>
    <n v="8"/>
    <n v="13"/>
    <s v="El desfase entre el comienzo de la obra y la contratación del asesor externo Sr. Adolfo Soto Pinto, se debe a que la primera licitación fue declarada desierta mediante decreto 1507 del 22 de diciembre de 2011."/>
    <n v="62.5"/>
    <n v="1"/>
    <n v="11"/>
    <s v="Las fecha de inicio del primer contrato corresponde a la fecha de la emisión de la orden de compra. Con respecto a la fecha de término del ultimo contrato corresponde a la fecha de recepción de la última obra. "/>
    <n v="1000"/>
    <n v="1"/>
    <n v="60"/>
    <s v="La razón de la diferencia registrada entre el plazo recomendado y el real,  dice relación con la obsolescencia de los equipos inicialmente adquiridos, lo que significó, de manera previa al cierre la actualización de los equipos. Por esta razón,. se registra un contrato firmado con fecha 3 de Julio de 2018."/>
    <n v="5900"/>
    <m/>
    <m/>
    <m/>
    <m/>
    <m/>
    <m/>
    <m/>
    <m/>
    <n v="8"/>
    <n v="13"/>
    <s v="Por tratarse de un proyecto relativamente antiguo no se tiene información "/>
    <n v="62.5"/>
    <s v="Variación del 50% al 100%"/>
    <s v="Sin información "/>
    <s v="Sin información "/>
    <m/>
    <m/>
    <m/>
    <m/>
    <m/>
    <m/>
    <m/>
    <m/>
    <m/>
    <m/>
    <m/>
    <m/>
    <n v="9"/>
    <n v="9"/>
    <n v="76"/>
    <n v="81"/>
    <n v="5"/>
    <s v="No se maneja documentación suficiente, dada la antiguedad del proyecto"/>
    <n v="744.44444444444446"/>
    <n v="800"/>
    <s v="El proyecto se ejecutó en un plazo total de 76 meses, un 744,44% sobre el plazo originalmente recomendado y sin consideración de tiempos muertos.  El largo plazo  de  ejecución de  este proyecto, se  originó   principalmente  por  la  demora en la  adquisición del  sistema de iluminación y  audio ambos  componentes del ítem equipos, su  adquisición se  materializó  durante  2018."/>
    <s v="Variación &gt; al 100%"/>
    <s v="Mayor a 3 años"/>
    <s v="09/11/2011"/>
    <n v="765566"/>
    <n v="0"/>
    <n v="765566"/>
    <n v="703667"/>
    <n v="61899"/>
    <s v="Los gastos contratados coincide con los gastos realizados. No se incurrió en contratos pagados con recursos propios. No puede entregarse mayor información ya que no se cuenta con la documentación disponible dada la antigüedad del proyecto. "/>
    <s v="BIP &gt; SIGFE"/>
    <x v="1"/>
    <n v="913"/>
    <n v="913"/>
    <n v="100"/>
    <s v="Se da cumplimiento a lo estipulado en el proyecto y en las especificaciones técnicas. "/>
    <s v="El  proyecto se  ejecutó   respetando  el programa  arquitectónico  recomendado."/>
    <x v="2"/>
    <s v="No se cuenta con información "/>
    <s v="09/09/2012"/>
    <s v="Se recepciona sin observaciones"/>
    <s v="13/12/2012"/>
    <s v="SI"/>
    <s v="14/12/2012"/>
    <s v="No registra situaciones que afecten el normal funcionamiento del proyecto "/>
    <s v=""/>
    <x v="0"/>
    <s v="No se cuenta con información"/>
    <s v="CATALINA ANDREA  BENAVIDES AVENDAÑO "/>
    <x v="20"/>
    <s v=" "/>
    <s v=""/>
    <s v="LOURDES VELEZ"/>
    <s v="DEPARTAMENTO DE ESTUDIOS - MDS"/>
    <s v="06/08/2010"/>
    <s v="06/08/2010"/>
    <n v="0"/>
    <s v="14/04/2011"/>
    <n v="251"/>
    <s v="NA"/>
    <n v="0"/>
    <s v="07/11/2011"/>
    <n v="207"/>
    <s v="07/11/2011"/>
    <n v="207"/>
    <s v="09/11/2011"/>
    <n v="2"/>
    <s v="13/04/2012"/>
    <n v="156"/>
    <n v="616"/>
    <n v="616"/>
    <s v="El primer pago con fondos FNDR de parte del GORE se efectuaron en la fecha indicada, posterior a los pagos financiados por el Consejo Nacional de la Cultura y las Artes y efectuados por la Municipalidad de Quinta Normal."/>
    <s v="A SUMA ALZADA SIN REAJUSTE"/>
    <n v="1"/>
    <s v=""/>
    <s v=""/>
    <s v=""/>
    <s v=""/>
    <s v=""/>
    <s v=""/>
    <s v="SI"/>
    <s v="MUNICIPIO"/>
    <s v="El  diseño fue  realizado por  el municipio, por tanto  postuló  directo a   ejecución."/>
    <n v="6400"/>
    <n v="88308"/>
    <n v="64096"/>
    <n v="0"/>
    <n v="0"/>
    <n v="617020"/>
    <n v="0"/>
    <n v="0"/>
    <n v="0"/>
    <n v="0"/>
    <n v="775824"/>
    <n v="6400"/>
    <n v="88308"/>
    <n v="64096"/>
    <n v="0"/>
    <n v="0"/>
    <n v="617020"/>
    <n v="0"/>
    <n v="0"/>
    <n v="0"/>
    <n v="200000"/>
    <n v="975824"/>
    <s v="El financiamiento de la iniciativa es compartida entre el GORE y Consejo Nacional de la Cultura y las Artes. "/>
    <n v="5413"/>
    <n v="79271"/>
    <n v="68613"/>
    <n v="0"/>
    <n v="0"/>
    <n v="806504"/>
    <n v="0"/>
    <n v="0"/>
    <n v="0"/>
    <n v="194236"/>
    <n v="1154037"/>
    <s v="Los contratos de equipos y equipamientos se realizan por convenio marco y licitaciones publicas._x000a_Las obras civiles se contratan por  licitación publica por un monto de $793.446.358.- IVA incluido, el cual se desglosa con aporte FNDR de $599.210.690.- y con aporte del Consejo Nacional de la Cultura y las Artes de $194.235.668.-_x000a_Se aprueba aumento de obras por$13.058.308.- IVA incluido, financiado por el GORE._x000a_Para consultoria se realiza trato directo y contrata a 2 ATOS según especialidad,."/>
    <n v="5413"/>
    <n v="79271"/>
    <n v="68613"/>
    <n v="0"/>
    <n v="0"/>
    <n v="612269"/>
    <n v="0"/>
    <n v="0"/>
    <n v="0"/>
    <n v="194236"/>
    <n v="959802"/>
    <s v="Los gastos se efectuaron entre los años 2012 y 2014 comprendiendo las asignaciones de consultorìa,  obras civiles, equipamientos y equipos ._x000a_ en 2018 se termino la iniciativa con el pago correspondiente a sistema de iluminación y audio de la asignación equipos. "/>
    <n v="256135"/>
    <x v="0"/>
    <n v="5414"/>
    <n v="79270"/>
    <n v="6714"/>
    <n v="0"/>
    <n v="0"/>
    <n v="612269"/>
    <n v="0"/>
    <n v="0"/>
    <n v="0"/>
    <n v="0"/>
    <n v="703667"/>
    <n v="6479"/>
    <n v="92482"/>
    <n v="7853"/>
    <n v="0"/>
    <n v="0"/>
    <n v="742322"/>
    <n v="0"/>
    <n v="0"/>
    <n v="0"/>
    <n v="0"/>
    <n v="849136"/>
    <s v="Negativa: por la antigüedad del proyecto se retraso demasiado la adquisición  de los equipos de audio e iluminación, concretándose recién en el 2018._x000a_Positiva: modificaciones menores que no alteraron la iniciativa y la mejoraron, otorgando eficiencia al proyecto."/>
    <n v="8469"/>
    <n v="116857"/>
    <n v="84817"/>
    <n v="0"/>
    <n v="0"/>
    <n v="816493"/>
    <n v="0"/>
    <n v="0"/>
    <n v="0"/>
    <n v="264657"/>
    <n v="1291293"/>
    <n v="0"/>
    <n v="6478"/>
    <n v="92484"/>
    <n v="69754"/>
    <n v="0"/>
    <n v="0"/>
    <n v="992107"/>
    <n v="0"/>
    <n v="0"/>
    <n v="0"/>
    <n v="0"/>
    <n v="1160823"/>
    <n v="6478"/>
    <n v="92485"/>
    <n v="69752"/>
    <n v="0"/>
    <n v="0"/>
    <n v="977815"/>
    <n v="0"/>
    <n v="0"/>
    <n v="0"/>
    <n v="0"/>
    <n v="1146530"/>
    <n v="-10.103826164937002"/>
    <n v="-11.210701211886075"/>
    <n v="19.757915867006815"/>
    <n v="-1.2312815993480442"/>
    <m/>
    <n v="1255.7831325301204"/>
    <n v="1070.9912376779846"/>
    <s v="Los montos recomendados y costos reales del proyecto tuvieron variaciones en relación a los montos recomendados de -10,10% y -11,21% respectivamente. Estas diferencias sugieren una sobre estimación de los costos.  _x000a_El proyecto  se  ejecuto  dentro  de  los montos  recomendados, las  diferencias se generan por actualización de los  montos  del  RATE RS original._x000a_El proyecto no  fue  sometido a reevaluación. Los contratos de equipos y equipamientos se realizan por convenio marco y licitaciones publicas._x000a_Las obras civiles se contratan por  licitación publica por un monto de $793.446.358.- IVA incluido, el cual se desglosa con aporte FNDR de $599.210.690.- y con aporte del Consejo Nacional de la Cultura y las Artes de $194.235.668.-_x000a_Se aprueba aumento de obras por$13.058.308.- IVA incluido, financiado por el GORE._x000a_La modificación es inferior al 10% y por tanto se encuentra dentro del rango considerado como aceptable. _x000a_Cabe señalar que los montos fueron corregidos considerando el monto total del contrato de obras civiles, independiente del origen del financiamiento. "/>
    <s v="Variación entre el -10% al -20%"/>
    <s v="Variación del 10% al 20%"/>
    <s v="Mediano"/>
    <s v="Grande"/>
    <s v="PATRICIA ROBLES PINKAS"/>
    <x v="13"/>
    <s v=" "/>
    <s v=""/>
    <s v="LOURDES VELEZ"/>
    <s v="DEPARTAMENTO DE ESTUDIOS - MDS"/>
    <s v="SI"/>
    <n v="1026636"/>
    <n v="13058"/>
    <n v="1.2719211093318372"/>
    <s v="año 2012"/>
    <x v="0"/>
    <s v="NO"/>
    <m/>
    <m/>
    <m/>
    <m/>
    <s v="El proyecto no  fue  sometido a reevaluación.Los contratos de equipos y equipamientos se realizan por convenio marco y licitaciones publicas._x000a_Las obras civiles se contratan por  licitación publica por un monto de $793.446.358.- IVA incluido, el cual se desglosa con aporte FNDR de $599.210.690.- y con aporte del Consejo Nacional de la Cultura y las Artes de $194.235.668.-_x000a_Se aprueba aumento de obras por$13.058.308.- IVA incluido, financiado por el GORE._x000a_La modificación es inferior al 10% y por tanto se encuentra dentro del rango considerado como aceptable. "/>
    <x v="0"/>
    <s v="COSTO EQUIVALENTE POR PERSONA"/>
    <n v="1.0620000000000001"/>
    <n v="1.1100000000000001"/>
    <n v="4.5197740112994378"/>
    <x v="2"/>
    <s v=""/>
    <m/>
    <m/>
    <m/>
    <s v="El  proyecto  se  ejecutó de  acuerdo a lo  recomendado, sin variaciones. En  cuanto  al  indicador  de resultado  este  se  incremento  en $ 50, desde  $1.062 a  $1.112 costo  equivalente por persona, lo que significa un aumento  de  4,7%, del indicador."/>
    <x v="1"/>
    <s v="El  proyecto  se  ejecutó de  acuerdo  a lo  estipulado en  la  recomendación, salvo  en el plazo el  cual  se  extendió debido  a  la  excesiva demora  en la compra  de  equipos, en un 744.44% sobre el plazo total recomendado originalmente. _x000a_Los costos del proyecto estuvieron bajo los montos recomendados.  Las obras civiles se contrataron por  licitación publica por un monto de $793.446.358.- IVA incluido, el cual se desglosa con aporte FNDR de $599.210.690.- y con aporte del Consejo Nacional de la Cultura y las Artes de $194.235.668.- Se aprueba aumento de obras por$13.058.308.- IVA incluido, financiado por el GORE._x000a_La modificación es inferior al 10% y por tanto se encuentra dentro del rango considerado como aceptable._x000a_La magnitud se mantuvo sin variaciones, construyéndose los 913 metros cuadrados estipulados originalmente."/>
    <s v="WALDO LOPEZ"/>
    <s v="SEREMI DE DESARROLLO SOCIAL REGION METROPOLITANA DE SANTIAGO"/>
    <s v="LOURDES VELEZ"/>
    <s v="DEPARTAMENTO DE ESTUDIOS - MDS"/>
  </r>
  <r>
    <s v="30098554-0"/>
    <s v="CONSTRUCCION GIMNASIO MUNICIPAL PEDRO DE VALDIVIA, TEMUCO"/>
    <x v="5"/>
    <x v="5"/>
    <s v="CAUTIN"/>
    <s v="TEMUCO"/>
    <s v="9 - REGION DE LA ARAUCANIA"/>
    <x v="6"/>
    <x v="6"/>
    <x v="20"/>
    <x v="1"/>
    <x v="1"/>
    <s v="GOBIERNO REGIONAL - REGION DE LA ARAUCANIA"/>
    <s v="GOBIERNO REGIONAL"/>
    <s v="GOBIERNO REGIONAL"/>
    <s v="FINALIZADO"/>
    <x v="0"/>
    <s v="PERFIL"/>
    <s v="INEXISTENCIA DE RECINTOS DE CARACTER DEPORTIVO Y CULTURAL EN EL SECTOR, CON SU CONSTRUCCIÓN SE PRETENDE INTEGRAR A LA POBLACION DEL SECTOR Y BRINDAR ALTERNATIVAS DE EXPARCIMIENTO."/>
    <s v="EL PROYECTO CONSIDERA LA CONSTRUCCIÓN DE UN GIMNASIO DE APROX. 1.078,50 M2, CON MUROS DE HORMIGÓN ARMADO Y ALBAÑILERÍA REFORZADA, CON PILARES Y CADENAS DE HORMIGÓN ARMADO, ADEMÁS SE CONSIDERA PISO DE MADERA SOBRE ENVIGADO. LA CUBIERTA CONSIDERA ESTRUCTURA METÁLICA CON PLANCHAS METÁLICAS PREPINTADAS. A CONTINUACIÓN SE DETALLAN LAS SUPERFICIES, SEGÚN PROGRAMA ARQUITECTÓNICO:_x000a_CANCHA: 558,78 M2_x000a_GRADERIAS: 217,7 M2_x000a_ESCENARIO: 57,61 M2_x000a_BODEGA: 10,9 M2_x000a_OFICINA: 9,72 M2_x000a_HALL ACCESO: 32,66 M2_x000a_BAÑO DAMAS: 16,68M2_x000a_CAMARINES DAMAS: 20,1 M2_x000a_BAÑO VARONES: 16,68 M2_x000a_CAMARINES VARONES: 20,1 M2_x000a_SALIDA EMERGENCIAS:_x0009_14,9 M2_x000a_BAÑO DISCAPACITADOS: 6,09 M2_x000a_ENFERMERIA:10,9 M2_x000a_ÁREA BANCAS  JUGADORES (VENTANALES): 19 M2_x000a_TOTAL SUPERFICIE UTIL: 1.011,82 M2_x000a_TOTAL CONSTRUIDO:_x0009_1.078,50 M2_x000a_OBRAS COMPLEMENTARIAS:_x000a_CORTE TERRENO Y RELLENO TERRENO (TERRAZAS ACTUALES)_x000a_REFUERZO DE TALUD_x000a_EVACUACION DE AGUAS LLUVIAS A COLECTOR EXISTENTE_x000a_ESTACIONAMIENTOS (23), INCLUYE  (2) DE DISCAPCITADOS_x000a_RAMPA DE DISCAPACITADOS_x000a_CIERROS PERIMETRALES"/>
    <n v="11739"/>
    <s v=" "/>
    <s v=" "/>
    <s v=" "/>
    <m/>
    <m/>
    <m/>
    <m/>
    <n v="1"/>
    <n v="1"/>
    <s v="Sin observaciones.- "/>
    <n v="0"/>
    <m/>
    <m/>
    <s v=""/>
    <m/>
    <m/>
    <m/>
    <m/>
    <m/>
    <m/>
    <m/>
    <m/>
    <m/>
    <n v="8"/>
    <n v="15"/>
    <s v="debido a un  aumento de obras se hizo aumento de plazo.- "/>
    <n v="87.5"/>
    <s v="Variación del 50% al 100%"/>
    <n v="2"/>
    <n v="150"/>
    <m/>
    <m/>
    <m/>
    <m/>
    <m/>
    <m/>
    <m/>
    <m/>
    <m/>
    <m/>
    <m/>
    <m/>
    <n v="8"/>
    <n v="8"/>
    <n v="15"/>
    <n v="32"/>
    <n v="17"/>
    <s v="Sin observaciones.- "/>
    <n v="87.5"/>
    <n v="300"/>
    <s v="El plazo original del contrato de O.C. fueron 300 días a partir del 21/12/2015 y fue lo que ofreció el contratista._x000a_El 09.03.16 se autoriza un aumento de plazo en 50 días._x000a_El 09.11.16 se solicitó la reevaluación y se solicitó un aumento de plazo en 100 días_x000a__x000a_El plazo total de la Obra Civil fue de 450 días_x000a__x000a_En cuanto al plazo del equipamiento, hubo demoras en los tramites administrativos del convenio entre GORE y Municipio. _x000a_Una vez que se realizó la compra fue casi inmediata."/>
    <s v="Variación &gt; al 100%"/>
    <s v="Tres años"/>
    <s v="21/12/2015"/>
    <n v="1065883"/>
    <n v="0"/>
    <n v="1065883"/>
    <n v="1058156"/>
    <n v="7727"/>
    <s v="Sin observaciones.- "/>
    <s v="BIP &gt; SIGFE"/>
    <x v="1"/>
    <n v="1078"/>
    <n v="1078"/>
    <n v="100"/>
    <s v="Sin observaciones.- "/>
    <s v="Se mantienen los mismo metros cuadrados de infraestructura."/>
    <x v="2"/>
    <s v="Sin observaciones.- "/>
    <s v="24/05/2017"/>
    <s v="Sin observaciones.- "/>
    <s v="24/05/2018"/>
    <s v="SI"/>
    <s v="24/05/2017"/>
    <s v="Sin observaciones.- "/>
    <s v=""/>
    <x v="0"/>
    <s v="Sin observaciones.-"/>
    <s v="GONZALO ALEJANDRO BURGOS CIFUENTES"/>
    <x v="21"/>
    <s v=" "/>
    <s v=""/>
    <s v="FERNANDA MATURANA DIAZ"/>
    <s v="DEPARTAMENTO DE ESTUDIOS - MDS"/>
    <s v="17/10/2011"/>
    <s v="24/11/2014"/>
    <n v="1134"/>
    <s v="08/01/2015"/>
    <n v="45"/>
    <s v="NA"/>
    <n v="0"/>
    <s v="21/12/2015"/>
    <n v="347"/>
    <s v="21/12/2015"/>
    <n v="347"/>
    <s v="21/12/2015"/>
    <n v="0"/>
    <s v="29/02/2016"/>
    <n v="70"/>
    <n v="1596"/>
    <n v="462"/>
    <s v="El proyecto fue aprobado por el CORE el 03-12-2014._x000a_El Convenio Mandato se suscribió el _x000a_Se realizaron dos procesos de licitación. _x000a_El primer proceso de licitación  mediante ID Licitación: 1658-236-LP15 se publicó el 05-03-2015 con fecha de apertura 07-04-2015. Las dos ofertas presentadas excedían el monto disponible, por lo que se declaró desierta._x000a__x000a_En el segundo proceso de licitación, realizado mediante ID  Licitación: 1658-396-LP15 con fecha de publicación el 13-04-2015 y apertura el 07-05-2015, se presentaron dos oferentes nuevamente por un mayor valor que el monto disponible.  Se requirió por tanto solicitar recursos adicionales al CORE, y una vez aprobados, modificar el Convenio Mandato., lo cual se hizo. Posteriormente a ello, a petición del Municipio, se solicitó pedir aclaraciones a los oferentes respecto de su experiencia. Una vez recibidas estas aclaraciones a través del portal mercadopublico, el Municipio, con acuerdo del Concejo Municipal,  modificó la resolución de adjudicación, de tal forma que el segundo oferentes pasó a ocupar el primee lugar, oferta que en términos económicos era más económica. Todo ello demoró el proceso de adjudicación._x000a__x000a_Como la adjudicación fue en Diciembre, para poder realizar pagos en el año siguiente, previamente se requirió obtener el RS para el año, crear la asignación, que va a toma de razón y modificar el Convenio Mandato, por lo cual el primer pago se realiza en el mes de febrero de 2016."/>
    <s v="A SUMA ALZADA SIN REAJUSTE"/>
    <n v="2"/>
    <s v=""/>
    <s v=""/>
    <s v=""/>
    <s v=""/>
    <s v=""/>
    <s v=""/>
    <s v="SI"/>
    <s v="MUNICIPIO"/>
    <s v="El proyecto se recomendó el año 2011 , no se ejecutó y perdió vigencia. El  2014 se volvió a recomendar y se reevaluó el año 2016"/>
    <n v="0"/>
    <n v="3437"/>
    <n v="0"/>
    <n v="0"/>
    <n v="0"/>
    <n v="821408"/>
    <n v="0"/>
    <n v="0"/>
    <n v="0"/>
    <n v="0"/>
    <n v="824845"/>
    <n v="0"/>
    <n v="8018"/>
    <n v="0"/>
    <n v="0"/>
    <n v="0"/>
    <n v="929649"/>
    <n v="0"/>
    <n v="0"/>
    <n v="0"/>
    <n v="0"/>
    <n v="937667"/>
    <s v="Sin observaciones."/>
    <n v="0"/>
    <n v="7726"/>
    <n v="0"/>
    <n v="0"/>
    <n v="0"/>
    <n v="1058157"/>
    <n v="0"/>
    <n v="0"/>
    <n v="0"/>
    <n v="0"/>
    <n v="1065883"/>
    <s v="El primer contrato de  Obras Civiles fue por M$1.009.233_x000a_Hubo aumento de obras por                             M$      48.923_x000a_Valor Total del contrato                                     M$ 1.058.156_x000a__x000a_El equipamiento se adquirió a través de Convenio Marco, a un proveedor, según detalle siguiente:_x000a__x000a_Modalidad de adquisición: Convenio Marco_x000a_Proveedor: 76615840-4 Comercial Tanggo Sport Limitada_x000a_N° de Resolución Unidad Técnica : N° 614 del 30/07/2018"/>
    <n v="0"/>
    <n v="7726"/>
    <n v="0"/>
    <n v="0"/>
    <n v="0"/>
    <n v="1058156"/>
    <n v="0"/>
    <n v="0"/>
    <n v="0"/>
    <n v="0"/>
    <n v="1065882"/>
    <s v="No hay diferencias con el gasto efectivo del proyecto en la asignación Obras Civiles._x000a_En equipamiento el valor cancelado es M$ 7.726, que se devengaron en el mes de septiembre de 2018, según detalle siguiente_x000a__x000a_Modalidad de adquisición: Convenio Marco_x000a_Proveedor: 76615840-4 Comercial Tanggo Sport Limitada_x000a_N° de Resolución Unidad Técnica : N° 614 del 30/07/2018_x000a__x000a_1) Factura N° 402 (15-08-2018) por M$ 1.658_x000a__x000a_2) Factura N° 399 (15-08-2018) por M$ 1.742_x000a_    Factura N° 400 (15-08-2018) por M$ 1.460_x000a_    Factura N° 401 (15-08-2018) por M$ 2.678_x000a_    Sub Total                                              M$ 5.891_x000a__x000a_3) Factura N° 418 (24-08-2018) por M$   177_x000a__x000a_Revisada la plataforma SIGFE, los valores de equipamiento se encuentran consignados en dicha plataforma."/>
    <n v="7726"/>
    <x v="0"/>
    <n v="0"/>
    <n v="0"/>
    <n v="0"/>
    <n v="0"/>
    <n v="0"/>
    <n v="1058156"/>
    <n v="0"/>
    <n v="0"/>
    <n v="0"/>
    <n v="0"/>
    <n v="1058156"/>
    <n v="0"/>
    <n v="0"/>
    <n v="0"/>
    <n v="0"/>
    <n v="0"/>
    <n v="1110033"/>
    <n v="0"/>
    <n v="0"/>
    <n v="0"/>
    <n v="0"/>
    <n v="1110033"/>
    <s v="Además de requerir aumento de recursos para adjudicar en la segunda licitación, la Unidad Técnica debió revisar su proceso de adjudicación, con lo cual hubo demoras adicionales para el inicio de la obra."/>
    <n v="0"/>
    <n v="9437"/>
    <n v="0"/>
    <n v="0"/>
    <n v="0"/>
    <n v="1094174"/>
    <n v="0"/>
    <n v="0"/>
    <n v="0"/>
    <n v="0"/>
    <n v="1103611"/>
    <n v="1244344"/>
    <n v="0"/>
    <n v="7726"/>
    <n v="0"/>
    <n v="0"/>
    <n v="0"/>
    <n v="1140470"/>
    <n v="0"/>
    <n v="0"/>
    <n v="0"/>
    <n v="0"/>
    <n v="1148196"/>
    <n v="0"/>
    <n v="7726"/>
    <n v="0"/>
    <n v="0"/>
    <n v="0"/>
    <n v="1110034"/>
    <n v="0"/>
    <n v="0"/>
    <n v="0"/>
    <n v="0"/>
    <n v="1117760"/>
    <n v="4.0399198630676869"/>
    <n v="1.2820640606155509"/>
    <n v="1.449495235675502"/>
    <n v="-2.6507669422293767"/>
    <n v="-10.172749657650936"/>
    <n v="1036.8831168831168"/>
    <n v="1029.7161410018552"/>
    <s v="Además se debe incorporar al contrato de obras civiles 18.758 (mon 2018) como aporte municipal. La variación corresponde a un 5,9% más_x000a__x000a_La variación del monto recomendado se debe a que se incurrió en modificaciones de contrato que resultaron en un incremento respecto del monto del contrato original,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Grande"/>
    <s v="Grande"/>
    <s v="HELGA CORTÉS REYES"/>
    <x v="6"/>
    <s v=" "/>
    <s v=""/>
    <s v="FERNANDA MATURANA DIAZ"/>
    <s v="DEPARTAMENTO DE ESTUDIOS - MDS"/>
    <s v="SI"/>
    <n v="1091504"/>
    <n v="66327"/>
    <n v="6.0766611940954869"/>
    <s v="para mejor término de obras.-"/>
    <x v="0"/>
    <s v="SI"/>
    <n v="1"/>
    <n v="1103611"/>
    <n v="1244344"/>
    <n v="12.75204759648101"/>
    <s v="El proyecto fue adjudicado por un -0.5% menos que el valor recomendado en moneda de igual valor._x000a__x000a_El presupuesto recomendad moneda 2012 fue :_x000a_O.C. :M$ 902.477_x000a_Eqto: M$    7.784 _x000a_Total = M$910.261_x000a__x000a_La licitación fue el año 2015, por lo tanto, lo recomendado en moneda de ese año es:_x000a_O.C. :M$ 1.015.201_x000a_Eqto: M$    8.756_x000a_Total = M$1.023.958_x000a__x000a_La OC adjudicada fue por:_x000a_OC: M$ 1.009.234_x000a__x000a_La U. Financiera autorizó un aumento del contrato por M$66.328 sin reevaluación, de los cuales  M$48.924 son FNDR y M$17.404 son municipales.._x000a__x000a_Existieron además modificaciones a costo cero dentro del mismo proyecto que fueron reevaluadas."/>
    <x v="1"/>
    <s v="COSTO EQUIVALENTE POR PERSONA"/>
    <n v="5"/>
    <n v="5"/>
    <n v="0"/>
    <x v="1"/>
    <s v="VALOR ACTUALIZADO COSTOS INV. OPER. Y MANTEN."/>
    <n v="722536"/>
    <n v="722536"/>
    <n v="0"/>
    <s v="El valor de los indicadores corresponden a los mismos de la ficha IDI. No se cuenta con información suficiente para calcular el valor ex post de los indicadores."/>
    <x v="2"/>
    <s v="Se observa un excesivo tiempo muerto entre el termino de la obra civil y la compra de equipamiento._x000a_Además de requerir aumento de recursos para adjudicar en la segunda licitación, la Unidad Técnica debió revisar su proceso de adjudicación, con lo cual hubo demoras adicionales para el inicio de la obra."/>
    <s v="CRISTOBAL EDUARDO OYARZUN PARRA"/>
    <s v="SEREMI DE DESARROLLO SOCIAL REGION DE LA ARAUCANIA"/>
    <s v="FERNANDA MATURANA DIAZ"/>
    <s v="DEPARTAMENTO DE ESTUDIOS - MDS"/>
  </r>
  <r>
    <s v="30073279-0"/>
    <s v="MEJORAMIENTO CAMINO CHADA-LOICA-CEMENTERIO, PITRUFQUEN"/>
    <x v="5"/>
    <x v="5"/>
    <s v="CAUTIN"/>
    <s v="PITRUFQUEN"/>
    <s v="9 - REGION DE LA ARAUCANIA"/>
    <x v="7"/>
    <x v="14"/>
    <x v="21"/>
    <x v="1"/>
    <x v="1"/>
    <s v="GOBIERNO REGIONAL - REGION DE LA ARAUCANIA"/>
    <s v="GOBIERNO REGIONAL"/>
    <s v="GOBIERNO REGIONAL"/>
    <s v="FINALIZADO"/>
    <x v="2"/>
    <s v="PERFIL"/>
    <s v="DEBIDO A LA SITUACIÓN ACTUAL DEL CAMINO EL CUAL CONSISTE EN UNA CARPETA DE TIERRA EN MAL ESTADO, ES NECESARIO MEJORAR ESTA SITUACIÓN POR UN TRATAMIENTO ASFALTICO, LO QUE MEJORARA LA CONECTIVIDAD DE TODOS LOS SECTORES ALEDAÑOS AL CAMINO LOS QUE UTILIZAN ESTA VIA PARA TRASLADARSE A PITRUFQUEN."/>
    <s v="EL PROYECTO CONSISTE EN LA PAVIMENTACIÓN DEL CAMINO CON DOBLE TRATAMIENTO DE UNA EXTENSION DE 6 KMS. CON UN ANCHO DE CALZADA DE 7 MTS. DE INICIO EN EL KM. 0 (CEMENTERIO DE PITRUFQUÉN) HASTA EL CRUCE CHADA. _x000a_SE REALIZARAN LAS SIGUIENTES FAENAS: CONSTRUCCION DE FOSOS Y CONTRAFOSOS, INSTALACION DE DOS PARADEROS TIPOS, DEMARCACION TERMOPLASTICA DE PAVIMENTOS, LIMPIEZA DE ALCANTARILLAS Y CAUSES, SEÑALETICAS, OBRAS DE ARTE Y BARANDAS METALICAS PARA PUENTE DE HORMIGON EXISTENTE. "/>
    <n v="0"/>
    <s v=" "/>
    <s v=" "/>
    <s v=" "/>
    <m/>
    <m/>
    <m/>
    <m/>
    <m/>
    <m/>
    <m/>
    <m/>
    <m/>
    <m/>
    <s v=""/>
    <m/>
    <m/>
    <m/>
    <m/>
    <m/>
    <n v="9"/>
    <n v="51"/>
    <s v="-_x0009_Primer pago: Fotocopiado por $149.007 el 15-12-2014  correspondiente a la Fotocopias de los Antecedentes del proyecto  para iniciar el proceso de licitación._x000a_-_x0009_Último pago: Viáticos por $22.278 el 27-02-2019 . correspondiente a Inspección del Jefe de Inspectores Fiscales."/>
    <n v="466.66666666666669"/>
    <n v="9"/>
    <n v="26"/>
    <s v="Por Resuelvo Exento  Región de la Araucanía Nº 886  de fecha 03 de Mayo de 2016 se regulariza y autoriza aumento de plazo del Contrato y se aprueba Convenio Ad referendum Nº 01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_x000a__x000a_Aumenta de plazo convenido de 120 días de acuerdo al nuevo programa de trabajo de inversiones_x000a__x000a__x000a_Por Resuelvo exento DV IX R. Nº 1186 de fecha 13.06.2017 se aprueba Convenio Ad referendum Nº 02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
    <n v="188.88888888888889"/>
    <s v="Variación &gt; al 100%"/>
    <n v="1"/>
    <n v="267"/>
    <m/>
    <m/>
    <m/>
    <m/>
    <m/>
    <m/>
    <m/>
    <m/>
    <m/>
    <m/>
    <m/>
    <m/>
    <n v="9"/>
    <n v="9"/>
    <n v="51"/>
    <n v="51"/>
    <n v="0"/>
    <s v="Por Resuelvo Exento  Región de la Araucanía Nº 886  de fecha 03 de Mayo de 2016 se regulariza y autoriza aumento de plazo del Contrato y se aprueba Convenio Ad referendum Nº 01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_x000a__x000a_Aumenta de plazo convenido de 120 días de acuerdo al nuevo programa de trabajo de inversiones_x000a__x000a_Fecha de inicio 21.01.2015_x000a_Fecha de término legal 15.02.2015_x000a_Nueva Fecha de término legal 14.06.2016_x000a__x000a_Por Resuelvo exento DV IX R. Nº 1186 de fecha 13.06.2017 se aprueba Convenio Ad referéndum Nº 02  para dar correcto término al Contrato, según lo establecen el Art. 102, 104 y 105 de Reglamento de Contratos de Obra pública (RCOP) por lo que se modifica el monto del contrato, aumento de obras y disminución de obras, modificando también el programa de trabajo situación que finalmente modifica el plazo del contrato._x000a__x000a_a) Plazo original : 390 días_x000a_b) Fecha de inicio : 21.01.2015_x000a_c) Fecha de término vigente :14.06.2016_x000a_d) Aumento de plazo solicitado: 267 días_x000a_e) Nueva Fecha de término legal: 08.03.2017"/>
    <n v="466.66666666666669"/>
    <n v="466.66666666666669"/>
    <s v="Tuvo aumento de plazo del Contrato. Se modificó  el monto del contrato, aumento de obras y disminución de obras, modificando también el programa de trabajo situación que finalmente modifica el plazo del contrato._x000a__x000a_Aumenta de plazo convenido de 267 días de acuerdo al nuevo programa de trabajo de inversiones"/>
    <s v="Variación &gt; al 100%"/>
    <s v="Mayor a 3 años"/>
    <s v="10/03/2015"/>
    <n v="721504"/>
    <n v="4023"/>
    <n v="725527"/>
    <n v="675024"/>
    <n v="50503"/>
    <s v="ÍTEM OBRAS CIVILES_x000a__x000a_El 17 de Marzo de 2017 se firma Convenio Ad referendum  Nº 2 con las siguiente modificación del Contrato:_x000a_a) Presupuesto original     $748.986.656.-_x000a_b) Presupuesto vigente     $748.986.656.-_x000a_c) Aumento de obra a precio de Contrato (Neto) $19.477.117.-_x000a_d) Aumento de obras a precios Convenidos (Neto) $ 16.097.167.-_x000a_e) Disminución de obras (Neto) $-14.453.830.-_x000a_f) Aumento de obras extraordinarias (Neto) $22.402.400,-_x000a_TOTAL AUMENTO EFECTIVO DE OBRAS (NETO) $43.522..854.-_x000a_19% I.V.A. $8.269.342.-_x000a_TOTAL AUMENTO EFECTIVO DE OBRAS IVA INCLUIDO $51.792.196.-_x000a_g) Nuevo presupuesto general $800.778.854.-_x000a_ _x000a_PAGOS CURSADOS:_x000a_AÑO 2015 $560.675.627,._x000a_AÑO 2016 $110.324.748.-_x000a_AÑO 2017 $50.502.438.-_x000a_TOTAL $ 721.502.813.-_x000a_RECURSOS PROVENIENTES DEL F.N.D.R. GOBIERNO REGIONAL DE LA ARAUCANÍA_x000a__x000a_ÍTEM GASTOS ADMINISTRATIVOS_x000a__x000a__x000a__x0009_                   Viáticos _x0009_             Publicaciones _x0009_       fotocopias_x000a_Asignado_x0009_$3.359.400_x0009_               $400.000_x0009_                $263.600_x000a_Gastado_x0009_        $2.614.093_x0009_                  $50.519_x0009_                $261.205_x000a_Saldo _x0009_        $   745.307_x0009_                $349.481_x0009_                     $2.395_x000a__x000a__x0009_Total_x000a_Asignado_x0009_$4.023.000_x000a_Gastado   _x0009_$2.925.817_x000a_Saldo disponible  $1.097.183"/>
    <s v="BIP &gt; SIGFE"/>
    <x v="4"/>
    <n v="6"/>
    <n v="6"/>
    <n v="100"/>
    <s v="No existen diferencias entre la magnitud recomendada y real._x000a_Las modificaciones de obra no afectaron a la magnitud principal y/o las obras complementarias."/>
    <s v="No existen diferencias entre la magnitud recomendada y real._x000a_Las modificaciones de obra no afectaron a la magnitud principal y/o las obras complementarias."/>
    <x v="2"/>
    <s v="Se realiza  ACTA DE RECEPCIÓN ÚNICA."/>
    <s v="19/02/2018"/>
    <s v="ACTA DE RECEPCIÓN ÚNICA , conforme a lo establecido en el Art. 166 del R.C.O.P. , la Comisión  receptora de obras se constituyó en terreno y recorrió detenidamente las obras, con el objeto de verificar el cumplimiento de las bases y especificaciones._x000a__x000a_La Empresa Contratista Inmobiliaria I.M. Ltda.  NO INFORMO DEL TERMINO DE LAS OBRAS-_x000a__x000a_En consecuencia y de acuerdo a lo establecido en el art. 166 del R.C.O.P., la comisión procedió a recibir las obras en forma única."/>
    <s v="19/02/2018"/>
    <s v="SI"/>
    <s v="08/03/2017"/>
    <s v="La empresa Contratista Inmobiliaria I.M. Ltda.  NO INFORMO DEL TERMINO DE LAS OBRAS _x000a__x000a_Desde el año 2018 la Oficina Provincial de Vialidad Cautín tuvo que incorporar en su programa anual de  trabajos por administración directa el camino Chada loica Cementerio desde el Km. 0,000 al 6,000,_x000a_Principalmente se realizan operaciones de seguridad vial (demarcación, instalación de señalización vertical y tachas reflectantes.)._x000a__x000a__x000a_No se ejecutaron las siguientes operaciones contratadas:_x000a_Soleras Tipo A_x000a_Soleras Tipo C_x000a_Soleras Tipo C (pre. conv.)_x000a_Señalización vertical lateral tipo 1_x000a_Señalización vertical lateral tipo 2_x000a_Delineadores simples_x000a_Demarcación pavimento línea eje continua_x000a_Demarcación pavimento línea eje segmentada_x000a_Demarcación pavimento línea lateral continua_x000a_Demarcación ciclovía, línea eje segmentada_x000a_Demarcación ciclovía, línea lateral continua_x000a_Tachas reflectantes_x000a_tachones reflectantes_x000a_Modificación altura cámaras de inspección_x000a_Suministro coloc. barandas anti impacto metal galvanizado_x000a_Limpieza alcantarillas y cauces_x000a_Demarcación termoplást. pav. líneas, símbolos y leyendas"/>
    <s v=""/>
    <x v="0"/>
    <s v="Hasta Junio de 2016 se ejecutó un 90,86% de las obras contratadas.  Desde ese mes el Contratista paralizó las faenas en forma unilateral sin causa justificada.   Conforme a lo dispuesto en el Art. 139 del R.C.O.P., se puso término administrativo y de forma anticipada anticipado con cargo mediante Resuelvo D.V. R. A. IX R. Nº 2261 de  fecha 06.11.2017.-"/>
    <s v="DENIS PATRICIO MARTINEZ AGUILA"/>
    <x v="22"/>
    <s v=" "/>
    <s v=""/>
    <s v=" "/>
    <s v=""/>
    <s v="10/04/2014"/>
    <s v="10/04/2014"/>
    <n v="0"/>
    <s v="06/08/2014"/>
    <n v="118"/>
    <s v="30/10/2014"/>
    <n v="85"/>
    <s v="24/12/2014"/>
    <n v="55"/>
    <s v="24/12/2014"/>
    <n v="55"/>
    <s v="10/03/2015"/>
    <n v="76"/>
    <s v="30/04/2015"/>
    <n v="51"/>
    <n v="385"/>
    <n v="385"/>
    <s v="El Mensaje del Ejecutivo que solicitó los recursos fue el 136                                 de fecha 25-06-2014._x000a_El Acuerdo CORE que aprobó el financiamiento de la iniciativa fue el  N° 101  de fecha 15-07-2014_x000a_La Resolución que aprobó el Convenio Mandato fue la N° 2.066                           de fecha 03-09-2014_x000a_la  Licitación se realicon con ID de Licitación: 2261-64-LP14                                de fecha 27-10-2014_x000a_La adjudicación se realizó                                                                                              con fecha   24-12-2014                                               "/>
    <s v="A SERIE DE PRECIOS UNITARIOS"/>
    <n v="1"/>
    <s v=""/>
    <s v=""/>
    <s v=""/>
    <s v=""/>
    <s v="NO"/>
    <s v="SERVICIO"/>
    <s v="SI"/>
    <s v="MUNICIPIO"/>
    <s v="Postuló directo a ejecución con diseño aprobado por Vialidad."/>
    <n v="0"/>
    <n v="0"/>
    <n v="0"/>
    <n v="0"/>
    <n v="4023"/>
    <n v="893000"/>
    <n v="0"/>
    <n v="0"/>
    <n v="0"/>
    <n v="0"/>
    <n v="897023"/>
    <n v="0"/>
    <n v="0"/>
    <n v="0"/>
    <n v="0"/>
    <n v="4023"/>
    <n v="893000"/>
    <n v="0"/>
    <n v="0"/>
    <n v="0"/>
    <n v="0"/>
    <n v="897023"/>
    <s v="Sin observaciones."/>
    <n v="0"/>
    <n v="0"/>
    <n v="0"/>
    <n v="0"/>
    <n v="4023"/>
    <n v="721503"/>
    <n v="0"/>
    <n v="0"/>
    <n v="0"/>
    <n v="0"/>
    <n v="725526"/>
    <s v="Si bien el valor final del contrato ascendió a M$800.779, el contratista abandonó las obras sin aviso, por lo que la Unidad Técnica liquidó el contrato, concluyendo las obras con recursos sectoriales a través de administración directa. El valor efectivamente pagada por la fuente financiera ascendió a M$ 721.503._x000a__x000a_a) Contrato Inicial_x0009_                                        M$_x0009_748.987_x000a_b) Aumento de obra a precio de Contrato _x0009_M$_x0009_  23.178_x000a_c) Aumento de obras a precios Convenidos_x0009_M$_x0009_  19.155_x000a_d) Disminución de obras                            _x0009_M$_x0009_-17.199_x000a_e) Aumento de obras extraordinarias    _x0009_M$_x0009_   26.658_x000a_VALOR FINAL DEL CONTRATO_x0009_                        M$_x0009_800.779_x000a_Monto efectivamente cancelado_x0009__x0009_        M$  721.504_x000a_Obras no ejecutadas_x0009__x0009_                                M$     79.275"/>
    <n v="0"/>
    <n v="0"/>
    <n v="0"/>
    <n v="0"/>
    <n v="4023"/>
    <n v="721504"/>
    <n v="0"/>
    <n v="0"/>
    <n v="0"/>
    <n v="0"/>
    <n v="725527"/>
    <s v="No hay diferencias en el componente Gastos Administrativos._x000a_La columna SIGFE  de la presente evaluación Ex Post no registra el último estado de pago financiado por el GORE, por M$50.502, devengado el 28-09-2018."/>
    <n v="50503"/>
    <x v="0"/>
    <n v="0"/>
    <n v="0"/>
    <n v="0"/>
    <n v="0"/>
    <n v="4023"/>
    <n v="671001"/>
    <n v="0"/>
    <n v="0"/>
    <n v="0"/>
    <n v="0"/>
    <n v="675024"/>
    <n v="0"/>
    <n v="0"/>
    <n v="0"/>
    <n v="0"/>
    <n v="4527"/>
    <n v="720881"/>
    <n v="0"/>
    <n v="0"/>
    <n v="0"/>
    <n v="0"/>
    <n v="725408"/>
    <s v="La obra fue abandonada por el contratista. Con cargo a este proyecto se  ejecutó el 90,86% del total de obras contratadas._x000a__x000a_Las obras no ejecutadas fueron realizadas por la Unidad Técnica con cargo a su presupuesto a través de administración directa."/>
    <n v="0"/>
    <n v="0"/>
    <n v="0"/>
    <n v="0"/>
    <n v="4878"/>
    <n v="1082683"/>
    <n v="0"/>
    <n v="0"/>
    <n v="0"/>
    <n v="0"/>
    <n v="1087561"/>
    <n v="0"/>
    <n v="0"/>
    <n v="0"/>
    <n v="0"/>
    <n v="0"/>
    <n v="4527"/>
    <n v="863071"/>
    <n v="0"/>
    <n v="0"/>
    <n v="0"/>
    <n v="0"/>
    <n v="867598"/>
    <n v="0"/>
    <n v="0"/>
    <n v="0"/>
    <n v="0"/>
    <n v="4527"/>
    <n v="851971"/>
    <n v="0"/>
    <n v="0"/>
    <n v="0"/>
    <n v="0"/>
    <n v="856498"/>
    <n v="-20.225348279314904"/>
    <n v="-21.245980685221333"/>
    <n v="-21.309284435056242"/>
    <n v="-1.279394373892051"/>
    <m/>
    <n v="142749.66666666666"/>
    <n v="141995.16666666666"/>
    <s v="El contratista abandonó las obras sin aviso, por lo que la Unidad Técnica liquidó el contrato, concluyendo las obras con recursos sectoriales a través de administración directa. El monto contratado y gastado que se presenta, representa tanto el aporte sectorial como el aporte por parte de la unidad financiera._x000a__x000a_Hubo un aumento de contrato y aun así el monto contratado y gastado es inferior en un 20% aproximadamente a lo recomendado."/>
    <s v="Variación Mayor al -20%"/>
    <s v="Variación Mayor al -20%"/>
    <s v="Mediano"/>
    <s v="Mediano"/>
    <s v="HELGA CORTÉS REYES"/>
    <x v="6"/>
    <s v=" "/>
    <s v=""/>
    <s v=" "/>
    <s v=""/>
    <s v="SI"/>
    <n v="1087561"/>
    <n v="51792"/>
    <n v="4.7622156366401516"/>
    <s v=" Aumento de obra a precio de Contrato (Neto) $19.477.117.-_x000a_Aumento de obras a precios Convenidos (Neto) $ 16.097.167.-_x000a_ Disminución de obras (Neto) $-14.453.830.-_x000a_Aumento de obras extraordinarias (Neto) $22.402.400,-_x000a_TOTAL AUMENTO EFECTIVO DE OBRAS (NETO) $43.522..854.-_x000a_19% I.V.A. $8.269.342.-_x000a_TOTAL AUMENTO EFECTIVO DE OBRAS IVA INCLUIDO $51.722.852.-_x000a_ Nuevo presupuesto general $800.778.854.-_x000a__x000a_Indice base Octubre de 2014"/>
    <x v="0"/>
    <s v="NO"/>
    <m/>
    <m/>
    <m/>
    <m/>
    <s v="sin reevaluación."/>
    <x v="0"/>
    <s v="VAN SOCIAL"/>
    <n v="676632"/>
    <n v="676632"/>
    <n v="0"/>
    <x v="1"/>
    <s v="TIR SOCIAL"/>
    <n v="19.2"/>
    <n v="19.2"/>
    <n v="0"/>
    <s v="El valor de los indicadores corresponden al mismo de la ficha IDI. No se cuenta con información suficiente para calcular el valor ex post de los  indicadores."/>
    <x v="2"/>
    <s v="El proyecto tuvo una ampliación de plazo por 267 días por obras complementarias. El proyecto tuvo aporte sectorial para finalizar el proyecto una vez que se hace el término anticipado de contrato."/>
    <s v="LEONARDO BONTES GUERRERO"/>
    <s v="SEREMI DE DESARROLLO SOCIAL REGION DE LA ARAUCANIA"/>
    <s v="FERNANDA MATURANA DIAZ"/>
    <s v="DEPARTAMENTO DE ESTUDIOS - MDS"/>
  </r>
  <r>
    <s v="30084171-0"/>
    <s v="REPOSICION  ESCUELA BASICA LOS MORALES, COMUNA MONTE PATRIA"/>
    <x v="9"/>
    <x v="9"/>
    <s v="LIMARI"/>
    <s v="MONTE PATRIA"/>
    <s v="4 - REGION DE COQUIMBO"/>
    <x v="5"/>
    <x v="8"/>
    <x v="22"/>
    <x v="1"/>
    <x v="1"/>
    <s v="GOBIERNO REGIONAL - REGION DE COQUIMBO"/>
    <s v="GOBIERNO REGIONAL"/>
    <s v="GOBIERNO REGIONAL"/>
    <s v="FINALIZADO"/>
    <x v="1"/>
    <s v="DISEÑO"/>
    <s v="ESTA INICIATIVA DE PROYECTOS TIENE POR OBJETIVO PRINCIPAL CUBRIR LOS DEFICIT DE AULAS EXISTENTES EN DICHO RECINTO EDUCACIONAL PARA QUE PUEDAN CUMPLIR CON LA NORMATIVA ESTABLECIDA POR EL MINISTERIO DE EDUCACION Y ASI PODER CUMPLIR CON LOS REQUISITOS ESTABLECIDOS EN LA REFORMA EDUCACIONAL."/>
    <s v="SE CONTEMPLA LA CONSTRUCCION DE  615.28 M2, EN LOS CUALES SE CONSIDERA UN AREA ADMINISTRATIVA DE 80,1 M2, QUE INCLUYE OFICINA DIRECTOR, SALA UTP,  SALA DE PROFESORES, BODEGA ARCHIVO Y SALA DE MATERIAL DIDACTICO; UN AREA DOCENTE DE 233,1 M2, QUE INCLUYE 2 AULAS, BIBLIOTECA, SALA DE COMPUTACION Y SALA DE TALLER; UN AREA DE SERVICIO DE 90,2 M2 QUE CONSIDERA  SSHH ALUMNOS, ALUMNAS, DOCENTES Y ADMINISTRATIVOS, PERSONAL DE SERVICIO Y MANIPÙLADORA, ADEMAS DE CAMARINES HOMBRES Y MUJERES; UN AREA DE COMEDOR DE 72,25 M2 QUE INCLUYE COMEDOR, COCINA Y DESPENSA Y OTRAS AREAS QUE INCLUYE UNA VIVIENDA PARA PROFESOR DE 48 M2, 66,5 M2 DE CIRCULACIONES CUBIERTAS Y PATIO DE SERVICIO DE 25,35M2._x000a_RESPECTO LA MATERIALIDAD SE CONSULTA EDIFICIO EN BASE A MUROS DE HORMIGÓN ARMADO QUE RECIBE ESFUERZOS DE TECHUMBRE EN BASE A CERCHAS Y TIJERALES DE CIELO CON DESCARGA DE ESFUERZOS UNIFORMES A TERRENO A TRAVÉS DE FUNDACIÓN CORRIDA._x000a_EN GENERAL SE PRIVILEGIA LA ESTRUCTURACIÓN PERIMETRAL PARA DAR FLEXIBILIDAD A LA PLANTA PARA FUTURAS MODIFICACIONES FUNCIONALES QUE SE REQUIERAN EN EL TIEMPO_x000a_ADEMAS SE CONTEMPLA EL DETALLE DE EQUIPOS Y EQUIPAMIENTO."/>
    <n v="275"/>
    <s v=" "/>
    <s v=" "/>
    <s v=" "/>
    <n v="12"/>
    <n v="10"/>
    <s v="EL ASESOR INICIO CONTRATO CON LA OBRA YA INICIADA"/>
    <n v="-16.666666666666664"/>
    <n v="2"/>
    <n v="3"/>
    <s v="MES DE DESFACE SE PRODUCE A LA COMPRA DE LOS EQUIPOS UNA VEZ RECEPCIONADA LAS OBRAS"/>
    <n v="50"/>
    <n v="2"/>
    <n v="4"/>
    <s v="SIN OBSERVACIONES"/>
    <n v="100"/>
    <m/>
    <m/>
    <m/>
    <m/>
    <n v="2"/>
    <n v="20"/>
    <s v="EL PERIODO DE DESFACE NACE DEBIDO A  QUE EL GASTO INICIAL DEL ITEM SE GENERO ANTES DEL INICIO DE OBRAS, Y SE CERRO ANTES DE LA RECEPCIÓN DEFINITIVA"/>
    <n v="900"/>
    <n v="12"/>
    <n v="13"/>
    <s v="SE PRESENTARON AUMENTO DE OBRAS Y AUMENTO DE PLAZO QUE INFLUYERON EN EL DESARROLLO DE LA OBRA"/>
    <n v="8.333333333333325"/>
    <s v="Variación de 0 a 30%"/>
    <n v="2"/>
    <n v="100"/>
    <m/>
    <m/>
    <m/>
    <m/>
    <m/>
    <m/>
    <m/>
    <m/>
    <m/>
    <m/>
    <m/>
    <m/>
    <n v="9"/>
    <n v="9"/>
    <n v="40"/>
    <n v="46"/>
    <n v="6"/>
    <s v="LAS OBRAS CIVILES SE EJECUTARON DE ACUERDO A PROYECTO Y LOS ANEXOS DE CONTRATO DE AUMENTO DE OBRA Y PLAZO RESPECTIVAMENTE, EL DESFACE SE GENERA DEBIDO A QUE LA UNIDAD ENCARGADA DE COMPRAR EL EQUIPAMIENTO, TUBO RETRASOS EN LAS LICITACIÓN PUBLICA."/>
    <n v="344.44444444444446"/>
    <n v="411.11111111111109"/>
    <s v="La variación de plazos en el ítem obra civil entre los plazos recomendados y reales corresponde a dos ampliaciones de plazo por 100 días adicionales a los  300 días previstos iniciales, dado que se PRESENTARON AUMENTO DE OBRAS Y AUMENTO DE PLAZO QUE INFLUYERON EN EL DESARROLLO DE LA OBRA.  Estas modificaciones corresponden a: _x000a_1) Revestimiento exteriores de piedra. y _x000a_2) Barandas, escalera y rampas para discapacitados. _x000a__x000a_Con relación a los ítems de equipos y equipamiento  existió DESFASE  ya que  UNIDAD ENCARGADA DE COMPRAR EL EQUIPAMIENTO, TUBO RETRASOS EN LAS LICITACIÓN PÚBLICA."/>
    <s v="Variación &gt; al 100%"/>
    <s v="Mayor a 3 años"/>
    <s v="23/01/2017"/>
    <n v="1100891"/>
    <n v="0"/>
    <n v="1100891"/>
    <n v="1017093"/>
    <n v="83798"/>
    <s v="  CONTRATO DE OBRAS CIVILES PROYECTO LOS MORALES         23-01-2017  AL 18 - 11-2017       MONTO $ 1.071.998.653.- FINANC. - GORE -  FNDR_x000a_"/>
    <s v="BIP &gt; SIGFE"/>
    <x v="1"/>
    <n v="615"/>
    <n v="615"/>
    <n v="100"/>
    <s v="LA OBRA SE EJECUTO DE ACUERDO A PROYECTO"/>
    <s v="No hubo variación en la magnitud de las obras proyectadas LA OBRA SE EJECUTÓ DE ACUERDO A la magnitud proyecta."/>
    <x v="2"/>
    <s v="Recepción provisoria conforma a Decreto Alcaldicio  N°11.813"/>
    <s v="26/07/2018"/>
    <s v="Recepción Definitiva conforma a Decreto Alcaldicio  N°11.603"/>
    <s v="19/07/2019"/>
    <s v="SI"/>
    <s v="07/08/2017"/>
    <s v=""/>
    <s v=""/>
    <x v="0"/>
    <s v="EL edificio mejoro significativamente las condiciones de los alumnos respecto al antiguo establecimiento, en confort, espacialidad,"/>
    <s v="ANIBAL  MORENO CORTÉS"/>
    <x v="23"/>
    <s v=" "/>
    <s v=""/>
    <s v="LOURDES VELEZ"/>
    <s v="DEPARTAMENTO DE ESTUDIOS - MDS"/>
    <s v="26/11/2012"/>
    <s v="03/01/2014"/>
    <n v="403"/>
    <s v="15/01/2014"/>
    <n v="12"/>
    <s v="15/01/2014"/>
    <n v="0"/>
    <s v="26/12/2016"/>
    <n v="1076"/>
    <s v="26/12/2016"/>
    <n v="1076"/>
    <s v="23/01/2017"/>
    <n v="28"/>
    <s v="01/03/2017"/>
    <n v="37"/>
    <n v="1556"/>
    <n v="1153"/>
    <s v="Se realizó un primer llamado a licitación bajo el número ID 2997-18-LP15, el que fue declarado desierto por no presentación de oferentes. Dado lo anterior, se procedió a una segunda licitación bajo el número ID 2997-31-LP15, el que fue declarado desierto por no presentación de oferentes. Luego, se realizó un tercer llamado a licitación bajo el número ID 2997-46-LP15, el cual se presentó una oferta que dobló el presupuesto referencial, razón por la cual se procedió a declarar su inadmisibilidad acorde a lo establecido a las bases._x000a_En razón de lo anteriormente expuesto, la unidad técnica procedió a la solicitud de reevaluar el ítem de obras civiles de la iniciativa para licitar nuevamente, dado que el presupuesto destinado no se ajusta al valor de mercado y supera con creces lo aportado por el convenio mandato, lo que hace inviable su concreción. Esta solicitud de reevaluación fue recomendada satisfactoriamente por MIDESO. De lo anterior, se realizó por parte de la Unidad Técnica un nuevo proceso de licitación bajo el número ID 2997-32-LR16, la cual quedó desierta por no presentación de oferentes._x000a_La Unidad Técnica procedió a un quinto proceso de licitación bajo el número ID 2997-63-LR16, el que se adjudicó a la Empresa Sociedad Constructora Ricardo González y CIA Ltda. (INGECONS.LTDA), por un monto de $1.071.998.653.- en un plazo de 300 días corridos, el cual posee fecha de inicio el 23/01/2017 y fecha de término el 18/11/2017."/>
    <s v="A SUMA ALZADA SIN REAJUSTE"/>
    <n v="5"/>
    <s v=""/>
    <s v=""/>
    <s v=""/>
    <s v=""/>
    <s v="SI"/>
    <s v="MUNICIPIO"/>
    <s v="SI"/>
    <s v="MUNICIPIO"/>
    <s v="La iniciativa de inversión se desarrolló íntegramente desde el municipio, contemplando iniacialmente la etapa de Diseño y luego la postulación a etapa de Ejecución."/>
    <n v="0"/>
    <n v="4338"/>
    <n v="10798"/>
    <n v="0"/>
    <n v="3000"/>
    <n v="608628"/>
    <n v="0"/>
    <n v="0"/>
    <n v="0"/>
    <n v="0"/>
    <n v="626764"/>
    <n v="0"/>
    <n v="4402"/>
    <n v="10958"/>
    <n v="0"/>
    <n v="3045"/>
    <n v="617670"/>
    <n v="0"/>
    <n v="0"/>
    <n v="0"/>
    <n v="0"/>
    <n v="636075"/>
    <s v="Los montos contratados por ítem:_x000a_Equipamiento M$6.350_x000a_Equipos M$12.667_x000a_Consultorías M$18.000_x000a_Obras civiles M$1.096.060 (monto original M$1.071.999 y suplemento de fondos M$24.061). Este contrato tuvo un suplemento de fondos por un monto de M$24.061 para revestimiento exteriores de piedra, barandas, escala y rampas para discapacitados, el cual fue aprobado mediante Decreto Nº2290 de fecha 12/02/2018. Además, dos aumentos de plazo de 90 y 10 días. Tiene Recepción Provisoria aprobado mediante Decreto Nº11813 de fecha 26/07/2018."/>
    <n v="18000"/>
    <n v="6350"/>
    <n v="12667"/>
    <n v="0"/>
    <n v="3045"/>
    <n v="1096060"/>
    <n v="0"/>
    <n v="0"/>
    <n v="0"/>
    <n v="0"/>
    <n v="1136122"/>
    <s v="Contrato de obras civiles por un total de M$1.096.060 (monto original M$1.071.999 y suplemento de fondos M$24.061) ejecutado por la empresa SOC CONSTRUCTORA RICARDO GONZALEZ Y CIA LTDA. Este contrato tuvo un suplemento de fondos por un monto de M$24.061 para revestimiento exteriores de piedra, barandas, escala y rampas para discapacitados, el cual fue aprobado mediante Decreto Nº2290 de fecha 12/02/2018. Además, dos aumentos de plazo de 90 y 10 días. Tiene Recepción Provisoria aprobado mediante Decreto Nº11813 de fecha 26/07/2018."/>
    <n v="18000"/>
    <n v="6350"/>
    <n v="12667"/>
    <n v="0"/>
    <n v="3045"/>
    <n v="1096060"/>
    <n v="0"/>
    <n v="0"/>
    <n v="0"/>
    <n v="0"/>
    <n v="1136122"/>
    <s v="Los montos gastados por ítem:_x000a_Equipamiento M$6.350_x000a_Equipos M$12.667_x000a_Consultorías M$18.000_x000a_Obras civiles M$1.096.060"/>
    <n v="119029"/>
    <x v="0"/>
    <n v="18000"/>
    <n v="0"/>
    <n v="12667"/>
    <n v="0"/>
    <n v="0"/>
    <n v="986426"/>
    <n v="0"/>
    <n v="0"/>
    <n v="0"/>
    <n v="0"/>
    <n v="1017093"/>
    <n v="18327"/>
    <n v="0"/>
    <n v="12667"/>
    <n v="0"/>
    <n v="0"/>
    <n v="1012074"/>
    <n v="0"/>
    <n v="0"/>
    <n v="0"/>
    <n v="0"/>
    <n v="1043068"/>
    <s v="Contrato de obras civiles por un total de M$1.096.060 (monto original M$1.071.999 y suplemento de fondos M$24.061) ejecutado por la empresa SOC CONSTRUCTORA RICARDO GONZALEZ Y CIA LTDA. Estas modificaciones corresponden a: 1) Revestimiento exteriores de piedra. y 2) Barandas, escala y rampas para discapacitados."/>
    <n v="0"/>
    <n v="5337"/>
    <n v="13286"/>
    <n v="0"/>
    <n v="3692"/>
    <n v="748870"/>
    <n v="0"/>
    <n v="0"/>
    <n v="0"/>
    <n v="0"/>
    <n v="771185"/>
    <n v="1209017"/>
    <n v="18468"/>
    <n v="6350"/>
    <n v="12667"/>
    <n v="0"/>
    <n v="3282"/>
    <n v="1124558"/>
    <n v="0"/>
    <n v="0"/>
    <n v="0"/>
    <n v="0"/>
    <n v="1165325"/>
    <n v="18329"/>
    <n v="6350"/>
    <n v="12667"/>
    <n v="0"/>
    <n v="3282"/>
    <n v="1120871"/>
    <n v="0"/>
    <n v="0"/>
    <n v="0"/>
    <n v="0"/>
    <n v="1161499"/>
    <n v="51.108359213418318"/>
    <n v="50.612239605282781"/>
    <n v="49.67497696529437"/>
    <n v="-0.32832042563233355"/>
    <n v="-3.9303004010696307"/>
    <n v="1888.6162601626015"/>
    <n v="1822.5544715447154"/>
    <s v="La alta variación (51%)  en los costos reales del proyecto respecto del monto recomendado, se explica por cuanto el proyecto fue reevaluado ya que: Inicialmente se realizaron dos llamado a licitación los que fueron declarados desiertos por no presentación de oferentes. Luego, se realizó un tercer llamado a licitación el cual se presentó una oferta que dobló el presupuesto referencial, razón por la cual se procedió a declarar su inadmisibilidad acorde a lo establecido a las bases._x000a_En razón de lo anteriormente expuesto, la unidad técnica procedió a la solicitud de reevaluar el ítem de obras civiles de la iniciativa para licitar nuevamente, dado que el presupuesto destinado no se ajusta al valor de mercado y supera con creces lo aportado por el convenio mandato, lo que hace inviable su concreción._x000a_Se realizó por parte de la Unidad Técnica un cuarto proceso de licitación el cual quedó desierto por no presentación de oferentes._x000a_Luego se realizó un quinto proceso de licitación el que se adjudicó a la Empresa Sociedad Constructora Ricardo González y CIA Ltda. INGECONS.LTDA_x000a__x000a_Cabe mencionar que la revelación afecto la estructura de los costos en las siguientes magnitudes:  OBRAS CIVILES: 53%; EQUIPAMIENTO: 20.7%; EQUIPOS: 40.7% ADEMÁS, SE AGREGÓ EL ÍTEM CONSULTORÍAS, QUE NO ESTABA CONSIDERADA ORIGINALMENTE, PARA LA CONTRATACIÓN DEL AITO Y DE PROFESIONALES EXTERNOS, RESPECTIVAMENTE."/>
    <s v="Variación Mayor a 20%"/>
    <s v="Variación Mayor a 20%"/>
    <s v="Grande"/>
    <s v="Grande"/>
    <s v="MARITZA LEONOR ADAOS GUZMÁN"/>
    <x v="10"/>
    <s v=" "/>
    <s v=""/>
    <s v="LOURDES VELEZ"/>
    <s v="DEPARTAMENTO DE ESTUDIOS - MDS"/>
    <s v="SI"/>
    <n v="771186"/>
    <n v="24061"/>
    <n v="3.1199995850547078"/>
    <s v="  ANEXO DE CONTRATO N° 01 POR AUMENTO Y DISMINUCIÓN DE OBRAS_x000a_  ANEXO DE CONTRATO N° 02 POR AUMENTO DE PLAZO            desde  19-11-2017  al 16 - 02-2018_x000a_  ANEXO DE CONTRATO N° 03 POR AUMENTO DE OBRAS y PLAZO        monto   $ 24.061.119;  plazo desde 17 - 02 - 2018 al 24 - 26 -02-2018"/>
    <x v="0"/>
    <s v="SI"/>
    <n v="1"/>
    <n v="771185"/>
    <n v="1209017"/>
    <n v="56.773925841399929"/>
    <s v="Existió demora en la provisión de los recursos y Las condiciones de la zona y condiciones para construir hizo subir los precios de mercado_x000a__x000a_LA UNIDAD TÉCNICA DEL PROYECTO HA LICITADO EN DOS OCASIONES EL PROYECTO: LA PRIMERA LICITACIÓN SE DECLARÓ DESIERTA POR FALTA DE OFERENTES Y EN LA SEGUNDA SE PRESENTÓ UNO SOLO, EL CUAL SUPERA EN UN 93% EL MONTO DISPONIBLES PARA EL ÍTEM OBRAS CIVILES. _x000a__x000a_LA REEVALUACIÓN SOLICITADA POR EL GOBIERNO REGIONAL DE COQUIMBO, SE OTORGA RECOMENDACIÓN FAVORABLE R.S. A LA ETAPA DE EJECUCIÓN DEL PROYECTO, POR LOS MONTOS E ÍTEMS INDICADOS EN EL CALENDARIO DE FINANCIAMIENTO DE LA INVERSIÓN. ESTA INICIATIVA DE INVERSIÓN FUE REEVALUADA, POR CUANTO, LA UNIDAD TÉCNICA, MUNICIPALIDAD DE MONTE PATRIA, HA SOLICITADO RECURSOS EXTRAORDINARIOS PARA LOS SIGUIENTES COMPONENTES DE LA ESTRUCTURA DE COSTOS DEL PROYECTO, CON EL INCREMENTO, RESPECTO DEL MONTO APROBADO, QUE SE SEÑALA: - OBRAS CIVILES: 53% - EQUIPAMIENTO : 20.7% - EQUIPOS : 40.7% ADEMÁS, SE AGREGÓ EL ÍTEM CONSULTORÍAS, QUE NO ESTABA CONSIDERADA ORIGINALMENTE, PARA LA CONTRATACIÓN DEL AITO Y DE PROFESIONALES EXTERNOS, RESPECTIVAMENTE. LO ANTERIORMENTE EXPUESTO, EXPLICA EL INCREMENTO DEL 56.7% DEL COSTO"/>
    <x v="1"/>
    <s v="VALOR ACTUALIZADO COSTOS INV. OPER. Y MANTEN."/>
    <n v="1045224"/>
    <n v="1045224"/>
    <n v="0"/>
    <x v="1"/>
    <s v="CAE / USUARIO EQUIVALENTE"/>
    <n v="7128"/>
    <n v="7128"/>
    <n v="0"/>
    <s v="Debido al incremento de costos que registró el proyecto el indicador económico se actualizó con los nuevos valores después de la revaluación efectuada  y no se dispone de los antecedentes para recalcular ex post, pro ello se mantienen los indicadores económicos."/>
    <x v="2"/>
    <s v="En plazos hubo dos ampliaciones de plazo que originaron tres meses de mayor tiempo respecto del plazo recomendado._x000a_En costos el proyecto fue reevaluado en una oportunidad debido al incremento de los costos (sobre el 50%)  producto de las licitaciones realizadas y además la incorporación del ítem consultorías. así mismo durante la ejecución se realizó una modificación de contrato por incremento de obras._x000a_Se realizó la magnitud recomendada sin modificaciones._x000a__x000a_EL proyecto  mejoró significativamente las condiciones de los alumnos respecto al antiguo establecimiento, en comfort y espacialidad,"/>
    <s v="RAUL GUTIERREZ AREYUNA"/>
    <s v="SEREMI DE DESARROLLO SOCIAL REGION DE COQUIMBO"/>
    <s v="LOURDES VELEZ"/>
    <s v="DEPARTAMENTO DE ESTUDIOS - MDS"/>
  </r>
  <r>
    <s v="30047349-0"/>
    <s v="CONSTRUCCION CENTRO DE SALUD COCHAMO, COMUNA DE COCHAMO."/>
    <x v="6"/>
    <x v="6"/>
    <s v="LLANQUIHUE"/>
    <s v="COCHAMO"/>
    <s v="10 - REGION DE LOS LAGOS"/>
    <x v="1"/>
    <x v="1"/>
    <x v="7"/>
    <x v="1"/>
    <x v="1"/>
    <s v="GOBIERNO REGIONAL - REGION DE LOS LAGOS"/>
    <s v="GOBIERNO REGIONAL"/>
    <s v="GOBIERNO REGIONAL"/>
    <s v="FINALIZADO"/>
    <x v="0"/>
    <s v="DISEÑO"/>
    <s v="MEJORAR EL ACCESO A INFRAESTRUCTURA DE SALUD PÚBLICA MÁS ESPECIALIZADA EN LA COMUNA DE COCHAMÓ, LA CUAL ACTUALMENTE SÓLO CUENTA CON POSTAS RURALES."/>
    <s v="CONSISTE EN LA EJECUCIÓN DE UN CENTRO DE SALUD FAMILIAR DE 1.312,5 M2, EN 2 NIVELES UBICADO A UN COSTADO DE LA PLAZA DE RÍO PUELO EN LA COMUNA DE COCHAMÓ. CONSTRUIDO EN ALBAÑILERÍA REFORZADA, ESTRUCTURA DE TECHUMBRE EN MADERA, CUBIERTA EN ACERO PREPINTADO Y REVESTIMIENTO EXTERIOR EN SIDING DE FIBROCEMENTO._x000a_FUNCIONALMENTE SE DIVIDE EN 4 ZONAS: ATENCIÓN CLÍNICA, URGENCIAS, ZONA DE SERVICIOS, E 1º PISO, Y ADMINISTRACIÓN EN 2º PISO. CUENTA CON BOXES CLÍNICOS,  DENTAL,  DE CURACIONES, SALA DE ESTERILIZACIÓN, SALA DE REHABILITACIÓN Y SALA MULTIUSO, ENTRE OTROS RECINTOS. ADEMÁS, SE CONTEMPLA LA ADQUISICIÓN DEL EQUIPAMIENTO Y EQUIPOS ESTABLECIDO POR MINSAL, LA CONTRATACIÓN DE UN ITO DURANTE LA EJECUCIÓN Y LA INCORPORACIÓN DE LA ADECUACIÓN DE LA NORMA SISMICA Y LAS NORMAS TECNICAS BASICAS (MINSAL)."/>
    <n v="0"/>
    <s v=" "/>
    <s v=" "/>
    <s v=" "/>
    <n v="12"/>
    <n v="8"/>
    <s v="Situación del proceso de licitación y el monto de recursos que se define su ejecución dentro de un periodo de la construcción que no alcanzo para cubrir toda la obra porque significaba re evaluar la iniciativa."/>
    <n v="-33.333333333333336"/>
    <n v="1"/>
    <n v="17"/>
    <s v="Item equipamiento: Se considera como fechas de inicio y termino de contrato, las fechas de emisión de la primera orden de compra y de la ultima orden de compra respectivamente."/>
    <n v="1600"/>
    <n v="26"/>
    <n v="17"/>
    <s v="Item equipamiento: Se considera como fechas de inicio y termino de contrato, las fechas de emisión de la primera orden de compra y de la ultima orden de compra respectivamente."/>
    <n v="-34.615384615384613"/>
    <m/>
    <m/>
    <m/>
    <m/>
    <n v="1"/>
    <n v="65"/>
    <s v="El convenio mandato entre el GORE y Dirección de arquitectura ,tiene fecha 15.03.2012 por un monto de $ 14.775.000"/>
    <n v="6400"/>
    <n v="12"/>
    <n v="22"/>
    <s v="El contrato tuvo 5 modificaciones y una paralización de obra a la espera de aprobarse los recursos por parte del Mandante. lo que implico un plazo adicional total de 350 días adicionales "/>
    <n v="83.333333333333329"/>
    <s v="Variación del 50% al 100%"/>
    <n v="5"/>
    <n v="350"/>
    <m/>
    <m/>
    <m/>
    <m/>
    <m/>
    <m/>
    <m/>
    <m/>
    <n v="5"/>
    <n v="5"/>
    <s v="Plazo de otros gasto no corresponde toda vez que este contrato fue licitado por 75 MOP , en la cual no cancela premios , por lo cual este ítem no fue utilizado "/>
    <n v="0"/>
    <n v="12"/>
    <n v="12"/>
    <n v="71"/>
    <n v="80"/>
    <n v="9"/>
    <s v="El convenio mandato se fecha con fecha 15.03.2012   comenzado el proceso de licitación y la adjudicación fue por Res DARPM N° 19 de fecha 07.10.2013, por proceso de que el presupuesto adjudicado fue mayor a lo disponible en la licitación y se tuvo que re evaluar y gestionar los recursos adicionales "/>
    <n v="491.66666666666669"/>
    <n v="566.66666666666674"/>
    <s v="Esta iniciativa tuvo variaciones muy importantes en los plazos de ejecución en casi todos los ítem . En el caso de las obras civiles se debió a dos causas la adecuación del diseño a los requerimientos de MINSAL para los establecimientos asistenciales y la demora excesiva en la aprobación de nuevos recursos para incorporar  la partida de muebles y otras modificaciones de las obras civiles._x000a_La obra estuvo detenida varios meses. En el caso del equipamiento se tuvo que solicitar recursos adicionales para incorporar ítem no considerados que eran fundamentales para la operación del establecimiento."/>
    <s v="Variación &gt; al 100%"/>
    <s v="Mayor a 3 años"/>
    <s v="07/02/2014"/>
    <n v="1958364"/>
    <n v="14775"/>
    <n v="1973139"/>
    <n v="1958679"/>
    <n v="14460"/>
    <s v="Obras Civiles se aumento de $ 1.613.077.898 a $ 1.773.749.362 por modificación de contrato solicitada por el mandante._x000a_Asesoría se contrato por un monto de $ 24.600.000 y no sufrió aumento efectivo de contrato._x000a_Gastos Administrativos : Se ingreso gastos administrativos a la Dirección Regional por un monto de $ 14.775.000.- _x000a_Equipos y Equipamiento: la ejecución del presupuesto asignado en estos items tuvo que considerar dentro los costos asociados, el transporte a un sector rural alejado de los centros de distribución locales y nacionales, lo que se vio reflejado en el valor final de los productos adquiridos."/>
    <s v="BIP &gt; SIGFE"/>
    <x v="1"/>
    <n v="1313"/>
    <n v="1342"/>
    <n v="102.2086824067022"/>
    <s v="Se ajusto metraje por parte de la DOM en la recepción definitiva del proyecto."/>
    <s v="No hay cambios en la magnitud del proyecto."/>
    <x v="0"/>
    <s v="la obra tuvo observaciones por parte de la comisión que fueron subsanada por la empresa y se levanta acta que fue aprobada por Res. Da RPM N° 32 del 08.09.2016"/>
    <s v="07/03/2016"/>
    <s v="La obra tuvo observaciones por parte de la comisión que fueron subsanada por la empresa y se levanta acta que fue aprobada por Res. DA RPM N° 27 del 16.08.2018"/>
    <s v="19/07/2017"/>
    <s v="SI"/>
    <s v="24/03/2016"/>
    <s v=" A la fecha no ha ingresado observaciones a la dirección por parte del usuario "/>
    <s v=""/>
    <x v="0"/>
    <s v="El proyecto una vez entregado a explotación no entro en operación hasta un tiempo después"/>
    <s v="FRANCISCO CONTRERAS MAYORGA"/>
    <x v="24"/>
    <s v=" "/>
    <s v=""/>
    <s v="LOURDES VELEZ"/>
    <s v="DEPARTAMENTO DE ESTUDIOS - MDS"/>
    <s v="25/11/2008"/>
    <s v="25/11/2008"/>
    <n v="0"/>
    <s v="17/02/2010"/>
    <n v="449"/>
    <s v="23/04/2012"/>
    <n v="796"/>
    <s v="07/02/2014"/>
    <n v="655"/>
    <s v="07/02/2014"/>
    <n v="655"/>
    <s v="07/02/2014"/>
    <n v="0"/>
    <s v="24/03/2014"/>
    <n v="45"/>
    <n v="1945"/>
    <n v="1945"/>
    <s v=""/>
    <s v="A SUMA ALZADA SIN REAJUSTE"/>
    <n v="1"/>
    <s v=""/>
    <s v=""/>
    <s v=""/>
    <s v=""/>
    <s v="SI"/>
    <s v="MUNICIPIO"/>
    <s v="SI"/>
    <s v="Dirección de Arquitectura y el Servicio de Salud Reloncaví"/>
    <s v="La dirección de Arquitectura ejecuto las obras civiles y el Servicio de Salud Reloncavi la adquisición de los equipos y equipamiento"/>
    <n v="14550"/>
    <n v="133338"/>
    <n v="0"/>
    <n v="0"/>
    <n v="5000"/>
    <n v="1160792"/>
    <n v="0"/>
    <n v="0"/>
    <n v="0"/>
    <n v="0"/>
    <n v="1313680"/>
    <n v="14550"/>
    <n v="133338"/>
    <n v="0"/>
    <n v="0"/>
    <n v="5000"/>
    <n v="1160792"/>
    <n v="0"/>
    <n v="0"/>
    <n v="0"/>
    <n v="0"/>
    <n v="1313680"/>
    <s v="SE INCORPORA MONTO DE EQUIPOS Y OTROS GASTOS POR SOLICITUD DE REEVALAUCIÓN DE PARTE DE LA UNIDAD TÉCNICA POR INDEMNIZACIÓN ITEM OTROS GASTOS Y SOLICITUD DE LA UNIDAD FORMULADORA ITEM EQUIPOS"/>
    <n v="24600"/>
    <n v="65493"/>
    <n v="94516"/>
    <n v="0"/>
    <n v="14775"/>
    <n v="1759295"/>
    <n v="0"/>
    <n v="0"/>
    <n v="14456"/>
    <n v="0"/>
    <n v="1973135"/>
    <s v="SE ACTUALIZO EL LISTADO DE EQUIPAMIENTO YA QUE ESTE NO TENIA INCORPORADO ESTACIONES DE TRABAJO, ESTANTERÍAS, INSTRUMENTALES Y DISTINTOS TIPOS DE SET PARA LA ESTIMULACIÓN TEMPRANA, ETC ._x000a_-_x0009_ EN EL ÍTEM EQUIPOS SE INCORPORO: EQUIPOS AUDIO VISUALES, DETECTOR DE LATIDOS CARDIO FETALES, ANALIZADORES DE GLUCOSA, ENTRE OTROS, LOS QUE SON NECESARIOS PARA LA ATENCIÓN EN LOS DISTINTOS PROGRAMAS DE SALUD._x000a_-_x0009_EL INCREMENTO EN EL ÍTEM EQUIPAMIENTO ES DE UN 30,31% Y EN EQUIPOS 14,1% DEL MONTO RECOMENDADO._x000a_-_x0009_ADEMÁS SE INCORPORA EL ÍTEM OTROS GASTOS PARA CANCELAR A LA EMPRESA CONSTRUCTORA GASTOS GENERALES POR EL AUMENTO EN LOS PLAZOS DE EJECUCIÓN."/>
    <n v="24600"/>
    <n v="65493"/>
    <n v="94516"/>
    <n v="0"/>
    <n v="14775"/>
    <n v="1759295"/>
    <n v="0"/>
    <n v="0"/>
    <n v="14456"/>
    <n v="0"/>
    <n v="1973135"/>
    <s v="EXISTEN DIFERENCIAS EN PESOS AL REDONDEAR A LOS MILES DE PESOS."/>
    <n v="14456"/>
    <x v="0"/>
    <n v="24601"/>
    <n v="65494"/>
    <n v="94515"/>
    <n v="0"/>
    <n v="14775"/>
    <n v="1759294"/>
    <n v="0"/>
    <n v="0"/>
    <n v="0"/>
    <n v="0"/>
    <n v="1958679"/>
    <n v="26950"/>
    <n v="67987"/>
    <n v="98778"/>
    <n v="0"/>
    <n v="18303"/>
    <n v="1951787"/>
    <n v="0"/>
    <n v="0"/>
    <n v="0"/>
    <n v="0"/>
    <n v="2163805"/>
    <s v="EL PROYECTO CONTEMPLA EL PAGO DE INDEMNIZACIÓN POR  PARALIZACIÓN  DE LOS PLAZOS_x000a_SE REVALUÓ PARA MODIFICAR ÍTEM EQUIPAMIENTO, INCORPORAR EQUIPOS Y OTROS GASTOS ."/>
    <n v="20518"/>
    <n v="188033"/>
    <n v="0"/>
    <n v="0"/>
    <n v="7051"/>
    <n v="1636946"/>
    <n v="0"/>
    <n v="0"/>
    <n v="0"/>
    <n v="0"/>
    <n v="1852548"/>
    <n v="2348937"/>
    <n v="27680"/>
    <n v="67992"/>
    <n v="98049"/>
    <n v="0"/>
    <n v="18302"/>
    <n v="1979577"/>
    <n v="0"/>
    <n v="0"/>
    <n v="14456"/>
    <n v="0"/>
    <n v="2206056"/>
    <n v="26949"/>
    <n v="67987"/>
    <n v="98049"/>
    <n v="0"/>
    <n v="18302"/>
    <n v="1951787"/>
    <n v="0"/>
    <n v="0"/>
    <n v="14456"/>
    <n v="0"/>
    <n v="2177530"/>
    <n v="19.08225859734809"/>
    <n v="17.542433448418059"/>
    <n v="19.233438366323629"/>
    <n v="-1.2930768756550193"/>
    <n v="-7.2972157192806808"/>
    <n v="1622.6005961251863"/>
    <n v="1454.386736214605"/>
    <s v="Existe error en el costo del equipamiento está sumando el item equipos._x000a_En el item de las obras civiles se incremento por obras extraordinarias y a que el presupuesto oficial era inferior a las ofertas de las empresas constructoras."/>
    <s v="Variación del 10% al 20%"/>
    <s v="Variación del 10% al 20%"/>
    <s v="Grande"/>
    <s v="Grande"/>
    <s v="KARIN DEL CARMEN BARRIENTOS WINTER"/>
    <x v="7"/>
    <s v=" "/>
    <s v=""/>
    <s v="LOURDES VELEZ"/>
    <s v="DEPARTAMENTO DE ESTUDIOS - MDS"/>
    <s v="SI"/>
    <n v="1852548"/>
    <n v="160671"/>
    <n v="8.6729736557433323"/>
    <s v="Obras Civiles se aumento de $ 1.613.077.898 a $ 1.773.749.362 por modificación de contrato solicitada por el mandante."/>
    <x v="0"/>
    <s v="SI"/>
    <n v="7"/>
    <n v="2040838"/>
    <n v="2348937"/>
    <n v="15.096690673145051"/>
    <s v="Esta iniciativa tuvo siete reevaluaciones solictados por el Gobierno Regional de Los Lagos:_x000a_- La primera fue para solicitar un incremento en el ítem de obras civiles debido a que las ofertas presentadas superaban el monto recomendado._x000a_- El diseño tuvo que ser adecuado a nuevas normativas ya que fue elaborado antes del año 2010 y se debio incorporar el item otros para modificar el diseño a la nueva normativa sísmica._x000a_- Debido al retraso en la aprobación de los recursos para la ejecución de obras extraordinarios solicitadas por la unidad técnica.  se debe cancelar a la empresa constructora una indemnización._x000a_- El Servicio de Salud Reloncavi unidad técnica de la adquisición del equipamiento solicito al Gobierno regional la incorporación de equipamiento y equipos no considerados en el listado aprobado._x000a_- El Gobierno regional en el año 2018 solicito reevaluar la iniciativa ya que no había cancelado la indemnización al empresa constructora y el plazo de ejecución supero los sesenta meses."/>
    <x v="1"/>
    <s v="COSTO EQUIVALENTE POR ATENCION"/>
    <n v="23"/>
    <n v="23"/>
    <n v="0"/>
    <x v="1"/>
    <s v=""/>
    <m/>
    <m/>
    <m/>
    <s v="No hubo variaciones en la magnitud."/>
    <x v="1"/>
    <s v="Esta iniciativa tuvo  variaciones muy importantes principalmente en los plazos de ejecución superando los sesenta meses._x000a_Esa iniciativa supero los 60 meses debido a muchas causa. _x000a_La que más incidieron fue cambios que se tuvieron que hacer al diseño para adecuarlo alas nuevas normativas sísmica y del Minsiterio de Salud._x000a_La ecsesiva demra en autorizar recursos para ejecutar obras extraordinarias que significo tener detenida la obra varios meses._x000a_La no cancelación oportuna del Gobierno regional de la indemnización a la empresa por la paralización de la obra en má de dos años._x000a_También existió en la adquisición del equipamiento y equipos un incremento en los plazos por la incorporación de nuevos artículos._x000a_El que elaboro el estudio pre inversionista fue la municipalidad la cual no tiene poca capacidad técnica para poder ser una contraparte técnica en la ejecución de la iniciativa._x000a_La adquisición del equipamiento se realizo después de que la obra estaba terminada._x000a_Este proyecto no tuvo un gestor que estuviera a cargo  durante la ejecución del proyecto de que se cumplieran los plazos y de resolver los problemas que tuvo la obra."/>
    <s v="XIMENA TRONCOSO TAPIA"/>
    <s v="SEREMI DE DESARROLLO SOCIAL REGION DE LOS LAGOS"/>
    <s v="LOURDES VELEZ"/>
    <s v="DEPARTAMENTO DE ESTUDIOS - MDS"/>
  </r>
  <r>
    <s v="30046830-0"/>
    <s v="REPOSICION RETEN DE CARABINEROS COCHAMO"/>
    <x v="6"/>
    <x v="6"/>
    <s v="LLANQUIHUE"/>
    <s v="COCHAMO"/>
    <s v="10 - REGION DE LOS LAGOS"/>
    <x v="3"/>
    <x v="3"/>
    <x v="23"/>
    <x v="1"/>
    <x v="1"/>
    <s v="GOBIERNO REGIONAL - REGION DE LOS LAGOS"/>
    <s v="GOBIERNO REGIONAL"/>
    <s v="GOBIERNO REGIONAL"/>
    <s v="FINALIZADO"/>
    <x v="1"/>
    <s v="DISEÑO"/>
    <s v="LA ACTUAL INFRAESTRUCTURA DEL CUARTEL HA CUMPLIDO SU VIDA ÚTIL Y SE ENCUENTRA ALTAMENTE DETERIORADA, POR LO QUE SU REPOSICIÓN PERMITIRÁ DISPONER DE LAS DEPENDENCIAS SUFICIENTES Y ADECUADAS PARA SATISFACER LAS DEMANDAS POR SERVICIOS POLICIALES Y DE ATENCIÓN A LA COMUNIDAD."/>
    <s v="CONSISTE EN LA REPOSICION DEL RETEN COCHAMO EN EL TERRENO DEL ACTUAL EMPLAZAMIENTO, ATENDIENDO AL MAL ESTADO DE LA INFRAESTRUCTURA, CONFORME AL DISEÑO DE ARQUITECTURA Y A LOS REQUERIMIENTOS DEFINIDOS POR CARABINEROS. LA INFRAESTRUCTURA CONTEMPLA LA CONSTRUCCIÓN DE 503 M2 EN DOS PISOS (465 CORRESPONDEN A CUARTEL Y CASA ANEXA Y 38 M2 A ESTACIONAMIENTOS)"/>
    <n v="0"/>
    <s v="PLAN ZONAS EXTREMAS"/>
    <s v=" "/>
    <s v=" "/>
    <n v="13"/>
    <n v="7"/>
    <s v="Por el monto disponible para la asesoría se definió su contratación en la 1° etapa del proyecto   por 210 días "/>
    <n v="-46.153846153846153"/>
    <n v="4"/>
    <n v="0"/>
    <s v="ORDEN DE COMPRA_x0009_FECHA ORDEN COMPRA_x0009_FECHA DOC RECEPCION_x0009_FACTURA_x0009_FECHA FACTURA_x0009_       _x000a_3179-771-CM17_x0009_        29.09.2017_x0009_                           04-10-2017_x0009_          14308_x0009_            03.10.2017_x0009_ _x000a_3179-772-CM17_x0009_        29.09.2017_x0009_                           13-10-2017_x0009_            4955_x0009_            13.10.2017_x0009_  _x000a_3179-773-CM17_x0009_        29.09.2017_x0009_                           13-11-2017_x0009_        239628_x0009_            13.11.2017_x0009_  _x000a_3179-775-CM17_x0009_        29.09.2017_x0009_                           20-10-2017_x0009_          10680_x0009_            20.10.2017_x0009_  _x000a_3179-777-CM17_x0009_        29.09.2017_x0009_                           09-11-2017_x0009_               755_x0009_            07.11.2017_x0009_  _x000a_3179-778-CM17_x0009_        29.09.2017_x0009_                           08-11-2017_x0009_            5193_x0009_            08.11.2017_x0009_  _x000a_3179-779-CM17_x0009_        20.09.2017_x0009_                           09-11-2017_x0009_        239604_x0009_            10.11.2017_x0009_  _x000a_3179-780-CM17_x0009_        29.09.2017_x0009_                           18-10-2017_x0009_               724_x0009_            17.10.2017_x0009_  _x000a_3179-781-CM17_x0009_        29.09.2017_x0009_                           29-11-2017_x0009_        965145_x0009_            05.12.2017 _x0009_  _x000a_3179-782-CM17_x0009_        29.09.2017_x0009_                           10-10-2017_x0009_           24823_x0009_            10.10.2017_x0009_  _x000a_3179-783-CM17_x0009_        05.10.2017_x0009_                           30-10-2017_x0009_           10776_x0009_            30.10.2017_x0009_  _x000a_3179-788-CM17_x0009_        03.10.2017_x0009_                          17-10-2017_x0009_           14456_x0009_            16.10.2017_x0009_  _x000a_3179-789-CM17_x0009_        03.10.2017_x0009_                          05-10-2017_x0009_             4566_x0009_            04.10.2017_x0009_  _x000a_3179-791-CM17_x0009_        05.10.2017_x0009_                          15-11-2017_x0009_               766_x0009_            15.11.2017_x0009_ _x000a_3179-792-CM17_x0009_        05.10.2017_x0009_                         10-10-2017_x0009_             4455_x0009_           10.10.2017_x0009_  _x000a_3179-793-CM17_x0009_        05.10.2017_x0009_                          23-10-2017_x0009_           10701 _x0009_   23.10.2017_x0009_ _x000a_3179-794-CM17_x0009_        05.10.2017_x0009_                         24-10-2017_x0009_           10749_x0009_           24.10.2017_x0009_ _x000a_3179-795-CM17_x0009_        05.10.2017_x0009_                         13-11-2017_x0009_             2827_x0009_           13.11.2017_x0009_ _x000a_3179-796-CM17_x0009_        05.10.2017_x0009_                        10-10-2017_x0009_             1691_x0009_          10.10.2017_x0009_          _x000a_3179-797-CM17_x0009_        05.10.2017_x0009_                        30-10-2017_x0009_           10778_x0009_          30.10.2017_x0009_          _x000a_3179-798-CM17_x0009_        05.10.2017_x0009_                        25-10-2017_x0009_           24995_x0009_          25.10.2017_x0009_         _x000a_3179-799-CM17 _x0009_        05.10.2017_x0009_                        13-11-2017_x0009_             2828_x0009_         13.11.2017_x0009_          _x000a_                                                                                                                                                                   _x000a_EN RELACIÓN  A LA  FECHA DE TERMINO, EL DEPARTAMENTO DE ADQUISICIONES Y ABASTECIMIENTO L2 DE CARABINEROS NO TIENE REGISTRO DE ADQUISICIONES PARA ESTE PROYECTO EN EL AÑO 2018.  "/>
    <n v="-100"/>
    <n v="4"/>
    <n v="9"/>
    <s v="LA DIFERENCIA SE DEBEN PRINCIPALMENTE A LOS ´PROCESOS DE LAS LICITACIONES QUE  NO FUERON  DECLARADOS DESIERTOS POR LO QUE  SE RE PUBLICARON."/>
    <n v="125"/>
    <m/>
    <m/>
    <m/>
    <m/>
    <n v="4"/>
    <n v="2"/>
    <s v="Según ingreso a la dirección fueron 3 :   1° 25.02.2008 por $ 2.729.000  ; 2° el 13.08.2010 por $ 7.640.000 y el 3° el 28.04.2015 por $ 15.569.000 Total ingresado fue de $ 25.938.000.- "/>
    <n v="-50"/>
    <n v="13"/>
    <n v="10"/>
    <s v="Se realizaron 2 modificaciones de contratos ._x000a_Res. DA RPM N° 195 del 02.03.2017 por aumento efectivo de $ 0 y plazo 0_x000a_Res. DA RPM N° 665 del 26.07.2017 por aumento efectivo de $ 56.157.927 y plazo de 30 días_x000a_Res DA RPM N° 785 del 30.08.2017 por disminución efectiva de $ 3.700.000 y plazo 0 días "/>
    <n v="-23.076923076923073"/>
    <s v="Variación de -30% a -0%"/>
    <n v="1"/>
    <n v="30"/>
    <m/>
    <m/>
    <m/>
    <m/>
    <m/>
    <m/>
    <m/>
    <m/>
    <m/>
    <m/>
    <m/>
    <m/>
    <n v="10"/>
    <n v="10"/>
    <n v="22"/>
    <n v="40"/>
    <n v="18"/>
    <s v="El plazo total se modifica por el aumento efectivo que solicito el mandante por incorporar equipos de seguridad y otros "/>
    <n v="120.00000000000001"/>
    <n v="300"/>
    <s v="El proyecto tuvo una duración total de 22 meses, un 120% sobre el plazo original recomendado y sin considerar lo tiempos muertos existentes. Equipos es el único ítem que registra un aumento del plazo respecto al recomendado, dado principalmente por los proceso de licitaciones asociados. Equipamientos no indica variación, en tanto que Obras Civiles, Consultoría y Gastos Administrativos presentan disminución con respecto al plazo recomendado, con -25.13%, -46.41% y -51.67% respectivamente. "/>
    <s v="Variación &gt; al 100%"/>
    <s v="Mayor a 3 años"/>
    <s v="07/10/2016"/>
    <n v="717563"/>
    <n v="15570"/>
    <n v="733133"/>
    <n v="726314"/>
    <n v="6819"/>
    <s v="Obras Civiles : Monto final $ 678.658.585   - 3 modificaciones de contrato por un monto de $ 52.457.927 (aumento y disminución) plazo 30 días_x000a_Consultoria  : Monto final $ 11.707.500 sin modificaciones de contrato._x000a_Gastos Administrativos : $ 25.938.000.-_x000a_EQUIPOS: $ 21.125.918 MONTO TOTAL EN ORDENES DE COMPRA _x000a_EQUIPAMIENTO :$6.595.472 TOTAL DE ORDENES DE COMPRAS DE EQUIPAMIENTO CONSIDERAN QUE EXISTEN  ADQUISICIONES QUE EL DEPARTAMENTO  DE ADQUISICIONES Y ABASTECIMIENTO L2 NO TIENE REGISTRO."/>
    <s v="BIP &gt; SIGFE"/>
    <x v="2"/>
    <n v="503"/>
    <n v="503"/>
    <n v="100"/>
    <s v="No hubo aumento de superficie del diseño original "/>
    <s v="No hubo variación en la superficie construida respecto de la diseñada y aprobada."/>
    <x v="2"/>
    <s v="Resolución DA RPM N° 31 de fecha 21.09.2018 aprueba acta de recepción provisional sin  observaciones._x000a__x000a_Toma de Razón el 23.10.2018_x000a__x000a_la obra tuvo observaciones las que fueron realizadas por la empresa "/>
    <s v="07/10/2017"/>
    <s v="Resolución DA RPM N° 02 de fecha 07.02.2019 aprueba acta de recepción definitiva sin  observaciones._x000a__x000a_Toma de Razón el 11.04.2019"/>
    <s v="08/10/2018"/>
    <s v="SI"/>
    <s v="17/10/2017"/>
    <s v="No hay situaciones a la fecha e informada a la dirección Regional de Arquitectura"/>
    <s v=""/>
    <x v="0"/>
    <s v="Coordinación con el equipamiento que se realizaba por otro medio"/>
    <s v="FRANCISCO CONTRERAS MAYORGA"/>
    <x v="24"/>
    <s v=" "/>
    <s v=""/>
    <s v="LOURDES VELEZ"/>
    <s v="DEPARTAMENTO DE ESTUDIOS - MDS"/>
    <s v="26/04/2010"/>
    <s v="26/04/2010"/>
    <n v="0"/>
    <d v="2010-06-01T00:00:00"/>
    <n v="36"/>
    <s v="01/03/2015"/>
    <n v="1734"/>
    <s v="10/08/2016"/>
    <n v="528"/>
    <s v="10/08/2016"/>
    <n v="528"/>
    <s v="07/10/2016"/>
    <n v="58"/>
    <s v="28/10/2016"/>
    <n v="21"/>
    <n v="2377"/>
    <n v="2377"/>
    <s v="No hay"/>
    <s v="A SUMA ALZADA SIN REAJUSTE"/>
    <n v="1"/>
    <s v=""/>
    <s v=""/>
    <s v=""/>
    <s v=""/>
    <s v="NO"/>
    <s v="SERVICIO"/>
    <s v="SI"/>
    <s v="SERVICIO"/>
    <s v="Proyecto de diseño elaborado por la institución de Carabineros de Chile."/>
    <n v="19000"/>
    <n v="8470"/>
    <n v="23333"/>
    <n v="0"/>
    <n v="7641"/>
    <n v="342872"/>
    <n v="0"/>
    <n v="0"/>
    <n v="0"/>
    <n v="0"/>
    <n v="401316"/>
    <n v="19000"/>
    <n v="8470"/>
    <n v="23333"/>
    <n v="0"/>
    <n v="7641"/>
    <n v="342872"/>
    <n v="0"/>
    <n v="0"/>
    <n v="0"/>
    <n v="0"/>
    <n v="401316"/>
    <s v="No hay"/>
    <n v="11708"/>
    <n v="5717"/>
    <n v="21476"/>
    <n v="0"/>
    <n v="23209"/>
    <n v="682359"/>
    <n v="0"/>
    <n v="0"/>
    <n v="0"/>
    <n v="0"/>
    <n v="744469"/>
    <s v="No hay diferencia debido a que inicialmente hubo un primer gasto administrativo por M$7.640"/>
    <n v="11708"/>
    <n v="5718"/>
    <n v="21476"/>
    <n v="0"/>
    <n v="23209"/>
    <n v="678659"/>
    <n v="0"/>
    <n v="0"/>
    <n v="0"/>
    <n v="0"/>
    <n v="740770"/>
    <s v="Hay diferencia de pesos al redondear los  montos en M$ (miles de pesos)._x000a_En ítem de  equipos hay diferencia entre le monto de sigfe y el gasto real, se coteja con chileindica "/>
    <n v="14456"/>
    <x v="0"/>
    <n v="11711"/>
    <n v="5718"/>
    <n v="7018"/>
    <n v="0"/>
    <n v="23209"/>
    <n v="678658"/>
    <n v="0"/>
    <n v="0"/>
    <n v="0"/>
    <n v="0"/>
    <n v="726314"/>
    <n v="12170"/>
    <n v="5813"/>
    <n v="7127"/>
    <n v="0"/>
    <n v="26597"/>
    <n v="701121"/>
    <n v="0"/>
    <n v="0"/>
    <n v="0"/>
    <n v="0"/>
    <n v="752828"/>
    <s v=""/>
    <n v="25019"/>
    <n v="11153"/>
    <n v="30725"/>
    <n v="0"/>
    <n v="10062"/>
    <n v="451494"/>
    <n v="0"/>
    <n v="0"/>
    <n v="0"/>
    <n v="0"/>
    <n v="528453"/>
    <n v="801221"/>
    <n v="12373"/>
    <n v="5814"/>
    <n v="21585"/>
    <n v="0"/>
    <n v="25014"/>
    <n v="721103"/>
    <n v="0"/>
    <n v="0"/>
    <n v="0"/>
    <n v="0"/>
    <n v="785889"/>
    <n v="12165"/>
    <n v="5813"/>
    <n v="21585"/>
    <n v="0"/>
    <n v="25014"/>
    <n v="701125"/>
    <n v="0"/>
    <n v="0"/>
    <n v="0"/>
    <n v="0"/>
    <n v="765702"/>
    <n v="48.71502290648364"/>
    <n v="44.895004853790212"/>
    <n v="55.28999277952753"/>
    <n v="-2.5686833636811346"/>
    <n v="-4.4331089674384483"/>
    <n v="1522.2703777335985"/>
    <n v="1393.886679920477"/>
    <s v="El monto de la columna montos recomendados corresponde a  la aprobación del proceso 2010 (moneda 31.12.2008 actualizada a moneda pp 2018). El proyecto mantuvo esa recomendación por los años 2011 y 2012, en los que , no obstante haber movimientos en asignaciones, no hubo pagos. El proyecto no fue presentado para el proceso 2013. Posteriormente obtuvo RS en la presentación 2014 y el primer gasto fue en el 2015. En esta segunda presentación se actualizaron los montos obteniendose una aprobación equivalente a M$ 759.180 moneda pp2018._x000a_Respecto de esa referencia, la diferencia, en el total, entre lo contratado y lo aprobado es de un 8,24 % (A), entre lo gastado y aprobado de un  0,32 %(B) y entre lo gastado y lo contratado de un 3, 6 %(C)._x000a_El mayor monto contratado en A se explica en la reevaluación del año 2017 que aumentó las obras civiles y disminuyó equipos, equipamiento, consultorías y gastos administrativos.  La diferencia entre lo gastado y lo contratado se explica en que los pagos se difieren en el tiempo, por lo que los montos actualizados resultan menores que el contrato actualizado."/>
    <s v="Variación Mayor a 20%"/>
    <s v="Variación Mayor a 20%"/>
    <s v="Mediano"/>
    <s v="Mediano"/>
    <s v="KARIN DEL CARMEN BARRIENTOS WINTER"/>
    <x v="7"/>
    <s v=" "/>
    <s v=""/>
    <s v="LOURDES VELEZ"/>
    <s v="DEPARTAMENTO DE ESTUDIOS - MDS"/>
    <s v="SI"/>
    <n v="528453"/>
    <n v="56158"/>
    <n v="10.626867479227101"/>
    <s v="3 modificaciones de contrato por un monto de $ 52.457.927 (aumento y disminución) plazo 30 días"/>
    <x v="0"/>
    <s v="SI"/>
    <n v="2"/>
    <n v="759180"/>
    <n v="801221"/>
    <n v="5.5376853974024698"/>
    <s v="La reevaluación 1 involucró una variación de 5, 54 % en el monto total aprobado._x000a_La reevaluación 2 no implicó modificaciones en el monto, sólo cambios de especificaciones en partidas de obras civiles y equipos."/>
    <x v="1"/>
    <s v="COSTO ANUAL EQUIVALENTE"/>
    <n v="51512"/>
    <n v="51512"/>
    <n v="0"/>
    <x v="1"/>
    <s v=""/>
    <m/>
    <m/>
    <m/>
    <s v="Las variaciones en los montos gastados respecto de los recomendados son mínimas (0,3 %) lo que permite concluir que el indicador calculado que dió origen a la aprobación del 2014, no experimenta variaciones reales  al momento de esta evaluación."/>
    <x v="1"/>
    <s v="El proyecto tuvo una duración total de 22 meses, un 120% sobre el plazo original recomendado y sin considerar lo tiempos muertos existentes. Si bien el ítem Obras Civiles tuvo una modificación en plazos, la obra se ejecutó finalmente en un período inferior a lo estipulado originalmente.  La segunda reevaluación del proyecto implicó  cambios de especificaciones en partidas de obras civiles y también en equipos, retrasando la adquisición de estos últimos. _x000a_Con respecto a los costos, el proyecto presentó significativas variaciones al alza de los montos contratados y gastos reales respecto a lo recomendado. Estos aumentos provienen principalmente del ítem Obras Civiles, el cual tuvo modificaciones de contratos que derivaron en una reevaluación. Esta reevaluación involucró una variación de 5, 54 % en el monto total aprobado, en tanto, la reevaluación 2 no implicó modificaciones en el monto.  Adicionalmente, hubo sobreestimación de los montos y/o requerimientos en equipos, equipamiento  y consultorías._x000a_En relación a la magnitud, esta se mantuvo sin modificaciones durante la ejecución. _x000a_Finalmente, el proyecto se ejecuta de acuerdo a lo establecido, con leves modificaciones con respecto al diseño original."/>
    <s v="EDUARDO REYES BUSCH"/>
    <s v="SEREMI DE DESARROLLO SOCIAL REGION DE LOS LAGOS"/>
    <s v="LOURDES VELEZ"/>
    <s v="DEPARTAMENTO DE ESTUDIOS - MDS"/>
  </r>
  <r>
    <s v="30130158-0"/>
    <s v="REPOSICION 4ª COMISARÍA CALBUCO COMO IMPLEMENTACIÓN PCSP CALBUCO"/>
    <x v="6"/>
    <x v="6"/>
    <s v=""/>
    <s v=""/>
    <s v="10 - REGION DE LOS LAGOS"/>
    <x v="3"/>
    <x v="3"/>
    <x v="24"/>
    <x v="0"/>
    <x v="0"/>
    <s v="CARABINEROS DE CHILE"/>
    <s v="MINISTERIO DE DEFENSA NACIONAL"/>
    <s v="MINISTERIO"/>
    <s v="FINALIZADO"/>
    <x v="1"/>
    <s v="PERFIL"/>
    <s v="A NIVEL NACIONAL DE SEGURIDAD SE TRABAJA CON EL OBJETO DE DISMINUIR EL NIVEL DEL DELITO Y MEJORAR LOS NIVELES DE SEGURIDAD PERCIBIDOS POR LA COMUNIDAD, EN ESTE AMBITO DE ACCION SE ENCUENTRA LA ESTRATEGIA PLAN CUADRANTE QUE SE APLICA EN LA COMUNA Y REQUIERE DISPONER DE LA INFRAESTRUCTURA ÓPTIMA"/>
    <s v="CONSISTE EN LA REPOSICIÓN DE LA 4ª COMISARIA CALBUCO BAJO LA MODALIDAD DE PAGO CONTRA RECEPCIÓN CON UNA CONSTRUCCIÓN DE 1.238 M2, INCORPORANDO LOS EQUIPOS, EQUIPAMIENTO_x000a_NECESARIOS PARA COMPLETAR LA IMPLEMENTACIÓN DEL PLAN CUADRANTE EN LA COMUNA DE CALBUCO."/>
    <n v="18041"/>
    <s v=" "/>
    <s v=" "/>
    <s v=" "/>
    <n v="15"/>
    <n v="10"/>
    <s v="Demora en la licitación de las asesoría y los monto solicitado para su contrato, "/>
    <n v="-33.333333333333336"/>
    <n v="3"/>
    <n v="2"/>
    <s v="NO EXISTEN INCONVENIENTES EN LA ADQUISICIÓN DEL EQUIPAMIENTO YA QUE POR LO GENERAL EN ESTAS LA COMPRAS LOS PROVEEDORES CUMPLEN CON LOS TIEMPOS DE ENTREGA QUE SON ENTRE 20 A 25 DÍAS HÁBILES."/>
    <n v="-33.333333333333336"/>
    <n v="3"/>
    <n v="15"/>
    <s v="NO EXISTEN INCONVENIENTES EN LA ADQUISICIÓN DE LOS EQUIPOS YA QUE LOS PROVEEDORES CUMPLEN CON LOS PLAZOS DE ENTREGA TANTO LOS PROVEEDORES DE CONVENIO MARCO COMO LOS DE LICITACIÓN."/>
    <n v="400"/>
    <m/>
    <m/>
    <m/>
    <m/>
    <n v="6"/>
    <n v="46"/>
    <s v="Monto de ingreso  $ 10.656.000 de fecha 31.12.2014"/>
    <n v="666.66666666666674"/>
    <n v="10"/>
    <n v="11"/>
    <s v="El contrato de obras civiles presento 2 modificaciones  por un monto efectivo de $ 148.014.103 y un plazo de 75 días a solicitud de nuevas obras que solicito carabineros de Chile."/>
    <n v="10.000000000000009"/>
    <s v="Variación de 0 a 30%"/>
    <n v="1"/>
    <n v="75"/>
    <m/>
    <m/>
    <m/>
    <m/>
    <m/>
    <m/>
    <m/>
    <m/>
    <n v="3"/>
    <n v="0"/>
    <s v="Se amplia el plazo de obras civiles por aumento de partidas solicitada por el mandante, en lo relacionado por el sistema de vigilancia  y otros._x000a__x000a_En otros gastos  no hubo otro oferentes por lo cual no se utilizaron estos recursos para el pago de premios "/>
    <n v="-100"/>
    <n v="18"/>
    <n v="18"/>
    <n v="46"/>
    <n v="46"/>
    <n v="0"/>
    <s v="Contrato obras civiles aumento en 75 días por modificaciones de obra solicitada por el mandante."/>
    <n v="155.55555555555554"/>
    <n v="155.55555555555554"/>
    <s v="El proyecto se ejecutó en un plazo de 46 meses, lo que se traducen en un aumento de 155,56% respecto al plazo total originalmente recomendado. El ítem que mayor aumento tuvo fue Equipos, con una variación de 383.33%, no quedando justificado. _x000a_Plazos consignados corresponden a lo efectivo y lo recomendado. Excepto los gastos administrativos cuyo pago aparece registrado el año 2014 en el BIP y el plazo de inicio se consigna ahora como el 12.02.2015."/>
    <s v="Variación &gt; al 100%"/>
    <s v="Mayor a 3 años"/>
    <s v="02/06/2016"/>
    <n v="1675303"/>
    <n v="10656"/>
    <n v="1685959"/>
    <n v="1154570"/>
    <n v="531389"/>
    <s v="Obras Civiles :  $ 1.594.931.676_x000a_Gastos administrativos   : $ 10.565.000_x000a_Consultoria : $ 16.712.0000_x000a__x000a_Modificación fue de $ 148.014.103  un 10,2 % "/>
    <s v="BIP &gt; SIGFE"/>
    <x v="2"/>
    <n v="1238"/>
    <n v="1542"/>
    <n v="124.5557350565428"/>
    <s v="Ajuste de superficie de lo recomendado inicialmente y el resultado del proyecto que entrego la empresa en la licitación y  regularizado en la  adjudicación "/>
    <s v="lA DIFERENCIA EN MAGNITUD NO FUE INFORMADA EN PROCESO DE REEVALUACIÓN."/>
    <x v="0"/>
    <s v="Res. DA RPM N° 31 del 30.11.2017 Acta recepción   provisoria "/>
    <s v="12/10/2017"/>
    <s v="Res Da RPM N° 35 del 29.10.2018 Acta de recepción definitiva"/>
    <s v="28/06/2018"/>
    <s v="SI"/>
    <s v="17/10/2017"/>
    <s v="A la fecha no hay indicaciones por parte del mandante "/>
    <s v=""/>
    <x v="0"/>
    <s v="Coordinar con el equipamiento y equipos que son ingresados posterior a la entrega del edificio y que deben coincidir con los espacio diseñados."/>
    <s v="FRANCISCO CONTRERAS MAYORGA"/>
    <x v="24"/>
    <s v=" "/>
    <s v=""/>
    <s v="LOURDES VELEZ"/>
    <s v="DEPARTAMENTO DE ESTUDIOS - MDS"/>
    <s v="01/07/2013"/>
    <s v="01/07/2013"/>
    <n v="0"/>
    <s v="02/08/2013"/>
    <n v="32"/>
    <s v="12/02/2015"/>
    <n v="559"/>
    <s v="04/05/2016"/>
    <n v="447"/>
    <s v="04/05/2016"/>
    <n v="447"/>
    <s v="02/06/2016"/>
    <n v="29"/>
    <s v="20/12/2017"/>
    <n v="566"/>
    <n v="1633"/>
    <n v="1633"/>
    <s v="EN ELPRIMER GASTO ADMINISTRATIVO NO SE PUDO VERIFICAR EN SIGFE. SI HUBIERON GASTOS POR ESE ÍTEM EN EL PERIODO 2014 "/>
    <s v="A PAGO CONTRA RECEPCION"/>
    <n v="1"/>
    <s v=""/>
    <s v=""/>
    <s v=""/>
    <s v=""/>
    <s v="SI"/>
    <s v="SERVICIO"/>
    <s v="SI"/>
    <s v="SERVICIO"/>
    <s v="Institución financiera Carabineros de Chile_x000a_Unidad Técnica Dirección Regional de Arquitectura del MOP. Sistema de contratación  de Pago contra recepción. Postulación conjunta diseño-ejecución."/>
    <n v="20500"/>
    <n v="36700"/>
    <n v="37040"/>
    <n v="0"/>
    <n v="10500"/>
    <n v="1114641"/>
    <n v="0"/>
    <n v="0"/>
    <n v="22293"/>
    <n v="0"/>
    <n v="1241674"/>
    <n v="20500"/>
    <n v="36700"/>
    <n v="37040"/>
    <n v="0"/>
    <n v="10500"/>
    <n v="1114641"/>
    <n v="0"/>
    <n v="0"/>
    <n v="22293"/>
    <n v="0"/>
    <n v="1241674"/>
    <s v="DENTRO DE ASIGNACIONES NO SE EJECUTÓ EL ÍTEM OTROS GASTOS"/>
    <n v="16712"/>
    <n v="29573"/>
    <n v="34752"/>
    <n v="0"/>
    <n v="10656"/>
    <n v="1594932"/>
    <n v="0"/>
    <n v="0"/>
    <n v="0"/>
    <n v="0"/>
    <n v="1686625"/>
    <s v="EN EL ITEM  OTROS GASTOS NO PRESENTA EJECUCIÓN SOLO LAS ASIGNACIONES EN LOS AÑOS 2015,2016 Y 2017_x000a_EN EL ITEM OBRAS CIVILES SE REGISTRAN AUMENTOS Y DISMINUCIONES QUE AFECTARON EL MONTO ORIGINAL DEL CONTRATO_x000a_                                        RESOLUCIÓN_x0009_                         FECHA_x0009_           MONTO _x000a_RES. DA RPM N° 11 DEL 28 DE MARZO DEL 2016_x0009_3-5-16_x0009_ $1.446.917.573 _x000a_RES. DA RPM (EXENTA) N°918 DEL 17.10.2016_x0009_   24-10-16_x0009_    $248.565.193 _x000a_RES. DA RPM (EXENTA) N°234 DEL 17.03.2017_x0009_      28-3-17_x0009_   $-100.551.090 _x000a__x0009__x0009_                                                                                        TOTAL                $1.594.931.676"/>
    <n v="16712"/>
    <n v="29573"/>
    <n v="34752"/>
    <n v="0"/>
    <n v="10656"/>
    <n v="1594931"/>
    <n v="0"/>
    <n v="0"/>
    <n v="0"/>
    <n v="0"/>
    <n v="1686624"/>
    <s v="ESTADO DE PAGO_x0009_FECHA_x0009_ MONTO _x000a_E.P.N°1_x0009_31-08-2016_x0009_ $26.794.641 _x000a_E.P.N°2_x0009_09-09-2016_x0009_ $33.956.680 _x000a_E.P.N°3_x0009_10-11-2016_x0009_ $197.015.099 _x000a_E.P.N°4_x0009_29-12-2016_x0009_ $420.213.163 _x000a_E.P.N°5_x0009_26-04-2016_x0009_ $383.062.870 _x000a_E.P.N°6_x0009_25-10-2017_x0009_ $533.889.223 _x000a__x0009_                                             TOTAL_x0009_ $1.594.931.676 _x000a__x000a_GASTOS ADMINISTRATIVOS_x000a_DOCUMENTO N°             FECHA                         MONTO_x000a_       2027                      03/11/2014              $10.656.000_x000a__x000a_EQUIPOS_x000a_FACTURA_x0009_ORDEN DE COMPRA    _x0009_FECHA_x0009_      MONTO _x000a_8555_x0009_          4928-246-CM17_x0009_     12-6-17_x0009_ $  1.006.220 _x000a_1141_x0009_         4928-390-CM17_x0009_     25-8-17_x0009_ $12.837.838 _x000a_N/D_x0009_                 4928-390-CM17_x0009_     25-8-17_x0009_ $        24.859 _x000a_93750_x0009_         4928-416-CM17_x0009_    15-9-17_x0009_ $   1.288.759 _x000a_N/D_x0009_                 4928-416-CM17_x0009_    15-9-17_x0009_ $                 11 _x000a_742_x0009_                 4928-386-CM17_x0009_    25-8-17_x0009_ $   2.504.218 _x000a_N/D_x0009_                 4928-386-CM17_x0009_    25-8-17_x0009_ $                   2 _x000a_973095_x0009_         4928-385-CM17_x0009_    25-8-17_x0009_ $      251.081 _x000a_973095_x0009_         4928-385-CM17_x0009_   25-8-17      $      271.978 _x000a_1358808_x0009_ 4928-248-CM17_x0009_   12-6-17_x0009_ $      273.589 _x000a_24944_x0009_         4928-244-CM17_x0009_   12-6-17_x0009_ $      570.219 _x000a_24944_x0009_         4928-244-CM17_x0009_   12-6-17_x0009_ $      234.828 _x000a_N/C_x0009_                 4928-244-CM17_x0009_   12-6-17_x0009_ $                 -1 _x000a_N/C_x0009_                 4928-244-CM17_x0009_   12-6-17_x0009_ $                 -2 _x000a_49298_x0009_         4928-259-CM17_x0009_   16-6-17_x0009_ $      603.752 _x000a_N/D_x0009_                 4928-259-CM17_x0009_   16-6-17_x0009_ $                   1 _x000a_543_x0009_                 4928-265-CM17_x0009_   16-6-17_x0009_ $      216.114 _x000a_543_x0009_                 4928-265-CM17_x0009_   16-6-17_x0009_ $      305.076 _x000a_543_x0009_                 4928-265-CM17_x0009_   16-6-17_x0009_ $        64.913 _x000a_543_x0009_                 4928-265-CM17_x0009_   16-6-17_x0009_ $   1.148.519 _x000a_265_x0009_                 4928-267-CM17_x0009_   16-6-17_x0009_ $   1.098.307 _x000a_N/D_x0009_                 4928-267-CM17_x0009_   16-6-17_x0009_ $                   1 _x000a_86156_x0009_         4928-270-CM17_x0009_   21-6-17_x0009_ $        39.271 _x000a_86156_x0009_         4928-270-CM17_x0009_  21-6-17_x0009_ $      501.344 _x000a_N/D_x0009_                 4928-270-CM17_x0009_  21-6-17_x0009_ $                   1 _x000a_1287_x0009_         4928-245-CM17_x0009_  12-6-17_x0009_ $   2.022.837 _x000a_16207141_x0009_ 4928-457-SE17_x0009_  4-10-17_x0009_ $   3.658.060 _x000a_25_x0009_                 4928-145-SE17_x0009_  12-6-17_x0009_ $   5.831.000 _x000a__x0009__x0009_                                                                     TOTAL_x0009_ $34.752.795 _x000a__x000a_EQUIPAMIENTO_x000a_ORDEN DE COMPRA     FECHA_x0009_                 MONTO_x000a_3179-688-CM17_x0009_18-08-2017_x0009_$280.977_x000a_3179-686-CM17_x0009_18-08-2017_x0009_$127.574_x000a_3179-682-CM17_x0009_18-08-2017_x0009_$3.875.637_x000a_3179-679-CM17_x0009_18-08-2017_x0009_$267.358_x000a_3179-678-CM17_x0009_18-08-2017_x0009_$527.979_x000a_3179-677-CM17_x0009_18-08-2017_x0009_$1.005.091_x000a_3179-675-CM17_x0009_18-08-2017_x0009_$297.001_x000a_3179-674-CM17_x0009_18-08-2017_x0009_$104.517_x000a_3179-673-CM17_x0009_18-08-2017_x0009_$151.222_x000a_3179-672-CM17_x0009_18-08-2017_x0009_$2.976.593_x000a_3179-671-CM17_x0009_18-08-2017_x0009_$550.997_x000a_3179-670-CM17_x0009_18-08-2017_x0009_$4.177.795_x000a_3179-668-CM17_x0009_18-08-2017_x0009_$1.090.135_x000a_3179-667-CM17_x0009_18-08-2017_x0009_$1.616.889_x000a_3179-666-CM17_x0009_18-08-2017_x0009_$74.220_x000a_3179-661-CM17_x0009_18-08-2017_x0009_$154.944_x000a_3179-660-CM17_x0009_18-08-2017_x0009_$265.751_x000a_3179-659-CM17_x0009_18-08-2017_x0009_$10.011.765_x000a_3179-758-SE17_x0009_29-09-2017_x0009_$2.016.634_x000a__x000a_CONSULTORIAS_x000a_FECHA _x0009_B/H_x0009_MONTO_x000a_29-09-2016_x0009_31_x0009_ $1.353.672 _x000a_30-09-2016_x0009_31RETENCIÓN_x0009_ $150.408 _x000a_03-11-2016_x0009_34_x0009_ $1.353.672 _x000a_03-11-2016_x0009_34 RETENCIÓN_x0009_ $150.408 _x000a_14-12-2016_x0009_38_x0009_ $1.353.672 _x000a_14-12-2016_x0009_38 RETENCIÓN_x0009_ $150.408 _x000a_27-12-2016_x0009_42 RETENCIÓN_x0009_ $150.408 _x000a_27-12-2016_x0009_42_x0009_ $1.353.672 _x000a_30-04-2017_x0009_51 RETENCIÓN_x0009_ $167.120 _x000a_30-04-2017_x0009_51_x0009_ $1.504.080 _x000a_30-04-2017_x0009_45_x0009_ $1.353.672 _x000a_11-05-2017_x0009_OF. 583 DEL 05.05.17 TR. 67749_x0009_ $1.504.080 _x000a_11-05-2017_x0009_10 %OF. 583 DEL 05.05.17 TR. 67749_x0009_ $167.120 _x000a_07-06-2017_x0009_58_x0009_ $1.671.200 _x000a_05-07-2017_x0009_61_x0009_ $1.671.200 _x000a_08-08-2017_x0009_45 RETENCIÓN_x0009_ $150.408 _x000a_08-10-2018_x0009_52_x0009_ $1.504.080 _x000a_20-11-2018_x0009_10% 52 _x0009_ $167.120 _x000a__x0009_                                               TOTAL_x0009_ $15.876.400"/>
    <n v="532054"/>
    <x v="0"/>
    <n v="14204"/>
    <n v="29572"/>
    <n v="31095"/>
    <n v="0"/>
    <n v="10656"/>
    <n v="1069043"/>
    <n v="0"/>
    <n v="0"/>
    <n v="0"/>
    <n v="0"/>
    <n v="1154570"/>
    <n v="14758"/>
    <n v="30341"/>
    <n v="31903"/>
    <n v="0"/>
    <n v="11990"/>
    <n v="1104772"/>
    <n v="0"/>
    <n v="0"/>
    <n v="0"/>
    <n v="0"/>
    <n v="1193764"/>
    <s v=""/>
    <n v="25224"/>
    <n v="45157"/>
    <n v="45575"/>
    <n v="0"/>
    <n v="12919"/>
    <n v="1371481"/>
    <n v="0"/>
    <n v="0"/>
    <n v="27430"/>
    <n v="0"/>
    <n v="1527786"/>
    <n v="1899187"/>
    <n v="17661"/>
    <n v="30344"/>
    <n v="35563"/>
    <n v="0"/>
    <n v="11990"/>
    <n v="1685491"/>
    <n v="0"/>
    <n v="0"/>
    <n v="0"/>
    <n v="0"/>
    <n v="1781049"/>
    <n v="17433"/>
    <n v="30343"/>
    <n v="35564"/>
    <n v="0"/>
    <n v="11990"/>
    <n v="1630660"/>
    <n v="0"/>
    <n v="0"/>
    <n v="0"/>
    <n v="0"/>
    <n v="1725990"/>
    <n v="16.577125330380049"/>
    <n v="12.973282907422901"/>
    <n v="18.897746304906882"/>
    <n v="-3.0913804168217762"/>
    <n v="-9.1195337794540485"/>
    <n v="1119.31906614786"/>
    <n v="1057.496757457847"/>
    <s v="LOS MONTOS CONTRATADOS Y GASTOS REALES DEL PROYECTO TUVIERON VARIACIONES CON RESPECTO A LOS MONTOS RECOMENDADOS DE 16,58% Y 12,97% RESPECTIVAMENTE. EL ÍTEM OBRAS CIVILES REGISTRÓ UN AUMENTO DE 18,90% DE SUS GASTOS CON RESPECTO A LO RECOMENDADO, SITUACIÓN QUE SE DEBE A UNA REEVALUACIÓN DEL PROYECTO QUE INCREMENTÓ LOS MONTOS POR ESTE CONCEPTO. _x000a_CONSULTORÍAS, EQUIPAMIENTO Y EQUIPOS TUVIERON DISMINUCIÓN DE GASTOS RESPECTO A LO RECOMENDADO DEBIDO QUE LOS EQUIPOS Y EQUIPAMIENTOS FUERON ADQUIRIDOS POR MONTOS INFERIORES A LOS ESTIPULADOS ORIGINALMENTE."/>
    <s v="Variación del 10% al 20%"/>
    <s v="Variación del 10% al 20%"/>
    <s v="Grande"/>
    <s v="Grande"/>
    <s v="DINO RIVAS REYES"/>
    <x v="3"/>
    <s v=" "/>
    <s v=""/>
    <s v="LOURDES VELEZ"/>
    <s v="DEPARTAMENTO DE ESTUDIOS - MDS"/>
    <s v="NO"/>
    <m/>
    <m/>
    <m/>
    <s v=" "/>
    <x v="1"/>
    <s v="SI"/>
    <n v="1"/>
    <n v="1527786"/>
    <n v="1899187"/>
    <n v="24.309752805693986"/>
    <s v="lA VARIACIÓN DE 24,3 % SE EXPLICA EN UN AUMENTO DE 24,2 % EN OBRAS CIVILES , 45,2 % EN EQUIPAMIENTO Y 42,8 % EN EQUIPOS, AJUSTES REALIZADOS PARA ADJUDICAR LAS OBRAS CIVILES Y ACTUALIZAR ESTIMACIÓN DE EQUIPAMIENTO Y EQUIPOS EN EL MES DE SEPTIEMBRE DEL 2015._x000a_LO ANTERIOR PARA ADJUDICAR LAS OBRAS EN M$ 1.446.918. _x000a_POSTERIORMENTE SE AUMENTO EL CONTRATO A  M$ 1.594.932 SIN SOMETER EL PROYECTO A REEVALUACIÓN. LO ANTERIOR SE PUEDE CONSTATAR SE HIZO UTILIZANDO LA DIFERENCIA QUE SE PRODUCE EN EL MONTO RECOMENDADO RESPECTO DEL CONTRATADO POR EFECTOS DE LA INFLACIÓN DE LOS SALDOS POR PAGAR RESPECTO DEL CONTRATO QUE ES SIN REAJUSTES."/>
    <x v="1"/>
    <s v="COSTO ANUAL EQUIVALENTE"/>
    <n v="170391"/>
    <n v="170391"/>
    <n v="0"/>
    <x v="1"/>
    <s v=""/>
    <m/>
    <m/>
    <m/>
    <s v="EL CAE DE M$ 170.391 CORRESPONDE A LA SITUACIÓN DESPUÉS DE LA REEVALUACIÓN PARA ADJUDICAR EL PROYECTO EN QUE LA VARIACIÓN FUE DE 24,2 %. LUEGO SI SE CONSIDERA LA VARIACIÓN DE LO CONTRATADO Y GASTADO RESPECTO DE LO APROBADO ORIGINALMENTE (ANTES DE LA REEVALUACIÓN) ES DE 18,84 % Y 13, 31 % RESPECTIVAMENTE, CANTIDADES MENORES QUE LO CONSIDERADO AL REEVALUAR POR LO QUE SE PUEDE DEDUCIR QUE EL COSTO ANUAL EQUIVALENTE NO VARÍA AL ALZA Y MÍNIMAMENTE A LA BAJA RESPECTO DE LO CALCULADO PARA LA REEVALUACIÓN."/>
    <x v="1"/>
    <s v="EL PROYECTO TUVO UN SIGNIFICATIVO AUMENTO EN SUS PLAZOS, NO QUEDANDO DEBIDAMENTE JUSTIFICADO. _x000a_EN RELACIÓN A LOS COSTOS, SE REALIZÓ UN AUMENTO DE CONTRATO ADICIONAL A LA REEVALUACIÓN SIN INFORMAR NI REEVALUAR EL PROYECTO. LO ANTERIOR POR LA DIFERENCIA EN LO RECOMENDADO VS LO CONTRATADO QUE SE PRODUCE DURANTE LA EJECUCIÓN DEL CONTRATO AL SER ESTE DE UN MONTO FIJO EN TANTO QUE LOS SALDOS POR PAGAR SE REAJUSTAN EN LA FICHA DEL PROYECTO. ESTO GENERA UNA &quot;DISPONIBILIDAD PARA REALIZAR MODIFICACIONES SIN NECESIDAD DE REEVALUAR, ACCEDIENDO A LA APROBACIÓN DEL FINANCIAMIENTO CON BASE EN EL MONTO RECOMENDADO INFLACTADO._x000a_EN CUANTO A LA MAGNITUD, EXISTIÓ UNA VARIACIÓN LA CUAL NO FUE INFORMADA EN PROCESO DE REEVALUACIÓN."/>
    <s v="EDUARDO REYES BUSCH"/>
    <s v="SEREMI DE DESARROLLO SOCIAL REGION DE LOS LAGOS"/>
    <s v="LOURDES VELEZ"/>
    <s v="DEPARTAMENTO DE ESTUDIOS - MDS"/>
  </r>
  <r>
    <s v="30115943-0"/>
    <s v="CONSTRUCCION C JUDICIAL JUZGADO FAMILIA 1° 2° 3° CIVIL VIÑA DEL MAR"/>
    <x v="12"/>
    <x v="12"/>
    <s v="VALPARAISO"/>
    <s v="VIÑA DEL MAR"/>
    <s v="5 - REGION DE VALPARAISO"/>
    <x v="9"/>
    <x v="15"/>
    <x v="25"/>
    <x v="0"/>
    <x v="0"/>
    <s v="CORPORACION ADMINISTRATIVA DEL PODER JUDICIAL"/>
    <s v="PODER JUDICIAL"/>
    <s v="PODER JUDICIAL"/>
    <s v="FINALIZADO"/>
    <x v="0"/>
    <s v="DISEÑO"/>
    <s v="INSATISFACCIÓN DE LOS USUARIOS Y FUNCIONARIOS DEL JUZGADO DE FAMILIA, 1°, 2° Y 3° JUZGADO CIVIL DE VIÑA DEL MAR DEBIDO A LAS ACTUALES CONDICIONES DE HACINAMIENTO DE LAS INFRAESTRUCTURAS, IMPIDIENDO BRINDAR UN ADECUADO Y EQUITATIVO FUNCIONAMIENTO DEL SERVICIO JUDICIAL A LA COMUNIDAD."/>
    <s v="LA PRESENTE INICIATIVA DE INVERSIÓN CONSIDERA LA CONSTRUCCIÓN DEL CENTRO JUDICIAL JUZGADO DE FAMILIA, 1°, 2° Y 3° CIVIL VIÑA DEL MAR, EN UN TERRENO DE 2.326 M2 UBICADO EN TRASLAVIÑA N° 153 Y ARLEGUI N°338 COMUNA DE VIÑA DEL MAR. Y DE PROPIEDAD DE LA CORPORACIÓN ADMINISTRATIVA DEL PODER JUDICIAL (CAPJ)_x000a__x000a_EL PROYECTO CONTEMPLA LA EJECUCIÓN DE LAS OBRAS LA QUE CONSIDERA UNA INFRAESTRUCTURA DE 9.461 M2 DONDE SE INSTALARÁ EL JUZGADO DE FAMILIA, EL 1°, 2° Y 3° JUZGADOS CIVIL DE VIÑA DEL MAR CONFORME AL SIGUIENTE DETALLE:_x000a__x000a_1.- JUZGADO DE FAMILIA DE VIÑA DEL MAR CON 8 JUECES Y 8 SALAS, SE CONSTRUIRÁN 4.394,33 M2 DE SUPERFICIE EDIFICADA Y 276 M2 DE ESTACIONAMIENTO, TOTALIZANDO 4.670 M2_x000a__x000a_2.- 1° JUZGADO CIVIL DE VIÑA DEL MAR CON 2 SALAS Y 2 JUECES, SE CONSTRUIRÁN 1.464,56 M2 DE SUPERFICIE EDIFICADA Y 133 M2 DE ESTACIONAMIENTO, TOTALIZANDO 1.597 M2 _x000a__x000a_3.- 2° JUZGADO CIVIL DE VIÑA DEL MAR CON 2 SALAS Y 2 JUECES, SE CONSTRUIRÁN 1.464,56 M2 DE SUPERFICIE EDIFICADA Y 133 M2 DE ESTACIONAMIENTO, TOTALIZANDO 1.597 M2 _x000a__x000a_4.- 3° JUZGADO CIVIL DE VIÑA DEL MAR CON 2 SALAS Y 2 JUECES, SE CONSTRUIRÁN 1.464,56 M2 DE SUPERFICIE EDIFICADA Y 133 M2 DE ESTACIONAMIENTO, TOTALIZANDO 1.597 M2 "/>
    <n v="358165"/>
    <s v=" "/>
    <s v=" "/>
    <s v=" "/>
    <n v="17"/>
    <n v="27"/>
    <s v="El Plazo inicial fueron 480 días sin embargo el plazo final fueron 800 días, esto debido a las fundaciones de los vecinos que se encontraban en terreno de la CAPJ._x000a__x000a_En el momento existieron dos alternativas:_x000a__x000a_1.- Demandar a los Vecinos _x000a_2.- Reducir Subterráneo_x000a__x000a_La primera alternativa  se rechazo, dado que significaba postergar el proyecto, ya que el litigio legal conlleva mayor tiempo._x000a__x000a_Al reducir superficie en el subterráneo significo un addendum en OOCC y por ende se extendió el plazo en 800 días. "/>
    <n v="58.823529411764696"/>
    <n v="3"/>
    <n v="1"/>
    <s v="Las variaciones son mínimas."/>
    <n v="-66.666666666666671"/>
    <n v="3"/>
    <n v="1"/>
    <s v="Las variaciones que presenta son mínimas."/>
    <n v="-66.666666666666671"/>
    <m/>
    <m/>
    <m/>
    <m/>
    <n v="4"/>
    <n v="0"/>
    <s v="No existen variaciones y se realizo con Boletas por Publicación."/>
    <n v="-100"/>
    <n v="15"/>
    <n v="22"/>
    <s v="El Plazo inicial fueron 418 días sin embargo el plazo final fueron 700 días, esto debido a las fundaciones de los vecinos que se encontraban en terreno de la CAPJ._x000a__x000a_En el momento existieron dos alternativas:_x000a__x000a_1.- Demandar a los Vecinos _x000a_2.- Reducir Subterráneo_x000a__x000a_La primera alternativa se rechaza dado que significaba postergar el proyecto, ya que el litigio legal conlleva mayor tiempo._x000a__x000a_Al reducir superficie en el subterráneo significo un addendum por montos y por plazo, por eso el plazo final fue de 700 días."/>
    <n v="46.666666666666657"/>
    <s v="Variación de 30% al 50%"/>
    <n v="2"/>
    <n v="136"/>
    <m/>
    <m/>
    <m/>
    <m/>
    <m/>
    <m/>
    <m/>
    <m/>
    <m/>
    <m/>
    <m/>
    <m/>
    <n v="22"/>
    <n v="22"/>
    <n v="27"/>
    <n v="27"/>
    <n v="0"/>
    <s v="El aumento de plazo fue a las fundaciones de los vecinos que se encontraban en terreno de la CAPJ. como el proyecto era vital su construcción se identificaron dos alternativas:_x000a__x000a_1.- Demandar a los Vecinos _x000a_2.- Reducir Subterráneo_x000a__x000a_La primera alternativa  se rechazo, dado que significaba postergar el proyecto, ya que el litigio legal conlleva mayor tiempo._x000a__x000a_Al reducir superficie en el subterráneo significo aumentar los plazos de OOCC y Consultorías."/>
    <n v="22.72727272727273"/>
    <n v="22.72727272727273"/>
    <s v="El proyecto tuvo un aumento de 5 meses por sobre el plazo recomendado originalmente, lo que se traduce en un aumento de 22,73%. Esta situación es producto de la reducción de la superficie en el subterráneo, lo cual significó aumentar los plazos de Obras Civiles y Consultorías, en un 49.11% y  56.67% respectivamente en relación a los plazos recomendados. _x000a_Los ítems Equipos y Equipamientos fueron ejecutados en plazos inferiores a los recomendados, ambos con una variación de 66.67%. Por su parte, Gastos Administrativos no tuvo variación."/>
    <s v="Variación de 0 a 30%"/>
    <s v="Tres años"/>
    <s v="23/09/2015"/>
    <n v="15675003"/>
    <n v="1542"/>
    <n v="15676545"/>
    <n v="15675716"/>
    <n v="829"/>
    <s v="El proyecto fue financiado el 100% con recursos sectoriales "/>
    <s v="BIP &gt; SIGFE"/>
    <x v="1"/>
    <n v="9461"/>
    <n v="8812"/>
    <n v="93.14026001479759"/>
    <s v="La causa en la diferencia en la magnitud recomendada corresponde  a las fundaciones de los vecinos que se encontraban en terreno de la CAPJ._x000a__x000a_Se redujo superficie en el subterráneo lo que significo un aumento de plazos en OOCC y Consultarías."/>
    <s v="Variación de 649 m2 menos, producto de la reducción de la superficie del subterráneo de la obra. "/>
    <x v="1"/>
    <s v="La recepción provisoria contó con 1598 observaciones con el siguiente detalle:_x000a__x000a_1. 1564 observaciones encontradas en el recorrido de la obra_x000a_2. 19 observaciones al clima_x000a_3. 15 observaciones eléctricas_x000a__x000a_la recepción provisoria y sus observaciones se suben a la carpeta digital. "/>
    <s v="06/07/2017"/>
    <s v="En la Recepción Definitiva se encontraron 41 observaciones constructivas su detalle se ingresa en la carpeta digital, junto a la recepción definitiva."/>
    <s v="25/03/2019"/>
    <s v="SI"/>
    <s v="12/08/2017"/>
    <s v="Los términos de contrato con las empresas que iniciaron el proyecto en aspectos como CCTV ya que se terminan los contratos y se debe hacer traspaso."/>
    <s v=""/>
    <x v="0"/>
    <s v="La situación negativa que afecto el principio del proyecto fue encontrarse con la ocupación de las fundaciones de los vecinos en terreno propio."/>
    <s v="CLAUDIA CAMPOS TORRES"/>
    <x v="25"/>
    <s v=" "/>
    <s v=""/>
    <s v="LOURDES VELEZ"/>
    <s v="DEPARTAMENTO DE ESTUDIOS - MDS"/>
    <s v="10/07/2014"/>
    <s v="10/07/2014"/>
    <n v="0"/>
    <s v="22/08/2014"/>
    <n v="43"/>
    <s v="28/04/2015"/>
    <n v="249"/>
    <s v="04/08/2015"/>
    <n v="98"/>
    <s v="26/08/2015"/>
    <n v="120"/>
    <s v="23/09/2015"/>
    <n v="28"/>
    <s v="28/10/2015"/>
    <n v="35"/>
    <n v="475"/>
    <n v="475"/>
    <s v="El inicio del proyecto se atraso por definiciones correspondientes a las fundaciones de las construcciones aledañas, las que abarcaban superficie del terreno de la CAPJ._x000a__x000a_se adjunta decreto 1342 del 22.08.2014 que da inicio a la asignacion presupuestaria de la ejecución_x000a__x000a_se adjunta suscripción primer contrato del proyecto 04.08.2018"/>
    <s v="A SUMA ALZADA SIN REAJUSTE"/>
    <n v="1"/>
    <s v=""/>
    <s v=""/>
    <s v=""/>
    <s v=""/>
    <s v="NO"/>
    <s v="SERVICIO"/>
    <s v="SI"/>
    <s v="SERVICIO"/>
    <s v=""/>
    <n v="396261"/>
    <n v="191713"/>
    <n v="33026"/>
    <n v="0"/>
    <n v="4233"/>
    <n v="10106928"/>
    <n v="0"/>
    <n v="0"/>
    <n v="0"/>
    <n v="0"/>
    <n v="10732161"/>
    <n v="396261"/>
    <n v="191713"/>
    <n v="33026"/>
    <n v="0"/>
    <n v="4233"/>
    <n v="10106928"/>
    <n v="0"/>
    <n v="0"/>
    <n v="0"/>
    <n v="0"/>
    <n v="10732161"/>
    <s v="EL 2015  SE REEVALUO EL ITEM DE OBRAS CIVILES  YA QUE EN EL LLAMADO A LICITACIÓN LA UNICA OFERTA FUE DE M$14.950.607."/>
    <n v="308439"/>
    <n v="436643"/>
    <n v="37146"/>
    <n v="0"/>
    <n v="1542"/>
    <n v="14892773"/>
    <n v="0"/>
    <n v="0"/>
    <n v="0"/>
    <n v="0"/>
    <n v="15676543"/>
    <s v="1. Para OOCC  el contrato original fue de $14.117.779.745 a estos se suman 3 addendum con el siguiente detalle: addendum N° 663 del 29.06.2016 por $422.033.013, addendum N° 47 de fecha 25.01.2017 por 54 días corridos y el addendum N° 225 de $282.531.401, totalizando $14.822.345.159,. cabe destacar que $70.429.000  corresponden a traslado de centro de suministro, instalación puntos de voz y dato, sistema de voces, mampara, puerta acceso peatones, pintura estacionamiento, señaletica discapacitados._x000a__x000a_2. El contrato de la Inspección Técnica de Obra fue de $179.869.100 con dos addendum  correspondientes a addendum 46 del 25.01.2017 de $42..718.911 y  el addendum n° 227 del 04.05.2017 por $14.989.092 totalizando $237.577.103, Los $70.862.000  corresponden a certificación leed, modificación permiso municipal, visita consultor._x000a__x000a_Se adjuntan en carpeta digital los addendum"/>
    <n v="308438"/>
    <n v="436644"/>
    <n v="37146"/>
    <n v="0"/>
    <n v="1542"/>
    <n v="14892774"/>
    <n v="0"/>
    <n v="0"/>
    <n v="0"/>
    <n v="0"/>
    <n v="15676544"/>
    <s v="Hay una diferencia con respecto a SIGFE por M$18.000."/>
    <n v="828"/>
    <x v="0"/>
    <n v="308980"/>
    <n v="442306"/>
    <n v="47686"/>
    <n v="0"/>
    <n v="1542"/>
    <n v="14875202"/>
    <n v="0"/>
    <n v="0"/>
    <n v="0"/>
    <n v="0"/>
    <n v="15675716"/>
    <n v="324387"/>
    <n v="453806"/>
    <n v="48925"/>
    <n v="0"/>
    <n v="1662"/>
    <n v="15552725"/>
    <n v="0"/>
    <n v="0"/>
    <n v="0"/>
    <n v="0"/>
    <n v="16381505"/>
    <s v=""/>
    <n v="480431"/>
    <n v="232435"/>
    <n v="40041"/>
    <n v="0"/>
    <n v="5132"/>
    <n v="12253755"/>
    <n v="0"/>
    <n v="0"/>
    <n v="0"/>
    <n v="0"/>
    <n v="13011794"/>
    <n v="16643589"/>
    <n v="325774"/>
    <n v="447997"/>
    <n v="38112"/>
    <n v="0"/>
    <n v="1662"/>
    <n v="16032824"/>
    <n v="0"/>
    <n v="0"/>
    <n v="0"/>
    <n v="0"/>
    <n v="16846369"/>
    <n v="323848"/>
    <n v="447997"/>
    <n v="38112"/>
    <n v="0"/>
    <n v="1662"/>
    <n v="15570754"/>
    <n v="0"/>
    <n v="0"/>
    <n v="0"/>
    <n v="0"/>
    <n v="16382373"/>
    <n v="29.469994683285016"/>
    <n v="25.904029836316191"/>
    <n v="27.069245304806564"/>
    <n v="-2.7542789784552379"/>
    <n v="-1.5694691811964367"/>
    <n v="1859.0981615978212"/>
    <n v="1766.9943259192012"/>
    <s v="El proyecto registra Incremento de M$13.011.794 a M$16.382.372, lo que corresponde a una variación de 29,47% en relación al monto recomendado. Por otra parte, los montos contratados tuvieron una variación de 25,90% respecto a los montos recomendados. En términos de costos reales, los ítems que mayor alza presentaron fueron Equipamiento y Obras Civiles, con 92,74% y 27,07% respectivamente. En relación a Obras Civiles, este ítem presentó modificaciones de contratos en plazos y costos, producto principalmente de obras orientadas a la reducción del área del subterráneo de la construcción._x000a_Los ítems que mayor reducción presentaron en comparación con los montos recomendados fueron Gastos Administrativos y Consultorías, con 67,61% y 32,59% respectivamente. Si bien las modificaciones de la obra con respecto al diseño original implicaron aumentar los costos de Consultoría, estos fueron inferiores a los montos recomendados originalmente. _x000a_Finalmente, el proyecto tuvo una reevalaluación, variando en un  27.91% con respecto al proyecto recomendado originalmente. Esta reevaluación deriva principalmente de las modificaciones en contratos producto de cambios en el diseño original de la obra, principalmente la reducción de la superficie del subterráneo."/>
    <s v="Variación Mayor a 20%"/>
    <s v="Variación Mayor a 20%"/>
    <s v="Muy Grande"/>
    <s v="Muy Grande"/>
    <s v="CLAUDIA CAMPOS TORRES"/>
    <x v="14"/>
    <s v=" "/>
    <s v=""/>
    <s v="LOURDES VELEZ"/>
    <s v="DEPARTAMENTO DE ESTUDIOS - MDS"/>
    <s v="NO"/>
    <m/>
    <m/>
    <m/>
    <s v=" "/>
    <x v="1"/>
    <s v="SI"/>
    <n v="1"/>
    <n v="13011793"/>
    <n v="16643589"/>
    <n v="27.911572217602899"/>
    <s v="Reevaluación del proyecto por un 27.91% adicional"/>
    <x v="1"/>
    <s v="COSTO ANUAL EQUIVALENTE"/>
    <n v="1162.55"/>
    <n v="1453.18"/>
    <n v="24.999354866457367"/>
    <x v="2"/>
    <s v=""/>
    <m/>
    <m/>
    <m/>
    <s v="Variación por ajuste de programa que derivaron en modificaciones de contratos de Obras Civiles y Consultoría, tanto en plazos como costos. "/>
    <x v="1"/>
    <s v="Los costos del proyecto tuvieron variaciones con respecto de los montos recomendados de 25,90%. Esta situación se debe principalmente a mayores costos por oferta con valores más altos a los estipulados, lo que requirió reevaluación y también existieron modificaciones de contratos, ítems Obras Civiles y Consultoría, lo cual generó un aumento en los costos debido a cambios en el plan original, principalmente, reducción superficie de subterráneo. Esta reevaluación tuvo una variación 27.91% con respecto al proyecto originalmente recomendado. _x000a_En relación a los plazos, el proyecto tuvo un aumento de 5 meses por sobre el plazo recomendado originalmente, lo que se traduce en un aumento de 22,73%. Esta situación es producto de la reducción de la superficie en el subterráneo, lo cual significó aumentar los plazos de Obras Civiles y Consultorías. Por otro lado, Equipos y Equipamientos fueron ejecutados en plazos inferiores a los recomendados_x000a_Dada la reducción de la superficie del subterráneo ya comentada, la magnitud total del proyecto, dada en metros cuadrados, tuvo una reducción de 649 m2._x000a_Finalmente, el proyecto se ejecuta según lo señalado. No obstante, la recepción definitiva de la obra presenta múltiples observaciones las cuales deben ser subsanadas. "/>
    <s v="GUSTAVO AVILA GONZALEZ"/>
    <s v="SEREMI DE DESARROLLO SOCIAL REGION DE VALPARAISO"/>
    <s v="LOURDES VELEZ"/>
    <s v="DEPARTAMENTO DE ESTUDIOS - MDS"/>
  </r>
  <r>
    <s v="30082794-0"/>
    <s v="CONSTRUCCION RAMPA SECTOR PUNTA PAULA ISLA COLDITA COMUNA DE QUELLON"/>
    <x v="6"/>
    <x v="6"/>
    <s v="CHILOE"/>
    <s v="QUELLON"/>
    <s v="10 - REGION DE LOS LAGOS"/>
    <x v="7"/>
    <x v="16"/>
    <x v="26"/>
    <x v="0"/>
    <x v="0"/>
    <s v="DIRECCION DE OBRAS PORTUARIAS"/>
    <s v="MINISTERIO DE OBRAS PUBLICAS"/>
    <s v="MINISTERIO"/>
    <s v="FINALIZADO"/>
    <x v="0"/>
    <s v="DISEÑO"/>
    <s v="LOS HABITANTES DE ISLA COLDITA, UBICADA A 6,55 MILLAS NÁUTICAS AL SUR-OESTE DE QUELLÓN (HASTA PUNTA PAULA) PARA ACCEDER A LOS SERVICIOS TIENEN TRASLADARSE NAVEGANDO A LA CIUDAD CAPITAL DE LA COMUNA, NO CUENTAN CON LA INFRAESTRUCTURA PARA EMBARQUE Y DESEMBARQUE DE PASAJEROS Y CARGA MENOR."/>
    <s v="LAS OBRAS CONTEMPLAN RAMPA PEATONAL DE HORMIGÓN PILOTADA DOBLE DE 156 M DE LARGO Y 2,4 M DE ANCHO Y LOSAS DE HORMIGÓN ARMADO DE 14 CM DE ESPESOR, PARA UNA NAVE DE DISEÑO DE 18 M DE ESLORA.; EXPLANADA DE 83 M2 Y REFUGIO PASAJEROS DE 31,4 M2; E INCLUYE ILUMINACIÓN AUTÓNOMA (4 POSTES DE ILUMINACIÓN SOLAR) Y DEFENSAS ELASTOMÉRICAS"/>
    <n v="216"/>
    <s v="PLAN CHILOE"/>
    <s v=" "/>
    <s v=" "/>
    <m/>
    <m/>
    <m/>
    <m/>
    <m/>
    <m/>
    <m/>
    <m/>
    <m/>
    <m/>
    <s v=""/>
    <m/>
    <m/>
    <m/>
    <m/>
    <m/>
    <n v="13"/>
    <n v="0"/>
    <s v="La diferencia de días se produce por tiempo entre ingreso de factura y generación de estado de pago."/>
    <n v="-100"/>
    <n v="15"/>
    <n v="11"/>
    <s v="El inicio del contrato de obra se realizó el 13 de octubre de 2016, con un plazo de contrato de 300 días de obra, con fecha de término el 09 de agosto de 2017, según resolución N 25 de fecha 25 de septiembre de 2016._x000a__x000a_Posteriormente se realizó una modificación de plazo aumentando en 30 días, según Resolución N 1008 de fecha 09 de agosto de 2017, modificación N 1 de contrato, esto modifica la fecha de término al 08 de septiembre de 2017._x000a__x000a_El término de la obra sufre un retraso por incumplimiento de la empresa contratista, aumentando en 21 días su término, dicho retraso se refleja en estado de pago N 12 de fecha 21 de noviembre de 2017, donde es cursada la multa correspondiente por este incumplimiento._x000a__x000a_En conclusión el plazo total de la obra incluyendo modificación y retraso por parte de la empresa es de 351 días con fecha de término 29 de septiembre de 2017, según lo establecido en Ordinario N 233 de fecha 13 de octubre de 2017."/>
    <n v="-26.666666666666671"/>
    <s v="Variación de -30% a -0%"/>
    <n v="1"/>
    <n v="51"/>
    <m/>
    <m/>
    <m/>
    <m/>
    <m/>
    <m/>
    <m/>
    <m/>
    <m/>
    <m/>
    <m/>
    <m/>
    <n v="10"/>
    <n v="10"/>
    <n v="10"/>
    <n v="17"/>
    <n v="7"/>
    <s v="La diferencia en el plazo total del proyecto sin tiempos muertos se debe al aumento de plazo de 30 días y los 21 días de retraso de la obra, lo que suma 2 meses al plazo recomendado._x000a_La diferencia en el plazo total del proyecto con tiempos muertos se debe, al plazo de publicación más la adjudicación y tramitación de esta lo que suma 3 meses sin considerar el aumento de plazo de obra y retraso de entrega."/>
    <n v="0"/>
    <n v="70"/>
    <s v="- El plazo original recomendado corresponde a 10 meses._x000a_- De acuerdo a documentación en carpeta digital, el contrato original tiene una duración de 300 días (10 meses)._x000a_- Existe una modificación de contrato que incluye modificaciones de obras y aumento de 30 días el plazo contractual._x000a_- Por lo tanto plazo contractual es de 330 días (11 meses)._x000a_- Finalmente existe un atraso de 21 días debido a incumplimiento de la empresa constructora (existe multa asociada según lo indicado en modulo de unidad técnica), por lo tanto plazo total es de 351 días . (casi 12 meses)._x000a_- Entonces la variación de plazo es de 70%. (15 recomendado v/s 12 ejecutado Real considerando meses muertos)."/>
    <s v="Variación del 50% al 100%"/>
    <s v="Dos Años"/>
    <s v="17/11/2016"/>
    <n v="435783"/>
    <n v="45"/>
    <n v="435828"/>
    <n v="1062912"/>
    <n v="-627084"/>
    <s v="La diferencia entre el Total Gastado I=(G+H) y el Total SIGFE, se debe a que los gastos de los años 2016 y 2017 no se encuentran cargados en la plataforma del BIP, para dicha situación se solicitara la autorización de ingreso de los gastos de forma extemporánea, esta acción no se verá reflejada en el módulo de evaluación Ex - Post, por lo cual a continuación se analizaran los gastos realizados en el contrato y se adjuntaran en carpeta digital los respaldos de resoluciones de asignación y estados de pago de los gastos:_x000a__x000a_El contrato fue adjudicado por Resolución TR Drop X N 25 del 1 de septiembre de 2016, por un monto de $935.129.595, contratista Ingeniería,  Construcciones  y Servicios Inarjo SPA, Rut 76.491.732-4, plazo 300 días corridos._x000a__x000a_Año 2016_x000a_Asignación de fondos Resolución N 210 de 16 de Febrero de 2016, por un monto de $80.796.000._x000a_ Asignación de fondos Resolución N 969 de 26 de Julio de 2016, por un monto de $200.000.000._x000a_Asignación de fondos Resolución N 1657 de 05 de Diciembre de 2016, por un monto de                  $-157.296.000._x000a_Estado de Pago N 1 de Fecha 28 de Diciembre de 2016  por un monto de $106.529.328_x000a__x000a_Año 2017_x000a_Asignación de fondos Resolución N 1900 de 26 de Diciembre de 2016, por un monto de $955.130.000._x000a_Asignación de fondos Resolución N 1788 de 01 de Diciembre de 2017, por un monto de           $-39.166.00._x000a_Estado de Pago N 2 de Fecha 20 de Enero de 2017  por un monto de $47.001.386_x000a_Estado de Pago N 3 de Fecha 21 de Febrero de 2017  por un monto de $73.541.731_x000a_Estado de Pago N 4 de Fecha 23 de Marzo de 2017  por un monto de $129.092259_x000a_Estado de Pago N 5 de Fecha 20 de Abril de 2017  por un monto de $79.230.032_x000a_Estado de Pago N 6 de Fecha 23 de Mayo de 2017  por un monto de $47.358.640_x000a_Estado de Pago N 7 de Fecha 23 de Junio de 2017  por un monto de $53.317.025_x000a_Estado de Pago N 8 de Fecha 24 de Enero de 2017  por un monto de $95.445.202_x000a_Estado de Pago N 9 de Fecha 23 de Agosto de 2017  por un monto de $84.555.006_x000a_Estado de Pago N 10 de Fecha 22 de Septiembre de 2017  por un monto de $128.263.263_x000a_Estado de Pago N 11 de Fecha 20 de Octubre de 2017  por un monto de $102.892.851_x000a_Estado de Pago N 12 de Fecha 21 de Noviembre de 2017  por un monto de $115.233.011_x000a__x000a_Año 2018_x000a_Asignación de fondos Resolución N 708 de 05 de Junio de 2018, por un monto de $449.000._x000a_Estado de Pago N 14 de Fecha 25 de Junio de 2018  por un monto de $408.068"/>
    <s v="BIP &lt; SIGFE"/>
    <x v="1"/>
    <n v="489"/>
    <n v="482"/>
    <n v="98.568507157464211"/>
    <s v="La variación de – 7 metros cuadrados, producto de una disminución en la explanada dado una corrección en los muros perimetrales y un alargue en la rampa (donde el aumento es menor a la disminución, esto como magnitud pero no en variación de costos)."/>
    <s v="- De acuerdo a los antecedentes de modificaciones de contrato presentados en la carpeta digital, la iniciativa ha sufrido cambios en el último diseño que fue recomendado por nuestro servicio, por lo tanto debido a esto, la magnitud de la obra sufrió cambios._x000a__x000a_- Las modificaciones realizadas (considerando disminuciones y aumentos de obras, obras extraordinarias),  corresponden a modificaciones  de alrededor de un 40%, de las obras aprobadas, por lo tanto en este punto es importante mencionar que la presente iniciativa debió haber sido presentada para un análisis de reevaluación, ya que no se puede estimar si las soluciones adoptadas fueron las más rentables o si daban solución al problema que da origen al proyecto."/>
    <x v="1"/>
    <s v="Después de recorrer las obras y habiendo verificado la ejecución de las observaciones realizadas en Ord. Drop X N 1283 del 05 de diciembre de 2017, conforme lo establece el Art. 168 del RCOP, la Comisión acuerda recibirla provisionalmente, sin observaciones."/>
    <s v="10/01/2018"/>
    <s v=""/>
    <s v=""/>
    <s v="SI"/>
    <s v="10/01/2018"/>
    <s v="No se han evidenciado dificultades en la operación de la infraestructura."/>
    <s v=""/>
    <x v="0"/>
    <s v="La situación negativa más significativa fue el retraso de 21 días en el termino de la obra."/>
    <s v="JUAN FRANCISCO PUSCHEL BARRIENTOS"/>
    <x v="26"/>
    <s v=" "/>
    <s v=""/>
    <s v="LOURDES VELEZ"/>
    <s v="DEPARTAMENTO DE ESTUDIOS - MDS"/>
    <s v="14/11/2013"/>
    <s v="14/11/2013"/>
    <n v="0"/>
    <s v="19/02/2016"/>
    <n v="827"/>
    <s v="13/05/2016"/>
    <n v="84"/>
    <s v="13/10/2016"/>
    <n v="153"/>
    <s v="13/10/2016"/>
    <n v="153"/>
    <s v="17/11/2016"/>
    <n v="35"/>
    <s v="28/12/2016"/>
    <n v="41"/>
    <n v="1140"/>
    <n v="1140"/>
    <s v="La creación de asignación presupuestaria que da origen a la ejecución muestra una diferencia de días debido a ajustes presupuestarios y el aplazamiento de la licitación del proyecto."/>
    <s v="Serie de Precios Unitarios y Suma Alzada con Reajustes"/>
    <n v="1"/>
    <s v=""/>
    <s v=""/>
    <s v=""/>
    <s v=""/>
    <s v="SI"/>
    <s v="DIRECCION DE OBRAS PORTUARIAS"/>
    <s v="SI"/>
    <s v="DIRECCION DE OBRAS PORTUARIAS"/>
    <s v="De acuerdo a los antecedentes del BIP, el Diseño se ejecutó durante los años 2011 y 2012 y la recomendación del proyecto fue el año 2008. _x000a_Por lo tanto la etapa de diseño y de ejecución fueron postulados al SNI con Unidad Técnica Obras Portuarias Región de Los Lagos."/>
    <n v="0"/>
    <n v="0"/>
    <n v="0"/>
    <n v="0"/>
    <n v="1400"/>
    <n v="596257"/>
    <n v="0"/>
    <n v="0"/>
    <n v="0"/>
    <n v="0"/>
    <n v="597657"/>
    <n v="0"/>
    <n v="0"/>
    <n v="0"/>
    <n v="0"/>
    <n v="1400"/>
    <n v="596257"/>
    <n v="0"/>
    <n v="0"/>
    <n v="0"/>
    <n v="0"/>
    <n v="597657"/>
    <s v="La diferencia entre el Total Gastado I=(G+H) y el Total SIGFE, se debe a que los gastos de los años 2016 y 2017 no se encuentran cargados en la plataforma del BIP, para dicha situación se solicitara la autorización de ingreso de los gastos de forma extemporánea, esta acción no se verá reflejada en el módulo de evaluación Ex - Post, por lo cual a continuación se analizaran los gastos realizados en el contrato y se adjuntaran en carpeta digital los respaldos de resoluciones de asignación y estados de pago de los gastos:_x000a__x000a_El contrato fue adjudicado por Resolución TR Drop X N 25 del 1 de septiembre de 2016, por un monto de $935.129.595, contratista Ingeniería,  Construcciones  y Servicios Inarjo SPA, Rut 76.491.732-4, plazo 300 días corridos._x000a__x000a_Año 2016_x000a_Asignación de fondos Resolución N 210 de 16 de Febrero de 2016, por un monto de $80.796.000._x000a_ Asignación de fondos Resolución N 969 de 26 de Julio de 2016, por un monto de $200.000.000._x000a_Asignación de fondos Resolución N 1657 de 05 de Diciembre de 2016, por un monto de                  $-157.296.000._x000a_Estado de Pago N 1 de Fecha 28 de Diciembre de 2016  por un monto de $106.529.328_x000a__x000a_Año 2017_x000a_Asignación de fondos Resolución N 1900 de 26 de Diciembre de 2016, por un monto de $955.130.000._x000a_Asignación de fondos Resolución N 1788 de 01 de Diciembre de 2017, por un monto de           $-39.166.00._x000a_Estado de Pago N 2 de Fecha 20 de Enero de 2017  por un monto de $47.001.386_x000a_Estado de Pago N 3 de Fecha 21 de Febrero de 2017  por un monto de $73.541.731_x000a_Estado de Pago N 4 de Fecha 23 de Marzo de 2017  por un monto de $129.092259_x000a_Estado de Pago N 5 de Fecha 20 de Abril de 2017  por un monto de $79.230.032_x000a_Estado de Pago N 6 de Fecha 23 de Mayo de 2017  por un monto de $47.358.640_x000a_Estado de Pago N 7 de Fecha 23 de Junio de 2017  por un monto de $53.317.025_x000a_Estado de Pago N 8 de Fecha 24 de Enero de 2017  por un monto de $95.445.202_x000a_Estado de Pago N 9 de Fecha 23 de Agosto de 2017  por un monto de $84.555.006_x000a_Estado de Pago N 10 de Fecha 22 de Septiembre de 2017  por un monto de $128.263.263_x000a_Estado de Pago N 11 de Fecha 20 de Octubre de 2017  por un monto de $102.892.851_x000a_Estado de Pago N 12 de Fecha 21 de Noviembre de 2017  por un monto de $115.233.011_x000a__x000a_Año 2018_x000a_Asignación de fondos Resolución N 708 de 05 de Junio de 2018, por un monto de $449.000._x000a_Estado de Pago N 14 de Fecha 25 de Junio de 2018  por un monto de $408.068"/>
    <n v="0"/>
    <n v="0"/>
    <n v="0"/>
    <n v="0"/>
    <n v="45"/>
    <n v="1062156"/>
    <n v="0"/>
    <n v="0"/>
    <n v="0"/>
    <n v="0"/>
    <n v="1062201"/>
    <s v="El contrato fue adjudicado por Resolución TR Drop X N 25 del 1 de septiembre de 2016, por un monto de $935.129.595, se produce una modificación de contrato con un aumento efectivo de contrato de $102.968.166 y 30 días de plazo, nuevo monto presupuestario de contrato $1.038.097.761 y un plazo total de 330 días. Esta modificación se lleva a cabo a través de la Resolución Ex DROP N 1008 de fecha 09 de agosto de 2017 y tramitada con fecha 16 de agosto de 2017."/>
    <n v="0"/>
    <n v="0"/>
    <n v="0"/>
    <n v="0"/>
    <n v="45"/>
    <n v="1062157"/>
    <n v="0"/>
    <n v="0"/>
    <n v="0"/>
    <n v="0"/>
    <n v="1062202"/>
    <s v="La diferencia entre el Total Gastado I=(G+H) y el Total SIGFE, se debe a que los gastos de los años 2016 y 2017 no se encuentran cargados en la plataforma del BIP, para dicha situación se solicitara la autorización de ingreso de los gastos de forma extemporánea, esta acción no se verá reflejada en el módulo de evaluación Ex - Post, por lo cual a continuación se analizaran los gastos realizados en el contrato y se adjuntaran en carpeta digital los respaldos de resoluciones de asignación y estados de pago de los gastos."/>
    <n v="-710"/>
    <x v="2"/>
    <n v="0"/>
    <n v="0"/>
    <n v="0"/>
    <n v="0"/>
    <n v="45"/>
    <n v="1062867"/>
    <n v="0"/>
    <n v="0"/>
    <n v="0"/>
    <n v="0"/>
    <n v="1062912"/>
    <n v="0"/>
    <n v="0"/>
    <n v="0"/>
    <n v="0"/>
    <n v="48"/>
    <n v="1093770"/>
    <n v="0"/>
    <n v="0"/>
    <n v="0"/>
    <n v="0"/>
    <n v="1093818"/>
    <s v="Reiterados incumplimientos de parte del contratista, lo que provoco atraso en la etapas de ejecución y administrativas del contrato. _x000a_Los grandes beneficios de los habitantes del sector de Punta Paula en la Isla Laitec, lo que permitió mejoras en la calidad de vida, en lo referido a seguridad y comodidad en la conectividad con la ciudad de Quellón."/>
    <n v="0"/>
    <n v="0"/>
    <n v="0"/>
    <n v="0"/>
    <n v="1697"/>
    <n v="722909"/>
    <n v="0"/>
    <n v="0"/>
    <n v="0"/>
    <n v="0"/>
    <n v="724606"/>
    <n v="1562467"/>
    <n v="0"/>
    <n v="0"/>
    <n v="0"/>
    <n v="0"/>
    <n v="48"/>
    <n v="1093871"/>
    <n v="0"/>
    <n v="0"/>
    <n v="0"/>
    <n v="0"/>
    <n v="1093919"/>
    <n v="0"/>
    <n v="0"/>
    <n v="0"/>
    <n v="0"/>
    <n v="48"/>
    <n v="1093771"/>
    <n v="0"/>
    <n v="0"/>
    <n v="0"/>
    <n v="0"/>
    <n v="1093819"/>
    <n v="50.967422295702768"/>
    <n v="50.953621692340391"/>
    <n v="51.301339449363617"/>
    <n v="-9.1414446590665221E-3"/>
    <n v="-29.994105475507638"/>
    <n v="2269.3340248962654"/>
    <n v="2269.2344398340247"/>
    <s v="Los montos contratados y gastos reales de la iniciativa tuvieron una variación del 50%, duplicando el monto recomendado originalmente. Esta situación se debe a que para la licitación de las obras civiles fue necesario reeevaluar el proyecto. La justificación de ésta, de acuerdo al informe de reevaluación, se debe principalmente a un ajuste de precios de mercado y a que se realizó una segunda evaluación del suelo por lo que es necesario cambiar solución a dos pilotes , mejorar sistema de defensa y alargar la rampa en 36 metros para otorgar servicios en toda condición de marea._x000a_El monto contratado final corresponde a M$1.038.097 (moneda 2015), lo que equivale a M$1.118.850, por lo tanto está correcto._x000a_-De acuerdo a lo informado por la Unidad financiera, la diferencia entre los gastos reales versus los contratados se deben a que los estados de pagos durante el año 2016 y 2017 no fueron cargados al sistema sigfe, lo que se regularizará, pero no se vera reflejado en este análisis de EXPOST."/>
    <s v="Variación Mayor a 20%"/>
    <s v="Variación Mayor a 20%"/>
    <s v="Grande"/>
    <s v="Grande"/>
    <s v="JUAN FRANCISCO PUSCHEL BARRIENTOS"/>
    <x v="15"/>
    <s v=" "/>
    <s v=""/>
    <s v="LOURDES VELEZ"/>
    <s v="DEPARTAMENTO DE ESTUDIOS - MDS"/>
    <s v="NO"/>
    <m/>
    <m/>
    <m/>
    <s v=" "/>
    <x v="1"/>
    <s v="SI"/>
    <n v="1"/>
    <n v="724606"/>
    <n v="1562467"/>
    <n v="115.62987333806234"/>
    <s v="- La Iniciativa Recomendada original corresponde a un monto de M$597.657 (moneda IDI 2012) que corresponde a M$ 724.606 (Moneda presupuesto 2018)._x000a_- La única reevaluación efectuada a la Iniciativa fue el año 2015 con un monto final aprobado de M$1.327.527 (Moneda IDI 2013) que corresponde a M$1.562.467 (Moneda Presupuesto 2018). _x000a_- La justificación de esta reevaluación, de acuerdo al informe de reevaluación (subido a carpeta Digital de Ex-Post), se debe principalmente a un ajuste de precios de mercado y a que se realizó una segunda evaluación del suelo por lo que es necesario cambiar solución a dos pilotes , mejorar sistema de defensa y alargar la rampa en 36 metros para otorgar servicialidad en toda condición de marea._x000a_- Posterior a la Reevaluación, la Unidad Técnica Obras Portuarias, realiza proceso licitatorio y adjudica a Empresa Contratista por un monto de M$935.130 (Moneda IDI 2015). Res N° 25 de fecha 25 de septiembre de 2016._x000a_- Durante la ejecución de la Iniciativa se realizaron las siguientes modificaciones de Obras, aprobadas mediante Resuelvo N° 1008 del 16/08/2017: Aumentos de Obras por un monto de M$144.991, Disminuciones  de Obras M$133.675, Obras Extraordinarias M$94.151, Disminución del valor proforma: M$2500, lo que modifica en total al proyecto contratado en un 40,13%._x000a_- El monto final de la obra luego de las modificaciones realizadas corresponde a M$1.038.097._x000a_- De acuerdo a los antecedentes de la modificación de contrato subido a la carpeta Digital, estas modificaciones se deben a cambios que se realizan al diseño originalmente Recomendado por el Ministerio de Desarrollo Social."/>
    <x v="1"/>
    <s v="VAN SOCIAL"/>
    <n v="4918"/>
    <n v="33813"/>
    <n v="587.53558357055715"/>
    <x v="2"/>
    <s v="TIR SOCIAL"/>
    <n v="6.03"/>
    <n v="6.29"/>
    <n v="4.3117744610281949"/>
    <s v="- El cálculo de los indicadores económicos de realizó por medio de la planilla de evaluación económica presentada por la unidad formuladora, para el análisis de reevaluacion. _x000a_- Considerando los valores corregidos a moneda año 2019._x000a_- La variación en porcentaje el VAN SOCIAL se debe a que el ultimo valor de obra recomendado corresponde a M$1.607637 (ajustado de moneda 2013 a moneda 2019), y el valor de obra contratado (considerando las modificaciones) corresponde a M$1.152.412 (ajustado de moneda 2016 a moneda 2019).  "/>
    <x v="3"/>
    <s v="- De acuerdo a los antecedentes presentados (fotografías e informes), se observa que la infraestructura construida presta el servicio para el cual fue concebido._x000a_- Sin embargo lo anterior, se observa que la Unidad Técnica del proyecto (DOP), realizó modificaciones al diseño durante la ejecución del proyecto, las cuales no fueron analizadas en cuanto a su conveniencia técnico económica por parte del Ministerio de Desarrollo Social, por lo tanto no se puede comprobar si se realizó un análisis de alternativa de solución, donde se eligió la mas rentable._x000a_- Por otro lado se observa, que la unidad financiera del proyecto (DOP), no realizó el ajuste a la ficha IDI cuando adjudicó el proyecto a la empresa contratista, esto es, a un valor menos al que tenia originalmente recomendado, lo cual les permitió realizar los ajustes de la Ficha IDI cuando se realizó la modificación de contrato, sin someter el proyecto a un análisis de reevaluación._x000a_- En conclusión entonces, de acuerdo al criterio de este evaluador, la presente Iniciativa debió haber sido sometida a un proceso de análisis de reevaluación, para verificar que la solución final adoptada corresponde a la mejor tanto  técnica y económicamente. "/>
    <s v="JULIO ENRIQUE CARCAMO VERA"/>
    <s v="SEREMI DE DESARROLLO SOCIAL REGION DE LOS LAGOS"/>
    <s v="LOURDES VELEZ"/>
    <s v="DEPARTAMENTO DE ESTUDIOS - MDS"/>
  </r>
  <r>
    <s v="30124504-0"/>
    <s v="MEJORAMIENTO VEREDAS SECTOR CENTRO, VALLENAR"/>
    <x v="4"/>
    <x v="4"/>
    <s v="HUASCO"/>
    <s v="VALLENAR"/>
    <s v="3 - REGION DE ATACAMA"/>
    <x v="7"/>
    <x v="7"/>
    <x v="27"/>
    <x v="1"/>
    <x v="1"/>
    <s v="GOBIERNO REGIONAL - REGION DE ATACAMA"/>
    <s v="GOBIERNO REGIONAL"/>
    <s v="GOBIERNO REGIONAL"/>
    <s v="FINALIZADO"/>
    <x v="2"/>
    <s v="PERFIL"/>
    <s v="EL PROYECTO BUSCA GENERAR UN CAMBIO  A TRAVÉS DEL MEJORAMIENTO DE VEREDAS EN EL SECTOR CENTRO DE LA CIUDAD, ESPECÍFICAMENTE EN EL CUADRANTE QUE CIRCUNDA A LA PLAZA DE ARMAS DE LA CIUDAD, VALE DECIR, EL CUADRANTE COMPRENDIDO POR LAS CALLES: ACONCAGUA, SERRANO, RAMÍREZ Y TALCA."/>
    <s v="SE CONSULTA LA REPOSICIÓN DE 19.735 M2 DE VEREDAS EN EL SECTOR CENTRO DE LA CIUDAD, ESPECIFICAMENTE EN EL PERÍMETRO COMPRENDIDO  ENTRE LAS CALLES: -ACONCAGUA,  SERRANO,  RAMÍREZ Y TALCA._x000a_SE PROYECTA LA REPOSICIÓN DE LA VEREDAS EXISTENTE,  CUYA MATERIALIDAD ESTA CONSTITUIDA POR HORMIGÓN, BALDOSAS LISAS Y ADOQUIN,   POR BALDOSAS MICROVIBRADAS DE ACUERDO A LAS EXIGENCIAS DEFINIDAS EN LAS ESPECIFICACIONES TÉCNICAS QUE FORMAN PARTE DEL PROYECTO."/>
    <n v="48914"/>
    <s v=" "/>
    <s v=" "/>
    <s v=" "/>
    <m/>
    <m/>
    <m/>
    <m/>
    <m/>
    <m/>
    <m/>
    <m/>
    <m/>
    <m/>
    <s v=""/>
    <m/>
    <m/>
    <m/>
    <m/>
    <m/>
    <n v="1"/>
    <n v="0"/>
    <s v="EN LOS GASTOS ADMINISTRATIVOS NO HUBIERON AUMENTOS DE PLAZOS"/>
    <n v="-100"/>
    <n v="7"/>
    <n v="56"/>
    <s v="LA DIFERENCIA ENTRE EL PLAZO REAL Y EL RECOMENDADO SE DEBIÓ FUNDAMENTALMENTE EN QUE SE REALIZARON TRES PROCESOS DE LICITACIONES, DONDE LOS PLAZOS ADMINISTRATIVOS DE LAS LIQUIDACIONES DE CONTRATO Y NUEVOS PROCESOS DE LICITACIÓN GENERARON EL AUMENTO DE PLAZO DE LA INICIATIVA DE INVERSIÓN.  "/>
    <n v="700"/>
    <s v="Variación &gt; al 100%"/>
    <n v="0"/>
    <n v="0"/>
    <m/>
    <m/>
    <m/>
    <m/>
    <m/>
    <m/>
    <m/>
    <m/>
    <m/>
    <m/>
    <m/>
    <m/>
    <n v="8"/>
    <n v="8"/>
    <n v="55"/>
    <n v="60"/>
    <n v="5"/>
    <s v="LOS AUMENTOS DE PLAZOS SE DEBIERON A TRES PROCESOS DE EJECUCIÓN, LOS TIEMPOS MUERTOS SE DEBIERON A LA PREPARACIÓN DE LOS ANTECEDENTES Y LOS ACTOS ADMINISTRATIVOS CORRESPONDIENTES."/>
    <n v="587.5"/>
    <n v="650"/>
    <s v="El proyecto fue contratado en varias etapas, con distintos contratistas , situación no prevista en la formulación de la iniciativa. Por lo tanto, los plazos programados fueron ampliamente excedidos. Además, uno de los contratos fue liquidado anticipadamente, situación que generó no solo aumento de plazos, sino además un incremento del monto. _x000a_El proyecto presentó una variación de plazos en su ejecución de un 587% con respecto a plazo recomendado."/>
    <s v="Variación &gt; al 100%"/>
    <s v="Mayor a 3 años"/>
    <s v="24/01/2014"/>
    <n v="2080616"/>
    <n v="957"/>
    <n v="2081573"/>
    <n v="2071507"/>
    <n v="10066"/>
    <s v="SE REALIZARON TRES CONTRATOS, YA QUE SE REALIZARON TRES PROCESOS DE LICITACIÓN"/>
    <s v="BIP &gt; SIGFE"/>
    <x v="1"/>
    <n v="19735"/>
    <n v="19375"/>
    <n v="98.17582974410945"/>
    <s v="NO HAY DIFERENCIA ENTRE LO RECOMENDADO Y LO EJECUTADO"/>
    <s v="Las magnitudes se mantuvieron sin variaciones. El Incremento de montos obedeció a la liquidación anticipada y recontratación de la obra."/>
    <x v="1"/>
    <s v="HUBIERON OBSERVACIONES LAS QUE SUBSANARON EN EL PERIODO ESTABLECIDO POR BASES "/>
    <s v="01/08/2019"/>
    <s v="NO SE CUENTA TODAVÍA CON ESE ANTECEDENTE"/>
    <s v=""/>
    <s v="SI"/>
    <s v="01/08/2019"/>
    <s v="NINGUNA"/>
    <s v=""/>
    <x v="0"/>
    <s v="LAS SITUACIONES NEGATIVAS FUERON QUE HUBIERON TRES PROCESO DE LICITACIÓN LO QUE LLEVO A GENERAR MOLESTIA PARA LAS PERSONAS POR EL PROCESO DE EJECUCIÓN Y SU PLAZO QUE FUE MUY EXTENSO"/>
    <s v="EDUARDO PERALTA FLORES"/>
    <x v="27"/>
    <s v=" "/>
    <s v=""/>
    <s v=" "/>
    <s v=""/>
    <s v="05/11/2012"/>
    <s v="05/11/2012"/>
    <n v="0"/>
    <s v="30/11/2012"/>
    <n v="25"/>
    <s v="24/04/2013"/>
    <n v="145"/>
    <s v="24/01/2014"/>
    <n v="275"/>
    <s v="24/01/2014"/>
    <n v="275"/>
    <s v="24/01/2014"/>
    <n v="0"/>
    <s v="31/03/2014"/>
    <n v="66"/>
    <n v="511"/>
    <n v="511"/>
    <s v="Existe diferencias entre la fecha del primer gasto administrativo uinformado por la UT y el registro contable cuyo comprobante contable señala con fecha 24/04/2013. Respecto del primer gasto de obra civil existe diferencia en la fecha producto que la fecha del estado de pago es al inicio de mes y el pago efectivo al final del mismo."/>
    <s v="A SUMA ALZADA SIN REAJUSTE"/>
    <n v="6"/>
    <s v=""/>
    <s v=""/>
    <s v=""/>
    <s v=""/>
    <s v=""/>
    <s v=""/>
    <s v="SI"/>
    <s v="MUNICIPIO"/>
    <s v="Iniciativa formulada por la municipalidad de Vallenar y postulada a financiamiento FNDR de Atacama"/>
    <n v="0"/>
    <n v="0"/>
    <n v="0"/>
    <n v="0"/>
    <n v="957"/>
    <n v="1173584"/>
    <n v="0"/>
    <n v="0"/>
    <n v="0"/>
    <n v="0"/>
    <n v="1174541"/>
    <n v="0"/>
    <n v="0"/>
    <n v="0"/>
    <n v="0"/>
    <n v="957"/>
    <n v="1173584"/>
    <n v="0"/>
    <n v="0"/>
    <n v="0"/>
    <n v="0"/>
    <n v="1174541"/>
    <s v="No hay diferencias"/>
    <n v="0"/>
    <n v="0"/>
    <n v="0"/>
    <n v="0"/>
    <n v="957"/>
    <n v="2080616"/>
    <n v="0"/>
    <n v="0"/>
    <n v="0"/>
    <n v="0"/>
    <n v="2081573"/>
    <s v=""/>
    <n v="0"/>
    <n v="0"/>
    <n v="0"/>
    <n v="0"/>
    <n v="957"/>
    <n v="2080615"/>
    <n v="0"/>
    <n v="0"/>
    <n v="0"/>
    <n v="0"/>
    <n v="2081572"/>
    <s v="Se detectó defirencias entre el SIGFE y los gastos efectivos, producto que MIDESO a la fecha que se obtuvieron los datos por MIDESO no se consideraron todos los registros del sistema contables SIGFE."/>
    <n v="10065"/>
    <x v="0"/>
    <n v="0"/>
    <n v="0"/>
    <n v="0"/>
    <n v="0"/>
    <n v="957"/>
    <n v="2070550"/>
    <n v="0"/>
    <n v="0"/>
    <n v="0"/>
    <n v="0"/>
    <n v="2071507"/>
    <n v="0"/>
    <n v="0"/>
    <n v="0"/>
    <n v="0"/>
    <n v="1126"/>
    <n v="2213449"/>
    <n v="0"/>
    <n v="0"/>
    <n v="0"/>
    <n v="0"/>
    <n v="2214575"/>
    <s v="No hay"/>
    <n v="0"/>
    <n v="0"/>
    <n v="0"/>
    <n v="0"/>
    <n v="1230"/>
    <n v="1508125"/>
    <n v="0"/>
    <n v="0"/>
    <n v="0"/>
    <n v="0"/>
    <n v="1509355"/>
    <n v="2344721"/>
    <n v="0"/>
    <n v="0"/>
    <n v="0"/>
    <n v="0"/>
    <n v="1126"/>
    <n v="2258158"/>
    <n v="0"/>
    <n v="0"/>
    <n v="0"/>
    <n v="0"/>
    <n v="2259284"/>
    <n v="0"/>
    <n v="0"/>
    <n v="0"/>
    <n v="0"/>
    <n v="1126"/>
    <n v="2223570"/>
    <n v="0"/>
    <n v="0"/>
    <n v="0"/>
    <n v="0"/>
    <n v="2224696"/>
    <n v="49.685395417247769"/>
    <n v="47.393820539236955"/>
    <n v="47.439370078740154"/>
    <n v="-1.5309274973841269"/>
    <n v="-5.1189459214976978"/>
    <n v="114.82301935483871"/>
    <n v="114.76490322580645"/>
    <s v="La variación de los montos contratados y costos reales fue de 49% y 47% respectivamente en relación a los montos recomendados, siendo el ítem Obras Civiles el que mayor aumento de costos presentó. Esta situación es producto de una liquidación anticipada de contrato, la cual genera mayores costos para terminar las obras civiles y también incremento en los gastos generales, utilidades e impuestos. "/>
    <s v="Variación Mayor a 20%"/>
    <s v="Variación Mayor a 20%"/>
    <s v="Grande"/>
    <s v="Grande"/>
    <s v="WILLIANS GARCÍA ZAGUA"/>
    <x v="16"/>
    <s v=" "/>
    <s v=""/>
    <s v=" "/>
    <s v=""/>
    <s v="NO"/>
    <m/>
    <m/>
    <m/>
    <s v=" "/>
    <x v="1"/>
    <s v="SI"/>
    <n v="1"/>
    <n v="1609520"/>
    <n v="2344721"/>
    <n v="45.678276753317768"/>
    <s v="El proyecto debió ser revaluado ya que uno de los contratos de ejecución debió ser liquidado anticipadamente."/>
    <x v="1"/>
    <s v="COSTO ANUAL EQUIVALENTE"/>
    <n v="337158"/>
    <n v="359073"/>
    <n v="6.4999199188511048"/>
    <x v="2"/>
    <s v=""/>
    <m/>
    <m/>
    <m/>
    <s v="El valor CAE originalmente recomendado era M$ 183.952.- Corregido M$ 337.158.- La variación alcanza a  un 54,5%. "/>
    <x v="1"/>
    <s v="El proyecto tuvo un considerable aumento de los plazos de ejecución, debido principalmente a la recontratación después de una liquidación anticipada de contrato con una de la empresas contratistas. Adicionalmente, existieron diferencias de tiempos entre las distintas licitaciones y liquidaciones de contratos. El plazo total tuvo un incremento del orden del 600% con respecto al proyecto original recomendado._x000a_En relación a los costos, la iniciativa presentó considerables aumentos con respecto al proyecto original recomendado, hecho que se refleja en los indicadores más arriba expuestos, los cuales son producto principalmente de una liquidación anticipada de contrato, la cual genera mayores costos para terminar las obras civiles y también incremento en los gastos generales, utilidades e impuestos. Dada esta liquidación anticipada de contrato, fue necesario realizar una reevaluación del proyecto original. _x000a_A pesar de los incrementos en términos de plazos y costos, la magnitud de la iniciativa, dada en metros cuadrados, se mantuvo invariante. "/>
    <s v="MARIO ARDILES FUNES"/>
    <s v="SEREMI DE DESARROLLO SOCIAL REGION DE ATACAMA"/>
    <s v="LOURDES VELEZ"/>
    <s v="DEPARTAMENTO DE ESTUDIOS - MDS"/>
  </r>
  <r>
    <s v="30288773-0"/>
    <s v="CONSTRUCCION CENTRO TRATAMIENTO INTEGRAL RESIDUOS SÓLIDOS FUTALEUFÚ"/>
    <x v="6"/>
    <x v="6"/>
    <s v="PALENA"/>
    <s v="FUTALEUFU"/>
    <s v="10 - REGION DE LOS LAGOS"/>
    <x v="10"/>
    <x v="17"/>
    <x v="28"/>
    <x v="1"/>
    <x v="1"/>
    <s v="GOBIERNO REGIONAL - REGION DE LOS LAGOS"/>
    <s v="GOBIERNO REGIONAL"/>
    <s v="GOBIERNO REGIONAL"/>
    <s v="FINALIZADO"/>
    <x v="0"/>
    <s v="PERFIL"/>
    <s v="LA COMUNA DE FUTALEUFÚ DEBE RESOLVER EN CALIDAD DE URGENCIA SU SITUACIÓN DE GESTIÓN DE RESIDUOS SÓLIDOS, YA QUE EL ACTUAL RELLENO SE ENCUENTRA EN UN TERRENO ARRENDADO EL CUAL YA CUMPLIÓ SU VIDA ÚTIL."/>
    <s v="EL PROYECTO DE INVERSIÓN CONSIDERA LA CONSTRUCCIÓN DE UN CENTRO DE TRATAMIENTO INTEGRAL DE RESIDUOS SÓLIDOS DOMICILIARIOS,  EL CUAL INCLUIRÁ ENTRE OTROS:  UN GALPÓN METÁLICO MULTIPROPÓSITO (701 M2) PARA EL PROCESAMIENTO DE RESIDUOS NO ORGÁNICOS,  UN SEGUNDO GALPÓN METÁLICO PARA EL PROCESAMIENTO DE RESIDUOS ORGÁNICOS (308 M2),  UNA ZANJA TECHADA COMO ÁREA DE DISPOSICIÓN DE RESIDUOS DE DESCARTE, CIERRE PERIMETRAL (600 ML), CAMINOS INTERIORES, VEREDAS PEATONALES Y ÁREAS VERDES.  EL PROYECTO TAMBIÉN CONSIDERA LA COMPRA DE MAQUINARIAS Y EQUIPOS (EXCAVADORA, CAMIÓN COMPACTADOR, EQUIPOS DE LA LÍNEA DE PROCESO, EQUIPAMIENTO, ENTRE OTROS EQUIPOS)."/>
    <n v="2300"/>
    <s v="PLAN ZONAS EXTREMAS"/>
    <s v=" "/>
    <s v=" "/>
    <n v="10"/>
    <n v="8"/>
    <s v="Se realizó Licitación Pública por los 240 días de ejecución del Proyecto._x000a_Se adjunta Convenio de Honorarios y Decreto N° 89  con fecha 27/01/2016 que aprueba Convenio "/>
    <n v="-19.999999999999996"/>
    <n v="5"/>
    <n v="3"/>
    <s v="Por Resolución Afecta Nro 127 del 13 de Octubre 2016 Tomada Razón por parte de la Contraloría Regional donde remite Convenio Mandato  para la adquisición de Equipamiento, Equipos y Vehículos, se tramita los siguientes Decretos:_x000a_Decreto Exento N° 1192 con fecha 14/12/2016 que adjudica Licitación Pública de Equipamiento _x000a_Acta de Recepción  con fecha 27/02/2017"/>
    <n v="-40"/>
    <n v="5"/>
    <n v="3"/>
    <s v="Por Resolución Afecta Nro 127 del 13 de Octubre 2016 Tomada Razón por parte de la Contraloría Regional donde remite Convenio Mandato  para la adquisición de Equipamiento, Equipos y Vehículos, se tramita los siguientes Decretos:_x000a_ Decreto Exento N° 1010 con fecha 25/10/2017 que adjudica Licitación Pública adquisición de Equipos CTI _x000a_ Contrato de Adquisición Equipos CTI  con fecha 07/11/2017_x000a_Decreto Exento N° 1121 con fecha 25/10/2017 que aprueba Contrato de adquisición de Equipos CTI_x000a_Acta de Recepción  con fecha 08/02/2018"/>
    <n v="-40"/>
    <m/>
    <m/>
    <m/>
    <m/>
    <n v="5"/>
    <n v="0"/>
    <s v="Los gastos administrativos y plazos de ejecucion no sufrieron variaciones,  ya que se transfirieron los recursos y ejecutaron de acuerdo a lo programado para los procesos de licitacion y adjudicacion."/>
    <n v="-100"/>
    <n v="10"/>
    <n v="10"/>
    <s v="Se realizó Licitación pública _x000a_Se adjunta la siguiente documentación:_x000a_Decreto N° 876 con fecha 01/10/2015 que autoriza llamado a Licitación _x000a_Decreto N° 994 con fecha 09/11/2015  que adjudica Licitación_x000a_Contrato de Construcción CTI RSD con fecha 23/11/2015_x000a_Decreto N° 1126 con fecha 08/12/2015  que aprueba Contrato_x000a_Decreto N° 752 que aprueba Modificación de Contrato más aumento de Plazo  45 días adicionales con fecha 11/08/2016"/>
    <n v="0"/>
    <s v="Sin variación"/>
    <n v="1"/>
    <n v="45"/>
    <m/>
    <m/>
    <m/>
    <m/>
    <n v="5"/>
    <n v="3"/>
    <s v="Por Resolución Afecta Nro 127 del 13 de Octubre 2016 Tomada Razón por parte de la Contraloría Regional donde remite Convenio Mandato  para la adquisición de Equipamiento, Equipos y Vehículos, se tramita los siguientes Decretos:_x000a_ Decreto Exento N° 1057 con fecha 10/11/2016 que autoriza adquisición de Camión Compactador  vía convenio Marco. _x000a_ Decreto Exento N° 1128 con fecha 25/11/2016 que adjudica bajo  Modalidad Grandes Compras adquisición de Camión Compactador  _x000a_Contrato de Adquisición Camión Compactador  con fecha 29/11/2016_x000a_Decreto Exento N° 1210 con fecha 19/12/2016 que aprueba Contrato de adquisición de Camión Compactador  bajo  Modalidad Grandes_x000a_Acta de Recepción provisoria Camión Compactador con fecha 27/12/2016_x000a__x000a_ Decreto Exento N° 1058 con fecha 10/11/2016 que autoriza adquisición de Excavadora  vía convenio Marco. _x000a_ Decreto Exento N° 1127 con fecha 25/11/2016 que adjudica bajo  Modalidad Grandes Compras adquisición de  Excavadora _x000a_Contrato de Adquisición  Excavadora con fecha 28/11/2016_x000a_Decreto Exento N° 1167 con fecha  05/12/2016 que aprueba Contrato de adquisición de Excavadora  bajo  Modalidad Grandes_x000a_Acta de Recepción provisoria Excavadora con fecha 01/12/2016"/>
    <n v="-40"/>
    <m/>
    <m/>
    <m/>
    <m/>
    <n v="11"/>
    <n v="11"/>
    <n v="3"/>
    <n v="17"/>
    <n v="14"/>
    <s v="EL plazo total de la ejecucion fue incrementado en 45 dias."/>
    <n v="-72.727272727272734"/>
    <n v="54.54545454545454"/>
    <s v=" EL PROYECTO SE EJECUTO DENTRO DE LOS PLAZOS ESTABLECIDOS. INCLUSO, SIN CONSIDERAR LOS TIEMPOS MUERTOS, SE EJECUTÓ EN UN PLAZO INFERIOR A LO ESTIPULADO INICIALMENTE, DISMINUCIÓN DEL 72,73% RESPECTO AL PLAZO TOTAL RECOMENDADO. ESTA SITUACIÓN SE DA INCLUSO EN PRESENCIA DE UNA MODIFICACIÓN DE CONTRATO QUE AUMENTABA EL PLAZO POR 45 DÍAS EN EL ÍTEM OBRAS CIVILES. _x000a_HUBO TIEMPOS MUERTOS DE 13 MESES EN LA EJECUCIÓN DADO QUE HUBO QUE  ADQUIRIR EQUIPOS EN EL EXTRANJERO, LOS QUE DEBIERON  ADAPTARSE A NORMATIVA CHILENA  Y ELLO SIGNIFICO UN AUMENTO EN LOS TIEMPOS DE EJECUCIÓN._x000a_EN GENERAL, LOS ÍTEMS ASOCIADOS AL PROYECTO PRESENTAN DISMINUCIÓN EN LOS PLAZOS REALES RESPECTO A LOS PLAZOS RECOMENDADOS. "/>
    <s v="Variación del 50% al 100%"/>
    <s v="Dos Años"/>
    <s v="04/12/2015"/>
    <n v="1167714"/>
    <n v="1000"/>
    <n v="1168714"/>
    <n v="1168713"/>
    <n v="1"/>
    <s v="Las  variaciones respecto de lo recomendado versus lo ejecutado corresponden a lo siguiente_x000a_RECOMENDADO OBRAS CIVILES $698.710.000_x000a_ADJUDICADO OBRAS CIVILES $691.027.887_x000a_MODIFICACIÓN DE CONTRATO OBRAS CIVILES $ 68.919.751_x000a_VALOR FINAL DE OBRAS CIVILES$ 759.947.638_x000a_Se adjunta modificación de contrato."/>
    <s v="BIP = SIGFE"/>
    <x v="5"/>
    <n v="2300"/>
    <n v="5000"/>
    <n v="217.39130434782606"/>
    <s v="La proyección original respondía solamente a la población de Futaleufú respecto al Censo del año 2002  de 1826 habitantes más una tasa de crecimiento anual se proyectó  una población de 2.300 habitantes. Actualmente el nro de Habitantes de la Comuna corresponde a 2.623(Censo 2017), además no se consideró la demanda existente en temporada alta donde la población de Futaleufú  crece considerablemente producto de los turistas que llegan a la comuna, vale decir los meses de Diciembre de 2018 a Marzo de 2019 la cantidad de turista que llega a la comuna son de 8.884 personas._x000a_ La proyección operativa que se realizó en la génesis del proyecto dista de la realidad actual, dado el  espacio definitivo para la disposición de RSD “descartables”  es reducido y poco eficiente para la operatividad del proceso. Además la cantidad y tipo de residuos de la categoría descartable dispuesta por el casco urbano representa actualmente un 68% (315 TON) del 100% (457 TON) de los RSD generados en un año por el casco urbano.  El resto de los residuos son procesados mediante técnicas de compostaje 15% y compactación mecánica de los reciclables 17%."/>
    <s v="EL PROYECTO ORIGINAL CONTEMPLABA UNA POBLACION DE 2.300 HABITANTES (POBLACION PROYECTADA SEGUN CENSO 2002) PERO SEGUN CENSO 2017 LA POBLACION AUMENTO A 2.623 HABITANTES. DURANTE LA  TEMPORADA ALTA (DICIEMBRE A MARZO) LA POBLACION AUMENTA A 5.000 HABITANTES QUE SON ATENDIDOS CON EL PROYECTO."/>
    <x v="0"/>
    <s v="Se realiza recepción provisoria con cobro de multas por atraso en entrega de 15 días corridos_x000a_y se realizan  observaciones_x000a_Se adjunta la siguiente documentación_x000a_Acta de Recepción Provisoria con fecha 04/11/2016_x000a_Decreto que aprueba Recepción Provisoria  con fecha 04/11/2016"/>
    <s v="04/11/2016"/>
    <s v="Se realizan  Recepción Definitiva sin observaciones_x000a_Se adjunta la siguiente documentación_x000a_Acta de Recepción Definitiva con fecha 28/12/2017_x000a_Decreto que aprueba Recepción definitiva  con fecha 28/12/2017"/>
    <s v="28/12/2017"/>
    <s v="SI"/>
    <s v="01/11/2016"/>
    <s v="Considerando que el centro de disposición de residuos sólidos domiciliarios corresponde a un Municipio pequeño de la comuna de Futaleufú, el cual opera manualmente los residuos reciclables, posee compactación mecanizada de los residuos descartables y tratamiento de residuos orgánicos a través de la descomposición aeróbica._x000a_Es necesario evaluar las  mejoras para tener un buen funcionamiento dentro de las diferentes etapas del proceso, las cuales se detallan en documento denominado Factores y Operatividad, registrado en la carpeta digital expost."/>
    <s v=""/>
    <x v="0"/>
    <s v="Partidas no consideradas en el diseño_x000a_Napas de Agua en el Terreno_x000a_Difícil acceso a terreno_x000a_Proyecto piloto"/>
    <s v="ELEONORA EUGENIA GALLARDO CONTRERAS"/>
    <x v="28"/>
    <s v=" "/>
    <s v=""/>
    <s v="LOURDES VELEZ"/>
    <s v="DEPARTAMENTO DE ESTUDIOS - MDS"/>
    <s v="05/05/2015"/>
    <s v="05/05/2015"/>
    <n v="0"/>
    <s v="18/06/2015"/>
    <n v="44"/>
    <s v="01/10/2015"/>
    <n v="105"/>
    <s v="23/11/2015"/>
    <n v="53"/>
    <s v="23/11/2015"/>
    <n v="53"/>
    <s v="04/12/2015"/>
    <n v="11"/>
    <s v="26/01/2016"/>
    <n v="53"/>
    <n v="266"/>
    <n v="266"/>
    <s v="A modo de aclaración,  la &quot;Creación de asignación presupuestaria que da origen a la ejecución&quot; del Ítem Obras Civiles ocurre el 17-01-2016 como se indica en el cuadro anterior, mediante resolución N° 7 por un total de 195.000 correspondientes a la programación inicial del primer semestre del proyecto.  _x000a__x000a_Tanto la Suscripción del primer contrato del proyecto como Suscripción del primer contrato del proyecto de obra civil ocurren el mismo dia, debido a que el contrato de obras civiles es el primer contrato del proyecto. Ambos ocurren el 19-01-2016, fecha del Decreto Exento de I. Municipalidad de Futaleufu N° 994 que aprueba Adjudicación.  _x000a__x000a__x000a_El Primer gasto administrativo es solicitado por la unidad técnica mediante ord N° 40 el 27/01/2016 y es transferida por la unidad financiera el  31/05/2016 luego de la total tramitación de la asignación presupuestaria mediante resolución N° 25 del 29/02/2016 _x000a__x000a_El primer gasto con cargo al proyecto del primer contrato de obra civil ocurre el 26-01-2016 solicitado por la unidad técnica el 21/01/2016 mediante ordinario N° 32 por un total de $ 68.071.934"/>
    <s v="A SUMA ALZADA REAJUSTABLE"/>
    <n v="1"/>
    <s v=""/>
    <s v=""/>
    <s v=""/>
    <s v=""/>
    <s v=""/>
    <s v=""/>
    <s v="SI"/>
    <s v="MUNICIPIO"/>
    <s v="EL PROYECTO INGRESO AL  SISTEMA NACIONAL DE INVERSIONES A ETAPA DE EJECUCION."/>
    <n v="12144"/>
    <n v="3134"/>
    <n v="142312"/>
    <n v="0"/>
    <n v="1000"/>
    <n v="698710"/>
    <n v="0"/>
    <n v="262276"/>
    <n v="0"/>
    <n v="0"/>
    <n v="1119576"/>
    <n v="12144"/>
    <n v="3134"/>
    <n v="142312"/>
    <n v="0"/>
    <n v="1000"/>
    <n v="698710"/>
    <n v="0"/>
    <n v="262276"/>
    <n v="0"/>
    <n v="0"/>
    <n v="1119576"/>
    <s v="El primer RS de Ejecución se emite el 05/05/2015 por un total de M$ 1.119.576 el cual corresponde tambien al RS que da origen a Ejecución presupuestaria._x000a__x000a_No obstante, el primer Gasto es generado el año 2016 bajo el RS de arrastre. "/>
    <n v="12144"/>
    <n v="3150"/>
    <n v="148860"/>
    <n v="0"/>
    <n v="1000"/>
    <n v="759948"/>
    <n v="0"/>
    <n v="243613"/>
    <n v="0"/>
    <n v="0"/>
    <n v="1168715"/>
    <s v="Los contratos del Proyecto son los siguientes:_x000a__x000a_Consultorías (31.02.002):        12.144.000_x000a_Obras Civiles (31.02.004):     759.947.601_x000a_Equipamiento (31.02.005):        3.149.930_x000a_Equipos (31.02.006):              148.859.000_x000a_Vehículos (31.02.007):          243.611.520_x000a__x000a_El único gasto sin contrato del proyecto corresponde a los Gastos Administrativos."/>
    <n v="12144"/>
    <n v="3150"/>
    <n v="148860"/>
    <n v="0"/>
    <n v="1000"/>
    <n v="759948"/>
    <n v="0"/>
    <n v="243612"/>
    <n v="0"/>
    <n v="0"/>
    <n v="1168714"/>
    <s v="El moto total de los contratos fue ejecutado por lo que no existen saldos de contratos. "/>
    <n v="1"/>
    <x v="1"/>
    <n v="12144"/>
    <n v="3150"/>
    <n v="148859"/>
    <n v="0"/>
    <n v="1000"/>
    <n v="759948"/>
    <n v="0"/>
    <n v="243612"/>
    <n v="0"/>
    <n v="0"/>
    <n v="1168713"/>
    <n v="12833"/>
    <n v="3232"/>
    <n v="148990"/>
    <n v="0"/>
    <n v="1056"/>
    <n v="803098"/>
    <n v="0"/>
    <n v="257444"/>
    <n v="0"/>
    <n v="0"/>
    <n v="1226653"/>
    <s v="El mayor inconveniente del proyecto fue la adquisición de Equipos especializados incluidos en el proyecto,  como es el caso de la cinta transportadora, la cual debió ser adquirida en el extranjero y adaptada a la normativa chilena para su correcto funcionamiento._x000a__x000a_Desde el punto de vista financiero, esta situación significo alargar los tiempos de ejecución afectando la eficiencia del gasto."/>
    <n v="14293"/>
    <n v="3689"/>
    <n v="167498"/>
    <n v="0"/>
    <n v="1177"/>
    <n v="822364"/>
    <n v="0"/>
    <n v="308692"/>
    <n v="0"/>
    <n v="0"/>
    <n v="1317713"/>
    <n v="0"/>
    <n v="12834"/>
    <n v="3232"/>
    <n v="148991"/>
    <n v="0"/>
    <n v="1057"/>
    <n v="803097"/>
    <n v="0"/>
    <n v="257445"/>
    <n v="0"/>
    <n v="0"/>
    <n v="1226656"/>
    <n v="12833"/>
    <n v="3232"/>
    <n v="148990"/>
    <n v="0"/>
    <n v="1057"/>
    <n v="803097"/>
    <n v="0"/>
    <n v="257444"/>
    <n v="0"/>
    <n v="0"/>
    <n v="1226653"/>
    <n v="-6.9102300728610899"/>
    <n v="-6.9104577400389893"/>
    <n v="-2.3428797953217839"/>
    <n v="-2.4456734406541614E-4"/>
    <m/>
    <n v="245.3306"/>
    <n v="160.61940000000001"/>
    <s v="LOS MONTOS CONTRATADOS Y COSTOS REALES DEL PROYECTO NO PRESENTAN VARIACIONES SIGNIFICATIVAS RESPECTO A LOS MONTOS RECOMENDADOS.  SI BIEN EL PROYECTO SUFRIÓ UN AUMENTO EN EL PRESUPUESTO DE OBRAS CIVILES POR UN MONTO DE $ 68.919.751, INFERIOR AL 10% DEL COSTO TOTAL DEL PROYECTO Y DENTRO DEL RANGO CONSIDERADO COMO ACEPTABLE, LOS COSTOS REALES PRESENTAN UNA DISMINUCIÓN RESPECTO A LO RECOMENDADO DE UN -2,34%. LOS RESTANTES ÍTEMS PRESENTAN LEVES VARIACIONES, POR LO QUE EN GENERAL  EL MONTO TOTAL DE LOS CONTRATOS Y LO GASTADO FUE EJECUTADO DE ACUERDO A LO RECOMENDADO. _x000a_EL PROYECTO NO TUVE REEVALUACIONES DADO QUE LAS MODIFICACIONES NO SUPERAN EL 10%."/>
    <s v="Variación de 0 a +-10%"/>
    <s v="Variación de 0 a +-10%"/>
    <s v="Mediano"/>
    <s v="Grande"/>
    <s v="FABRICIO PABLO CARRA PAREDES"/>
    <x v="7"/>
    <s v=" "/>
    <s v=""/>
    <s v="LOURDES VELEZ"/>
    <s v="DEPARTAMENTO DE ESTUDIOS - MDS"/>
    <s v="SI"/>
    <n v="1317713"/>
    <n v="68920"/>
    <n v="5.2302739670929865"/>
    <s v="Durante el transcurso de la obra y el plazo transcurrido surgieron partidas que por diferentes razones técnicas fundamentadas debieron ser modificadas, se adjunta informe._x000a_Aumentos: $28.551.706_x000a_Obras Extraordinarias $52.834.713_x000a_Disminuciones $12.466.668"/>
    <x v="0"/>
    <s v="NO"/>
    <m/>
    <m/>
    <m/>
    <m/>
    <s v="DURANTE SU EJECUCIÓN EL PROYECTO NO FUE SOMETIDO A REEVALUACIONES. NO OBSTANTE, TUVO UNA MODIFICACIÓN DE UN 5,2% CON RESPECTO AL PROYECTO ORIGINAL RECOMENDADO."/>
    <x v="0"/>
    <s v="COSTO ANUAL EQUIVALENTE"/>
    <n v="137.68"/>
    <n v="144.84"/>
    <n v="5.2004648460197478"/>
    <x v="2"/>
    <s v=""/>
    <m/>
    <m/>
    <m/>
    <s v="EL PROYECTO FUE EVALUADO MEDIANTE COSTO EFICIENCIA Y EL INDICADOR DE RESULTADO UTILIZADO PARA EL PROYECTO FUE COSTO ANUAL EQUIVALENTE, QUE ARROJO UN VALOR DE $ 137.676 POR HABITANTE BENEFICIADO TOMANDO COMO BASE.UNA POBLACION DE 2.300 HABITANTES. "/>
    <x v="1"/>
    <s v="- EL PROYECTO SE EJECUTO DENTRO DE LOS PLAZOS ESTABLECIDOS EN CUANTO A OBRAS CIVILES Y EQUIPAMIENTO._x000a_- HUBO TIEMPOS MUERTOS DE 13 MESES EN LA EJECUCION DADO QUE HUBO QUE  ADQUIRIR EQUIPOS EN EL EXTRANJERO, LOS QUE DEBIERON  ADAPTARSE A NORMATIVA CHILENA  Y ELLO SIGNIFICO UN AUMENTO EN LOS TIEMPOS DE EJECUCION"/>
    <s v="EDDIE GARRIDO GUTIERREZ"/>
    <s v="SEREMI DE DESARROLLO SOCIAL REGION DE LOS LAGOS"/>
    <s v="LOURDES VELEZ"/>
    <s v="DEPARTAMENTO DE ESTUDIOS - MDS"/>
  </r>
  <r>
    <s v="30065936-0"/>
    <s v="CONSTRUCCION Y EQUIPAMIENTO FISCALIA LOCAL DE CAÑETE"/>
    <x v="2"/>
    <x v="2"/>
    <s v="ARAUCO"/>
    <s v="CAÑETE"/>
    <s v="8 - REGION DEL BIO BIO"/>
    <x v="9"/>
    <x v="15"/>
    <x v="29"/>
    <x v="0"/>
    <x v="0"/>
    <s v="MINISTERIO PUBLICO"/>
    <s v="MINISTERIO PUBLICO"/>
    <s v="MINISTERIO"/>
    <s v="FINALIZADO"/>
    <x v="0"/>
    <s v="DISEÑO"/>
    <s v="EST PROYECTO BUSCA OTORGAR INFRAESTRUCTURA DEFINITIVA A LA FISCALÍA LOCAL DE CAÑETE, POR LO QUE SE PROYECTA LA CONSTRUCCIÓN DE UN INMUEBLE DE 441 M2 MÁS EL EQUIPAMIENTO COMPLEMENTARIO PARA SU ÓPTIMO FUNCIONAMIENTO."/>
    <s v="SE LLEVARÁ A CABO LA ETAPA DE EJECUCIÓN DEL PROYECTO &quot;CONSTRUCCIÓN Y EQUIPAMIENTO FISCALÍA LOCAL DE CAÑETE&quot;, LA QUE CONSIDERA UNA SUPERFICIE DE 499 M2 QUE SEA CAPAZ DE RESPONDER A LAS ACTUALES NECESIDADES DE LA FISCALÍA LOCAL DE CAÑETE"/>
    <n v="52073"/>
    <s v="REFORMA PROCESO PENAL"/>
    <s v=" "/>
    <s v=" "/>
    <n v="12"/>
    <n v="9"/>
    <s v="La duración de la AIF tenía un plazo estimado de 12 meses, el cual fue menor una vez contratada 8 meses, y un plazo total de  9 meses en su desarrollo. (Tuvo un aumento de plazo de 25 días) res ex 1336 del 13.09.2016"/>
    <n v="-25"/>
    <n v="1"/>
    <n v="16"/>
    <s v="La diferencia en cuanto al plazo recomendado y el real, radica en que inicialmente se estimó sólo una compra de Equipamiento  y posteriormente éste se adquirió a distintos proveedores, lo que tardó finalmente 16 meses entre la primera y la última compra."/>
    <n v="1500"/>
    <n v="1"/>
    <n v="4"/>
    <s v="La diferencia en cuanto al plazo recomendado y el real, radica en que inicialmente se estimó sólo una compra de Equipos y posteriormente éste se adquirió a distintos proveedores, lo que tardó finalmente 4 meses entre la primera y la última compra."/>
    <n v="300"/>
    <m/>
    <m/>
    <m/>
    <m/>
    <n v="3"/>
    <n v="45"/>
    <s v="Para la Dirección de Arquitectura el gasto inicial es el de la publicación y el gasto final en la liquidación del contrato., por tanto es un gasto que se va ejecutando en distintos momentos desde que la Institución Financiera hace el traspaso de los Gastos al MOP, hasta la liquidación del contrato. El plazo recomendado corresponde al plazo durante el cual la Institución Financiera realiza el traspaso solamente del gasto, no cuando éste se ejecuta."/>
    <n v="1400"/>
    <n v="12"/>
    <n v="10"/>
    <s v="Plazo ofertado de 300 días termino legal 12-06-2017 aumento de plazo de 15 días según modificación aprobada por Res.Ex 704 del 26.05.2017 termino real 09-06-2017 "/>
    <n v="-16.666666666666664"/>
    <s v="Variación de -30% a -0%"/>
    <n v="1"/>
    <n v="15"/>
    <m/>
    <m/>
    <m/>
    <m/>
    <m/>
    <m/>
    <m/>
    <m/>
    <m/>
    <m/>
    <m/>
    <m/>
    <n v="17"/>
    <n v="17"/>
    <n v="45"/>
    <n v="45"/>
    <n v="0"/>
    <s v="La diferencia entre el plazo real y el plazo recomendado responde principalmente a los trámites administrativos que se deben llevar a cabo para contratar una obra. Una vez pagados los gastos administrativos al MOP, debe firmarse el Convenio Mandato para poder efectuar el llamado a Licitación, donde el primer llamado no fue posible adjudicar a ningún oferente, puesto que las ofertas llegaron por sobre el monto disponible recomendado.  Debido a esto, la iniciativa debió reevaluarse en el SNI con la finalidad de contar con un monto en Obras Civiles mayor, y que permitiera que en un segundo llamado a Licitación, esta Obra pudiese ser adjudicada. Todo lo anterior, comprometió tiempos que no estaban contemplados inicialmente y que en efecto generaran mayor tiempo de ejecución de la etapa."/>
    <n v="164.70588235294116"/>
    <n v="164.70588235294116"/>
    <s v="Se llamó 2 veces a licitación por lo que el aumento de plazo se alargó , situación muy recurrente en los proyectos._x000a__x000a_La diferencia entre el plazo real y el plazo recomendado responde principalmente a los trámites administrativos que se deben llevar a cabo para contratar una obra. Una vez pagados los gastos administrativos al MOP, debe firmarse el Convenio Mandato para poder efectuar el llamado a Licitación, donde el primer llamado no fue posible adjudicar a ningún oferente, puesto que las ofertas llegaron por sobre el monto disponible recomendado.  Debido a esto, la iniciativa debió reevaluarse en el SNI con la finalidad de contar con un monto en Obras Civiles mayor, y que permitiera que en un segundo llamado a Licitación, esta Obra pudiese ser adjudicada. Todo lo anterior, comprometió tiempos que no estaban contemplados inicialmente y que en efecto generaran mayor tiempo de ejecución de la etapa."/>
    <s v="Variación &gt; al 100%"/>
    <s v="Mayor a 3 años"/>
    <s v="08/08/2016"/>
    <n v="0"/>
    <n v="6180"/>
    <n v="6180"/>
    <n v="6180"/>
    <n v="0"/>
    <s v="Se contrata obras Civiles por un monto de M$ 807.980 a la empresa Constructora Gabriel Fernández de la Maza, RUT: 10.453.111-3, mediante el proceso de Licitación Pública, mediante la Resolución de Adjudicación DA. MOP N°07 de fecha 14-06-2016 y totalmente tramitada el 01-08-2016. Posteriormente este contrato sufrió una modificación, mediante Resolución DA. CPCION N°704 de fecha 26-05-2017 y totalmente tramitada el 08-06-2017 que aumentó el contrato en $ 4.205.767 y el plazo en 15 días corridos adicionales. El monto total contratado y gastado corresponde a M$ 807.980.-_x000a__x000a_La AIFO fue contratada a Eric Demis Navarro Cárdenas, RUT: 14.392.363-0, mediante Resolución DA MOP N° 1336 de fecha 13/09/2016, por un monto total de M$ 22.666 y240 días corridos de plazo. MEdiante Resolución DA MOP N° 767, de fecha 07 /06/2017 se aumenta el contrato en $ 1.705.166 y en 25 días corridos. El monto total contratado y gastado corresponde a M$ 24.371.-"/>
    <s v="BIP = SIGFE"/>
    <x v="1"/>
    <n v="499"/>
    <n v="499"/>
    <n v="100"/>
    <s v="No existen diferencias entre la magnitud proyectada y la superficie real edificada."/>
    <s v="No existe variaciones de magnitudes."/>
    <x v="2"/>
    <s v="Mejorar terminaciones, reparar cierres de ventanas en 3 oficinas, retapar, desmanchar y repintar cielo hall de acceso custodia. Reinstalar abrazaderas de bajadas de aguas lluvias. Faltaba recepción municipal, rotular tableros eléctricos, entre otras. Todas fueron subsanadas."/>
    <s v="26/07/2017"/>
    <s v="Obs. generales de fijar cerraduras y griferías, repintar antepechos de oficina de partes. Exteriores con pintura texturada soplada, sellos en ventanas de baño, otras menores. Fueron reparadas en su totalidad."/>
    <s v="19/10/2018"/>
    <s v="SI"/>
    <s v="27/07/2017"/>
    <s v=""/>
    <s v=""/>
    <x v="0"/>
    <s v=""/>
    <s v="RODRIGO NUÑEZ"/>
    <x v="29"/>
    <s v=" "/>
    <s v=""/>
    <s v=" "/>
    <s v=""/>
    <s v="21/01/2015"/>
    <s v="21/01/2015"/>
    <n v="0"/>
    <s v="11/03/2015"/>
    <n v="49"/>
    <s v="29/05/2015"/>
    <n v="79"/>
    <s v="01/08/2016"/>
    <n v="430"/>
    <s v="01/08/2016"/>
    <n v="430"/>
    <s v="08/08/2016"/>
    <n v="7"/>
    <s v="17/10/2016"/>
    <n v="70"/>
    <n v="635"/>
    <n v="635"/>
    <s v="El primer contrato del proyecto correspondió al contrato de Obras Civiles, aprobado por Res. DA CPCION N° 07, de fecha 14.06.2016, que acepta propuesta de la obra, tomada razón con fecha 06 de julio de 2016, totalmente tramitada con fecha 01.08.2016. Esta corresponde a la mayor diferencia entre las fechas que aparecen en la columna de la izquierda y las fechas corregidas._x000a__x000a_Respecto del tiempo transcurrido entre el pago del Gasto Administrativo y el inicio del contrato de Obras Civiles, este se explica por que se realizaron dos procesos de licitación pública (en agosto de 2015 y diciembre de 2016). Con el resultado del segundo proceso, se solicitó la reevaluación del proyecto, y se efectuaron todas las gestiones para adjudicar. Esto es: solicitud de recursos, modificación de Convenio Mandato de Obras, por lo que recién se logró adjudicar en agosto de 2016."/>
    <s v="A SUMA ALZADA SIN REAJUSTE"/>
    <n v="2"/>
    <s v=""/>
    <s v=""/>
    <s v=""/>
    <s v=""/>
    <s v="SI"/>
    <s v="SERVICIO"/>
    <s v="SI"/>
    <s v="SERVICIO"/>
    <s v="Convenio de mandato al DA. MOP"/>
    <n v="23944"/>
    <n v="25390"/>
    <n v="3271"/>
    <n v="0"/>
    <n v="6000"/>
    <n v="633150"/>
    <n v="0"/>
    <n v="0"/>
    <n v="0"/>
    <n v="0"/>
    <n v="691755"/>
    <n v="23944"/>
    <n v="25390"/>
    <n v="3271"/>
    <n v="0"/>
    <n v="6000"/>
    <n v="633150"/>
    <n v="0"/>
    <n v="0"/>
    <n v="0"/>
    <n v="0"/>
    <n v="691755"/>
    <s v="Se reevaluó el Ítem de Obras Civiles de este proyecto. Se solicitó la reevaluación del Ítem Obras Civiles por Carta UI N° 006/2016 de fecha 22 de febrero de 2016, quedando un monto en M$ de 778.401 (en M$ 31-12-2014)."/>
    <n v="24371"/>
    <n v="39642"/>
    <n v="3678"/>
    <n v="0"/>
    <n v="6180"/>
    <n v="812186"/>
    <n v="0"/>
    <n v="0"/>
    <n v="0"/>
    <n v="0"/>
    <n v="886057"/>
    <s v="-Contrato de Obras Civiles, Monto inicial M$ 807.980. Adjudicado por Resolución DA CPCION N° 07, de fecha 14.06.2016, tomada razón el 6.07.2016, y totalmente tramitada con fecha 01.08.2016. El contrato se modificó por Resol. DA CPCION N° 704 de fecha 26.05.2017 y totalmente tramitada el 08.06.2017, por un monto M$ 4.206. Quedando el contrato en M$ 812.186._x000a__x000a_-Contrato de Asesoría a la Inspección Fiscal de Obras, Monto inicial M$ 22.666. Adjudicada por Resolución DA CPCION N° 1336, de fecha 13.09.2016 Tomada razón el 27.09.2016.  El contrato fue modificado por Res. DA CPCION N° 767, de fecha 07.06.2017, tomado razón el 20.06.2017, por un monto de M$ 1.705. Quedando el contrato en M$ 24.371._x000a__x000a_-El monto total ejecutado en el Ítem de Equipamiento ascendió a M$ 39.642, por medio de diversos contratos entre el 25.08.2017 al 31.12.2018._x000a__x000a_-El monto total ejecutado en el Ítem de Equipos ascendió a M$ 3.678, por medio de diversos contratos entre el 25.08.2017 al 31.12.2017"/>
    <n v="24371"/>
    <n v="24371"/>
    <n v="3678"/>
    <n v="0"/>
    <n v="6180"/>
    <n v="812186"/>
    <n v="0"/>
    <n v="0"/>
    <n v="0"/>
    <n v="0"/>
    <n v="870786"/>
    <s v="Los montos gastados son los informados en el apartado anterior &quot;Historial de contratos y gastos sin contratos&quot;. "/>
    <n v="864606"/>
    <x v="0"/>
    <n v="0"/>
    <n v="0"/>
    <n v="0"/>
    <n v="0"/>
    <n v="6180"/>
    <n v="0"/>
    <n v="0"/>
    <n v="0"/>
    <n v="0"/>
    <n v="0"/>
    <n v="6180"/>
    <n v="0"/>
    <n v="0"/>
    <n v="0"/>
    <n v="0"/>
    <n v="6661"/>
    <n v="0"/>
    <n v="0"/>
    <n v="0"/>
    <n v="0"/>
    <n v="0"/>
    <n v="6661"/>
    <s v="El contrato de Obras Civiles tuvo una ejecución de 10 meses y 15 días, menor a lo inicialmente programado para este proyecto, que correspondió a 12 meses. Prácticamente no tuvo variación de costos, acorde a lo informado previamente._x000a__x000a_De igual forma la Asesoría a la Inspección Fiscal de Obras tuvo una duración de 9 meses. Este plazo fue menor a lo inicialmente programado en el proyecto._x000a__x000a_Los plazos de ejecución de los Equipamiento y Equipos fueron muy superiores a los inicialmente estimado, dado que para algunas adquisiciones deben realizarse procesos de licitación, y en el caso de los equipamientos, fue necesario licitar y  contratar equipamiento en dos períodos presupuestarios. _x000a__x000a_En cuanto al proyecto, destaca la incorporación de elementos de eficiencia energética como:_x000a_•_x0009_Envolvente Térmica._x000a_•_x0009_Ventanas con Termopanel._x000a_•_x0009_Calefacción en base a Calderas a Gas y equipos AA en salas de reuniones y jefatura._x000a__x000a_En cuanto a seguridad que se considera en el proyecto:_x000a_•_x0009_Sistema de CCTV, video portero y puertas automáticas_x000a_•_x0009_Placa lexan superior, rejas y protecciones metálicas, cortinas en acceso_x000a_•_x0009_Central alarma incendio e intrusión"/>
    <n v="28181"/>
    <n v="29883"/>
    <n v="3850"/>
    <n v="0"/>
    <n v="7062"/>
    <n v="745202"/>
    <n v="0"/>
    <n v="0"/>
    <n v="0"/>
    <n v="0"/>
    <n v="814178"/>
    <n v="954517"/>
    <n v="25702"/>
    <n v="40673"/>
    <n v="3774"/>
    <n v="0"/>
    <n v="6661"/>
    <n v="807980"/>
    <n v="0"/>
    <n v="0"/>
    <n v="0"/>
    <n v="0"/>
    <n v="884790"/>
    <n v="25702"/>
    <n v="40673"/>
    <n v="3774"/>
    <n v="0"/>
    <n v="6661"/>
    <n v="807980"/>
    <n v="0"/>
    <n v="0"/>
    <n v="0"/>
    <n v="0"/>
    <n v="884790"/>
    <n v="8.6727963663965291"/>
    <n v="8.6727963663965291"/>
    <n v="8.4242930104857514"/>
    <n v="0"/>
    <n v="-7.3049510904467869"/>
    <n v="1773.1262525050099"/>
    <n v="1619.1983967935871"/>
    <s v="La variación del monto recomendado se debe a que se incurrió en modificaciones de contrato que resultaron en un incremento respecto del monto del contrato original, aun así se encuentra bajo un aceptable grado de predicción que no supera el +-10% de variación."/>
    <s v="Variación de 0 a +-10%"/>
    <s v="Variación de 0 a +-10%"/>
    <s v="Mediano"/>
    <s v="Mediano"/>
    <s v="MARIANA MARCHANT BELTRAN"/>
    <x v="17"/>
    <s v=" "/>
    <s v=""/>
    <s v=" "/>
    <s v=""/>
    <s v="SI"/>
    <n v="814178"/>
    <n v="4206"/>
    <n v="0.51659465129246929"/>
    <s v="A solicitud del mandante mediante Res Ex 704 de fecha 26.05.2017 se realizaron modificaciones en las obras civiles (en moneda 2017). Aumentos a precios de contrato, obras extraordinarias ( Luminarias LED, pavimentos y cierres perimetrales de pandereta aislacion, CCTV con IP entre otras) y disminuciones de obras que permitieron mejorar la calidad de la obra "/>
    <x v="0"/>
    <s v="SI"/>
    <n v="2"/>
    <n v="814179"/>
    <n v="954517"/>
    <n v="17.236750149537137"/>
    <s v="se realizaron los ajustes producto de 2 licitaciones que aumentaron el costo que efectivamente se incrementó , situación muy recurrente en los proyectos ."/>
    <x v="1"/>
    <s v="VALOR ACTUALIZADO COSTOS INV. OPER. Y MANTEN."/>
    <n v="2247763"/>
    <n v="2247763"/>
    <n v="0"/>
    <x v="1"/>
    <s v=""/>
    <m/>
    <m/>
    <m/>
    <s v="Las variaciones se ajustaron en el momento debido. No existen variaciones significativas al respecto"/>
    <x v="1"/>
    <s v="El proyecto tuvo 2 licitaciones ya que la primera fue declara desierta debido a que las ofertas superaban el monto presupuestado. por esto el proyecto se reevaluo. Luego tuvo una segunda reevaluación para incorporar los items de equipo y equipamiento. Las variaciones en plazos se deben principalmente a gastos administrativos y en costos las variaciones son marginales."/>
    <s v="ALEJANDRO LEFORT"/>
    <s v="DEPARTAMENTO DE INVERSIONES - MDS"/>
    <s v="FERNANDA MATURANA DIAZ"/>
    <s v="DEPARTAMENTO DE ESTUDIOS - MDS"/>
  </r>
  <r>
    <s v="30038641-0"/>
    <s v="CONSTRUCCION FISCALIA LOCAL DE PORVENIR"/>
    <x v="13"/>
    <x v="13"/>
    <s v="TIERRA DEL FUEGO"/>
    <s v="PORVENIR"/>
    <s v="12 - REGION DE MAGALLANES Y ANTARTICA CHILENA"/>
    <x v="9"/>
    <x v="15"/>
    <x v="29"/>
    <x v="0"/>
    <x v="0"/>
    <s v="MINISTERIO PUBLICO"/>
    <s v="MINISTERIO PUBLICO"/>
    <s v="MINISTERIO"/>
    <s v="FINALIZADO"/>
    <x v="0"/>
    <s v="DISEÑO"/>
    <s v="EL PROYECTO SE JUSTIFICA EN BASE A LA IMPLEMENTACIÓN DE LA NUEVA JUSTICIA PENAL, LA QUE INVOLUCRA NUEVOS ACTORES COMO LO SON EL MINISTERIO PÚBLICO, ÓRGANO PERSECUTOR DEL DELITO. "/>
    <s v="EN ESTA ETAPA SE LLEVARÁ A CABO LA CONSTRUCCIÓN DE 264,18 M2 DE SUPERFICIE PARA LA FISCALÍA LOCAL DE PORVENIR, CON LA POSTERIOR ADQUISICIÓN DE EQUIPOS Y EQUIPAMIENTO COMPLEMENTARIA."/>
    <n v="0"/>
    <s v=" "/>
    <s v=" "/>
    <s v=" "/>
    <n v="10"/>
    <n v="1"/>
    <s v="Este proyecto finalmente no tuvo Asesorías en la etapa de Ejecución._x000a_Solamente se contrató una Consultoría para realizar el ajuste del proyecto a la norma DS 50 con la Empresa Arqdesign Arquitectos Consultores Ltda., por un monto de M$ 3.757 (valor nominal), y con una duración de desarrollo de 40 días."/>
    <n v="-90"/>
    <n v="2"/>
    <n v="8"/>
    <s v="Primera compra 05/03/2018 ERGOTEC; última compra Vásquez Violic SPA, con fecha 16/08/2018 pagado el 22/10/2018. El ítem se fue gastando a medida que iban surgiendo las necesidades de equipamiento del nuevo inmueble y con distintos proveedores, por ello la diferencia entre el plazo estimado y el ejecutado realmente."/>
    <n v="300"/>
    <n v="2"/>
    <n v="0"/>
    <s v="Sólo se  realizó una compra a JMO INTERNACIONAL LTDA. de 2 Televisores LED 55”, por un monto de $979.068.- Orden de Compra del 06/03/2019; Factura nº 1835 pagada el 15/03/2018."/>
    <n v="-100"/>
    <m/>
    <m/>
    <m/>
    <m/>
    <n v="4"/>
    <n v="1"/>
    <s v="La fecha corregida corresponde a la fecha del cheque mediante el cual se hace el traspaso de Gastos Administrativos a la Dirección de Arquitectura. Los gastos administrativos se pagan de manera íntegra a la Dirección Regional de Arquitectura del MOP, por lo que el prorrateo del gasto ocurre internamente en dicha institución. Para el Ministerio Público el gasto es efectuado sólo una vez, por ello el plazo de ejecución real difiere del estimado."/>
    <n v="-75"/>
    <n v="10"/>
    <n v="12"/>
    <s v="Resolución de Modificación DA. Magallanes exenta N° 445 de fecha 24-10-2017, por aumento de plazo de 55 días corridos en el contrato, lo cual justifica la diferencia de 2 meses entre el plazo recomendado y el plazo real de ejecución de Obras Civiles._x000a__x000a_Se corrige fecha de entrega de terreno, dado que en carpeta digital según acta de fecha 12.01.2017.-"/>
    <n v="19.999999999999996"/>
    <s v="Variación de 0 a 30%"/>
    <n v="1"/>
    <n v="55"/>
    <m/>
    <m/>
    <m/>
    <m/>
    <m/>
    <m/>
    <m/>
    <m/>
    <m/>
    <m/>
    <m/>
    <m/>
    <n v="13"/>
    <n v="13"/>
    <n v="21"/>
    <n v="51"/>
    <n v="30"/>
    <s v="Es importante mencionar que antes de poder adjudicar esta obra hubo 2 procesos de licitación fallidos. El primero se publicó con fecha 09 de septiembre de 2014, resolviéndose el día 19 de diciembre de 2014, donde se indica , en Ord. N° 1183/2014, de la Dirección Regional de Arquitectura, que se desestima la única oferta presentada, dado que no es conveniente económicamente para los intereses fiscales._x000a_El segundo proceso de licitación se publicó con fecha 01 de abril de 2015, resolviéndose con fecha 23 de junio de 2015, mediante Ord. N° 677/2015, de la Dirección Regional de Arquitectura, que se desestiman las dos ofertas presentadas, dado que la primera no cumplió técnicamente con los requisitos, y la otra oferta superó en más del 10% el monto recomendando por el Ministerio de Desarrollo Social._x000a_El tercer y último proceso de licitación, se publicó con fecha 22 de diciembre de 2015, resolviéndose con fecha 15 de septiembre de 2016, mediante Resolución N° 08/2016 de la Dirección Regional de Arquitectura, que adjudica la Obra, por un monto de M$ 987.644, y un plazo de 300 días corridos."/>
    <n v="61.53846153846154"/>
    <n v="292.30769230769226"/>
    <s v="La gran discrepancia de plazos del proyecto con tiempos muertos por un 292,31%, se debió a 2 procesos de licitación fallidos:_x000a_El primero se publicó con fecha 09 de septiembre de 2014, resolviéndose el día 19 de diciembre de 2014, donde se indica en Ord. N° 1183/2014, de la Dirección Regional de Arquitectura, que se desestima la única oferta presentada, dado que no es conveniente económicamente para los intereses fiscales._x000a_El segundo proceso de licitación se publicó con fecha 01 de abril de 2015, resolviéndose con fecha 23 de junio de 2015, mediante Ord. N° 677/2015 de la Dirección Regional de Arquitectura, que se desestiman las dos ofertas presentadas, dado que la primera no cumplió técnicamente con los requisitos, y la otra oferta superó en más del 10% el monto recomendando por el Ministerio de Desarrollo Social._x000a_El tercer y último proceso de licitación, se publicó con fecha 22 de diciembre de 2015, resolviéndose con fecha 15 de septiembre de 2016, mediante Resolución N° 08/2016 de la Dirección Regional de Arquitectura, que adjudica la Obra, por un monto de M$ 987.644, y un plazo de 300 días corridos._x000a__x000a_Respecto del equipamiento, la primera compra se llevó a cabo el 05/03/2018 ERGOTEC; y la última compra Vásquez Violic SPA, con fecha 16/08/2018 pagado el 22/10/2018. El ítem se fue gastando a medida que iban surgiendo las necesidades de equipamiento del nuevo inmueble y con distintos proveedores, por ello la diferencia entre el plazo estimado y el ejecutado realmente._x000a__x000a_Este proyecto finalmente no tuvo Asesorías en la etapa de Ejecución._x000a_Solamente se contrató una Consultoría para realizar el ajuste del proyecto a la norma DS 50 con la Empresa Arqdesign Arquitectos Consultores Ltda., por un monto de M$ 3.757 (valor nominal), y con una duración de desarrollo de 40 días._x000a__x000a_El ítem Obras Civiles, se contrató por 300 días y posteriormente, mediante Resolución de Modificación DA. Magallanes exenta N° 445 de fecha 24-10-2017, se aumenta el plazo de 55 días corridos en el contrato, lo cual justifica la diferencia de 2 meses entre el plazo recomendado y el plazo real de ejecución de Obras Civiles._x000a__x000a_Finalmente, el plazo total del proyecto tuvo una variación de un 53,85%, dado que los ítems de equipamiento y equipos se ejecutaron con posterioridad a las obras civiles."/>
    <s v="Variación &gt; al 100%"/>
    <s v="Mayor a 3 años"/>
    <s v="12/01/2017"/>
    <n v="0"/>
    <n v="12648"/>
    <n v="12648"/>
    <n v="12648"/>
    <n v="0"/>
    <s v="Contrato de Obras con la Constructora ALEX LEONEL FRITZ OYARZÚN, RUT: 10.678.383-7, por un monto total de M$ 987.644 y un plazo inicial de 300 días corridos, iniciando el contrato con fecha 30/12/2016 y finalizando 26/10/2017. Luego, mediante Resolución Exenta N° 445 de la DA MOP, con fecha 24/10/2017, se modifica el contrato incrementando el plazo de ejecución de la Obra en 55 días corridos adicionales y disminución del monto del contrato en $ 1.344.683, quedanto un total contratado de M$ 986.299, y nueva fecha de término del contrato el día 20/12/2017._x000a__x000a_En el ítem Equipos sólo se  realizó una compra a JMO INTERNACIONAL LTDA. de 2 Televisores LED 55”, por un monto de $979.068.- Orden de Compra del 06/03/2019; Factura nº 1835 pagada el 15/03/2018._x000a__x000a_En el ítem Equipamiento se realizaron varias compras, donde la primera tuvo lugar con fecha  05/03/2018 a la empresa ERGOTEC; y la última compra a la empresa Vásquez Violic SPA, con fecha 16/08/2018 pagado el 22/10/2018. El ítem se fue gastando a medida que iban surgiendo las necesidades de equipamiento del nuevo inmueble y con distintos proveedores. El monto total gastado para este ítem es de M$ 21.878.-"/>
    <s v="BIP = SIGFE"/>
    <x v="1"/>
    <n v="264"/>
    <n v="268"/>
    <n v="101.51515151515152"/>
    <s v="Magnitud corregida según según superficie especificado en características del proyecto del Acta entrega a Explotación (06/04/18). "/>
    <s v="Se presentaron variaciones a la magnitud del proyecto debido a los ajustes de accesibilidad Universal que se debieron efectuar, previo a la construcción. La Magnitud real de acuerdo a la  superficie especificada en las características del proyecto del Acta entrega a Explotación corresponde a 268 m2 de edificación."/>
    <x v="0"/>
    <s v="Corresponde a la Recepción Provisoria realizada por la DA MOP, la cual es posterior a la Recepción Municipal de las Obras. No existen observaciones."/>
    <s v="31/01/2018"/>
    <s v="Corresponde a la Recepción Provisoria realizada por la DA MOP, posterior a la Recepción Municipal de las Obras y la Recepción Provisoria realizada por la DA MOP.. No existen observaciones."/>
    <s v="12/06/2019"/>
    <s v="SI"/>
    <s v="06/04/2018"/>
    <s v=""/>
    <s v=""/>
    <x v="0"/>
    <s v=""/>
    <s v="MARIANA MARCHANT BELTRAN"/>
    <x v="29"/>
    <s v="XIMENA DEL PILAR ANTOINE VAN AKEN"/>
    <s v="SEREMI DE DESARROLLO SOCIAL REGION DE MAGALLANES Y ANTARTICA CHILENA"/>
    <s v="FERNANDA MATURANA DIAZ"/>
    <s v="DEPARTAMENTO DE ESTUDIOS - MDS"/>
    <s v="07/10/2013"/>
    <s v="18/12/2013"/>
    <n v="72"/>
    <s v="28/02/2014"/>
    <n v="72"/>
    <s v="01/09/2014"/>
    <n v="185"/>
    <s v="12/09/2016"/>
    <n v="742"/>
    <s v="30/12/2016"/>
    <n v="851"/>
    <s v="12/01/2017"/>
    <n v="13"/>
    <s v="22/02/2017"/>
    <n v="41"/>
    <n v="1234"/>
    <n v="1162"/>
    <s v="La diferencia entre el primer RS de la etapa de ejecución y el RS que da origen a la primera asignación presupuestaria, se genera debido a que la obtención del primero fue en el último trimestre del año 2013, donde ya no se alcanzaba a solicitar los fondos a Hacienda para poder ejecutar. Por ello, se esperó hasta el mes de Diciembre de 2013, donde se envió la primera solicitud de fondos a Hacienda para el año 2014, donde para ello, se generó un RS automático con  fecha 18/12/2013 para el proceso presupuestario 2014._x000a__x000a_Posteriormente, la creación de la asignación presupuestaria que da origen a la ejecución, tiene una diferencia de 72 días con el RS de la primera asignación, ya que corresponde al tiempo que se demora Hacienda en la preparación del Decreto con los fondos, totalmente tramitado._x000a__x000a_Luego, el primer gasto administrativo se paga una vez que se tiene el decreto con los fondos identificados para dicho ítem presupuestario, se firma el Convenio Mandato con nuestra Unidad Técnica que es el MOP y se emite el cheque con el pago de éstos a la Unidad Técnica, proceso que para este proyecto tardó 160 días desde que llegó el Decreto de Hacienda con los fondos._x000a__x000a_Este proyecto, para poder finalmente comenzar su ejecución de Obras, pasó por reiterados procesos de Licitación, específicamente 3, todo lo cual generó una demora importante para dar inicio al proyecto, lo cual corresponde a los 770 días desde que se generó al pago de los gastos administrativos, hasta la fecha de la Resolución de Adjudicación de las Obras Civiles. La imposibilidad de adjudicar en los dos primeros procesos de Licitación se explican básicamente porque los costos del ítem de Obras Civiles estaban por debajo de los precios de mercado, por lo que fue necesario Reevaluar esta iniciativa de inversión con fecha 27/07/2015, donde finalmente se obtiene un monto disponible en Obras Civiles acorde a los valores de mercado, y que en definitiva nos permitió finalmente adjudicar esta Obra, mediante Resolución DA MOP de fecha 15/09/2016, y totalmente tramitada el 30/12/2016. La tramitación tardó debido a observaciones realizadas por la Contraloría General de la República y que debieron ser resueltas en ese lapso._x000a__x000a_Adicional a lo anterior, fue necesario realizar un ajuste al Diseño debido a modificaciones a la OGUC, en materias de Accesibilidad y Diseño Universal, lo cual se contrató mediante Trato Directo con fecha 12/09/2016, y tuvo una duración de 140 días._x000a__x000a_Con todo lo anterior, la demora existente entre la suscripción del primer contrato del proyecto y la fecha de entrega del terreno para faenas, tiene relación únicamente con trámites administrativos, los cuales guardan relación por una parte con la certificación de la disponibilidad presupuestaria que realiza el Ministerio Público como Mandante al MOP como Mandatario, el desarrollo del ajuste del Diseño, y la subsanación de las observaciones realizadas por CGR. _x000a__x000a_Finalmente, el primer gasto de Obra Civil tuvo una demora de 41 días desde la fecha de entrega del terreno, debido al desarrollo normal del cronograma de Obras."/>
    <s v="A SUMA ALZADA SIN REAJUSTE"/>
    <n v="3"/>
    <s v=""/>
    <s v=""/>
    <s v=""/>
    <s v=""/>
    <s v="SI"/>
    <s v="SERVICIO"/>
    <s v="SI"/>
    <s v="SERVICIO"/>
    <s v="El proyecto fue presentado por el Ministerio Público como entidad responsable y la Dirección de Arquitectura del MOP, actuó de Unidad Técnica."/>
    <n v="15104"/>
    <n v="23592"/>
    <n v="2249"/>
    <n v="0"/>
    <n v="12100"/>
    <n v="672306"/>
    <n v="0"/>
    <n v="0"/>
    <n v="0"/>
    <n v="0"/>
    <n v="725351"/>
    <n v="15333"/>
    <n v="23943"/>
    <n v="2282"/>
    <n v="0"/>
    <n v="12280"/>
    <n v="682296"/>
    <n v="0"/>
    <n v="0"/>
    <n v="0"/>
    <n v="0"/>
    <n v="736134"/>
    <s v="Se reevaluó el Ítem de Obras Civiles de este proyecto. Se solicitó la reevaluación del Ítem Obras Civiles por Carta UI N° 043/2015 de fecha 27 de julio de 2015, quedando un monto en M$ de 839.122 (en M$ 31-12-2013)."/>
    <n v="9800"/>
    <n v="21878"/>
    <n v="979"/>
    <n v="0"/>
    <n v="12648"/>
    <n v="987644"/>
    <n v="0"/>
    <n v="0"/>
    <n v="0"/>
    <n v="0"/>
    <n v="1032949"/>
    <s v="-Contrato de Obras Civiles, Monto inicial M$ 987.644 y plazo inicial de 300 días, adjudicado por Resolución DA Magallanes N° 08, de fecha 15.09.2016, totalmente tramitada con fecha 30.12.2016. El contrato se modificó por Resol. DA Magallanes N° 445 de fecha 24.10.2017 y totalmente tramitada el 26.10.2017, que disminuye el monto del contrato en M$ 1.345, quedando el contrato en M$ 986.299, y aumenta el plazo inicial en 55 días corridos, quedando el nuevo plazo de Obras en 355 días. Posteriormente, una nueva modificación de contrato mediante Resolución DA Magallanes N° 571 de fecha 19.12.2017 y totalmente tramitada el 21.12.2017, que aumenta el monto del contrato en M$ 1.345, quedando el monto total en M$ 987.644.-_x000a__x000a_-Contrato de Ajuste al Diseño por actualización de Accesibilidad y Diseño Universal,, el cual se realizó mediante Trato Directo de acuerdo a Resolución DA Magallanes N° 379, de fecha 12.09.2016, y totalmente tramitada el 13.09.2016, por un monto de M$ 9.800 y una duración de 140 días corridos._x000a__x000a_-El monto total ejecutado en el Ítem de equipamiento ascendió a M$ 21.878, por medio de diversos contratos entre el 05.03.2018 al 22.10.2018._x000a__x000a_-El monto total ejecutado en el Ítem de Equipos ascendió a M$ 979, por un sólo contrato pagado con fecha 15.03.2018."/>
    <n v="9800"/>
    <n v="21878"/>
    <n v="979"/>
    <n v="0"/>
    <n v="12648"/>
    <n v="987644"/>
    <n v="0"/>
    <n v="0"/>
    <n v="0"/>
    <n v="0"/>
    <n v="1032949"/>
    <s v="Los montos gastados son los informados en el apartado anterior &quot;Historial de contratos y gastos sin contratos&quot;. "/>
    <n v="1020301"/>
    <x v="0"/>
    <n v="0"/>
    <n v="0"/>
    <n v="0"/>
    <n v="0"/>
    <n v="12648"/>
    <n v="0"/>
    <n v="0"/>
    <n v="0"/>
    <n v="0"/>
    <n v="0"/>
    <n v="12648"/>
    <n v="0"/>
    <n v="0"/>
    <n v="0"/>
    <n v="0"/>
    <n v="14232"/>
    <n v="0"/>
    <n v="0"/>
    <n v="0"/>
    <n v="0"/>
    <n v="0"/>
    <n v="14232"/>
    <s v="El contrato de Obras Civiles tuvo una ejecución de 11 meses y 25 días, lo cual es menor a lo inicialmente programado para este proyecto, que correspondió a 15 meses. Dado que este proyecto tuvo una disminución en el monto del contrato y luego un incremento por el mismo valor, las cuales se encuentran totalmente respaldadas y justificadas según las respectivas Resoluciones, este proyecto no presentó variaciones en sus costos en el ítem de Obras Civiles._x000a__x000a_Para dar inicio a la etapa de ejecución, fue necesario realizar una actualización del Diseño debido a una modificación en la OGUC, respecto a Accesibilidad y Diseño Universal."/>
    <n v="18590"/>
    <n v="29029"/>
    <n v="2767"/>
    <n v="0"/>
    <n v="14888"/>
    <n v="827223"/>
    <n v="0"/>
    <n v="0"/>
    <n v="0"/>
    <n v="0"/>
    <n v="892497"/>
    <n v="1052909"/>
    <n v="13655"/>
    <n v="21878"/>
    <n v="979"/>
    <n v="0"/>
    <n v="14232"/>
    <n v="1013323"/>
    <n v="0"/>
    <n v="0"/>
    <n v="0"/>
    <n v="0"/>
    <n v="1064067"/>
    <n v="13655"/>
    <n v="21878"/>
    <n v="979"/>
    <n v="0"/>
    <n v="14232"/>
    <n v="1013323"/>
    <n v="0"/>
    <n v="0"/>
    <n v="0"/>
    <n v="0"/>
    <n v="1064067"/>
    <n v="19.22359402888749"/>
    <n v="19.22359402888749"/>
    <n v="22.496956685198555"/>
    <n v="0"/>
    <n v="1.0597307079719176"/>
    <n v="3970.3992537313434"/>
    <n v="3781.0559701492539"/>
    <s v="-Contrato de Obras Civiles, Monto inicial M$ 987.644 y plazo inicial de 300 días, adjudicado por Resolución DA Magallanes N° 08, de fecha 15.09.2016, totalmente tramitada con fecha 30.12.2016. El contrato se modificó por Resol. DA Magallanes N° 445 de fecha 24.10.2017 y totalmente tramitada el 26.10.2017, que disminuye el monto del contrato en M$ 1.345, quedando el contrato en M$ 986.299, y aumenta el plazo inicial en 55 días corridos, quedando el nuevo plazo de Obras en 355 días. Posteriormente, una nueva modificación de contrato mediante Resolución DA Magallanes N° 571 de fecha 19.12.2017 y totalmente tramitada el 21.12.2017, que aumenta el monto del contrato en M$ 1.345, quedando el monto total en M$ 987.644.-_x000a_El valor actualizado a moneda 2018, da un monto de M$1.013.303, lo que arroja una variación de un 22,50% respecto del monto recomendado._x000a__x000a_-Respecto del ítem de Consultoría, se  efectuaron dos contratos:_x000a_Contrato de ajuste al diseño por actualización de Accesibilidad y Diseño Universal, el cual se realizó mediante Trato Directo de acuerdo a Resolución DA Magallanes N° 379, de fecha 12.09.2016, y totalmente tramitada el 13.09.2016, por un monto de M$ 9.800 y una duración de 140 días corridos._x000a_También se realizó un contrato por el seguimiento de la empresa autora del proyecto, por un valor de M$3.757.-_x000a_Finalmente, el Costo Real del ítem de consultoría, presentó una variación negativa de un 26,55%, respecto del monto recomendado._x000a__x000a_-El Costo Real ejecutado en el Ítem de equipamiento ascendió a M$ 21.878, por medio de diversos contratos entre el 05.03.2018 al 22.10.2018, presentando una variación negativa de un 24,63% respecto del valor recomendado._x000a__x000a_-El Costo Real ejecutado en el Ítem de Equipos ascendió a M$ 979, por un solo contrato pagado con fecha 15.03.2018, presentando una variación negativa de un 64,62% respecto del valor recomendado._x000a__x000a_Finalmente, la variación de costos total entre lo recomendado y el Costo Real fue de un 19,22%."/>
    <s v="Variación del 10% al 20%"/>
    <s v="Variación Mayor a 20%"/>
    <s v="Mediano"/>
    <s v="Grande"/>
    <s v="MARIANA MARCHANT BELTRAN"/>
    <x v="17"/>
    <s v="XIMENA DEL PILAR ANTOINE VAN AKEN"/>
    <s v="SEREMI DE DESARROLLO SOCIAL REGION DE MAGALLANES Y ANTARTICA CHILENA"/>
    <s v="FERNANDA MATURANA DIAZ"/>
    <s v="DEPARTAMENTO DE ESTUDIOS - MDS"/>
    <s v="NO"/>
    <m/>
    <m/>
    <m/>
    <s v=" "/>
    <x v="1"/>
    <s v="SI"/>
    <n v="1"/>
    <n v="877610"/>
    <n v="1052909"/>
    <n v="19.97459007987603"/>
    <s v="La reevaluación de la iniciativa, en virtud del aumento de recursos por un 19,97%, responde a la solicitud efectuada por la Unidad Técnica, debido a la necesidad de contar con recursos adicionales para ajustar a precios de mercado el ítem obras civiles. Esto, debido a que anteriormente la institución efectuó dos procesos licitatorios, y en ambas oportunidades las ofertas económicas recibidas superaron ampliamente el presupuesto recomendado."/>
    <x v="1"/>
    <s v="VALOR ACTUALIZADO COSTOS INV. OPER. Y MANTEN."/>
    <n v="1319842"/>
    <n v="1439297"/>
    <n v="9.0507045540299416"/>
    <x v="2"/>
    <s v=""/>
    <m/>
    <m/>
    <m/>
    <s v="La variación del indicador de un 9,05%, radica en el mayor valor del proyecto originalmente estimado."/>
    <x v="1"/>
    <s v="El proyecto antes de ser materializado pasó por las etapas de diseño y ejecución, donde la Institución responsable fue el Ministerio Público y la Unidad Técnica, la Dirección de Arquitectura del MOP._x000a__x000a_Una vez recomendado el proyecto, tuvo una gran complicación para poder adjudicarlo, dada la localización geográfica y los valores originalmente estimados por la Unidad Técnica. Finalmente, después de tres procesos de licitación y una re-evaluación, se pudo adjudicar las obras, con un plazo final  de 292,31% respecto del estimado._x000a__x000a_Finalmente, la variación de costos total entre lo Recomendado y el Costo Real fue de un 19,22%. _x000a__x000a_El proyecto actualmente se encuentra en operación y con recepción definitiva por parte de la Unidad Técnica."/>
    <s v="XIMENA DEL PILAR ANTOINE VAN AKEN"/>
    <s v="SEREMI DE DESARROLLO SOCIAL REGION DE MAGALLANES Y ANTARTICA CHILENA"/>
    <s v="FERNANDA MATURANA DIAZ"/>
    <s v="DEPARTAMENTO DE ESTUDIOS - MDS"/>
  </r>
  <r>
    <s v="30072264-0"/>
    <s v="MEJORAMIENTO AVDA. JUAN MACKENNA DE OSORNO."/>
    <x v="6"/>
    <x v="6"/>
    <s v="OSORNO"/>
    <s v="OSORNO"/>
    <s v="10 - REGION DE LOS LAGOS"/>
    <x v="7"/>
    <x v="7"/>
    <x v="30"/>
    <x v="0"/>
    <x v="0"/>
    <s v="SERVICIO VIVIENDA Y URBANIZACION REGION DE LOS LAGOS"/>
    <s v="MINISTERIO DE VIVIENDA Y URBANISMO"/>
    <s v="MINISTERIO"/>
    <s v="FINALIZADO"/>
    <x v="2"/>
    <s v="DISEÑO"/>
    <s v="Este proyecto es necesario a fin de habilitar un eje vial en sentido este-oeste de la ciudad de Osorno, conectando la ruta U-22 (a la costa) con ruta ch-215 (a paso internacional Cardenal Samore) dando continuidad al circuito Avenida República (Rahue), Juan Mackenna y Julio Buschmann."/>
    <s v="EL PROYECTO CONSULTA LA EJECUCION DE LAS OBRAS DE PAVIMENTACION EN HORMIGON, ILUMINACION, SANEAMIENTO DE AGUAS ALLUVIAS, TRASLADO DE SERVICIOS (SANITARIOS Y ELECTRICOS - POSTACIONES), PAISAJISMO, SEÑALIZACIÓN Y DEMARACION  DE AVENIDA JUAN MACKENNA ENTRE  ACCESO A NUEVO PUENTE PEDRO DE VALDIVIA Y CESAR ERCILLA._x000a_TRAMO PUENTE-BULNES: CONSIDERA EMPALME CON OBRAS DE PUENTE PEDRO DE VALDIVIA, DOBLE CALZADA DE  5 PISTAS, BIDIRECCIONAL, CON MEDIANA DE 6,5 M._x000a_TRAMO PORTALES-COLON: CONSIDERA DOBLE CALZADA SIENDO NECESARIO REALIZAR EXPROPIACIONES PARA DAR CABIDA A LA 2° CALZADA (SUR)._x000a_TRAMO COLON-ECUADOR: CONSIDERA MANTENER EL TRAZADO DE LA AVENIDA EXISTENTE CON DOBLE CALZADA Y MEDIANA DE GRAN MAGNITUD CONSERVANDO PARQUE EXISTENTE._x000a_TRAMO ECUADOR-ERCILLA: CONTEMPA LA CONSTRUCCION DE DOBLE CALZADA CON 2 PISTAS POR SENTIDO Y MEDIANA DE 5 MT Y EMPALME CON J.BUSCHMANN._x000a_LA MAGNITUD DE LAS OBRAS DE CONSTRUCCION ES DE 58.000 M2 DE PAVIMENTO DE HORMIGON, 10.000 M2 DE ESPACIOS PUBLICOS._x000a_ESTA ETAPA CONSULTA OBRAS CIVILES ; EXPROPIACIONES ; ASESORIAS A LA INSPECCIÓN  Y GASTO ADMINISTRATIVOS"/>
    <n v="6300"/>
    <s v="VIALIDAD URBANA ESTRUCTURANTE"/>
    <s v=" "/>
    <s v=" "/>
    <n v="40"/>
    <n v="39"/>
    <s v="Se ingresó fecha real de inicio y término de las Consultorías."/>
    <n v="-2.5000000000000022"/>
    <m/>
    <m/>
    <m/>
    <m/>
    <m/>
    <m/>
    <s v=""/>
    <m/>
    <n v="21"/>
    <n v="30"/>
    <s v="Se ingresaron las fechas reales de los gastos correspondientes al Ítem Terrenos._x000a__x000a_Esta obra fue reevaluada debido a aumento de costos en Expropiaciones. "/>
    <n v="42.857142857142861"/>
    <n v="21"/>
    <n v="15"/>
    <s v="Se actualizaron las fechas de los pagos por concepto de gastos administrativos"/>
    <n v="-28.571428571428569"/>
    <n v="40"/>
    <n v="52"/>
    <s v="Se actualizaron las fechas correspondientes al inicio de obras y la fecha de término contractual incluida las ampliaciones de plazo.._x000a__x000a_En este proyecto hubieron 2 contratos: Contrato de la obra Avda. Juan Mackenna, efectuada por la empresa constructora Cosal S.A. y contrato de Mejoramiento Avda. Juan Mackenna tramo M.A. Matta - Freire con empresa constructora Tromen Spa., cuyo inicio fue el 19.01.2017 y su término contractual incluido las ampliaciones de plazo fue el 16.09.2017, cuyo término real del contrato fue del 16.04.2018, debido al atraso de 212 días en la ejecución de las obras por parte de la empresa constructora._x000a__x000a_El primer contrato adjudicado a la empresa constructora Cosal mediante Resolución N°022 del 14.11.2013, presentó las siguientes modificaciones de plazo:_x000a__x000a_Mediante resolución Exenta N°1390 del 12.05.2016 se modifica el contrato, aumentado su plazo en 45 días corridos. Este se debió a trabajos extraordinarias ejecutadas entre calles Bulnes y O’Higgins (ejecución de muros de contención)._x000a__x000a_Mediante resolución Exenta N°3744 del 14.12.2016 se modifica el plazo del contrato, aumentándose en 35 días corridos. Debido a falla estructural sufrida por los juegos inclusivos, lo que no fue perceptible durante su periodo de instalación que probablemente obedecía a una falla de fabricación._x000a__x000a_El contrato adjudicado mediante Resolución Exenta N°3774 del 16.12.2016 a la empresa Tromen Spa. presentó las siguientes modificaciones de plazo:_x000a__x000a_Mediante resolución Exenta N°2060 del 31.07.2017 se modifica el plazo del contrato, aumentándose en 60 días corridos. Debido a una demora en entrega de los lotes expropiados, no atribuible a la empresa. Plazo total ampliado 240 días corridos, con fecha de término contractual ampliada el 16.09.2017."/>
    <n v="30.000000000000004"/>
    <s v="Variación de 0 a 30%"/>
    <n v="3"/>
    <n v="352"/>
    <m/>
    <m/>
    <m/>
    <m/>
    <m/>
    <m/>
    <m/>
    <m/>
    <m/>
    <m/>
    <m/>
    <m/>
    <n v="33"/>
    <n v="33"/>
    <n v="54"/>
    <n v="55"/>
    <n v="1"/>
    <s v="El primer contrato adjudicado a la empresa constructora Cosal mediante Resolución N°022 del 14.11.2013, presentó las siguientes modificaciones de plazo:_x000a__x000a_Mediante resolución Exenta N°1390 del 12.05.2016 se modifica el contrato, aumentado su plazo en 45 días corridos. Este se debió a trabajos extraordinarias ejecutadas entre calles Bulnes y O’Higgins (ejecución de muros de contención)._x000a__x000a_Mediante resolución Exenta N°3744 del 14.12.2016 se modifica el plazo del contrato, aumentándose en 35 días corridos. Debido a falla estructural sufrida por los juegos inclusivos, lo que no fue perceptible durante su periodo de instalación que probablemente obedecía a una falla de fabricación._x000a_El contrato adjudicado mediante Resolución Exenta N°3774 del 16.12.2016 a la empresa Tromen Spa. presentó las siguientes modificaciones de plazo:_x000a__x000a_Mediante resolución Exenta N°2060 del 31.07.2017 se modifica el plazo del contrato, aumentándose en 60 días corridos. Debido a una demora en entrega de los lotes expropiados, no atribuible a la empresa. Plazo total ampliado 240 días corridos, con fecha de término contractual ampliada el 16.09.2017."/>
    <n v="63.636363636363647"/>
    <n v="66.666666666666671"/>
    <s v="El proyecto tuvo un considerable aumento de plazo total de 63,64% respecto al plazo total recomendado y sin considerar tiempos muertos. Este aumento de plazo se debe principalmente a obras extraordinarias (obras no previstas inicialmente), demora en entrega de lotes expropiados (no atribuible a la empresa), atrasos propios de la empresa y cambio de la zonas de juego por falla estructural de éstos. Dada la envergadura del proyecto y su carácter urbano, los motivos del aumento de plazo son propio de este tipo de obra."/>
    <s v="Variación del 50% al 100%"/>
    <s v="Mayor a 3 años"/>
    <s v="31/12/2013"/>
    <n v="12117428"/>
    <n v="8837377"/>
    <n v="20954805"/>
    <n v="20916479"/>
    <n v="38326"/>
    <s v="Los gastos en obras civiles correspondieron a un total de M$12.048.905, de los cuales M$11.697.736,770 corresponden al primer contrato con la empresa Cosal S.A. y M$351.168,663 corresponden al segundo contrato con la empresa Tromen Spa, los cuales se encuentran registrados en BIP y SIGFE. Se adjunta en carpeta digital Informe &quot;Pagos Registrados en SIGFE años 2014 al 2018&quot; y &quot;Resumen Pagos Programa Vialidad Urbana Proyecto Juan Mackenna de Osorno&quot;_x000a__x000a_En Ítem Gastos Administrativos corresponden a M$5.000, pagados en el año 2013 M$2.000 y el año 2014 M$3.000 _x000a__x000a_En el Ítem Consultorías el gasto corresponde a M$69.930,193, en el BIP no se encuentra registrado un gasto de M$1.407,452 pagado a Honorario Eduardo Urzúa en el mes de diciembre 2016. En el año 2013 se pago M$5.200, el año 2014 M$28.957,960; el año 2015 M$20.718,589 y el año 2016 M$15.053,644._x000a__x000a_En el Ítem Terrenos el gasto corresponde a M$8.835.134, en el BIP no se encuentra registrado un gasto de M$2.757."/>
    <s v="BIP &gt; SIGFE"/>
    <x v="1"/>
    <n v="58784"/>
    <n v="56874"/>
    <n v="96.750816548720735"/>
    <s v="Calzadas 52.210 m2 (50.196 m2 +2.014 m2) _x000a_Ciclo banda de hormigón pigmentado 4.664 (4.106 m2 + 558 m2)"/>
    <s v="Dado que los antecedentes iniciales de diseño provienen del año 2011, el ajuste de las superficies es propio de las condiciones del terreno del año 2016. Se ajustaron superficies de calzadas  y aceras, no comprometiendo el objetivo inicial del proyecto."/>
    <x v="1"/>
    <s v="Contrato con empresa Cosal S.A.contratada por Resol. N°022 del 14.11.2013, recepcionada con fecha 16.06.2017, debido a atraso en los Certificados por los diferentes Organismos conforme lo indica el Acta de recepción respectiva adjunta en Carpeta Digital, ya que su término contractual incluido ampliaciones fue el 08.07.2016_x000a__x000a_Contrato con empresa Tromen Spa. contratada por resolución Exenta N°3774 del 16.12.2016, recepcionada el 22.06.2018, con 212 días de atraso por parte de la empresa, en la ejecución de las obras"/>
    <s v="22/06/2018"/>
    <s v="Contrato con empresa Cosal S.A.contratada por Resol. N°022 del 14.11.2013, recepcionada con fecha 16.06.2017, debido a atraso en los Certificados por los diferentes Organismos conforme lo indica el Acta de recepción respectiva adjunta en Carpeta Digital, ya que su término contractual incluido ampliaciones fue el 08.07.2016_x000a__x000a_Contrato con empresa Tromen Spa. contratada por resolución Exenta N°3774 del 16.12.2016, recepcionada el 22.06.2018, con 212 días de atraso por parte de la empresa, en la ejecución de las obras"/>
    <s v="22/06/2018"/>
    <s v="SI"/>
    <s v="08/07/2016"/>
    <s v="Contrato con empresa Cosal S.A. contratada por Resol. N°022 del 14.11.2013, recepcionada con fecha 16.06.2017, se encuentra en operación desde el 08.07.2016_x000a__x000a_Contrato con empresa Tromen Spa. contratada por resolución Exenta N°3774 del 16.12.2016, correspondientes a las calles Matta Freire, recepcionada el 22.06.2018, se encuentra en operación desde el 28.02.2018."/>
    <s v=""/>
    <x v="0"/>
    <s v="Este proyecto es una vía muy importante para la ciudad de Osorno."/>
    <s v="SANDRA BARRIA OYARZUN"/>
    <x v="9"/>
    <s v=" "/>
    <s v=""/>
    <s v="LOURDES VELEZ"/>
    <s v="DEPARTAMENTO DE ESTUDIOS - MDS"/>
    <s v="02/05/2013"/>
    <s v="02/05/2013"/>
    <n v="0"/>
    <s v="13/08/2013"/>
    <n v="103"/>
    <s v="07/10/2013"/>
    <n v="55"/>
    <s v="03/12/2013"/>
    <n v="57"/>
    <s v="03/12/2013"/>
    <n v="57"/>
    <s v="31/12/2013"/>
    <n v="28"/>
    <s v="07/03/2014"/>
    <n v="66"/>
    <n v="309"/>
    <n v="309"/>
    <s v="Se solicitó la identificación presupuestaria de este proyecto con fecha 17.06.2013 e incorporar éste a la cartera de proyectos 2013. Posteriormente mediante decreto N°1065 de fecha 13.08.2013 se identificaron los recursos correspondientes. _x000a_El contrato de la obra es de fecha 14.11.2013 resolución N°22, con fecha de toma de razón el 28.11.2013 por parte de Contraloría Regional."/>
    <s v="A SUMA ALZADA SIN REAJUSTE"/>
    <n v="2"/>
    <s v="SI"/>
    <s v="SERVICIO"/>
    <s v=""/>
    <s v=""/>
    <s v="SI"/>
    <s v="SERVICIO"/>
    <s v="SI"/>
    <s v="SERVICIO"/>
    <s v="El proyecto ha cumplido con todo su ciclo de vida. La etapa de prefactibilidad fue presentada con el codigo BIP 20181449-0   MEJORAMIENTO AVDA MACKENNA EN OSORNO."/>
    <n v="57613"/>
    <n v="0"/>
    <n v="0"/>
    <n v="4731008"/>
    <n v="5000"/>
    <n v="11535914"/>
    <n v="0"/>
    <n v="0"/>
    <n v="0"/>
    <n v="0"/>
    <n v="16329535"/>
    <n v="57613"/>
    <n v="0"/>
    <n v="0"/>
    <n v="4731008"/>
    <n v="5000"/>
    <n v="11535914"/>
    <n v="0"/>
    <n v="0"/>
    <n v="0"/>
    <n v="0"/>
    <n v="16329535"/>
    <s v="Los gastos en obras civiles correspondieron a un total de M$12.048.905_x000a__x000a_En Ítem Gastos Administrativos corresponden a M$5.000_x000a__x000a_En el Ítem Consultorías el gasto corresponde a M$69.930,193_x000a__x000a_En el Ítem Terrenos el gasto corresponde a M$8.835.138"/>
    <n v="69930"/>
    <n v="0"/>
    <n v="0"/>
    <n v="8835138"/>
    <n v="5000"/>
    <n v="12048905"/>
    <n v="0"/>
    <n v="0"/>
    <n v="0"/>
    <n v="0"/>
    <n v="20958973"/>
    <s v="Los gastos en obras civiles correspondieron a un total de M$12.048.905, de los cuales M$11.697.736,770 corresponden al primer contrato con la empresa Cosal S.A. y M$351.168,663 corresponden al segundo contrato con la empresa Tromen Spa, los cuales se encuentran registrados en BIP y SIGFE. Se adjunta en carpeta digital Informe &quot;Pagos Registrados en SIGFE años 2014 al 2018&quot; y &quot;Resumen Pagos Programa Vialidad Urbana Proyecto Juan Mackenna de Osorno&quot;_x000a__x000a_En Ítem Gastos Administrativos corresponden a M$5.000, pagados en el año 2013 M$2.000 y el año 2014 M$3.000 _x000a__x000a_En el Ítem Consultorías el gasto corresponde a M$69.930,193, en el BIP no se encuentra registrado un gasto de M$1.407,452 pagado a Honorario Eduardo Urzúa en el mes de diciembre 2016. En el año 2013 se pago M$5.200, el año 2014 M$28.957,960; el año 2015 M$20.718,589 y el año 2016 M$15.053,644._x000a__x000a_En el Ítem Terrenos el gasto corresponde a M$8.835.138, en el BIP no se encuentra registrado un gasto de M$2.757_x000a_Existen diferencias por montos registrados en miles de pesos."/>
    <n v="69931"/>
    <n v="0"/>
    <n v="0"/>
    <n v="8835138"/>
    <n v="5000"/>
    <n v="12048905"/>
    <n v="0"/>
    <n v="0"/>
    <n v="0"/>
    <n v="0"/>
    <n v="20958974"/>
    <s v="Los gastos corregidos corresponden a los datos reales ejecutados."/>
    <n v="42495"/>
    <x v="0"/>
    <n v="69931"/>
    <n v="0"/>
    <n v="0"/>
    <n v="8835134"/>
    <n v="5000"/>
    <n v="12006414"/>
    <n v="0"/>
    <n v="0"/>
    <n v="0"/>
    <n v="0"/>
    <n v="20916479"/>
    <n v="76944"/>
    <n v="0"/>
    <n v="0"/>
    <n v="9572976"/>
    <n v="5730"/>
    <n v="13015884"/>
    <n v="0"/>
    <n v="0"/>
    <n v="0"/>
    <n v="0"/>
    <n v="22671534"/>
    <s v="Este proyecto es una vía de gran importancia para ciudad de Osorno."/>
    <n v="70888"/>
    <n v="0"/>
    <n v="0"/>
    <n v="5821147"/>
    <n v="6152"/>
    <n v="14194068"/>
    <n v="0"/>
    <n v="0"/>
    <n v="0"/>
    <n v="0"/>
    <n v="20092255"/>
    <n v="23560845"/>
    <n v="76981"/>
    <n v="0"/>
    <n v="0"/>
    <n v="9572979"/>
    <n v="5730"/>
    <n v="14128248"/>
    <n v="0"/>
    <n v="0"/>
    <n v="0"/>
    <n v="0"/>
    <n v="23783938"/>
    <n v="76949"/>
    <n v="0"/>
    <n v="0"/>
    <n v="9572979"/>
    <n v="5730"/>
    <n v="13058375"/>
    <n v="0"/>
    <n v="0"/>
    <n v="0"/>
    <n v="0"/>
    <n v="22714033"/>
    <n v="18.37366189111178"/>
    <n v="13.048699610869964"/>
    <n v="-8.0011804931468529"/>
    <n v="-4.4984350362837322"/>
    <n v="-3.5941495307150517"/>
    <n v="399.37463515842035"/>
    <n v="229.60183915321588"/>
    <s v="El proyecto registra aumentos de los montos contratados y costos reales respecto los montos recomendados de 18,37% y 13,05% respectivamente.  El ítem expropiación sufrió un gran aumento provocado por el cambio de las condiciones originales estudiadas(año 2011) versus el momento en que se ejecutan(año 2016), siendo una de las razones es el aumento del precio de la superficie a expropiar como también la aparición de nuevas construcciones. Los restante ítems no tuvieron variaciones significativas en relación a los montos recomendados originalmente. _x000a_El proyecto sufrió una reevaluación por aumento de las expropiaciones y consultorias. Dado que es un proyecto de carácter urbano y de larga data en su ciclo de vida, el aumento de montos son principalmente al cambio de las condiciones de borde del área de influencia, producto de la actualización de los antecedentes. Se aclara que una reevalaución no se llego a modificaciones producto que la institución responsable no contaba con todos los antecedentes que justificaran la reevaluación. Posteriormente, se hizo la reevalaución modificándose los montos comprometidos."/>
    <s v="Variación del 10% al 20%"/>
    <s v="Variación de 0 a +-10%"/>
    <s v="Muy Grande"/>
    <s v="Muy Grande"/>
    <s v="SANDRA BARRIA OYARZUN"/>
    <x v="18"/>
    <s v=" "/>
    <s v=""/>
    <s v="LOURDES VELEZ"/>
    <s v="DEPARTAMENTO DE ESTUDIOS - MDS"/>
    <s v="NO"/>
    <m/>
    <m/>
    <m/>
    <s v=" "/>
    <x v="1"/>
    <s v="SI"/>
    <n v="2"/>
    <n v="19833248"/>
    <n v="23560845"/>
    <n v="18.794687587227266"/>
    <s v="El proyecto sufrió una reevaluación por aumento de las expropiaciones y consultorias. Dado que es un proyecto de carácter urbano y de larga data en su ciclo de vida, el aumento de montos son principalmente al cambio de las condiciones de borde del área de influencia, producto de la actualización de los antecedentes. Se aclara que una reevalaución no se llego a modificaciones producto que la institución responsable no contaba con todos los antecedentes que justificaran la reevaluación. Posteriormente, se hizo la reevalaución modificándose los montos comprometidos."/>
    <x v="1"/>
    <s v="VAN SOCIAL"/>
    <n v="5778454"/>
    <n v="5778454"/>
    <n v="0"/>
    <x v="1"/>
    <s v="TIR SOCIAL"/>
    <n v="9.9"/>
    <n v="9.9"/>
    <n v="0"/>
    <s v="Dada la actualización de la evaluación económica producto de la reevaluación, no hay cambios en los indicadores económicos."/>
    <x v="2"/>
    <s v="El proyecto tuvo un considerable aumento de plazo total de 63,64% respecto al plazo total recomendado y sin considerar tiempos muertos. Este aumento de plazo se debe principalmente a obras extraordinarias (obras no previstas inicialmente), demora en entrega de lotes expropiados (no atribuible a la empresa), atrasos propios de la empresa y cambio de la zonas de juego por falla estructural de éstos._x000a_En relación a los montos, el aumento de estos respecto a lo recomendado se debe exclusivamente aumentos en el ítem Expropiaciones. Este aumento fue provocado por el cambio de las condiciones originales estudiadas ex ante versus el momento en que se ejecutan, siendo una de las razones es el aumento del precio de la superficie a expropiar como también la aparición de nuevas construcciones. Los restantes ítems no tuvieron variaciones significativas en relación a los montos recomendados originalmente. _x000a_Adicionalmente, el proyecto tuvo una reevaluación por aumento de las expropiaciones y consultorias._x000a_Con respecto a la magnitud de la iniciativa, esta tuvo variación dado el cambio en las condiciones del terreno entre las fases de diseño y ejecución. _x000a_La mayoría de los proyectos del subsector de Vialidad Urbana (vialidad estructurante) sufre cambio de plazos, montos y magnitudes debido a la envergadura  del mismo. Si bien paso por todas la etapas del ciclo de vida, se puede identificar que ha medida que pasa el tiempo los estudios realizados quedan rápidamente desactualizados, encontrándose en plena ejecución con detalles no cubiertos, incluso con las condiciones de borde alteradas. Sin embargo, dado lo anterior el proyecto sigue siendo rentable y cumple con el objetivo planteado inicialmente en la prefactibilidad."/>
    <s v="RODRIGO NAVIA PINTO"/>
    <s v="DEPARTAMENTO DE INVERSIONES - MDS"/>
    <s v="LOURDES VELEZ"/>
    <s v="DEPARTAMENTO DE ESTUDIOS - MDS"/>
  </r>
  <r>
    <s v="30084242-0"/>
    <s v="CONSTRUCCION CENTRO CULTURAL BICENTENARIO, CIUDAD DE MONTE PATRIA"/>
    <x v="9"/>
    <x v="9"/>
    <s v="LIMARI"/>
    <s v="MONTE PATRIA"/>
    <s v="4 - REGION DE COQUIMBO"/>
    <x v="5"/>
    <x v="18"/>
    <x v="31"/>
    <x v="1"/>
    <x v="1"/>
    <s v="GOBIERNO REGIONAL - REGION DE COQUIMBO"/>
    <s v="GOBIERNO REGIONAL"/>
    <s v="GOBIERNO REGIONAL"/>
    <s v="FINALIZADO"/>
    <x v="0"/>
    <s v="DISEÑO"/>
    <s v="EL OBJETO DEL PROYECTO ES SATISFACER LAS NECESIDADES DE CONTAR CON ESPACIOS APTOS PARA LA REALIZACIÓN DE ACTIVIDADES ARTÍSTICAS Y CULTURALES, DE MANERA QUE ACTUE DE PUNTO DE ENCUENTRO DEL QUEHACER CULTURAL. ADEMAS, CONTEMPLA UN MASTER PLAN QUE APORTARA AL DESARROLLO SOCIAL Y ECONOMICO DE LA COMUNA."/>
    <s v="SE CONTEMPLA LA EJECUCIÓN DE LA OBRA GRUESA Y TERMINACIONES, LAS CUALES EN SUS MUROS, MACHONES, PILARES, VIGAS, CADENAS, LOSAS, PILAREJOS, CADENETAS Y ORNAMENTOS DEBERÁN SER DE HORMIGÓN ARMADO; EN CUANTO A SUS MUROS Y MURETES DIVISORIOS, SERÁN EN TABIQUERÍA TIPO METALCOM Y VULCOMETAL Y LA CUBIERTA EXTERIOR EN MADERA LAMINADA. _x000a_EN CUANTO A LAS SUPERFICIES, EN LOS POLÍGONOS A A H, SE CONTEMPLA UN CAFÉ CULTURAL, COCINA CAFÉ, DESPENSA, SSHH MANIPULADOR, SALA DE BASURA, BODEGA ASEO, SSHH VARONES Y DAMAS GENERAL Y DISCAPACITADOS HOMBRES Y MUJERES, SALA MULTIUSO, TALLER 2, TALLER 3, SALA DE EXPOSICIÓN PATRIMONIO ARQUEOLÓGICO, LOS QUE SUMAN UNA SUPERFICIE DE 322,992 M2. RESPECTO AL  I A K, SE CONTEMPLA UNA SALA DE REUNIONES, ESPACIO DE TRABAJO, OFICINA DE DIRECCIÓN, SALA BIBLIOREDES, HALL ACCESO INFORMACIONES, ÁREA ADULTO MAYOR, ESPACIO MÚSICA, ÁREA JUVENIL, ÁREA PRENSA, CONOCIMIENTO, GUAGUATECA, PEQUEÑOS LECTORES, ÁREA DE REVISTAS, PRÉSTAMO Y ÁREA FONDO, SE TIENE UNA SUPERFICIE DE 351,587 M2; EN CUANTO AL L-M, CONTIENE ÁREA DE ESPERA, SECRETARIA, OFICINA ADMINISTRACIÓN, SSHH VARONES Y DAMAS, SALA DE REUNIONES, TALLER 1, SALA DE EXPOSICIÓN 1, HALL SALA EXPOSICIÓN, BODEGA 1 Y 2, SALA DE EXPOSICIÓN 2 Y SALA DE ENSAYO 1 Y 2. ESTO CONTEMPLA UNA SUPERFICIE DE 311,5 M2. EN CUANTO AL N-Ñ, CONTIENE AREA DE RECEPCION DE AUDITORIUM, SSHH DAMAS Y VARONES,  AUDITORIUM, CAMARINES DAMAS - VARONES  Y BODEGA. ESTO CONTEPLA UNA SUPERFICIE TOTAL DE 477,060 M2. RESPECTO AL X QUE CORRESPONDE AL ZÓCALO EL CUAL TIENE UNA SUPERFICIE DE 71,040 M2. EN CUANTO A LOS POLÍGONOS DE O-P-Q-R-S-T-U-V-W, LOS CUALES CORRESPONDEN A LOS ESPACIOS DE CIRCULACIÓN SEMICUBIERTOS, SE CONTEMPLA UNA SUPERFICIE DE 302,174M2. EN RESUMEN, LA SUP. TOTAL CONSTRUIDA CORRESPONDIENTE AL 1º NIVEL Y NIVEL ZÓCALO, CORRESPONDE A 1.836,353 M2.  POR ÚLTIMO, LOS POLÍGONOS INDICADOS EN LA DESCRIPCIÓN APARECEN INDICADOS EN PLANOS Y ESTE DEL PROYECTO. _x000a_CONTEMPLA LA ADQUISICION DE EQUIPAM. Y EQUIPOS."/>
    <n v="30646"/>
    <s v="CULTURA"/>
    <s v=" "/>
    <s v=" "/>
    <n v="10"/>
    <n v="0"/>
    <s v="No se realizaron Consultarías, ya que la propuesta resulto desierta o los oferentes quedaron fuera de bases. "/>
    <n v="-100"/>
    <n v="2"/>
    <n v="30"/>
    <s v="El equipamiento se compraron dos meses antes que se  terminaran las Obras Civiles, pero hubo un problema con la Factura que emitió el proveedor, por lo cual se retazaron, en  el tramite administrativo de la misma "/>
    <n v="1400"/>
    <n v="2"/>
    <n v="28"/>
    <s v="los equipos se compraron dos meses antes que se  terminaran las Obras Civiles, pero hubo un problema con la Factura que emitió el proveedor, por lo cual se retazaron, en  el tramite administrativo de la misma "/>
    <n v="1300"/>
    <m/>
    <m/>
    <m/>
    <m/>
    <n v="2"/>
    <n v="11"/>
    <s v="El proyecto sufrió modificaciones en cuanto a su plazo  por aumentos de Obras y Obras Extraordinarias que hicieron retrasar el  rendimiento del gasto administrativo."/>
    <n v="450"/>
    <n v="10"/>
    <n v="25"/>
    <s v="La obra tubo un suplemento de fondos aprobadas por el GORE según Ord. 5.036 de fecha 18.12.2015, las cuales fueron terminadas el día 05.01.2016 y fueron ratificadas mediante Decreto Alcaldicio N° 523 de fecha 15.01.2016, que aprueba acta de Recepción Provisoria"/>
    <n v="150"/>
    <s v="Variación &gt; al 100%"/>
    <n v="3"/>
    <n v="330"/>
    <m/>
    <m/>
    <m/>
    <m/>
    <m/>
    <m/>
    <m/>
    <m/>
    <m/>
    <m/>
    <m/>
    <m/>
    <n v="12"/>
    <n v="12"/>
    <n v="65"/>
    <n v="68"/>
    <n v="3"/>
    <s v="El Acta de entrega de terreno de las Obras Civiles se realizo el día 09.12.2013,  por modificaciones de Aumento de Plazo y Aumento y disminución de Obras  se generaron los anexos 001, 002, 003, 004 y 005,  con lo cual se recepciono mediante decreto Alcalcio la Obras Civiles con fecha 15.01.2016, no obstante a ello surgieron los problemas con las facturas del equipamiento de audio las cuales se solucionaron 11.05.2018, fecha en la cual se realizo el ultimo rendimiento de gastos"/>
    <n v="441.66666666666669"/>
    <n v="466.66666666666669"/>
    <s v="Las variaciones de de plazo del ítem obra civil corresponde a tres ampliaciones de plazo que generaron 15 meses de sobreplazo respecto del recomendado. Dichas ampliaciones se debieron a las siguientes causas :_x000a_- Falta de Información del Proyecto de Acceso (Calle Proyectada)_x000a_- Retraso por parte de CONAFE en entregar el presupuesto para mover y/o desplazar el tirante del poste de alta tensión._x000a_- Demora en autorizar el proyecto de riego y despacho de la Planta de Tratamiento._x000a_- Demora en despacho de los postes fotovoltaicos_x000a_- Aprobación de suplementos para iniciar con las obras extraordinarias y aumentos de obra_x000a__x000a_Con relación al ítem consultoría esta finalmente no se ejecutó,. SIn embargo, la institución técnica no entregó antecedentes al respecto._x000a__x000a_Los equipos y equipamiento  que igualmente registran importantes variaciones, la Institución Técnica manifiesta que estos fueron adquiridos dos meses antes de  que se  concluyeran las  Obras Civiles, pero hubo un problema con la Factura que emitió el proveedor, por lo cual se retrasaron en el trámite administrativo de la misma."/>
    <s v="Variación &gt; al 100%"/>
    <s v="Mayor a 3 años"/>
    <s v="09/12/2013"/>
    <n v="2946433"/>
    <n v="3132"/>
    <n v="2949565"/>
    <n v="2949564"/>
    <n v="1"/>
    <s v="Valor Inicial Obras Civiles $ 2696.311.048.-  _x000a_Valor Aumento de Obras y Obras Extraordinarias $ 206.421.873.-_x000a_Total Proyecto Obras Civiles  $ 2902.732.921.-"/>
    <s v="BIP = SIGFE"/>
    <x v="1"/>
    <n v="1836"/>
    <n v="1836"/>
    <n v="100"/>
    <s v="Se ejecutaron los Metros cuadrados según proyecto original."/>
    <s v="LAS MODIFICACIONES DE OBRA EFECTUADAS NO AFECTAN LA MAGNITUD PRINCIPAL DEL PROYECTO Y Se ejecutaron los Metros cuadrados según proyecto original."/>
    <x v="2"/>
    <s v="No  se realizaron Observaciones, según  decreto Alcaldicio N° 523 de fecha 15.01.2016, recepción provisoria  de las Obras Civiles"/>
    <s v="15/01/2016"/>
    <s v="No  se realizaron Observaciones, según  decreto Alcaldicio N° 3.197 de fecha 09.03.2017, recepción provisoria  de las Obras Civiles "/>
    <s v="09/03/2017"/>
    <s v="SI"/>
    <s v="15/01/2016"/>
    <s v="no existen anomalías graves que afecten el buen funcionamiento del proyecto"/>
    <s v=""/>
    <x v="0"/>
    <s v="Toda la ejecución del proyecto no se presentaron anomalías  negativas todo el proyecto se realizo y/o ejecuto de acuerdo a ET y planos del proyecto."/>
    <s v="WILLIAMS DIAZ TAPIA"/>
    <x v="23"/>
    <s v=" "/>
    <s v=""/>
    <s v="LOURDES VELEZ"/>
    <s v="DEPARTAMENTO DE ESTUDIOS - MDS"/>
    <s v="22/12/2011"/>
    <s v="22/12/2011"/>
    <n v="0"/>
    <s v="09/08/2012"/>
    <n v="231"/>
    <s v="01/12/2012"/>
    <n v="114"/>
    <s v="07/12/2013"/>
    <n v="371"/>
    <s v="07/12/2013"/>
    <n v="371"/>
    <s v="09/12/2013"/>
    <n v="2"/>
    <s v="28/01/2014"/>
    <n v="50"/>
    <n v="768"/>
    <n v="768"/>
    <s v="La diferencia de tiempo entre el primer RS y la creación de la primera asignación radica en que después del RS el proyecto debe ser priorizado por el Consejo Regional y dicha priorización se realizó a través de los acuerdos Nº 5393 y 5451, ambos de marzo y abril del 2012 respectivamente, por lo tanto entre el 25.04.2012 y el 09.08.2012 transcurrieron 100 días, tiempo razonable para designar unidad técnica y elaborar convenio mandato y resolución._x000a_La diferencia del tiempo entre la resolución de la primera asignación presupuestaria y el primer gasto administrativo, radica en que dicha -resolución se ocupa recién para formular el Convenio Mandato y la Resolución que lo aprueba, posteriormente recién se giran los gastos administrativos y el gasto de este último ítem recién se realiza cuando la unidad técnica rinde dichos recursos, así es que menos de cuatro meses es un tiempo razonable._x000a_El tiempo transcurrido (373 días ) entre entre el primer gasto administrativo se debe a que una la unidad técnica se demora en licitar y preparar las bases de licitación, posteriormente la oferta excedía el presupuesto, por lo que hubo que reevaluar el proyecto y solicitar suplemento al Consejo Regional el cual salió tramitado con fecha 24.07.2013, luego se envía aceptación de adjudicación por parte del GORE, luego el contrato tiene fecha 07.10.2013, posteriormente la empresa tiene un mes para protocolizarlo ante notario y presentar las garantías y la obra comienza con la entrega de terreno que fue el 09.12.2013."/>
    <s v="A SUMA ALZADA SIN REAJUSTE"/>
    <n v="2"/>
    <s v=""/>
    <s v=""/>
    <s v=""/>
    <s v=""/>
    <s v="SI"/>
    <s v="MUNICIPIO"/>
    <s v="SI"/>
    <s v="MUNICIPIO"/>
    <s v=""/>
    <n v="40003"/>
    <n v="14935"/>
    <n v="12906"/>
    <n v="0"/>
    <n v="3000"/>
    <n v="1956610"/>
    <n v="0"/>
    <n v="0"/>
    <n v="0"/>
    <n v="8500"/>
    <n v="2035954"/>
    <n v="40003"/>
    <n v="14935"/>
    <n v="12906"/>
    <n v="0"/>
    <n v="3000"/>
    <n v="1956610"/>
    <n v="0"/>
    <n v="0"/>
    <n v="0"/>
    <n v="8500"/>
    <n v="2035954"/>
    <s v="No hay diferencias en el monto recomendado para el primer RS original versus el RS corregido, igualmente no hay diferencias en el monto recomendado para el primer RS que da origen a la ejecución presupuestaria versus el RS corregido que da origen a la ejecución presupuestaria._x000a_Para ambos casos (Primer RS y RS que da origen a la ejecución presupuestaria) el Monto Total Recomendado versus el corregido es el mismo._x000a_En el Gobierno Regional no hubo gastos ni contratos por Consultorías no Otros Aportes Indirectos."/>
    <n v="0"/>
    <n v="12032"/>
    <n v="31667"/>
    <n v="0"/>
    <n v="3132"/>
    <n v="2902733"/>
    <n v="0"/>
    <n v="0"/>
    <n v="0"/>
    <n v="0"/>
    <n v="2949564"/>
    <s v="La obra presenta un aumento de contrato por $206.421.873.- con lo que da un total contrato de $2.902.732.921.- lo que corresponden a obras para corregir estructura, mejoramiento de calidad y terminaciones en áreas de acceso y mejoramiento de la zona asociada al teatro._x000a_En el Gobierno Regional no hubo gastos ni contratos por Consultorías no Otros Aportes Indirectos."/>
    <n v="0"/>
    <n v="12032"/>
    <n v="31667"/>
    <n v="0"/>
    <n v="3132"/>
    <n v="2902733"/>
    <n v="0"/>
    <n v="0"/>
    <n v="0"/>
    <n v="0"/>
    <n v="2949564"/>
    <s v="No existen diferencias con el SIGFE._x000a_En el Gobierno Regional no hubo gastos ni contratos por Consultorías ni Otros Aportes Indirectos."/>
    <n v="0"/>
    <x v="1"/>
    <n v="0"/>
    <n v="12032"/>
    <n v="31667"/>
    <n v="0"/>
    <n v="3132"/>
    <n v="2902733"/>
    <n v="0"/>
    <n v="0"/>
    <n v="0"/>
    <n v="0"/>
    <n v="2949564"/>
    <n v="0"/>
    <n v="12582"/>
    <n v="32273"/>
    <n v="0"/>
    <n v="3797"/>
    <n v="3199390"/>
    <n v="0"/>
    <n v="0"/>
    <n v="0"/>
    <n v="0"/>
    <n v="3248042"/>
    <s v="La situación más importante y que se resolvió a través del aumento de obras, fue la corrección estructural de una viga a la entrada, la que si no se corregía se podía caer._x000a_Esto implica que el ingeniero calculista cometió un error y dicho proyecto fue aprobado con ese error, y luego el Gobierno Regional debe hacerse cargo con sus recursos de corregir esos errores siendo que no somos el ente que revisa los proyectos antes de ser recomendados."/>
    <n v="51406"/>
    <n v="19192"/>
    <n v="16585"/>
    <n v="0"/>
    <n v="3855"/>
    <n v="2514359"/>
    <n v="0"/>
    <n v="0"/>
    <n v="0"/>
    <n v="10923"/>
    <n v="2616320"/>
    <n v="3158301"/>
    <n v="0"/>
    <n v="12688"/>
    <n v="32273"/>
    <n v="0"/>
    <n v="3797"/>
    <n v="3416446"/>
    <n v="0"/>
    <n v="0"/>
    <n v="0"/>
    <n v="0"/>
    <n v="3465204"/>
    <n v="0"/>
    <n v="12581"/>
    <n v="32273"/>
    <n v="0"/>
    <n v="3797"/>
    <n v="3195658"/>
    <n v="0"/>
    <n v="0"/>
    <n v="0"/>
    <n v="0"/>
    <n v="3244309"/>
    <n v="32.445725293542083"/>
    <n v="24.002759601272004"/>
    <n v="27.096329521758822"/>
    <n v="-6.3746607703327189"/>
    <n v="2.7232363223137934"/>
    <n v="1767.0528322440086"/>
    <n v="1740.5544662309369"/>
    <s v="LAS VARIACIONES DEL COSTO REAL EJECUTADO RESPECTO DEL RECOMENDADO SE EXPLICAN POR DOS RAZONES:_x000a_1) EL PROYECTO FUE REEVALUADO UNA VEZ DEBIDO A QUE SE REQUIRIÓ ADQUIRIR EQUIPOS Y EQUIPAMIENTOS QUE NO SE CONTEMPLARON EN EL LISTADO DEL PROYECTO ORIGINAL, PERO QUE SE CONSIDERAN NECESARIOS PARA EL BUEN FUNCIONAMIENTO DE CENTRO CULTURAL. _x000a_LOS EQUIPOS Y EQUIPAMIENTO SOLICITADOS ESTÁN ORIENTADOS A DOTAR DE AUDIO AL SALÓN DE ARTES ESCÉNICAS Y PROPORCIONAR LOS EQUIPOS DE SEGURIDAD PARA DICHO CENTRO. EL AUMENTO DEL COSTO DEL PROYECTO EN EQUIPOS ES DE M$ 18.661, LO QUE EQUIVALE A UN 144% DEL MONTO ORIGINAL EN ESTE ÍTEM Y EN EQUIPAMIENTO EL COSTO ES DE M$ 6.036, LO QUE EQUIVALE DEL MONTO ORIGINAL EN ESTE ÍTEM A UN 40%._x000a__x000a_2) DURANTE LA EJECUCIÓN DEL PROYECTO SE EFECTUARON MODIFICACIONES DE CONTRATO RELACIONADAS CON AUMENTOS Y DISMINUCIONES DE OBRA Y OBRAS EXTRAORDINARIAS RELACIONADAS CON: _x000a_- Modificaciones de Alturas de los Muros Tipo MC1, MC2, MC3, MC4, MC5 y MC6_x000a_- Modificaciones de la Tabiquería interior de la Cafetería_x000a_ - suministro e instalaciones de luminaria Auto energizadas sector acceso  peatonal proyecto y estacionamientos vehiculares_x000a_- suministro e instalación de soleras por el contorno del proyecto_x000a_- cambio de radieres de hormigón lavado por baldosas prefabricadas._x000a_- suministro e instalación  y puesta en marcha  de una planta de tratamiento de aguas servidas_x000a_- Suministro e instalación de redes de regadío automático con aguas residuales_x000a_- Ampliación del área del escenario  del salón artes escénicas_x000a_- Suministro e instalación de cortinaje de escenario salón artes escénicas Y_x000a_- Suministro e instalación de Aire Acondicionado en Salón Artes escénicas.  _x000a__x000a_LAS CONSULTORÍAS NO SE CONTRATÓ Y EL ÍTEM OTROS APORTES INDIRECTOS QUE CONSTA EN LA FICHA DEL PROYECTO NO SE DISPONEN DE ANTECEDENTES CON RELACIÓN A SU GASTO."/>
    <s v="Variación Mayor a 20%"/>
    <s v="Variación Mayor a 20%"/>
    <s v="Grande"/>
    <s v="Grande"/>
    <s v="PILAR GLORIA HUERTA ROJAS"/>
    <x v="10"/>
    <s v=" "/>
    <s v=""/>
    <s v="LOURDES VELEZ"/>
    <s v="DEPARTAMENTO DE ESTUDIOS - MDS"/>
    <s v="SI"/>
    <n v="2605397"/>
    <n v="206422"/>
    <n v="7.9228616598545258"/>
    <s v="Modificaciones de Alturas de los Muros Tipo MC1, MC2, MC3, MC4, MC5 y MC6,  Modificaciones de la Tabiquería interior de la Cafetería, suministro he instalaciones de luminaria Auto energizadas sector acceso  peatonal proyecto y estacionamientos vehiculares, suministro he instalación de soleras por el contorno del proyecto, cambio de radieres de hormigón lavado por baldosas prefabricadas,  suministro he instalación   y puesta en marcha  de una planta de tratamiento de aguas servidas y suministro he instalación de redes de regadío automático con aguas residuales, ampliación del área del escenario  del salón artes escénicas, suministro he instalación de cortinaje de escenario salón artes escénicas y suministro he instalación de Aire Acondicionado en Salón Artes escénicas.  "/>
    <x v="0"/>
    <s v="SI"/>
    <n v="1"/>
    <n v="2605390"/>
    <n v="3158301"/>
    <n v="21.221813241011912"/>
    <s v="SI BIEN EL SISTEMA INDICA QUE SE REALIZARON TRES REEVALUACIONES ESTAS FUERON SOLO EXTENSIÓN DE PLAZO, POR LO TANTO SE REALIZO SOLO UNA REEVALUACIÓN. EN LA ETAPA DE EJECUCIÓN,  A PETICIÓN DE LA ENTIDAD FINANCIERA A TRAVÉS DEL OFICIO N° 2051 DE FECHA 04.06.2012 DEL GOBIERNO REGIONAL, PARA AGREGAR Y CORREGIR &quot;DESCRIPCIÓN DE ACTIVIDADES A REALIZAR&quot; Y EL &quot;CALENDARIO DE_x000a_FINANCIAMIENTO DE LA INVERSIÓN&quot; DE ACUERDO A LO INDICADO EN LA GLOSA PRESUPUESTARIA CORRESPONDIENTE A LA DEFINICIÓN DE EQUIPAMIENTO Y EQUIPO._x000a_REEVALUACIÓN DEL PROYECTO DEBIDO A QUE SE REQUIERE ADQUIRIR EQUIPOS Y EQUIPAMIENTOS QUE NO SE CONTEMPLARON EN EL LISTADO PROYECTO ORIGINAL, PERO QUE SE CONSIDERAN NECESARIOS PARA EL BUEN FUNCIONAMIENTO DE CENTRO CULTURAL. LOS EQUIPOS Y EQUIPAMIENTO SOLICITADOS ESTÁN ORIENTADOS A DOTAR DE AUDIO AL SALÓN DE ARTES ESCÉNICAS Y PROPORCIONAR LOS EQUIPOS DE SEGURIDAD PARA DICHO CENTRO. EL AUMENTO DEL COSTO DEL PROYECTO EN EQUIPOS ES DE M$ 18.661.-LO QUE EQUIVALE A UN 144% DEL MONTO ORIGINAL EN ESTE ÍTEM Y EN EQUIPAMIENTO EL COSTO ES DE M$ 6.036.- LO QUE EQUIVALE DEL MONTO ORIGINAL EN ESTE ÍTEM A UN_x000a_40%."/>
    <x v="1"/>
    <s v="CAE / USUARIO EQUIVALENTE"/>
    <n v="6"/>
    <n v="4.3899999999999997"/>
    <n v="-26.833333333333343"/>
    <x v="0"/>
    <s v="VALOR ACTUALIZADO COSTOS INV. OPER. Y MANTEN."/>
    <n v="1939"/>
    <n v="1544"/>
    <n v="-20.37132542547705"/>
    <s v="SE CORRIGEN LOS INDICADORES ECONÓMICOS YA QUE LOS QUE SE PRESENTAN EN LA FICHA IDI ACTUAL CORRESPONDEN A LOS INDICADORES MODIFICADOS CON LA REEVALUACIÓN, LOS CUALES SON LOS INDICADORES REALES EX POST Y EN LOS INDICADORES RECOMENDADOS ORIGINALES SE DEJAN LOS QUE FUERON CALCULADOS CON LA PRIMERA RECOMENDACIÓN RS."/>
    <x v="0"/>
    <s v="EN PLAZOS, HUBO TRES AMPLIACIONES DE PLAZO QUE ORIGINARON 15 MESES DE MAYOR PLAZO RESPECTO DEL RECOMENDADO._x000a_EN COSTOS,  EL PROYECTO FUE REEVALUADO PARA ADQUIRIR EQUIPOS Y EQUIPAMIENTOS QUE NO SE CONTEMPLARON EN EL LISTADO DEL PROYECTO ORIGINAL Y ADICIONALMENTE SE REALIZARON MODIFICACIONES DE CONTRATO, SIENDO LA más importante y que se resolvió a través del aumento de obras, la corrección estructural de una viga a la entrada. eSTAS SITUACIONES OCASIONARON UN INCREMENTO DEL COSTO REAL RESPECTO DEL RECOMENDADO EN UN 24%._x000a_Se ejecutaron los Metros cuadrados según proyecto original Y EL PROYECTO SE ENCUENTRA EN OPERACIÓN NORMAL._x000a_FINALMENTE EL PROYECTO LOGRÓ CUMPLIR CON EL OBJETO DE LA CONSTRUCCIÓN CENTRO CULTURAL BICENTENARIO LOGRANDO CON ELLO SATISFACER LAS NECESIDADES DE CONTAR CON ESPACIOS APTOS PARA LA REALIZACIÓN DE ACTIVIDADES ARTÍSTICAS Y CULTURALES, DE MANERA QUE ACTÚE DE PUNTO DE ENCUENTRO DEL QUEHACER CULTURAL. ADEMAS, CONTEMPLA UN MASTER PLAN QUE APORTARA AL DESARROLLO SOCIAL Y ECONÓMICO DE LA COMUNA."/>
    <s v="TATIANA ARANTXAZU  RENTERÍA LUCO"/>
    <s v="SEREMI DE DESARROLLO SOCIAL REGION DE COQUIMBO"/>
    <s v="LOURDES VELEZ"/>
    <s v="DEPARTAMENTO DE ESTUDIOS - MDS"/>
  </r>
  <r>
    <s v="30083147-0"/>
    <s v="MEJORAMIENTO ACERAS 7 CALLES DE LA COMUNA DE HUALPEN"/>
    <x v="2"/>
    <x v="2"/>
    <s v="CONCEPCION"/>
    <s v="HUALPEN"/>
    <s v="8 - REGION DEL BIO BIO"/>
    <x v="7"/>
    <x v="7"/>
    <x v="27"/>
    <x v="1"/>
    <x v="1"/>
    <s v="GOBIERNO REGIONAL - REGION DEL BIO BIO"/>
    <s v="GOBIERNO REGIONAL"/>
    <s v="GOBIERNO REGIONAL"/>
    <s v="FINALIZADO"/>
    <x v="2"/>
    <s v="PERFIL"/>
    <s v="HUALPÉN, CARECIÓ POR MUCHOS AÑOS DE INICIATIVAS QUE MEJORARAN LAS CONDICIONES DE SUS HABITANTES, PRINCIPALMENTE AL MEJORAMIENTO DE ESPACIOS PÚBLICOS, ANTE ESTO SE REQUIERE RESOLVER LA SITUACIÓN ACTUAL DEL TRANSITO PEATONAL INEXISTENTE Y MEJORAR LAS ACERAS ALTAMENTE DETERIORADAS, AGREGANDO SUPERFICIE"/>
    <s v="SUPERFICIE ACERAS DE HORMIGÓN_x0009_: 8.738 M²_x000a_SUPERFICIE DISPOSITIVOS DE RODADOS_x0009_: 140 UNIDADES_x000a_SUPERFICIE ADOCRETOS_x0009__x0009_: 8.569 M²_x000a_SUPERFICIE BATUCO_x0009__x0009__x0009_: 10.055 M²_x000a_TOTAL SUPERFICIE_x0009__x0009__x0009_: 27.362 M²_x000a__x000a_ _x000a_POBLACIÓN RENE SCHNEIDER:_x000a_NUEVA IMPERIAL ENTRE COLÓN Y ARTEAGA ALEMPARTE:_x000a_LARGO CALLE: 540 M; SUPERFICIE PROYECTADA: 3.680 M²;ACERAS DE HORMIGÓN_x0009_: 842 M²; ACERAS DE ADOQUÍN: 1.372 M²; ACERAS DE BATUCO: 1.466 M²; DISPOSITIVOS DE RODADOS: 19 UNIDADES_x000a__x000a_MALLECO ENTRE NUEVA IMPERIAL Y PUERTO SAAVEDRA: _x000a_LARGO CALLE: 430 M; SUPERFICIE PROYECTADA: 4.162 M²; ACERAS DE HORMIGÓN: 1.161 M²; ACERAS DE ADOQUÍN: 1.417 M²; ACERAS DE BATUCO: 1.584 M²; DISPOSITIVOS DE RODADOS: 13 UNIDADES _x000a__x000a_PUERTO SAAVEDRA ENTRE COLÓN Y MALLECO:_x000a_LARGO CALLE: 198 M; SUPERFICIE PROYECTADA: 1.216 M²; ACERAS DE HORMIGÓN: 370 M²; ACERAS DE ADOQUÍN: 425 M²; ACERAS DE BATUCO: 421 M²; DISPOSITIVOS DE RODADOS: 15 UNIDADES_x000a__x000a_POBLACIÓN ARMANDO ALARCÓN DEL CANTO:_x000a_POSTDAM ENTRE RECONQUISTA Y GRAN BRETAÑA:_x000a_LARGO CALLE: 754 M; SUPERFICIE PROYECTADA: 8.744 M²; ACERAS DE HORMIGÓN: 3.429 M²; ACERAS DE ADOQUÍN: 2.259 M²; ACERAS DE BATUCO: 3.056 M²; DISPOSITIVOS DE RODADOS: 40 UNIDADES_x000a__x000a_POBLACIÓN PARQUE CENTRAL:_x000a_LOS ZORZALES ENTRE ARTEAGA ALEMPARTE Y LOS GORRIONES:_x000a_LARGO CALLE: 412 M; SUPERFICIE PROYECTADA: 5.678 M²; ACERAS DE HORMIGÓN: 1.732 M²; ACERAS DE ADOQUÍN: 1.763 M²; ACERAS DE BATUCO: 2.183 M²; DISPOSITIVOS DE RODADOS: 22 UNIDADES_x000a_ _x000a_LOS GORRIONES ENTRE LOS FAISANES Y LAS TORCAZAS:_x000a_LARGO CALLE: 174 M; SUPERFICIE PROYECTADA: 1.480 M²; ACERAS DE HORMIGÓN: 547 M²; ACERAS DE ADOQUÍN: 418 M²; ACERAS DE BATUCO: 515 M²; DISPOSITIVOS DE RODADOS: 17 UNIDADES_x000a__x000a_LOS FAISANES ENTRE LOS GORRIONES Y ARTEAGA ALEMPARTE:_x000a_LARGO CALLE: 298 M; SUPERFICIE PROYECTADA: 2.402 M²; ACERAS DE HORMIGÓN: 657 M²; ACERAS DE ADOQUÍN: 915 M²; ACERAS DE BATUCO: 830 M²; DISPOSITIVOS DE RODADOS: 14 UNIDADES"/>
    <n v="21455"/>
    <s v="FONDO COMPENSACION REGIONAL"/>
    <s v=" "/>
    <s v=" "/>
    <n v="12"/>
    <n v="6"/>
    <s v="No existieron ampliaciones de plazo y no se utilizó el total de los recursos disponibles. Existieron 5 contratos durante el periodo de 01 de  agosto de 2015 hasta el 31 de enero de 2016. De lso 5 contratos 2 profesionales presentaron su renuncia antes de terminar su plazo de contrato."/>
    <n v="-50"/>
    <m/>
    <m/>
    <m/>
    <m/>
    <m/>
    <m/>
    <s v=""/>
    <m/>
    <m/>
    <m/>
    <m/>
    <m/>
    <m/>
    <m/>
    <m/>
    <m/>
    <n v="12"/>
    <n v="34"/>
    <s v="1._x0009_D.A Nº3022 de fecha 8.10.2014, Autoriza llamado a licitación pública._x000a_2._x0009_D.A.Nº387 de fecha 05.03.2015, Aprueba oferta y adjudica licitación pública._x000a_3._x0009_D.A.Nº969 de fecha 03.05.2015, Aprueba y ratifica contrato._x000a_4._x0009_Contrato aceras 7 calles, de fecha 20.04.2015._x000a_5._x0009_Acta de Entrega de Terreno de fecha  08.06.2015_x000a_6._x0009_D.A.Nº395  de fecha 04.03.2016, que autoriza paralización de las obras por un plazo de 60 días corridos, para solicitar autorización al Gobierno Regional  de recursos adicionales  informado por la unidad técnica sobre problemas con los adocretos._x000a_7._x0009_D.A.Nº728 de fecha 04.05.2016, Autoriza prolongación de las obras en virtud de los procesos administrativos los cuales se encuentran en tramitación, de acuerdo a lo observado por el Gobierno Regional, por el plazo equivalente al proceso administrativo que se está llevando a cabo._x000a_8._x0009_D.A.Nº2084 de fecha 26.12.2016, 1.-  Apruébese disminución de obras y obras extraordinarias, autorizado a través del Gobierno Regional. 2.-además se aprueba modificación de contrato por obras extraordinarias por un total de $34.966.625 de acuerdo a lo establecido por la unidad técnica en informe técnico a fin de dar un buen término a la obra. en su punto 3.- Autoríza levantar paralización de obras y 4.- Autoriza aumento de plazo por una cantidad de 75 días corridos._x000a_9._x0009_Modificación contrato de fecha  20.02.2017, Modificación contrato según lo dispuesto en el D.A.Nº 2084_x000a_10._x0009_D.A.Nº388 de fecha 13.03.2017.Aprueba y ratifica modificación contrato. (aumento de obras)_x000a_11._x0009_D.A.Nº448 21.03.2017, Autorícese paralización de los trabajos a contar del 21.03.2017 y por el periodo de tiempo de aprobación del Gobierno Regional de las modificaciones del contrato por disminución de obras._x000a_12._x0009_D.A.Nº1107 de fecha  07.07.2017. 1.-Apruébese modificación de contrato por disminución de obras por un monto de $15.253.521.- 2.- Apruébese levante , Aclars el decreto Alcaldicio N°2084 de fecha 26.12.2016 en el siguiente sentido: el levante de la paralización correrá a contar de la notificación al contratista._x000a_14._x0009_Modificación de Contrato de fecha  20.07.2017., por disminución de obras._x000a_15._x0009_D.A.Nº31 de fecha .12.01.2018. Ratifíquese contrato modificatorio y anexo de contrato referido a l disminución de obras._x000a_16._x0009_D.A.Nº323  de fecha 14.03.2018, que nombra comisión e recepción provisional y definitiva._x000a_17._x0009_Acta Recepción Provisional de fecha 06.04.2018_x000a_18._x0009_D.A.Nº704 de fecha  04.06.2018, apruéba acta de recepción provisional._x000a_19._x0009_Acta Recepción definitiva de fecha 30.04.2019 _x000a_20._x0009_Liquidación de Contrato de fecha 30.04.2019_x000a_21._x0009_D.A.Nº805 de fecha 11.06.2019 Aprueba acta de recepción definitiva y liquidación de contrato."/>
    <n v="183.33333333333334"/>
    <s v="Variación &gt; al 100%"/>
    <n v="1"/>
    <n v="243"/>
    <m/>
    <m/>
    <m/>
    <m/>
    <m/>
    <m/>
    <m/>
    <m/>
    <m/>
    <m/>
    <m/>
    <m/>
    <n v="12"/>
    <n v="12"/>
    <n v="34"/>
    <n v="34"/>
    <n v="0"/>
    <s v="La primera modificación  fue la solicitud de aumento de recursos productos de la necesidad de mejorar la base de adocretos, disminuyendo la cama de arena para reemplazarla por mortero de pega con el objeto de evitar el desplazamiento de los adocretos y cumplir su funciono de  confinar las aceras  separando  la zona de area verde.  Esta aprobación por parte del GORE y los tiempos de respuestas a observaciones obligó a una paralización de obras por un total de 297 días (04.03.2016 al 16.03.2017) y  un aumento del plazo en 75 días corridos._x000a__x000a_Luego se autoriza una nueva paralización mientras se resuelve solicitud al GORE ahora para disminuir obras producto del traslapo de  áreas de construcción con la Cicloruta y Eje Colón, por lo cual se deben disminuir las superficies que ya no consultan aceras por corresponder  a los proyectos ya indicados. La nueva paralización alcanzó a 310 dias (21.03.2017 al 25.01.2018)._x000a__x000a_El plazo de terminación con modificaciones y paralización  corresponde a 05.05.2018_x000a_El término real de terminación de la obra 27.03.2018. "/>
    <n v="183.33333333333334"/>
    <n v="183.33333333333334"/>
    <s v="El ítem de obras civiles fue contratado para ser ejecutado en un plazo de 10  meses, los cuales debieron enfrentar una paralización de obras, asociada a la aprobación de la unidad financiera, por una modificación de las especificaciones técnicas. Esta paralización alcanzo a 10 meses, que una vez aprobada se le sumo un aumento de plazo de 2,5 meses.  Con posterioridad se enfrento a una segunda modificatorio de plazo, debido a intervenciones de un proyecto del MINVU en el sector, que significaron disminuciones de obras. Esta modificación alcanzo a 10 meses, a la espera de su aprobación .  De acuerdo a esto, la variación que presenta el plazo de ejecución en relación a lo recomendado ( 184%%) se explica íntegramente en las modificaciones que enfrento el contrato original._x000a__x000a_Por el contrario, el ítem de consultorias presenta una variación de -49% respecto a lo recomendado. Esto se explica por que varios de los contratos asociados a este ítem se terminaron antes de tiempo, justificado por las paralizaciones de las obras civiles,."/>
    <s v="Variación &gt; al 100%"/>
    <s v="Tres años"/>
    <s v="08/06/2015"/>
    <n v="928671"/>
    <n v="0"/>
    <n v="928671"/>
    <n v="928674"/>
    <n v="-3"/>
    <s v="Contrato  de fecha 20.04.2015 por un monto de $ 1.147.080.950_x000a_Modificación de Contrato de fecha 20.02.2017 por aumento de obras en $34.966.625_x000a_Modificación de Contrato de fecha  20.07.2017 por disminución de obras en $15.253.521_x000a__x000a_Respecto a las consultorías, se realizaron 5 contratos simultáneamente para inspeccionar las aceras en las  7 calles que incluía el proyecto, 2 contratos fueron terminados anticipadamente por renuncia voluntaria de los profesionales Alejandro Díaz y Constanza Tapia. Los otros 3 profesionales fueron contratados desde el 01.08.2015 hasta el 31.01.2016 y se les  pagaron todos sus honorarios. A la Profesional Daniela Van Looeveren se modificó su contrato por lo cual los 3 meses finales de los 6 originales tiene otro monto de pago._x000a_Total Consuloría 19.266.654_x000a_Total Pagado por profesional:_x000a_Constanza Tapia         $ 3.600.000_x000a_Alejandro Diaz            $ 1.999.998_x000a_Heidi Goring                $ 4.666.662_x000a_Werner Pinto               $ 4.666.662_x000a_Daniela Van Looveren $4.333.332"/>
    <s v="BIP = SIGFE"/>
    <x v="1"/>
    <n v="27362"/>
    <n v="26973"/>
    <n v="98.578320298223815"/>
    <s v="De las  modificaciones que tuvo la obra, la segunda de ellas consideró disminución de obras productor que  en varios tramos donde correspondía ejecución de aceras, se traslaparon con obras de Ciclorutas y Eje Colón, lo que significó informar y proceder con la  disminución de obras. _x000a_Disminución:_x000a_176 m2 Baldosas_x000a_187 m2 Veredas_x000a_26 m2 Adocretos"/>
    <s v="El proyecto presenta una disminución del 1,4%  del área a intervenir en relación a lo recomendado. Esta variación se justifica en que un proyecto del MINVU ejecuto las obras requeridas y por ello se disminuyo del contrato estas obras."/>
    <x v="1"/>
    <s v="Recepción sin observaciones por parte de la Comisión de Recepción Provisional nombrada por Decreto Alcaldicio Nº 323 de fecha 14.03.2018. El Acta  de fecha 06.04.2018 en comento fue decretada con el número  704  de fecha 04.06.2018 "/>
    <s v="06/04/2018"/>
    <s v="Recepción sin observaciones por parte de la Comisión de Recepción Definitiva nombrada por Decreto Alcaldicio Nº 323 de fecha 14.03.2018. El Acta de fecha 30.03.2019 en comento fue decretada con el número  805  de fecha 11.06.2019 "/>
    <s v="30/03/2019"/>
    <s v="SI"/>
    <s v="29/05/2018"/>
    <s v="no hay antecedentes"/>
    <s v=""/>
    <x v="0"/>
    <s v="Las situaciones negativas se pueden definir en los aumentos y disminuciones de obra porque atrasan los procesos de ejecución toda vez que cada modificación requiere un tiempo de informes y luego aprobaciones por parte del Gobierno Regional que a veces se extienden mas de lo previsto y se debe proceder con extensiones de plazos y renovaciones de garantías entre otros por menores."/>
    <s v="LORENA LEPEZ MUÑOZ"/>
    <x v="30"/>
    <s v="HAROLD YEVENES S."/>
    <s v="SEREMI DE DESARROLLO SOCIAL REGION DEL BIO BIO"/>
    <s v="LOURDES VELEZ"/>
    <s v="DEPARTAMENTO DE ESTUDIOS - MDS"/>
    <s v="13/12/2010"/>
    <s v="27/06/2013"/>
    <n v="927"/>
    <s v="10/01/2014"/>
    <n v="197"/>
    <s v="NA"/>
    <n v="0"/>
    <s v="20/04/2015"/>
    <n v="465"/>
    <s v="20/04/2015"/>
    <n v="465"/>
    <s v="08/06/2015"/>
    <n v="49"/>
    <s v="04/03/2016"/>
    <n v="270"/>
    <n v="1908"/>
    <n v="981"/>
    <s v="SIN OBSERVACIONES."/>
    <s v="A SUMA ALZADA SIN REAJUSTE"/>
    <n v="1"/>
    <s v=""/>
    <s v=""/>
    <s v=""/>
    <s v=""/>
    <s v="NO"/>
    <s v="MUNICIPIO"/>
    <s v="SI"/>
    <s v="MUNICIPIO"/>
    <s v="El municipio postulo directamente a etapa de ejecución y con recursos propios realizo la etapa de diseño."/>
    <n v="24000"/>
    <n v="0"/>
    <n v="0"/>
    <n v="0"/>
    <n v="0"/>
    <n v="973742"/>
    <n v="0"/>
    <n v="0"/>
    <n v="0"/>
    <n v="0"/>
    <n v="997742"/>
    <n v="26197"/>
    <n v="0"/>
    <n v="0"/>
    <n v="0"/>
    <n v="0"/>
    <n v="1062789"/>
    <n v="0"/>
    <n v="0"/>
    <n v="0"/>
    <n v="0"/>
    <n v="1088986"/>
    <s v="SIN OBSERVACIONES"/>
    <n v="24933"/>
    <n v="0"/>
    <n v="0"/>
    <n v="0"/>
    <n v="0"/>
    <n v="1166824"/>
    <n v="0"/>
    <n v="0"/>
    <n v="0"/>
    <n v="0"/>
    <n v="1191757"/>
    <s v="CONTRATO : $1.147.080.950 DEL 20/04/2015_x000a_EMPRESA: SOCIEDAD CONSTRUCTORA CORDILLERA NORTE_x000a_MODIFICACIÓN DE CONTRATO N°1, MONTO AUMENTO EFECTIVO DE $34.996.625 (OBRAS EXTRAORDINARIAS $37.733.529 Y DISMINUCIÓN DE OBRAS POR $2.736.904). MODIFICACIÓN QUE PERMITE CAMBIAR LA BASE DE SUJECIÓN DE LOS ADOCRETOS Y ASÍ EVITAR SU DESPLAZAMIENTO. OFICIO 3572 DEL 21/09/2016 DEL GORE._x000a__x000a_MODIFICACIÓN DE CONTRATO N°2, MONTO DISMINUCIÓN DE OBRAS $15.253.521. OFICIO 1887 DEL 16/06/2017 DEL GORE._x000a__x000a_CONTRATOS ASESORIAS: _x000a_N°1 CONSTANZA TAPIA MORALES POR $7.200.000 DEL 01/08/2015_x000a_N°2 ALEJANDRO DIAZ QUIROZ POR $3.999.996 DEL 01/08/2015_x000a_N°3 DANIELA DEL CARMEN VAN LOOVEREN POR $3.333.330 CON AUMENTO DE $1.000.000 DEL 01/08/2015_x000a_N°4 VERNER PINTO ARTEAGA PÓR $4.666.662 DEL 01/08/2015_x000a_N°5 HEIDI KATHERIN GORING KIEL POR $4.666.662 DEL 01/08/2015"/>
    <n v="19272"/>
    <n v="0"/>
    <n v="0"/>
    <n v="0"/>
    <n v="0"/>
    <n v="1166822"/>
    <n v="0"/>
    <n v="0"/>
    <n v="0"/>
    <n v="0"/>
    <n v="1186094"/>
    <s v="OBRAS CIVILES:_x000a_04/03/2016 $61.780.397_x000a_04/03/2016 $193.552.567_x000a_13/04/2016 $212.526.952_x000a_12/05/2017 $441.545.611_x000a_28/08/2016 $257.416.526_x000a__x000a_ASESORIAS:_x000a_CONSTANZA TAPIA MORALES:_x000a_30/09/2015 $900.000_x000a_30/09/2015 $900.000_x000a_30/11/2015 $900.000_x000a_20/12/2015 $900.000 SALDO POR $3.600.000 DEBIDO A RENUNCIA DEL CONSULTOR._x000a__x000a_ALEJANDRO DIAZ QUIROZ _x000a_30/09/2015 $666.666_x000a_13/10/2015 $666.666_x000a_30/11/2015 $666.666 SALDO POR PAGAR $1.999.998 POR RENUNCIA DEL CONSULTOR _x000a__x000a_HEIDI KATHERIN GORING KIEL_x000a_30/09/2015 $777.777_x000a_13/10/2015 $777.777_x000a_30/11/2015 $777.777_x000a_29/12/2015 $777.777_x000a_08/02/2016 $777.777_x000a_Sin fecha $777.777_x000a__x000a_DANIELA DEL CARMEN VAN LOOVEREN NUÑEZ_x000a_30/09/2015 $555.555_x000a_13/10/2015 $555.555_x000a_30/11/2015 $555.555_x000a_29/12/2015 $888.889_x000a_08/02/2016 $888.889_x000a_04/03/2016 $888.889_x000a__x000a_WERNER PINTO ARTEAGA_x000a_30/09/2015 $777.777_x000a_13/10/2015 $777.777_x000a_30/11/2015 $777.777_x000a_29/12/2015 $777.777_x000a_08/02/2016 $777.777_x000a_04/03/2016 $777.777"/>
    <n v="257420"/>
    <x v="0"/>
    <n v="19268"/>
    <n v="0"/>
    <n v="0"/>
    <n v="0"/>
    <n v="0"/>
    <n v="909406"/>
    <n v="0"/>
    <n v="0"/>
    <n v="0"/>
    <n v="0"/>
    <n v="928674"/>
    <n v="20657"/>
    <n v="0"/>
    <n v="0"/>
    <n v="0"/>
    <n v="0"/>
    <n v="947451"/>
    <n v="0"/>
    <n v="0"/>
    <n v="0"/>
    <n v="0"/>
    <n v="968108"/>
    <s v="El proyecto presentó una demora considerable en el tema administrativo y avance físico, ya que la Municipalidad solicitó disminución de contrato porque la empresa no podía ejecutar algunos tramos de aceras, debido a que se contraponían directamente con otra obra que estaba ejecutando SERVIU. Esta disminución se aprueba por Ord. N°1887 del 16/06/2017 por el Gobierno Regional. Cabe señalar que el estado de pago N°4 se pagó el 16/06/2017 y la demora en presentar el N°5 y último al Gore, se debió a atrasos en trámites administrativos de la Municipalidad, como por ejemplo Decretar la modificación de contrato del 16/06/2017, lo que se realizó el 12/01/2018 y que permitió reiniciar las obras (estaban paralizadas) y darlas por finalizadas el 27/03/2018.-"/>
    <n v="31762"/>
    <n v="0"/>
    <n v="0"/>
    <n v="0"/>
    <n v="0"/>
    <n v="1288537"/>
    <n v="0"/>
    <n v="0"/>
    <n v="0"/>
    <n v="0"/>
    <n v="1320299"/>
    <n v="0"/>
    <n v="26873"/>
    <n v="0"/>
    <n v="0"/>
    <n v="0"/>
    <n v="0"/>
    <n v="1257176"/>
    <n v="0"/>
    <n v="0"/>
    <n v="0"/>
    <n v="0"/>
    <n v="1284049"/>
    <n v="20593"/>
    <n v="0"/>
    <n v="0"/>
    <n v="0"/>
    <n v="0"/>
    <n v="1219484"/>
    <n v="0"/>
    <n v="0"/>
    <n v="0"/>
    <n v="0"/>
    <n v="1240077"/>
    <n v="-2.7455902034311919"/>
    <n v="-6.0760479255077886"/>
    <n v="-5.3590234506265659"/>
    <n v="-3.424479906919442"/>
    <m/>
    <n v="45.974752530308088"/>
    <n v="45.211285359433511"/>
    <s v="Los montos contratados y costos reales del proyecto no tuvieron variación significativa respecto al monto recomendado.  El ítem de obras civiles fue contratado, incluyendo las modificaciones de contrato,  por M$ 1257.17. Este monto presenta una variación de -2,43% en relación a lo contratado, lo que se considera poco significativa. El gasto real presenta una variación del -5,36% respecto a lo contratado. Esta variación se justifica en cargos asociados a los estados de pago y los  ajustes de moneda._x000a_En las consultorias, el gasto contratado presenta una variación de -15,62%  en relación a lo recomendado y lo gastado es inferior en un 28,11% en relación a lo contratado. Esta variación se justifica por términos anticipados de contratos de consultorias , que se condicen con las paralizaciones de obras que enfrento el proyecto._x000a_El proyecto no tuvo reevalución, pero sí una modificación de 1,50% debido a que el ítem de obras civiles presenta un aumento neto  de M$19.713, que corresponde a modificaciones en las materialidades definidas en las especificaciones técnicas y variaciones en las magnitudes contratadas. Esta modificación se encuentra dentro del rango 10% considerado como aceptable."/>
    <s v="Variación de 0 a +-10%"/>
    <s v="Variación de 0 a +-10%"/>
    <s v="Grande"/>
    <s v="Grande"/>
    <s v="JACQUELINE CARRASCO MUÑOZ"/>
    <x v="9"/>
    <s v="HAROLD YEVENES S."/>
    <s v="SEREMI DE DESARROLLO SOCIAL REGION DEL BIO BIO"/>
    <s v="LOURDES VELEZ"/>
    <s v="DEPARTAMENTO DE ESTUDIOS - MDS"/>
    <s v="SI"/>
    <n v="1313826"/>
    <n v="19713"/>
    <n v="1.5004269971822752"/>
    <s v="El proyecto presentó una modificación de contrato por un total de $34.996.625 producto del mejoramiento de la EETT respecto a la base de los adocretos, sin embargo el proceso de aprobación por parte del GORE y todo el proceso de respuesta dio paso a una paralización de las obras por un plazo de 297 días (04.03.2016 hasta el 26.12.2016) y la autorización de un aumento de plazo en 75 días adicionales a plazo contractual vigente.  _x000a_Posteriormente y producto que en el mismo sector estaba en ejecución el proyecto de Ciclorutas de Vialidad que intervenían en calle Imperial y Puerto Saavedra y también se ejecutaba el Eje Colón, obra del MOP, afectando las aceras de calle Puerto Saavedra, se procedió con nueva modificación por 310 días a la espera de la aprobación de disminución de obras por un monto de $ 15.253.521. (año 2017)_x000a__x000a__x000a_ "/>
    <x v="0"/>
    <s v="NO"/>
    <m/>
    <m/>
    <m/>
    <m/>
    <s v="El ítem de obras civiles presenta un aumento neto  de M$19.713, que corresponde a modificaciones en las materialidades definidas en las especificaciones técnicas y variaciones en las magnitudes contratadas."/>
    <x v="0"/>
    <s v="VALOR ACTUALIZADO COSTOS INV. OPER. Y MANTEN."/>
    <n v="1858084"/>
    <n v="1798100"/>
    <n v="-3.2282717035397757"/>
    <x v="0"/>
    <s v=""/>
    <m/>
    <m/>
    <m/>
    <s v="Se incorpora el indicador de resultado considerado para la recomendación favorable de este proyecto, que corresponde al  Valor Actual de los Costos (VAC)._x000a_El indicador económico real presenta una variación del -3,23% respecto a lo considerado en la recomendación favorable. Esta variación se produce por el menor gasto real incurrido en la ejecución del proyecto"/>
    <x v="1"/>
    <s v="El proyecto se ejecuta con variaciones significativas  en el plazo de ejecución, el cual se explica por los tiempos en que se aprobaron las 2  modificaciones solicitadas al contrato original, por variaciones en las especificaciones técnicas. _x000a_El monto contratado y gastado, presenta una diferencia menor en el ítem de obras civiles en  relación a lo recomendado ( 4,16%), que es esperable para este tipo de iniciativas.  El ítem de consultoria   presenta un gasto  menor, porque algunos contratos fueron terminados antes de tiempo, lo que va aparejado con las paralizaciones a las obras civiles._x000a_La magnitud del proyecto  presenta una  variación menor, dado que se superponía una pequeña área con un proyecto del MINVU, quien en definitiva intervino esa parte. Se rebajo del contrato las obras asociadas a esta área._x000a_El indicadores de rentabilidad , que es el VAC disminuye, debido al menor gasto incurrido en relación al monto recomendado. "/>
    <s v="HAROLD YEVENES S."/>
    <s v="SEREMI DE DESARROLLO SOCIAL REGION DEL BIO BIO"/>
    <s v="LOURDES VELEZ"/>
    <s v="DEPARTAMENTO DE ESTUDIOS - MDS"/>
  </r>
  <r>
    <s v="30116014-0"/>
    <s v="REPOSICION VEREDAS  Y OBRAS COMPLEMENTARIAS SECTOR CENTRO COPIAPO"/>
    <x v="4"/>
    <x v="4"/>
    <s v="COPIAPO"/>
    <s v="COPIAPO"/>
    <s v="3 - REGION DE ATACAMA"/>
    <x v="7"/>
    <x v="7"/>
    <x v="27"/>
    <x v="1"/>
    <x v="1"/>
    <s v="GOBIERNO REGIONAL - REGION DE ATACAMA"/>
    <s v="GOBIERNO REGIONAL"/>
    <s v="GOBIERNO REGIONAL"/>
    <s v="FINALIZADO"/>
    <x v="1"/>
    <s v="PERFIL"/>
    <s v="VEREDAS EN MAL ESTADO QUE REQUIEREN DE UNA REPOSICION COMPLETA, YA QUE DADA SU SITUACIÓN ACTUAL, LAS HACEN SER UN PELIGRO PARA QUIENES TRANSITAN POR EL SECTOR DONDE SE EMPLAZA EL PROYECTO,"/>
    <s v="REPOSICION DE VEREDAS QUE SE ENCUENTRAN EN MAL ESTADO EL SECTOR CENTRO DE LA CIUDAD, EN EL PERIMETRO COMPRENDIDO ENTRE CALLES: RODRIGUEZ, COPAYAPU, VALLEJOS Y YERBAS BUENAS. DE LA CIUDAD CON EL PROPOSITO ESTANDARIZAR LA MATERIALIDAD EXISTENTE CON BALDOSAS MICROVIBRADAS.  FACILITAR EL DESPLAZAMIENTO PEATONAL DE LAS PERSONAS. ADEMAS DE GENERAR OBRAS COMPLEMENTARIAS EN CALLE ATACAMA ENTRE MAIPU Y YERBAS BUENAS Y CON ELLO  CONTRIBUIR A MEJORAR EL ESPACIO PUBLICO DE LA CIUDAD. "/>
    <n v="158000"/>
    <s v=" "/>
    <s v=" "/>
    <s v=" "/>
    <n v="14"/>
    <n v="12"/>
    <s v="La diferencia de respecto del plazo de las consultorias  se deben a que el monto destinado para este item fue menor al efectivamente cancelado. Por lo cual los meses siguientes fueron cancelados por la Municipalidad de Copiapó"/>
    <n v="-14.28571428571429"/>
    <m/>
    <m/>
    <m/>
    <m/>
    <m/>
    <m/>
    <s v=""/>
    <m/>
    <n v="4"/>
    <n v="0"/>
    <s v="El proyecto contemplaba expropiaciones las cuales no fueron  ejecutadas durante el desarrollo del proyecto y por lo tanto no se ejecutaron los gastos previstos en este ítem, ya que la alcaldía de Copiapó se manifestó en contra de las expropiaciones proyectadas."/>
    <n v="-100"/>
    <m/>
    <m/>
    <m/>
    <m/>
    <n v="14"/>
    <n v="18"/>
    <s v="La variación de plazos en la ejecución del proyecto, se explican a las demoras en la ejecución de las obras por parte del contratista._x000a_Las demoras fueron generadas  a partir de diversas observaciones que se formularon al contratista que se refieren a la calidad del trabajo realizado, cantidad de trabajadores en obra, sector centro en el cual se emplazaba la obra que afectaron el desarrollo del trabajo durante el día. Asimismo se incorporaron obras adicionales destinadas a reparaciones por daños producidos en los aluviones del año 2015 y en los trabajos de despeje de vias posteriores"/>
    <n v="28.57142857142858"/>
    <s v="Variación de 0 a 30%"/>
    <n v="4"/>
    <n v="235"/>
    <m/>
    <m/>
    <m/>
    <m/>
    <m/>
    <m/>
    <m/>
    <m/>
    <m/>
    <m/>
    <m/>
    <m/>
    <n v="18"/>
    <n v="18"/>
    <n v="19"/>
    <n v="19"/>
    <n v="0"/>
    <s v="Las causas e de ampliaciones de plazo se deben al sector donde se emplazaba el proyecto, calidad de las obras ejecutadas."/>
    <n v="5.555555555555558"/>
    <n v="5.555555555555558"/>
    <s v="La iniciativa presentó una variación en los plazos de 5,56% con respecto al tiempo recomendado y sin considerar tiempos muertos. El ítem que presenta mayor variación fue Obras Civiles, con un 27% sobre el plazo original recomendado. Esta situación se explica por retrasos en la ejecución de la obra por parte del contratista y también, dado que el proyecto fue ejecutado en el centro de Copiapó, se tuvo que reprogramar la construcción de algunos tramos para mantener la accesibilidad a las actividades comerciales y de servicios en el sector._x000a_El ítem Consultorías se llevó a cabo por un tiempo inferior al recomendado, en tanto que el ítem Expropiaciones no fue ejecutado."/>
    <s v="Variación de 0 a 30%"/>
    <s v="Dos Años"/>
    <s v="21/06/2016"/>
    <n v="2910609"/>
    <n v="0"/>
    <n v="2910609"/>
    <n v="3240275"/>
    <n v="-329666"/>
    <s v="El valor final del contrato, se ajusto al valor  inicialmente contratado  no habiendo modificaciones al respecto"/>
    <s v="BIP &lt; SIGFE"/>
    <x v="1"/>
    <n v="52144"/>
    <n v="52144"/>
    <n v="100"/>
    <s v="No se produjeron variaciones entre la superficie recomendada y ejecutada"/>
    <s v="Las magnitudes se mantuvieron aunque se debió agregar reparaciones a obras de pavimento dañadas por el aluvion del año 2015. "/>
    <x v="2"/>
    <s v="Cuenta con Recepción Parcial "/>
    <s v="23/05/2018"/>
    <s v="Sin recepción definitiva"/>
    <s v=""/>
    <s v="SI"/>
    <s v="31/08/2016"/>
    <s v="El proyecto se ejecutó parceladamente, dadas sus caracteristicas y por lo tanto hubo sucesivas puestas en servicio, a medida que se iban ejecutando las vias."/>
    <s v=""/>
    <x v="0"/>
    <s v="Dada las características del proyecto, las situaciones negativas tuvieron que ver con el área de intervención y las molestias que se generaron a las personas que transitaban por el lugar. Algunos accidentes menores por falta de señalizacion y el derrumbe de una pared de material de barro de un local comercial._x000a__x000a_De las situaciones positivas, podemos destacar el mejoramiento de aquellas veredas que se encontraban en mal estado y que afectaban el normal desplazamiento de los peatones, que en más de una oportunidad provocaron accidentes."/>
    <s v="SERGIO MARTINEZ HENRIQUEZ"/>
    <x v="31"/>
    <s v="MARIO ARDILES FUNES"/>
    <s v="SEREMI DE DESARROLLO SOCIAL REGION DE ATACAMA"/>
    <s v="LOURDES VELEZ"/>
    <s v="DEPARTAMENTO DE ESTUDIOS - MDS"/>
    <s v="04/07/2013"/>
    <s v="07/10/2013"/>
    <n v="95"/>
    <s v="14/11/2013"/>
    <n v="38"/>
    <s v="NA"/>
    <n v="0"/>
    <s v="21/06/2016"/>
    <n v="950"/>
    <s v="21/06/2016"/>
    <n v="950"/>
    <s v="21/06/2016"/>
    <n v="0"/>
    <s v="30/11/2016"/>
    <n v="162"/>
    <n v="1245"/>
    <n v="1150"/>
    <s v="Con respecto al primer gasto, existe una diferencia entre la fecha informada por la Unidad Técnica y la detectada por el Gobierno Regional. La asignacion de recursos desde el GORE de Atacama se postergó hasta que a unidad tecnica obtuvo todas las autorizaciones y permisos sectoriales para el inicio de las obras."/>
    <s v="A SUMA ALZADA SIN REAJUSTE"/>
    <n v="1"/>
    <s v=""/>
    <s v=""/>
    <s v=""/>
    <s v=""/>
    <s v=""/>
    <s v=""/>
    <s v="SI"/>
    <s v="MUNICIPIO"/>
    <s v="El proyecto fue formulado por el municipio de Copiapo y postulado a ejecucion con recursos FNDR Atacama"/>
    <n v="11804"/>
    <n v="0"/>
    <n v="0"/>
    <n v="308429"/>
    <n v="0"/>
    <n v="2917982"/>
    <n v="0"/>
    <n v="0"/>
    <n v="0"/>
    <n v="0"/>
    <n v="3238215"/>
    <n v="11804"/>
    <n v="0"/>
    <n v="0"/>
    <n v="308429"/>
    <n v="0"/>
    <n v="2917982"/>
    <n v="0"/>
    <n v="0"/>
    <n v="0"/>
    <n v="0"/>
    <n v="3238215"/>
    <s v="No se ejecutó el item Expropiaciones"/>
    <n v="9187"/>
    <n v="0"/>
    <n v="0"/>
    <n v="0"/>
    <n v="0"/>
    <n v="3231110"/>
    <n v="0"/>
    <n v="0"/>
    <n v="0"/>
    <n v="0"/>
    <n v="3240297"/>
    <s v="Se detectó diferencia en los contratos de asesoría a la inspección técnica con los montos informado por la Institución Técnica de M$ 500, lo que explica que no se registro un gasto por este concepto. Se recomendó el ítem de Expropiación, lo cual no corresponde dado que el GORE no tiene facultad para expropiar."/>
    <n v="9187"/>
    <n v="0"/>
    <n v="0"/>
    <n v="0"/>
    <n v="0"/>
    <n v="3231086"/>
    <n v="0"/>
    <n v="0"/>
    <n v="0"/>
    <n v="0"/>
    <n v="3240273"/>
    <s v="Se detecta una diferencia de M$ 329 entre el gasto efectivo y el informado por SIFGE, por la diferencias de ajuste."/>
    <n v="-2"/>
    <x v="1"/>
    <n v="9189"/>
    <n v="0"/>
    <n v="0"/>
    <n v="0"/>
    <n v="0"/>
    <n v="3231086"/>
    <n v="0"/>
    <n v="0"/>
    <n v="0"/>
    <n v="0"/>
    <n v="3240275"/>
    <n v="9408"/>
    <n v="0"/>
    <n v="0"/>
    <n v="0"/>
    <n v="0"/>
    <n v="3322179"/>
    <n v="0"/>
    <n v="0"/>
    <n v="0"/>
    <n v="0"/>
    <n v="3331587"/>
    <s v="No se ejecuto el item Expropiaciones por dificultades en la gestion de recursos desde el Gore a la Municipalidad de Copiapo y por la negativa de la administración municipal para efectuar las expropiaciones necesarias"/>
    <n v="14524"/>
    <n v="0"/>
    <n v="0"/>
    <n v="379499"/>
    <n v="0"/>
    <n v="3590356"/>
    <n v="0"/>
    <n v="0"/>
    <n v="0"/>
    <n v="0"/>
    <n v="3984379"/>
    <n v="3984378"/>
    <n v="9426"/>
    <n v="0"/>
    <n v="0"/>
    <n v="0"/>
    <n v="0"/>
    <n v="3414571"/>
    <n v="0"/>
    <n v="0"/>
    <n v="0"/>
    <n v="0"/>
    <n v="3423997"/>
    <n v="9406"/>
    <n v="0"/>
    <n v="0"/>
    <n v="0"/>
    <n v="0"/>
    <n v="3322179"/>
    <n v="0"/>
    <n v="0"/>
    <n v="0"/>
    <n v="0"/>
    <n v="3331585"/>
    <n v="-14.064475292134604"/>
    <n v="-16.383832963681421"/>
    <n v="-7.4693707253542518"/>
    <n v="-2.6989509628659092"/>
    <n v="-16.383811977678818"/>
    <n v="63.892010586069347"/>
    <n v="63.711625498619206"/>
    <s v="Los montos contratados y costos reales tuvieron variaciones de -14,06% y -16,38% respectivamente, con respecto a los montos recomendados. _x000a_En el ítem consultorias los plazos de contrato fueron inferiores a los plazos de ejecución reales._x000a_En el ítem Expropiaciones no se efectuaron gastos_x000a_En el ítem obras civiles se agregaron obras de reparación que no sobrepasaron el monto inicialmente recomendado_x000a_El proyecto sufrió una reevaluación producto de las condiciones climáticas de la zona previas a ala ejecución de las obras, lo cual no incrementó los montos recomendados. "/>
    <s v="Variación entre el -10% al -20%"/>
    <s v="Variación de 0 a +-10%"/>
    <s v="Grande"/>
    <s v="Grande"/>
    <s v="WILLIANS GARCÍA ZAGUA"/>
    <x v="16"/>
    <s v="MARIO ARDILES FUNES"/>
    <s v="SEREMI DE DESARROLLO SOCIAL REGION DE ATACAMA"/>
    <s v="LOURDES VELEZ"/>
    <s v="DEPARTAMENTO DE ESTUDIOS - MDS"/>
    <s v="NO"/>
    <m/>
    <m/>
    <m/>
    <s v=" "/>
    <x v="1"/>
    <s v="SI"/>
    <n v="1"/>
    <n v="3984372"/>
    <n v="3984378"/>
    <n v="1.5058834867964777E-4"/>
    <s v="El proyecto tuvo una reevaluacion para autorizar la inclusion de obras de reparación post aluviones. Sin embargo los montos no superaron el valor original recomendado"/>
    <x v="1"/>
    <s v="VALOR ACTUALIZADO COSTOS INV. OPER. Y MANTEN."/>
    <n v="4062688"/>
    <n v="4130222"/>
    <n v="1.6622984585574763"/>
    <x v="2"/>
    <s v="COSTO ANUAL EQUIVALENTE"/>
    <n v="294545"/>
    <n v="298788"/>
    <n v="1.4405269143933808"/>
    <s v="Las diferencias relevantes se registran en el ítem Consultorías, contratado por plazos menores a los de ejecución real de las obras físicas, y en el ítem Expropiaciones, ya que estas no se ejecutaron"/>
    <x v="3"/>
    <s v="No se lograron todos los objetivos del proyecto, ya que este apuntaba no solo a mejorar la calidad de las vias peatonales del centro de Copiapo, sino además a solucionar algunos puntos críticos para el transito peatonal, mediante la expropiación de algunas propiedades puntuales. La no ejecución de las expropiaciones impidió resolver los cuellos de botella. _x000a_con respecto a los plazos, se observa un significativo incremento en el ítem Obras Civiles producto de retrasos en la ejecución por parte del contratista y también la construcción parcializada de algunos tramos con el objetivo de mantener la circulación y accesibilidad a los servicios del sector. _x000a_En relación a los costos,  la iniciativa tuvo una reevaluación producto de la inclusión de obras de reparación posterior a los aluviones del año del año 2015. No obstante, los costos fueron inferiores al monto original recomendado. _x000a_Finalmente, la obra no tuvo variaciones en término de magnitudes. "/>
    <s v="MARIO ARDILES FUNES"/>
    <s v="SEREMI DE DESARROLLO SOCIAL REGION DE ATACAMA"/>
    <s v="LOURDES VELEZ"/>
    <s v="DEPARTAMENTO DE ESTUDIOS - MDS"/>
  </r>
  <r>
    <s v="30091120-0"/>
    <s v="CONSTRUCCION SANEAMIENTO SANITARIO ESTACIÓN ÑIQUÉN, COMUNA DE ÑIQUÉN"/>
    <x v="8"/>
    <x v="8"/>
    <s v="PUNILLA"/>
    <s v="NIQUEN - REGION DE ÑUBLE"/>
    <s v="16 - REGION DE ÑUBLE"/>
    <x v="0"/>
    <x v="19"/>
    <x v="32"/>
    <x v="1"/>
    <x v="1"/>
    <s v="GOBIERNO REGIONAL - REGION DEL BIO BIO"/>
    <s v="GOBIERNO REGIONAL"/>
    <s v="GOBIERNO REGIONAL"/>
    <s v="FINALIZADO"/>
    <x v="0"/>
    <s v="PERFIL"/>
    <s v="LA LOCALIDAD DE ESTACIÓN ES UN ASENTAMIENTO HUMANO PERTENECIENTE A LA COMUNA DE ÑIQUÉN COMPUESTO POR 110 FAMILIAS, EL SECTOR NO CUENTA CON SISTEMA DE ALCANTARILLADO SITUACIÓN QUE PROVOCA EN SUS HABITANTES GRAVES PROBLEMAS DE CONTAMINACIÓN. "/>
    <s v="EL PROYECTO CONSIDERA: _x000a_OBRAS DE DISPOSICIÓN DE EXCRETAS: UD MAS CONEXIÓN INTERIOR (88), SOLO U.D. (28), CONEXIÓN CASETA SANITARIA (7), FOSA SÉPTICA (5)._x000a_MEJORAMIENTO DEL SISTEMA DE AGUA POTABLE QUE INCLUYE OBRAS DE CAPTACIÓN Y DESINFECCIÓN, OBRAS DE REGULACIÓN, RED DE DISTRIBUCIÓN Y MODIFICACIÓN SISTEMAS ELÉCTRICOS._x000a_RED DE AGUAS SERVIDAS QUE PERMITA MEJORAR EL SECTOR DESDE EL PUNTO DE VISTA SANITARIO, ESTO INCLUYE LA  CONSTRUCCIÓN DE 104 UNIONES DOMICILIARIAS, 5880 METROS LINEALES DE RED DE ALCANTARILLADO._x000a_CONSTRUCCIÓN PLANTA DE TRATAMIENTO DE AGUAS SERVIDAS QUE PERMITA TRATAR EL TOTAL DEL AGUA SERVIDA CRUDA DOMICILIARIA CON DESCARGA AL RIO ÑIQUEN, _x000a_INCORPORACIÓN DE UNA PLANTA ELEVADORA._x000a_SE CONTEMPLA LA PAVIMENTACION DE LAS CALLES, LOS ALAMOS, PABLO ACUÑA Y BRASILIANO ACUÑA. INCLUYE EN ASFALTO 5740 M2 DE CALZADA,535 M2 DE VEREDAS 873 M2 DE ZARPAS Y EN HORMIGON 1939 ML DE SOLERAS,535 M2 DE VEREDAS Y 1746 M2 DE ZARPAS"/>
    <n v="440"/>
    <s v="PROVISION SANEAMIENTO SANITARIO"/>
    <s v=" "/>
    <s v=" "/>
    <n v="14"/>
    <n v="13"/>
    <s v="El Primer Contrato  comprendió  el periodo 01 de  Febrero  de  20'16 hasta el 31.12.2016, el Segundo  fue  un aumento  de Contrato  y comprendió  desde el 02 de  de Enero de  2017 hasta  el 03 de febrero de 2017, esto  fue  con recursos adicionales aprobados  por  el Gobierno Regional y un ultimo  Contrato de fecha 22.05.2017  fue  con acuerdo Municipal para  efectuar  trato Directo "/>
    <n v="-7.1428571428571397"/>
    <m/>
    <m/>
    <m/>
    <m/>
    <m/>
    <m/>
    <s v=""/>
    <m/>
    <m/>
    <m/>
    <m/>
    <m/>
    <m/>
    <m/>
    <m/>
    <m/>
    <n v="14"/>
    <n v="23"/>
    <s v="Se  observan  variaciones considerando  que  existe mas de un contrato , el primer  contrato  se realizó con fecha  28 de Diciembre  de  2015 con la  Empresa   INGENIERIA  Y CONSTRUCCIONES  ALASKA   y  se  hizo la primera entrega de terreno  28.01.2016, esta empresa  no termino la Obra  y se puso término  con fecha 26.12.2016, según decreto  5668, posteriormente  se  realizó un nuevo llamado  a Licitación para  Terminar la Obra  y se  adjudicó  y contrató a la  Empresa Sociedad Constructora y de  Servicios MAGFA  LTDA. ,esta  empresa  también tuvo  Ampliación de Plazo, según Decreto  3590, de fecha  28.08.2017 y Modificación de Contrato de  fecha  19.12.2017.-, la cual dá  termino  a la obra   real  el 11.12.2017 , según Acta de recepción Provisoria  de fecha  27.12.2017, "/>
    <n v="64.285714285714278"/>
    <s v="Variación del 50% al 100%"/>
    <s v="Sin información "/>
    <s v="Sin información "/>
    <m/>
    <m/>
    <m/>
    <m/>
    <m/>
    <m/>
    <m/>
    <m/>
    <m/>
    <m/>
    <m/>
    <m/>
    <n v="14"/>
    <n v="14"/>
    <n v="22"/>
    <n v="23"/>
    <n v="1"/>
    <s v="Las Causas  de las ampliaciones  de  plazo  son de acuerdo  a los  tiempos  de los Contratos de Obras , considerando  que  el Primer Contrato con la Con la Constructora Alaska  se  puso término  anticipado  y posteriormente  se  debió realizar  nueva licitación  para dar término a la Obra adjunticándose posteriormente a la Constructora de Servicios  MAGFA , todo ello consta  en los  documentos  que se adjuntaron   el ITEM  Obras  Civiles"/>
    <n v="57.142857142857139"/>
    <n v="64.285714285714278"/>
    <s v="El proyecto fue ejecutado en un plazo total de 22 meses, un 57,14% sobre el plazo total originalmente recomendado.  La variación corresponde a que se suscribió más de un contrato con diferentes empresas y por la ampliación de plazo de uno de esos contratos por concepto de obras civiles._x000a_- Se realizó contrato con una empresa en primera instancia, pero luego se tuvo que volver a licitar ya que no ésta no pudo terminar la obra._x000a_- Se amplió el plazo por la razón anterior, de las segunda empresa licitada."/>
    <s v="Variación del 50% al 100%"/>
    <s v="Dos Años"/>
    <s v="28/01/2016"/>
    <n v="1667"/>
    <n v="0"/>
    <n v="1667"/>
    <n v="0"/>
    <n v="1667"/>
    <s v="CONTRATO REALIZADO  CON LA EMPRESA CONSTRUCTOR, INGENIERIA Y CONSTRUCCION ALASKA ,   DE FECHA  28.12.2015, POR  UN MONTO DE  _x000a_$ 1.444.087.734.-_x000a_CONTRATO   DE TERMINO DE OBRA  CON LA  EMPRESA  SOCIEDAD  CONSTRUCTORA Y DE SERVICIOS MAGFA LTDA. , DE FECHA  03.05.2017, POR UN MONTO DE  $ 361.159.242.-_x000a_MODIFICACIÓN DE  CONTRATO  POR  AUMENTO DE  OBRAS  CON LA  EMPRESA SOCIEDAD CONSTRUCTORA Y DE SERVICIO MAGFA LTDA. DE FECHA 19.12 1017, POR  UN MONTO  TOTAL  DEL AUMENTO DE $ 29.096.672"/>
    <s v="BIP &gt; SIGFE"/>
    <x v="5"/>
    <n v="128"/>
    <n v="128"/>
    <n v="100"/>
    <s v="No hubieron modificaciones  en las Magnitudes"/>
    <s v="Del número original de soluciones, se ejecutaron la misma cantidad."/>
    <x v="2"/>
    <s v="Una  vez que la  comisión  recorrió  la  obra , se  constató que el proyecto se ejecutó  de acuerdo a las  Bases  de Licitación , Especificaciones Técnicas, a través del sistema de Chile compra en la modalidad  de  adjudicación simple  , para  realizar el Término de la Obra, y constó con las  siguientes  observaciones: Reposición de  tres  soleras en  Calle Brasiliano Acuña, realizar  limpieza de las  5 cámaras de aguas lluvias  existentes, realizar descimbre general, mejorar acceso copa de agua, se  debió mejorar  el contorno  de las piletas de las llaves de jardín en planta  de tratamiento de aguas servidas, habilitar canal de  aguas lluvias para desague y limpieza en sistema  de agua potable, realizar limpieza en general._x000a_Para  subsanar  las  observaciones mencionadas   se le  otorgó al contratista un plazo de  40 días corridos a contar  de la presente  acta , teniendo  la comisión  fecha nueva de constitución en la Obra  el 07 de febrero de 2018 .-"/>
    <s v="11/12/2017"/>
    <s v=""/>
    <s v=""/>
    <s v="SI"/>
    <s v="28/12/2017"/>
    <s v="Hasta el momento no se han detectado situaciones  que estén afectando  la normal operación del proyecto, se está  evaluando  que no existan  inconvenientes  con el Tratamiento de Aguas Servidas, que a futuro podría  afectar  al proyecto."/>
    <s v=""/>
    <x v="0"/>
    <s v="Situación  negativa  que se presentaron  durante la ejecución de la obra  fue la  incapacidad de la  primera  empresa Contratista  ALASKA para  dar cumplimiento y continuar con la Obra  hasta  su término,_x000a_Por tanto se  tuvo  que  dar  término con otra empresa  Contratista"/>
    <s v="ISABEL FUENTES ROMERO"/>
    <x v="32"/>
    <s v=" "/>
    <s v=""/>
    <s v="LOURDES VELEZ"/>
    <s v="DEPARTAMENTO DE ESTUDIOS - MDS"/>
    <s v="25/10/2013"/>
    <s v="25/10/2013"/>
    <n v="0"/>
    <s v="10/12/2013"/>
    <n v="46"/>
    <s v="NA"/>
    <n v="0"/>
    <s v="28/12/2015"/>
    <n v="748"/>
    <s v="28/12/2015"/>
    <n v="748"/>
    <s v="28/01/2016"/>
    <n v="31"/>
    <s v="01/03/2016"/>
    <n v="33"/>
    <n v="858"/>
    <n v="858"/>
    <s v="En general, el proceso administrativo de contratación se realizó sin contratiempos. El plazo de 30 días en la entrega de terreno y contrato se debe principalmente en que se debe gestionar la contratación de personal, terreno para instalación de faenas, etc."/>
    <s v="A SUMA ALZADA SIN REAJUSTE"/>
    <n v="2"/>
    <s v=""/>
    <s v=""/>
    <s v=""/>
    <s v=""/>
    <s v="NO"/>
    <s v="MUNICIPIO"/>
    <s v="SI"/>
    <s v="MUNICIPIO"/>
    <s v="El Municipio de Ñiquen  contrato el diseño de esta iniciativa."/>
    <n v="23803"/>
    <n v="0"/>
    <n v="0"/>
    <n v="0"/>
    <n v="0"/>
    <n v="1313871"/>
    <n v="0"/>
    <n v="0"/>
    <n v="0"/>
    <n v="0"/>
    <n v="1337674"/>
    <n v="23803"/>
    <n v="0"/>
    <n v="0"/>
    <n v="0"/>
    <n v="0"/>
    <n v="1313871"/>
    <n v="0"/>
    <n v="0"/>
    <n v="0"/>
    <n v="0"/>
    <n v="1337674"/>
    <s v="Sin observaciones"/>
    <n v="26800"/>
    <n v="0"/>
    <n v="0"/>
    <n v="0"/>
    <n v="0"/>
    <n v="1544478"/>
    <n v="0"/>
    <n v="0"/>
    <n v="0"/>
    <n v="0"/>
    <n v="1571278"/>
    <s v="Este proyecto presentò en el primer contrato un termino anticipado con cargo, por lo que se debió licitar nuevamente para su culminación. _x000a_El primer contrato se cursaron 9 pagos que suman $1.154.221.481, cuyo tèrmino anticipado se formaliza con fecha 20.12.2016. Mientras el segundo contrato es por $361.159.242 y un aumento de contrato de $29.096.672.-"/>
    <n v="26800"/>
    <n v="0"/>
    <n v="0"/>
    <n v="0"/>
    <n v="0"/>
    <n v="1544478"/>
    <n v="0"/>
    <n v="0"/>
    <n v="0"/>
    <n v="0"/>
    <n v="1571278"/>
    <s v="Primer contrato de obras_x000a_N° E.P._x0009_FECHA PAGO_x0009_TRANSFERENCIA OBRAS_x000a_ 1 _x0009_23/3/16_x0009_$139.083.435_x000a_ 2 _x0009_30/5/16_x0009_$177.688.912_x000a_ 3 _x0009_23/6/16_x0009_$176.522.618_x000a_ 4 _x0009_23/6/16_x0009_$154.170.705_x000a_ 5 _x0009_11/8/16_x0009_$126.428.356_x000a_ 6 _x0009_20/10/16_x0009_$59.759.065_x000a_ 7 _x0009_23/11/16_x0009_$181.533.138_x000a_ 8 _x0009_23/11/16_x0009_$90.574.863_x000a_ 9 _x0009_30/12/16_x0009_$48.460.389_x000a__x000a_Segundo contrato de obras_x000a_N° E.P._x0009_FECHA PAGO_x0009_TRANSFERENCIA OBRAS_x000a_ 1 _x0009__x0009_$71.292.989_x000a_ 2 _x0009_31/8/17_x0009_$60.007.243_x000a_ 3 _x0009_27/11/17_x0009_$47.409.494_x000a_ 4 _x0009_13/12/17_x0009_$93.525.771_x000a_ 5 _x0009_28/2/18_x0009_$16.691.912_x000a_ 6 _x0009_18/7/18_x0009_$101.328.505_x000a__x000a_Contrato por asesoría a la inspecciòn_x000a_N° E.P._x0009_FECHA PAGO_x0009_TRANSFERENCIA ASESORIA_x000a_ 1 _x0009_25/2/16_x0009_$1.666.667_x000a_ 2 _x0009_11/4/16_x0009_$1.666.667_x000a_ 3 _x0009_30/5/16_x0009_$1.666.667_x000a_ 4 _x0009_22/6/15_x0009_$1.666.667_x000a_ 5 _x0009_11/8/16_x0009_$1.666.667_x000a_ 6 _x0009_13/9/16_x0009_$1.666.667_x000a_ 7 _x0009_24/10/16_x0009_$1.666.667_x000a_ 8 _x0009_24/11/16_x0009_$1.666.667_x000a_ 9 _x0009_24/11/16_x0009_$1.666.667_x000a_ 10 _x0009_30/12/16_x0009_$1.666.667_x000a_ 11 _x0009_9/2/16_x0009_$1.666.667_x000a_ 12 _x0009_17/4/17_x0009_$1.800.000_x000a_ 1 _x0009_20/7/17_x0009_$1.666.667_x000a_ 2 _x0009_17/8/17_x0009_$1.666.667_x000a_ 3 _x0009_31/8/17_x0009_$1.666.667_x000a_ 4 _x0009_19/10/17 $1.666.667"/>
    <n v="1571278"/>
    <x v="0"/>
    <n v="0"/>
    <n v="0"/>
    <n v="0"/>
    <n v="0"/>
    <n v="0"/>
    <n v="0"/>
    <n v="0"/>
    <n v="0"/>
    <n v="0"/>
    <n v="0"/>
    <n v="0"/>
    <n v="0"/>
    <n v="0"/>
    <n v="0"/>
    <n v="0"/>
    <n v="0"/>
    <n v="0"/>
    <n v="0"/>
    <n v="0"/>
    <n v="0"/>
    <n v="0"/>
    <n v="0"/>
    <s v="Como se ha mencionado, la obra presentó un tèrmino anticipado de contrato por problemas económicos con la empresa inicial, restando faenas en la planta de tratamiento y en otros ítemes."/>
    <n v="29288"/>
    <n v="0"/>
    <n v="0"/>
    <n v="0"/>
    <n v="0"/>
    <n v="1616619"/>
    <n v="0"/>
    <n v="0"/>
    <n v="0"/>
    <n v="0"/>
    <n v="1645907"/>
    <n v="0"/>
    <n v="28061"/>
    <n v="0"/>
    <n v="0"/>
    <n v="0"/>
    <n v="0"/>
    <n v="1956826"/>
    <n v="0"/>
    <n v="0"/>
    <n v="0"/>
    <n v="0"/>
    <n v="1984887"/>
    <n v="28061"/>
    <n v="0"/>
    <n v="0"/>
    <n v="0"/>
    <n v="0"/>
    <n v="1617090"/>
    <n v="0"/>
    <n v="0"/>
    <n v="0"/>
    <n v="0"/>
    <n v="1645151"/>
    <n v="20.595331327954746"/>
    <n v="-4.5932121316694108E-2"/>
    <n v="2.9134879646974809E-2"/>
    <n v="-17.116138097534016"/>
    <m/>
    <n v="12852.7421875"/>
    <n v="12633.515625"/>
    <s v="El proyecto conto un dos contratos, el primero por un monto de M$1.444.087 (2015) de la primera empresa licitada y otro por un monto de M$361.159 (2017) por la segunda empresa licitada. Por lo cual no coincide con la información entregada. _x000a_De todas maneras, los montos reales son menores a los contratados."/>
    <s v="Variación de 0 a +-10%"/>
    <s v="Variación de 0 a +-10%"/>
    <s v="Grande"/>
    <s v="Grande"/>
    <s v="MARIO LOBO ROJAS"/>
    <x v="9"/>
    <s v=" "/>
    <s v=""/>
    <s v="LOURDES VELEZ"/>
    <s v="DEPARTAMENTO DE ESTUDIOS - MDS"/>
    <s v="SI"/>
    <n v="1645907"/>
    <n v="29097"/>
    <n v="1.7678398597247598"/>
    <s v="CONTRATO REALIZADO  CON LA EMPRESA CONSTRUCTOR, INGENIERIA Y CONSTRUCCION ALASKA ,   DE FECHA  28.12.2015, POR  UN MONTO DE  _x000a_$ 1.444.087.734.-_x000a_CONTRATO   DE TERMINO DE OBRA  CON LA  EMPRESA  SOCIEDAD  CONSTRUCTORA Y DE SERVICIOS MAGFA LTDA. , DE FECHA  03.05.2017, POR UN MONTO DE  $ 361.159.242.-_x000a_MODIFICACIÓN DE  CONTRATO  POR  AUMENTO DE  OBRAS  CON LA  EMPRESA SOCIEDAD CONSTRUCTORA Y DE SERVICIO MAGFA LTDA. DE FECHA 19.12 1017, POR  UN MONTO  TOTAL  DEL AUMENTO DE $ 29.096.672"/>
    <x v="0"/>
    <s v="NO"/>
    <m/>
    <m/>
    <m/>
    <m/>
    <s v="El proyecto no tuvo reevaluaciones."/>
    <x v="0"/>
    <s v="VALOR ACTUALIZADO COSTOS INV. OPER. Y MANTEN."/>
    <n v="1377581"/>
    <n v="1377581"/>
    <n v="0"/>
    <x v="1"/>
    <s v="COSTO ANUAL EQUIVALENTE"/>
    <n v="120103"/>
    <n v="120103"/>
    <n v="0"/>
    <s v="Se corrige CAE recomendado y se adiciona indicador del VAC actualizado al año presente. "/>
    <x v="2"/>
    <s v="Respecto de los contratos, se suscribieron dos para la ejecución de la obras, dado que la primera empresa licitada no termino la ejecución como estaba establecido, se tuvo que recurrir a licitar nuevamente. También hubo una ampliación de plazo, que fue por atraso de la segunda empresa._x000a_El plazo total de las obras fue de 24 meses, 10 más de lo recomendado._x000a_Los costos fueron menores  a los recomendados, de todas formas es importe mencionar difieren de los indicados en los contratos._x000a_La magnitud se mantuvo a la recomendada._x000a_El proyecto logro cumplir con el objetivo de de que la comunidad tuviese un alcantarillado, por lo que se redujo considerablemente los riesgos sanitarios."/>
    <s v="FELIPE MORENO SOTO"/>
    <s v="SEREMI DE DESARROLLO SOCIAL REGION DE ÑUBLE"/>
    <s v="LOURDES VELEZ"/>
    <s v="DEPARTAMENTO DE ESTUDIOS - MDS"/>
  </r>
  <r>
    <s v="30086892-0"/>
    <s v="MEJORAMIENTO PAVIMENTO SILVA CHAVEZ COMUNA DE MELIPILLA"/>
    <x v="1"/>
    <x v="1"/>
    <s v="MELIPILLA"/>
    <s v="MELIPILLA"/>
    <s v="13 - REGION METROPOLITANA DE SANTIAGO"/>
    <x v="7"/>
    <x v="7"/>
    <x v="11"/>
    <x v="1"/>
    <x v="1"/>
    <s v="GOBIERNO REGIONAL - REGION METROPOLITANA DE SANTIAGO"/>
    <s v="GOBIERNO REGIONAL"/>
    <s v="GOBIERNO REGIONAL"/>
    <s v="FINALIZADO"/>
    <x v="2"/>
    <s v="PERFIL"/>
    <s v="LA CALLE SILVA CHAVEZ EJE PRINCIPAL DE CONECTIVIDAD DE LA CIUDAD CON EL SECTOR NORTE PRESENTA UN IMPORTANTE NIVEL DE DETERIORO PRODUCTO DEL ALTO TRAFICO  DE VEHÍCULOS LIVIANO Y PESADO, PARTICULARES Y LOCOMOCIÓN COLECTIVA, CUMPLIENDO SU VIDA UTIL, POR TANTO SE HACE NECESARIA SU REPOSICIÓN"/>
    <s v="SE TRATA DE LA PAVIMENTACION DE CALLE SILVA CHAVEZ  ENTRE MANUEL RODRIGUEZ -VIC. MACKENNA,  CONTEMPLA 16.950 M2 PAVIMENTO EN HORMIGON, CON UN ESPESOR DE E=0.17M Y LA REPOSICION DE 8.577 M2 DE VEREDAS, CON UN ESPESOR DE E=0,07M,ADEMAS SE CONSIDERAN ACCESOS VEHICULARES Y DISPOSITIVOS DE TRANSITO, NECESARIOS PARA EL MEJORAMIENTO DE LAS CONDICIONES  DE FUNCIONALIDAD Y SEGURIDAD"/>
    <n v="52000"/>
    <s v=" "/>
    <s v=" "/>
    <s v=" "/>
    <n v="11"/>
    <n v="14"/>
    <s v="EN ATENCIÓN A LOS AUMENTOS DE PLAZOS DE EJECUCIÓN DE OBRAS SE DEBIÓ PEDIR AUMENTO EN ITEM DE CONSULTORIA "/>
    <n v="27.27272727272727"/>
    <m/>
    <m/>
    <m/>
    <m/>
    <m/>
    <m/>
    <s v=""/>
    <m/>
    <m/>
    <m/>
    <m/>
    <m/>
    <m/>
    <m/>
    <m/>
    <m/>
    <n v="11"/>
    <n v="19"/>
    <s v="* DECRETO EX N° 1308 DE FECHA 06-07-2017 AUMENTO DE PLAZO POR 60 DÍAS CORRIDOS, DEBIDO A QUE REDES DE ALCANTARILLADO NO ESTABAN EN  OPTIMAS CONDICIONES, PARA LO CUAL EMPRESA SANITARIA DEBIÓ REALIZAR CAMBIO DE COLECTOR_x000a__x000a_* DECRETO EX N° 2428 DEL 03-11-2017, AUMENTO DE PLAZO 90 DÍAS CORRIDOS,  DEBIDO A QUE SE ENCONTRÓ MATRIZ DE AGUA POTABLE  A 0.80 MT DE PROFUNDAD, EN EL TRAMO BENITEZ - MANUEL RODRIGUEZ ._x000a__x000a_* DECRETO EX N° 0294 DEL 02-02-2018 AUMENTO DE PLAZO 10 DÍAS CORRIDOS ,  SE OTORGA AUMENTO DE PLAZO A LA ESPERA DE RESPUESTA GORE A SOLICITUD DE 60 DÍAS _x000a__x000a_* DECRETO EX N° 411 DEL 13-02-2018 AUMENTO DE PLAZO 15 DÍAS CORRIDOS ,  _x000a__x000a_* DECRETO EX N° 599 DEL 02-03-2018 AUMENTO DE PLAZOS 10 DÍAS CORRIDOS _x000a_* DECRETO EX N° 660 DEL 12-03-2018 AUMENTO DE PLAZO 50 DÍAS CORRIDOS  , SE OTORGA AUMENTO DE PLAZO POR SOLUCIÓN DE AGUAS LLUVIAS NO CONSIDERADAS EN PROYECTO INICIAL EN LAS INTERSECCIONES RIQUELME, LOS CARRERAS, OHOGGINS, MANUEL BENITEZ Y ZUÑIGA. "/>
    <n v="72.727272727272734"/>
    <s v="Variación del 50% al 100%"/>
    <n v="6"/>
    <n v="235"/>
    <m/>
    <m/>
    <m/>
    <m/>
    <m/>
    <m/>
    <m/>
    <m/>
    <m/>
    <m/>
    <m/>
    <m/>
    <n v="11"/>
    <n v="11"/>
    <n v="19"/>
    <n v="19"/>
    <n v="0"/>
    <s v="EN ATENCIÓN A LA ENVERGADURA DEL PROYECTO Y SITUACIONES QUE SE PRESENTARON EN PROCESO DE EJECUCIÓN COMO  CAMBIO DE RED DE ALCANTARILLADO Y SOLUCIÓN DE AGUAS LLUVIAS,  SE PRODUCE DIFERENCIA DE PLAZO RECOMENDADO Y REAL."/>
    <n v="72.727272727272734"/>
    <n v="72.727272727272734"/>
    <s v="Esta iniciativa presenta un plazo de ejecución que excede en un 82.12% el plazo original estimado al momento de la evaluación (lo estimado fueron 11 meses y lo real resultaron ser 20 meses). Lo mismo es posible decir del ítem Consultorías, que experimentó un aumento del 28.14% respecto a lo originalmente estimado._x000a_Una explicación podría estar asociada a la largo proceso que significó la ejecución de la iniciativa, que ameritó la actualización del Rate y, eventualmente, la actualización y validación del diseño por parte del Serviu._x000a_De cualquier forma, hay un hecho que no resulta coherente, y tiene que ver con que la duración del ítem Consultorías no va de la mano del ítem Obras Civiles como es esperable y lógico, sino que se inicia 4 meses después de iniciadas las obras civiles, y termina 3 meses antes de que éstas obras concluyan. Se supone que este ítem es para asesorar a la inspección técnica a que la obra se ejecute de acuerdo a las especificaciones técnicas con las cuales fue contratado el proyecto, y para ello se requiere incluso el inicio de las Consultorías 1 mes antes, pero no 4 meses después. Al término se espera que las consultorías excedan a las obras civiles una vez concluidas, de manera de cerrar el proceso en buena forma, pero en este proyecto las Consultorías terminaron con una antelación de 3 meses, lo cual evidentemente es algo extraño."/>
    <s v="Variación del 50% al 100%"/>
    <s v="Dos Años"/>
    <s v="12/10/2016"/>
    <n v="2838480"/>
    <n v="0"/>
    <n v="2838480"/>
    <n v="2782038"/>
    <n v="56442"/>
    <s v="MONTO CONTRATO ORIGINAL $ 2.833.498.404 DE FECHA  08-09-2016_x000a__x000a_DISMINUCIÓN  DE CONTRATO POR $ 32.927.737   ORD. 3778 DE FECHA 28-12-2017 GORE _x000a_AUMENTO DE OBRA $ 31.737.267,  ORD. 3778 DE FECHA 28-12-2017 GORE _x000a_MONTO NUEVO CONTRATO $ 2.832.307.934 DE FECHA , ORD. 3778 DE FECHA 28-12-2017 GORE _x000a_DISMINUCIÓN DE OBRA $ 81.954.143, PROYECTO PAISAJISMO_x000a_OBRAS EXTRAORDINARIAS $ 81.954.143, SISTEMA DE AGUAS LLUVIAS EXIGIDO POR SERVIU. ORD. 6863 DE FECHA 16-03-2018 GORE., DECRETO EX N° 806 DE FECHA 27-03-2018_x000a__x000a_AUMENTO OBRA EXTRAORDINARIA MURO FRONTIS MUNICPIO $ 2.536.910_x000a__x000a_MONTO MODIFICACIÓN  CONTRATO 2.834.844.844_x000a__x000a_DISMINUCIÓN DE SUMIDEROS Y OBRAS DE PAISAJISMO $ 17.109.779_x000a__x000a_MONTO ULTIMA MODIFICACIÓN CONTRATO $ 2.817.735.072"/>
    <s v="BIP &gt; SIGFE"/>
    <x v="1"/>
    <n v="25527"/>
    <n v="25250"/>
    <n v="98.914874446664314"/>
    <s v="SE PRODUJO DISMINUCIÓN  DE M2 DE CALZADA Y ACERAS, DADO QUE SE DEBIÓ CLARIFICAR DESLINDES  VERSUS BNUP."/>
    <s v="LA MAGNITUD REAL DEL PROYECTO DISMINUYÓ DEBIDO A QUE SE PRODUJO DISMINUCIÓN  DE M2 DE CALZADA Y ACERAS, DADO QUE SE DEBIÓ CLARIFICAR DESLINDES  VERSUS BNUP."/>
    <x v="1"/>
    <s v="Se realiza acta de recepción obra termina con observaciones  menores :_x000a_* repasar emboquillado de solera y pintura_x000a_* repasar sello de junta _x000a_* repasar fraguado de los dispositivos de rodado en tramos, demarcación, retirar  excedente  de escombros. (mayor detalle se adjunta acta )_x000a_se adjunta acta _x000a__x000a_con fecha 31-05-2018 se realiza recepción provisoria sin observaciones _x000a__x000a_mediante certificado N| 622 de fecha 12-10-2018 SERVIU metropolitano realiza recepción de obra  en conformidad al proyecto 43559-S2  "/>
    <s v="11/05/2018"/>
    <s v="DE ACUERDO A LO ESTABLECIDO EN LAS  BAG  PUNTO 10.3, SE REALIZARA  UNA VEZ PRESENTADA RECEPCIÓN DEFINITIVA QUE REALICE SERVIU METROPOLITANO ( 3 AÑOS ) "/>
    <s v=""/>
    <s v="SI"/>
    <s v="11/05/2018"/>
    <s v=" LO QUE AFECTA ES EL TRANSITO DE CAMIONES DE MAS DE 2 EJES  POR LA VÍA , YA QUE ANTES DE LA EJECUCIÓN SI PODÍAN TRANSITAR PERO HOY NO ES POSIBLE FALTANDO MAYOR FISCALIZACIÓN.."/>
    <s v=""/>
    <x v="0"/>
    <s v="NEGATIVAS FALTO MEJORAR EN EL DISEÑO DE PROYECTOS SOLUCION DE AGUAS LLUVIAS Y DETALLE DEL DISEÑO QUE PERMITA UNA MEJOR SUPERVISIÓN DE  ITOS._x000a_-  FALTO MAYOR COMUNICACIÓN CON  LA COMUNIDAD DEL IMPACTO REAL DEL PROYECTO._x000a_- VER IMPREVISTOS COMO QUE RED ALCANTARILLADO SE ENCONTRABA  EN MUY MAL ESTADO PRODUCIENDO ATRASOS EN LA OBRA"/>
    <s v="BEATRIZ ROMERO CADENAS"/>
    <x v="33"/>
    <s v=" "/>
    <s v=""/>
    <s v="LOURDES VELEZ"/>
    <s v="DEPARTAMENTO DE ESTUDIOS - MDS"/>
    <s v="14/11/2011"/>
    <s v="30/12/2014"/>
    <n v="1142"/>
    <s v="19/01/2016"/>
    <n v="385"/>
    <s v="NA"/>
    <n v="0"/>
    <s v="08/09/2016"/>
    <n v="233"/>
    <s v="08/09/2016"/>
    <n v="233"/>
    <s v="12/10/2016"/>
    <n v="34"/>
    <s v="31/01/2017"/>
    <n v="111"/>
    <n v="1905"/>
    <n v="763"/>
    <s v="De acuerdo a la Ficha IDI 2015, se obtuvo Rate RS con fecha 31/12/2014; y según la Resol. Ex. N°1045 del 26/04/2016 que aprueba el Convenio Mandato de fecha 21/03/2016; el proyecto fue aprobado por el CORE en Sesión Ordinaria N°23 del 02/12/2015 (262-15); y la identificación presupuestaria con fecha 19/01/2016 (Resol. N°19, TR 02/02/2016)._x000a_ Se licito la asignación de Obras Civiles con ID 2673-46-LR16 (publ. 29/06/2016 y apert. 05/08/2016); se toma conocimiento (GORE) a la propuesta de adjudicacion con fecha 08/09/2016, y se adjudica a Asfaltos Vergara por un monto de $2.833.498.404.- con un plazo de ejecución de 330 días corridos. El contrato se firmo el 08/09/2016, y se decreto con fecha 12/09/2016. La entrega de terreno se realiza con fecha 12/10/2016.  _x000a_La iniciativa nunca considero Gastos administrativos según ficha 2015 y posteriores."/>
    <s v="A SUMA ALZADA SIN REAJUSTE"/>
    <n v="1"/>
    <s v=""/>
    <s v=""/>
    <s v=""/>
    <s v=""/>
    <s v=""/>
    <s v=""/>
    <s v="SI"/>
    <s v="MUNICIPIO"/>
    <s v="Proyecto de larga data: fue recomendado para el 2011, venciéndose los 3 años de duración del rate. El GORE (en tanto unidad financiera) solicitó la actualización de éste el año 2014, año en el que se actualiza la recomendación favorable."/>
    <n v="11945"/>
    <n v="0"/>
    <n v="0"/>
    <n v="0"/>
    <n v="467"/>
    <n v="2309398"/>
    <n v="0"/>
    <n v="0"/>
    <n v="0"/>
    <n v="0"/>
    <n v="2321810"/>
    <n v="16996"/>
    <n v="0"/>
    <n v="0"/>
    <n v="0"/>
    <n v="0"/>
    <n v="2732355"/>
    <n v="0"/>
    <n v="0"/>
    <n v="0"/>
    <n v="0"/>
    <n v="2749351"/>
    <s v="Primer RS  se obtuvo con fecha 30/12/2014, en Ficha IDI 2015, con la que se aprobo por el CORE en 2016._x000a_Asign. 002= M$17.778.-_x000a_Asign. 004=M$2.858.056.-_x000a_Total = M$ 2.875.834.-_x000a__x000a_ La iniciativa no cuenta con Gastos administrativos."/>
    <n v="20747"/>
    <n v="0"/>
    <n v="0"/>
    <n v="0"/>
    <n v="0"/>
    <n v="2833498"/>
    <n v="0"/>
    <n v="0"/>
    <n v="0"/>
    <n v="0"/>
    <n v="2854245"/>
    <s v="Contrato Obras Civiles:$2.833.498.404.-_x000a_Plazo 330 días corridos:_x000a_ Aumento de Obras $2.536.910.-_x000a_Disminución de Obras $18.300242.-_x000a_Aumento de Plazo total 235 días corridos, principalmente por retraso de respuesta y ejecución de terceros en este caso Aguas Andinas._x000a_Contrato Final Obras Civiles $ 2.817.735.072.-_x000a__x000a_Contrato ATOS: ($20.746.657.-)_x000a_ATO 1 Gonzalo Santibañez $3.200.000.-_x000a_ATO 2 Mauricio Pinaud $3.200.000.-_x000a_ATO 3 Ronald Colina $14.346.657.-"/>
    <n v="20747"/>
    <n v="0"/>
    <n v="0"/>
    <n v="0"/>
    <n v="0"/>
    <n v="2817735"/>
    <n v="0"/>
    <n v="0"/>
    <n v="0"/>
    <n v="0"/>
    <n v="2838482"/>
    <s v="Total Pagado obras civiles $2.817.735.072.-_x000a_Total pagado ATOS $20.746.657.-"/>
    <n v="56444"/>
    <x v="0"/>
    <n v="20747"/>
    <n v="0"/>
    <n v="0"/>
    <n v="0"/>
    <n v="0"/>
    <n v="2761291"/>
    <n v="0"/>
    <n v="0"/>
    <n v="0"/>
    <n v="0"/>
    <n v="2782038"/>
    <n v="21161"/>
    <n v="0"/>
    <n v="0"/>
    <n v="0"/>
    <n v="0"/>
    <n v="2826940"/>
    <n v="0"/>
    <n v="0"/>
    <n v="0"/>
    <n v="0"/>
    <n v="2848101"/>
    <s v=""/>
    <n v="20004"/>
    <n v="0"/>
    <n v="0"/>
    <n v="0"/>
    <n v="0"/>
    <n v="3215914"/>
    <n v="0"/>
    <n v="0"/>
    <n v="0"/>
    <n v="0"/>
    <n v="3235918"/>
    <n v="0"/>
    <n v="45537"/>
    <n v="0"/>
    <n v="0"/>
    <n v="0"/>
    <n v="0"/>
    <n v="2994383"/>
    <n v="0"/>
    <n v="0"/>
    <n v="0"/>
    <n v="0"/>
    <n v="3039920"/>
    <n v="21162"/>
    <n v="0"/>
    <n v="0"/>
    <n v="0"/>
    <n v="0"/>
    <n v="2883383"/>
    <n v="0"/>
    <n v="0"/>
    <n v="0"/>
    <n v="0"/>
    <n v="2904545"/>
    <n v="-6.0569519994017167"/>
    <n v="-10.240463448084903"/>
    <n v="-10.340170788149184"/>
    <n v="-4.4532421905839614"/>
    <m/>
    <n v="115.03148514851485"/>
    <n v="114.19338613861386"/>
    <s v="Se constata que la iniciativa fue contratada por un monto menor al originalmente recomendado para el ítem Obras Civiles (6.89%), y además fue contratado por un monto real  menor en 10.34%. No hay mayores explicaciones en el informe que permita obtener una explicación acerca de esta situación._x000a_Lo extraño resulta ser el ítem Consultorías, el que habiendo sido recomendado por un monto, aparece información que se efectuó un contrato 127.64% superior a lo recomendado. A todas luces esto resulta extraño, puesto que la Unidad Técnica no tiene facultades para contratar por un monto que excede con creces a lo recomendado."/>
    <s v="Variación entre el -10% al -20%"/>
    <s v="Variación entre el -10% al -20%"/>
    <s v="Grande"/>
    <s v="Grande"/>
    <s v="PATRICIA ROBLES PINKAS"/>
    <x v="13"/>
    <s v=" "/>
    <s v=""/>
    <s v="LOURDES VELEZ"/>
    <s v="DEPARTAMENTO DE ESTUDIOS - MDS"/>
    <s v="NO"/>
    <m/>
    <m/>
    <m/>
    <s v=" "/>
    <x v="1"/>
    <s v="NO"/>
    <m/>
    <m/>
    <m/>
    <m/>
    <s v="De acuerdo a la información proporcionada, y a los datos que se manejan, el proyecto no experimentó reevaluaciones durante su ejecución."/>
    <x v="0"/>
    <s v="VAN SOCIAL"/>
    <n v="2271039"/>
    <n v="2271039"/>
    <n v="0"/>
    <x v="1"/>
    <s v=""/>
    <m/>
    <m/>
    <m/>
    <s v="El indicador de rentabilidad VAN debiera aumentar en la proporción en qué se disminuyeron los costos asociados a las Obras Civiles; es decir, es dable esperar que el VAN original de M$2.523.377 aumenté a M$ 2775714,7."/>
    <x v="1"/>
    <s v="Este es un proyecto que se arrastra desde muchos años, habiendo sido recomendado favorablemente y luego pierde esta recomendación por cuanto no se realiza la concreción de éste por parte de los involucrados. Esto claramente dilata la materialización de las obras de mejoramiento de la infraestructura para lo cual fue formulado el proyecto, extendiendo más allá de lo recomendable la solución más estructural al problema detectado._x000a__x000a_Lo otro que llama la atención es que las Consultorías no resultan ser coherentes con el objetivo para el cual es invocada en la solicitud: asesorar técnica a la unidad técnica durante la ejecución. Se contrata e inicia su labora 4 meses después de contratadas las obras, lo que evidentemente es un despropósito. Se debiera reconsiderar esto para otros proyectos."/>
    <s v="FABIAN SOLIS ESCOBAR"/>
    <s v="SEREMI DE DESARROLLO SOCIAL REGION METROPOLITANA DE SANTIAGO"/>
    <s v="LOURDES VELEZ"/>
    <s v="DEPARTAMENTO DE ESTUDIOS - MDS"/>
  </r>
  <r>
    <s v="30086112-0"/>
    <s v="REPOSICION JARDIN INFANTIL PALOMITA BLANCA CALDERA"/>
    <x v="4"/>
    <x v="4"/>
    <s v="COPIAPO"/>
    <s v="CALDERA"/>
    <s v="3 - REGION DE ATACAMA"/>
    <x v="5"/>
    <x v="5"/>
    <x v="33"/>
    <x v="1"/>
    <x v="1"/>
    <s v="GOBIERNO REGIONAL - REGION DE ATACAMA"/>
    <s v="GOBIERNO REGIONAL"/>
    <s v="GOBIERNO REGIONAL"/>
    <s v="FINALIZADO"/>
    <x v="1"/>
    <s v="DISEÑO"/>
    <s v="MALA CALIDAD DE LAS ACTUALES DEPENDENCIAS Y DEFECIT DE ESPACIOS DE ACUERDO A LA ACTUAL NORMATIVA, AFECTAN LA CALIDAD DEL SERVICIO ENTREGADO A LOS PARVULOS"/>
    <s v="LAS OBRAS CONTEMPLAN LA REPOSICIÒN DEL JARDIN INFANTIL , ENTREGANDO MAS NIVELES DE ENSEÑANZA AUMENTANDO LA CAPACIDAD DE MATRICULADOS A 164 PARVULOS. LAS OBRAS CONTEMPLAN: AREA DOCENTE 333 M2. AREA ADMINISTRATIVA 101 M2., AREA SERVICIOS 86 M2., PATIOS 492 M2., Y MUROS-CIRCULACIONES 156 EN TOTAL 1.169 M2. A EDIFICAR"/>
    <n v="164"/>
    <s v=" "/>
    <s v=" "/>
    <s v=" "/>
    <n v="10"/>
    <n v="12"/>
    <s v="Sin observaciones"/>
    <n v="19.999999999999996"/>
    <n v="3"/>
    <n v="1"/>
    <s v="El plazo según contrato fue de 25 días hábiles según contrato de fecha 10-09-2018, por un monto de $59.832.763.- IVA incluido"/>
    <n v="-66.666666666666671"/>
    <m/>
    <m/>
    <s v=""/>
    <m/>
    <m/>
    <m/>
    <m/>
    <m/>
    <m/>
    <m/>
    <m/>
    <m/>
    <n v="10"/>
    <n v="13"/>
    <s v="El tramite del traspaso del terreno desde bienes nacionales al municipio, retrasó la ejecución de las obras, lo que tuvo un tiempo de demora de alrededor de 6 meses._x000a__x000a_Una vez finalizado el proyecto se procedió al proceso de normalización. "/>
    <n v="30.000000000000004"/>
    <s v="Variación de 0 a 30%"/>
    <n v="1"/>
    <n v="44"/>
    <m/>
    <m/>
    <m/>
    <m/>
    <m/>
    <m/>
    <m/>
    <m/>
    <m/>
    <m/>
    <m/>
    <m/>
    <n v="12"/>
    <n v="12"/>
    <n v="14"/>
    <n v="22"/>
    <n v="8"/>
    <s v="Al modificarse la normativa vigente de jardines infantiles, la obra tubo que estar sujeto a una serie de modificaciones, por lo que se procedió a la normalización del jardín infantil palomita blanca."/>
    <n v="16.666666666666675"/>
    <n v="83.333333333333329"/>
    <s v="LOS ÍTEMS QUE MAYOR VARIACIÓN REGISTRARON FUERON OBRAS CIVILES Y EQUIPAMIENTOS, CON UN 78% Y -64,44%, RESPECTIVAMENTE. EN EL CASO DE OBRAS CIVILES, EL  AUMENTO DE PLAZO CORRESPONDE A LA DEMORA EN LA TRAMITACIÓN DEL TRASPASO DEL TERRENO DESDE BIENES NACIONALES AL MUNICIPIO EN APROXIMADAMENTE 6 MESES, RETRASANDO EL INICIO DE LA OBRA. _x000a_ADICIONALMENTE, LA EMPRESA CONTRATISTA SOLICITÓ UN AUMENTO DE PLAZO DEBIDO A LA INCLUSIÓN EN EL PROYECTO DE OBRAS EXTRAORDINARIAS PRODUCTO DEL CAMBIO EN LA NORMATIVA DE JARDINES INFANTILES DURANTE LA EJECUCIÓN DEL PROYECTO._x000a_EN TOTAL, EL PROYECTO TUVO UNA VARIACIÓN EN LOS PLAZOS DE UN 125%. "/>
    <s v="Variación del 50% al 100%"/>
    <s v="Dos Años"/>
    <s v="19/12/2016"/>
    <n v="1020505"/>
    <n v="0"/>
    <n v="1020505"/>
    <n v="960674"/>
    <n v="59831"/>
    <s v="El contrato de fecha 11-02-2019 de la licitación  4192-51-LE18, por un monto total de $37.924.765 fue financiado con recursos propios, es decir fondos municipales."/>
    <s v="BIP &gt; SIGFE"/>
    <x v="1"/>
    <n v="1169"/>
    <n v="1169"/>
    <n v="100"/>
    <s v="Sin modificaciones en la magnitud "/>
    <s v="NO SE PRESENTAN DIFERENCIAS DE MAGNITUDES DURANTE LA EJECUCIÓN DEL PROYECTO. "/>
    <x v="2"/>
    <s v="sin observaciones"/>
    <s v="29/01/2018"/>
    <s v="Con fecha 23 de enero de 2019, se establece en terreno la Comisión de Recepción Definitiva de la obra, encontrando las siguientes observaciones:_x000a_Observaciones exterior del jardin_x000a_observaciones modulo (A)_x000a_Observaciones módulo de párvulos (D)_x000a_Observaciones módulo de párvulos (E)_x000a_Observaciones módulo de párvulos (F)_x000a_Con fecha 20-02-2019 sea realizó recepción definitiva sin observaciones."/>
    <s v="20/02/2019"/>
    <s v="NO"/>
    <s v=""/>
    <s v=""/>
    <s v="Al momento de generar el proyecto en el año 2012, este recinto cumplía con toda la normativa vigente de jardines infantiles, pero durante la ejecución de las obras la normativa de jardines infantiles  (ley N°20.832) fue modificada; motivo por el cual el jardín esta siendo sometido a diferentes modificaciones para su correcta operación"/>
    <x v="1"/>
    <s v="-Discrepancias entre EE.TT y presupuesto que fueron solucionadas en el transcurso de la ejecución_x000a_-Retraso en la entrega de terreno desde bienes nacionales al municipio por al rededor de 6 meses _x000a_-Las condiciones del terreno no eran las optimas ya que al momento de realizar las excavaciones se encontró con un suelo muy pedregoso"/>
    <s v="JAVIER ANTONIO MARAMBIO ALFARO"/>
    <x v="34"/>
    <s v=" "/>
    <s v=""/>
    <s v="LOURDES VELEZ"/>
    <s v="DEPARTAMENTO DE ESTUDIOS - MDS"/>
    <s v="07/10/2014"/>
    <s v="07/10/2014"/>
    <n v="0"/>
    <s v="19/12/2014"/>
    <n v="73"/>
    <s v="NA"/>
    <n v="0"/>
    <s v="28/07/2016"/>
    <n v="587"/>
    <s v="28/07/2016"/>
    <n v="587"/>
    <s v="19/12/2016"/>
    <n v="144"/>
    <s v="31/03/2017"/>
    <n v="102"/>
    <n v="906"/>
    <n v="906"/>
    <s v="El inicio del contrato presenta error de registro en el Banco Integrado, dado que segun el contrato su fecha de suscripción fue el 28/07/2016 y no la fecha que se envio al Gore para su registro.  El primer gasto efectivo se produjo el 31/03/2017, no obstante haber recibido el estado de pago en el mes de febrero con corte al 20/02/2017."/>
    <s v="A SUMA ALZADA SIN REAJUSTE"/>
    <n v="1"/>
    <s v=""/>
    <s v=""/>
    <s v=""/>
    <s v=""/>
    <s v=""/>
    <s v=""/>
    <s v="SI"/>
    <s v="MUNICIPIO"/>
    <s v=""/>
    <n v="14219"/>
    <n v="51884"/>
    <n v="0"/>
    <n v="0"/>
    <n v="0"/>
    <n v="837774"/>
    <n v="0"/>
    <n v="0"/>
    <n v="0"/>
    <n v="0"/>
    <n v="903877"/>
    <n v="14219"/>
    <n v="51884"/>
    <n v="0"/>
    <n v="0"/>
    <n v="0"/>
    <n v="837774"/>
    <n v="0"/>
    <n v="0"/>
    <n v="0"/>
    <n v="0"/>
    <n v="903877"/>
    <s v="Los montos corresponden a lo recomendado por la institución correspondiente"/>
    <n v="14467"/>
    <n v="59833"/>
    <n v="0"/>
    <n v="0"/>
    <n v="0"/>
    <n v="946206"/>
    <n v="0"/>
    <n v="0"/>
    <n v="0"/>
    <n v="0"/>
    <n v="1020506"/>
    <s v="No se observan diferencias"/>
    <n v="14467"/>
    <n v="59833"/>
    <n v="0"/>
    <n v="0"/>
    <n v="0"/>
    <n v="946205"/>
    <n v="0"/>
    <n v="0"/>
    <n v="0"/>
    <n v="0"/>
    <n v="1020505"/>
    <s v="No se observan diferencias"/>
    <n v="59831"/>
    <x v="0"/>
    <n v="14470"/>
    <n v="0"/>
    <n v="0"/>
    <n v="0"/>
    <n v="0"/>
    <n v="946204"/>
    <n v="0"/>
    <n v="0"/>
    <n v="0"/>
    <n v="0"/>
    <n v="960674"/>
    <n v="14847"/>
    <n v="0"/>
    <n v="0"/>
    <n v="0"/>
    <n v="0"/>
    <n v="967635"/>
    <n v="0"/>
    <n v="0"/>
    <n v="0"/>
    <n v="0"/>
    <n v="982482"/>
    <s v="La iniciativa se ejecuto de acuerdo al presupuesto recomendado y el aumento depl plazo del contrato se ajusto al 30% de las bases de licitación, sin embargo en el plazo del proyecto se amplio producto que el proyecto no tenia regularizada la tenencia del terreno, lo que debería considerarse en el análisis técnico económico."/>
    <n v="17239"/>
    <n v="62905"/>
    <n v="0"/>
    <n v="0"/>
    <n v="0"/>
    <n v="1015727"/>
    <n v="0"/>
    <n v="0"/>
    <n v="0"/>
    <n v="0"/>
    <n v="1095871"/>
    <n v="0"/>
    <n v="14843"/>
    <n v="59833"/>
    <n v="0"/>
    <n v="0"/>
    <n v="0"/>
    <n v="999931"/>
    <n v="0"/>
    <n v="0"/>
    <n v="0"/>
    <n v="0"/>
    <n v="1074607"/>
    <n v="14841"/>
    <n v="59833"/>
    <n v="0"/>
    <n v="0"/>
    <n v="0"/>
    <n v="949376"/>
    <n v="0"/>
    <n v="0"/>
    <n v="0"/>
    <n v="0"/>
    <n v="1024050"/>
    <n v="-1.9403743688810038"/>
    <n v="-6.5537823338695844"/>
    <n v="-6.5323654879706812"/>
    <n v="-4.7046966937680512"/>
    <m/>
    <n v="876.00513259195895"/>
    <n v="812.1266039349872"/>
    <s v="SE OBSERVAN VARIACIONES NO SIGNIFICATIVAS EN LOS MONTOS CONTRATADOS Y COSTOS REALES VERSUS LOS MONTOS RECOMENDADOS, -1,94% Y -6,55%, RESPECTIVAMENTE. EL ÍTEM QUE MAYOR VARIACIÓN PRESENTÓ FUE CONSULTORÍAS. _x000a_SI BIEN SE OBSERVA UNA VARIACIÓN EN LOS GASTOS POR AUMENTO Y DISMINUCIÓN DE PARTIDAS, ESTAS DIFERENCIAS PORCENTUALES ENTRE LOS MONTOS CONTRATADOS  Y REALES, SE PRODUCEN DEBIDO AL CAMBIO DE NORMATIVA DE JARDINES INFANTILES, OCURRIDO DURANTE LA EJECUCIÓN DE LA OBRA._x000a_SI BIEN EL PROYECTO NO SUFRIÓ REEVALUACIONES, SI EXISTIÓ UNA MODIFICACIÓN POR CONCEPTO DE NORMALIZACIÓN DEL TERRENO, CORRESPONDIENTE A UN 3.46% CON RESPECTO AL PROYECTO RECOMENDADO Y CONSIDERADO COMO ACEPTABLE. EL COSTO DE ESTA MODIFICACIÓN FUE ASUMIDO POR EL PROPIO MUNICIPIO DE CALDERA."/>
    <s v="Variación de 0 a +-10%"/>
    <s v="Variación de 0 a +-10%"/>
    <s v="Mediano"/>
    <s v="Mediano"/>
    <s v="WILLIANS GARCÍA ZAGUA"/>
    <x v="16"/>
    <s v=" "/>
    <s v=""/>
    <s v="LOURDES VELEZ"/>
    <s v="DEPARTAMENTO DE ESTUDIOS - MDS"/>
    <s v="SI"/>
    <n v="1095871"/>
    <n v="37925"/>
    <n v="3.4607175479595678"/>
    <s v="El proyecto sufrió un aumento y disminución de partidas por un monto de $36.813.395 y finalmente quedo en saldo &quot;$0&quot; ya que se disminuyo y aumentó por el mismo monto._x000a_Nuevas obras de normalización por un monto de $37.924.765 según contrato de fecha 11-02-2019, licitación 4192-51-LE18 con fondos municipales"/>
    <x v="0"/>
    <s v="NO"/>
    <m/>
    <m/>
    <m/>
    <m/>
    <s v="NO SE REALIZARON REEVALUACIONES."/>
    <x v="0"/>
    <s v="COSTO ANUAL EQUIVALENTE"/>
    <n v="124160"/>
    <n v="124160"/>
    <n v="0"/>
    <x v="1"/>
    <s v=""/>
    <m/>
    <m/>
    <m/>
    <s v="El indicador se mantuvo sin variación. "/>
    <x v="1"/>
    <s v="LA OBRA SE EJECUTA CONFORME A LO PREVISTO, SOLO SE REALIZARON AUMENTOS  Y DISMINUCIONES JUSTIFICADAS QUE CORRESPONDEN A -3% DEL VALOR RECOMENDADO LO QUE SE ENCUENTRA POR DEBAJO DEL MARGEN DE VARIACIÓN DEL 10% CONSIDERADO COMO ACEPTABLE._x000a_CON RESPECTO A LOS PLAZOS, EL INCREMENTO DE ESTOS FUE PRODUCTO PRINCIPALMENTE DE LA DEMORA EN EL TRASPASO DEL TERRENO DESDE BIENES NACIONALES AL MUNICIPIO DE CALDERA, TRAMITE QUE DEMORÓ APROXIMADAMENTE 6 MESES. ADICIONALMENTE, LA EMPRESA CONTRATISTA SOLICITÓ UN AUMENTO EN EL PLAZO DEBIDO A OBRAS EXTRAORDINARIAS PRODUCTO DEL CAMBIO EN LA NORMATIVA DE JARDINES INFANTILES. FINALMENTE, LA INICIATIVA PRESENTA EN PLAZOS UN AUMENTO DE UN 125% CON RESPECTO AL PLAZO RECOMENDADO._x000a_EN RELACIÓN A LOS COSTOS, EL PROYECTO NO SUFRIÓ REEVALUACIONES, PERO SI UNA MODIFICACIÓN DE UN 3.46% CON RESPECTO AL PROYECTO ORIGINAL RECOMENDADO. ESTA SITUACIÓN SE DA DEBIDO AL RETRASO EN LA ENTREGA DEL TERRENO Y PROCESO DE NORMALIZACIÓN. NO OBSTANTE, LOS COSTOS ASOCIADOS A ESTA MODIFICACIÓN FUERON ABORDADOS POR EL MUNICIPIO. FINALMENTE, LOS COSTOS REALES NO TIENEN VARIACIÓN SIGNIFICATIVA EN RELACIÓN CON LOS MONTOS RECOMENDADOS. _x000a_EN CUANTO A LA MAGNITUD DEL PROYECTO, EN METROS CUADRADOS,NO SE OBSERVAN VARIACIONES."/>
    <s v="YASNA CAROLINA MARTÍNEZ ANGULO"/>
    <s v="SEREMI DE DESARROLLO SOCIAL REGION DE ATACAMA"/>
    <s v="LOURDES VELEZ"/>
    <s v="DEPARTAMENTO DE ESTUDIOS - MDS"/>
  </r>
  <r>
    <s v="30072378-0"/>
    <s v="AMPLIACION Y MEJORAMIENTO SISTEMA APR NOVICIADO-PERALITO, PUDAHUEL"/>
    <x v="1"/>
    <x v="1"/>
    <s v="SANTIAGO"/>
    <s v="PUDAHUEL"/>
    <s v="13 - REGION METROPOLITANA DE SANTIAGO"/>
    <x v="0"/>
    <x v="0"/>
    <x v="0"/>
    <x v="0"/>
    <x v="0"/>
    <s v="AGUA POTABLE RURAL"/>
    <s v="MINISTERIO DE OBRAS PUBLICAS"/>
    <s v="MINISTERIO"/>
    <s v="FINALIZADO"/>
    <x v="3"/>
    <s v="PERFIL"/>
    <s v="DEBIDO A QUE EL SISTEMA YA CUMPLIO EL TIEMPO PARA EL CUAL FUE PREVISTO ,Y QUE EXISTEN 418 SOLICITUDES DE CONEXION SIN SATISFACER, SE REQUIERE EL MEJORAMIENTO Y AMPLIACIÓN DEL SERVICIO."/>
    <s v="EL MEJORAMIENTO Y AMPLIACIÓN DEL SERVICIO,  CONSISTE EN:_x000a_-IMPULSIÓN _x000a_-MEJORAMIENTO DE TERRENO ESTANQUE CON MICROPILOTES_x000a_-ESTANQUE DE REGULACIÓN HORMIGÓN ARMADO SEMIENTERRADO V = 500 M3 ACTUALIZADO POST 27 F_x000a_- CONSTRUCCIÓN DE CASETA EQUIPO ELECTROGENO_x000a_-CONSTRUCCION DE CASETA SISTEMA DE BOMBAS_x000a_-DISEÑO E INGENIERIA DE DETALLE OBRAS ELECTRICAS_x000a_-INSTALACIÓN DE 20 KM DE RED DE DISTRIBUCIÓN EN EL SIGUIENTE DETALLE_x000a_-PVC (D= 75 MM): 813 M_x000a_-PVC (D= 90 MM): 1857 M_x000a_-PVC (D= 110 MM): 500 M_x000a_-PVC (D= 160 MM): 7010 M_x000a_-PVC (D= 250 MM): 2125 M_x000a_-PVC (D= 315 MM): 3686 M_x000a_-PROYECTO ELECTRICO_x000a_-ARRANQUES DOMICILIARIOS (627 ARRANQUES NUEVOS)"/>
    <n v="4266"/>
    <s v=" "/>
    <s v=" "/>
    <s v=" "/>
    <n v="10"/>
    <n v="31"/>
    <s v="La consultoría de este contrato fue desarrollada por la empresa Sanitaria Aguas Andinas, en virtud del Convenio que firma la Dirección de Obras Hidráulicas (Nacional) con Aguas Andinas. Este Convenio establece que la inspección técnica debe realizarse mientras dure la obra. Es por este motivo que el plazo de la consultoría se extendió y duró lo mismo que dura lo mismo que la obra civil."/>
    <n v="210"/>
    <m/>
    <m/>
    <m/>
    <m/>
    <m/>
    <m/>
    <s v=""/>
    <m/>
    <m/>
    <m/>
    <m/>
    <m/>
    <m/>
    <m/>
    <m/>
    <m/>
    <n v="10"/>
    <n v="31"/>
    <s v="Existe una variación en el plazo recomendado y el real, porque se realizaron modificaciones presupuestarias, por obras extraordinarias, que redundaron en el aumento de plazo. Además, la IDI fue sometida al proceso de reevaluación debido a modificaciones en la solución propuesta para la regulación (durante la ejecución, se constató que la capacidad de soporte del terreno donde se emplaza el estanque elevado no era adecuada, por lo que se debe cambiar de solución)._x000a_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_x000a_Finalmente, la compañía eléctrica, en conectar al sistema público, demoró más de lo planificado y eso obligó a extender el plazo del contrato."/>
    <n v="210"/>
    <s v="Variación &gt; al 100%"/>
    <n v="6"/>
    <n v="716"/>
    <m/>
    <m/>
    <m/>
    <m/>
    <m/>
    <m/>
    <m/>
    <m/>
    <m/>
    <m/>
    <m/>
    <m/>
    <n v="10"/>
    <n v="10"/>
    <n v="32"/>
    <n v="32"/>
    <n v="0"/>
    <s v="Como se indicó anteriormente, la variación en el plazo se produjo porque:_x000a_* Se realizaron modificaciones presupuestarias, por obras extraordinarias, que redundaron en el aumento de plazo._x000a_* La IDI fue sometida al proceso de reevaluación debido a modificaciones en la solución propuesta para la regulación._x000a_* La compañía eléctrica, en conectar al sistema público, demoró más de lo planificado y eso obligó a extender el plazo del contrato._x000a_La consultoría, por depender del Convenio DOH - Aguas Andinas, dura lo que dure la obra civil."/>
    <n v="220.00000000000003"/>
    <n v="220.00000000000003"/>
    <s v="El proyecto se ejecutó en un plazo total de 34 meses, un 240% sobre el plazo originalmente recomendado.  Según los datos aportados por las instituciones técnica y financiera, se tiene lo siguiente:_x000a_-_x0009_Existe una variación en el plazo recomendado y el real, porque se realizaron modificaciones presupuestarias, por obras extraordinarias, que redundaron en el aumento de plazo. Además, la IDI fue sometida al proceso de reevaluación debido a modificaciones en la solución propuesta para la regulación (durante la ejecución, se constató que la capacidad de soporte del terreno donde se emplaza el estanque elevado no era adecuada, por lo que se debe cambiar de solución)._x000a_-_x0009_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_x000a_-_x0009_Finalmente, la compañía eléctrica, en conectar al sistema público, demoró más de lo planificado y eso obligó a extender el plazo del contrato._x000a_El proyecto cuenta con recepción provisoria de fecha 13-08-2018, por lo que se asume esta fecha como término del proyecto_x000a_La recepción definitiva contractualmente, se debe realizar 12 meses después de la recepción provisional, proceso que aún no se ha ejecutado."/>
    <s v="Variación &gt; al 100%"/>
    <s v="Tres años"/>
    <s v="16/11/2015"/>
    <n v="2665394"/>
    <n v="0"/>
    <n v="2665394"/>
    <n v="2549003"/>
    <n v="116391"/>
    <s v="El detalle final, por asignación, de lo contratado fue:_x000a_OOCC: M$2.389.631.-, y_x000a_Consultoría: M$ 346.497.-_x000a__x000a_Reevaluado -2016: M$2.613.810.-_x000a_OOCC: M$2.282.802.- _x000a_Consultoría: M$ 331.008.-_x000a_El detalle final, por asignación, de lo contratado fue:_x000a_OOCC: M$2.389.631.-, y_x000a_Consultoría: M$ 346.497.-_x000a_Durante la ejecución del contrato se realizaron las siguientes modificaciones:_x000a_OOCC: M$ 324.364.-, y_x000a_Consultoría: M$ 47.033.-_x000a_La variación fue un 4,7% del monto recomendado en la reevaluación versus el monto final del contrato._x000a__x000a_Los motivos de la variación fueron los siguientes:_x000a_* Se realizaron modificaciones presupuestarias, por obras extraordinarias, que redundaron en el aumento de plazo._x000a_* La IDI fue sometida al proceso de reevaluación debido a modificaciones en la solución propuesta para la regulación._x000a__x000a_Nota: El contrato es sin reajuste, por lo que la modificación que sufrió se realizó en la misma moneda."/>
    <s v="BIP &gt; SIGFE"/>
    <x v="0"/>
    <n v="948"/>
    <n v="948"/>
    <n v="100"/>
    <s v="Se mantuvo la magnitud del proyecto."/>
    <s v="La magnitud de medida para este tipo de proyectos es el &quot;N° de arranques totales&quot;_x000a_Según lo informado por la unidad técnica, se ejecutaron los arranques considerados originalmente._x000a_Pero se debe considerar que este tipo de proyectos no están captando la realidad de la construcción de viviendas particulares que se deben conectar al sistema. Sólo se consulta por construcción de conjunto de viviendas y no por viviendas particulares a la DOM y Serviu."/>
    <x v="2"/>
    <s v="La recepción provisoria se realizó el 13/08/2018. La comisión de recepción recibió sin observaciones."/>
    <s v="13/08/2018"/>
    <s v="Aún no se realiza la recepción definitiva del contrato."/>
    <s v=""/>
    <s v="SI"/>
    <s v="13/08/2018"/>
    <s v="El mismo día que se realizó la recepción provisional del contrato, se entregó la operación y administración de la obra al Comité de APR Noviciado Peralito de la comuna de Pudahuel."/>
    <s v=""/>
    <x v="0"/>
    <s v="El sistema, en su generalidad, ha estado funcionando sin inconvenientes. Sin perjuicio de ello, se han detectados algunos inconvenientes en la operación de uno de los pozos de abastecimiento de agua potable, que estaba en funcionamiento antes de la realización de este proyecto, el que provocó que dejara de operarse._x000a_El presente año la DROH construyó un nuevo pozo para reemplazar al pozo que tuvo problemas."/>
    <s v="JOSE VERDUGO CERON"/>
    <x v="35"/>
    <s v="MARCO LEIVA FUENTES"/>
    <s v="SEREMI DE DESARROLLO SOCIAL REGION METROPOLITANA DE SANTIAGO"/>
    <s v="LOURDES VELEZ"/>
    <s v="DEPARTAMENTO DE ESTUDIOS - MDS"/>
    <s v="23/12/2014"/>
    <s v="23/12/2014"/>
    <n v="0"/>
    <s v="03/08/2015"/>
    <n v="223"/>
    <s v="NA"/>
    <n v="0"/>
    <s v="06/11/2015"/>
    <n v="95"/>
    <s v="06/11/2015"/>
    <n v="0"/>
    <s v="16/11/2015"/>
    <n v="10"/>
    <s v="18/12/2015"/>
    <n v="32"/>
    <n v="360"/>
    <n v="360"/>
    <s v="La IDI fue obtuvo su recomendación favorable a fines del año 2015, por lo que tuvo que ser identificada en un decreto presupuestario tramitado por el Ministerio de Hacienda en el año 2016, lo que obligó a esta DROH licitar a mediados del mismo año y adjudicar el contrato a fines del año 2016."/>
    <s v="A SUMA ALZADA SIN REAJUSTE"/>
    <n v="1"/>
    <s v=""/>
    <s v=""/>
    <s v=""/>
    <s v=""/>
    <s v=""/>
    <s v=""/>
    <s v="SI"/>
    <s v="SERVICIO"/>
    <s v="La institución siempre postuló a la etapa de ejecución._x000a_Ingresó por primera vez en el proceso presupuestario 2008, con fecha de ingreso el 03-05-2007_x000a_Obtuvo su primera recomendación en el proceso presupuestario 2015."/>
    <n v="333095"/>
    <n v="0"/>
    <n v="0"/>
    <n v="0"/>
    <n v="0"/>
    <n v="2114881"/>
    <n v="0"/>
    <n v="0"/>
    <n v="0"/>
    <n v="0"/>
    <n v="2447976"/>
    <n v="333095"/>
    <n v="0"/>
    <n v="0"/>
    <n v="0"/>
    <n v="0"/>
    <n v="2114881"/>
    <n v="0"/>
    <n v="0"/>
    <n v="0"/>
    <n v="0"/>
    <n v="2447976"/>
    <s v="No se crearon nuevas asignaciones."/>
    <n v="346497"/>
    <n v="0"/>
    <n v="0"/>
    <n v="0"/>
    <n v="0"/>
    <n v="2389631"/>
    <n v="0"/>
    <n v="0"/>
    <n v="0"/>
    <n v="0"/>
    <n v="2736128"/>
    <s v="La IDI fue reevaluada el año 2016, quedando por un valor total de M$2.613.810.-, según el siguiente detalle: _x000a_OOCC: M$2.282.802.- _x000a_Consultoría: M$ 331.008.-_x000a_El detalle final, por asignación, de lo contratado fue:_x000a_OOCC: M$2.389.631.-, y_x000a_Consultoría: M$ 346.497.-_x000a_Durante la ejecución del contrato se realizaron las siguientes modificaciones:_x000a_OOCC: M$ 324.364.-, y_x000a_Consultoría: M$ 47.033.-_x000a_La variación fue un 4,7% del monto recomendado en la reevaluación versus el monto final del contrato._x000a_Nota: El contrato es sin reajuste, por lo que la modificación que sufrió se realizó en la misma moneda."/>
    <n v="346497"/>
    <n v="0"/>
    <n v="0"/>
    <n v="0"/>
    <n v="0"/>
    <n v="2389631"/>
    <n v="0"/>
    <n v="0"/>
    <n v="0"/>
    <n v="0"/>
    <n v="2736128"/>
    <s v="El MOP no trabaja con sistema SIGFE. Sin perjuicio de lo anterior, se indica que el dicho programa no está registrada la última modificación del contrato. Los que se detallan a continuación:_x000a_OOCC: M$93.337.-_x000a_Consultoría: M$ 13.534.-"/>
    <n v="187125"/>
    <x v="0"/>
    <n v="319399"/>
    <n v="0"/>
    <n v="0"/>
    <n v="0"/>
    <n v="0"/>
    <n v="2229604"/>
    <n v="0"/>
    <n v="0"/>
    <n v="0"/>
    <n v="0"/>
    <n v="2549003"/>
    <n v="335686"/>
    <n v="0"/>
    <n v="0"/>
    <n v="0"/>
    <n v="0"/>
    <n v="2341951"/>
    <n v="0"/>
    <n v="0"/>
    <n v="0"/>
    <n v="0"/>
    <n v="2677637"/>
    <s v="En la ejecución del contrato se debieron realizar modificaciones, por obras extraordinarias, que se justificaron principalmente por el tiempo transcurrido entre la recomendación favorable y la adjudicación, por un aumento en la población y por una diferencia en la solución en la solución de la regulación, situación que significó una reevaluación de la IDI.. _x000a_Además, el tipo de suelo deterioró uno de los pozos de abastecimiento de aguas, lo que se detectó en la operación, generando algunos inconvenientes en la operación lo que provocó que dejara de operarse._x000a_El presente año la DROH construyó un nuevo pozo para reemplazar al pozo que tuvo problemas."/>
    <n v="392045"/>
    <n v="0"/>
    <n v="0"/>
    <n v="0"/>
    <n v="0"/>
    <n v="2489163"/>
    <n v="0"/>
    <n v="0"/>
    <n v="0"/>
    <n v="0"/>
    <n v="2881208"/>
    <n v="2941086"/>
    <n v="373451"/>
    <n v="0"/>
    <n v="0"/>
    <n v="0"/>
    <n v="0"/>
    <n v="2559253"/>
    <n v="0"/>
    <n v="0"/>
    <n v="0"/>
    <n v="0"/>
    <n v="2932704"/>
    <n v="360945"/>
    <n v="0"/>
    <n v="0"/>
    <n v="0"/>
    <n v="0"/>
    <n v="2501977"/>
    <n v="0"/>
    <n v="0"/>
    <n v="0"/>
    <n v="0"/>
    <n v="2862922"/>
    <n v="1.7873058800336628"/>
    <n v="-0.63466434912022862"/>
    <n v="0.5147915182734053"/>
    <n v="-2.379442316715219"/>
    <n v="-2.6576577495523779"/>
    <n v="3019.9599156118143"/>
    <n v="2639.2162447257383"/>
    <s v="Los montos contratados y costos reales del proyecto no tienen variaciones significativas en relación a los montos recomendados. Non obstante, el proyecto tuvo una reevaluación productos de cambios en el diseño original producidos principalmente por cambios en la normativa de suelos. Posterior a la reevaluación realizada en el proceso 2016, fueron actualizados los montos recomendados de obras civiles y de consultoría, tal como se describe a continuación: _x000a_-_x0009_OO.CC. = M$ 2.559.253(expresado en moneda presupuesto 2018)._x000a_-_x0009_Consultoría = M$ 373.451(expresado en moneda presupuesto 2018)._x000a_Los valores se actualizaron en función de los costos de las obras extraordinarias._x000a_El proyecto presentó un incremento de sus costos de un 5,6 % respecto del monto del contrato modificado y de un 3,19 % respecto de la recomendación original otorgada en el 2015."/>
    <s v="Variación de 0 a +-10%"/>
    <s v="Variación de 0 a +-10%"/>
    <s v="Grande"/>
    <s v="Grande"/>
    <s v="JOSE VERDUGO CERON"/>
    <x v="19"/>
    <s v="MARCO LEIVA FUENTES"/>
    <s v="SEREMI DE DESARROLLO SOCIAL REGION METROPOLITANA DE SANTIAGO"/>
    <s v="LOURDES VELEZ"/>
    <s v="DEPARTAMENTO DE ESTUDIOS - MDS"/>
    <s v="SI"/>
    <n v="2881208"/>
    <n v="371397"/>
    <n v="12.890322392552012"/>
    <s v="Reevaluado -2016: M$2.613.810.-_x000a_OOCC: M$2.282.802.- _x000a_ConsultorÃ­a: M$ 331.008.-_x000a_El detalle final, por asignaciÃ³n, de lo contratado fue:_x000a_OOCC: M$2.389.631.-, y_x000a_ConsultorÃ­a: M$ 346.497.-_x000a_Durante la ejecuciÃ³n del contrato se realizaron las siguientes modificaciones:_x000a_OOCC: M$ 324.364.-, y_x000a_ConsultorÃ­a: M$ 47.033.-_x000a_La variaciÃ³n fue un 4,7% del monto recomendado en la reevaluaciÃ³n versus el monto final del contrato._x000a__x000a_Los motivos de la variaciÃ³n fueron los siguientes:_x000a_* Se realizaron modificaciones presupuestarias, por obras extraordinarias, que redundaron en el aumento de plazo._x000a_* La IDI fue sometida al proceso de reevaluaciÃ³n debido a modificaciones en la soluciÃ³n propuesta para la regulaciÃ³n._x000a__x000a_Nota: El contrato es sin reajuste, por lo que la modificaciÃ³n que sufriÃ³ se realizÃ³ en la misma moneda."/>
    <x v="0"/>
    <s v="SI"/>
    <n v="1"/>
    <n v="2881208"/>
    <n v="2941086"/>
    <n v="2.0782255220726853"/>
    <s v="La IDI fue sometida a reevaluación en el proceso 2016 debido a modificaciones en la solución propuesta para la regulación (durante la ejecución, se constató que la capacidad de soporte del terreno donde se emplaza el estanque elevado no era adecuada, por lo que se debe cambiar de solución)._x000a_La DOH indicó que la mecánica de suelos, realizada el año 2008, difiere de la nueva mecánica de suelos realizada el año 2015. Esta diferencia se debe principalmente a que las nuevas normativas que se establecieron después del terremoto del año 2010 indican que no es factible instalar, en las condiciones que se establecieron originalmente (año 2008), el estanque de hormigón armado elevado. Se indica además que el terreno sigue siendo factible de utilizar, pero que el mejoramiento que debe realizarse al suelo termina siendo más costoso que la alternativa de construir un estanque semienterrado con presurizadora. Sin perjuicio de lo anterior, se aclara que la DOH Regional revalidó, el año 2014, la aprobación del proyecto presentado por el Comité de APR, sin prever que el cambio normativo explicado anteriormente redundaría en un cambio en el mejoramiento de suelo para la fundación del estanque, que finalmente terminaría en la modificación del alcance del proyecto, que provoca esta reevaluación._x000a_La nueva solución para la regulación  consideró los siguientes cambios a realizarse en el mismo recinto:_x000a_-_x0009_estanque semienterrado proyectado con capacidad de 500 m3._x000a_-_x0009_Al poseer el terreno suelos sedimentarios formados principalmente por limos-arcillosos con presencia de napa a escasa profundidad, se proyecta un mejoramiento del suelo por medio de micro pilotes._x000a_Variaciones indicadas son cálculos directos del sistema ex post."/>
    <x v="1"/>
    <s v="VALOR ACTUALIZADO COSTOS INV. OPER. Y MANTEN."/>
    <n v="2435150"/>
    <n v="2386271"/>
    <n v="-2.0072274808533352"/>
    <x v="0"/>
    <s v="COSTO ANUAL EQUIVALENTE"/>
    <n v="212307"/>
    <n v="208046"/>
    <n v="-2.0069992981861184"/>
    <s v="Los valores recomendados en la re evaluación fueron:_x000a_CAE M$ = 205.084_x000a_VAC M$ = 2.352.303_x000a_El nuevo costo por solución fue de 82,99 UF/arranque (considerando la obra completa para 948 arranques), valor que no supera al valor referencial de 144 UF._x000a_Se detectó un error en la planilla de re evaluación. Se corrige el indicador que se debió incorporar:_x000a_CAE M$ = 212.307_x000a_VAC M$ = 2.435.150_x000a_El valor por solución (considerando la obra completa para 188 arranques) es de 86,81  UF/ arranque (no supera las 144 UF)_x000a__x000a_Se recalcularon los indicadores llevando el gasto real a la fecha de recomendación (moneda 2014, lo queda un monto de M$ 2.223.564), y se obtuvieron los siguientes indicadores:_x000a_CAE M$ = 208.046_x000a_VAC M$ = 2.386.271_x000a_El valor por solución (considerando la obra completa para 188 arranques) es de 84,56  UF/ arranque (no supera las 144 UF)_x000a_Se observa que lógicamente disminuyeron en un 2,01 % los indicadores debido a que el gasto real fue menor al recomendado."/>
    <x v="0"/>
    <s v="Por lo general, el tiempo que transcurre desde que termina el diseño hasta el momento de ejecutar las obras es cercano a los 4 años, un 240% sobre el palzo originalmente recomendado, debido principalmente la realización de modificaciones presupuestarias, por obras extraordinarias, que redundaron en el aumento de plazo derivadas de los cambios en la normativa de suelos debiendo modificar el diseño original. _x000a_En relación a los costos, el rediseño del proyecto conllevó a una reevaluación, la cual contempló:_x000a_-_x0009_estanque semienterrado proyectado con capacidad de 500 m3._x000a_-_x0009_Al poseer el terreno suelos sedimentarios formados principalmente por limos-arcillosos con presencia de napa a escasa profundidad, se proyecta un mejoramiento del suelo por medio de micro pilotes._x000a_La magnitud del proyecto no tuvo variaciones, construyéndose los 948 arranques estipulados en el diseño original._x000a_Los proyectos sanitarios en sectores rurales, muchas veces no están captando la realidad de la dinámica de la  construcción de viviendas particulares que se deben conectar al sistema, las cuales son ejecutadas en el tiempo que transcurre entre que se terminan los diseños y se ejecutan las obras. _x000a_Sólo se consulta por construcción de conjunto de viviendas y no por viviendas particulares a la DOM y Serviu._x000a_Se debería considerar en el análisis, los terrenos que sean posibles de edificar y no solamente las construcciones existentes. Lo anterior permitiría dimensionar las obras y que no vean disminuida su capacidad antes del período de previsión."/>
    <s v="MARCO LEIVA FUENTES"/>
    <s v="SEREMI DE DESARROLLO SOCIAL REGION METROPOLITANA DE SANTIAGO"/>
    <s v="LOURDES VELEZ"/>
    <s v="DEPARTAMENTO DE ESTUDIOS - MDS"/>
  </r>
  <r>
    <s v="30083845-0"/>
    <s v="REPOSICION COMPLEJO DEPORTIVO PISCO ELQUI"/>
    <x v="9"/>
    <x v="9"/>
    <s v="ELQUI"/>
    <s v="PAIHUANO"/>
    <s v="4 - REGION DE COQUIMBO"/>
    <x v="6"/>
    <x v="9"/>
    <x v="34"/>
    <x v="1"/>
    <x v="1"/>
    <s v="GOBIERNO REGIONAL - REGION DE COQUIMBO"/>
    <s v="GOBIERNO REGIONAL"/>
    <s v="GOBIERNO REGIONAL"/>
    <s v="FINALIZADO"/>
    <x v="1"/>
    <s v="DISEÑO"/>
    <s v=""/>
    <s v="SE CONSTRUIRA EL COMPLEJO DEPORTIVO DE ACUERDO A DISEÑO ADJUNTO, QUE COMPRENDE CANCHA DE FUTBOL, CANCHA DE TENIS, MULTICANCHA, PISCINA SEMI OLIMPICA, CAMARINES, SSHH, OFICINAS, SALA DE PRIMEROS AUXILIOS, Y ESPACIOS ASOCIADOS, ADEMAS DE ZONA DE JUEGOS Y ESPARCIMIENTO FAMILIAR. LA OBRA INCLUYE CONSTRUCCIÓN, INSTALACIONES, PAISAJISMO, SENDERISMO, MOBILIARIO URBANO Y TODO LO INCLUIDO DENTRO DE PROYECTO DE DISEÑO Y ESPECIALIDADES. SE CONSTRUIRAN EN TOTAL 1500 M2 MAS TODAS LAS SUPERFICIES DE JUEGOS, SE INCLUYEN INSTALACIONES DE AGUA, ALCANTARILLADO, ELECTRICIDAD, GAS LICUADO, RIEGO POR GOTEO Y SISTEMA DE RED HUMEDA."/>
    <n v="2500"/>
    <s v=" "/>
    <s v=" "/>
    <s v=" "/>
    <n v="18"/>
    <n v="18"/>
    <s v="NO HAY OBSERVACIONES"/>
    <n v="0"/>
    <n v="3"/>
    <n v="7"/>
    <s v="DEBIDO A LAS AMPLIACIONES DE PLAZO, SE RETRASARON LAS FECHAS DE COMPRA"/>
    <n v="133.33333333333334"/>
    <n v="3"/>
    <n v="15"/>
    <s v="DEBIDO A LAS AMPLIACIONES DE PLAZO, SE RETRASARON LAS FECHAS DE COMPRA"/>
    <n v="400"/>
    <m/>
    <m/>
    <m/>
    <m/>
    <n v="2"/>
    <n v="1"/>
    <s v="NO HAY OBSERVACIONES"/>
    <n v="-50"/>
    <n v="18"/>
    <n v="70"/>
    <s v="Este proyecto tuvo variados aumento de obras:_x000a_decreto n° 690, 20/06/2011, que aprueba la primera ampliación de plazo._x000a_decreto n° 924, 12/04/2012, que aprueba la segunda ampliación de plazo._x000a_decreto n° 1396, 20/06/2012, que aprueba la tercera ampliación de plazo._x000a_decreto n° 1575, 31/08/2012, que aprueba la cuarta ampliación de plazo._x000a_decreto n° 1834, 19/10/2012, que aprueba la quinta ampliación de plazo._x000a_decreto n° 118,    20/02/2013, que aprueba la sexta ampliación de plazo._x000a_decreto n° 298,    29/04/2013, que aprueba la séptima ampliación de plazo._x000a_decreto n° 408,    31/05/2013, que aprueba la octava ampliación de plazo._x000a_decreto n° 598,    0/08/2013, que aprueba la novena ampliación de plazo._x000a_decreto n° 766,    12/10/2013, que aprueba la décima ampliación de plazo._x000a_decreto n° 965,    16/12/2013, que aprueba la décima ampliación de plazo._x000a_decreto n° 222,    17/03/2014, que aprueba la duodécima ampliación de plazo._x000a_decreto n° 667,    17/07/2014, que aprueba la décima tercera ampliación de plazo."/>
    <n v="288.88888888888886"/>
    <s v="Variación &gt; al 100%"/>
    <n v="13"/>
    <s v="S/I"/>
    <m/>
    <m/>
    <m/>
    <m/>
    <m/>
    <m/>
    <m/>
    <m/>
    <m/>
    <m/>
    <m/>
    <m/>
    <n v="20"/>
    <n v="20"/>
    <n v="78"/>
    <n v="79"/>
    <n v="1"/>
    <s v="LAS AMPLIACIONES DE PLAZO SE REALIZARON, DEBIDO A QUE, EL PROYECTO TUVO MODIFICACIONES REALIZADAS POR LA UNIDAD TÉCNICA Y EL CONCEJO COMUNAL, LAS CUALES AGREGARON NUEVAS PARTIDAS Y MODIFICACIONES DEL PROYECTO."/>
    <n v="290"/>
    <n v="295"/>
    <s v="LAS ALTA VARIACIONES CORRESPONDEN A 13 AMPLIACIONES DE PLAZO DEBIDO A QUE, EL PROYECTO TUVO MODIFICACIONES REALIZADAS POR LA UNIDAD TÉCNICA Y EL CONSEJO COMUNAL, LAS CUALES AGREGARON NUEVAS PARTIDAS Y MODIFICACIONES DEL PROYECTO. "/>
    <s v="Variación &gt; al 100%"/>
    <s v="Mayor a 3 años"/>
    <s v="29/11/2010"/>
    <n v="1920107"/>
    <n v="2500"/>
    <n v="1922607"/>
    <n v="1922675"/>
    <n v="-68"/>
    <s v="SOLO SE UTILIZARON FONDOS DEL GOBIERNO REGIONAL, NO SE RELIZARON AUMENTO POR PARTE DEL MUNICIPIO"/>
    <s v="BIP = SIGFE"/>
    <x v="1"/>
    <n v="1600"/>
    <n v="1600"/>
    <n v="100"/>
    <s v="NO HUBIERON DIFERENCIAS EN LA CONSTRUCCIÓN SOLO, PARTIDAS MENORES."/>
    <s v="el proyecto no cuenta con archivos en la carpeta digital, según ficha IDI de diseño y ejecución indica 16.000 metros cuadrados. Sin embargo, de acuerdo a lo informado por la Institución Técnica menciona que NO HUBIERON DIFERENCIAS EN LA CONSTRUCCIÓN SOLO, PARTIDAS MENORES."/>
    <x v="2"/>
    <s v="SE OTORGA LA RECEPCIONA PROVISORIA SIN OBSERVACIONES"/>
    <s v="11/11/2015"/>
    <s v="SE FINALIZA EL CONTRATO POR COBRO DE BOLETA DE GARANTÍA A TRAVÉS DEL DECRETO N° 261/2018"/>
    <s v="20/08/2017"/>
    <s v="SI"/>
    <s v="01/10/2018"/>
    <s v="LA PISCINA NO LOGRA LA TEMPERATURA ESPERADA CON EL SISTEMA DE CALEFACCIÓN SOLAR."/>
    <s v=""/>
    <x v="0"/>
    <s v=""/>
    <s v="PEDRO CÁRDENAS CRUZ"/>
    <x v="36"/>
    <s v=" "/>
    <s v=""/>
    <s v="LOURDES VELEZ"/>
    <s v="DEPARTAMENTO DE ESTUDIOS - MDS"/>
    <s v="03/02/2010"/>
    <s v="03/02/2010"/>
    <n v="0"/>
    <s v="10/06/2010"/>
    <n v="127"/>
    <s v="10/11/2010"/>
    <n v="153"/>
    <s v="29/11/2010"/>
    <n v="19"/>
    <s v="29/11/2010"/>
    <n v="19"/>
    <s v="29/11/2010"/>
    <n v="0"/>
    <s v="01/02/2011"/>
    <n v="64"/>
    <n v="363"/>
    <n v="363"/>
    <s v="La diferencia entre el RS que da origen a la ejecución presupuestaria, versus la creación de la asignación 127 días, depende del Jefe de División DACG, quien determina en qué momento iniciar la elaboración del convenio mandato._x000a_En cuanto a la diferencia de 153 días me parece razonable ya que, primero se designa unidad técnica, luego se elabora el convenio y la resolución y una vez girados los gastos administrativos se debe esperar a que la unidad técnica los rinda para poder ser gasto."/>
    <s v="A SUMA ALZADA SIN REAJUSTE"/>
    <n v="1"/>
    <s v=""/>
    <s v=""/>
    <s v=""/>
    <s v=""/>
    <s v="SI"/>
    <s v="MUNICIPIO"/>
    <s v="SI"/>
    <s v="MUNICIPIO"/>
    <s v=""/>
    <n v="21600"/>
    <n v="3950"/>
    <n v="11213"/>
    <n v="0"/>
    <n v="2500"/>
    <n v="1811108"/>
    <n v="0"/>
    <n v="0"/>
    <n v="0"/>
    <n v="0"/>
    <n v="1850371"/>
    <n v="21600"/>
    <n v="3950"/>
    <n v="11213"/>
    <n v="0"/>
    <n v="2500"/>
    <n v="1811108"/>
    <n v="0"/>
    <n v="0"/>
    <n v="0"/>
    <n v="0"/>
    <n v="1850371"/>
    <s v="No existen diferencias."/>
    <n v="6000"/>
    <n v="3742"/>
    <n v="6691"/>
    <n v="0"/>
    <n v="2500"/>
    <n v="1903744"/>
    <n v="0"/>
    <n v="0"/>
    <n v="0"/>
    <n v="0"/>
    <n v="1922677"/>
    <s v="En obras civiles se pagaron $1.903.743.827.-_x000a_Contrato original de $1.891.655.090.-, el cual tuvo un suplemento de recursos de $24.999.807.- ._x000a_Disminución de contrato por $12.911.070.-_x000a_Consultorías se le pagó al diseñador en el año 2010 $8.562.400.-_x000a_Al Inspector Técnico de Obra se le pagaron $6.000.000.- ya que se le terminó anticipadamente el contrato por malos tratos."/>
    <n v="6000"/>
    <n v="3742"/>
    <n v="6691"/>
    <n v="0"/>
    <n v="2500"/>
    <n v="1903744"/>
    <n v="0"/>
    <n v="0"/>
    <n v="0"/>
    <n v="0"/>
    <n v="1922677"/>
    <s v="La diferencia con el SIGFE en cuanto a Consultorías es porque acá no se está considerando el pago al diseño."/>
    <n v="2"/>
    <x v="1"/>
    <n v="6000"/>
    <n v="3742"/>
    <n v="6691"/>
    <n v="0"/>
    <n v="2500"/>
    <n v="1903742"/>
    <n v="0"/>
    <n v="0"/>
    <n v="0"/>
    <n v="0"/>
    <n v="1922675"/>
    <n v="7383"/>
    <n v="4119"/>
    <n v="7071"/>
    <n v="0"/>
    <n v="3213"/>
    <n v="2309298"/>
    <n v="0"/>
    <n v="0"/>
    <n v="0"/>
    <n v="0"/>
    <n v="2331084"/>
    <s v="Este proyecto contó con una subcontratista (SUR 2000) que quebró, la empresa principal ARAUCO S.A. se hizo cargo de los pagos, pero como había una quiebra de por medio no se podía pagar a todos los trabajadores ya que la información estaba congelada._x000a_Además la empresa demandó al Gobierno Regional por gastos generales y otros ya que no tenía acceso expedito a la obra, si bien, el Gobierno Regional no tenía responsabilidad en el tema le tocó responder ante tribunales."/>
    <n v="28443"/>
    <n v="5201"/>
    <n v="14765"/>
    <n v="0"/>
    <n v="3292"/>
    <n v="2384867"/>
    <n v="0"/>
    <n v="0"/>
    <n v="0"/>
    <n v="0"/>
    <n v="2436568"/>
    <n v="0"/>
    <n v="7384"/>
    <n v="4119"/>
    <n v="7071"/>
    <n v="0"/>
    <n v="3213"/>
    <n v="2372214"/>
    <n v="0"/>
    <n v="0"/>
    <n v="0"/>
    <n v="0"/>
    <n v="2394001"/>
    <n v="7384"/>
    <n v="4119"/>
    <n v="7071"/>
    <n v="0"/>
    <n v="3213"/>
    <n v="2309302"/>
    <n v="0"/>
    <n v="0"/>
    <n v="0"/>
    <n v="0"/>
    <n v="2331089"/>
    <n v="-1.7470064451310163"/>
    <n v="-4.3289988212928954"/>
    <n v="-3.1685205086908419"/>
    <n v="-2.627901993357562"/>
    <m/>
    <n v="1456.930625"/>
    <n v="1443.31375"/>
    <s v="LAS VARIACIONES DE MONTOS CONTRATADOS Y COSTO REAL  SE DEBEN A QUE SE REALIZARON MODIFICACIONES DE CONTRATADO RELACIONADAS CON AUMENTO DE OBRAS, AÚN ASÍ EL PROYECTO RESULTA CON VARIACIONES MENORES AL +-10% CONSIDERADAS COMO ACEPTABLES._x000a_La institución técnica y financiera no entregaron mayores antecedentes relacionados con las modificaciones realizadas."/>
    <s v="Variación de 0 a +-10%"/>
    <s v="Variación de 0 a +-10%"/>
    <s v="Grande"/>
    <s v="Grande"/>
    <s v="PILAR GLORIA HUERTA ROJAS"/>
    <x v="10"/>
    <s v=" "/>
    <s v=""/>
    <s v="LOURDES VELEZ"/>
    <s v="DEPARTAMENTO DE ESTUDIOS - MDS"/>
    <s v="NO"/>
    <m/>
    <m/>
    <m/>
    <s v=" "/>
    <x v="1"/>
    <s v="NO"/>
    <m/>
    <m/>
    <m/>
    <m/>
    <s v="este proyecto no tuvo reevaluaciones"/>
    <x v="0"/>
    <s v="CAE / USUARIO EQUIVALENTE"/>
    <n v="4584"/>
    <n v="5640"/>
    <n v="23.03664921465969"/>
    <x v="2"/>
    <s v=""/>
    <m/>
    <m/>
    <m/>
    <s v="se produjeron variaciones por la actualización de la moneda desde el año 2011 al año 2018."/>
    <x v="1"/>
    <s v="fue un proyecto que se desarrolló con trece ampliaciones de plazos las que originaron 52 meses de sobreplazo respecto del recomendado._x000a_En costos, se incurren en modificaciones de obra se AGREGARON NUEVAS PARTIDAS Y MODIFICACIONES al PROYECTO.  _x000a_El proyecto se ejecutó con una subcontratista (SUR 2000) la cual quebró, por lo cual la empresa principal ARAUCO S.A. se hizo cargo del proyecto. _x000a_La magnitud se ejecutó de acuerdo a lo estimado._x000a__x000a_Con relación a la operación el Proyecto no cuenta con un modelo de gestión en que se le de una utilización activa al recinto, este esta ubicado en la zona céntrica de la localidad de pisco elqui con fácil acceso, además LA PISCINA NO LOGRA LA TEMPERATURA ESPERADA CON EL SISTEMA DE CALEFACCIÓN SOLAR."/>
    <s v="TATIANA ARANTXAZU  RENTERÍA LUCO"/>
    <s v="SEREMI DE DESARROLLO SOCIAL REGION DE COQUIMBO"/>
    <s v="LOURDES VELEZ"/>
    <s v="DEPARTAMENTO DE ESTUDIOS - MDS"/>
  </r>
  <r>
    <s v="30291735-0"/>
    <s v="CONSTRUCCION CANCHA SINTÉTICA ESTADIO MUNICIPAL, PAILLACO"/>
    <x v="3"/>
    <x v="3"/>
    <s v="VALDIVIA - REGION XIV"/>
    <s v="PAILLACO - REGION XIV "/>
    <s v="14 - REGION DE LOS RIOS"/>
    <x v="6"/>
    <x v="9"/>
    <x v="13"/>
    <x v="1"/>
    <x v="1"/>
    <s v="GOBIERNO REGIONAL - REGION DE LOS RIOS"/>
    <s v="GOBIERNO REGIONAL"/>
    <s v="GOBIERNO REGIONAL"/>
    <s v="FINALIZADO"/>
    <x v="0"/>
    <s v="PERFIL"/>
    <s v="LA NECESIDAD DE CONTAR CON UNA INFRAESTRUCTURA QUE PERMITA EFECTUAR LA DISCIPLINA DEPORTIVA EN LA LARGA TEMPORADA INVERNAL Y ESTIVAL; CONTRIBUYENDO AL FORTALECIMIENTO DEL DEPORTE COMUNAL.  "/>
    <s v="EL PROYECTO CONSISTE EN LA INSTALACIÓN DE PASTO SINTÉTICO PARA LA CANCHA EXISTENTE DEL ESTADIO MUNICIPAL DE LA CIUDAD DE PAILLACO; ESTA TIENE UNA SUPERFICIE DE 7922 M2. EL PROYECTO CONSISTE EN LA EXTRACCIÓN DEL PASTO EXISTENTE, LA COMPACTACIÓN DEL TERRENO, INSTALACIÓN DE LOS DRENES CORRESPONDIENTES SEGÚN DISEÑO Y LA INSTALACIÓN DEL PASTO SINTÉTICO; ADEMAS SE ADQUIRIRÁ UN TRACTOR PARA LA MANTENCION DE ESTE."/>
    <n v="19237"/>
    <s v="SUBTÍTULO 33"/>
    <s v=" "/>
    <s v=" "/>
    <n v="5"/>
    <n v="5"/>
    <s v="Sin observaciones."/>
    <n v="0"/>
    <n v="1"/>
    <n v="1"/>
    <s v="Aumento de plazo con fecha 20 de noviembre de 2017, según Decreto Exento Nº 1786, Motivos: &quot;Tardanza en la entrega de mallas de futbol y futbolito desde la fabrica de la Empresa Galán Inversiones S. A. Dado que por un atraso en sus pedidos tengo fecha de entrega para estos productos el día miércoles 21 de diciembre&quot;"/>
    <n v="0"/>
    <n v="1"/>
    <n v="1"/>
    <s v="La empresa tubo multa ya que se atraso en 14 día en la  entrega de equipos, los cuales debían ser entregados 5 de diciembre de 2017"/>
    <n v="0"/>
    <m/>
    <m/>
    <m/>
    <m/>
    <n v="1"/>
    <n v="9"/>
    <s v="Fue mas el plazo real que el recomendado debido a que se fue gastando gradualmente el gasto."/>
    <n v="800"/>
    <n v="5"/>
    <n v="8"/>
    <s v="Aumento de plazo por 44 días con fecha  26  de septiembre de 2017, según Decreto exento Nº 1414, motivo aumento y disminuciones de obra a costo cero._x000a_Aumento de plazo por 35 días  con fecha 12 de octubre de 2017, según Decreto Exento Nº 1476. Motivo; debido a las condiciones climáticas que han afectado a la zona entorpeciendo el normal avance sobre todo en las instalaciones del pasto sintético, por recomendaciones del fabricante."/>
    <n v="60.000000000000007"/>
    <s v="Variación del 50% al 100%"/>
    <n v="2"/>
    <n v="79"/>
    <m/>
    <m/>
    <m/>
    <m/>
    <m/>
    <m/>
    <m/>
    <m/>
    <m/>
    <m/>
    <m/>
    <m/>
    <n v="6"/>
    <n v="6"/>
    <n v="9"/>
    <n v="9"/>
    <n v="0"/>
    <s v="Exento Nº 1414 de fecha 26/09/2017se otorga aumento de plazo por 44 días._x000a_Decreto Exento Nº 1476 del 12/10/2017 se otorga aumento de plazo por 35 días."/>
    <n v="50"/>
    <n v="50"/>
    <s v="La variación de los plazos, se debió a motivos relacionados a ajustes de obras en etapa de ejecución y extensiones de plazo justificadas. _x000a_En el ítem Gastos Administrativos fue mayor el plazo real (9 meses) que el recomendado ( 1 mes) debido a que se fue gastando gradualmente el gasto._x000a_Aumentos de plazo: _x000a_I. Aumento de plazo (Decreto Exento Nº 1786), motivo: &quot;Tardanza en la entrega de mallas de futbol y futbolito desde la fabrica de la Empresa Galán Inversiones S. A (Ítem Equipamiento). _x000a_II. Aumento de plazo por 44 días (decreto exento Nº 1414), motivo: aumento y disminuciones de obra a costo cero (ítem obras civiles)._x000a_III. Aumento de plazo por 35 días (Decreto Exento Nº 1476), motivo; debido a las condiciones climáticas que han afectado a la zona entorpeciendo el normal avance sobre todo en las instalaciones del pasto sintético, por recomendaciones del fabricante (ítem obras civiles)._x000a__x000a_Se concluye que el plazo real fue un 50,0% mayor al plazo recomendado. Esta variación se debe en gran parte a las modificaciones al contrato de obra civil que extendieron los plazos de ejecución de la obra. "/>
    <s v="Variación de 30% al 50%"/>
    <s v="Un año"/>
    <s v="10/04/2017"/>
    <n v="486061"/>
    <n v="2100"/>
    <n v="488161"/>
    <n v="488161"/>
    <n v="0"/>
    <s v="No hubo contratos pagados con recursos propios."/>
    <s v="BIP = SIGFE"/>
    <x v="1"/>
    <n v="7922"/>
    <n v="7992"/>
    <n v="100.88361524867457"/>
    <s v="No hay observaciones,"/>
    <s v="Se ejecutó el proyecto con un ajuste menor en cuanto a los metros cuadrados estimados."/>
    <x v="0"/>
    <s v="La recepción provisoria con fecha 31 de noviembre 2017 presenta las siguientes observaciones:_x000a_·         Colocar lechada de cemento en sobrecimiento de bodega lado norte _x000a_·         Cortar espárragos y retirar resto de moldaje en bodega_x000a_·         Rastrillar exceso de piedras en acceso a bodega_x000a_·         Rastrillar exceso de piedras en pista _x000a_·         Identificar registros en zanja de infiltración_x000a_·         Ajustar rejillas sueltas_x000a_·         Efectuar limpieza general en cancha_x000a_·         Realizar limpieza de terreno en sector alrededor de sauces_x000a_·         Colocar tapa de registro en canaleta sector norte_x000a_·         Cambiar soleras sueltas en lado norte_x000a_·         Retirar sacos acopiados _x000a_·         Adjuntar certificación del pasto por FIFA_x000a_·         Adjuntar declaración jurada notarial, en donde se indique empresa no posee deudas con proveedores asociados a la ejecución de la obra."/>
    <s v="07/12/2017"/>
    <s v="Sin observaciones."/>
    <s v="20/12/2018"/>
    <s v="SI"/>
    <s v="01/01/2019"/>
    <s v="En tiempo de invierno se inunda, pero no es tanto por el drenaje, si no por que es los lados laterales a presentado algunas dificultades pero mas por problemas de la pista atlética."/>
    <s v=""/>
    <x v="0"/>
    <s v="Las situaciones fueron con el contratista que se le aplicó una multa por no entregar la boleta de garantía."/>
    <s v="MARÌA ANGÉLICA  MARTÌNEZ DELGADO"/>
    <x v="3"/>
    <s v=" "/>
    <s v=""/>
    <s v="FERNANDA MATURANA DIAZ"/>
    <s v="DEPARTAMENTO DE ESTUDIOS - MDS"/>
    <s v="18/04/2016"/>
    <s v="18/04/2016"/>
    <n v="0"/>
    <s v="14/09/2016"/>
    <n v="149"/>
    <d v="2017-04-06T00:00:00"/>
    <n v="204"/>
    <s v="07/04/2017"/>
    <n v="1"/>
    <s v="10/04/2017"/>
    <n v="4"/>
    <s v="10/04/2017"/>
    <n v="0"/>
    <s v="30/05/2017"/>
    <n v="50"/>
    <n v="407"/>
    <n v="407"/>
    <s v="El Convenio Manandato de fecha 13/10/2016 y Resolución Afecta N°117 de fecha 17/10/2019, Tomado Razón el 08 de noviembre de 2016 y  enviado a la municipalidad en Diciembre de 2016."/>
    <s v="A SUMA ALZADA SIN REAJUSTE"/>
    <n v="1"/>
    <s v=""/>
    <s v=""/>
    <s v=""/>
    <s v=""/>
    <s v=""/>
    <s v=""/>
    <s v="SI"/>
    <s v="MUNICIPIO"/>
    <s v="los diseños fueron realizados por el municipio."/>
    <n v="7200"/>
    <n v="18222"/>
    <n v="6828"/>
    <n v="0"/>
    <n v="2100"/>
    <n v="456069"/>
    <n v="0"/>
    <n v="0"/>
    <n v="0"/>
    <n v="0"/>
    <n v="490419"/>
    <n v="7200"/>
    <n v="18222"/>
    <n v="6828"/>
    <n v="0"/>
    <n v="2100"/>
    <n v="456069"/>
    <n v="0"/>
    <n v="0"/>
    <n v="0"/>
    <n v="0"/>
    <n v="490419"/>
    <s v="Se realiza sin aumentos, solo modificaciones en obras civiles compensadas, a costo cero."/>
    <n v="7200"/>
    <n v="15970"/>
    <n v="6823"/>
    <n v="0"/>
    <n v="2100"/>
    <n v="456068"/>
    <n v="0"/>
    <n v="0"/>
    <n v="0"/>
    <n v="0"/>
    <n v="488161"/>
    <s v="Los contratos son los que están en el sistema, si existió modificación de contrato  de obras civiles con costo cero ( con aumento  y disminuciones de obras y obras extraordinarias)."/>
    <n v="7200"/>
    <n v="15970"/>
    <n v="6823"/>
    <n v="0"/>
    <n v="2100"/>
    <n v="456068"/>
    <n v="0"/>
    <n v="0"/>
    <n v="0"/>
    <n v="0"/>
    <n v="488161"/>
    <s v="Los gastos efectuados son los indicados en ele sistema y no existe diferencia con Sigfe."/>
    <n v="0"/>
    <x v="1"/>
    <n v="7200"/>
    <n v="15970"/>
    <n v="6823"/>
    <n v="0"/>
    <n v="2100"/>
    <n v="456068"/>
    <n v="0"/>
    <n v="0"/>
    <n v="0"/>
    <n v="0"/>
    <n v="488161"/>
    <n v="7387"/>
    <n v="16385"/>
    <n v="6823"/>
    <n v="0"/>
    <n v="2154"/>
    <n v="467926"/>
    <n v="0"/>
    <n v="0"/>
    <n v="0"/>
    <n v="0"/>
    <n v="500675"/>
    <s v="Lo negativo es que la empresa contratada para obras civiles  atendió las observaciones de la recepción provisoria, pero no se pudo realizar la recepción  provisoria sin observaciones por no presentar la boleta de garantía de correcta ejecución, generando multa y posteriormente la empresa constituida como Unión Temporal, cede derechos a la otra parte para poder aplicar esa multa y cerrar el proyecto, devolviendo el saldo de retenciones."/>
    <n v="8102"/>
    <n v="20504"/>
    <n v="7683"/>
    <n v="0"/>
    <n v="2363"/>
    <n v="513174"/>
    <n v="0"/>
    <n v="0"/>
    <n v="0"/>
    <n v="0"/>
    <n v="551826"/>
    <n v="0"/>
    <n v="7387"/>
    <n v="16385"/>
    <n v="7000"/>
    <n v="0"/>
    <n v="2155"/>
    <n v="467926"/>
    <n v="0"/>
    <n v="0"/>
    <n v="0"/>
    <n v="0"/>
    <n v="500853"/>
    <n v="7387"/>
    <n v="16385"/>
    <n v="6823"/>
    <n v="0"/>
    <n v="2155"/>
    <n v="467926"/>
    <n v="0"/>
    <n v="0"/>
    <n v="0"/>
    <n v="0"/>
    <n v="500676"/>
    <n v="-9.2371508410259757"/>
    <n v="-9.2692261691185269"/>
    <n v="-8.8172822473469026"/>
    <n v="-3.5339710453963225E-2"/>
    <m/>
    <n v="62.647147147147145"/>
    <n v="58.5492992992993"/>
    <s v="Con respecto a los costos recomendados, los montos contratados fueron un 9,24% menores. El ítem equipamiento fue el que mayor variación tuvo, siendo el monto contratado (y ejecutado) un 20,09% menor al monto recomendado. _x000a__x000a_Según los antecedentes expuestos, las diferencias principales entre los gastos reales vs lo contratado se debe a la actualización de los gastos reales sin considerar la actualización de los montos contratados. "/>
    <s v="Variación de 0 a +-10%"/>
    <s v="Variación de 0 a +-10%"/>
    <s v="Mediano"/>
    <s v="Mediano"/>
    <s v="EDITH HAIDEE MONARDEZ BALCAZAR"/>
    <x v="2"/>
    <s v=" "/>
    <s v=""/>
    <s v="FERNANDA MATURANA DIAZ"/>
    <s v="DEPARTAMENTO DE ESTUDIOS - MDS"/>
    <s v="NO"/>
    <m/>
    <m/>
    <m/>
    <s v=" "/>
    <x v="1"/>
    <s v="NO"/>
    <m/>
    <m/>
    <m/>
    <m/>
    <s v="Sin observaciones"/>
    <x v="0"/>
    <s v="CAE / USUARIO EQUIVALENTE"/>
    <n v="1"/>
    <n v="1"/>
    <n v="0"/>
    <x v="1"/>
    <s v=""/>
    <m/>
    <m/>
    <m/>
    <s v="No existen variaciones en los indicadores económicos."/>
    <x v="1"/>
    <s v="El proyecto se desarrollo de acuerdo a lo recomendado inicialmente. "/>
    <s v="HECTOR LUIS GUTIERREZ FUENTES"/>
    <s v="SEREMI DE DESARROLLO SOCIAL REGION DE LOS RIOS"/>
    <s v="FERNANDA MATURANA DIAZ"/>
    <s v="DEPARTAMENTO DE ESTUDIOS - MDS"/>
  </r>
  <r>
    <s v="30074834-0"/>
    <s v="CONSTRUCCION ALCANTARILLADO Y PLANTA TRATAMIENTO CRUCERO, PURRANQUE"/>
    <x v="6"/>
    <x v="6"/>
    <s v="OSORNO"/>
    <s v="PURRANQUE"/>
    <s v="10 - REGION DE LOS LAGOS"/>
    <x v="0"/>
    <x v="19"/>
    <x v="32"/>
    <x v="1"/>
    <x v="1"/>
    <s v="GOBIERNO REGIONAL - REGION DE LOS LAGOS"/>
    <s v="GOBIERNO REGIONAL"/>
    <s v="GOBIERNO REGIONAL"/>
    <s v="FINALIZADO"/>
    <x v="0"/>
    <s v="PERFIL"/>
    <s v="LA NO EXISTENCIA DE ALCANTARILLADO GENERA PROBLEMAS  SANITARIOS, AMBIENTALES Y ESPECIALMENTE LA POSTERGACIÓN DE VIVIENDAS SOCIALES AL NO POSEER PERMISO DE EDIFICACIÓN."/>
    <s v="EL PROYECTO CONSISTE EN LA CONDUCCIÓN DE LAS AGUAS SERVIDAS A TRAVÉS DE UNA RED DE ALCANTARILLADO GRAVITACIONAL DE_x000a_APROXIMADAMENTE 2.500 M, CON FACTIBILIDAD PARA 100 USUARIOS (94 VIVIENDAS Y 6 EQUIPAMIENTOS). ADEMÁS SE CONTEMPLA LA CONEXIÓN A LA_x000a_ZONA HUMEDA DE LA VIVIENDA A 68 FAMILIAS (VIVIENDAS) Y LA CONSTRUCCION DE UNA PLANTA DE TRATAMIENTO DE LAS AGUAS SERVIDAS CON_x000a_TECNOLOGÍA DE BIOFILTROS, EN TERRENO ADQUIRIDO POR LA MUNICIPALIDAD._x000a_-MEDIANTE CONSULTORÍA SE CONTRATARÁ ASESORÍA A LA INSPECCIÓN TÉCNICA POR UNA DURACIÓN ESTIMADA DE 12 MESES."/>
    <n v="585"/>
    <s v=" "/>
    <s v=" "/>
    <s v=" "/>
    <n v="11"/>
    <n v="14"/>
    <s v="AL REEVALUARSE LAS OBRAS CIVILES, SE SOLICITO TAMBIÉN LA DE LA CONSULTORIA PARA QUE EL AITO PUDIERA TERMINAR DE SUPERVISAR LA OBRA."/>
    <n v="27.27272727272727"/>
    <m/>
    <m/>
    <m/>
    <m/>
    <m/>
    <m/>
    <s v=""/>
    <m/>
    <m/>
    <m/>
    <m/>
    <m/>
    <m/>
    <m/>
    <m/>
    <m/>
    <n v="9"/>
    <n v="15"/>
    <s v="-EL PRIMER AUMENTO DE PLAZO FUE DEBIDO A LA DEMORA EN EL INICIO DEL TRABAJO EN FAJA VIAL, DEBIDO A LA DEMORA DE VIALIDAD EN LA ENTREGA DE TERRENO PARA LA EJECUCIÓN DE LOS TRABAJOS._x000a_-EL PROYECTO FUE REEVALUADO  POR 3ª. VEZ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QUEDANDO EN 100; SE AUMENTA PLAZO EN 60 DÍAS Y COSTO AITO PARA CUBRIR EL NUEVO PLAZO DE EJECUCIÓN."/>
    <n v="66.666666666666671"/>
    <s v="Variación del 50% al 100%"/>
    <n v="4"/>
    <n v="171"/>
    <m/>
    <m/>
    <m/>
    <m/>
    <m/>
    <m/>
    <m/>
    <m/>
    <m/>
    <m/>
    <m/>
    <m/>
    <n v="11"/>
    <n v="11"/>
    <n v="15"/>
    <n v="15"/>
    <n v="0"/>
    <s v="NO EXISTIERON TIEMPOS MUERTOS, LA DIFERENCIA ENTRE EL TIEMPO RECOMENDADO Y EL REAL, ES QUE SE REALIZO REEVALUACION DEL PROYECTO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n v="36.363636363636353"/>
    <n v="36.363636363636353"/>
    <s v="EL PLAZO DE EJECUCION REAL FUE MAYOR AL PLAZO ORIGINALMENTE RECOMENDADO EN UN 36,36%, SIN EXISTENCIA DE TIEMPOS MUERTOS.  LAS VARIACIONES SE EXPLICAN POR LAS CUATRO REEVALUACIONES QUE PRESENTA LA INICIATIVA, PASANDO DE 11 A 16 MESES, LO QUE REPRESENTA  UN INCREMENTO EN RELACIÓN AL VALOR ESTIMADO EN LA  RECOMENDACIÓN._x000a_EL ÍTEM OBRAS CIVILES FUE EL QUE MAYOR AUMENTO TUVO, DEBIDO A MODIFICACIONES DE CONTRATOS QUE DERIVARON EN AUMENTOS DE PLAZSO QUE TOTALIZARON 171 DÍAS ADICIONALES. ESTO ES PRODUCTO DE LA INCORPORACIÓN DE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s v="Variación de 30% al 50%"/>
    <s v="Dos Años"/>
    <s v="15/06/2015"/>
    <n v="785144"/>
    <n v="0"/>
    <n v="785144"/>
    <n v="0"/>
    <n v="785144"/>
    <s v="OBRAS CIVILES_x000a_-PRIMER CONTRATO: MONTO $ 909.822.549.- FECHA: 12/05/2015._x000a_-ANEXO DE CONTRATO: MONTO $954.194.112.- FECHA:08-08-2016._x000a__x000a_CONSULTORIAS_x000a_-PRIMER CONTRATO: MONTO $26.261.000 FECHA:19/06/2015._x000a_-ANEXO DE CONTRATO: MONTO $4.461.000 FECHA: 23/06/2016.-_x000a_TOTAL: $30.722.000"/>
    <s v="BIP &gt; SIGFE"/>
    <x v="6"/>
    <n v="100"/>
    <n v="100"/>
    <n v="100"/>
    <s v="EL RS QUE ORIGINO EL CONTRATO TENIA 93 USUARIOS._x000a_EL PROYECTO FUE REEVALUADO PARA INCORPORAR AUMENTOS,DISMINUCIONES DE OBRAS Y OBRAS EXTRAORDINARIAS DADA LA NECESIDAD DE CAMBIAR TRAZADO DE RED ALCANTARILLADO HACIA LA VEREDA SE AUMENTAN 55 CÁMARAS DOMICILIARIAS Y SE CONSIDERA LA AUTOMATIZACIÓN DEL GENERADOR DE ENERGÍA ELÉCTRICA; SE MODIFICA NRO DE VIVIENDAS A SERVIR CON LA PLANTA, QUEDANDO EN 100; SE AUMENTA PLAZO PARA CUBRIR EL NUEVO PLAZO DE EJECUCIÓN."/>
    <s v="LA MAGNITUD ORIGINAL FUE DE 93 UNIONES DOMICILIARIAS, QUE LUEGO SE INCREMENTO A 100 CUANDO EL PROYECTO FUE REEVALUADO, LO QUE REPRESENTA UN AUMENTO DE 7.5%."/>
    <x v="2"/>
    <s v="-CON FECHA 22/09/2016, SE REALIZA OBSERVACIONES A LA RECEPCION PROVISORIA._x000a_CAMBIO DE SOLERAS ACCESO PLANTA, SEÑALITICA DE ACUERDO A NORMATIVA, INSTALACION DE GANCHO DE SEGURIDAD A ARNES, RELLENAR CON BOLONES YTIERRA A NIVEL DE TERRENO, NORMA NFPA 704 Y ROTULACION HIPOCLORITO DE SODIO, RELLENAR SECTOR FRENTE VIVIENDA,  LIMPIEZA Y RETIRO DE ESCOMBROS, SELLO Y RELLENO DE MACROFOSA SECTOR VILLA LAS ROSAS, LIMPIEZA EN GENARAL Y PERFILADO DE TERRENOS INCLUIDO PLANTA.-_x000a_-CON FECHA 06/10/2016 SE REALIZA OBSERVACIONES A LA RECEPCION PROVISORIA._x000a_SEÑALITICA DE ACUERDO A NORMATIVA, INSTALACION DE GANCHO DE SEGURIDAD A ARNES, RELLENAR CON BOLONES YTIERRA A NIVEL DE TERRENO.-_x000a_-CON FECHA 14/10/2016 SE REALIZA LA RECEPCIÓN PROVISORIA.-"/>
    <s v="14/10/2016"/>
    <s v="CON FECHA 17/10/2017 SE REALIZAN OBSERVACIONES:  FALTA ENTREGAR POR PARTE DE LA EMPRESA RESULTADOS DE ANÁLISIS COMPLETOS DEL AGUA; FALTA ENTREGAR POR PARTE DE LA EMPRESA RESOLUCIÓN POR PARTE DE AUTORIDAD SANITARIA DE BODEGA DE RESIDUOS NO PELIGROSOS; FALTA ENTREGAR POR PARTE DE LA EMPRESA RECTIFICACIÓN DE RESOLUCIÓN DE RECEPCIÓN DE PLANTA ENTREGADA POR AUTORIDAD SANITARIA; FALTA PINTURA EN MURO DE LADRILLO DE LA PLANTA;FALTA PINTURA MURO DE HORMIGÓN CÁMARA DE PRE-TRATAMIENTO;CAMBIAR SEÑALÉTICA A PVC SERIGRAFÍA (APTA PARA EL EXTERIOR) EN TODAS LAS INSTALACIONES DE LA PLANTA._x000a_-CON FECHA 05/12/2017, SE REALIZAN OBSERVACIONES A LA RECEPCION DEFINITIVA:_x000a_FALTA INGRESO CARPETAS FINALES; PRODUCTO DE UNA FALLA OCURRIDA  LAS BOMBAS LO QUE TRAJO CONSIGO QUE UNA CANTIDAD DE LOMBRICES SE ESTANCARAN EN LA CÁMARA DE POST­TAMIENTO A LO CUAL LA COMISIÓN INDICO PRIMERO QUE SE DEBEN RETIRAR  Y QUE SE BE REALIZAR UNA LIMPIEZA GENERAL EN ESA MISMA CÁMARA._x000a_-CON FECHA 21/12/2017 SE REALIZA LA RECEPCION DEFINITIVA"/>
    <s v="21/12/2017"/>
    <s v="SI"/>
    <s v="14/10/2016"/>
    <s v="-EL PROYECTO ESTUVO UN AÑO DE MARCHA BLANCA A CARGO DE LA EMPRESA QUE EJECUTO LAS OBRAS._x000a_-LA RECEPCIÓN PROVISORIA SE REALIZO EL 21/12/2017 DESDE ESA FECHA AL 9/01/2018 QUEDO SIN OPERARIO.  _x000a_- CON FECHA 8/02/2018 SE REALIZA ENTREGA EN COMODATO DE LA PLANTA AL COMITE DE AGUA POTABLE RURAL, PARA QUE SE HAGAN CARGO DE LA OPERACIÓN DEL PROYECTO._x000a_-EN UN PRINCIPIO LOS USUARIOS DESECHABAN CUALQUIER ELEMENTO POR EL ALCANTARILLADO POR LO CUAL ESTE SE TAPARA Y COLAPSARA, SE REALIZARON TALLERES Y CAPACITACIONES DE BUENAS PRACTICAS A LA COMUNIDAD Y DIRIGENTES._x000a_-LA AUTORIDAD SANITARIA, REALIZA VISITAS PERIÓDICAS A LA PLANTA NOTIFICANDO A TRAVÉS DE ACTAS DE INSPECCIÓN SUS OBSERVACIONES.-"/>
    <s v=""/>
    <x v="0"/>
    <s v="NO EXISTIERON SITUACIONES QUE ALTERARAN LA EJECUCIÓN DEL PROYECTO."/>
    <s v="CLAUDIA ANDREA MALDONADO VARGAS"/>
    <x v="37"/>
    <s v=" "/>
    <s v=""/>
    <s v="LOURDES VELEZ"/>
    <s v="DEPARTAMENTO DE ESTUDIOS - MDS"/>
    <s v="28/10/2011"/>
    <s v="03/01/2013"/>
    <n v="433"/>
    <s v="14/01/2013"/>
    <n v="11"/>
    <s v="NA"/>
    <n v="0"/>
    <s v="25/03/2015"/>
    <n v="800"/>
    <s v="25/03/2015"/>
    <n v="800"/>
    <s v="15/06/2015"/>
    <n v="82"/>
    <s v="01/12/2015"/>
    <n v="169"/>
    <n v="1495"/>
    <n v="1062"/>
    <s v="El Primer RS de la etapa de ejecución se emite según el Historial Rate  de la Etapa de Ejecución del Proyecto, el 28/10/2011 por un total de M$ 359.155 _x000a__x000a_Este es un proyecto corresponde al subtitulo 33.03.100, Programa de Mejoramiento de Barrios cuya asignación se refleja en la ley de presupuesto. Esto implica que dicha asignación no se solicitan mediante resolución como ocurre con el subtitulo 29 y 31.  Por ende, la creación de la asignación que da origen a la ejecución presupuestaria corresponde a lo fijado en la ley de presupuesto del año en cuestión. En este caso, el proyecto inicio el año 2015, por lo que la fecha del hito 3 &quot;Creación de asignación presupuestaria que da origen a la ejecución&quot; corresponde a la fecha de la Ley de presupuesto del año 2015."/>
    <s v="A SUMA ALZADA REAJUSTABLE"/>
    <n v="1"/>
    <s v=""/>
    <s v=""/>
    <s v=""/>
    <s v=""/>
    <s v="NO"/>
    <s v="SERVICIO"/>
    <s v="SI"/>
    <s v="MUNICIPIO"/>
    <s v="ESTA INICIATIVA TUVO FINANCIAMIENTO DE LA SUBDERE PARA DESARROLLAR LAS ETAPAS DE DISEÑO. UNA VEZ CONCLUIDA, LA MUNICIPALIDAD POSTULA EL PROYECTO A EJECUCION CON RECURSOS DEL F.N.D.R."/>
    <n v="18004"/>
    <n v="0"/>
    <n v="0"/>
    <n v="0"/>
    <n v="0"/>
    <n v="341151"/>
    <n v="0"/>
    <n v="0"/>
    <n v="0"/>
    <n v="0"/>
    <n v="359155"/>
    <n v="26402"/>
    <n v="0"/>
    <n v="0"/>
    <n v="0"/>
    <n v="0"/>
    <n v="532068"/>
    <n v="0"/>
    <n v="0"/>
    <n v="0"/>
    <n v="0"/>
    <n v="558470"/>
    <s v="El primer RS de ejecución se emite el 28/10/2011 por un total de M$ 359.155.-_x000a__x000a_El RS que da origen a Ejecución presupuestaria corresponde al RS del año en que se aprueba la asignación en la Ley de Presupuesto del año 2015, esto es 16/03/2015 por un total de 897.413.  (El mismo año se somete a reevaluacion y el monto se reduce a 558.470)"/>
    <n v="30722"/>
    <n v="0"/>
    <n v="0"/>
    <n v="0"/>
    <n v="0"/>
    <n v="954180"/>
    <n v="0"/>
    <n v="0"/>
    <n v="0"/>
    <n v="0"/>
    <n v="984902"/>
    <s v="El monto total transferido a la ilustre municipalidad de Purranque asciende a M$ 984.902 entre los años 2015, 2016, 2017 y 2018."/>
    <n v="30722"/>
    <n v="0"/>
    <n v="0"/>
    <n v="0"/>
    <n v="0"/>
    <n v="954180"/>
    <n v="0"/>
    <n v="0"/>
    <n v="0"/>
    <n v="0"/>
    <n v="984902"/>
    <s v="El gasto rendido total por la Municipalidad de Purranque corresponde al monto total transferido , por lo que no existen saldos pendientes."/>
    <n v="984902"/>
    <x v="0"/>
    <n v="0"/>
    <n v="0"/>
    <n v="0"/>
    <n v="0"/>
    <n v="0"/>
    <n v="0"/>
    <n v="0"/>
    <n v="0"/>
    <n v="0"/>
    <n v="0"/>
    <n v="0"/>
    <n v="0"/>
    <n v="0"/>
    <n v="0"/>
    <n v="0"/>
    <n v="0"/>
    <n v="0"/>
    <n v="0"/>
    <n v="0"/>
    <n v="0"/>
    <n v="0"/>
    <n v="0"/>
    <s v="Una particularidad de este tipo de proyecto es la administración financiera, la cual difiere del modo usual de ejecución de proyectos con cargo al FNDR debido a que se realizan transferencias directamente a la unidad técnica con el objeto de aprovechar instrumentos legales que del que el FNDR no dispone, como por ejemplo,  la instalación de casetas sanitarias en terrenos particulares. _x000a__x000a_De no ejecutarse mediante transferencia al municipio, no podrían ejecutarse este tipo de proyectos debido a que el FNDR no puede invertir recursos en terrenos de particulares."/>
    <n v="32486"/>
    <n v="0"/>
    <n v="0"/>
    <n v="0"/>
    <n v="0"/>
    <n v="654669"/>
    <n v="0"/>
    <n v="0"/>
    <n v="0"/>
    <n v="0"/>
    <n v="687155"/>
    <n v="1108224"/>
    <n v="33112"/>
    <n v="0"/>
    <n v="0"/>
    <n v="0"/>
    <n v="0"/>
    <n v="1028405"/>
    <n v="0"/>
    <n v="0"/>
    <n v="0"/>
    <n v="0"/>
    <n v="1061517"/>
    <n v="34569"/>
    <n v="0"/>
    <n v="0"/>
    <n v="0"/>
    <n v="0"/>
    <n v="1073653"/>
    <n v="0"/>
    <n v="0"/>
    <n v="0"/>
    <n v="0"/>
    <n v="1108222"/>
    <n v="54.479993596786748"/>
    <n v="61.276858932846309"/>
    <n v="63.999364564382908"/>
    <n v="4.3998353300041426"/>
    <n v="-1.804689304663043E-4"/>
    <n v="11082.22"/>
    <n v="10736.53"/>
    <s v="EL PROYECTO FUE RECOMENDADO ORIGINALMENTE EN EL AÑO 2011 POR M$359.155  (MONEDA DIC 2009)  EQUIVALENTE A  M$475.274 EN MONEDA 2018 INCLUYENDO  OBRAS CIVILES Y CONSULTORIAS._x000a_LUEGO DE LAS REEVALUACIONES PARA INCORPORAR LA CONEXION A LA ZONA HUMEDA DE LA VIVIENDA, CAMBIO DE TECNOLOGIA Y MAYOR COSTO EN LA LICITACION, EL MONTO RECOMENDADO PARA OBRAS CIVILES AUMENTO A M$909..808  EN MONEDA DIC 2014, EQUIVALENTE A M$1.023.725 EN MONEDA DIC 2018, VALOR CON EL QUE FUE CONTRATADA LA OBRA. ESTE VALOR SE INCREMENTO POR UNA NUEVA REEVALUACION POR MODIFICACIONES EN EL DISEÑO, CON LO QUE SE AGREGA UN COSTO DE M$49.726, ALCANZANDO UN COSTO REAL DE M$1.073.653 EN MONEDA PRESUPUESTO 2018. _x000a_EN RESUMEN, COMPARANDO EL COSTO REAL DE LAS OBRAS CIVILES VERSUS EL ORIGINALMENTE RECOMENDADO, SE PRODUCE  UN INCREMENTO DE 125%, Y COMPARADO CON EL COSTO RECOMENDADO PARA ADJUDICAR, EL INCREMENTO ES DE 4,8%._x000a_EL COSTO DE LA INICIATIVA NO SE VE REFLEJADO EN EL MODULO EJECUCION NI EN LA FICHA IDI 2018. EL GASTO INGRESADO ES MENOR AL REAL. SEGUN LO INFORMADO POR LA UNIDAD TECNICA, EL PROYECTO PRESENTA UN GASTO DE M$954.194 EN MONEDA 2014 PARA OBRAS CIVILES, LO QUE EQUIVALE A M$1.073.655 EN MONEDA 2018."/>
    <s v="Variación Mayor a 20%"/>
    <s v="Variación Mayor a 20%"/>
    <s v="Grande"/>
    <s v="Grande"/>
    <s v="FRANCISCA MARILUZ MONTECINO OPAZO"/>
    <x v="7"/>
    <s v=" "/>
    <s v=""/>
    <s v="LOURDES VELEZ"/>
    <s v="DEPARTAMENTO DE ESTUDIOS - MDS"/>
    <s v="NO"/>
    <m/>
    <m/>
    <m/>
    <s v=" "/>
    <x v="1"/>
    <s v="SI"/>
    <n v="4"/>
    <n v="475264"/>
    <n v="1108224"/>
    <n v="133.1807164018314"/>
    <s v="EL PROYECTO PRESENTA LAS SIGUIENTES REEVALUACIONES PARA LA ASIGNACION OBRAS CIVILES:_x000a_1. EN EL AÑO 2012 EL PROYECTO FUE REEVALUADO PARA INCORPORAR LA CONEXION DESDE LA UD HASTA LA ZONA HUMEDA DE LA VIVIENDA, BENEFICIANDO A 68 VIVIENDAS DE UN TOTAL DE 85. ESTA MODIFICACION SE FUNDAMENTA EN UN CAMBIO DE NORMATIVA INFORMADO POR EL MINISTERIO DE DESARROLLO SOCIAL._x000a_2. EN EL AÑO 2013 EL PROYECTO FUE REEVALUADO POR CAMBIO DE TECNOLOGIA DE LA PLANTA DE TRATAMIENTO DE  LODOS ACTIVADOS A LOMBRIFILTRO, EN CONSIDERACION A QUE ESTA NUEVA TECNOLOGIA TIENE MAYOR FACILIDAD DE OPERACION Y MENORES COSTOS DE INVERSION Y OPERACION COMPARADO CON  LOS LODOS ACTIVADOS.._x000a_3. EN EL AÑO 2015 SE PRODUCE UNA NUEVA REEVALUACION PARA ADJUDICAR LA INICIATIVA POR UN MAYOR COSTO, DEBIDO A QUE HABIA SIDO LICITADA DOS VECES,. EL NUEVO MONTO DE LAS OBRAS CIVILES ALCANZA A M$909.822, SUPERIOR EN 56,7% EL MONTO RECOMENDADO. EL COSTO POR SOLUCION ALCANZA A 334 UF._x000a_4. EN EL AÑO 2016 SE REALIZA UNA REEVALUACION POR CAMBIO DE TRAZADO. SE TRASLADA A LA VEREDA EL COLECTOR DE ALCANTARILLADO, SE AUMENTA  LA CANTIDAD DE CAMARAS Y SE CONSIDERA LA AUTOMATIZACION DEL GENERADOR ENERGIA ELECTRICA. EL NUMERO DE USUARIOS QUEDA EN 100 Y EL COSTO AUMENTA EN M$44.372, ALCANZANDO UN MONTO TOTAL DE M$954.194."/>
    <x v="1"/>
    <s v="VALOR ACTUALIZADO COSTOS INV. OPER. Y MANTEN."/>
    <n v="868718"/>
    <n v="868718"/>
    <n v="0"/>
    <x v="1"/>
    <s v=""/>
    <m/>
    <m/>
    <m/>
    <s v="EL VALOR DEL INDICADOR  SE MANTUVO. ESTE VACS CORRESPONDE AL PROYECTO REEVALUADO ."/>
    <x v="1"/>
    <s v="EL PROYECTO PRESENTA VARIACIONES EN EL MONTO, PLAZO Y MAGNITUD. LAS CAUSAS DE LOS AUMENTOS DE PLAZOS SE DEBEN A LAS AMPLIACIONES SOLICITADAS EN LA ETAPA DE EJECUCIÓN. _x000a_LAS VARIACIONES DE COSTOS Y MAGNITUD  SE DEBEN A AJUSTES A PRECIOS DE MERCADO Y A MODIFICACIONES EN EL PROYECTO REALIZADAS DURANTE LA EJECUCIÓN. ESTE PROYECTO PRESENTA 4 REEVALUACIONES DESDE EL PRIMER RS DE LA ETAPA DE EJECUCIÓN, LA PRIMERA DE ELLAS PARA INCORPORAR CONEXIONES A LA ZONA HÚMEDA DE LA VIVIENDA, LA SEGUNDA PARA CAMBIAR LA TECNOLOGIA DE LA PLANTA DE TRATAMIENTO DE AGUAS SERVIDAS, LA TERCERA PARA ADJUDICAR LA OBRA POR UN MONTO MAYOR AL RECOMENDADO Y LA CUARTA PARA INCREMENTAR EL VALOR DEL CONTRATO POR CAMBIOS EN EL DISEÑO._x000a_LA MAGNITUD AUMENTA DE 93 A 100, EQUIVALENTE A UN 7.5%."/>
    <s v="RUTH ANDREA CARDENAS HUENTELICAN"/>
    <s v="SEREMI DE DESARROLLO SOCIAL REGION DE LOS LAGOS"/>
    <s v="LOURDES VELEZ"/>
    <s v="DEPARTAMENTO DE ESTUDIOS - MDS"/>
  </r>
  <r>
    <s v="30061986-0"/>
    <s v="CONSTRUCCION CENTRO DEL ADULTO MAYOR COMUNA PLACILLA"/>
    <x v="7"/>
    <x v="7"/>
    <s v="COLCHAGUA"/>
    <s v="PLACILLA"/>
    <s v="6 - REGION DEL LIBERTADOR GENERAL BERNARDO O'HIGGINS"/>
    <x v="2"/>
    <x v="20"/>
    <x v="3"/>
    <x v="1"/>
    <x v="1"/>
    <s v="GOBIERNO REGIONAL - REGION DEL LIBERTADOR GENERAL BERNARDO O'HIGGINS"/>
    <s v="GOBIERNO REGIONAL"/>
    <s v="GOBIERNO REGIONAL"/>
    <s v="FINALIZADO"/>
    <x v="0"/>
    <s v="DISEÑO"/>
    <s v="EN LA COMUNA DE PLACILLA EXISTEN 7 CLUBES DE ADULTO MAYOR, ADEMAS DE LA UNION COMUNAL DE ADULTOS MAYORES. ESTAS PERSONAS NO CUENTAN CON UN RECINTO PARA REUNION Y DESARROLLO DE ACTIVIDADES PROPIAS, Y CON ELLO MEJORAR SU CALIDAD DE VIDA."/>
    <s v="LA ESTAPA CONTEMPLA LA CONSTRUCCIÓN DE UN CENTRO DEL ADULTO MAYOR DE 318,27 M2, EN UN TERRENO MUNCIPAL UBICADO EN LA CALLE CARRANZA. EL CENTRO SE CONSTRUIRÁ DE ACUERDO AL SIGUIENTE PROGRAMA AQRUITECTÓNICO: OFICINA ADMINISTRACIÓN, BAÑO PRIVADO, RECEPCIÓN, SALA MULTIUSO, SALA DE REUNIONES, SALA DE COMPUTACIÓN, SALA DE SERVICIOS DEL ADULTO MAYOR, BAÑOS - CAMARINES, BODEGA Y COCINA. EL OBJETIVO FUNDAMENTAL DEL PROYECTO CONSISTEN EN QUE LOS ADULTOS MAYORES DE LA COMUNA PUEDAN DISPONER DE UN ESPACIO ADECUADO PARA INCREMENTAR SU BIENESTAR FÍSICO, SOCIAL Y EMOCIONAL."/>
    <n v="1048"/>
    <s v=" "/>
    <s v=" "/>
    <s v=" "/>
    <n v="5"/>
    <n v="6"/>
    <s v="RESPECTO DE LA CONSULTORIA, EN LA FICHA ORIGINAL SE CONSIGNABAN 5 MESES, PARA LA CONTRATACION DE UN ITO, POR UN MONTO DE M$ 3.626.- EL 18/02/2013, LA INICITIVA FUE REEVALUADA, CON EL OBJETO DE INCORPORAR UNA CONSULTORIA PARA ACTUALIZAR LA INGENIERIA Y LA MECANICA DE SUELO A LA NUEVA NORMA SISMICA POSTERIOR AL  27F. POR TAL RAZON, EN LA FICHA IDI 2013, SE CAMBIO EL PROPOSITO DEL ITEM CONSULTORIA, DESDE LA CONTRATACION DE UN ITO, A LA CONTRATACION DE UN ESTUDIO DE ACTUALIZACION DEL CALCULO ESTRUCTURAL  (ESTUDIO DE MECANICA DE SUELO Y REDISEÑO ESTRUCTURAL), MANTENIENDO EL MISMO MONTO DE M$ 3.626.-_x000a_EN LO REAL, EL PLAZO DE LA CONSULTORIA, FINALMENTE FUE DE 6 MESES., ENTRE EL 2/12/2013 Y EL 31/5/2014; Y EL CONTRATO DE ESTA CONSULTORIA TUVO UN COSTO DE M$ 2.860.-"/>
    <n v="19.999999999999996"/>
    <n v="2"/>
    <n v="17"/>
    <s v="Sin observaciones._x000a_DE ACUERDO CON LAS FECHAS DE PAGO EN EL BIP, LOS EQUIPAMIENTOS SE PAGARON EN 2 FECHAS: 1/10/2017 Y 2/1/2018., ES DECIR EN EL LAPSO DE 93 DIAS, 3 MESES."/>
    <n v="750"/>
    <n v="2"/>
    <n v="6"/>
    <s v="sin observaciones._x000a_DE ACUERDO CON LAS FECHAS DE PAGO EN EL BIP, LOS EQUIPOS SE PAGARON EN 2 FECHAS: 1/10/2017 Y 2/1/2018., ES DECIR EN EL LAPSO DE 93 DIAS, 3MESES."/>
    <n v="200"/>
    <m/>
    <m/>
    <m/>
    <m/>
    <n v="1"/>
    <n v="1"/>
    <s v="EL MONTO PARA EL GASTO ADMINISTRATIVO  DE M$ 494.-, SE TRANSFIRIO AL MUNICIPIO EL 1/9/2012, JUNTO CON LA RESPONSABILIDAD DE LICITAR EL PROYECTO, "/>
    <n v="0"/>
    <n v="9"/>
    <n v="11"/>
    <s v="Obra civil presento aumento de:  plazos  45 días con fecha 31.08.2016 , de 20 días corridos  20.10.2016,  de 25 días plazo con fecha 11.11.2016.-_x000a_EL CONTRATO TIENE FIRMA CON FECHA 29/12/2015. SIN EMBARGO, PARA CALCULAR EL PLAZO, ES PRECISO HACERLO DESDE LA FECHA DE ENTREGA DEL TERRENO, QUE CORRESPONDE AL 4/1/2016. EL PLAZO POR CONTRATO ES DE 240 DIAS. Y POR LO TANTO LA FECHA DE TERMINO SE FIJO EL 31/08/2016._x000a_LUEGO HUBO 3 AUMENTOS DE PLAZO, CON LO QUE LA FECHA DE TERMINO QUEDO PARA EL 29/11/2016, CON UN TOTAL DE 330 DIAS DE PLAZO."/>
    <n v="22.222222222222232"/>
    <s v="Variación de 0 a 30%"/>
    <n v="3"/>
    <n v="90"/>
    <m/>
    <m/>
    <m/>
    <m/>
    <m/>
    <m/>
    <m/>
    <m/>
    <m/>
    <m/>
    <m/>
    <m/>
    <n v="10"/>
    <n v="10"/>
    <n v="34"/>
    <n v="73"/>
    <n v="39"/>
    <s v="1.-DE ACUERDO AL CRONOGRAMA APROBADO INICIALMENTE EN LA FICHA IDI DEL AÑO 2013, LOS PLAZOS SON:_x000a_OBRAS CIVILES, 12 MESES, Y TRASLAPADOS DENTRO DE ESE PLAZO, LA CONSULTORIA EN PARALELO CON 5 MESES, Y LOS EQUIPOS Y EQUIPAMIENTOS EN PARALELO CON 2 MESES. POR SU PARTE, LOS GASTOS ADM CON UN PLAZO DE 1 MES, PERO SEPARADOS DE LAS OBRAS CIVILES EN 2 MESES, DE TAL MANERA QUE EL PLAZO TOTAL ES DE 13 MESES; PERO CON TIEMPOS MUERTOS ES DE 15 MESES.                                                                  _x000a_2.-DE ACUERDO CON LOS PLAZOS REALES, LOS PLAZOS POR ITEM, Y LOS TIEMPOS MUERTOS SON:_x000a_GTOS ADM= 1/9/2012; 1 DIA_x000a_TIEMPOS MUERTOS = 1/9/2012 AL 2/12/2013 ; 15,2 MESES_x000a_CONSULTORIA = 2/12/2013 AL 31/5/2014; 6 MESES_x000a_TEIMPOS MUERTOS = 31/5/2014 AL 4/1/2016 ; 19,4 MESES_x000a_OBRAS CIVILES = 4/1/2016 AL 29/11/2016;  11 MESES_x000a_TIEMPOS MUERTOS = 29/11/2016 AL 1/10/2017; 10,2 MESES_x000a_EQUIPOS Y EQUIPAMIENTOS = 1/10/2017 AL 2/1/2018; 3 MESES_x000a_TOTAL PROYECTO= 20 MESES_x000a_TIEMPOS MUERTOS= 44,8 MESES_x000a_TOTAL= 64,8 MESES_x000a_3.-COMPARANDO SOLO LOS PLAZOS DE CADA ETAPA, SIN TIEMPOS MUERTOS, EL PLAZO TOTAL REAL, ES DE 20 MESES, VERSUS  EL PLAZO ORIGINAL DE 13 MESES._x000a_ESTA DIFERENCIA SE EXPLICA EN PARTE POR LA NECESIDAD QUE HUBO AL MANDATAR EL PROYECTO, DE ACTUALIZAR LA MECANICA DE SUELO E INGENIERIA SEGUN LA NUEVA NORMA SISMICA, PARA LO CUAL SE TUVO QUE REEVALUAR LA INICIATIVA Y CONTRATAR UN ESTUDIO. LUEGO, TERMINADO EL ESTUDIO EL 31/5/2014, HUBO QUE REEVALUAR POR 2DA VEZ  (EL 3/5/2015), PARA AJUSTAR LA FICHA DE EJECUCIÓN A LOS NUEVOS COSTOS DE INVERSIÓN (M$ 237.090), Y PROCEDER A LA LICITACION Y CONTRATACION (4/1/2016)."/>
    <n v="240"/>
    <n v="630"/>
    <s v="CON RELACIÓN A AL ÍTEM OBRAS CIVILES LA VARIACIÓN DE PLAZOS CORRESPONDE A TRES AMPLIACIONES DE PLAZO QUE SE DEBEN A QUE una vez iniciado el proceso de ejecución del proyecto, se fueron realizando modificaciones a algunas partidas de acuerdo a detalles de diseño que no se especificaba en los planos ni especificaciones técnicas, por lo tanto, la empresa Contratista en conjunto con la Unidad técnica de la Municipalidad, evaluaron estos cambios en favor de ejecutar el proyecto de la mejor manera posible, de acuerdo a lo presupuestado. Dichos AUMENTOS y disminuciones DE OBRA A COSTO CERO  fueron en las siguientes partidas: Estructura de techumbre de Madera, aleros, tapacán, Frontones con aislaforte, Cielo de Madera Machimbrada, Puertas Ventanas interiores, puerta acceso, ventanas de madera, pintura de látex, cierro vibrado._x000a__x000a_RESPECTO DE LA CONSULTORÍA, EN LA FICHA ORIGINAL SE CONSIGNAN 5 MESES, PARA LA CONTRATACIÓN DE UN ITO. Sin embargo, LA INICITIVA FUE REEVALUADA, CON EL OBJETO DE INCORPORAR UNA CONSULTORÍA PARA ACTUALIZAR LA INGENIERÍA Y LA MECÁNICA DE SUELO A LA NUEVA NORMA SISMICA POSTERIOR AL  27F. POR TAL RAZON, EN LA FICHA IDI 2013, SE CAMBIO EL PROPOSITO DEL ITEM CONSULTORIA, DESDE LA CONTRATACION DE UN ITO, A LA CONTRATACION DE UN ESTUDIO DE ACTUALIZACIÓN DEL CALCULO ESTRUCTURAL  (ESTUDIO DE MECANICA DE SUELO Y REDISEÑO ESTRUCTURAL). EN LO REAL, EL PLAZO DE LA CONSULTORIA, FINALMENTE FUE DE 6 MESES._x000a__x000a_CON RELACIÓN A LOS ÍTEMS DE EQUIPOS Y EQUIPAMIENTO, QUE PRESENTAN ELEVADAS VARIACIONES LA INSTITUCIÓN TÉCNICA NO ENTREGÓ ANTECEDENTES AL RESPECTO."/>
    <s v="Variación &gt; al 100%"/>
    <s v="Mayor a 3 años"/>
    <s v="04/01/2016"/>
    <n v="249959"/>
    <n v="494"/>
    <n v="250453"/>
    <n v="250447"/>
    <n v="6"/>
    <s v="LUEGO  DE FINALIZADA LA CONSULTORIA DE ACTUALIZACION SISMICA DE LA MECANICA DE SUELO Y EL CALCULO ESTRUCTURAL, EL 31/5/2014, LA INICIATIVA FUE REVALUADA POR 2DA VEZ, EL 3/5/2015, PARA ACTUALIZAR EL MONTO DE OBRAS CIVILES, QUE SE AUMENTO DESDE M$178.587 A M$237.090._x000a_EN DICHA OPORTUNIDAD LA FICHA IDI DEL AÑO 2015 QUEDA DE LA SIGUIENTE MANERA: OBRAS CIVILES POR M$ 237.090; GTOS ADM POR M$ 1.055; EQUIPOS POR M$ 4.795; EQUIPAMIENTO POR M$ 6.476; CONSULTORIAS POR M$ 3,190; TOTAL DE M$ 252.606.- _x000a_COMPARANDO ESTOS VALORES APROBADOS DEFINITIVOS CON LOS GASTOS REALES, NO SE APRECIAN DIFERENCIAS IMPORTANTES."/>
    <s v="BIP = SIGFE"/>
    <x v="1"/>
    <n v="318"/>
    <n v="351"/>
    <n v="110.37735849056605"/>
    <s v="Certificado de Recepción Definitiva de Obras de Edificación INDICA  350, 65 M2. DE OBRA NUEVA._x000a_LA DIFERENCIA DE SUPERFICIE SE PRODUCE FUNDAMENTALMENTE POR LA FORMA DE MEDIR, EN UN CASO SUPERFICIE UTIL, Y EN EL OTRO, CONSIDERANDO MEDIAS SUPERFICIES, MUROS Y CIRCULACIONES."/>
    <s v="Certificado de Recepción Definitiva de Obras de Edificación INDICA  350, 65 M2. DE OBRA NUEVA._x000a_LA DIFERENCIA DE SUPERFICIE SE PRODUCE FUNDAMENTALMENTE POR LA FORMA DE MEDIR, EN UN CASO SUPERFICIE UTIL, Y EN EL OTRO, CONSIDERANDO MEDIAS SUPERFICIES, MUROS Y CIRCULACIONES."/>
    <x v="0"/>
    <s v="Sin observaciones la Recepción provisoria"/>
    <s v="10/03/2017"/>
    <s v="Sin observaciones. En proceso administrativo de la DOM"/>
    <s v=""/>
    <s v="SI"/>
    <s v="01/05/2018"/>
    <s v="Sin observaciones"/>
    <s v=""/>
    <x v="0"/>
    <s v="Los aumentos de plazos y modificaciones a costo cero de algunas partidas"/>
    <s v="JIMENA CORDERO  CABELLO"/>
    <x v="38"/>
    <s v="PATRICIA VALENZUELA M."/>
    <s v="SEREMI DE DESARROLLO SOCIAL REGION DEL LIBERTADOR GENERAL BERNARDO O'HIGGINS"/>
    <s v="LOURDES VELEZ"/>
    <s v="DEPARTAMENTO DE ESTUDIOS - MDS"/>
    <s v="05/12/2011"/>
    <s v="05/12/2011"/>
    <n v="0"/>
    <s v="25/04/2012"/>
    <n v="142"/>
    <s v="01/09/2012"/>
    <n v="129"/>
    <s v="19/11/2013"/>
    <n v="444"/>
    <s v="29/12/2015"/>
    <n v="1214"/>
    <s v="04/01/2016"/>
    <n v="6"/>
    <s v="15/03/2016"/>
    <n v="71"/>
    <n v="1562"/>
    <n v="1562"/>
    <s v="PRIMER CONTRATO SUSCRITO CON FECHA 19 DE NOVIEMBRE DE 2013 (CONSULTORÍA) PLAZO DE 30 DÍAS POR UN MONTO DE MS2860_x000a_CONTRATO DE OBRA CIVIL SUSCRITO CON FECHA 29 DE DICIEMBRE DE 2015 POR UN PLAZO DE 240 DÍAS POR UN MONTO DE MS 235.029 _x000a_PRIMER CARGO DEL ITEM DE OBRAS CIVILES CON FECHA 15.03.2016 ESTADO DE PAGO N°67/2016"/>
    <s v="A SUMA ALZADA SIN REAJUSTE"/>
    <n v="1"/>
    <s v=""/>
    <s v=""/>
    <s v=""/>
    <s v=""/>
    <s v="SI"/>
    <s v="MUNICIPIO"/>
    <s v="SI"/>
    <s v="MUNICIPIO"/>
    <s v="EL MUNICIPIO POSTULO AMBAS ETAPAS, Y ADEMAS FUE UNIDAD TECNICA."/>
    <n v="3472"/>
    <n v="5929"/>
    <n v="4392"/>
    <n v="0"/>
    <n v="494"/>
    <n v="163566"/>
    <n v="0"/>
    <n v="0"/>
    <n v="0"/>
    <n v="0"/>
    <n v="177853"/>
    <n v="3472"/>
    <n v="5929"/>
    <n v="4392"/>
    <n v="0"/>
    <n v="494"/>
    <n v="163566"/>
    <n v="0"/>
    <n v="0"/>
    <n v="0"/>
    <n v="0"/>
    <n v="177853"/>
    <s v="LOS MONTOS QUE SE MUESTRAN  EN EL CUADRO DE TOTAL RECOMENDADO, CORRESPONDEN A LOS DE LA PRIMERA SOLICITUD RS, DEL 2012."/>
    <n v="2860"/>
    <n v="7303"/>
    <n v="5843"/>
    <n v="0"/>
    <n v="494"/>
    <n v="235029"/>
    <n v="0"/>
    <n v="0"/>
    <n v="0"/>
    <n v="0"/>
    <n v="251529"/>
    <s v="SEGUN DATOS DEL BIP, EN EQUIPOS SE COMPRO M$4.998.. Y EN EQUIPAMIENTO SE COMPRO M$ 7.072._x000a_TANTO CONSULTORIA COMO OBRAS CIVILES, LOS MONTOS CORRESPONDEN A LOS CONTRATOS RESPECTIVOS._x000a_EN CUANTO A LOS GASTOS ADMINISTRATIVOS, CORRESPONDEN A LA TRANSFERENCIA QUE SE HIZO ORIGINALMENTE EL 1/9/2012, POR M$ 494.-"/>
    <n v="2860"/>
    <n v="7072"/>
    <n v="4998"/>
    <n v="0"/>
    <n v="494"/>
    <n v="235029"/>
    <n v="0"/>
    <n v="0"/>
    <n v="0"/>
    <n v="0"/>
    <n v="250453"/>
    <s v="SEGUN INSTITUCION FINANCIERA, CONTRATOS POR EL ITEM DE EQUIPOS POR UN MONTO DE MS7078; CONTRATO POR EL ITEM DE EQUIPAMIENTO POR UN MONTO TOTAL DE M$ 7156.- SIN EMBARGO, SEGUN DATOS DEL BIP, EN EQUIPOS SE COMPRO M$4.998.. Y EN EQUIPAMIENTO SE COMPRO M$ 7.072."/>
    <n v="6"/>
    <x v="1"/>
    <n v="2860"/>
    <n v="7069"/>
    <n v="4996"/>
    <n v="0"/>
    <n v="494"/>
    <n v="235028"/>
    <n v="0"/>
    <n v="0"/>
    <n v="0"/>
    <n v="0"/>
    <n v="250447"/>
    <n v="3218"/>
    <n v="7251"/>
    <n v="5072"/>
    <n v="0"/>
    <n v="599"/>
    <n v="245719"/>
    <n v="0"/>
    <n v="0"/>
    <n v="0"/>
    <n v="0"/>
    <n v="261859"/>
    <s v="SIN OBSERVACIONES"/>
    <n v="4462"/>
    <n v="7619"/>
    <n v="5644"/>
    <n v="0"/>
    <n v="635"/>
    <n v="210192"/>
    <n v="0"/>
    <n v="0"/>
    <n v="0"/>
    <n v="0"/>
    <n v="228552"/>
    <n v="297311"/>
    <n v="3366"/>
    <n v="7491"/>
    <n v="5941"/>
    <n v="0"/>
    <n v="599"/>
    <n v="248374"/>
    <n v="0"/>
    <n v="0"/>
    <n v="0"/>
    <n v="0"/>
    <n v="265771"/>
    <n v="3218"/>
    <n v="7255"/>
    <n v="5072"/>
    <n v="0"/>
    <n v="599"/>
    <n v="245721"/>
    <n v="0"/>
    <n v="0"/>
    <n v="0"/>
    <n v="0"/>
    <n v="261865"/>
    <n v="16.284696699219438"/>
    <n v="14.575676432496753"/>
    <n v="16.903117150034252"/>
    <n v="-1.4696863088899836"/>
    <n v="-11.922195949695769"/>
    <n v="746.05413105413106"/>
    <n v="700.0598290598291"/>
    <s v="LAS VARIACIONES DE MONTOS CONTRATADOS Y COSTOS REALES CON RELACIÓN AL MONTO RECOMENDADO SE EXPLICAN EN PARTE POR LAS REEVALUACIONES QUE REGISTRÓ EL PROYECTO, LA PRIMERA POR LA NECESIDAD QUE HUBO  DE ACTUALIZAR LA MECÁNICA DE SUELO E INGENIERÍA SEGÚN LA NUEVA NORMA SÍSMICA POR LO QUE SE DEBIÓ CONTRATAR UN ESTUDIO. _x000a_Y POR LA SEGUNDA REEVALUACIÓN FUE PARA AJUSTAR LA FICHA DE EJECUCIÓN A LOS NUEVOS COSTOS DE INVERSIÓN  Y PROCEDER A LA LICITACION Y CONTRATACION._x000a_ADEMÁS, DURANTE LA EJECUCIÓN SE REALIZARON MODIFICACIONES DE OBRA EN ALGUNAS PARTIDAS de acuerdo a detalles de diseño que no se especificaba en los planos ni especificaciones técnicas."/>
    <s v="Variación del 10% al 20%"/>
    <s v="Variación del 10% al 20%"/>
    <s v="Pequeño"/>
    <s v="Pequeño"/>
    <s v="JUAN ANTONIO LOBOS"/>
    <x v="8"/>
    <s v="PATRICIA VALENZUELA M."/>
    <s v="SEREMI DE DESARROLLO SOCIAL REGION DEL LIBERTADOR GENERAL BERNARDO O'HIGGINS"/>
    <s v="LOURDES VELEZ"/>
    <s v="DEPARTAMENTO DE ESTUDIOS - MDS"/>
    <s v="SI"/>
    <n v="228552"/>
    <n v="0"/>
    <n v="0"/>
    <s v="MEDIANTE DECRETO EXENTO N° 723, DE fecha 22.12.2016, SE APROBO POR PARTE DEL GORE UNA MODIFICACION DE OBRAS, AUMENTO Y DISMINUCION DE OBRAS A COSTO CERO POR $ 1.837.770, DE ACUERDO CON EL SIGUIENTE DETALLE:_x000a_-ESTRUCTURA DE TECHUMBRE DE MADERA, AUMENTO DE $ 260.820_x000a_-ALEROS, DISMINUCION DE $ 188.895_x000a_-TAPACAN, DISMINUCION DE $ 548.695_x000a_-FRONTONES CON AISLOFORTE, AUMENTO EN $ 90.000_x000a_-CIELO DE MADERA MACHIEMBRADA,  SE AUMENTA EN $ 538.800_x000a_-PUERTAS VENTANAS INTERIORES, PUERTA ACCESO, VENTANAS DE MADERA,  DISMINUYE EN $5 524.180_x000a_-LATEX, AUMENTA EN $ 948.150_x000a_-CIERRO VIBRADO, DISMINUYE EN $ 576.000."/>
    <x v="0"/>
    <s v="SI"/>
    <n v="2"/>
    <n v="227915"/>
    <n v="297311"/>
    <n v="30.448193405436228"/>
    <s v="LA PRIMERA REEVALUACION EL 18/2/2013, SOLICITADA POR EL GORE CON EL OBJETO DE USAR EL ITEM DE CONSULTORIA PARA CONTRATAR UN ESTUDIO DE ACTUALIZACION DE LA MECANICA DE SUELOS Y LA ESTRUCTURA, EN VEZ DE OCUPARLO PARA CONTRATAR UN ITO DURANTE LA EJECUCION._x000a_EJECUTADA LA CONSULTORIA DE DISEÑO ENTRE EL 2/12/2013 Y EL 31/5/2014, SE DEBE REALIZAR LA 2DA REEVALUACION, EL 3/5/2015, ESTA VEZ CON EL OBJETO DE AJUSTAR EL ITEM DE OBRAS CIVILES EN FICHA IDI, AL VALOR QUE ARROJO LA CONSULTORIA DE DISEÑO, PASANDO DE M$ 178.587 A M$ 237.090."/>
    <x v="1"/>
    <s v="COSTO ANUAL EQUIVALENTE"/>
    <n v="31534"/>
    <n v="35849"/>
    <n v="13.683643051943939"/>
    <x v="2"/>
    <s v=""/>
    <m/>
    <m/>
    <m/>
    <s v="LA INICIATIVA FUE RE EVALUADA A PETICION DEL GOBIERNO REGIONAL O´HIGGINS, CON EL OBJETIVO DE ANALIZAR UNA SOLICITUD DE AUMENTO EN EL MONTO DE LAS OBRAS CIVILES._x000a_UNA VEZ TERMINADA LA CONSULTORIA CONTRATADA POR EL MUNICIPIO CON RECURSOS DEL FNDR, QUE ADECUA LOS DISEÑOS A LA NORMA SISMICA VIGENTE, PRODUCTO DE LA CUAL, EL COSTO DEL PROYECTO AUMENTO EN UN 32 % (DEL MONTO VIGENTE DE M$ 178.587, AL MONTO REEVALUADO DE M$ 237.090)._x000a_LAS MODIFICACIONES SOLICITADAS SE JUSTIFICAN  YA QUE SE CONSIDERAN NECESARIAS PARA PODER LICITAR LA EJECUCIÓN DE LA OBRA DE ACUERDO CON LA NORMATIVA VIGENTE._x000a_EL DIAGNÓSTICO ELABORADO POR EL MUNICIPIO SEÑALABA LA NECESIDAD DE DISPONER DE UN ESPACIO APROPIADO PARA QUE LAS DIVERSAS ORGANIZACIONES DE ADULTOS MAYORES DE LA COMUNA REALICEN SUS ACTIVIDADES: REUNIONES DE CLUBES, GIMNASIA Y BAILE, CAPACITACION Y TALLERES, CONTROLES BASICOS DE SALUD, ENTRE OTROS._x000a_PARA DAR SATISFACCIÓN A DICHA NECESIDAD SE PLANTEARON 2 ALTERNATIVAS: ARRIENDO DE UN LOCAL (CAE= M$ 36.896), Y CONSTRUCCIÓN DE UNA SEDE EN UN TERRENO MUNICIPAL (CAE= M$ 31.534). _x000a_SIN EMBARGO, SE HA RECALCULADO EL INDICADOR DE COSTO EFICIENCIA DE LA 2DA ALTERNATIVA, DE ACUERDO CON EL NUEVO PRESUPUESTO DE OBRAS CIVILES, RESULTANDO EN UN VALOR MAYOR DEL CAE= M$ 35.849.-_x000a_COMPARANDO AMBAS OPCIONES  EVALUADAS A MÍNIMO COSTO, SE CONCLUYE QUE LA ALTERNATIVA DE CONSTRUCCIÓN DE UNA SEDE SOCIAL, AUN RESULTA MAS FAVORABLE QUE LA ALTERNATIVA DEL ARRIENDO DE UNA EDIFICACION EXISTENTE."/>
    <x v="1"/>
    <s v="EN PLAZOS HUBO TRES AMPLIACIONES DE PLAZO QUE ORIGINARON TRES MESES DE MAYOR TIEMPO RESPECTO DEL RECOMENDADO._x000a_ESTO SE EXPLICA EN PARTE POR LA NECESIDAD QUE HUBO AL MANDATAR EL PROYECTO, DE ACTUALIZAR LA MECÁNICA DE SUELO E INGENIERÍA SEGÚN LA NUEVA NORMA SISMICA, PARA LO CUAL SE TUVO QUE REEVALUAR LA INICIATIVA, Y CONTRATAR UN ESTUDIO. LUEGO, HUBO QUE REEVALUAR POR 2DA VEZ  , PARA AJUSTAR LA FICHA DE EJECUCIÓN A LOS NUEVOS COSTOS DE INVERSIÓN _x000a__x000a_LOS COSTOS REALES RESULTARON SER UN 15% MAYOR AL RECOMENDADO DEBIDO A LAS REEVALUCIONES QUE SE DEBIERON REALIZAR Y ADEMÁS POR LAS MODIFICACIONES DE OBRA QUE SE DIERON DURANTE SU EJECUCIÓN_x000a__x000a_LA MAGNITUD REAL RESULTÓ SER MAYOR A LO RECOMENDADO EN UN 10%. LA DIFERENCIA DE SUPERFICIE SE PRODUCE POR LA FORMA DE MEDIR, EN UN CASO SUPERFICIE UTIL, Y EN EL OTRO, CONSIDERANDO MEDIAS SUPERFICIES, MUROS Y CIRCULACIONES."/>
    <s v="PATRICIA VALENZUELA M."/>
    <s v="SEREMI DE DESARROLLO SOCIAL REGION DEL LIBERTADOR GENERAL BERNARDO O'HIGGINS"/>
    <s v="LOURDES VELEZ"/>
    <s v="DEPARTAMENTO DE ESTUDIOS - MDS"/>
  </r>
  <r>
    <s v="30059989-0"/>
    <s v="CONSTRUCCION PAVIMENTO CALLE VICENTE PEREZ BARRIA, PUNTA ARENAS"/>
    <x v="13"/>
    <x v="13"/>
    <s v="MAGALLANES"/>
    <s v="PUNTA ARENAS"/>
    <s v="12 - REGION DE MAGALLANES Y ANTARTICA CHILENA"/>
    <x v="7"/>
    <x v="7"/>
    <x v="11"/>
    <x v="1"/>
    <x v="1"/>
    <s v="GOBIERNO REGIONAL - REGION DE MAGALLANES Y ANTARTICA CHILENA"/>
    <s v="GOBIERNO REGIONAL"/>
    <s v="GOBIERNO REGIONAL"/>
    <s v="FINALIZADO"/>
    <x v="0"/>
    <s v="DISEÑO"/>
    <s v="EXISTE EN EL ÁREA UN DÉFICIT DE CONECTIVIDAD Y DE EQUIPAMIENTO URBANO, LO QUE DIFICULTA EL DESPLAZAMIENTO DE LA POBLACIÓN HACIA EL SECTOR Y LOCALMENTE. EL ÁREA  CUENTA CON UN ESTABLECIMIENTO DE SALUD (CONSULTORIO) Y UN ESTABLECIMIENTO EDUCACIONAL (LICEO)."/>
    <s v="EL PROYECTO CONSIDERA UNA INTERVENCIÓN EN EL  SECTOR DE CALLE VICENTE PEREZ BARRIA COMPRENDIDO ENTRE CALLES CLUB HÍPICO Y MANANTIALES, ADEMAS DE INCORPORAR LOS TRAMOS DE CALLE OSORIO Y VELASTEGUI QUE CONECTAN A LA MISMA CON VIAS NORTE SUR PARALELAS (STAMBUK Y JORGE MONTT)._x000a_EN RESUMEN SE PUEDE OBSERVAR QUE LA INTREVENCION EN CALLE VICENTE PEREZ BARRIA ES DE: CALZADA DE HCV E= 0,17  M,. CON UN TOTAL A EJECUTAR DE 4467 M², ADEMÁS DE 1367 M² DE ACERAS DE 0,07 M DE ESPESOR._x000a_PARA CALLE OSORIO  CORRESPONDE UNA INTERVENCION DE : CALZADA DE HCV E= 0,17  M.,  CON UN TOTAL A EJECUTAR DE 330 M², ADEMÁS DE 137 M² DE ACERAS DE 0,07 M DE ESPESOR. Y PARA CALLE VELASTEGUI  CORRESPONDE UNA INTERVENCION DE : CALZADA DE HCV E= 0,17  M.,  CON UN TOTAL A EJECUTAR DE 664 M², ADEMÁS DE 152 M² DE ACERAS DE 0,07 M DE ESPESOR. CONSIDERA ADEMAS, OBRAS COMPLEMENTARIAS TALES COMO ALUMBRADO PUBLICO, MANEJO DE AGUAS LLUVIAS, ESTACIONAMIENTO, MUROS DE CONTENCION PARA REFORZAR LA ESTABILIDAD DE CALLE VICENTE PEREZ, DADA LA DIFERENCIA DE COTAS CON CALLE STIPICIC."/>
    <n v="25000"/>
    <s v="VIALIDAD INTERMEDIA"/>
    <s v=" "/>
    <s v=" "/>
    <n v="12"/>
    <n v="7"/>
    <s v="Presenta diferencia en los  plazos ya que parte del proyecto fue fiscalizado por profesionales del SERVIU."/>
    <n v="-41.666666666666664"/>
    <m/>
    <m/>
    <m/>
    <m/>
    <m/>
    <m/>
    <s v=""/>
    <m/>
    <n v="2"/>
    <n v="1"/>
    <s v="Diferencia de plazo se genera debido a que para dar inicio al proceso expropiatorio primero se debe gestionar el decreto expropiatorio que autoriza realizar dicho acto, posteriormente se debe contratar a los peritos externos para realizar la respectiva tasación, instrumento con el cual se realiza el proceso para concretar."/>
    <n v="-50"/>
    <n v="13"/>
    <n v="2"/>
    <s v="Recursos de gastos administrativos son remitido desde el GORE a nuestro Servicio como unidad técnica mandatada, lo cual se va rindiendo mensualmente por depto. de Administración y Finanzas del Serviu."/>
    <n v="-84.615384615384613"/>
    <n v="12"/>
    <n v="44"/>
    <s v="El proyecto se contrata por etapas conteniendo cuatro contratos de obras."/>
    <n v="266.66666666666663"/>
    <s v="Variación &gt; al 100%"/>
    <n v="0"/>
    <n v="0"/>
    <m/>
    <m/>
    <m/>
    <m/>
    <m/>
    <m/>
    <m/>
    <m/>
    <m/>
    <m/>
    <m/>
    <m/>
    <n v="14"/>
    <n v="14"/>
    <n v="44"/>
    <n v="44"/>
    <n v="0"/>
    <s v="Diferencia en la ejecución del plazo se debe a que el proyecto se contrató por etapa, considerando que existía un área a expropiar."/>
    <n v="214.28571428571428"/>
    <n v="214.28571428571428"/>
    <s v="Las obras civiles tuvieron un significativo aumento de plazo, el plazo real fue de 44 meses, lo que es un 268% mayor al plazo recomendado. En Consultorías la recomendación excedió en 6 meses el plazo utilizado para el ítem (41,67% menor), en el caso de Gastos Administrativos la diferencia es de 11 meses entre lo recomendado y lo real (85,38% menor). "/>
    <s v="Variación &gt; al 100%"/>
    <s v="Mayor a 3 años"/>
    <s v="03/03/2015"/>
    <n v="730758"/>
    <n v="38364"/>
    <n v="769122"/>
    <n v="1013952"/>
    <n v="-244830"/>
    <s v="1) L.P. N° 50.2014 Adj. Y Ctta. Por Res. Exta. N° 238 del 09/02/2015, por $269.913.803.-Plazo 120 días; 2) L.P. N° 26/2015 se adj. Y ctta. Por res. Ex. N° 1866 del 08/09/2015 por $279.356.522.-Plazo 126 días;  3). N° 72/2016 Adj. Y Ctta. Res. Ex. N°  2508 del 22/11/2016, por    $165.576.510.- plazo 120 días.    y 4)  L.P. 72/2017  adjudicada y contratada por Res. Ex. N° 272 del 19/02/2018, por $ 309.497.667 - Salfa -Plazo 210 días -   "/>
    <s v="BIP &lt; SIGFE"/>
    <x v="2"/>
    <n v="808"/>
    <n v="808"/>
    <n v="100"/>
    <s v="No hay modificación en la longitud del proyecto"/>
    <s v="No hay diferencias en las magnitudes, entre lo recomendado y real."/>
    <x v="2"/>
    <s v="El proyecto se fue recepcionando  por cada uno de sus contratos"/>
    <s v="18/10/2018"/>
    <s v="Recepción sin observaciones por parte de la comisión técnica."/>
    <s v="18/10/2018"/>
    <s v="SI"/>
    <s v="10/10/2018"/>
    <s v=""/>
    <s v=""/>
    <x v="0"/>
    <s v=""/>
    <s v="JORGE NEGRON CASTRO"/>
    <x v="39"/>
    <s v=" "/>
    <s v=""/>
    <s v="FERNANDA MATURANA DIAZ"/>
    <s v="DEPARTAMENTO DE ESTUDIOS - MDS"/>
    <s v="22/10/2010"/>
    <s v="27/08/2014"/>
    <n v="1405"/>
    <s v="13/10/2014"/>
    <n v="47"/>
    <s v="01/10/2015"/>
    <n v="353"/>
    <s v="09/02/2015"/>
    <m/>
    <s v="09/02/2015"/>
    <m/>
    <s v="03/03/2015"/>
    <n v="22"/>
    <s v="01/10/2015"/>
    <n v="212"/>
    <n v="1805"/>
    <n v="400"/>
    <s v="El Mandato Completo e Irrevocable fue firmado el 14.11.2014 y el primer contrato tiene fecha 09.02.2015, lo que entrega una diferencia de fechas aceptables, si tomamos en consideración los plazos que demora un proceso licitatorio. No existen diferencias importantes de plazo que ameriten un mayor análisis."/>
    <s v="A SUMA ALZADA SIN REAJUSTE"/>
    <n v="1"/>
    <s v=""/>
    <s v=""/>
    <s v=""/>
    <s v=""/>
    <s v="SI"/>
    <s v="SERVICIO"/>
    <s v="SI"/>
    <s v="SERVICIO"/>
    <s v=""/>
    <n v="14401"/>
    <n v="0"/>
    <n v="0"/>
    <n v="0"/>
    <n v="1164"/>
    <n v="226408"/>
    <n v="0"/>
    <n v="0"/>
    <n v="0"/>
    <n v="0"/>
    <n v="241973"/>
    <n v="37780"/>
    <n v="0"/>
    <n v="0"/>
    <n v="24106"/>
    <n v="450"/>
    <n v="1073936"/>
    <n v="0"/>
    <n v="0"/>
    <n v="0"/>
    <n v="0"/>
    <n v="1136272"/>
    <s v="Sin observaciones. Montos aprobados por el Core en la 28ª Sesión Ordinaria de fecha 06 de octubre de 2014. (OF. ORD Nº298AC/2014, de fecha 06.10.2014)"/>
    <n v="23600"/>
    <n v="0"/>
    <n v="0"/>
    <n v="37914"/>
    <n v="450"/>
    <n v="1024345"/>
    <n v="0"/>
    <n v="0"/>
    <n v="0"/>
    <n v="0"/>
    <n v="1086309"/>
    <s v="Montos contratados, concuerdan con lo pagado o gastado. Consideran la I, II, III y IV etapa del proyecto."/>
    <n v="15810"/>
    <n v="0"/>
    <n v="0"/>
    <n v="37985"/>
    <n v="450"/>
    <n v="960157"/>
    <n v="0"/>
    <n v="0"/>
    <n v="0"/>
    <n v="0"/>
    <n v="1014402"/>
    <s v="Montos pagados totales para cada Ítem Presupuestario. Consideran la I, II, III y IV etapa del proyecto."/>
    <n v="450"/>
    <x v="0"/>
    <n v="15810"/>
    <n v="0"/>
    <n v="0"/>
    <n v="37985"/>
    <n v="0"/>
    <n v="960157"/>
    <n v="0"/>
    <n v="0"/>
    <n v="0"/>
    <n v="0"/>
    <n v="1013952"/>
    <n v="17040"/>
    <n v="0"/>
    <n v="0"/>
    <n v="38971"/>
    <n v="0"/>
    <n v="1003852"/>
    <n v="0"/>
    <n v="0"/>
    <n v="0"/>
    <n v="0"/>
    <n v="1059863"/>
    <s v="El citado proyecto fue ejecutado en 4 etapas, las que se describen a continuación:_x000a_Las dos primeras etapas intervinieron el sector comenzando desde calle Manantiales al Sur, ambos contratos tenían como prioridad realizar la calzada y aceras de Calle Vicente Pérez Barría, además contempló la construcción de muros de contención para salvar los desniveles del sector. Estos muros  entregan un confinamiento del área. Al circular hoy en día por esa calle uno puede observar que el sector quedo confinado entregando un ordenamiento y funcionalidad del mismo._x000a_La tercera etapa contemplo pavimentación de calzadas y aceras, esta vez se intervino desde calle Club Hípico al norte._x000a_Finalmente, de etapa IV, considero la expropiación de dos terrenos, los que entregaron conectividad a esta calle y pavimentación de calzada y aceras._x000a_El proyecto cumplió su objetivo, entregó una nueva vía de conectividad desde calle Club Hípico a Calle Manantiales, ordenó el entorno de la parte baja de la Villa Club Hípico, entregando un espacio iluminado y seguro para el desplazamiento vehicular como peatonal."/>
    <n v="45805"/>
    <n v="0"/>
    <n v="0"/>
    <n v="29226"/>
    <n v="546"/>
    <n v="1302052"/>
    <n v="0"/>
    <n v="0"/>
    <n v="0"/>
    <n v="0"/>
    <n v="1377629"/>
    <n v="0"/>
    <n v="25177"/>
    <n v="0"/>
    <n v="0"/>
    <n v="38900"/>
    <n v="485"/>
    <n v="1071379"/>
    <n v="0"/>
    <n v="0"/>
    <n v="0"/>
    <n v="0"/>
    <n v="1135941"/>
    <n v="17040"/>
    <n v="0"/>
    <n v="0"/>
    <n v="38900"/>
    <n v="485"/>
    <n v="1003851"/>
    <n v="0"/>
    <n v="0"/>
    <n v="0"/>
    <n v="0"/>
    <n v="1060276"/>
    <n v="-17.543765411442415"/>
    <n v="-23.036173019005844"/>
    <n v="-22.902387923062982"/>
    <n v="-6.6609973581374433"/>
    <m/>
    <n v="1312.2227722772277"/>
    <n v="1242.3898514851485"/>
    <s v="El ítem más relevante de esta iniciativa es el de obras civiles la que presenta una disminución de un 17,7% entre los valores recomendados y del monto contratado y de un 22,9% menor con el costo real. _x000a_Se aprecia un importante incremento de los gastos de expropiación en un 33% no explicado por la entidad responsable (se realizaron 2 expropiaciones para la última etapa del proyecto)._x000a_Existe un saldo de $245.209 millones que no fue cargado en el BIP pero si en el SIGFE, y que no fue posible rescatar durante el proceso ex post."/>
    <s v="Variación Mayor al -20%"/>
    <s v="Variación Mayor al -20%"/>
    <s v="Mediano"/>
    <s v="Grande"/>
    <s v="RODRIGO JUAN GONZALEZ ALCAÍNO"/>
    <x v="20"/>
    <s v=" "/>
    <s v=""/>
    <s v="FERNANDA MATURANA DIAZ"/>
    <s v="DEPARTAMENTO DE ESTUDIOS - MDS"/>
    <s v="NO"/>
    <m/>
    <m/>
    <m/>
    <s v=" "/>
    <x v="1"/>
    <s v="NO"/>
    <m/>
    <m/>
    <m/>
    <m/>
    <s v="A pesar de que el proyecto se desarrollo en varios contratos el proyecto no sufrió modificaciones (reevaluaciones)."/>
    <x v="0"/>
    <s v="VAN SOCIAL"/>
    <n v="110670"/>
    <n v="110670"/>
    <n v="0"/>
    <x v="1"/>
    <s v=""/>
    <m/>
    <m/>
    <m/>
    <s v="Se observa que no hay modificaciones entre el indicador económico del VAN entre lo recomendado y real, sin embargo como existe una variación en el monto de inversión también este factor debería estar influenciado. En todo caso como la inversión real fue menor a la recomendada, el proyecto mejora el rendimiento del indicador VAN Social."/>
    <x v="1"/>
    <s v="I. Plazos: El proyecto fue ejecutado en 4 etapas; la última etapa consideró la expropiación de 2 terrenos en la última etapa. El plazo real de obra civil fue un 268% mayor al remendado, mientras el resto de los ítem tuvieron plazos reales menores a lo recomendado._x000a_II. Costos: El proyecto se contrata por etapas conteniendo cuatro contratos de obras civiles por los siguientes montos: $269.913.803 (Res. N° 238, año 2015), $279.356.522 (Res. N° 1866, año 2015), $165.576.510 (Res. N°2508, año 2016) y  $309.497.667 (Res. N°272, año 2018). La costos reales de obra civil fueron un 22,9% menores a los costos recomendados. Los costos reales de expropiación fueron un 33,1% mayores a los recomendados para dicho ítem.0_x000a_III. Magnitudes. Sin cambios._x000a_IV. Generales: El proyecto hoy día esta en plena operación, cumpliendo los objetivos para el cual fue concebido que es mejorar la conectividad de vialidad urbana en el sector nor - oriente de la ciudad de Punta Arenas."/>
    <s v="ROBERTO AGUERO B."/>
    <s v="SEREMI DE DESARROLLO SOCIAL REGION DE MAGALLANES Y ANTARTICA CHILENA"/>
    <s v="FERNANDA MATURANA DIAZ"/>
    <s v="DEPARTAMENTO DE ESTUDIOS - MDS"/>
  </r>
  <r>
    <s v="20139376-0"/>
    <s v="CONSTRUCCION EDIFICIO SERVICIOS PUBLICOS, BARRIO CIVICO CONCEPC"/>
    <x v="2"/>
    <x v="2"/>
    <s v="CONCEPCION"/>
    <s v="CONCEPCION"/>
    <s v="8 - REGION DEL BIO BIO"/>
    <x v="2"/>
    <x v="11"/>
    <x v="16"/>
    <x v="0"/>
    <x v="0"/>
    <s v="SERVICIO VIVIENDA Y URBANIZACION REGION DEL BIO BIO"/>
    <s v="MINISTERIO DE VIVIENDA Y URBANISMO"/>
    <s v="MINISTERIO"/>
    <s v="FINALIZADO"/>
    <x v="0"/>
    <s v="DISEÑO"/>
    <s v="DIVERSAS INSTITUCIONES DEL ESTADO REQUIEREN INFRAESTRUCTURA PARA REALIZAR ADECUADAMENTE SUS ACTIVIDADES PROPIAS, ENMARCANDOSE EN LA RECUPERACION DE LA RIBERA NORTE DEL BIOBIO."/>
    <s v="CONSISTE EN LA EJECUCIÓN DE LAS OBRAS DE CONSTRUCCIÓN DEL PROYECTO EDIFICIO SERVICIOS PÚBLICOS BARRIO CÍVICO CONCEPCIÓN EN ETAPAS ENTRE LOS AÑOS 2003-2010. SE CONSULTA UNA INVERSIÓN MULTISECTORIAL, TANTO DEL MOP, COMO DE LOS OTROS SERVICIOS REGIONALES INCLUIDOS EN EL PROGRAMA REGIONAL (35 SERVICIOS)QUE COMPRENDE UNA SUPERFICIE TOTAL DE 38.815M2. LA EJECUCIÓN DE LAS ETAPAS QUEDA SUPEDITADA A LA DISPONIBILIDAD PRESUPUESTARIA DE LOS SERVICIOS REGIONALES. LA 1° ETAPA CONSULTA A LA INTENDENCIA, SUBDERE, GOBIERNO REGIONAL Y SEREMI DE GOBIERNO, DENTRO DEL CUAL SE INCLUYE  OBRAS COMPLEMENTARIAS Y PLAZAS EXTERIORES DE ACCESO AL EDIFICIO, ESTACIONAMIENTOS SUBTERRÁNEOS Y OBRAS PROVISORIOS DE ACCESO AL ESTACIONAMIENTO EN UNA SUPERFICIE TOTAL DE 8.406M2. EL AREA 2 (ETAPA1 -BLOQUE 2A) EDIFICIO MOP EN 7.168 M2. EL AREA 3 (ETAPA 3-BLOQUE 3A) SERVIU, MINVU Y B.NACIONALES EN 10.019 M2. SE CONSULTA UNA CUARTA ETAPA (BLOQUE 2B)INCLUYE SECREDUC, INJ, SEREMI SALUD, SERPLAC E INE EN 4.894,25 M2."/>
    <n v="250000"/>
    <s v=" "/>
    <s v=" "/>
    <s v=" "/>
    <n v="5"/>
    <n v="142"/>
    <s v="EDIFICIO MOP_x000a_Sin informacion_x000a__x000a_EDIFICIO GORE BIOBIO_x000a_hubo 4 contratos de asesoria: _x000a_1) 13.05.2005 por M$3.312 asesoria tecnica_x000a_2) 13.05.2005 por M$1.904 certificacion CESMEC_x000a_3) 31.08.2005 por M$19.000  y término 14.03.2007 asesoria a la ITO _x000a_4) 21.11.2006 por $360.000 asesoria técnica_x000a_Gasto año 2005: M$10.216_x000a_Gasto año 2006: M$12.360_x000a_Gasto año 2007: M$  2.000 _x000a_TOTAL ITEM          M$ 24.396_x000a__x000a_EDIFICIO MINVU_x000a_Res. 499 del 30-12-2008 que contrata a Smiljan Radic por 180 días para Modificación y adecuación de estudios y proyectos de arquitectura, Calculo Estructural y Especialidades del Edificio MINVU-SERVIU, Barrio Cívico, Concepción._x000a_Res. 3903 del 16-12-2010 que contrata a Hugo Carvallo por 7 días para Revisor Independiente de Arquitectura._x000a_Res. 5425 del 11-10-2012 que contrata a J.A. Ingenieria por 40 días para Mecánica de Suelos._x000a_Res 2525 del 24-12-2013 que contrata a Merardo Retamal por 30 días para Asesoría Técnica_x000a_Res. 272 del 01-06-2015 que contrata a Fernando Ortiz por 150 días para Asesoría Técnica_x000a_Res. 272 del 01-06-2015 que contrata a Maureen Trebilcock por 30 días para Asesoría Técnica_x000a_Res. 272 del 01-06-2015 que contrata a Hector Ortiz por 150 días para Asesoría Técnica_x000a_Res. 177 del 25-04-2016 que contrata a Ricardo Fredes por 60 días para Asesoría Técnica_x000a_Res. 229 del 27-05-2016 que contrata a Ricardo Fredes por 60 días para Asesoría Técnica_x000a_Res. 315 del 25-07-2016 que contrata a Ricardo Fredes por 180 días para Asesoría Técnica"/>
    <n v="2740"/>
    <n v="48"/>
    <n v="6"/>
    <s v="EDIFICIO MOP:_x000a_Sin informacion_x000a_EDIFICIO GORE:_x000a_1) 1er contrato iniciado el 19.07.2007 por M$312.227 (45 dias)_x000a_2) 2do. contrato iniciado el 31.07.2007 por M$19.051 (25 días)_x000a_3).3er contrato iniciado el 02. 08.2007 por M$1.504. (7 dias)_x000a_4) 4to. contrato iniciado el 14.09.2007 por M$9.895 (18 días)_x000a_5) 5to. contrato iniciado el 30.11.2007 por M$24.786 (45 días)_x000a_ _x000a_EDIFICIO MINVU_x000a_sin informacion"/>
    <n v="-87.5"/>
    <n v="36"/>
    <n v="13"/>
    <s v="EQUIPOS MOP_x000a_sin información_x000a_EQUIPOS GOREBIOBIO_x000a_1) LICITACION 2592-9-LE07 del 27.07.2007 por $13.588.881_x000a_2)  O.C. 2592-8-LE07 del 31.07.2007 por $1.469.964 _x000a_3)  O.C. n°2592-14-OC07 del 29.08.2007 adquisición por $8.939.375_x000a_4) LICITACION 2592-2-LE08 del 24.06.2008 por $22.114.960_x000a_5) ADQUISICION MUEBLES DE COCINA, sin informacion_x000a__x000a_EQUIPOS MINVU_x000a_sin informacion"/>
    <n v="-63.888888888888886"/>
    <m/>
    <m/>
    <m/>
    <m/>
    <n v="96"/>
    <n v="136"/>
    <s v="EDIFICIO MOP_x000a_Sin informacion_x000a__x000a_EDIFICIO GORE BIOBIO_x000a_Se giraron Gastos Administrativos al D.A-MOP por M$4.550 con fecha 14.04.2005. cuya rendicion se debe hacer a la Contraloria_x000a__x000a_EDIFICIO MINVU _x000a_Los Gastos Administrativos se realizaron de la siguiente manera:_x000a_2009: M$2.500_x000a_2012: M$ 13_x000a_2013: M$1.404_x000a_2014: M$ 502_x000a_2015: M$4.198_x000a_2016: M$1.783"/>
    <n v="41.666666666666671"/>
    <n v="96"/>
    <n v="177"/>
    <s v="hubo 2 unidades técnicas para 3 contratos de las obras civiles:_x000a_a) Direccion de Arquitectura-MOP  para construcción de Edificio MOP_x000a_b) Direccion de Arquitectura-MOP para habilitación edificio EX-Estacion de Ferrocarriles, para GORE BIOBIO_x000a_c) SERVIU Region del Biobio para construcción Edificio Minvu-Serviu Región del Biobio._x000a_el primer contrato se inicio el 01 septiembre 2003, _x000a_el segundo se inicio en  26 junio 2005  _x000a_y el tercero en 29 diciembre 2009 _x000a_el plazo recomendado de 8 años, fue superado en 81 meses debido a la existencia de 3 contratos iniciados con años de diferencia, por la disponibilidad presupuestaria de los distintos servicios. Adicionalmente cada contrato tuvo aumentos de plazos, que se detallan a continuación:_x000a_a) 1er contrato, plazo inicial de 420 días, con 8 aumentos de plazo que totalizaron 375 días adicionales._x000a_b) 2 contrato, plazo inicial de 510 días, con 8 aumentos de plazo totalizando 249 días adicionales._x000a_c) 3 contrato, que debia iniciarse el 01 de marzo del 2010, fecha del terremoto 27/F, se rescindio por este motivo reiniciandose el 2015, con un plazo inicial de ejecución de 550 días, el cual se aumento en 273 días adicionales. _x000a_   _x000a__x000a_EDIFICIO MINVU    _x000a_Res. 5933 del 23-12-2009 que contrata a Jorge Villarroel para demolición edificio FOSIS, cierre Lote A3 y Traslado de palmeras, res. _x000a_       Res. 1423 del 11-06-2010 aprueba una supresión de todas las partidas, producto del terremoto 27F._x000a_Res. 185 del 11-11-2015 que contrata a EBCO, para la construccion del Edificio SERVIU - SEREMI, con un plazo de ejecución de 550 días._x000a_       Res. 2812 del 09-08-2017 que aprueba Supresión de Obras, Obras extraordinarias con un aumento de plazo de 100 días, para realizar ajustes necesarios al proyecto de Climatización en ejecución, con la finalidad de cumplir con los requisitos de Bases Técnicas e informes de Eficiencia Energética._x000a_       Res. 3455 del 28-09-2017 que aumenta de plazo en 30 días, por actividades realizadas por terceros como CGE Distribución S.A. por aprobaciones al Proyecto de Aguas Lluvias en su proceso de aprobación normaly otros ajustes interiores en instalaciones eléctricas._x000a_       Res. 4270 del 28-11-2017 que aprueba Obras Extraordinarias con un aumento de plazo de 125 días, para la incorporación de paneles divisorios empotrados, estaciones de trabajo y sistemas de archivos._x000a_      Res. 4759 del 29-12-2017, que aprueba Disminuciones de Obra, Aumentos de Obras y Obras Extraordinarias con un aumento de plazo de 18 días,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
    <n v="84.375"/>
    <s v="Variación del 50% al 100%"/>
    <n v="17"/>
    <n v="897"/>
    <m/>
    <m/>
    <m/>
    <m/>
    <m/>
    <m/>
    <m/>
    <m/>
    <m/>
    <m/>
    <m/>
    <m/>
    <n v="96"/>
    <n v="96"/>
    <n v="177"/>
    <n v="177"/>
    <n v="0"/>
    <s v="El plazo recomendado de 8 años, fue superado en 81 meses debido a la existencia de 3 contratos iniciados con años de diferencia, por la disponibilidad presupuestaria de los distintos servicios. Adicionalmente cada contrato tuvo aumentos de plazos_x000a__x000a_Uno de los contratos, que contrata a Jorge Villarroel para demolición edificio FOSIS, cierre Lote A3 y Traslado de palmeras,   fue modificado  con  supresión de todas las partidas, producto del terremoto 27F. 2010 y no se contrata la construccion de esa etapa hasta 2015, incluyendo cambio de emplazamiento."/>
    <n v="84.375"/>
    <n v="84.375"/>
    <s v="El plazo recomendado de 8 años, fue superado en 81 meses (total de 177 meses) debido a la existencia de 3 contratos de obra civil iniciados con años de diferencia entre ellos, debido fundamentalmente a la disponibilidad presupuestaria de los distintos servicios.  El primer contrato se inicia en 2003 y el ultimo en 2015_x000a_Los dos primeros contratos (que incluian la habilitacion de la estacion para el Gobierno Regional y construccion de un nuevo edificio para el MOP) fueron  ejecutados con la Direccion de Arquitectura como unidad tecnica. En el edificio del MINVU fue unidad tecnica SERVIU._x000a_Adicionalmente cada contrato tuvo aumentos de plazos de  375, 249  y 273 días adicionales respectivamentee. _x000a__x000a_Uno de los contratos, que consideraba la  demolición  de un edificio existente en el lote y Traslado de palmeras,   fue modificado  con  supresión de todas las partidas, producto del terremoto 27F. 2010 y no se contrata la construccion de esa etapa hasta 2015, incluyendo cambio de emplazamiento."/>
    <s v="Variación del 50% al 100%"/>
    <s v="Mayor a 3 años"/>
    <s v="30/09/2003"/>
    <n v="18084975"/>
    <n v="13267"/>
    <n v="18098242"/>
    <n v="9592745"/>
    <n v="8505497"/>
    <s v="Consultorías:_x000a_EDIFICIO MOP._x000a_Sin informacion_x000a_EDIFICIO GORE:_x000a_hubo 4 contratos de asesoria: _x000a_1) 13.05.2005 por M$3.312 asesoria tecnica_x000a_2) 13.05.2005 por M$1.904 certificacion CESMEC_x000a_3) 31.08.2005 por M$19.000  y término 14.03.2007 asesoria a la ITO _x000a_4) 21.11.2006 por $360.000 asesoria técnica_x000a_Gasto año 2005: M$10.216_x000a_Gasto año 2006: M$12.360_x000a_Gasto año 2007: M$  2.000 _x000a_TOTAL ITEM          M$ 24.396_x000a__x000a_EDIFICIO MINVU_x000a_Res. 499 del 30-12-2008 que contrata a Smiljan Radic por M$90.000.- Pagado durante el año 2009_x000a_Res. 3903 del16-12-2010 que contrata a Hugo Carvallo por M$8.171.- Pagado durante el año 2010_x000a_Res. 5425 del 11-10-2012 que contrata a J.A. Ingenieria por M$38.817.- Pagado durante el año 2012_x000a_Res 2525 del 24-12-2013 que contrata a Merardo Retamal por M$1.000.- Pagado durante el año 2013_x000a_Res. 272 del 01-06-2015 que contrata a Fernando Ortiz por M$16.250.- Pagado durante el año 2015_x000a_Res. 272 del 01-06-2015 que contrata a Maureen Trebilcock por M$2.800.- Pagado durante el año 2015_x000a_Res. 272 del 01-06-2015 que contrata a Hector Ortiz por M$11.600.- Pagado durante el año 2015_x000a_Res. 177 del 25-04-2016 que contrata a Ricardo Fredes por M$2.495.- Pagado durante el año 2016_x000a_Res. 229 del 27-05-2016 que contrata a Ricardo Fredes por M$4.133.- Pagado durante el año 2016_x000a_Res. 315 del 25-07-2016 que contrata a Ricardo Fredes por M$11.933.- Pagado durante el año 2016_x000a__x000a_Obras Civiles:_x000a_EDIFICIO MOP:_x000a_Res.D.A. CPCION. N°40 del 01.09.2003 que autorizo contrato, que sumados los aumentos y disminuciones totaliza $4.970.418.692_x000a__x000a_EDIFICIO GORE _x000a_Res. N°23 del 24.06.2005, que autorizo contrato edificio Gore e Intendencia Región del Biobio._x000a_año 2005, 6 E.P. cancelados por un monto de $779.663.018_x000a_año 2006, 12 E.P. cancelados por un monto de $1.713.090.293_x000a_año 2007, 7  E.P. cancelados por un monto de $840.810.247  _x000a_total $3.333 563.588.._x000a_EDIFICIO MINVU_x000a_Res. 5933 del 23-12-2009 que contrata a Jorge Villarroel para demolición edificio FOSIS, cierre Lote A3 y Traslado de palmeras,  por M$122.147.-_x000a_Res. 185 del 11-11-2015 que contrata a EBCO, para la construcción del Edificio SERVIU - SEREMI, por M$7.999.616.-_x000a__x000a_equipos_x000a_EDIFICIO MOP_x000a_Sin informacion_x000a__x000a_EDIFICIO GORE BIOBIO _x000a_licitacion por M$51.215 año 2007 y plazo programado de 30 días segun el siguiente detalle_x000a_1) LICITACION 2592-9-LE07 del 27.07.2007 por $13.588.881_x000a_2)  O.C. 2592-8-LE07 del 31.07.2007 por $1.469.964 _x000a_3)  O.C. n°2592-14-OC07 del 29.08.2007 adquisición por $8.939.375_x000a_4) LICITACION 2592-2-LE08 del 24.06.2008 por $22.114.960_x000a_5) ADQUISICION MUEBLES DE COCINA, sin informacion_x000a_TOTAL $ 46.113.180_x000a__x000a_EDIFICIO MINVU_x000a_Sin Informacion_x000a__x000a_equipamiento_x000a_EDIFICIO MOP_x000a_Sin informacion_x000a__x000a_EDIFICIO GORE_x000a_1) 1er contrato iniciado el 19.07.2007 por M$312.227 (45 dias)_x000a_2) 2do. contrato iniciado el 31.07.2007 por M$19.051 (25 días)_x000a_3).3er contrato iniciado el 02. 08.2007 por M$1.504. (7 dias)_x000a_4) 4to. contrato iniciado el 14.09.2007 por M$9.895 (18 días)_x000a_5) 5to. contrato iniciado el 30.11.2007 por M$24.786 (45 días)_x000a_TOTAL M$ 367.463_x000a__x000a_EDIFICIO MINVU_x000a_Sin informacion_x000a__x000a_gastos administrativos_x000a_EDIFICIO MOP_x000a_Sin informacion_x000a__x000a_EDIFICIO GORE_x000a_Se giraron Gastos Administrativos al D.A-MOP por M$4.550 con fecha 14.04.2005. cuya rendicion se debe hacer a la Contraloria_x000a__x000a_EDIFICIO MINVU_x000a_Sin informacion"/>
    <s v="BIP &gt; SIGFE"/>
    <x v="1"/>
    <n v="38815"/>
    <n v="26178"/>
    <n v="67.442998840654383"/>
    <s v="la magnitud real es de 26178 m2, lo que corresponde a los edificios del MOP, Gobierno Reguional y MINVU. NO se construyeron 2 de los edificios proyectados dentro de los 15 años de duracion del proyecto. Esto se debe a que en el proyecto original, a pesar de que la mayor parte de los servicios  se comprometieron a aportar el financiamiento que les correspondia, solo MOP, Minvu y Gobierno Regional contaban con recursos para ello, ademas que hubo cambio de prioridades y sucesivos gobiernos que no definieron un ente que gestionara el termino de la iniciativa._x000a_EDIFICIO MOP_x000a_Sin modificacion_x000a__x000a_EDIFICIO GORE_x000a_1) reducción de 2.869 metros cuadrados por eliminación de estacionamientos y bodegas subterráneas_x000a_2) aumento de  332  metros cuadrados para secretaría, oficinas privados, salas de reuniones y archivo del Gobierno Regional no contemplados en el proyecto original, habilitados en terrazas existentes, ademas de un departamento en  altillo para habilitar vivienda de cuidador._x000a__x000a_EDIFICIO MINVU:_x000a_se informó que no hubo modificaciones de superficie. "/>
    <s v="La unidad tecnica encargada del informe ex post informa que la magnitud real es de 26178 m2, lo que corresponde a los edificios del MOP, Gobierno Regional y MINVU. No se construyeron 2 de los edificios proyectados dentro de los 15 años de duracion del proyecto. Esto se debe a que en el proyecto original, a pesar de que la mayor parte de los servicios  se comprometieron a aportar el financiamiento que les correspondia, solo MOP, Minvu y Gobierno Regional contaban con recursos para ello, ademas que hubo cambio de prioridades y sucesivos gobiernos que no definieron un ente que gestionara el termino de la iniciativa._x000a_Se hace presente que se eliminaron partidas  significativas sin contar con la correspondiente reevaluacion, para ajustarse a los montos asignados (ej: estacionamientos y bodegas subterraneas)"/>
    <x v="1"/>
    <s v="Recepción Provisoria Edificio MOP: 19.01.2006_x000a_Recepción Provisoria del Edificio GORE: 21.08.2007_x000a_Recepción con Reserva del Edificio MINVU: 02-04-2018"/>
    <s v="21/08/2007"/>
    <s v="Certificado de Acta de Recepción Definitiva Edificio MOP: 05.09.2007_x000a_Certificado de Acta de Recepción Definitiva Edificio GORE :9.01.2009_x000a_Certificado de Subsanación de Observaciones del Edificio MINVU: 18-05-2018"/>
    <s v="18/05/2018"/>
    <s v="SI"/>
    <s v="02/04/2018"/>
    <s v="El  primer edificio que se puso en operacion fue el del MOP, luego el de Gobierno Regional y finalmente el de Minvu._x000a_Las obra no presentan posibles situaciones que afecten la normal operación de estos proyectos._x000a_los 3 edificios MOP, GORE  BIOBIO Y SERVIU se encuentran en uso cumpliendo los objetivos con el que fueron formulados, y contribuyendo notoriamente a la recuperación de la Ribera Norte del río Biobio. Se han efectuado inversiones significativas de privados en las áreas adyacentes. (Edificios de viviendas, oficinas, servicios, comercio) y otros servicios públicos como Contraloría Regional, Fesub, Fiscalía Regional entre otros) atraidos por estas primeras intervenciones del Estado.   _x000a_Solamente ha habido problemas en los sistemas de climatizacion de los edificios del MOP y de Gobierno Regional."/>
    <s v=""/>
    <x v="0"/>
    <s v="PRINCIPALES DIFICULTADES EN EL DESARROLLO DE LA OBRA:EDIFICIO SERVIU-MINVU_x000a_La ejecución de una obra de gran envergadura, requiere de la intervención prácticamente permanente de Profesionales Especialistas para el apoyo en el Control e Inspección de partidas, que teniendo especificaciones acotadas, si requieren de apoyo de ITO de competencias similares para genera mayor fluidez a los procesos en general durante la ejecución y cumplir los programas de trabajo. En el curso de las obras, esto se atendió con apoyo de varios Profesionales Serviu a tiempos parciales como apoyo al Director de Obra y Jefa de Proyecto. Por otro lado, Serviu no dispone de equipos propios para realizar mediciones de diversos materiales para una obra de características complejas (Termo-Anemómetros, Medidor Temperatura Ambiente, Higrómetro Ambiental, Medidor de Lux, Medidores de Ph Agua, y otros similares), elementos que pueden tener aplicación recurrente en otros proyectos del tipo Edificación). En el aspecto constructivo, el emplazamiento del Edificio dificultó la logística de recepción y control de insumos relevantes, por ejemplo, Moldajes, Acero, Muros Cortina, elementos que se debieron revisar y controlar desde origen para facilitar la continuidad de las obras. Respecto a la socialización del Proyecto, una parte importante de la interacción del proyecto en desarrollo con los futuros Usuarios, la atendió Jefa de Proyecto y Director de Obra, lo cual debería ser atendido por Especialistas en Comunicacio"/>
    <s v="ERIC PEREZ GUTIERREZ"/>
    <x v="40"/>
    <s v=" "/>
    <s v=""/>
    <s v="FERNANDA MATURANA DIAZ"/>
    <s v="DEPARTAMENTO DE ESTUDIOS - MDS"/>
    <s v="04/10/2002"/>
    <s v="04/10/2002"/>
    <n v="0"/>
    <s v="02/04/2003"/>
    <n v="180"/>
    <s v="01/05/2005"/>
    <n v="760"/>
    <s v="01/09/2003"/>
    <m/>
    <s v="01/09/2003"/>
    <m/>
    <s v="17/10/2003"/>
    <n v="46"/>
    <s v="01/11/2003"/>
    <n v="15"/>
    <n v="393"/>
    <n v="393"/>
    <s v="hubo 2 unidades técnicas para la ejecución y 3 contratos en diversos tiempos. Incluyendo el terremoto del 27 F, 2010 que obligo a anular el contrato inicial para las obras del SERVIU-MINVU.._x000a_El primer contrato fue el del MOP, para el contrato de la ejecucion de las obras civiles de sus dependencias en la región y no requirieron gastos administrativos para ello, contrato 01 de septiembre de 2003.. _x000a_El primer gasto administrativo registrado corresponde al solicitado por el MOP para la administración del contrato del Gobierno Regional del Biobio, trasnferencia G:A. 14.04.2005."/>
    <s v="A SUMA ALZADA SIN REAJUSTE"/>
    <n v="3"/>
    <s v="NO"/>
    <s v="Programa Recuperacion de Ribera Norte (MINVU)"/>
    <s v=""/>
    <s v=""/>
    <s v="SI"/>
    <s v="Direccion Regional de Arquitectura MOP"/>
    <s v="SI"/>
    <s v="Direccion Regional de Arquitectura MOP Y Serviu"/>
    <s v="El proyecto se inicio como la construccion de un &quot;Barrio Civico&quot; en el contexto del Plan de Recuperacion de la Ribera Norte del rio Biobío. En este esquema muchos servicios públicos se ubicarían en la antigua estacion de ferrocarriles de la ciudad y sus terrenos aledaños, aprovechando el desplazamiento de la linea feerrea. Asi se consideraba  Habilitar la estacion  para la intendencia y Gobierno Regional, y construir 4 edificios, uno para el MOP, otro para el Minvu y dos mas para multiples servicos . Se realizó una prefactiblidad con recursos propios que sirvio de base para postulacion a diseño, el cual se realizó a través de un concurso."/>
    <n v="496605"/>
    <n v="1381414"/>
    <n v="46413"/>
    <n v="0"/>
    <n v="43493"/>
    <n v="18443316"/>
    <n v="0"/>
    <n v="0"/>
    <n v="0"/>
    <n v="0"/>
    <n v="20411241"/>
    <n v="496605"/>
    <n v="1381414"/>
    <n v="46413"/>
    <n v="0"/>
    <n v="43493"/>
    <n v="18443316"/>
    <n v="0"/>
    <n v="0"/>
    <n v="0"/>
    <n v="0"/>
    <n v="20411241"/>
    <s v="el proyecto no se construyo en su totalidad, ya que inicialmente se consideraban 4 edificios &quot;dobles&quot;, mas la habilitación de la antigua estación de ferrocarriles de Concepcion.  Se ejecutaron 2 edificios &quot;dobles&quot; más el edificio del Gobierno Regional. "/>
    <n v="211595"/>
    <n v="367463"/>
    <n v="46113"/>
    <n v="0"/>
    <n v="15618"/>
    <n v="17294588"/>
    <n v="0"/>
    <n v="0"/>
    <n v="0"/>
    <n v="0"/>
    <n v="17935377"/>
    <s v="contratos_x000a_EDIFICIO MOP:_x000a_Res.D.A. CPCION. N°40 del 01.09.2003 que autorizo contrato, que sumados los aumentos y disminuciones totaliza $4.970.418.692_x000a__x000a_EDIFICIO GORE _x000a_RES. DA.CPCION QUE AUTORIZA CONTRATO N°23 DEL 24.06.2005, POR     $3.440.533.999_x000a_RES DA.CPCION N°23 DEL 24.06.2005 disminución de contrato                   -$594.978.646_x000a_RES. DA.CPCION N°50 DEL 23.12. 2005 disminución de contrato por          -                $941_x000a_RES. DA.CPCION N°11 DEL 21.03.2006 disminución de contrato por            -       $156.402 _x000a_RES. DA.CPCION N°14 DEL 19.04.2006 aumento de contrato por                 +  $36.785.555_x000a_RES. DA.CPCION N°20 DEL 20.06.2006 aumento de contrato por                 +  $66.875.211_x000a_RES. DA.CPCION N°28 DEL 30..10.2006 disminución de contrato por          -        $112.913_x000a_RES. DA.CPCION N°29 DEL 30..10.2006 aumento de contrato por               + $187.929.305_x000a_RES. DA.CPCION N°30 DEL 30..10.2006 disminución de contrato por         -           $38.470_x000a_RES. DA.CPCION N°38 DEL 14..12.2006 aumento de contrato por              +    $23.919.768_x000a_RES. DA.CPCION N°05 DEL 26..02.2007 aumento de contrato por              +    $69.318.073_x000a_RES. DA.CPCION N°09 DEL 29..03.2007 disminución de contrato por        -            $23.694_x000a_RES. DA.CPCION N°16 DEL 25..05.2007 aumento de contrato por              +    $96.448.563_x000a_RES. DA.CPCION N°25 DEL 01..08.2007 aumento de contrato por              +    $43.278.762_x000a_Disminución de contrato diferencia en valores proforma por                      -         $171.983_x000a_TOTAL CONTRATO GORE $3.333.563.588_x000a__x000a_EDIFICIO MINVU_x000a_Res. 5933 del 23-12-2009 que contrata a Jorge Villarroel para demolición edificio FOSIS, cierre Lote A3 y Traslado de palmeras,  por M$122.147.-_x000a_Res. 185 del 11-11-2015 que contrata a EBCO, para la construcción del Edificio SERVIU - SEREMI, por M$7.999.616."/>
    <n v="211595"/>
    <n v="367463"/>
    <n v="46113"/>
    <n v="0"/>
    <n v="15618"/>
    <n v="17294588"/>
    <n v="0"/>
    <n v="0"/>
    <n v="0"/>
    <n v="0"/>
    <n v="17935377"/>
    <s v=" Los gastos difieren de lo indicado en SIGFE debido a que hay gastos anteriores a 2018, cuando comenzó a utilizarse el SIGFE_x000a__x000a_Los gastos son:_x000a_Consultorías:_x000a_EDIFICIO MOP._x000a_Sin informacion_x000a_EDIFICIO GORE:_x000a_hubo 4 contratos de asesoria: _x000a_1) 13.05.2005 por M$3.312 asesoria tecnica_x000a_2) 13.05.2005 por M$1.904 certificacion CESMEC_x000a_3) 31.08.2005 por M$19.000  y término 14.03.2007 asesoria a la ITO _x000a_4) 21.11.2006 por $360.000 asesoria técnica_x000a_Gasto año 2005: M$10.216_x000a_Gasto año 2006: M$12.360_x000a_Gasto año 2007: M$  2.000 _x000a_TOTAL ITEM          M$ 24.396_x000a__x000a_EDIFICIO MINVU_x000a_Res. 499 del 30-12-2008 que contrata a Smiljan Radic por M$90.000.- Pagado durante el año 2009_x000a_Res. 3903 del16-12-2010 que contrata a Hugo Carvallo por M$8.171.- Pagado durante el año 2010_x000a_Res. 5425 del 11-10-2012 que contrata a J.A. Ingenieria por M$38.817.- Pagado durante el año 2012_x000a_Res 2525 del 24-12-2013 que contrata a Merardo Retamal por M$1.000.- Pagado durante el año 2013_x000a_Res. 272 del 01-06-2015 que contrata a Fernando Ortiz por M$16.250.- Pagado durante el año 2015_x000a_Res. 272 del 01-06-2015 que contrata a Maureen Trebilcock por M$2.800.- Pagado durante el año 2015_x000a_Res. 272 del 01-06-2015 que contrata a Hector Ortiz por M$11.600.- Pagado durante el año 2015_x000a_Res. 177 del 25-04-2016 que contrata a Ricardo Fredes por M$2.495.- Pagado durante el año 2016_x000a_Res. 229 del 27-05-2016 que contrata a Ricardo Fredes por M$4.133.- Pagado durante el año 2016_x000a_Res. 315 del 25-07-2016 que contrata a Ricardo Fredes por M$11.933.- Pagado durante el año 2016_x000a__x000a_Obras Civiles:_x000a_EDIFICIO MOP:_x000a_Res.D.A. CPCION. N°40 del 01.09.2003 que autorizo contrato, que sumados los aumentos y disminuciones totaliza $4.970.418.692_x000a__x000a_EDIFICIO GORE _x000a_Res. N°23 del 24.06.2005, que autorizo contrato edificio Gore e Intendencia Región del Biobio._x000a_año 2005, 6 E.P. cancelados por un monto de $779.663.018_x000a_año 2006, 12 E.P. cancelados por un monto de $1.713.090.293_x000a_año 2007, 7  E.P. cancelados por un monto de $840.810.247  _x000a_total $3.333 563.588.._x000a__x000a_EDIFICIO MINVU_x000a_Res. 5933 del 23-12-2009 que contrata a Jorge Villarroel para demolición edificio FOSIS, cierre Lote A3 y Traslado de palmeras,  por M$122.147.- este contrato se rescindio debido a sismo 27F_x000a_Res. 185 del 11-11-2015 que contrata a EBCO, para la construcción del Edificio SERVIU - SEREMI, por M$7.999.616.- con aumentos de 1.041.867 durante 2017_x000a__x000a_equipos_x000a_EDIFICIO MOP_x000a_Sin informacion_x000a__x000a_EDIFICIO GORE BIOBIO _x000a_licitacion por M$51.215 año 2007 y plazo programado de 30 días segun el siguiente detalle_x000a_1) LICITACION 2592-9-LE07 del 27.07.2007 por $13.588.881_x000a_2)  O.C. 2592-8-LE07 del 31.07.2007 por $1.469.964 _x000a_3)  O.C. n°2592-14-OC07 del 29.08.2007 adquisición por $8.939.375_x000a_4) LICITACION 2592-2-LE08 del 24.06.2008 por $22.114.960_x000a_5) ADQUISICION MUEBLES DE COCINA, sin informacion_x000a_TOTAL $ 46.113.180_x000a__x000a_EDIFICIO MINVU_x000a_Sin Informacion_x000a__x000a_equipamiento_x000a_EDIFICIO MOP_x000a_Sin informacion_x000a__x000a_EDIFICIO GORE_x000a_1) 1er contrato iniciado el 19.07.2007 por M$312.227 (45 dias)_x000a_2) 2do. contrato iniciado el 31.07.2007 por M$19.051 (25 días)_x000a_3).3er contrato iniciado el 02. 08.2007 por M$1.504. (7 dias)_x000a_4) 4to. contrato iniciado el 14.09.2007 por M$9.895 (18 días)_x000a_5) 5to. contrato iniciado el 30.11.2007 por M$24.786 (45 días)_x000a_TOTAL M$ 367.463_x000a__x000a_EDIFICIO MINVU_x000a_Sin informacion_x000a__x000a_gastos administrativos_x000a_EDIFICIO MOP_x000a_Sin informacion_x000a__x000a_EDIFICIO GORE_x000a_Se giraron Gastos Administrativos al D.A-MOP por M$4.550 con fecha 14.04.2005. cuya rendicion se debe hacer a la Contraloria_x000a__x000a_EDIFICIO MINVU_x000a_total de M$11.068 durantes los años2009 a 2016_x000a_"/>
    <n v="8342632"/>
    <x v="0"/>
    <n v="374398"/>
    <n v="63782"/>
    <n v="117137"/>
    <n v="0"/>
    <n v="10402"/>
    <n v="9027026"/>
    <n v="0"/>
    <n v="0"/>
    <n v="0"/>
    <n v="0"/>
    <n v="9592745"/>
    <n v="460966"/>
    <n v="84241"/>
    <n v="136184"/>
    <n v="0"/>
    <n v="11951"/>
    <n v="9374430"/>
    <n v="0"/>
    <n v="0"/>
    <n v="0"/>
    <n v="0"/>
    <n v="10067772"/>
    <s v="el proyecto ganador del concurso del Barrio Civico tenia la gran ventaja de una propuesta de varios edificios independientes, lo que permitia la ejecución por etapas y en distintas áreas del terreno. Ello permitio su ejecución en distintos tiempos y circunstancias a lo largo de 15 años. Y que permite su continuación, ya que los saldos de los lotes del terreno inicial, se encuentren disponibles. Ademas de actualizaciones de los proyectos, y los servicios publicos a incorporar. como asismismo las soluciones técnicas a utilizar (en el año 2001 no existían exigencias de eficiencia enérgetica en las edificaciones públicas, que en la actualidad constituyen exigencias normativas a cumplir)._x000a_las mayores dificultades se presentaron en la falta de diagnostico estructurales del edificio del Gobierno Regional, lo que se tradujo en reparaciones que se tradujeron en xx aumentos de obra.         _x000a_el otro aspecto fueron las  las indefiniciones a nivel de los proyectos de arquitectura, lo que fue necesario definir durante la ejecución de las obras y en consecuencia con aumentos de obras por ello."/>
    <n v="854653"/>
    <n v="2377403"/>
    <n v="79876"/>
    <n v="0"/>
    <n v="74851"/>
    <n v="31740804"/>
    <n v="0"/>
    <n v="0"/>
    <n v="0"/>
    <n v="0"/>
    <n v="35127587"/>
    <n v="22725748"/>
    <n v="268214"/>
    <n v="518195"/>
    <n v="62964"/>
    <n v="0"/>
    <n v="19930"/>
    <n v="23131372"/>
    <n v="0"/>
    <n v="0"/>
    <n v="0"/>
    <n v="0"/>
    <n v="24000675"/>
    <n v="253630"/>
    <n v="515880"/>
    <n v="62964"/>
    <n v="0"/>
    <n v="19930"/>
    <n v="22229340"/>
    <n v="0"/>
    <n v="0"/>
    <n v="0"/>
    <n v="0"/>
    <n v="23081744"/>
    <n v="-31.67570832576687"/>
    <n v="-34.29168932098866"/>
    <n v="-29.966046228696662"/>
    <n v="-3.828771482468718"/>
    <n v="1.5664874925128913"/>
    <n v="881.72297348918937"/>
    <n v="849.1611276644511"/>
    <s v="Los montos reales varian en un -34% aproximadamente, debido a que no se construyeron los cuatro edificios considerados en el proyecto aprobado, el que se asemeja mas a un plan maestro que a un proyecto. Esto sucede  porque la iniciativa que se enmarcó en el programa de recuperacion de la ribera norte del Biobio, creaba un barrio civico , construyendolo  de acuerdo a disponibilidad presupuestaria de los 35 servicios participantes. Finalmente la ejecucion tomo mas de 15 años, sin llegar a concretarse en su totalidad._x000a_Por esa razon, y porque la situacion urbana ha cambiado notablemente , el proyecto se da por terminado, y para continuar con el desarrollo del barrio civico será necesario presentar cada iniciativa o edificio por separado._x000a_El item equipos, que solo consideraba los equipos para el gobierno regional es el que presenta menor variacion respecto a lo recomendado, ya que se adquirió en su totalidad._x000a_Los montos de equipamiento de los otros servicios no se ejecutaron; solo se ejecuto lo correspondiente a Gobierno rRgional y lo de minvu, pero lo de este servicio se imputó a Obras Civiles ya que se incluyó dentro de ese contrato"/>
    <s v="Variación Mayor al -20%"/>
    <s v="Variación Mayor al -20%"/>
    <s v="Muy Grande"/>
    <s v="Muy Grande"/>
    <s v="MERCEDES RUEDA SAEZ"/>
    <x v="9"/>
    <s v=" "/>
    <s v=""/>
    <s v="FERNANDA MATURANA DIAZ"/>
    <s v="DEPARTAMENTO DE ESTUDIOS - MDS"/>
    <s v="SI"/>
    <n v="35127587"/>
    <n v="1852956"/>
    <n v="5.2749310677104013"/>
    <s v="EDIFICIO MOP:_x000a_se produjeron 10 modificaciones de contrato por un total de M$496.105 ._x000a_La Direccion de Arquitectura no ha informado detalles._x000a__x000a_EDIFICIO GORE:_x000a_La única oferta que se presentó superaba el monto inicial disponible de M$2.700.000. por lo cual para adjudicar, se eliminaron los estacionamientos y bodegas subterraneas, originalmente consideradas.  hubo 13 modificaciones de obra las que totalizaron M$488.008 y consistieron principalmente en: _x000a_1) modificaciones 1,2 , 3 y 4 por requerimientos estructurales, dado que el edificio a normalizar fue construido en los años 1942 a 1945._x000a_2) modificacion 5, por necesidades programaticas, dado que en el proyecto inicial no se consideraron recintos definidos. Solo existian plantas libres por nivel. _x000a_3) modificacion 6 se determino la necesidad de aumentar las superficies, habilitandose como oficinas las terrazas existentes._x000a_4) modificaciones menores, correspondientes a ajustes en los diversos recintos del edificio. Cambio en la dotación de aire acondicionado, calefaccion, revestimientos diversos, lampisteria e iluminacion y ajustes varios._x000a_5) modificacion N°9, a solicitud del Consejo Regional de nuevas oficinas.  _x000a_6) modificacion 10, obras exteriores para habilitación de los estacionamientos de superficie._x000a_el resto fueron modificaciones menores propias de cambio de materialidad, imprecisiones de diseño entre otras._x000a__x000a_EDIFICIO MINVU_x000a_Contrato de Jorge Villarroel: _x000a_Res. 1423 del 11-06-2010,   que aprueba supresión de todas las partidas, producto del terremoto 27F._x000a_Res. 3763 del 07-12-2010, que dispone pago de indemnizaciones, por M$58.212_x000a_Contrato de EBCO_x000a_Res. 2812 del 09-08-2017 que aprueba Supresión de Obras por M$114.847, Obras extraordinarias por M$247.639, para realizar ajustes necesarios al proyecto de Climatización en ejecución, con la finalidad de cumplir con los requisitos de Bases Técnicas e informes de Eficiencia Energética._x000a_Res. 4270 del 28-11-2017 que aprueba Obras Extraordinarias por M$549.151, para la incorporación de paneles divisorios empotrados, estaciones de trabajo y sistemas de archivos._x000a_Res. 4759 del 29-12-2017, que aprueba Disminuciones de Obra por M$728, Aumentos de Obras por M$ 6.487 y Obras Extraordinarias por M$245.076,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
    <x v="0"/>
    <s v="SI"/>
    <n v="3"/>
    <n v="34067837"/>
    <n v="22725748"/>
    <n v="-33.292659583876727"/>
    <s v="El proyecto se reevaluo 3 veces; la primera  en 2007 para aumentar el equipamiento a adquirir para el GORE  e incorporar el item equipos no considerado en la aprobacion original; la segunda  en nov de 2007 para incorporar el item consultoria con el fin de realizar  ajustes al diseño y la tercera en 2011 para realizar un estudio de revision de estructuras en el proyecto del edificio MINVU, de manera de adecuarlo a la nueva normativa sismica._x000a__x000a_Respecto a las modificaciones estas fueron numerosas, segun se detalla a continuacion:_x000a__x000a_EDIFICIO MOP: se produjeron 10 modificaciones de contrato por un total de M$496.105 .La Direccion de Arquitectura no ha informado en que consistieron las modificaciones._x000a__x000a_EDIFICIO GORE:_x000a_La única oferta que se presentó superaba el monto inicial disponible de M$2.700.000. por lo cual para adjudicar, se eliminaron los estacionamientos y bodegas subterraneas, originalmente consideradas.  hubo 13 modificaciones de obra las que totalizaron M$488.008 y consistieron principalmente en: _x000a_1) modificaciones 1,2 , 3 y 4 por requerimientos estructurales, dado que el edificio a normalizar fue construido en los años 1942 a 1945._x000a_2) modificacion 5, por necesidades programaticas, dado que en el proyecto inicial no se consideraron recintos definidos. Solo existian plantas libres por nivel. _x000a_3) modificacion 6 se determino la necesidad de aumentar las superficies, habilitandose como oficinas las terrazas existentes._x000a_4) modificaciones menores, correspondientes a ajustes en los diversos recintos del edificio. Cambio en la dotación de aire acondicionado, calefaccion, revestimientos diversos, lampisteria e iluminacion y ajustes varios._x000a_5) modificacion N°9, a solicitud del Consejo Regional de nuevas oficinas.  _x000a_6) modificacion 10, obras exteriores para habilitación de los estacionamientos de superficie._x000a_el resto fueron modificaciones menores propias de cambio de materialidad, imprecisiones de diseño entre otras._x000a__x000a_EDIFICIO MINVU_x000a_Contrato de Jorge Villarroel: _x000a_Res. 1423 del 11-06-2010,   que aprueba supresión de todas las partidas, producto del terremoto 27F._x000a_Res. 3763 del 07-12-2010, que dispone pago de indemnizaciones, por M$58.212_x000a_Contrato de EBCO_x000a_Res. 2812 del 09-08-2017 que aprueba Supresión de Obras por M$114.847, Obras extraordinarias por M$247.639, para realizar ajustes necesarios al proyecto de Climatización en ejecución, con la finalidad de cumplir con los requisitos de Bases Técnicas e informes de Eficiencia Energética._x000a_Res. 4270 del 28-11-2017 que aprueba Obras Extraordinarias por M$549.151, para la incorporación de paneles divisorios empotrados, estaciones de trabajo y sistemas de archivos._x000a_Res. 4759 del 29-12-2017, que aprueba Disminuciones de Obra por M$728, Aumentos de Obras por M$ 6.487 y Obras Extraordinarias por M$245.076, para instalación de elementos interiores como puertas de protección en zona de caja pagadora, sistemas de seguridad y control, elementos exteriores que conectan transito peatonal y otros elementos tecnológicos de hardware , inherentes a las redes de comunicación y telefonía IP."/>
    <x v="1"/>
    <s v="SIN INDICADOR"/>
    <m/>
    <m/>
    <m/>
    <x v="3"/>
    <s v=""/>
    <m/>
    <m/>
    <m/>
    <s v="no hay antecedentes que permitan calcular indicadores economicos ex ante y ex post."/>
    <x v="1"/>
    <s v="El plazo recomendado de 8 años, fue superado largamente, tomando mas de 15 años  El plazo se alargo debido a la existencia de 3 contratos de obra civil iniciados con años de diferencia entre ellos, debido fundamentalmente a la disponibilidad presupuestaria de los distintos servicios.  El primer contrato se inicia en 2003 y el ultimo en 2015. tambien hubo aumentos de plazo, debidos a indefiniciones de los diseños y a cambios en las necesidades, normas, etc._x000a_Los montos reales varian en un -34% aproximadamente respecto a lo recomendado, debido a que  se construyeron solo dos de  los cuatro edificios considerados en el proyecto aprobado, el que se asemeja mas a un plan maestro que a un proyecto. Esto sucede  porque la iniciativa que se enmarcó en el programa de recuperacion de la ribera norte del biobio, creaba un barrio civico , construyendolo  de acuerdo a disponibilidad presupuestaria de los 35 servicios participantes. Solo MOP, Minvu y Gobierno Regional contaban con recursos para ello._x000a_Se hace presente que se eliminaron partidas  significativas sin contar con la correspondiente reevaluacion, para ajustarse a los montos asignados (ej: estacionamientos y bodegas subterraneas)_x000a__x000a_El proyecto se reevaluo 3 Veces; la primera  en 2007 para aumentar el equipamiento a adquirir para el GORE  e incorporar el item equipos no considerado en la aprobacion original; la segunda  en nov de 2007 para incorporar el item consultoria con el fin de realizar  ajustes al diseño y la tercera en 2011 para realizar un estudio de revision de estructuras en el proyecto del edificio minvu, de manera de adecuarlo a la nueva normativa sismica. Adicionalmente hubo numerosas modificaciones durante la ejecucion_x000a__x000a__x000a_En conclusión, el proyecto no se ajustó  a los plazos, montos ni magnitudes estimadas en la evaluacion ex ante,  debiendo haberse considerado como un plan maestro y haber presentado iniciativas separadas una a una, por parte de cada una de las instituciones financieras."/>
    <s v="ALEJANDRA MONTERO BARRERA"/>
    <s v="SEREMI DE DESARROLLO SOCIAL REGION DEL BIO BIO"/>
    <s v=" "/>
    <s v=""/>
  </r>
  <r>
    <s v="30036305-0"/>
    <s v="REPOSICION CENTRO SALUD PUNITAQUI"/>
    <x v="9"/>
    <x v="9"/>
    <s v="LIMARI"/>
    <s v="PUNITAQUI"/>
    <s v="4 - REGION DE COQUIMBO"/>
    <x v="1"/>
    <x v="1"/>
    <x v="7"/>
    <x v="1"/>
    <x v="1"/>
    <s v="GOBIERNO REGIONAL - REGION DE COQUIMBO"/>
    <s v="GOBIERNO REGIONAL"/>
    <s v="GOBIERNO REGIONAL"/>
    <s v="FINALIZADO"/>
    <x v="1"/>
    <s v="DISEÑO"/>
    <s v="LA EXISTENCIA DE UN EDIFICIO POCO FUNCIONAL, CON ESPACIOS NO APROVECHADOS O MAL DISTRIBUIDOS Y ÁREAS DE CIRCULACIÓN QUE DIFICULTAN LA RELACIÓN DIRECTA QUE DEBE EXISTIR ENTRE BOXES O SECTORES GENERA UNA DEFICIENTE E INSUFICIENTE ATENCIÓN AL PÚBLICO."/>
    <s v="EL PROYECTO CONSISTE EN LA REPOSICIÓN DEL CENTRO DE SALUD FAMILIAR, CON UNA SUPERFICIE  TOTAL  A  CONSTRUIR DE 1.494,91 M2  APROXIMADOS, DE ACUERDO AL DISEÑO DESARROLLADO, EL CUAL SE HA BASADO EN EL PROGRAMA MÉDICO ARQUITECTÓNICO (PMA) PROPUESTO Y RECOMENDADO EN LA ETAPA DE DISEÑO, QUE REQUIERE DE LAS SIGUIENTES AREAS O RECINTOS SEGÚN  LO SIGUIENTE:  1.- AREA DE APOYO TECNICO;  2.- AREA ADMINISTRATIVA;  3.- SECTOR 1, CONSIDERA BOX MULTIPROPOSITO, BOX DENTALES, SOME, SSHH. ENTRE OTROS;  4.- SECTOR 2 CONSIDERA BOX MULTIPROPOSITO, BOX DENTALES, SOME, SSHH. ENTRE OTROS;  5.- RECINTOS COMUNES DE ATENCIÓN;  6.- AREA DE ATENCION DE URGENCIA(SAPU);  7.- AREA DE SERVICIOS GENERALES, ADEMAS DE UN PORCENTAJE DE SUPERFICIE PARA MUROS Y CIRCULACIONES, DE IGUAL FORMA, SE CONTEMPLA LA REPOSICIÓN DE LOS EQUIPOS Y EL EQUIPAMIENTO ACORDE CON LAS CARACTERÍSTICAS DEL RECINTO."/>
    <n v="10877"/>
    <s v=" "/>
    <s v=" "/>
    <s v=" "/>
    <n v="14"/>
    <n v="31"/>
    <s v="no hay"/>
    <n v="121.42857142857144"/>
    <n v="5"/>
    <n v="26"/>
    <s v="no hay"/>
    <n v="420"/>
    <n v="5"/>
    <n v="22"/>
    <s v="no hay"/>
    <n v="340.00000000000006"/>
    <m/>
    <m/>
    <m/>
    <m/>
    <n v="2"/>
    <n v="1"/>
    <s v="No hay"/>
    <n v="-50"/>
    <n v="12"/>
    <n v="12"/>
    <s v="Por solicitudes de Servicio de salud , para obtención resolución sanitaria"/>
    <n v="0"/>
    <s v="Sin variación"/>
    <s v="Sin información "/>
    <s v="Sin información "/>
    <m/>
    <m/>
    <m/>
    <m/>
    <n v="2"/>
    <n v="1"/>
    <s v="no hay"/>
    <n v="-50"/>
    <m/>
    <m/>
    <m/>
    <m/>
    <n v="14"/>
    <n v="14"/>
    <n v="61"/>
    <n v="81"/>
    <n v="20"/>
    <s v="Modificación de contrato solicitud de Servicio Salud."/>
    <n v="335.71428571428567"/>
    <n v="478.57142857142856"/>
    <s v="EL PLAZO RECOMENDADO DE EJECUCIÓN DEL PROYECTO FUE DE 14 MESES; SIN EMBARGO, ESTA INICIATIVA DE INVERSIÓN SE EJECUTA FINALMENTE EN 81 MESES, CONSIDERANDO 20 MESES DE TIEMPOS MUERTOS. SEGÚN SE DESPRENDE DE LA INFORMACIÓN INGRESADA POR LA UNIDAD TÉCNICA DE ESTE ETAPA, DIRECCIÓN DE ARQUITECTURA,  LOS ÍTEM EQUIPOS, EQUIPAMIENTO Y VEHÍCULO SE EJECUTARON RECIÉN ENTRE LOS AÑO A 2016 AL 2018, SIENDO QUE EL CONTRATO DE LAS OBRAS CIVILES FINALIZÓ EN MAYO DEL 2015, POR LO QUE DURANTE 10 MESES EL PROYECTO NO TUVO GESTIÓN. LAMENTABLEMENTE, LA UNIDAD TÉCNICA NO ENTREGÓ INFORMACIÓN RELEVANTE QUE PERMITAN CONOCER LAS RAZONES DE ESTA SITUACIÓN."/>
    <s v="Variación &gt; al 100%"/>
    <s v="Mayor a 3 años"/>
    <s v="15/05/2014"/>
    <n v="2117277"/>
    <n v="11504"/>
    <n v="2128781"/>
    <n v="2128788"/>
    <n v="-7"/>
    <s v="Obras Civiles  MOD:1 Res. N° 208 del 13.04.15 Aumento $ 85.194.102_x000a_                                                                                       Disminución $ 8.022.545, total contrato $ 1.771.071.365.-"/>
    <s v="BIP = SIGFE"/>
    <x v="1"/>
    <n v="1495"/>
    <n v="1495"/>
    <n v="100"/>
    <s v="no hay"/>
    <s v="DE ACUERDO A INFORMACIÓN ENTREGADA POR LA UNIDAD TÉCNICA DEL PROYECTO, DIRECCIÓN DE ARQUITECTURA, EL CENTRO DE SALUD DE PUNITAQUI NO PRESENTÓ VARIACIÓN DE SUPERFICIE, DADO QUE LA MAGNITUD  RECOMENDADA EN LA EVALUACIÓN EX ANTE FUE DE 1.495 M2, MISMA SUPERFICIE QUE  FUE FINALMENTE  EJECUTADA."/>
    <x v="2"/>
    <s v="acta de fecha fecha 5.10.2015, desmanches en general"/>
    <s v="05/10/2015"/>
    <s v="acta de fecha 15.11.2016, "/>
    <s v="15/11/2016"/>
    <s v="SI"/>
    <s v="08/11/2016"/>
    <s v="no hay"/>
    <s v=""/>
    <x v="0"/>
    <s v="no hay"/>
    <s v="MARÍA PAULINA RIVEROS CASTILLO"/>
    <x v="41"/>
    <s v=" "/>
    <s v=""/>
    <s v="LOURDES VELEZ"/>
    <s v="DEPARTAMENTO DE ESTUDIOS - MDS"/>
    <s v="06/01/2011"/>
    <s v="16/06/2011"/>
    <n v="161"/>
    <s v="29/06/2011"/>
    <n v="13"/>
    <s v="29/09/2011"/>
    <n v="92"/>
    <s v="11/06/2012"/>
    <n v="256"/>
    <s v="15/05/2014"/>
    <n v="959"/>
    <s v="15/05/2014"/>
    <n v="0"/>
    <s v="27/06/2014"/>
    <n v="43"/>
    <n v="1268"/>
    <n v="1107"/>
    <s v="La primera licitación presentó ofertas que superaban ampliamente el valor disponible en el Convenio Mandato. Por lo indicado se solicitó la reevaluación del proyecto y en base a ello se llamó a segunda licitación pública, retrasando el inicio de la obra civil."/>
    <s v="A SUMA ALZADA SIN REAJUSTE"/>
    <n v="2"/>
    <s v=""/>
    <s v=""/>
    <s v=""/>
    <s v=""/>
    <s v="SI"/>
    <s v="MUNICIPIO"/>
    <s v="SI"/>
    <s v="MUNICIPIO"/>
    <s v="LAS  ETAPAS DE DISEÑO Y DE EJECUCIÓN DEL PROYECTO FUERON POSTULADAS   AL SISTEMA NACIONAL DE INVERSIONES POR LA MUNICIPALIDAD DE PUNITAQUI,  SIENDO EN AMBAS ETAPAS, LA UNIDAD TÉCNICA LA DIRECCIÓN DE ARQUITECTURA DEL MOP."/>
    <n v="7284"/>
    <n v="162629"/>
    <n v="125613"/>
    <n v="0"/>
    <n v="11169"/>
    <n v="1107130"/>
    <n v="0"/>
    <n v="29833"/>
    <n v="0"/>
    <n v="0"/>
    <n v="1443658"/>
    <n v="7284"/>
    <n v="162629"/>
    <n v="125613"/>
    <n v="0"/>
    <n v="11169"/>
    <n v="1107130"/>
    <n v="0"/>
    <n v="29833"/>
    <n v="0"/>
    <n v="0"/>
    <n v="1443658"/>
    <s v="El proyecto tuvo un aumento de los valores recomendados para obras civiles adaptándose a los precios de mercado. contrato original de obras civiles por $ 1.693.899.808, el cual posteriormente tuvo un aumento por $ 85.194.102 y una disminución por $ 8.022.545, quedando el valor final del contrato en $ 1.771.071.365."/>
    <n v="4425"/>
    <n v="143523"/>
    <n v="160461"/>
    <n v="0"/>
    <n v="11504"/>
    <n v="1771071"/>
    <n v="0"/>
    <n v="38699"/>
    <n v="0"/>
    <n v="0"/>
    <n v="2129683"/>
    <s v="Contrato original de Obras Civiles por $ 1.693.899.808, tuvo aumento por $ 85.194.102 y disminución por $ 8.022.545."/>
    <n v="4425"/>
    <n v="143523"/>
    <n v="160457"/>
    <n v="0"/>
    <n v="11504"/>
    <n v="1770173"/>
    <n v="0"/>
    <n v="38699"/>
    <n v="0"/>
    <n v="0"/>
    <n v="2128781"/>
    <s v="El contrato de Obra Civil tiene una pequeña diferencia con el valor sigfe, debido a ajustes de pagos el cual finalmente quedó en $ 1.770.176."/>
    <n v="-7"/>
    <x v="1"/>
    <n v="4425"/>
    <n v="143523"/>
    <n v="160461"/>
    <n v="0"/>
    <n v="11504"/>
    <n v="1770176"/>
    <n v="0"/>
    <n v="38699"/>
    <n v="0"/>
    <n v="0"/>
    <n v="2128788"/>
    <n v="5263"/>
    <n v="151191"/>
    <n v="168957"/>
    <n v="0"/>
    <n v="14154"/>
    <n v="1952122"/>
    <n v="0"/>
    <n v="40896"/>
    <n v="0"/>
    <n v="0"/>
    <n v="2332583"/>
    <s v=""/>
    <n v="9639"/>
    <n v="215204"/>
    <n v="166222"/>
    <n v="0"/>
    <n v="14780"/>
    <n v="1465048"/>
    <n v="0"/>
    <n v="39478"/>
    <n v="0"/>
    <n v="0"/>
    <n v="1910371"/>
    <n v="2497840"/>
    <n v="5262"/>
    <n v="151191"/>
    <n v="168955"/>
    <n v="0"/>
    <n v="14155"/>
    <n v="1992828"/>
    <n v="0"/>
    <n v="40896"/>
    <n v="0"/>
    <n v="0"/>
    <n v="2373287"/>
    <n v="5262"/>
    <n v="151191"/>
    <n v="168955"/>
    <n v="0"/>
    <n v="14155"/>
    <n v="1952119"/>
    <n v="0"/>
    <n v="40896"/>
    <n v="0"/>
    <n v="0"/>
    <n v="2332578"/>
    <n v="24.231732998459464"/>
    <n v="22.100785658911271"/>
    <n v="33.246077944203869"/>
    <n v="-1.7153003408353018"/>
    <n v="-6.6161963936841488"/>
    <n v="1560.2528428093644"/>
    <n v="1305.7652173913043"/>
    <s v="EL ÍTEM QUE PRESENTA LA MAYOR VARIACIÓN DE MONTOS CONTRATADOS Y VARIACIÓN DE COSTOS REALES CORRESPONDE AL ÍTEM OBRAS CIVILES, CON UN 36 Y 33,25%, RESPECTIVAMENTE. ESTO, SE  EXPLICA POR CUANTO,  LAS OBRAS CIVILES  CONTRATADAS PRESENTARON  UN AUMENTO DEL 40% RESPECTO DEL PRESUPUESTO OFICIAL RECOMENDADO, EXPLICADO POR LA UNIDAD TÉCNICA, POR  MAYOR COSTO DIRECTO DE LAS PARTIDAS QUE INVOLUCRAN MANO DE OBRA CALIFICADA Y NO CALIFICADA Y MENOR OFERTA  DE LAS EMPRESAS PRESTADORAS DE SERVICIOS LOCALES COMO SUBCONTRATISTAS Y DE MOVIMIENTO DE TIERRA, LO QUE IMPLICA MAYOR PRECIO DE LOS DISTINTOS SERVICIOS Y MATERIALES REQUERIDOS. RAZONES POR LAS CUALES EL PROYECTO SE REEVALUÓ EN DOS OPORTUNIDADES._x000a_EL ÍTEM CONSULTARÍAS PRESENTA UNA VARIACIÓN NEGATIVA DE UN 45,41% RESPECTO DEL MONTO RECOMENDADO, ESTE ÍTEM FUE INCORPORADO EN UNA DE LAS REEVALUACIONES QUE REGISTRÓ EL PROYECTO._x000a_RESPECTO DEL COSTO TOTAL DEL PROYECTO, SE OBSERVA UNA VARIACIÓN DE LOS COSTOS REALES  DEL 22,10% RESPECTO DEL RECOMENDADO, VARIACIÓN QUE SE ENCUENTRA SOBRE EL +-10%  CONSIDERADO ACEPTABLE"/>
    <s v="Variación Mayor a 20%"/>
    <s v="Variación Mayor a 20%"/>
    <s v="Grande"/>
    <s v="Grande"/>
    <s v="VICTOR HUGO TRUJILLO CERDA"/>
    <x v="10"/>
    <s v=" "/>
    <s v=""/>
    <s v="LOURDES VELEZ"/>
    <s v="DEPARTAMENTO DE ESTUDIOS - MDS"/>
    <s v="SI"/>
    <n v="1910371"/>
    <n v="77172"/>
    <n v="4.0396341862392173"/>
    <s v="No hay"/>
    <x v="0"/>
    <s v="SI"/>
    <n v="2"/>
    <n v="1910093"/>
    <n v="2497840"/>
    <n v="30.770595986687567"/>
    <s v="DE ACUERDO A INFORMACIÓN DISPONIBLE EN EL HISTORIAL RATE DEL PROYECTO, ESTA INICIATIVA INGRESÓ DOS VECES A REEVALUACIÓN: LA PRIMERA VEZ EN EL AÑO 2011, PARA INCORPORAR EL ÍTEM CONSULTORÍAS POR M$7.500 Y ADEMÁS, PARA ADECUAR EL TEXTO DE LA DESCRIPCIÓN, DADO EL DISEÑO RESULTANTE._x000a_LA SEGUNDA REEVALUACIÓN LA SOLICITÓ EL GOBIERNO REGIONAL EL AÑO 2013:  UNA VEZ LICITADA LA OBRA, EL PRESUPUESTO OFERTADO ES UN 40% MAYOR AL PRESUPUESTO OFICIAL DISPONIBLE. PRODUCTO DE LAS OBSERVACIONES EMITIDAS, SE EXTENDIÓ TRES VECES MÁS EL PROCESO DE  REEVALUACIÓN, YA QUE  LAS RESPUESTAS ENVIADAS POR LA UNIDAD TÉCNICA, CARECÍAN DE LA FORMALIDAD REQUERIDA O ERAN INCOMPLETAS,  RAZÓN POR LA CUAL, SE INGRESARON OBSERVACIONES EN DOS OPORTUNIDADES MÁS Y UNA TERCERA, SE EXTENDIÓ EL PROCESO DE REEVALUACIÓN PORQUE  LA UNIDAD TÉCNICA INGRESÓ RESPUESTAS EN LA CARPETA DIGITAL EN EL DÍA 28, Y NO SECONTABA CON TIEMPO SUFICIENTE PARA ANALIZAR LOS ANTECEDENTES ANTES QUE SE CUMPLIERA EL PLAZO TOTAL PARA GESTIONARLO QUE CORRESPONDEN A 30 DÍAS CORRIDOS. "/>
    <x v="1"/>
    <s v="COSTO ANUAL EQUIVALENTE"/>
    <n v="6691"/>
    <n v="8170"/>
    <n v="22.104319234793014"/>
    <x v="2"/>
    <s v=""/>
    <m/>
    <m/>
    <m/>
    <s v="SE OBSERVA UN AUMENTO EN EL INDICADOR ECONÓMICO CAE DEL 22%, QUE OBEDECE AL AUMENTO DEL COSTO TOTAL DEL PROYECTO. "/>
    <x v="1"/>
    <s v="TRES ASPECTOS A COMENTAR DE ESTE PROYECTO: _x000a_1.- PROYECTO REEVALUADO EN DOS OPORTUNIDADES,  CON UN INCREMENTO DEL 40% DE LAS OBRAS CIVILES RESPECTO DEL PRESUPUESTO OFICIAL RECOMENDADO. LO ANTERIOR, EXPLICADO POR LA UNIDAD TÉCNICA, YA QUE LA COMUNA DE PUNITAQUI NO CUENTA CON OFERTA DE EMPRESAS SUBCONTRATISTAS Y ADEMÁS, POR NO DISPONER DE MANO DE OBRA ESPECIALIZADA Y SEMI ESPECIALIZADA. SE SUMA A LO ANTERIOR, A QUE EL DISEÑO SE DEBIÓ ACTUALIZAR SEGÚN LA NORMA SÍSMICA VIGENTE EN EL PAÍS._x000a_2.- DE ACUERDO A INFORMACIÓN INDICADA POR LA UNIDAD TÉCNICA, EL CONTRATO DE LAS OBRAS CIVILES TERMINÓ  EN MAYO DEL AÑO 2015, Y RECIÉN EL AÑO 2016 SE HABRÍAN ADQUIRIDOS LOS EQUIPOS, EQUIPAMIENTOS Y VEHÍCULO DE LA INICIATIVA DE INVERSIÓN. LO ANTERIOR, SIN NINGUNA EXPLICACIÓN DE PARTE DE LA UNIDAD TÉCNICA DEL PROYECTO. SIN EMBARGO, LA  MISMA UNIDAD TÉCNICA SEÑALA QUE EL CENTRO DE SALUD  SE ENCUENTRA EN OPERACIÓN DESDE NOVIEMBRE 2016._x000a_3.- EL PROYECTO FUE EVALUADO OBTENIÉNDOSE COMO INDICADOR DE RESULTADO EL CAE; SIN EMBARGO, PRECISAR QUE LA METODOLOGÍA DE SALUD, PARA ESTE TIPO DE PROYECTOS, CONSIDERA EL CÁLCULO DEL INDICADOR CEA, COSTO EQUIVALENTE POR ATENCIÓN."/>
    <s v="MARINKA NORERO DUARTE"/>
    <s v="SEREMI DE DESARROLLO SOCIAL REGION DE COQUIMBO"/>
    <s v="LOURDES VELEZ"/>
    <s v="DEPARTAMENTO DE ESTUDIOS - MDS"/>
  </r>
  <r>
    <s v="30120017-0"/>
    <s v="REPOSICION ESCUELA LOCALIDAD DE CAMAR, COMUNA SAN PEDRO DE ATACAMA"/>
    <x v="10"/>
    <x v="10"/>
    <s v="EL LOA"/>
    <s v="SAN PEDRO DE ATACAMA"/>
    <s v="2 - REGION DE ANTOFAGASTA"/>
    <x v="5"/>
    <x v="8"/>
    <x v="22"/>
    <x v="1"/>
    <x v="1"/>
    <s v="GOBIERNO REGIONAL - REGION DE ANTOFAGASTA"/>
    <s v="GOBIERNO REGIONAL"/>
    <s v="GOBIERNO REGIONAL"/>
    <s v="FINALIZADO"/>
    <x v="1"/>
    <s v="PERFIL"/>
    <s v="LA ESCUELA DE CAMAR DATA DE LOS AÑOS 60 Y FUE CONSTRUIDA EN SUS INICIOS POR LOS VECINOS COMO EQUIPAMIENTO COMUNITARIO POR LO QUE OBEDECE A AUTOCONSTRUCIÓN Y NO OBEDECE A CRITERIOS NORMATIVOS, A LA FECHA LA SITUCACIÓN SE HA VUELTO CRÍTICA PUES LA EDIFICACIÓN PRESENTA DAÑOS ESTRUCTURALES "/>
    <s v="EL PROYECTO CONSISTE EN LA REPOSICION DE A ESCUELA DE CAMAR EN NUEVOS TERRENOS CONSTRUIDO EN PIEDRA LIPARITA Y PILARES Y CADENAS DE HORMIGON QUE CONTEMPLA 466 M2 CONSTRUIDOS PARA AREAS DOCENTES, AREA ADMINISTRATIVA Y DE SEVICIOS . LA ESCUELA ES DEL TIPO MULTIGRADO Y ATIENDE A NIVELES COMBINADOS DE 1 A 6TO BÁSICO"/>
    <n v="21"/>
    <s v=" "/>
    <s v=" "/>
    <s v=" "/>
    <m/>
    <m/>
    <m/>
    <m/>
    <n v="2"/>
    <n v="16"/>
    <s v="Todo el equipamiento era parte del contrato de obras con la empresa PyP, por lo tanto los plazos corresponden a los plazos de este contrato."/>
    <n v="700"/>
    <n v="2"/>
    <n v="5"/>
    <s v="Las compras fueron bajo convenio marco, no hubo ampliaciones de plazo._x000a_Se aplicaron 3 multas por atraso en la entrega de los equipos los cuales fueron imputados a las siguientes facturas:_x000a_- Factura Nº 4601 del 23-03-17, Empresa MUEBLES ASENJO, OC 947750-3-CM17, Monto Neto: $95.664; Monto bruto: $113.840_x000a_- Factura Nº 4601 del 23-03-17, Empresa MUEBLES ASENJO, OC_x0009_947750-3-CM17, Monto Neto: $38.264; Monto bruto: $45.534_x000a_- Factura Nº 7266 del 24-03-17, empresa Hagelin, OC 947750-5-CM17, Monto Neto: $101.500; Monto bruto: $120.785 "/>
    <n v="150"/>
    <m/>
    <m/>
    <m/>
    <m/>
    <m/>
    <m/>
    <m/>
    <m/>
    <n v="8"/>
    <n v="14"/>
    <s v="El contrato original tuvo 4 ampliaciones de plazo:_x000a_Addeundum 1: solicita 60 días corridos por mayor obra, ResEx 2088 del 22/06/16 (modificación muro contención)_x000a_Addeundum 2: solicita 60 días corridos por mayor obra, ResEx 2650 del 9/08/16 (muro contención)_x000a_Addeundum 3: solicita 30 días corridos por obra mayor, ResEx 3435 del 14/10/16 (muro contención)_x000a_Addeundum 4: solicita 64 días corridos por mayor obra, ResEx 3901 del 23/11/16 (muro contención)_x000a__x000a_Se emite una recepción provisoria con observaciones el 15 de dic del 2016 y una recepción provisoria sin observaciones con fecha 20 de diciembre del 2016"/>
    <n v="75"/>
    <s v="Variación del 50% al 100%"/>
    <n v="4"/>
    <n v="214"/>
    <m/>
    <m/>
    <m/>
    <m/>
    <m/>
    <m/>
    <m/>
    <m/>
    <m/>
    <m/>
    <m/>
    <m/>
    <n v="8"/>
    <n v="8"/>
    <n v="18"/>
    <n v="18"/>
    <n v="0"/>
    <s v="Existía un muro de contención cuyas especificaciones técnicas no le permitían cumplir con su cometido. En tal sentido, los aumentos de obra se debieron principalmente a su rediseño y reconstrucción, más la toma de razón de contraloría."/>
    <n v="125"/>
    <n v="125"/>
    <s v="Equipamiento_x000a_Todo el equipamiento era parte del contrato de obras con la empresa PyP, por lo tanto los plazos corresponden a los plazos de este contrato. Lo que genera una distorsión en el análisis, al no poder hacer un análisis separado del ítem, sumando plazos que corresponde a obras civiles._x000a__x000a_Obras._x000a_El rediseño de un muro de contención que presento inconvenientes no detectados en un inicio (Existía un muro de contención cuyas especificaciones técnicas no le permitían cumplir con su cometido. En tal sentido, los aumentos de obra se debieron principalmente a su rediseño y reconstrucción, más la toma de razón de contraloría) y la incorporación de luminarias por un tema de seguridad, provocaron un una reevaluación y por tanto un aumento en el tiempo de ejecución de la obra."/>
    <s v="Variación &gt; al 100%"/>
    <s v="Dos Años"/>
    <s v="27/10/2015"/>
    <n v="637692"/>
    <n v="0"/>
    <n v="637692"/>
    <n v="637692"/>
    <n v="0"/>
    <s v="Contrato de obras con la empresa PyP por $619.785.362.- (se incluye el aumento de presupuesto de $48.411.362)_x000a_El contrato incluía el equipamiento._x000a_Los equipos fueron adquiridos por convenio marco a distintos proveedores."/>
    <s v="BIP = SIGFE"/>
    <x v="1"/>
    <n v="434"/>
    <n v="477"/>
    <n v="109.90783410138249"/>
    <s v="Se construye nuevo muro de contención (lo cual incluye entre otras cosas, movimiento de tierras)._x000a_Se instala postación solar como partida nueva."/>
    <s v="La construcción de muro de contención significó movimiento de tierras y obras que no estaban consideradas inicialmente, esto fundamentalmente, por las condiciones del terreno desértico, además de la instalación de postación solar por temas de seguridad. Esta ultima situación fue detectada una vez construida la obra gruesa."/>
    <x v="0"/>
    <s v="Se deja constancia en acta que la empresa hace entrega del proyecto con un 100% de ejecución, la unidad técnica hace recepción a conformidad sin observaciones._x000a_Se deja boleta de garantía por $30.989.268 por buen funcionamiento de la obra con validez superior a los 12 meses requeridos por contrato y bases."/>
    <s v="20/12/2016"/>
    <s v="Se hace recepción definitiva de la obra sin observaciones._x000a_Se procede a la devolución de la boleta de garantía por &quot;buen funcionamiento de la obra&quot;_x000a_Se acompaña al acta de recepcion definitiva su respectivo informe."/>
    <s v="18/12/2017"/>
    <s v="SI"/>
    <s v="05/03/2018"/>
    <s v="Problemas en el servicio de energía eléctrica, la localidad no cuenta con un suministro constante, muchas veces se caen los paneles solares y el motor generador. Sin embargo, esta situación para la escuela ha sido subsanada por el municipio al instalar un motor eléctrico propio. _x000a_En la comunidad se va a subsanar en el corto plazo con un nuevo motor generador que el municipio comprará con fondos propios y en el mediano y largo plazo se construirá una planta solar que cuentará con financiamiento compartido."/>
    <s v=""/>
    <x v="0"/>
    <s v=""/>
    <s v="LEONARDO DUARTE "/>
    <x v="42"/>
    <s v="JAIME KONIG"/>
    <s v="SEREMI DE DESARROLLO SOCIAL REGION DE ANTOFAGASTA"/>
    <s v="LOURDES VELEZ"/>
    <s v="DEPARTAMENTO DE ESTUDIOS - MDS"/>
    <s v="28/04/2015"/>
    <s v="28/04/2015"/>
    <n v="0"/>
    <s v="28/05/2015"/>
    <n v="30"/>
    <s v="NA"/>
    <n v="0"/>
    <s v="02/10/2015"/>
    <n v="127"/>
    <s v="02/10/2015"/>
    <n v="127"/>
    <s v="27/10/2015"/>
    <n v="25"/>
    <s v="23/11/2015"/>
    <n v="27"/>
    <n v="209"/>
    <n v="209"/>
    <s v="Es importante destacar que las creaciones presupuestarias se deben hacer año a año y no tiene relación con el inicio de la ejecución del proyecto. En este sentido, la diferencia entre la creación presupuestaría que fue en mayo de 2015 y la contratación de las obras civiles en Octubre de 2015 no corresponde a un retraso."/>
    <s v="A SUMA ALZADA SIN REAJUSTE"/>
    <n v="1"/>
    <s v=""/>
    <s v=""/>
    <s v=""/>
    <s v=""/>
    <s v=""/>
    <s v=""/>
    <s v="SI"/>
    <s v="MUNICIPIO"/>
    <s v="El proyecto fue postulado por la Municipalidad de San Pedro de Atacama, directamente de Perfil a Ejecución, desarrollando ellos (el municipio) todos los antecedentes respecto de pre inversión y diseño."/>
    <n v="0"/>
    <n v="19492"/>
    <n v="26819"/>
    <n v="0"/>
    <n v="0"/>
    <n v="546247"/>
    <n v="0"/>
    <n v="0"/>
    <n v="0"/>
    <n v="0"/>
    <n v="592558"/>
    <n v="0"/>
    <n v="19492"/>
    <n v="26819"/>
    <n v="0"/>
    <n v="0"/>
    <n v="546247"/>
    <n v="0"/>
    <n v="0"/>
    <n v="0"/>
    <n v="0"/>
    <n v="592558"/>
    <s v="SIn observaciones."/>
    <n v="0"/>
    <n v="10237"/>
    <n v="7670"/>
    <n v="0"/>
    <n v="0"/>
    <n v="619785"/>
    <n v="0"/>
    <n v="0"/>
    <n v="0"/>
    <n v="0"/>
    <n v="637692"/>
    <s v="CONTRATO OBRAS CIVILES: _x000a_EMPRESA: _x000a_VALOR INICIAL:               M$567.776._x000a_MODIFICACION N°1:     M$  52.009. (APROBADA EL 12-05-2016)_x000a_MODIFICACION N°2:         -$192 (CORRECCION DE DECIMALES EN EL CONTRATO, MONTO NO ESTA EN MILES PARA EFECTOS QUE SE REFLEJE)_x000a_VALOR FINAL:                  M$619.785_x000a_PLAZO INICIAL:  216 DIAS_x000a_MODIF PLAZO N°1: 60 (22-06-2016)_x000a_MODIF PLAZO N°2 60 (09-08-2016)_x000a_MODIF PLAZO N°3: 30 (14-10-2016)_x000a_MODIF PLAZO N°4: 64 (15-11-2016)_x000a_PLAZO TOTAL: 430 DIAS._x000a__x000a_CONTRATO EQUIPAMIENTO: VARIAS EMPRESAS. COMPRAS REALIZADAS ENTRE 23-11-2016 AL 13-02-2017_x000a_CONTRATO EQUIPOS: VARIAS EMPRESAS. COMPRAS REALIZADAS ENTRE  23-11-2016 AL 04-04-2017"/>
    <n v="0"/>
    <n v="10237"/>
    <n v="7670"/>
    <n v="0"/>
    <n v="0"/>
    <n v="619785"/>
    <n v="0"/>
    <n v="0"/>
    <n v="0"/>
    <n v="0"/>
    <n v="637692"/>
    <s v="CONTRATO DE OBRA CIVIL:_x000a_FUERON CURSADOS 13 ESTADOS DE PAGO, ENTRE 23-11-2015 AL 20-12-2016. (SE ADJUNTA DETALLE)_x000a__x000a_CONTRATO EQUIPAMIENTO _x000a_FUERON CURSADOS 06 ESTADOS DE PAGO.  ENTRE 23-11-2016 AL 13-02-2017_x000a__x000a_CONTRATO DE EQUIPOS:_x000a_FUERON CURSADOS 05 ESTADOS DE PAGO. ENTRE  23-11-2016 AL 04-04-2017"/>
    <n v="0"/>
    <x v="1"/>
    <n v="0"/>
    <n v="10237"/>
    <n v="7670"/>
    <n v="0"/>
    <n v="0"/>
    <n v="619785"/>
    <n v="0"/>
    <n v="0"/>
    <n v="0"/>
    <n v="0"/>
    <n v="637692"/>
    <n v="0"/>
    <n v="10393"/>
    <n v="7869"/>
    <n v="0"/>
    <n v="0"/>
    <n v="654997"/>
    <n v="0"/>
    <n v="0"/>
    <n v="0"/>
    <n v="0"/>
    <n v="673259"/>
    <s v="EN TÉRMINOS DE GESTIÓN ADMINISTRATIVAS DEL CONTRATO Y SUS PROCESOS CONSTRUCTIVOS NO EXISTIERON GRANDES PROBLEMÁTICAS._x000a__x000a_EL PROBLEMA FUE EN LA OPERACIÓN DEL RECINTO CON RESPECTO A LA OBTENCIÓN DE LOS PERMISOS DE SALUD (REDES DE AGUA POTABLE Y ALCANTARILLADOS)."/>
    <n v="0"/>
    <n v="22942"/>
    <n v="31565"/>
    <n v="0"/>
    <n v="0"/>
    <n v="642919"/>
    <n v="0"/>
    <n v="0"/>
    <n v="0"/>
    <n v="0"/>
    <n v="697426"/>
    <n v="722505"/>
    <n v="0"/>
    <n v="10437"/>
    <n v="8105"/>
    <n v="0"/>
    <n v="0"/>
    <n v="667998"/>
    <n v="0"/>
    <n v="0"/>
    <n v="0"/>
    <n v="0"/>
    <n v="686540"/>
    <n v="0"/>
    <n v="10393"/>
    <n v="7869"/>
    <n v="0"/>
    <n v="0"/>
    <n v="654999"/>
    <n v="0"/>
    <n v="0"/>
    <n v="0"/>
    <n v="0"/>
    <n v="673261"/>
    <n v="-1.5608824448758774"/>
    <n v="-3.4648837295999879"/>
    <n v="1.8789303162606741"/>
    <n v="-1.934191744108138"/>
    <n v="-6.8157313790215941"/>
    <n v="1411.4486373165619"/>
    <n v="1373.1635220125786"/>
    <s v="En términos de costos, el proyecto no tuvo variaciones significativas en sus montos contratados y costos reales (-1,56% y -3,46%, respectivamente), existiendo una variación a la baja. Los ítems con mayor variación fueron Equipamiento y Equipos, con -54,70% y 75,07%, respectivamente. Obras Civiles no presento variación significativa (1,88%)._x000a_La reevaluación presentada se debió al aumento de obras e inclusión de obras extraordinarias, principalmente movimiento de tierras y refuerzo de muros de contención, por monto inferior al 10%."/>
    <s v="Variación de 0 a +-10%"/>
    <s v="Variación de 0 a +-10%"/>
    <s v="Mediano"/>
    <s v="Mediano"/>
    <s v="OLIVER JHONATAN OSORIO MUJICA"/>
    <x v="21"/>
    <s v="JAIME KONIG"/>
    <s v="SEREMI DE DESARROLLO SOCIAL REGION DE ANTOFAGASTA"/>
    <s v="LOURDES VELEZ"/>
    <s v="DEPARTAMENTO DE ESTUDIOS - MDS"/>
    <s v="SI"/>
    <n v="697426"/>
    <n v="48411"/>
    <n v="6.9413815946064519"/>
    <s v="El aumento fue de $52.009.121; sin embargo existía un saldo en la cuenta Obras Civiles de $3.597.759 por lo tanto el aumento real fue de $48.411.362"/>
    <x v="0"/>
    <s v="SI"/>
    <n v="1"/>
    <n v="697427"/>
    <n v="722505"/>
    <n v="3.5957885198020678"/>
    <s v="El porcentaje indicado presenta un error, ya que la variación menor al 10%  corresponde al 6.93% de lo recomendado inicialmente_x000a_Solo se consideró como aumento $48.411.362 ya que a pesar de que el aumento fue de $52.009.121, existía un saldo en la cuenta de obras civiles (que ademas incluía en el mismo contrato el ítem equipamiento) de $3.597.759."/>
    <x v="1"/>
    <s v="VALOR ACTUALIZADO COSTOS INV. OPER. Y MANTEN."/>
    <n v="549308"/>
    <n v="535972"/>
    <n v="-2.4277818637267301"/>
    <x v="0"/>
    <s v="COSTO ANUAL EQUIVALENTE"/>
    <n v="49218"/>
    <n v="46729"/>
    <n v="-5.0570929334796233"/>
    <s v="Si bien los montos resultantes son menores a los aprobados, las variaciones respecto de los indicadores no son significativas. A pesar de que si se incorporaron modificaciones en las obras, necesarias para un mejor logro del proyecto, estas no llegaron a superar el monto aprobado originalmente. "/>
    <x v="0"/>
    <s v="El proyecto sufrió una reevaluación respecto de su concepción inicial, sin incurrir en modificaciones mayores respecto a la idea original. esto debido a que las condiciones del terreno no fueron las consideradas en un inicio, debiendo reforzarse el muro de contención, que fue la modificación más significativa, y que fue necesaria fundamentalmente por razones de seguridad._x000a_En términos de plazos, la empresa contratista solicitó cuatro ampliaciones de plazo para la obra civil que totalizaron 214 días adicionales al plazo estipulado inicialmente. Estas ampliaciones son producto del aumento de obras e incorporación de obras extraordinarias, principalmente movimiento de tierras y refuerzo de muros de contención. El aumento de los plazos en esta iniciativa fue de un 125% respecto al plazo inicial._x000a__x000a_Con respecto a los costos, la reevaluación del proyecto producto del aumento de obras y obras extraordinarias significó un aumento de  6.93% respecto al proyecto recomendado. Solo se consideró como aumento $48.411.362 ya que a pesar de que el aumento fue de $52.009.121, existía un saldo en la cuenta de obras civiles (que ademas incluía en el mismo contrato el ítem equipamiento) de $3.597.759._x000a__x000a_La magnitud del proyecto, dada en metros cuadrados, se vió modificada debido a la construcción de un nuevo muro de contención lo cual incluye, entre otras cosas, movimiento de tierras. adicionalmente, e instala postación solar como partida nueva."/>
    <s v="JAIME KONIG"/>
    <s v="SEREMI DE DESARROLLO SOCIAL REGION DE ANTOFAGASTA"/>
    <s v="LOURDES VELEZ"/>
    <s v="DEPARTAMENTO DE ESTUDIOS - MDS"/>
  </r>
  <r>
    <s v="30095191-0"/>
    <s v="REPOSICION CENTRO DE SALUD CESFAM QUILLECO"/>
    <x v="2"/>
    <x v="2"/>
    <s v="BIO BIO"/>
    <s v="QUILLECO"/>
    <s v="8 - REGION DEL BIO BIO"/>
    <x v="1"/>
    <x v="1"/>
    <x v="7"/>
    <x v="0"/>
    <x v="0"/>
    <s v="MINISTERIO DE SALUD"/>
    <s v="MINISTERIO DE SALUD"/>
    <s v="MINISTERIO"/>
    <s v="FINALIZADO"/>
    <x v="1"/>
    <s v="PERFIL"/>
    <s v="LA NECESIDAD DE CONTAR CON UN CENTRO DE SALUD QUE CUMPLA LA NORMATIVA EXIGIDA POR EL MINSAL"/>
    <s v="EL PROYECTO CONSISTE EN LA CONSTRUCCION DE UN CENTRO  DE SALUD ( CESFAM ) DE 958 M2,  APROXIMADOS, EN HORMIGON ARMADO DE UN PISO, QUE SE EMPLAZARA EN EL ACCESO NORPONIENTE DE LA LOCALIDAD DE QUILLECO, EL CUAL INCLUYE LA INFRAESTRUCTURA , EQUIPAMIENTO Y   EQUIPOS PARA HABILITAR DICHO CONSULTORIO. SUS PRINCIPALES RECINTOS SON 3 BOX MULTIPROPOSITO, SALA DE REHABILITACIÓN, 1 BOX DE URGENCIA, SALA IRA Y ERA, ENTRE OTROS."/>
    <n v="4606"/>
    <s v=" "/>
    <s v=" "/>
    <s v=" "/>
    <n v="12"/>
    <n v="15"/>
    <s v="Reprogramación Financiera"/>
    <n v="25"/>
    <n v="10"/>
    <n v="4"/>
    <s v="No aplica"/>
    <n v="-60"/>
    <n v="10"/>
    <n v="15"/>
    <s v="El aumento de plazo se debe al aumento en el plazo de la obra."/>
    <n v="50"/>
    <m/>
    <m/>
    <m/>
    <m/>
    <n v="12"/>
    <n v="24"/>
    <s v="Reprogramación Financiera"/>
    <n v="100"/>
    <n v="12"/>
    <n v="18"/>
    <s v="Hubo aumentos de plazo de obras :_x000a_- Resol. 5085 del 14/12/2017 por 20 días_x000a_- Resol. 98 del 15/01/2018 por 42 días_x000a_- Resol. 1062 del 28/02/2018 por 15 días_x000a_- Resol. 1348 del 14/03/2018 por 31 días_x000a__x000a_Estos aumentos de plazo fueron por aumentos y disminuciones de obras y obras extraordinarias que fueron resultando durante el desarrollo del proyecto que iban en beneficio de que el establecimiento quedara mejor terminado. En forma especifica el mayor aumento de 42 días se dio por diferencia de proyecto de arquitectura y estructura en pasillo de doble altura, el otro aumento grande fue de 31 días producto de la demora del empalme eléctrico por parte de la compañía eléctrica."/>
    <n v="50"/>
    <s v="Variación de 30% al 50%"/>
    <n v="4"/>
    <n v="108"/>
    <m/>
    <m/>
    <m/>
    <m/>
    <m/>
    <m/>
    <m/>
    <m/>
    <m/>
    <m/>
    <m/>
    <m/>
    <n v="12"/>
    <n v="12"/>
    <n v="26"/>
    <n v="26"/>
    <n v="0"/>
    <s v="las causas son por todo lo expuesto anteriormente."/>
    <n v="116.66666666666666"/>
    <n v="116.66666666666666"/>
    <s v="El proyecto tuvo un plazo total superior a lo estimado  de 116%, el que se debe fundamentalmente a 108 dias de aumento de plazo en el item de obra civil y auna excesiva duracion (14 meses) en la adquisicion de equipos de baja complejidad_x000a_Estos aumentos de plazo fueron por aumentos y disminuciones de obras y obras extraordinarias que fueron resultando durante el desarrollo del proyecto que iban en beneficio de que el establecimiento quedara mejor terminado. En forma especifica el mayor aumento de 42 días se dio por diferencia de proyecto de arquitectura y estructura en pasillo de doble altura, el otro aumento grande fue de 31 días producto de la demora del empalme eléctrico por parte de la compañía eléctrica."/>
    <s v="Variación &gt; al 100%"/>
    <s v="Tres años"/>
    <s v="28/12/2016"/>
    <n v="1819131"/>
    <n v="13291"/>
    <n v="1832422"/>
    <n v="1821637"/>
    <n v="10785"/>
    <s v="No aplica"/>
    <s v="BIP &gt; SIGFE"/>
    <x v="1"/>
    <n v="958"/>
    <n v="1009"/>
    <n v="105.32359081419625"/>
    <s v="Los metros cuadrados corregidos corresponden a lo señalado en el permiso y la recepción municipal, el cual considera medias superficies, sin embargo la superficie habitable no considero modificaciones."/>
    <s v="Los metros cuadrados informados como magnitud real corresponden a lo señalado en el permiso y la recepción municipal, el cual considera medias superficies, sin embargo la superficie habitable no considero modificaciones."/>
    <x v="0"/>
    <s v="Recorridas las dependencias, se detectan las siguientes observaciones a la Obra:_x000a_1_x0009_BAÑO UNIVERSAL 1._x000a_2_x0009_SALA CHOFERES._x000a_3_x0009_BOX URGENCIAS._x000a_4_x0009_BOX DE PROCEDIMIENTOS Y VESTIDOR._x000a_5_x0009_BAÑO PERSONAL DE SERVICIO 6._x000a_6_x0009_BAÑO UNIVERSAL 2._x000a_7_x0009_BAÑO UNIVERSAL 3._x000a_8_x0009_SALA TOMA DE MUESTRAS._x000a_9_x0009_SALA DE ACOGIDA._x000a_10_x0009_BOX ERA._x000a_11_x0009_BOX IRA._x000a_12_x0009_BODEGA FARMACIA._x000a_13_x0009_DESPACHO FARMACIA._x000a_14_x0009_OIRS. _x000a_etc se adjunta detalle"/>
    <s v="26/04/2018"/>
    <s v="En proceso"/>
    <s v=""/>
    <s v="SI"/>
    <s v="03/09/2018"/>
    <s v="Funcionamiento normal"/>
    <s v=""/>
    <x v="0"/>
    <s v="Desarrollo normal"/>
    <s v="ANA MARIA JARAMILLO REYES"/>
    <x v="43"/>
    <s v=" "/>
    <s v=""/>
    <s v=" "/>
    <s v=""/>
    <s v="30/05/2016"/>
    <s v="30/05/2016"/>
    <n v="0"/>
    <s v="20/09/2016"/>
    <n v="113"/>
    <s v="01/11/2016"/>
    <n v="42"/>
    <s v="22/09/2016"/>
    <m/>
    <s v="22/12/2016"/>
    <n v="51"/>
    <s v="28/12/2016"/>
    <n v="6"/>
    <d v="2016-12-30T00:00:00"/>
    <n v="2"/>
    <n v="214"/>
    <n v="214"/>
    <s v="No hubo mayores diferencias que las resultantes del aumento de plazo ya justificado."/>
    <s v="A SUMA ALZADA SIN REAJUSTE"/>
    <n v="1"/>
    <s v=""/>
    <s v=""/>
    <s v=""/>
    <s v=""/>
    <s v="NO"/>
    <s v="MUNICIPIO"/>
    <s v="SI"/>
    <s v="SERVICIO"/>
    <s v="El proyecto fue presentado directamente a ejecucion con diseño elaborado con recursos propios municipales"/>
    <n v="28468"/>
    <n v="40670"/>
    <n v="105371"/>
    <n v="0"/>
    <n v="6267"/>
    <n v="1391995"/>
    <n v="0"/>
    <n v="0"/>
    <n v="0"/>
    <n v="0"/>
    <n v="1572771"/>
    <n v="28468"/>
    <n v="40670"/>
    <n v="105371"/>
    <n v="0"/>
    <n v="6267"/>
    <n v="1391995"/>
    <n v="0"/>
    <n v="0"/>
    <n v="0"/>
    <n v="0"/>
    <n v="1572771"/>
    <s v="No hubo mayores variaciones solo el aumento del 3,3% como modificación menos en obras civiles"/>
    <n v="27120"/>
    <n v="44606"/>
    <n v="96073"/>
    <n v="0"/>
    <n v="10010"/>
    <n v="1579354"/>
    <n v="0"/>
    <n v="0"/>
    <n v="0"/>
    <n v="0"/>
    <n v="1757163"/>
    <s v="No hubo mayores variaciones solo el aumento del 3,3% como modificación menos en obras civiles"/>
    <n v="27120"/>
    <n v="44570"/>
    <n v="120012"/>
    <n v="0"/>
    <n v="10010"/>
    <n v="1627429"/>
    <n v="0"/>
    <n v="0"/>
    <n v="0"/>
    <n v="0"/>
    <n v="1829141"/>
    <s v="No hubo mayores variaciones solo el aumento del 3,3% como modificación menos en obras civiles"/>
    <n v="7504"/>
    <x v="0"/>
    <n v="27122"/>
    <n v="44570"/>
    <n v="117282"/>
    <n v="0"/>
    <n v="10010"/>
    <n v="1622653"/>
    <n v="0"/>
    <n v="0"/>
    <n v="0"/>
    <n v="0"/>
    <n v="1821637"/>
    <n v="28256"/>
    <n v="45729"/>
    <n v="119100"/>
    <n v="0"/>
    <n v="10270"/>
    <n v="1661340"/>
    <n v="0"/>
    <n v="0"/>
    <n v="0"/>
    <n v="0"/>
    <n v="1864695"/>
    <s v="El proyecto se desarrollo positivamente"/>
    <n v="32032"/>
    <n v="45762"/>
    <n v="118565"/>
    <n v="0"/>
    <n v="7052"/>
    <n v="1566287"/>
    <n v="0"/>
    <n v="0"/>
    <n v="0"/>
    <n v="0"/>
    <n v="1769698"/>
    <n v="0"/>
    <n v="28253"/>
    <n v="45766"/>
    <n v="121831"/>
    <n v="0"/>
    <n v="13550"/>
    <n v="1672462"/>
    <n v="0"/>
    <n v="0"/>
    <n v="0"/>
    <n v="0"/>
    <n v="1881862"/>
    <n v="28253"/>
    <n v="45729"/>
    <n v="121831"/>
    <n v="0"/>
    <n v="13550"/>
    <n v="1672462"/>
    <n v="0"/>
    <n v="0"/>
    <n v="0"/>
    <n v="0"/>
    <n v="1881825"/>
    <n v="6.3380305566260509"/>
    <n v="6.3359398044185999"/>
    <n v="6.7787704296849771"/>
    <n v="-1.9661377933077873E-3"/>
    <m/>
    <n v="1865.0396432111002"/>
    <n v="1657.5441030723489"/>
    <s v="La variación del costo total del proyecto fue un aumento de  6,34%, esperable para cualquier tipo de proyecto._x000a__x000a__x000a_Llama la atención la variación   de 92,14 % en gastos administrativos, que si bien son marginales en el costo total del proyecto, constituyen aproximadamente el doble de lo aprobado. Esta situación era permitida en la ley de presupuesto. No se entregan mayores antecedentes de por que se produjo este aumento._x000a__x000a_La consultoría se mantiene en el valor nominal aprobado"/>
    <s v="Variación de 0 a +-10%"/>
    <s v="Variación de 0 a +-10%"/>
    <s v="Grande"/>
    <s v="Grande"/>
    <s v="ANA MARIA JARAMILLO REYES"/>
    <x v="1"/>
    <s v=" "/>
    <s v=""/>
    <s v=" "/>
    <s v=""/>
    <s v="SI"/>
    <n v="1769698"/>
    <n v="52529"/>
    <n v="2.9682465595824823"/>
    <s v="El monto aprobado inicial fue de $1.579.354.673 y sufrio un aumento del 3,3% resultando un gasto total en obras civiles de $1.631.884.286"/>
    <x v="0"/>
    <s v="NO"/>
    <m/>
    <m/>
    <m/>
    <m/>
    <s v="El proyecto  no requirió reevaluacion; solo tuvo una modificación de aproximadamente un 3% en el contrato de obra civil, el cual fue calificado por la unidad técnica como modificaciones menores, normales en la ejecución de proyectos realizadas para  el correcto termino de la ejecución y que no fueron consideradas en el diseño."/>
    <x v="0"/>
    <s v="COSTO EQUIVALENTE POR ATENCION"/>
    <n v="22"/>
    <n v="22"/>
    <n v="0"/>
    <x v="1"/>
    <s v=""/>
    <m/>
    <m/>
    <m/>
    <s v="Si bien el Costo total del proyecto aumenta en un  6,34%, el Indicador de costo equivalente por atencion CEA se mantiene, considerando el mismo numero de atenciones estimado en 31.153 atenciones anuales"/>
    <x v="1"/>
    <s v="El proyecto tuvo un plazo total superior a lo estimado  de 116%, el que se debe fundamentalmente a 108 dias de aumento de plazo en el item de obra civil y a una excesiva duracion (14 meses) en la adquisicion de equipos de baja complejidad._x000a_El CostoTotal  resulta un 6,34% superior a lo estimado, lo que se considera normal (inferior al 10%), sin embargo llama la atencion el aumento a casi el doble en los gastos administrativos, los que consideraban solo material de oficina, una licencia de software y gastos de movilizacion y viaticos._x000a_El proyecto se ejecuta de acuerdo a lo programado en terminos de magnitud ._x000a_El indicador de costos no varia, a pesar del aumento de costo de 6,34 % debido a que el denominador (numero de atenciones) es de 31.153"/>
    <s v="ALEJANDRA MONTERO BARRERA"/>
    <s v="SEREMI DE DESARROLLO SOCIAL REGION DEL BIO BIO"/>
    <s v="FERNANDA MATURANA DIAZ"/>
    <s v="DEPARTAMENTO DE ESTUDIOS - MDS"/>
  </r>
  <r>
    <s v="30093612-0"/>
    <s v="CONSTRUCCION RED DE ALCANTARILLADO VARIOS SECTORES PEUMO"/>
    <x v="7"/>
    <x v="7"/>
    <s v="CACHAPOAL"/>
    <s v="PEUMO"/>
    <s v="6 - REGION DEL LIBERTADOR GENERAL BERNARDO O'HIGGINS"/>
    <x v="0"/>
    <x v="19"/>
    <x v="35"/>
    <x v="1"/>
    <x v="1"/>
    <s v="GOBIERNO REGIONAL - REGION DEL LIBERTADOR GENERAL BERNARDO O'HIGGINS"/>
    <s v="GOBIERNO REGIONAL"/>
    <s v="GOBIERNO REGIONAL"/>
    <s v="FINALIZADO"/>
    <x v="0"/>
    <s v="PERFIL"/>
    <s v=""/>
    <s v="EL PROYECTO CONSIDERA LA CONSTRUCCIÓN DE LA RED DE ALCANTARILLADO DE LOS SECTORES DE ARBOLEDAS, LEON XII, GULUTREN Y ANTONIO HOCES EN UNA EXTENSION APROXIMADA DE 8.298 ML,CON CAÑERIAS DE PVC DE 200 MM , CAÑERIAS PEAD PE 80 PN6 DE DIAMETRO DE 200 Y 250 MM, CAÑERIAS PEAD PE 80 PN 3.2 DE 200 Y 250 MM Y CAÑERIAS DE ACERO E=6.35 MM CON DIAMETRO DE 400 MM . ADEMAS SE CONTEMPLAN 276 UNIONES DOMICILIARIAS MAS UNA UNION ESPECIAL EN EL LICEO JEAN BUCHANAN. EN EL SECTOR DE GULUTREN SE DEBERA CONSTRUIR UNA PEAS , ESTA SE EMPLAZARA DE UN TERRENO PROPIEDAD ESSBIO."/>
    <n v="1075"/>
    <s v="TERRITORIOS VULNERABLES"/>
    <s v=" "/>
    <s v=" "/>
    <n v="18"/>
    <n v="77"/>
    <s v="El convenio de asesoría para la inspección del proyecto con la Empresa Essbio S.A., se mantuvo vigente durante la ejecución de todo el proyecto, incluido los procesos de liquidaciones y licitaciones respectivas, por tal situación se adjuntan los estados de pago respectivos. Todo lo anterior con el siguiente detalle:_x000a_La presente iniciativa se inicia con fecha 05 de agosto del 2011_x000a_Contrato con la Empresa EDECO de fecha 15/07/11_x000a_Decreto que aprueba contrato con EDECO N° 1984 de fecha 01/08/11_x000a_Liquidación de contrato con EDECO, por quiebra de la empresa, aprobada con Decreto N° 2347 de fecha 07/08/12_x000a_Se reinician las obras, con contrato a la Empresa Atacama de fecha 02/09/14, aprobado con Decreto N° 2898 de fecha 02/09/14_x000a_Liquidación de contrato a Empresa Atacama, por abandono de obras, aprobado con Decreto N° 1721 de fecha 14/05/15_x000a_Se reinician las obras, contrato con la Empresa MCI-ASCOM (UTP), de fecha 13/10/15_x000a_Decreto que aprueba contrato con la Empreas MCI-ASCOM (UTP), N° 2522 de fecha 14/10/15_x000a_Ampliación de contrato a MCI-ASCOM, aprobado por Decreto N° 489 de fecha 14/04/16_x000a_Ampliación de contrato a MCI-ASCOM, aprobado por Decreto N° 772 de fecha 13/06/16_x000a_Ampliación de contrato a MCI-ASCOM, aprobado por Decreto N° 892 de fecha 06/06/16"/>
    <n v="327.77777777777777"/>
    <m/>
    <m/>
    <m/>
    <m/>
    <m/>
    <m/>
    <s v=""/>
    <m/>
    <m/>
    <m/>
    <m/>
    <m/>
    <n v="2"/>
    <n v="20"/>
    <s v="Las principales situaciones que generaron el mayor plazo en la ejecución del proyecto se debe a lo siguiente:_x000a_La presente iniciativa se inicia con fecha 05 de agosto del 2011_x000a_Contrato con la Empresa EDECO de fecha 15/07/11_x000a_Decreto que aprueba contrato con EDECO N° 1984 de fecha 01/08/11_x000a_Liquidación de contrato con EDECO, por quiebra de la empresa, aprobada con Decreto N° 2347 de fecha 07/08/12_x000a_Se reinician las obras, con contrato a la Empresa Atacama de fecha 02/09/14, aprobado con Decreto N° 2898 de fecha 02/09/14_x000a_Liquidación de contrato a Empresa Atacama, por abandono de obras, aprobado con Decreto N° 1721 de fecha 14/05/15_x000a_Se reinician las obras, contrato con la Empresa MCI-ASCOM (UTP), de fecha 13/10/15_x000a_Decreto que aprueba contrato con la Empreas MCI-ASCOM (UTP), N° 2522 de fecha 14/10/15_x000a_Ampliación de contrato a MCI-ASCOM, aprobado por Decreto N° 489 de fecha 14/04/16_x000a_Ampliación de contrato a MCI-ASCOM, aprobado por Decreto N° 772 de fecha 13/06/16_x000a_Ampliación de contrato a MCI-ASCOM, aprobado por Decreto N° 892 de fecha 06/06/16"/>
    <n v="900"/>
    <n v="18"/>
    <n v="69"/>
    <s v="La presente iniciativa se inicia con fecha 05 de agosto del 2011, con el siguiente detalle durante el proceso de ejecución:_x000a_Contrato con la Empresa EDECO de fecha 15/07/11_x000a_Decreto que aprueba contrato con EDECO N° 1984 de fecha 01/08/11_x000a_Liquidación de contrato con EDECO, por quiebra de la empresa, aprobada con Decreto N° 2347 de fecha 07/08/12_x000a_Se reinician las obras, con contrato a la Empresa Atacama de fecha 02/09/14, aprobado con Decreto N° 2898 de fecha 02/09/14_x000a_Liquidación de contrato a Empresa Atacama, por abandono de obras, aprobado con Decreto N° 1721 de fecha 14/05/15_x000a_Se reinician las obras, contrato con la Empresa MCI-ASCOM (UTP), de fecha 13/10/15_x000a_Decreto que aprueba contrato con la Empreas MCI-ASCOM (UTP), N° 2522 de fecha 14/10/15_x000a_Ampliación de contrato a MCI-ASCOM, aprobado por Decreto N° 489 de fecha 14/04/16_x000a_Ampliación de contrato a MCI-ASCOM, aprobado por Decreto N° 772 de fecha 13/06/16_x000a_Ampliación de contrato a MCI-ASCOM, aprobado por Decreto N° 892 de fecha 06/06/16"/>
    <n v="283.33333333333337"/>
    <s v="Variación &gt; al 100%"/>
    <n v="2"/>
    <n v="80"/>
    <m/>
    <m/>
    <m/>
    <m/>
    <m/>
    <m/>
    <m/>
    <m/>
    <m/>
    <m/>
    <m/>
    <m/>
    <n v="20"/>
    <n v="20"/>
    <n v="77"/>
    <n v="77"/>
    <n v="0"/>
    <s v="Las principales situaciones que generaron el mayor plazo en la ejecución del proyecto se debe a lo siguiente:_x000a_La presente iniciativa se inicia con fecha 05 de agosto del 2011_x000a_Contrato con la Empresa EDECO de fecha 15/07/11_x000a_Decreto que aprueba contrato con EDECO N° 1984 de fecha 01/08/11_x000a_Liquidación de contrato con EDECO, por quiebra de la empresa, aprobada con Decreto N° 2347 de fecha 07/08/12_x000a_Se reinician las obras, con contrato a la Empresa Atacama de fecha 02/09/14, aprobado con Decreto N° 2898 de fecha 02/09/14_x000a_Liquidación de contrato a Empresa Atacama, por abandono de obras, aprobado con Decreto N° 1721 de fecha 14/05/15_x000a_Se reinician las obras, contrato con la Empresa MCI-ASCOM (UTP), de fecha 13/10/15_x000a_Decreto que aprueba contrato con la Empreas MCI-ASCOM (UTP), N° 2522 de fecha 14/10/15_x000a_Ampliación de contrato a MCI-ASCOM, aprobado por Decreto N° 489 de fecha 14/04/16_x000a_Ampliación de contrato a MCI-ASCOM, aprobado por Decreto N° 772 de fecha 13/06/16_x000a_Ampliación de contrato a MCI-ASCOM, aprobado por Decreto N° 892 de fecha 06/06/16"/>
    <n v="285"/>
    <n v="285"/>
    <s v="El Municipio de Peumo contrató a la Empresa Sanitaria ESSBIO para la Asesoría a la Inspección Técnica de la Obra. El Convenio entre ambas entidades se inicia el 12 de Diciembre de 2010 y es por un monto de m$ 72.500._x000a_La primera licitación de las Obras Civiles es declarada nula por la Municipalidad de Peumo, lo que es aceptado por el Gobierno Regional, que es la Institución Financiera._x000a_Con fecha 05/08/2011 se inicia el Contrato de Obras Civiles por parte de la Empresa EDECO. El monto contratado es de m$ 1.626.923._x000a_Confecha 07/08/2012 el Municipio de Peumo procede a liquidar el Contrato con la Empresa EDECO por la quiebra de esta. Del monto contratado se pagaron m$ 1.344.795._x000a_Con fecha 02/09/2014 el Municipio de Peumo adjudica a la Empresa ATACAMA la terminación de las Obras Civiles por un monto de m$ 607.473._x000a_Con fecha 14/05/2015 el Municipio de Peumo procede a liquidar el Contrato con ATACAMA por Abandono de Obras. Se pagaron m$ 434.955 a la Empresa ATACAMA._x000a_Con fecha 19/10/2015 se inicia el Contrato de la Empresa MCI, quien termina de ejecutar las obras. El monto contratado es de m$ 229.063. La obra se termina con fecha 04/07/2016._x000a_La razón del mayor plazo radica en las 4 licitaciones de las Obras Civiles y en la liquidación de dos contratos de ejecución de obras. Esto requiere de tiempos  para solucionar los problemas legales y administrativos que se producen._x000a_ _x000a__x000a_  _x000a_ "/>
    <s v="Variación &gt; al 100%"/>
    <s v="Mayor a 3 años"/>
    <s v="05/08/2011"/>
    <n v="2081312"/>
    <n v="0"/>
    <n v="2081312"/>
    <n v="0"/>
    <n v="2081312"/>
    <s v="Contrato a Empresa EDECO de fecha 03/08/11 por un monto de $ 1.626.923.197_x000a_Contrato a Empresa Atacama de fecha 02/09/14 por un monto de $ 607.473.248_x000a_Contrato a Empresa MCI-ASCOM (UTP) de fecha 13/10/15 por un monto de $ 231.229.644"/>
    <s v="BIP &gt; SIGFE"/>
    <x v="6"/>
    <n v="216"/>
    <n v="225"/>
    <n v="104.16666666666667"/>
    <s v="La iniciativa se ejecuto sin modificaciones, según lo definido en la propuesta original."/>
    <s v="Originalmente, al momemto de recomendar el proyecto en enero de 2010, se consideraron 216 Uniones Domiciliarias.  El primer contrato de Obras Civiles, de agosto de 2011, consideró 225 Uniones Domiciliarias, que corresponde a las viviendas que quedaban frente a la red de alcantarillado en ese momento._x000a_Los metros lineales de redes de alcantarillado a construir eran 4.140, cantidad que no fue modificada durante la ejecución del proyecto."/>
    <x v="0"/>
    <s v="La iniciativa fue ejecutada, ciñéndose estrictamente  las especificaciones técnicas, plano y presupuesto y demás antecedentes elaborados para este proyecto., según acta respectiva."/>
    <s v="18/08/2016"/>
    <s v="La iniciativa fue ejecutada, ciñéndose estrictamente  las especificaciones técnicas, plano y presupuesto y demás antecedentes elaborados para este proyecto., según acta respectiva."/>
    <s v="18/08/2016"/>
    <s v="SI"/>
    <s v="10/10/2017"/>
    <s v="Operación normal, con recepción de Essbio S.A., que es la empresa que tiene la concesión del Alcantarillado en la zona urbana de Peumo"/>
    <s v=""/>
    <x v="0"/>
    <s v="Se efectuaron dos liquidaciones de contrato en forma anticipada, la primera con la Empresa EDECO y la segunda con el Empresa Atacama, lo que significo ejecutar los informes de avance en obra y liquidación financiera , para las posteriores licitaciones respectivas, esto significo que los tiempos definidos inicialmente para la ejecución de obras aumento considerablemente."/>
    <s v="ERIC FUENTES CORNEJO"/>
    <x v="44"/>
    <s v=" "/>
    <s v=""/>
    <s v="LOURDES VELEZ"/>
    <s v="DEPARTAMENTO DE ESTUDIOS - MDS"/>
    <s v="07/01/2010"/>
    <s v="07/01/2010"/>
    <n v="0"/>
    <s v="01/09/2010"/>
    <n v="237"/>
    <s v="NA"/>
    <n v="0"/>
    <s v="25/10/2010"/>
    <n v="54"/>
    <s v="15/07/2011"/>
    <n v="317"/>
    <s v="05/08/2011"/>
    <n v="21"/>
    <s v="13/10/2011"/>
    <n v="69"/>
    <n v="644"/>
    <n v="644"/>
    <s v="El mayor problema en el desarrollo normal del proyecto ocurrió con la liquidación del contrato de las obras civiles en dos oportunidades , ya que esto implicó, aparte de los problemas administrativos, que las obras se extendieran por varios años antes de poder finalizarse."/>
    <s v="A SUMA ALZADA SIN REAJUSTE"/>
    <n v="4"/>
    <s v=""/>
    <s v=""/>
    <s v=""/>
    <s v=""/>
    <s v=""/>
    <s v=""/>
    <s v="SI"/>
    <s v="MUNICIPIO"/>
    <s v="El Diseño de Ingeniería fue aportado por la Empresa Sanitaria ESSBIO, que es la concesionaria del servicio de agua potable y alcantarillado. El Diseño fue aprobado por la Sanitaria ESSBIO en agosto de 2006 y consideraba su ejecución en dos etapas. Se actualizó la aprobación del Diseño en enero de 2009._x000a_Las obras ejecutadas corresponden a la etapa 2."/>
    <n v="72500"/>
    <n v="0"/>
    <n v="0"/>
    <n v="0"/>
    <n v="1500"/>
    <n v="1638000"/>
    <n v="0"/>
    <n v="0"/>
    <n v="0"/>
    <n v="0"/>
    <n v="1712000"/>
    <n v="72500"/>
    <n v="0"/>
    <n v="0"/>
    <n v="0"/>
    <n v="1500"/>
    <n v="1638000"/>
    <n v="0"/>
    <n v="0"/>
    <n v="0"/>
    <n v="0"/>
    <n v="1712000"/>
    <s v="Las Obras Civiles del proyecto se liquidaron en 2 oportunidades:_x000a__x000a_1) Gasto del primer contrato fue por $1.344.795.156 (FNDR)_x000a_2) Gasto del segundo contrato fue por $  434.954.600 (FNDR)_x000a_3) Gasto del tercer contrato y final fue por  $229.062.964 (FNDR)"/>
    <n v="72500"/>
    <n v="0"/>
    <n v="0"/>
    <n v="0"/>
    <n v="1004"/>
    <n v="2008813"/>
    <n v="0"/>
    <n v="0"/>
    <n v="0"/>
    <n v="0"/>
    <n v="2082317"/>
    <s v="Obras Civiles:_x000a_Monto Original ==&gt; M$1.712.000_x000a_Modificación ==&gt;     M$   346.379_x000a_Total Final ==&gt;          M$2.058.379_x000a__x000a_Contratos:_x000a_1) Contrato 1 ==&gt; $1.626.923.197 (FNDR)  (410 días)_x000a_2) Contrato 2 ==&gt; $   607.473.248 (FNDR)  (240 días)_x000a_3) Contrato 3 ==&gt; $   229.062.962 (FNDR) (180 días + 80 días modificación  260 días total)"/>
    <n v="72500"/>
    <n v="0"/>
    <n v="0"/>
    <n v="0"/>
    <n v="1004"/>
    <n v="2008813"/>
    <n v="0"/>
    <n v="0"/>
    <n v="0"/>
    <n v="0"/>
    <n v="2082317"/>
    <s v=""/>
    <n v="2082317"/>
    <x v="0"/>
    <n v="0"/>
    <n v="0"/>
    <n v="0"/>
    <n v="0"/>
    <n v="0"/>
    <n v="0"/>
    <n v="0"/>
    <n v="0"/>
    <n v="0"/>
    <n v="0"/>
    <n v="0"/>
    <n v="0"/>
    <n v="0"/>
    <n v="0"/>
    <n v="0"/>
    <n v="0"/>
    <n v="0"/>
    <n v="0"/>
    <n v="0"/>
    <n v="0"/>
    <n v="0"/>
    <n v="0"/>
    <s v="Negativas: _x000a_1) Liquidación en dos oportunidades del contrato de obras civiles._x000a_2) A raíz de los resultados,  falta de capacidad económica de las empresas._x000a__x000a_Positivas:_x000a_1) Finalmente se logró terminar las obras civiles del proyecto._x000a_2) Profesionalismo de los funcionarios del GORE, que en gran parte permitieron que lo anterior ocurriera."/>
    <n v="95468"/>
    <n v="0"/>
    <n v="0"/>
    <n v="0"/>
    <n v="1975"/>
    <n v="2156918"/>
    <n v="0"/>
    <n v="0"/>
    <n v="0"/>
    <n v="0"/>
    <n v="2254361"/>
    <n v="2537408"/>
    <n v="87900"/>
    <n v="0"/>
    <n v="0"/>
    <n v="0"/>
    <n v="1122"/>
    <n v="2390966"/>
    <n v="0"/>
    <n v="0"/>
    <n v="0"/>
    <n v="0"/>
    <n v="2479988"/>
    <n v="82369"/>
    <n v="0"/>
    <n v="0"/>
    <n v="0"/>
    <n v="1122"/>
    <n v="2361612"/>
    <n v="0"/>
    <n v="0"/>
    <n v="0"/>
    <n v="0"/>
    <n v="2445103"/>
    <n v="10.00846803151758"/>
    <n v="8.4610228796541556"/>
    <n v="9.4901150623250441"/>
    <n v="-1.4066600322259593"/>
    <n v="-3.6377673594471194"/>
    <n v="10867.124444444444"/>
    <n v="10496.053333333333"/>
    <s v="El proyecto es reevaluado producto del monto requerido para terminar las Obras Civiles producto de la quiebra de la Empresa EDECO en el año 2012. El monto no cancelado a la Empresa EDECO alcanzó a m$ 282.128 y el monto estimado para terminar el proyecto fue de m$ 610.399, por lo que se sobrepasaba el 10% de la Asignación de Obras Civiles._x000a_Las obras consideradas en la Reevaluación corresponden a la terminación del contrato original. No se incorporaron ampliaciones de redes u otras partidas."/>
    <s v="Variación de 0 a +-10%"/>
    <s v="Variación de 0 a +-10%"/>
    <s v="Grande"/>
    <s v="Grande"/>
    <s v="JULIO ERNESTO CARRASCO VERDUGO"/>
    <x v="8"/>
    <s v=" "/>
    <s v=""/>
    <s v="LOURDES VELEZ"/>
    <s v="DEPARTAMENTO DE ESTUDIOS - MDS"/>
    <s v="NO"/>
    <m/>
    <m/>
    <m/>
    <s v=" "/>
    <x v="1"/>
    <s v="SI"/>
    <n v="1"/>
    <n v="2212321"/>
    <n v="2537408"/>
    <n v="14.694386574100227"/>
    <s v="El proyecto es reevaluado producto del monto requerido para terminar las Obras Civiles producto de la quiebra de la Empresa EDECO en el año 2012. El monto no cancelado a la Empresa EDECO alcanzó a m$ 282.128 y el monto estimado para terminar el proyecto fue de m$ 610.399, por lo que se sobrepasaba el 10% de la Asignación de Obras Civiles._x000a_Las obras consideradas en la Reevaluación corresponden a la terminación del contrato original. No se incorporaron ampliaciones de redes u otras partidas. "/>
    <x v="1"/>
    <s v="COSTO PRIVADO NETO INVERSION / N° UNIONES DOMICILI"/>
    <n v="297"/>
    <n v="320"/>
    <n v="7.7441077441077422"/>
    <x v="2"/>
    <s v=""/>
    <m/>
    <m/>
    <m/>
    <s v="Se corrige el Indicador original que consta en la ficha IDI  (VAN SOCIAL) ya que este no se utiliza para esta tipología de proyecto. _x000a_El Indicador corregido corresponde a la Inversión Privada Neta por Unión Domiciliaria  expresado en U.F._x000a_La razón del incremento del 7,74% se origina en que se requirieron de tres contratos para ejecutar el proyecto, lo que incrementó el monto de la inversión._x000a_Si se considera solamente el contrato original de la Empresa EDECO el Indicador es de 273 U.F./UD, que es un 8% menor al original.  "/>
    <x v="1"/>
    <s v="El principal problema del proyecto se originó en las dos liquidaciones de contrato que ocurrieron. Esta situación incremento considerablemente el plazo de ejecución. _x000a_Las Obras Civiles pasaron de 18meses a 69 meses. Este es el plazo relevante del proyecto, ya que con posterioridad a la Recepción Provisoria la red de alcantarillado quedó operando como parte del Servicio de Alcantarillado de Peumo y entregando los beneficios del proyecto a la comunidad._x000a_Para la Consultoría el Convenio, entre la Municipalidad de Peumo y la Sanitaria, consideró la participación de ESSBIO hasta que se hiciera la Recepción Provisoria de las Obras. "/>
    <s v="RAIMUNDO ASTABURUAGA"/>
    <s v="SEREMI DE DESARROLLO SOCIAL REGION DEL LIBERTADOR GENERAL BERNARDO O'HIGGINS"/>
    <s v="LOURDES VELEZ"/>
    <s v="DEPARTAMENTO DE ESTUDIOS - MDS"/>
  </r>
  <r>
    <s v="30137244-0"/>
    <s v="REPOSICION ESTADIO MUNICIPAL DE LICAN RAY, COMUNA DE VILLARRICA"/>
    <x v="5"/>
    <x v="5"/>
    <s v="CAUTIN"/>
    <s v="VILLARRICA"/>
    <s v="9 - REGION DE LA ARAUCANIA"/>
    <x v="6"/>
    <x v="6"/>
    <x v="8"/>
    <x v="1"/>
    <x v="1"/>
    <s v="GOBIERNO REGIONAL - REGION DE LA ARAUCANIA"/>
    <s v="GOBIERNO REGIONAL"/>
    <s v="GOBIERNO REGIONAL"/>
    <s v="FINALIZADO"/>
    <x v="1"/>
    <s v="PERFIL"/>
    <s v="DADO A LAS PRECARIAS CONDICIONES EN QUE SE ENCUENTRA EL RECINTO DEPORTIVO EN LA LOCALIDAD DE LICAN RAY, SUMANDO  A LO ANTERIOR QUE LA CANCHA RESULTA PRÁCTICAMENTE INUTILIZABLE DADO A LA CONDICIÓN EN QUE SE ENCUENTRA (TIERRA), NO OBSTANTE SE OCUPA IGUAL POR LA COMUNIDAD ORGANIZADA DE LA LOCALIDAD Y SUS ALREDEDORES, ES POR ESTA RAZÓN QUE URGE LA NECESIDAD DE DOTAR  CON EL EQUIPAMIENTO MÍNIMO PARA SU BUEN USO Y ACORDE A LAS EXIGENCIAS  TÉCNICAS DE UN RECINTO DEPORTIVO. "/>
    <s v="LA PRESENTE INICIATIVA COMPRENDE:_x000a_1.     REPOSICIÓN DE LA SUPERFICIE CORRESPONDIENTE A LA CANCHA DE FÚTBOL EN PASTO SINTÉTICO DE 6825 METROS CUADRADOS (105X65M) Y UNA CONTRA CANCHA DE 945 METROS CUADRADOS, ADEMÁS DE UN SISTEMA SISTEMA DE DRENAJE QUE PERMITA LA CORRECTA EVACUACIÓN DE LAS AGUAS LLUVIA._x000a_2.     MEJORAMIENTO DE LAS GRADERÍAS ACTUALES._x000a_3.     CONSTRUCCIÓN DE GRADERÍA TECHADAS PARA 308 PERSONAS_x000a_4.     REPOSICIÓN DE 4 MONOPOSTES DE ILUMINACIÓN_x000a_5.     CONSTRUCCIÓN BAJO GRADERÍAS, 3 CAMARINES (2 PARA JUGADORES Y 1 PARA ÁRBITROS)  Y SERVICIOS HIGIÉNICO HOMBRES, MUJERES Y UNIVERSAL._x000a_6.     CIERRE PERIMETRAL DEL ÁREA DE JUEGO_x000a_ADEMÁS SE CONSIDERA DESARROLLAR LOS PROYECTOS DE ESPECIALIDADES DE AGUA, ALCANTARILLADO Y ENERGÍA."/>
    <n v="6943"/>
    <s v=" "/>
    <s v=" "/>
    <s v=" "/>
    <n v="11"/>
    <n v="13"/>
    <s v=" SE AMPLIA CONTRATO DE CONSULTORIA  Y SE AJUSTA  A MONTO A RECOMENDADO."/>
    <n v="18.181818181818187"/>
    <n v="10"/>
    <n v="12"/>
    <s v="ESTE ITEM SE CARGO COMO PARTIDA EN LAS OBRAS CIVILES. "/>
    <n v="19.999999999999996"/>
    <n v="10"/>
    <n v="12"/>
    <s v="ESTE ITEM SE CARGO COMO PARTIDA EN LAS OBRAS CIVILES. "/>
    <n v="19.999999999999996"/>
    <m/>
    <m/>
    <m/>
    <m/>
    <m/>
    <m/>
    <m/>
    <m/>
    <n v="10"/>
    <n v="12"/>
    <s v="SE SOLICITA MODIFICACIÓN DE CONTRATO CON EL OBJETIVO DE INCORPORAR OBRAS NO CONSIDERADAS EN EL PROYECTO ORIGINAL, TALES COMO; MEJORAMIENTO DE LA ESTRUCTURA DE GRADERÍAS EXISTENTES, CONSTRUCCIÓN DE CIRCULACIONES EXTERIORES Y LA ADQUISICIÓN DE UN GRUPO ELECTRÓGENO EN CASO DE CORTE DE LUZ. "/>
    <n v="19.999999999999996"/>
    <s v="Variación de 0 a 30%"/>
    <n v="1"/>
    <n v="147"/>
    <m/>
    <m/>
    <m/>
    <m/>
    <m/>
    <m/>
    <m/>
    <m/>
    <m/>
    <m/>
    <m/>
    <m/>
    <n v="11"/>
    <n v="11"/>
    <n v="13"/>
    <n v="13"/>
    <n v="0"/>
    <s v="LA DIFERENCIA DE PLAZO SE GENERADOR MEJORAS INCORPORADAS AL PROYECTOS CON PARTIDAS NO CONSIDERADAS EN PROYECTO ORIGINAL , DESTACANDO ENTRE ELLAS EL MEJORAMIENTO DE LA ESTRUCTURA DE LAS GRADERÍAS, PROVISIÓN E INSTALACIÓN DE UN GRUPO ELECTRÓGENO, ETC. "/>
    <n v="18.181818181818187"/>
    <n v="18.181818181818187"/>
    <s v="El plazo adjudicado fue por 210 días corridos y tuvo un aumento de plazo._x000a__x000a_SE SOLICITA MODIFICACIÓN DE CONTRATO CON EL OBJETIVO DE INCORPORAR OBRAS NO CONSIDERADAS EN EL PROYECTO ORIGINAL, TALES COMO; MEJORAMIENTO DE LA ESTRUCTURA DE GRADERÍAS EXISTENTES, CONSTRUCCIÓN DE CIRCULACIONES EXTERIORES Y LA ADQUISICIÓN DE UN GRUPO ELECTRÓGENO EN CASO DE CORTE DE LUZ. _x000a__x000a_El plazo total no tiene mayores diferencias con lo recomendado"/>
    <s v="Variación de 0 a 30%"/>
    <s v="Dos Años"/>
    <s v="05/06/2017"/>
    <n v="650210"/>
    <n v="0"/>
    <n v="650210"/>
    <n v="609142"/>
    <n v="41068"/>
    <s v=" EL COSTO TOTAL DEL DE OBRAS CIVILES CORRESPONDE A M$. 630.765 Y  CONSULTORIAS A M$, 19.445. ESTO SEGÚN MODIFICACIONES DE CONTRATO INFORMADAS EN ITEM DE PLAZOS. "/>
    <s v="BIP &gt; SIGFE"/>
    <x v="2"/>
    <n v="13778"/>
    <n v="13775"/>
    <n v="99.978226157642609"/>
    <s v="NO EXISTEN MODIFICACIONES. "/>
    <s v="Las modificaciones del proyecto no involucraron un cambio de magnitud"/>
    <x v="1"/>
    <s v="CON FECHA 03 DE JULIO 2018, SE REALIZA RECEPCIÓN PROVISORA DE OBRA SIN  OBSERVACIONES."/>
    <s v="14/08/2018"/>
    <s v="SE ESTA RECIÉN TRAMITANDO RECEPCIÓN DEFINITIVA. "/>
    <s v=""/>
    <s v="SI"/>
    <s v="01/09/2019"/>
    <s v="EL PROYECTO NO PRESENTAN SITUACIONES QUE AFECTAN EL NORMAL FUNCIONAMIENTO, A CUMPLIDO CON TODAS LAS EXPECTATIVAS Y PARTIDAS PROPUESTAS."/>
    <s v=""/>
    <x v="0"/>
    <s v=""/>
    <s v="CRISTIAN ALEJANDRO VERGARA FIGUEROA"/>
    <x v="45"/>
    <s v=" "/>
    <s v=""/>
    <s v="FERNANDA MATURANA DIAZ"/>
    <s v="DEPARTAMENTO DE ESTUDIOS - MDS"/>
    <s v="21/04/2016"/>
    <s v="21/04/2016"/>
    <n v="0"/>
    <s v="04/10/2016"/>
    <n v="166"/>
    <s v="NA"/>
    <n v="0"/>
    <s v="08/05/2017"/>
    <n v="216"/>
    <s v="05/06/2017"/>
    <n v="244"/>
    <s v="05/06/2017"/>
    <n v="0"/>
    <s v="30/06/2017"/>
    <n v="25"/>
    <n v="435"/>
    <n v="435"/>
    <s v="El acuerdo CORE tuvo fecha el 07-09-2016."/>
    <s v="A SUMA ALZADA SIN REAJUSTE"/>
    <n v="1"/>
    <s v=""/>
    <s v=""/>
    <s v=""/>
    <s v=""/>
    <s v=""/>
    <s v=""/>
    <s v="SI"/>
    <s v="MUNICIPIO"/>
    <s v="El proyecto se postuló inicialmente el 2015, quedó FI y durante el proceso presupuestario 2016 obtuvo el RS"/>
    <n v="19445"/>
    <n v="13079"/>
    <n v="6099"/>
    <n v="0"/>
    <n v="0"/>
    <n v="638322"/>
    <n v="0"/>
    <n v="0"/>
    <n v="0"/>
    <n v="0"/>
    <n v="676945"/>
    <n v="19445"/>
    <n v="13079"/>
    <n v="6099"/>
    <n v="0"/>
    <n v="0"/>
    <n v="638322"/>
    <n v="0"/>
    <n v="0"/>
    <n v="0"/>
    <n v="0"/>
    <n v="676945"/>
    <s v="sin observaciones"/>
    <n v="19445"/>
    <n v="0"/>
    <n v="0"/>
    <n v="0"/>
    <n v="0"/>
    <n v="830765"/>
    <n v="0"/>
    <n v="0"/>
    <n v="0"/>
    <n v="0"/>
    <n v="850210"/>
    <s v="El ítem de equipos y equipamientos no tienen contrato porque el municipio los incorporó al contrato de obras civiles."/>
    <n v="19445"/>
    <n v="0"/>
    <n v="0"/>
    <n v="0"/>
    <n v="0"/>
    <n v="630765"/>
    <n v="0"/>
    <n v="0"/>
    <n v="0"/>
    <n v="0"/>
    <n v="650210"/>
    <s v="No existen diferencias en el Historial de Gastos."/>
    <n v="41068"/>
    <x v="0"/>
    <n v="16427"/>
    <n v="0"/>
    <n v="0"/>
    <n v="0"/>
    <n v="0"/>
    <n v="592715"/>
    <n v="0"/>
    <n v="0"/>
    <n v="0"/>
    <n v="0"/>
    <n v="609142"/>
    <n v="16709"/>
    <n v="0"/>
    <n v="0"/>
    <n v="0"/>
    <n v="0"/>
    <n v="602348"/>
    <n v="0"/>
    <n v="0"/>
    <n v="0"/>
    <n v="0"/>
    <n v="619057"/>
    <s v="El municipio cuando licitó, incorporó equipos y equipamientos al contrato de obras civiles."/>
    <n v="21880"/>
    <n v="14717"/>
    <n v="6863"/>
    <n v="0"/>
    <n v="0"/>
    <n v="718247"/>
    <n v="0"/>
    <n v="0"/>
    <n v="0"/>
    <n v="0"/>
    <n v="761707"/>
    <n v="0"/>
    <n v="19951"/>
    <n v="0"/>
    <n v="0"/>
    <n v="0"/>
    <n v="0"/>
    <n v="647165"/>
    <n v="0"/>
    <n v="0"/>
    <n v="0"/>
    <n v="0"/>
    <n v="667116"/>
    <n v="19724"/>
    <n v="0"/>
    <n v="0"/>
    <n v="0"/>
    <n v="0"/>
    <n v="640399"/>
    <n v="0"/>
    <n v="0"/>
    <n v="0"/>
    <n v="0"/>
    <n v="660123"/>
    <n v="-12.418292072936177"/>
    <n v="-13.336361619362824"/>
    <n v="-10.838611229841543"/>
    <n v="-1.0482434838918531"/>
    <m/>
    <n v="47.92181488203267"/>
    <n v="46.489945553539023"/>
    <s v="La U. técnica incorporó los ítem de equipos y equipamiento en la obra civil.. Por lo mismo no aparecen montos contratados en esos ítem._x000a__x000a_La variación del monto recomendado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entre el -10% al -20%"/>
    <s v="Variación entre el -10% al -20%"/>
    <s v="Mediano"/>
    <s v="Mediano"/>
    <s v="HELGA CORTÉS REYES"/>
    <x v="6"/>
    <s v=" "/>
    <s v=""/>
    <s v="FERNANDA MATURANA DIAZ"/>
    <s v="DEPARTAMENTO DE ESTUDIOS - MDS"/>
    <s v="NO"/>
    <m/>
    <m/>
    <m/>
    <s v=" "/>
    <x v="1"/>
    <s v="NO"/>
    <m/>
    <m/>
    <m/>
    <m/>
    <s v="El proyecto tuvo modificaciones menores al 10%, tales como:_x000a_MEJORAMIENTO DE LA ESTRUCTURA DE GRADERÍAS EXISTENTES, CONSTRUCCIÓN DE CIRCULACIONES EXTERIORES Y LA ADQUISICIÓN DE UN GRUPO ELECTRÓGENO EN CASO DE CORTE DE LUZ. "/>
    <x v="0"/>
    <s v="COSTO ANUAL EQUIVALENTE"/>
    <n v="96433"/>
    <n v="96433"/>
    <n v="0"/>
    <x v="1"/>
    <s v=""/>
    <m/>
    <m/>
    <m/>
    <s v="El valor Costo Anual Equivalente corresponde al mismo de la ficha IDI. No se cuenta con información suficiente para calcular el valor ex post del indicador."/>
    <x v="1"/>
    <s v="Existe una situación que no corresponde dentro del proceso, que es incorporar los ítem de equipos y equipamientos dentro del ítem de obra civil._x000a_El proyecto tuvo un aumento de plazo por 147 días para incorporar obras no presentes en el proyecto original."/>
    <s v="CRISTOBAL EDUARDO OYARZUN PARRA"/>
    <s v="SEREMI DE DESARROLLO SOCIAL REGION DE LA ARAUCANIA"/>
    <s v="FERNANDA MATURANA DIAZ"/>
    <s v="DEPARTAMENTO DE ESTUDIOS - MDS"/>
  </r>
  <r>
    <s v="30121069-0"/>
    <s v="AMPLIACION AREA DE MOVIMIENTO AD. CAÑAL BAJO. OSORNO, X REGIÓN."/>
    <x v="6"/>
    <x v="6"/>
    <s v=""/>
    <s v=""/>
    <s v="10 - REGION DE LOS LAGOS"/>
    <x v="7"/>
    <x v="21"/>
    <x v="36"/>
    <x v="0"/>
    <x v="0"/>
    <s v="DIRECCION DE AEROPUERTOS"/>
    <s v="MINISTERIO DE OBRAS PUBLICAS"/>
    <s v="MINISTERIO"/>
    <s v="FINALIZADO"/>
    <x v="3"/>
    <s v="DISEÑO"/>
    <s v="DADO EL CAMBIO DE FLOTA PLANIFICADO POR LOS PRINCIPALES OPERADORES DEL PAÍS, ES NECESARIO DEFINIR LOS REQUERIMIENTOS DE INFRAESTRUCTURA Y DOTAR AL AERÓDROMO DE ELLOS, SEGÚN LOS REQUERIMIENTOS NORMATIVOS, DE CAPACIDAD Y CRECIMIENTO DE LA DEMANDA Y LAS DEFINICIONES CONTENIDAS EN LOS MANUALES."/>
    <s v="AUMENTAR LA LONGITUD DE PISTA DE 1.700 M. ACTUALES, HASTA APROXIMADAMENTE 1.950 M, EN CARPETA DE CONCRETO ASFÁLTICO PARA CON ELLO RESPONDER A LOS REQUERIMIENTOS DE INFRAESTRUCTURA DE LA ACTUAL FLOTA DE LOS OPERADORES NACIONALES. EN CASO CONTRARIO, LOS VUELOS REGULARES DEBERÁN DESVIARSE A PICHOY DE VALDIVIA O EL TEPUAL DE PUERTO MONTT."/>
    <n v="101000"/>
    <s v="PISTA"/>
    <s v="RED SECUNDARIA"/>
    <s v=" "/>
    <n v="18"/>
    <n v="12"/>
    <s v="No hubo ampliaciones de plazo, sólo modificaciones del contrato relacionadas al aumento y disminución de servicios."/>
    <n v="-33.333333333333336"/>
    <m/>
    <m/>
    <m/>
    <m/>
    <m/>
    <m/>
    <s v=""/>
    <m/>
    <n v="12"/>
    <n v="49"/>
    <s v="La diferencia entre el plazo real y recomendado, tiene relación a los tiempos de tramitación relacionada a los procesos expropiatorios. "/>
    <n v="308.33333333333331"/>
    <n v="6"/>
    <n v="0"/>
    <s v="No se presentan diferencia entre lo real (ejecutado) y recomendado.   "/>
    <n v="-100"/>
    <n v="18"/>
    <n v="13"/>
    <s v="La Resolución (TR) DAP N° 5 de fecha 3 de Junio de 2015, fue adjudicado el contrato por un monto de $2.244.578.660 y plazo de 365 días corridos. _x000a_Posteriormente, mediante Resolución DAP N° 372 (EX) de fecha 10/12/2015, se modificó el contrato en $499.968.159.- y un aumento de plazo de 82 días, quedando como plazo final 447 días corridos.  _x000a__x000a_La tramitación de la Resolución de Adjudicación DAP N° 05 (TR) del 03.06.2015 fue el día 30 de Junio de 2015, por lo que el contrato se inició con fecha 01 de Julio de 2015, y la fecha de término legal correspondía al día 19 de septiembre de 2016, siendo la fecha real de término de obras el día 16 de septiembre de 2016, como indica el acta de recepción provisional de fecha 20 de Octubre de 2016.  "/>
    <n v="-27.777777777777779"/>
    <s v="Variación de -30% a -0%"/>
    <n v="1"/>
    <n v="82"/>
    <m/>
    <m/>
    <m/>
    <m/>
    <m/>
    <m/>
    <m/>
    <m/>
    <m/>
    <m/>
    <m/>
    <m/>
    <n v="20"/>
    <n v="20"/>
    <n v="49"/>
    <n v="49"/>
    <n v="0"/>
    <s v="La diferencia tiene relación a los gastos asociados al pago de expropiaciones."/>
    <n v="145.00000000000003"/>
    <n v="145.00000000000003"/>
    <s v="El proyecto se ejecutó en un plazo total de 49 meses, un 145% por sobre el plazo total recomendado originalmente.  Este aumento se debe exclusivamente a un significativo aumento del plazo en el ítem Expropiación producto de los trámites judiciales propios de este proceso. Los plazos asociados a este subestimados en la fase ex-ante considerando el extraordinario aumento de este. Por otro lado, los ítems Obras Civiles y Consultoría tuvieron disminución en los plazos de -25.56% y -33.15% respectivamente y en relación a los plazos recomendados. _x000a_Si bien Obras Civiles y Consultoría tuvieron modificaciones de contrato por concepto de plazos, la obra se ejecutó conforme a lo establecido."/>
    <s v="Variación &gt; al 100%"/>
    <s v="Mayor a 3 años"/>
    <s v="11/08/2015"/>
    <n v="3419869"/>
    <n v="1634862"/>
    <n v="5054731"/>
    <n v="4945234"/>
    <n v="109497"/>
    <s v="Obras Civiles: Se cursaron 13 estados de pago entre el 26.10.2015 y el 27.09.2016 por un monto de $2.959.225.046.-_x000a_Consultorias:  Se cursaron 12 estados de pago entre el 25.08.2015 y el 22.07.2016 por un monto de $268.071.966.- "/>
    <s v="BIP &gt; SIGFE"/>
    <x v="2"/>
    <n v="11500"/>
    <n v="250"/>
    <n v="2.1739130434782608"/>
    <s v="Modificación N°1: Resolución DAP (Ex) N°372 del 10 de diciembre de 2015, tramitada el 29 de diciembre de 2015. Se otorga aumento de plazo de 82 días corridos. El monto del aumento efectivo de contrato corresponde a $499.968.159.-_x000a_La modificación de contrato n°1 se gesta debido a la inexistencia de partidas necesarias para el desarrollo de las obras, y al ajuste de las cantidades de obra del proyecto respecto al levantamiento inicial._x000a_Se debió retirar dos galpones que no permitían el desarrollo de las obras de ampliación, y generaban obstáculo en la aproximación. Para esto se dispuso el desarme, traslado y disposición final de éstos. Por otra parte fue  necesario desarrollar un nuevo foso en sector del nuevo RESA, asegurando el adecuado escurrimiento de las aguas y protegiendo la estructura de los rellenos estructurales y terraplenes. También la  modificación consideró la utilización de geotextil en el área de movimiento para asegurar la estabilidad del paquete estructural y la construcción de subdrenes de grava en sector donde se existe riesgo de afloramiento de napa freática.  También fue necesario incorporar tres portones para mejorar el acceso al nuevo umbral en caso de urgencia o emergencia._x000a__x000a_Modificación N°2: Resolución MOP (Ex) N°1945 del 23 de septiembre de 2016, tramitada el 23 de septiembre de 2016. No se otorga aumento de plazo. El monto del aumento efectivo de contrato corresponde a $214.678.227.-  e incorpora un valor proforma de $41.247.596.- _x000a_La modificación de contrato N°2, surgió para cumplir los siguientes propósitos:_x000a_Asegurar el marco presupuestario para desarrollar las obras necesarias e indispensables para el funcionamiento del recinto aeroportuario. Para esto se disminuyeron partidas que no generan inconvenientes para la operación aérea ni las labores de control y seguridad, tales como caminos interiores, mantención de obras de arte y cercos perimetrales, entendiendo que para todas las disminuciones existen alternativas actuales que suplen dicha necesidad._x000a__x000a_Por otra parte, fue necesario aumentar partidas consultadas en el proyecto, pero cuyas cantidades no correspondían a lo requerido en terreno. En general lo referido a la alimentación para el funcionamiento de las ayudas visuales. _x000a_En cuanto a las obras extraordinarias fueron para dar solución a un sector de la pista antigua que se encuentra con deformaciones, realizando un fresado, colocación de geogrillas como medida de refuerzo y por último la pavimentación del sector otorgando solución a la problemática descrita._x000a_Fue necesario ejecutar obras civiles no consultadas en el proyecto para dar funcionamiento a las instalaciones REIL y PAPI, con los respectivos cableados de estos sistemas._x000a_Respecto a los obstáculos dentro del marco del contrato, es necesario rediseñar los tendidos eléctricos existentes de los lotes circundantes, y el retiro de galpones expropiados, materias no consultadas en la modificación n°1, dado que no existían autorizaciones a acceder a dichos sitios, por no tener los procesos expropiatorios terminados a cabalidad. _x000a__x000a_ Finalmente, se mantuvo la magnitud principal, la prolongación de 250 metros de extensión hacia el norte Norte, todo en pavimento asfáltico, lo  que permite operar actualmente con una pista de 1950 metros de longitud."/>
    <s v="Se confunde unidad de medida inicial con longitud de ampliación de pista en 250 metros lineales._x000a_Si se corrige lo anterior, la longitud del proyecto es equivalente a la situación recomendada."/>
    <x v="1"/>
    <s v="La comisión de Recepción provisional constituida en terreno, pudo constatar que la obra, se encuentra terminada ._x000a_La comisión recorrió detenidamente la obra con el objeto de verificar el cumplimiento de las Bases Administrativas y Especificaciones Técnicas del contrato, comprobando que estas fueron ejecutadas conforme a las reglas técnicas y términos contractuales, por lo que se procedió a su recepción provisional sin observaciones de acuerdo a lo establecido en el articulo N° 166 del R.C.O.P. del Ministerio de Obras Públicas.    "/>
    <s v="20/10/2016"/>
    <s v="La comisión de Recepción provisional constituida en terreno, pudo constatar que la obra, se encuentra terminada ._x000a_La comisión recorrió detenidamente la obra con el objeto de verificar el cumplimiento de las Bases Administrativas y Especificaciones Técnicas del contrato, comprobando que estas fueron ejecutadas conforme a las reglas técnicas y términos contractuales, por lo que se procedió a su recepción definitiva sin observaciones de acuerdo a lo establecido en el articulo N° 176 del R.C.O.P. del Ministerio de Obras Públicas.    "/>
    <s v="11/05/2018"/>
    <s v="SI"/>
    <s v="11/11/2016"/>
    <s v="Considerando que los itinerarios ofertados dependen solo de la voluntad y decisión de los operadores y la eventualidad que estos deseen realizar una mayor cantidad de operaciones las restricciones existentes obedecen a  la baja capacidad del terminal de PAX, de las instalaciones DGAC, de la existencia de sólo 2 posiciones de aeronaves ,1 con puente de embarque y la segunda posición remota. La inexistencia de radio ayudas como un ILS (aquí la presencia de niebla en las mañanas condiciona una muy baja probabilidad de operación en horas matutinas)."/>
    <s v=""/>
    <x v="0"/>
    <s v="Negativas:_x000a_-Afectación de la carpeta de rodado del camino tras el recinto del Ad. Cañal Bajo, (Frente a destacamento del ejército de Chile), por el intensivo  transito del subcontratista que retiró el escombro proveniente del corte y proporciono el árido para la base de los 250 m. del alargue._x000a_- Corte del camino que conectaba el camino 225 con el del ejercito debiendo derivar el tránsito de los usuarios (principalmente conscriptos del ejército y otros) unos 500 m. mas al norte en el nuevo camino que conectaría a ambos nuevamente. (nuevo camino básico en malas condiciones para estos efectos)._x000a_Positivas:_x000a_-Se produjo una muy buena interacción de colaboración por parte del equipo designado por la Dirección General de Aeronáutica Civil  como contraparte técnica del proyecto que permitió dar una solución a los múltiples problemas que arrojó la nueva SLO. Esto permitió flexibilizar o mitigar algunas exigencias normativas y comenzar las operaciones en los plazos comprometidos._x000a_- Buena interacción con los propietarios afectados por los cortes a realizar a posteriori que permitieron realizar rebajes y cortes de algunos árboles antes de la gestión de expropiación efectiva, dando alivio a las principales objeciones de la SLO (aprox pista 15-33)._x000a_-Debido a la excelente programación y al control estricto del Inspector Fiscal en combinación con una muy buena coordinación con jefatura del Ad. se cumplieron con los plazos de cierre  total si afectar a las operaciones de aeronaves más qu"/>
    <s v="JOAO ANDRES ROMERO BRAVO"/>
    <x v="46"/>
    <s v=" "/>
    <s v=""/>
    <s v="LOURDES VELEZ"/>
    <s v="DEPARTAMENTO DE ESTUDIOS - MDS"/>
    <s v="23/05/2014"/>
    <s v="23/05/2014"/>
    <n v="0"/>
    <s v="11/07/2014"/>
    <n v="49"/>
    <s v="03/06/2015"/>
    <n v="327"/>
    <s v="03/06/2015"/>
    <n v="0"/>
    <s v="03/06/2015"/>
    <n v="0"/>
    <s v="11/08/2015"/>
    <n v="69"/>
    <s v="26/10/2015"/>
    <n v="76"/>
    <n v="521"/>
    <n v="521"/>
    <s v="Las mayores diferencias se presentan en los hitos (3 y 8):_x000a_Creación de asignación presupuestaria que da origen a la ejecución (hito 3):_x000a__x000a_Primer Gasto con cargo al proyecto del primer contrato de obra civil (hito 8):   _x000a_El primer estado de pago, se generó con fecha (26.10.2015) por un monto de $146.950.023, el cual considero movimiento de tierra (Excavación en Terreno de Cualquier Naturaleza  y formación y Construcción de Terraplenes), lo que representó un 6,3% del avance físico adjudicado."/>
    <s v="A SERIE DE PRECIOS UNITARIOS"/>
    <n v="1"/>
    <s v=""/>
    <s v=""/>
    <s v=""/>
    <s v=""/>
    <s v="SI"/>
    <s v="SERVICIO"/>
    <s v="SI"/>
    <s v="SERVICIO"/>
    <s v="unidad formuladora, financiera y técnica: DAP MOP"/>
    <n v="235245"/>
    <n v="0"/>
    <n v="0"/>
    <n v="1265802"/>
    <n v="1030"/>
    <n v="3255849"/>
    <n v="0"/>
    <n v="0"/>
    <n v="0"/>
    <n v="0"/>
    <n v="4757926"/>
    <n v="235245"/>
    <n v="0"/>
    <n v="0"/>
    <n v="1265802"/>
    <n v="1030"/>
    <n v="3255849"/>
    <n v="0"/>
    <n v="0"/>
    <n v="0"/>
    <n v="0"/>
    <n v="4757926"/>
    <s v="Situación Real:_x000a_Expropiaciones M$ 1.634.736_x000a_Gastos Administrativos: M$ 126_x000a_Consultorias: M$268.071_x000a_Obras Civiles: M$ 3.419.193"/>
    <n v="268071"/>
    <n v="0"/>
    <n v="0"/>
    <n v="1634736"/>
    <n v="126"/>
    <n v="3151193"/>
    <n v="0"/>
    <n v="0"/>
    <n v="0"/>
    <n v="0"/>
    <n v="5054126"/>
    <s v="Por Resolución (TR) DAP N° 5 de fecha 3 de junio de 2015, fue adjudicado el contrato “AMPLIACIÓN ÁREA DE MOVIMIENTO AD. CAÑAL BAJO, OSORNO, X REGIÓN”, por un monto de $2.244.578.660, y con un plazo de 365 días corridos a la empresa Constructora Bitumix S.A. _x000a__x000a_Modificaciones del contrato:_x000a__x000a_-DAP N° 372 (EX) del 10.12.15 =_x0009_$499.968.159_x000a_-MOP N° 1945 (EX) del 23.09.16 =_x0009_$214.678227_x000a_-MOP N° 1945 (EX) del 23.09.16 (proforma) =_x0009_$41.247.596_x000a__x000a_Estados de pago_x000a_- E. Pago (1) = $146.950.023.- (26.10.2015)_x000a_- E. Pago (2) = $329.726.835.- (23.11.2015)_x000a_- E. Pago (3) = $223.408.526.- (17.12.2015)_x000a_- E. Pago (4) = $500.003.987.- (29.12.2015)_x000a_- E. Pago (5) = $199.644.265.- (25.01.2016)_x000a_- E. Pago (6) = $462.091.670.- (23.02.2016)_x000a_- E. Pago (7) = $430.217.095.- (24.03.2016)_x000a_- E. Pago (8) = $107.527.465.- (25.04.2016)_x000a_- E. Pago (9) = $107.089.228.- (25.05.2016)_x000a_- E. Pago (10) = $62.385.139.- (21.06.2016)_x000a_- E. Pago (11) = Canje de Retenciones $137.227.341 (25.08.2016)_x000a_- E. Pago (12) = $541.595.934.- (27.09.2016)_x000a_- E. Pago (13) = $41.247.596.- (27.09.2016)_x000a_- E. Pago (14) = $-$ 693.814.- (30.01.2018)_x000a__x000a_Consultorias _x000a_La asesoría fue realizada por el Consultor Ingenieros Civiles Ingenet Ltda _x000a_Modificaciones del contrato:_x000a_-Resolución  DAP N° 004 (TR) del 05.05.2015 contrato inicial = $272.178.768_x000a_- Aumento de servicios = $4.421.359_x000a_-Disminución de servicios = $19.764.940_x000a_- Aprueba reajustes del contrato = $11.236.779_x000a__x000a_Estados de pago_x000a_- E. Pago (1) = $14.132.897.- (25.08.2015)_x000a_- E. Pago (2) = $20.326.013.- (23.09.2015)_x000a_- E. Pago (3) = $21.191.460.- (26.10.2015)_x000a_- E. Pago (4) = $20.896.486.- (23.11.2015)_x000a_- E. Pago (5) = $23.005.527.- (16.12.2015)_x000a_- E. Pago (6) = $27.921.470.- (25.01.2016)_x000a_- E. Pago (7) = $25.992.480.- (23.02.2016)_x000a_- E. Pago (8) = $26.064.668.- (24.03.2016)_x000a_- E. Pago (9) = $26.164.237.- (25.04.2016)_x000a_- E. Pago (10) = $26.248.871.- (25.05.2016)_x000a_- E. Pago (11) = $26.308.612.- (21.06.2016)_x000a_- E. Pago (12) = $9.819.245.- (22.07.2016)"/>
    <n v="268071"/>
    <n v="0"/>
    <n v="0"/>
    <n v="1634736"/>
    <n v="126"/>
    <n v="3151193"/>
    <n v="0"/>
    <n v="0"/>
    <n v="0"/>
    <n v="0"/>
    <n v="5054126"/>
    <s v="La principal diferencia, se presenta en las expropiaciones, ya que no considera el pago de sentencias ejecutoriadas por juicio básico de reclamación respecto de valor pagado ante tribunal en proyecto, Lote(s): 1-10-11-12-14-19-4-9 por un monto de M$109.496, el cual se ejecutó el año 2018.  "/>
    <n v="108892"/>
    <x v="0"/>
    <n v="268071"/>
    <n v="0"/>
    <n v="0"/>
    <n v="1525239"/>
    <n v="126"/>
    <n v="3151798"/>
    <n v="0"/>
    <n v="0"/>
    <n v="0"/>
    <n v="0"/>
    <n v="4945234"/>
    <n v="285383"/>
    <n v="0"/>
    <n v="0"/>
    <n v="1644056"/>
    <n v="136"/>
    <n v="3355967"/>
    <n v="0"/>
    <n v="0"/>
    <n v="0"/>
    <n v="0"/>
    <n v="5285542"/>
    <s v="Negativas_x000a_1.1.- Afectación de la carpeta de rodado del camino tras el recinto del Ad. cañal Bajo, (Frente a destacamento del ejército de Chile), por el intensivo  transito del subcontratista que retiró el escombro proveniente del corte y proporciono el árido para la base de los 250 m. del alargue._x000a_1.2.- Corte del camino que conectaba el camino 225 con el del ejercito debiendo derivar el tránsito de los usuarios (principalmente conscriptos del ejército y otros) unos 500 m. mas al norte en el nuevo camino que conectaría a ambos nuevamente. (nuevo camino básico en malas condiciones para estos efectos)._x000a__x000a_Positivas_x000a_1.3.- Se produjo una muy buena interacción de colaboración por parte del equipo designado por la DGAC como contraparte técnica del proyecto que permitió dar una solución a los múltiples problemas que arrojó la nueva SLO. Esto permitió flexibilizar o mitigar algunas exigencias normativas y comenzar las operaciones en los plazos comprometidos._x000a_1.4.- Buena interacción con los propietarios afectados por los cortes a realizar a posteriori que permitieron realizar rebajes y cortes de algunos árboles antes de la gestión de expropiación efectiva, dando alivio a las principales objeciones de la SLO (aprox pista 15-33)._x000a_1.5.-Debido a la excelente programación y al control estricto del IF en combinación con una muy buena coordinación con jefatura del Ad. se cumplieron con los plazos de cierre  total si afectar a las operaciones de aeronaves más que en los días del cierre pr"/>
    <n v="285214"/>
    <n v="0"/>
    <n v="0"/>
    <n v="1534673"/>
    <n v="1249"/>
    <n v="3947428"/>
    <n v="0"/>
    <n v="0"/>
    <n v="0"/>
    <n v="0"/>
    <n v="5768564"/>
    <n v="0"/>
    <n v="293002"/>
    <n v="0"/>
    <n v="0"/>
    <n v="1753554"/>
    <n v="136"/>
    <n v="3446122"/>
    <n v="0"/>
    <n v="0"/>
    <n v="0"/>
    <n v="0"/>
    <n v="5492814"/>
    <n v="285383"/>
    <n v="0"/>
    <n v="0"/>
    <n v="1753554"/>
    <n v="136"/>
    <n v="3355966"/>
    <n v="0"/>
    <n v="0"/>
    <n v="0"/>
    <n v="0"/>
    <n v="5395039"/>
    <n v="-4.7802191325258754"/>
    <n v="-6.4751816916653766"/>
    <n v="-14.983477849374328"/>
    <n v="-1.7800529928739595"/>
    <m/>
    <n v="21580.155999999999"/>
    <n v="13423.864"/>
    <s v="Los montos contratados y costos reales del proyecto no tuvieron modificaciones significativas con respecto a los montos recomendados originalmente. El ítem Expropiación registró un alza de sus costos reales respecto al recomendado de 14,26%, debido principalmente a los costos asociados a los procesos judiciales. El ítem Obras Civiles registró una baja de 14%98 de sus costos reales en relación a lo recomendado, debido a que durante el proceso de licitación la empresa contratista realizó una oferta por debajo del monto establecido. No obstante, durante la ejecución del proyecto existieron dos modificaciones de contratos que involucraron aumentos en los montos. _x000a_Gastos Administrativos presenta una baja de 89,11% en relación a lo recomendado, en tanto Consultoría no presenta variación significativa, tanto en lo contratado como en lo gastado. _x000a_ "/>
    <s v="Variación de 0 a +-10%"/>
    <s v="Variación entre el -10% al -20%"/>
    <s v="Grande"/>
    <s v="Muy Grande"/>
    <s v="JOAO ANDRES ROMERO BRAVO"/>
    <x v="22"/>
    <s v=" "/>
    <s v=""/>
    <s v="LOURDES VELEZ"/>
    <s v="DEPARTAMENTO DE ESTUDIOS - MDS"/>
    <s v="NO"/>
    <m/>
    <m/>
    <m/>
    <s v=" "/>
    <x v="1"/>
    <s v="NO"/>
    <m/>
    <m/>
    <m/>
    <m/>
    <s v="No aplica._x000a_La pregunta normativa es si la idi requería ser reevaluada o no, y a partir de ello au análisis. Además, la reevaluación no es sólo por monto de inversión."/>
    <x v="0"/>
    <s v="VAN SOCIAL"/>
    <n v="6680"/>
    <n v="6247.14"/>
    <n v="-6.4799401197604745"/>
    <x v="0"/>
    <s v="TIR SOCIAL"/>
    <n v="19.3"/>
    <n v="18.05"/>
    <n v="-6.476683937823835"/>
    <s v="indicadores de resultados son dependientes del tiempo. Por tanto, no se dispone de los antecedentes en carpeta digital del bip para su actualización. Sin embargo, se asume el porcentaje de disminución en los costos (-6.48%) que registró el proyecto."/>
    <x v="0"/>
    <s v="El proyecto se ejecutó en un plazo total de 49 meses, un 145% por sobre el plazo total recomendado originalmente.  Este aumento se debe exclusivamente a un significativo aumento del plazo en el ítem Expropiación debido a los trámites y proceso judiciales asociados a este ítem. _x000a_En relación a los costos de la iniciativa, no se observan variaciones significativas, excepto en el ítem Expropiación que registra un ligero aumento. Si bien existieron modificaciones de contratos en términos de montos, no hubo reevaluación del proyecto. _x000a_En relación a la magnitud de la obra, se confunde unidad de medida inicial la cual se corrige con longitud de ampliación de pista en 250 metros lineales. _x000a_Finalmente, el proyecto se ejcuta de acuerdo al diseño original recomendado. "/>
    <s v="BERNARDA GALLARDO OLIVIERI"/>
    <s v="SEREMI DE DESARROLLO SOCIAL REGION DE LOS LAGOS"/>
    <s v="LOURDES VELEZ"/>
    <s v="DEPARTAMENTO DE ESTUDIOS - MDS"/>
  </r>
  <r>
    <s v="30167423-0"/>
    <s v="CONSTRUCCION ZÓCALOS TURÍSTICOS CONSTITUCIÓN"/>
    <x v="0"/>
    <x v="0"/>
    <s v="TALCA"/>
    <s v="CONSTITUCION"/>
    <s v="7 - REGION DEL MAULE"/>
    <x v="11"/>
    <x v="22"/>
    <x v="37"/>
    <x v="1"/>
    <x v="1"/>
    <s v="GOBIERNO REGIONAL - REGION DEL MAULE"/>
    <s v="GOBIERNO REGIONAL"/>
    <s v="GOBIERNO REGIONAL"/>
    <s v="FINALIZADO"/>
    <x v="0"/>
    <s v="PERFIL"/>
    <s v="LA AUSENCIA DE ELEMENTOS DE APOYO QUE PERMITAN UNA MAYOR Y MEJOR COMPRENSIÓN DEL PAISAJE, SUMADO A LA ACCIÓN DEL TERREMOTO Y POSTERIOR MAREMOTO DEL 27 DE FEBRERO DEL AÑO 2010, HAN GENERADO UNA PÉRDIDA EN EL USO TURÍSTICO DEL BORDE COSTERO DE CONSTITUCIÓN"/>
    <s v="CON EL FIN DE PROVEER ESPACIOS QUE PERMITAN UN MAYOR DESARROLLO TURÍSTICO PARA LA ZONA Y SE CONVIERTAN EN REFERENTES QUE SE CONSTITUYAN ADEMÁS EN POLOS DE ATRACCIÓN, SE PLANTEA LA CONSTRUCCIÓN DE LOS SIGUIENTES MIRADORES, LOS QUE PERMITIRÁN DISFRUTAR DE LA BELLEZA ESCÉNICA DE CADA UNA DE LOS SECTORES PROPUESTOS: 1. MIRADOR PUNTA VENTANAS, 2. MIRADOR ROCA CALABOCILLOS, A. MIRADOR ROCA CALABOCILLOS NORTE, B. MIRADOR ROCA CALABOCILLOS SUR, 3. MIRADOR PLAYA CALABOCILLOS, A. MIRADOR PLAYA CALABOCILLOS NORTE, B. MIRADOR PLAYA CALABOCILLOS SUR, 4. MIRADOR CERRO DE ARENA"/>
    <n v="55778"/>
    <s v="PRES"/>
    <s v="RECONSTRUCCION SISMO 2010"/>
    <s v=" "/>
    <m/>
    <m/>
    <m/>
    <m/>
    <m/>
    <m/>
    <m/>
    <m/>
    <m/>
    <m/>
    <s v=""/>
    <m/>
    <m/>
    <m/>
    <m/>
    <m/>
    <n v="8"/>
    <n v="0"/>
    <s v="No hay variación entre Plazo Recomendado y Plazo Real."/>
    <n v="-100"/>
    <n v="4"/>
    <n v="53"/>
    <s v="Este Proyecto se ejecuta mediante 2 contratos, los cuales son,_x000a_A.  Trato Directo 03-2014, mediante Resolución N° 744 del 10.03.2014, por un monto de $ 64.930.327 y contempla lo siguiente:_x000a_       - Mirador Punta Ventanas._x000a_       - Mirador Roca Calabocillos Sur._x000a_       - Mirador Playa Calabocillos Norte._x000a_       - Mirador Playa Calabocillos Sur._x000a_B.   Licitación Pública N° 125-2017, mediante Resolución N° 1456 del 27.04.2017, por un monto de $ 41.776.228 y contempla lo _x000a_       siguiente:_x000a_       - Mirador Cerro de Arena._x000a_       - Mirador Puerto Maguellines. (Reemplaza Mirador Roca Calabocillos Norte) "/>
    <n v="1225"/>
    <s v="Variación &gt; al 100%"/>
    <s v="No hay"/>
    <s v="No hay"/>
    <m/>
    <m/>
    <m/>
    <m/>
    <m/>
    <m/>
    <m/>
    <m/>
    <m/>
    <m/>
    <m/>
    <m/>
    <n v="4"/>
    <n v="4"/>
    <n v="53"/>
    <n v="53"/>
    <n v="0"/>
    <s v="Este proyecto se ejecutó mediante 2 contratos desfasados en el tiempo, uno en el 2014 y el otro en el 2018. El desfase en el tiempo se debe a que se realizó un cambio en el proyecto, se reemplazó el Mirador Roca Calabocillos Norte por el Mirador Puerto Maguellines, lo que involucró diseños y aprobaciones respectivas por parte de SERVIU Maule y GORE._x000a_    "/>
    <n v="1225"/>
    <n v="1225"/>
    <s v="El proyecto se ejecutó en un plazo total de 53 meses, un 1225% sobre el plazo originalmente recomendado.  Este extraordinario aumento se debió principalmente, según informa la institución técnica, a que el proyecto se ejecutó mediante 2 contratos desfasados en el tiempo, uno en el 2014 y el otro en el 2018. El desfase en el tiempo se debe a que se realizó un cambio en el proyecto, se reemplazó el Mirador Roca Calabocillos Norte por el Mirador Puerto Maguellines, lo que involucró diseños y aprobaciones respectivas por parte de SERVIU Maule y GORE."/>
    <s v="Variación &gt; al 100%"/>
    <s v="Mayor a 3 años"/>
    <s v="31/03/2014"/>
    <n v="106708"/>
    <n v="311"/>
    <n v="107019"/>
    <n v="102685"/>
    <n v="4334"/>
    <s v="Este Proyecto se desarrolla mediante 2 contratos, cuyo detalle es el siguiente,_x000a_A.  Trato Directo 03-2014, mediante Resolución N° 744 del 10.03.2014 , con un monto de $ 64.930.327 y contempla los siguientes miradores:_x000a_       - Mirador Punta Ventanas._x000a_       - Mirador Roca Calabocillos Sur._x000a_       - Mirador Playa Calabocillos Norte._x000a_       - Mirador Playa Calabocillos Sur._x000a_B.   Licitación Pública N° 125-2017, mediante Resolución N° 1456 del 27.04.2017, con un monto de $ 41.776.228 y contempla los siguientes _x000a_      miradores:_x000a_       - Mirador Cerro de Arena._x000a_       - Mirador Puerto Maguellines. (Reemplaza Mirador Roca Calabocillos Norte) "/>
    <s v="BIP &gt; SIGFE"/>
    <x v="7"/>
    <n v="6"/>
    <n v="6"/>
    <n v="100"/>
    <s v="Esta Iniciativa tuvo un reemplazo de unidad, no cambiando la magnitud del proyecto. Se reemplazó &quot;Mirador Roca Calabocillos Norte&quot; por &quot;Mirador Puerto Maguellines&quot;, lo anterior debido a deficiencias técnicas del primer proyecto, lo cual avala Informe de Ingeniería SERVIU Maule. "/>
    <s v="No hubo variaciones."/>
    <x v="2"/>
    <s v="Esta Iniciativa se ejecutó mediante 2 contratos desfasados en el tiempo, y por ende su recepción de obra también fue desfasada en el tiempo, cuyo detalle es el siguiente:_x000a__x000a_- 1° Contrato, Trato Directo N° 03-2014, su fecha de término contractual el 30.05.2014. Su Acta de Recepción con Reserva es de fecha 16.06.2014, cuyas observaciones fueron subsanadas por la empresa contratista en el plazo otorgado por la Comisión._x000a__x000a_- 2° Contrato, Licitación Pública N° 125-2017, su fecha de término contractual el 06.08.2018. Su Acta de Recepción con Reserva es de fecha 03.09.2018, cuyas observaciones fueron subsanadas por la empresa contratista en el plazo otorgado por la Comisión."/>
    <s v="03/09/2018"/>
    <s v="El 1° Contrato posee Recepción Definitiva, la cual se informó a la Jefa de Análisis y Control de Gestión GORE Maule, Sra. Magdalena Barría Fuentes, mediante ORD. N° 5537 del 05.10.2016, que la obra no presenta deficiencias o daños producto de mala ejecución,  a fin de devolver la Boleta de Garantía por Buena Ejecución._x000a_Para el 2° Contrato de esta Iniciativa, se planifica su Recepción Definitiva en el mes de Septiembre de 2020. "/>
    <s v="03/09/2020"/>
    <s v="SI"/>
    <s v="03/09/2018"/>
    <s v="Nuestro Servicio no está en conocimiento de situaciones que estén afectando la normal operación del proyecto."/>
    <s v=""/>
    <x v="0"/>
    <s v="En el transcurso de materialización de esta iniciativa, se pudo rectificar y rediseñar parte de este, ya que se cambió el Mirador Roca Calabocillos Norte, ya que presentaba deficiencias en su diseño, a lo cual se realizaron las gestiones pertinentes y en su reemplazo se propuso el Mirador Puente Maguellines, el cual finalmente se licitó y construyó."/>
    <s v="RODRIGO GONZALEZ CAMPOS"/>
    <x v="47"/>
    <s v="HUGO VASQUEZ"/>
    <s v="DEPARTAMENTO DE INVERSIONES - MDS"/>
    <s v=" "/>
    <s v=""/>
    <s v="05/11/2013"/>
    <s v="05/11/2013"/>
    <n v="0"/>
    <s v="16/12/2013"/>
    <n v="41"/>
    <s v="29/09/2017"/>
    <n v="1383"/>
    <s v="31/03/2014"/>
    <m/>
    <s v="31/03/2014"/>
    <m/>
    <s v="31/03/2014"/>
    <n v="0"/>
    <s v="13/05/2014"/>
    <n v="43"/>
    <n v="189"/>
    <n v="189"/>
    <s v="El primer gasto administrativo se anticipo en septiembre de 2017 para la publicación de la licitación de pública ID 653-125-LP17, correspondiente a la segunda etapa del proyecto, el cual comenzó a ejecutarse el 09/05/2018._x000a_Las principales diferencias se explican debido a que el proyecto se ejecutó en dos etapas, una el año 2014 y la segunda el año 2018, lo cual explica la diferencia de días entre el primer gasto administrativo y la suscripción del primer contrato."/>
    <s v="A SUMA ALZADA SIN REAJUSTE"/>
    <n v="2"/>
    <s v=""/>
    <s v=""/>
    <s v=""/>
    <s v=""/>
    <s v=""/>
    <s v=""/>
    <s v="SI"/>
    <s v="GORE MAULE"/>
    <s v="Se realizó un diseño en el marco del Plan de Reconstrucción Sustentable de Constitución, antes de postularlo al SNI se presentó en el sitio de donaciones del Ministerio de Hacienda."/>
    <n v="0"/>
    <n v="0"/>
    <n v="0"/>
    <n v="0"/>
    <n v="0"/>
    <n v="112758"/>
    <n v="0"/>
    <n v="0"/>
    <n v="0"/>
    <n v="0"/>
    <n v="112758"/>
    <n v="0"/>
    <n v="0"/>
    <n v="0"/>
    <n v="0"/>
    <n v="0"/>
    <n v="112758"/>
    <n v="0"/>
    <n v="0"/>
    <n v="0"/>
    <n v="0"/>
    <n v="112758"/>
    <s v="Mediante Resolución (A) N° 218 de fecha 31/12/2013 se aprueba Convenio Mandato del proyecto en donde se aprueba un monto de M$ 112.758. Posteriormente, mediante Resolución (A) N° 76 de fecha 30/07/2017 se aprueba modificación de Convenio Mandato del mismo proyecto, en donde se incorpora el ítem Gastos Administrativos (M$ 311)._x000a_El proyecto se financió en dos etapas. El primer contrato fue suscrito el año 2014 por un monto de $ 64.930.327. El segundo contrato se ejecutó el año 2018 por un monto de $ 41.776.228. "/>
    <n v="0"/>
    <n v="0"/>
    <n v="0"/>
    <n v="0"/>
    <n v="311"/>
    <n v="106707"/>
    <n v="0"/>
    <n v="0"/>
    <n v="0"/>
    <n v="0"/>
    <n v="107018"/>
    <s v="1er Contrato: _x000a_Año: 2014 _x000a_Fecha de inicio: 31/03/2014 _x000a_Monto contratado: $ 64.930.327_x000a_Contratista: Urbana Constructora E Inmobiliaria Limitada_x000a__x000a_2do Contrato:_x000a_Año: 2018_x000a_Fecha de inicio: 09/05/2018_x000a_Monto contratado $ 41.776.228_x000a_Contratista: Constructora Mas Spacio Spa"/>
    <n v="0"/>
    <n v="0"/>
    <n v="0"/>
    <n v="0"/>
    <n v="311"/>
    <n v="106707"/>
    <n v="0"/>
    <n v="0"/>
    <n v="0"/>
    <n v="0"/>
    <n v="107018"/>
    <s v="Obras Civiles_x000a_Año 2014:  $ 64.930.327_x000a_E.P. N°1: $ 19.278.470   (13/05/2014)_x000a_E.P. N°2: $ 27.169.471   (30/06/2014)_x000a_E.P. N°3: $ 15.341.530   (30/06/2014)_x000a_E.P. N°4: $    3.140.856   (30/10/2014)_x000a__x000a_Obras Civiles_x000a_Año 2018:  $ 41.776.228_x000a_E.P. N°1: $ 12.221.387   (29/06/2018)_x000a_E.P. N°2: $ 25.222.538   (31/07/2018)_x000a_E.P. N°3: $   4.332.303   (31/12/2018)_x000a__x000a_Gastos Administrativos_x000a_Año 2017:  $ 311.000_x000a__x000a_Las fechas de los estados de pago informadas son las fechas del sistema de gestión Methasys, la cual corresponde a cuando se generó la caratula de pago por parte del Gobierno Regional."/>
    <n v="4333"/>
    <x v="0"/>
    <n v="0"/>
    <n v="0"/>
    <n v="0"/>
    <n v="0"/>
    <n v="311"/>
    <n v="102374"/>
    <n v="0"/>
    <n v="0"/>
    <n v="0"/>
    <n v="0"/>
    <n v="102685"/>
    <n v="0"/>
    <n v="0"/>
    <n v="0"/>
    <n v="0"/>
    <n v="319"/>
    <n v="110503"/>
    <n v="0"/>
    <n v="0"/>
    <n v="0"/>
    <n v="0"/>
    <n v="110822"/>
    <s v="El proyecto se ejecutó primeramente el año 2014, en donde se cancelaron $ 64.930.327. Posteriormente, el año 2017, se anticiparon recursos para el ítem Gastos Administrativos, con la finalidad de cancelar la publicación de la licitación de la segunda parte del proyecto, la cual se ejecutó el año 2018 por un monto de $ 41.776.228."/>
    <n v="0"/>
    <n v="0"/>
    <n v="0"/>
    <n v="0"/>
    <n v="0"/>
    <n v="138740"/>
    <n v="0"/>
    <n v="0"/>
    <n v="0"/>
    <n v="0"/>
    <n v="138740"/>
    <n v="120286"/>
    <n v="0"/>
    <n v="0"/>
    <n v="0"/>
    <n v="0"/>
    <n v="319"/>
    <n v="114838"/>
    <n v="0"/>
    <n v="0"/>
    <n v="0"/>
    <n v="0"/>
    <n v="115157"/>
    <n v="0"/>
    <n v="0"/>
    <n v="0"/>
    <n v="0"/>
    <n v="319"/>
    <n v="114838"/>
    <n v="0"/>
    <n v="0"/>
    <n v="0"/>
    <n v="0"/>
    <n v="115157"/>
    <n v="-16.997981836528766"/>
    <n v="-16.997981836528766"/>
    <n v="-17.22790831771659"/>
    <n v="0"/>
    <n v="-4.2640041235056492"/>
    <n v="19192.833333333332"/>
    <n v="19139.666666666668"/>
    <s v="Los montos contratados y costos reales del proyecto tuvieron una baja respecto al monto originalmente recomendado de 17,42% y 17,19% respectivamente. La variación en el monto se debió fundamentalmente a sobreestimación de precios, contratándose a empresas por valores inferiores a los estipulados. El proyecto tuvo una reevaluación debido fundamentalmente a cambios en el diseño y  emplazamiento de un zócalo._x000a_No hay modificaciones inferiores al 10%."/>
    <s v="Variación entre el -10% al -20%"/>
    <s v="Variación entre el -10% al -20%"/>
    <s v="Pequeño"/>
    <s v="Pequeño"/>
    <s v="PATRICIO FERNANDOIS PINO"/>
    <x v="23"/>
    <s v="HUGO VASQUEZ"/>
    <s v="DEPARTAMENTO DE INVERSIONES - MDS"/>
    <s v=" "/>
    <s v=""/>
    <s v="NO"/>
    <m/>
    <m/>
    <m/>
    <s v=" "/>
    <x v="1"/>
    <s v="SI"/>
    <n v="3"/>
    <n v="138740"/>
    <n v="120286"/>
    <n v="-13.301138820815916"/>
    <s v="La reevaluación se debió fundamentalmente a cambios en el diseño y  emplazamiento de un zócalo."/>
    <x v="1"/>
    <s v="COSTO ANUAL EQUIVALENTE"/>
    <n v="20780"/>
    <n v="20780"/>
    <n v="0"/>
    <x v="1"/>
    <s v=""/>
    <m/>
    <m/>
    <m/>
    <s v="No hay variaciones significativas en la inversión y costos de operación y mantención."/>
    <x v="1"/>
    <s v="El proyecto se ejecutó en un plazo total de 53 meses, un 1225% sobre el plazo originalmente recomendado.  Este extraordinario aumento se debió principalmente, según informa la institución técnica, a que el proyecto se ejecutó mediante 2 contratos desfasados en el tiempo, uno en el 2014 y el otro en el 2018. _x000a_En relación a los costos, estos fueron inferiores a los recomendados dada una sobreestimación de precios, contratándose a empresas por valores inferiores a los estipulados. El proyecto tuvo una reevaluación debido fundamentalmente a cambios en el diseño y  emplazamiento de un zócalo. No hay modificaciones inferiores al 10%._x000a_La magnitud de la iniciativa no tuvo variaciones, construyéndose los seis miradores estipulados originalmente. _x000a_En conclusión, el proyecto no sufrió desviaciones importantes, exceptuando plazos, ítem que se atrasó considerablemente por la gestión y gasto de los recursos financieros."/>
    <s v="HUGO VASQUEZ"/>
    <s v="DEPARTAMENTO DE INVERSIONES - MDS"/>
    <s v="LOURDES VELEZ"/>
    <s v="DEPARTAMENTO DE ESTUDIOS - MDS"/>
  </r>
  <r>
    <s v="30108442-0"/>
    <s v="REPOSICION MEDIALUNA DE PELARCO"/>
    <x v="0"/>
    <x v="0"/>
    <s v="TALCA"/>
    <s v="PELARCO"/>
    <s v="7 - REGION DEL MAULE"/>
    <x v="6"/>
    <x v="9"/>
    <x v="38"/>
    <x v="1"/>
    <x v="1"/>
    <s v="GOBIERNO REGIONAL - REGION DEL MAULE"/>
    <s v="GOBIERNO REGIONAL"/>
    <s v="GOBIERNO REGIONAL"/>
    <s v="FINALIZADO"/>
    <x v="1"/>
    <s v="PERFIL"/>
    <s v="LA MEDIALUNA MUNICIPAL DE PELARCO TIENE SU INFRAESTRUCTURA EN MAL ESTADO, ADEMAS NO TIENE LAS DIMENSIONES EXIGIDAS POR LA FEDERACION DE RODEO DE CHILE Y CARECE TAMBIEN DE ALGUNAS DEPENDENCIAS BASICAS COMO ENFERMERIA, BODEGA, BOLETERIA, KIOSCO DE VENTAS, OFICINA DE INSCRIPCION, ETC."/>
    <s v="EL PROYECTO CONSIDERA LA REPOSICION TOTAL DE LA MEDIALUNA EN MADERA IMPREGNADA DE LA ESCUADRIA SEÑALADA EN ESPECIFICACIONES TECNICAS Y PLANOS. INCLUYE GRADERIAS, CASETA PARA JUECES Y PRENSA, ZONA DE GRUPO FOLKLORICO, CORRALES DE ANIMALES Y SUS RESPECTIVAS &quot;MANGAS&quot;, BEBEDEROS, CARGADERO DE ANIMALES, BOLETERIAS, ENFERMERIA, BODEGAS, OFICINAS, ETC"/>
    <n v="65"/>
    <s v=" "/>
    <s v=" "/>
    <s v=" "/>
    <n v="1"/>
    <n v="0"/>
    <s v="La Dirección de Finanzas de la Municipalidad no entregó la información a tiempo para poder cumplir con los plazos establecidos y adjuntar información. Se espera observación de este punto para poder subir información posteriormente._x000a__x000a_Se completa información de plazos de acuerdo a las fechas que entrega el sistema y de esta forma poder enviar lo que se tiene de información EX-POST."/>
    <n v="-100"/>
    <m/>
    <m/>
    <m/>
    <m/>
    <m/>
    <m/>
    <s v=""/>
    <m/>
    <m/>
    <m/>
    <m/>
    <m/>
    <n v="4"/>
    <n v="0"/>
    <s v="La Dirección de Finanzas de la Municipalidad no entregó la información a tiempo para poder cumplir con los plazos establecidos y adjuntar información. Se espera observación de este punto para poder subir información posteriormente._x000a__x000a_Se completa información de plazos de acuerdo a las fechas que entrega el sistema y de esta forma poder enviar lo que se tiene de información EX-POST."/>
    <n v="-100"/>
    <n v="4"/>
    <n v="44"/>
    <s v="Cuando se comienza la ejecución de las obras fue necesario contar con un informe de un ingeniero revisor de cálculo estructural y de revisor independiente de arquitectura, por lo que se solicita un primer aumento de obra, lo que fue aprobado el 14 de agosto del año 2015, por un monto de $48.548.109._x000a_Con los resultados de los informes de cálculo estructural y arquitectura, se detectan falencias en el diseño del proyecto, por lo que se debe realizar un segundo aumento de obra por $253.573.069. _x000a_El día 01 de febrero del 2016 por sugerencia del Gobierno regional del Maule y en conjunto con la empresa se determina detener las obras._x000a_Con fecha 21 de julio de 2016 se aprueban los recursos a las obras extraordinarias, posteriormente contraloría recomienda dar término al contrato actual y volver a licitar como una segunda etapa del proyecto, lo que queda decretado el día 30 de agosto del 2016 decreto alcaldicio N°1208. _x000a_Con fecha 4 de octubre del 2016 el gobierno regional aprueba la modificación de convenio mandato para proceder con proceso de liquidación y licitación para la segunda etapa del proyecto._x000a_24 de abril del 2017 se realiza el Acta de recepción única (2),  debido a observaciones realizadas por el gobierno regional en el Acta de recepción única (1)._x000a_Se finiquita el contrato inicial y la municipalidad procedió a realizar el proceso de licitación para la segunda etapa la primera licitación fue 10.11.2016 y  fue declarada desierta por no presentarse oferentes con fecha 12.12.2016._x000a_Se llama a licitación privada con fecha 28.12.2016 y nuevamente el proceso es declarado desierto por no haberse presentado oferentes según decreto con fecha 12.01.2017, por lo anterior es que se solicita realizar un trato directo, lo cual es aprobado y se procede a contratar a la empresa Comercial Garcés Silva LTDA. la misma empresa que comenzó la ejecución del proyecto._x000a_En cuanto a los plazos, el contrato tiene una duración de 270 días de corridos a partir del comienzo de las obras y el monto es de $313.334.153._x000a_Con fecha 24.07.20198 la empresa solicita un aumento de plazo de 90 días corridos, por unas piezas metálicas con una resistencia determinada, la que no existía en el mercado en ese momento. _x000a_Con fecha 6 de agosto de 2018 ingresa a la Municipalidad el ord n° 2216 del gobierno regional del Maule, el que indica aprobación a la modificación, dejando como nueva fecha de término del proceso el día 04.10.2018._x000a_Mediante el decreto exento N° 1741 con fecha 05.12.2018, en el cual se recepciona la obra de acuerdo al Acta de recepción provisoria (2) de fecha 04.12.2018.-"/>
    <n v="1000"/>
    <s v="Variación &gt; al 100%"/>
    <n v="1"/>
    <n v="90"/>
    <m/>
    <m/>
    <m/>
    <m/>
    <m/>
    <m/>
    <m/>
    <m/>
    <m/>
    <m/>
    <m/>
    <m/>
    <n v="4"/>
    <n v="4"/>
    <n v="44"/>
    <n v="44"/>
    <n v="0"/>
    <s v="El principal problema con el desarrollo del proyecto se encuentra en el término anticipado de contrato y el nuevo proceso para continuar la ejecución de la medialuna en una segunda etapa._x000a_Además de los cambios de materiales y cumplimiento de normativa vigente (accesibilidad universal)."/>
    <n v="1000"/>
    <n v="1000"/>
    <s v="El proyecto fue ejecutado en un plazo total de 44 meses, un 1010% sobre el plazo recomendado. _x000a_Según los antecedentes presentados por la institución técnica, se realizó la entrega de terreno del proyecto y con fecha 04.12.2018 se efectuó la recepción provisoria definitiva, con observaciones subsanadas, transcurriendo 44 meses. La institución técnica detalla los hechos que generaron este aumento significativo del proyecto recomendado, que consideraba 4 meses, y que a continuación se cita:_x000a_Cuando se comienza la ejecución de las obras fue necesario contar con un informe de un ingeniero revisor de cálculo estructural y de revisor independiente de arquitectura, por lo que se solicita un primer aumento de obra, lo que fue aprobado el 14 de agosto del año 2015, por un monto de $48.548.109._x000a_Con los resultados de los informes de cálculo estructural y arquitectura, se detectan falencias en el diseño del proyecto, por lo que se debe realizar un segundo aumento de obra por $253.573.069. _x000a_El día 01 de febrero del 2016 por sugerencia del Gobierno regional del Maule y en conjunto con la empresa se determina detener las obras._x000a_Con fecha 21 de julio de 2016 se aprueban los recursos a las obras extraordinarias, posteriormente contraloría recomienda dar término al contrato actual y volver a licitar como una segunda etapa del proyecto, lo que queda decretado el día 30 de agosto del 2016._x000a_Con fecha 4 de octubre del 2016 el gobierno regional aprueba la modificación de convenio mandato para proceder con proceso de liquidación y licitación para la segunda etapa del proyecto._x000a_El 24 de abril del 2017 se realiza el Acta de recepción única (2),  debido a observaciones realizadas por el gobierno regional en el Acta de recepción única (1)._x000a_Se finiquita el contrato inicial y la municipalidad procedió a realizar el proceso de licitación para la segunda etapa la primera licitación fue 10.11.2016 y  fue declarada desierta por no presentarse oferentes con fecha 12.12.2016._x000a_Se llama a licitación privada con fecha 28.12.2016 y nuevamente el proceso es declarado desierto por no haberse presentado oferentes según decreto con fecha 12.01.2017, por lo anterior es que se solicita realizar un trato directo, lo cual es aprobado y se procede a contratar a la empresa Comercial Garcés Silva LTDA. la misma empresa que comenzó la ejecución del proyecto._x000a_En cuanto a los plazos, el contrato tiene una duración de 270 días de corridos a partir del comienzo de las obras y el monto es de $313.334.153._x000a_Con fecha 24.07.2018 la empresa solicita un aumento de plazo de 90 días corridos, por unas piezas metálicas con una resistencia determinada, la que no existía en el mercado en ese momento. _x000a_Con fecha 6 de agosto de 2018 ingresa a la Municipalidad el ord n° 2216 del gobierno regional del Maule, el que indica aprobación a la modificación, dejando como nueva fecha de término del proceso el día 04.10.2018._x000a_Mediante el decreto exento N° 1741 con fecha 05.12.2018, en el cual se recepciona la obra de acuerdo al Acta de recepción provisoria (2) de fecha 04.12.2018.-"/>
    <s v="Variación &gt; al 100%"/>
    <s v="Mayor a 3 años"/>
    <s v="13/04/2015"/>
    <n v="795230"/>
    <n v="254"/>
    <n v="795484"/>
    <n v="694613"/>
    <n v="100871"/>
    <s v="Contrato inicial por $488.950.177_x000a_En solicitud descrita en ordinario n° 470 con fecha 28 de julio de 2015 se solicita un aumento de obra, por lo que el contrato totaliza un nuevo monto por $537.498.286, lo que se aprueba en decreto alcaldicio 1173 con fecha 21.09.2015_x000a_Luego se realiza un segundo aumento de obra por un monto de $34.824.017 por lo que el nuevo costo total del contrato es de $572.322.303.-_x000a_Como se realiza un término anticipado de contrato, se requiere continuar con una segunda etapa, se liquida la empresa que estaba realizando la ejecución del proyecto, se realizan dos procesos de licitación y posterior una contratación directa por un costo total del proyecto $313.334.153.-"/>
    <s v="BIP &gt; SIGFE"/>
    <x v="1"/>
    <n v="2250"/>
    <n v="2250"/>
    <n v="100"/>
    <s v="En un comienzo se considero toda el área a intervenir, pero de acuerdo al certificado de recepción, se indican los 586 metros cuadrados."/>
    <s v="Según el presupuesto aprobado en la segunda reevaluación, el indicador de magnitud no presenta variaciones en relación al inicial ex-ante, la superficie del proyecto se observa que está determinada por la partida escarpe y nivelación que presentan una superficie de 2.250 m2. La unidad técnica indica en su evaluación que en un comienzo se consideró toda el área a intervenir, pero de acuerdo al certificado de recepción, se indican los 586 metros cuadrados, al respecto es probable que el certificado esté referido a las obras de edificación que son recepcionadas por la dirección de obras."/>
    <x v="2"/>
    <s v="ETAPA 1:_x000a_Con fecha 11.10.2016 se realiza el acta de recepción provisoria (1), la comisión procede a recepcionar la obra sin observaciones._x000a_Con fecha 24.04.2017 se realiza el acta de recepción única, esto debido al termino anticipado del contrato._x000a_ETAPA 2:_x000a_Con fecha 12.11.2018 se realiza el acta de recepción provisoria (1), de la cual emana un listado de 24 observaciones._x000a_Con fecha 04.12.2018 se realiza el acta de recepción provisoria (2), encontrándose observaciones subsanadas."/>
    <s v="04/12/2018"/>
    <s v="Todavía no hay cumplimiento del año desde la última recepción provisoria."/>
    <s v=""/>
    <s v="SI"/>
    <s v="07/01/2019"/>
    <s v="La no consideración de un protector de madera y una problemática con los drenes que provoca una pequeña acumulación de agua."/>
    <s v=""/>
    <x v="0"/>
    <s v="El proyecto se diseñó en el año 2012 y pasó mucho tiempo entre la presentación, obtención de RS, por lo que cambian normativas y algunos materiales se descontinuaron._x000a_Las modificaciones del proyecto fueron muy considerables en costos, por lo que el proyecto final aumentó en más de un 50% el monto, esto puede indicar que el problema principal radicó en el diseño y el la vida del proyecto (Presentación a financiamiento y ejecución), fue muy extensa, provocando otros cambios (normativas)."/>
    <s v="PATRICIA TAMAYO CASTILLO"/>
    <x v="48"/>
    <s v="CARLOS SANTANDER MUÑOZ"/>
    <s v="SEREMI DE DESARROLLO SOCIAL REGION DEL MAULE"/>
    <s v="LOURDES VELEZ"/>
    <s v="DEPARTAMENTO DE ESTUDIOS - MDS"/>
    <s v="03/07/2013"/>
    <s v="25/02/2014"/>
    <n v="237"/>
    <s v="17/07/2014"/>
    <n v="142"/>
    <s v="31/10/2015"/>
    <n v="471"/>
    <s v="13/04/2015"/>
    <m/>
    <s v="13/04/2015"/>
    <m/>
    <s v="13/04/2015"/>
    <n v="0"/>
    <s v="26/05/2015"/>
    <n v="43"/>
    <n v="692"/>
    <n v="455"/>
    <s v="EL PRIMER GASTO ADMINISTRATIVO SE GIRO CON FECHA 31.12.2015 POSTERIOR A ESO LA UNIDAD TÉCNICA SUBE LOS ANTECEDENTES AL PORTAL MERCADO PUBLICO PARA SU PUBLICACIÓN Y ADJUDICACIÓN. POSTERIOR A LA CONTRATACIÓN DEL PROYECTO SE DETECTARON UNA SERIE DE DEFICIENCIAS QUE TRAÍA ESTE, POR LO ANTERIOR SE RETRASO LA ENTREGA A TERRENO HASTA TENER LA VISACION DE UN INGENIERO CALCULISTA."/>
    <s v="A SUMA ALZADA SIN REAJUSTE"/>
    <n v="3"/>
    <s v=""/>
    <s v=""/>
    <s v=""/>
    <s v=""/>
    <s v="NO"/>
    <s v="MUNICIPIO"/>
    <s v="SI"/>
    <s v="MUNICIPIO"/>
    <s v="El Proyecto fue formulado y presentado al SNI por la Ilustre Municipalidad de Pelarco. Para este proyecto sólo se ha creado en el BIP la etapa de ejecución, el diseño no fue postulado al SNI."/>
    <n v="0"/>
    <n v="0"/>
    <n v="0"/>
    <n v="0"/>
    <n v="500"/>
    <n v="481336"/>
    <n v="0"/>
    <n v="0"/>
    <n v="0"/>
    <n v="0"/>
    <n v="481836"/>
    <n v="1175"/>
    <n v="0"/>
    <n v="0"/>
    <n v="0"/>
    <n v="507"/>
    <n v="488487"/>
    <n v="0"/>
    <n v="0"/>
    <n v="0"/>
    <n v="0"/>
    <n v="490169"/>
    <s v="EL PRIMER CONTRATO SE AJUSTA AL MONTO TOTAL RECOMENDADO POSTERIOR A ESO POR DEFICIENCIAS DEL PROYECTO SE TUVO QUE AUMENTAR EL MONTO INICIAL CONTRATADO SUPERANDO EL 30% DEL VALOR CONTRATADO."/>
    <n v="0"/>
    <n v="0"/>
    <n v="0"/>
    <n v="0"/>
    <n v="254"/>
    <n v="795227"/>
    <n v="0"/>
    <n v="0"/>
    <n v="0"/>
    <n v="0"/>
    <n v="795481"/>
    <s v="LA OBRA PRESENTA 2 CONTRATOS EL PRIMERO POR $468.245.919 Y EL SEGUNDO POR $326.980.953 DADO QUE NO SE PUDO APROBAR UNA MODIFICACIÓN MAYOR AL 30% SE DEBIÓ LICITAR LA TERMINACIÓN DE LAS OBRAS LO QUE DIO UN COSTO TOTAL ÍTEM OBRAS CIVILES DE $795.226.872. EL AUMENTO DE CONTRATO ES LO QUE RETRASO EN MAYOR MEDIDA LA EJECUCIÓN DE LA OBRA."/>
    <n v="0"/>
    <n v="0"/>
    <n v="0"/>
    <n v="0"/>
    <n v="254"/>
    <n v="795227"/>
    <n v="0"/>
    <n v="0"/>
    <n v="0"/>
    <n v="0"/>
    <n v="795481"/>
    <s v="ENTRE EL AÑO 2016 Y 2017 SE TERMINO DE PAGAR EL PRIMER CONTRATO POR $468.245.919 Y EL AÑO 2018 SE TERMINA DE PAGAR EL SEGUNDO CONTRATO POR $326.980.953._x000a_PRIMER CONTRATO:_x000a_EP 1: $ 80.536.937_x000a_EP 2: $ 10.992.204_x000a_EP 3: $ 78.081.485_x000a_EP 4: $ 73.731.630_x000a_EP 5: $ 27.172.850_x000a_EP 6: $ 63.037.150_x000a_EP 7: $ 91.692.696_x000a_EP 8: $ 31.789.358_x000a_SEGUNDO CONTRATO:_x000a_EP 1: $  5.989.368_x000a_EP 2: $ 55.613.003_x000a_EP 3: $ 26.396.970_x000a_EP 4: $ 33.618.584_x000a_EP 5: $ 23.028.880_x000a_EP 6: $ 31.813.027_x000a_EP 7: $ 49.654.423_x000a_EP 8: $ 15.050.720_x000a_EP 9: $ 29.392.015_x000a_EP 10: $ 25.666.303_x000a_EP 11: $ 30.757.660"/>
    <n v="100868"/>
    <x v="0"/>
    <n v="0"/>
    <n v="0"/>
    <n v="0"/>
    <n v="0"/>
    <n v="254"/>
    <n v="694359"/>
    <n v="0"/>
    <n v="0"/>
    <n v="0"/>
    <n v="0"/>
    <n v="694613"/>
    <n v="0"/>
    <n v="0"/>
    <n v="0"/>
    <n v="0"/>
    <n v="274"/>
    <n v="726042"/>
    <n v="0"/>
    <n v="0"/>
    <n v="0"/>
    <n v="0"/>
    <n v="726316"/>
    <s v="EL DISEÑO DEL PROYECTO PRESENTO MUCHAS DEFICIENCIAS TÉCNICAS LO QUE GENERO UN AUMENTO DE CONTRATO SUPERIOR AL 30% Y SE DEBIÓ PONER TERMINO AL PRIMER CONTRATO Y LICITAR LA EJECUCIÓN POR TODAS LAS MODIFICACIONES QUE TUVO EL PROYECTO. LO QUE GENERO UN SEGUNDO CONTRATO Y RETASO CONSIDERABLEMENTE LA ENTREGA DE LA OBRA."/>
    <n v="1425"/>
    <n v="0"/>
    <n v="0"/>
    <n v="0"/>
    <n v="615"/>
    <n v="592247"/>
    <n v="0"/>
    <n v="0"/>
    <n v="0"/>
    <n v="0"/>
    <n v="594287"/>
    <n v="891895"/>
    <n v="0"/>
    <n v="0"/>
    <n v="0"/>
    <n v="0"/>
    <n v="274"/>
    <n v="816314"/>
    <n v="0"/>
    <n v="0"/>
    <n v="0"/>
    <n v="0"/>
    <n v="816588"/>
    <n v="0"/>
    <n v="0"/>
    <n v="0"/>
    <n v="0"/>
    <n v="274"/>
    <n v="826914"/>
    <n v="0"/>
    <n v="0"/>
    <n v="0"/>
    <n v="0"/>
    <n v="827188"/>
    <n v="37.406337342058627"/>
    <n v="39.189987329354324"/>
    <n v="39.623163983945901"/>
    <n v="1.2980842236231638"/>
    <n v="-7.2550019901445832"/>
    <n v="367.63911111111111"/>
    <n v="367.51733333333334"/>
    <s v="Los montos contratados y costos reales del proyecto presentan significativas diferencias respecto a los montos originalmente recomendados, de 37,41% y 39,19% respectivamente.  El proyecto no registra gasto por concepto de consultorías, no obstante, se aprobó la consultoría a través de una reevaluación, para la contratación de un revisor independiente estructural, con fecha 14-10-2014 se otorgó RS, por un valor de M$1.175._x000a_El proyecto registra en el BIP, módulo ejecución, un gasto administrativo de M$254 en el mes de octubre del año 2015._x000a_El primer contrato de obras civiles fue por un monto de $488.950.177, de fecha 16-03-2015. Este contrato presentó aumentos de $83.372.126, lo que totaliza un valor de contrato de $572.322.303. Se puso término al primer contrato debido a la necesidad de incrementar significativamente el costo del proyecto, y se llegó a acuerdo con el contratista, cancelando un total de $468.245.919._x000a_Con fecha 16-02-2017 se suscribe un nuevo contrato, modalidad trato directo con el mismo contratista que inició las obras, por un valor de $313.334.153, y se canceló un total de $326.980.953, según información presentada._x000a_Con fecha 17/03/2016 se autorizó un nuevo RATE RE, en donde se indica que por oficio n° 592 el GORE del Maule solicita la reevaluación de esta iniciativa debido a aumento y disminución de obras, y a obras extraordinarias, todo por un aumento neto de M$ 253.334. Lo anterior porque se necesita fortalecer las piezas de soporte y anclaje de las graderías para cumplir con las exigencias de la OGUC, además de realizar ajustes a las escaleras y el mejoramiento de las vi´as de evacuación; finalmente con fecha 10/05/2016 se recomienda nuevamente el proyecto, con el ajuste del costo del proyecto, que pasó de M$490.764 a M$792.647, para su nueva licitación._x000a_El proyecto presenta dos reevaluaciones debido a que fue necesario liquidar el primer  inicial de obras debido a la necesidad de aumentar significativamente los costos del proyecto para fortalecer las piezas de anclaje y graderías. "/>
    <s v="Variación Mayor a 20%"/>
    <s v="Variación Mayor a 20%"/>
    <s v="Mediano"/>
    <s v="Mediano"/>
    <s v="CARLA VELÁSQUEZ CÁCERES"/>
    <x v="23"/>
    <s v="CARLOS SANTANDER MUÑOZ"/>
    <s v="SEREMI DE DESARROLLO SOCIAL REGION DEL MAULE"/>
    <s v="LOURDES VELEZ"/>
    <s v="DEPARTAMENTO DE ESTUDIOS - MDS"/>
    <s v="SI"/>
    <n v="592862"/>
    <n v="83372"/>
    <n v="14.062631776028823"/>
    <s v="Por ORD. 2153 del 22-08-2016 el GORE del Maule autorizó aumento del ítem obras civiles del proyecto en $48.548.109, que equivale al 9,91% del monto contratado ($488.950.177), y un aumento de $34.824.017, que equivale a 7,1% del valor contratado, quedando el contrato en un monto de $572.322.303. El aumento asciende a $83.372.126."/>
    <x v="0"/>
    <s v="SI"/>
    <n v="2"/>
    <n v="592862"/>
    <n v="891895"/>
    <n v="50.43888797055638"/>
    <s v="MODIFICACIONES MENORES:_x000a_El proyecto tuvo autorizaciones de aumento de obras por $83.372.126, variación mayor al 10% del monto recomendado, debiendo ingresar a reevaluación en el SNI, sin embargo fue autorizado por la institución financiera. El primer aumento de obras por $48.548.109 consideró: excavación de 50 cm para el mejoramiento de fundación, hormigon H5 para el mejoramiento de fundación, cambio de materialidad del bebedero (covitec a hormigon), confección plataforma para minusvalidos en madera impregnada, confeccion dren y de pozo absorbente, cambio de pasillos a corrales, dentronque de árboles. Existe otro aumento de contrato por $34.824.017 que se encuentra indicado en INFORME ABRIL 2017 elaborado por la unidad técnica y subido a la carpeta digital expost._x000a__x000a_REEVALUACIONES:_x000a_El proyecto presentó 2 reevaluaciones posterior a la recomendación favorable de la etapa de ejecución, y que se detallan a continuación: con fecha 06/10/2014 se autorizó el RATE RE en el que se indica que por oficio n° 1958 el GORE del Maule solicita la reevaluación de este proyecto debido a que es necesario la creación del item consultoría para la contratación de un revisor independiente estructural; con fecha 14-10-2014 se recomienda nuevamente el proyecto, con la autorización del item consultorìa por un valor de M$1.175. Con fecha 17/03/2016 se autoizó un nuevo RATE RE, en donde se indica que por oficio n° 592 el GORE del Maule solicita la reevaluación de esta iniciativa debido a aumento y disminución de obras, y a obras extraordinarias, todo por un aumento neto de M$ 253.334. Lo anterior porque se necesita fortalecer las piezas de soporte y anclaje de las graderías para cumplir con las exigencias de la oguc, además de realizar ajustes a las escaleras y el mejoramiento de las vías de evacuación; finalmente con fecha 10/05/2016 se recomienda nuevamente el proyecto, con el ajuste del costo del proyecto, que pasó de M$490.764 a M$792.647, para su nueva licitación."/>
    <x v="1"/>
    <s v="VAN SOCIAL"/>
    <n v="201973"/>
    <n v="57886"/>
    <n v="-71.339733528738989"/>
    <x v="0"/>
    <s v=""/>
    <m/>
    <m/>
    <m/>
    <s v="Según historial RATE, con fecha 03/07/2013 se otorgó el primer RS a la etapa de ejecución, se indica en el RATE que el indicador obtenido  VAN social es de M$ 162.187; revisado la forma de cálculo, se detectó que a la corrección a precios sociales de la inversión faltaba corregir la mano de obra, pasando de M$404.484 a M$364.699, esta corrección arroja un VAN exante de M$201.973. Cabe indicar que los valores de la evaluación están expresados en moneda diciembre 2011._x000a_El VAN calculado con el monto pagado es M$57.886, se produjo una disminución del indicador producto de las modificaciones realizadas post recomendación favorable ex-ante. _x000a_Cabe señalar que el indicador carece del valor residual del proyecto._x000a__x000a_Con fecha 10/05/2016 se recomienda las segunda reevaluación del proyecto, y se indicia en el RATE que el indicador obtenido es VAN social de M 100.298."/>
    <x v="1"/>
    <s v="El proyecto fue ejecutado en un plazo total de 44 meses, un 1010% sobre el plazo recomendado. Para la ejecución de las obras se firmaron 2 contratos de obras civiles, aumentando significativamente los plazos de ejecución de este ítem. El proyecto recomendado carecía de informes de revisores de estructura y arquitectura, lo cual fue solicitado con posterioridad a la recomendación favorable mediante una reevaluación del proyecto._x000a_La revisión del proyecto generó aumentos de costos y ampliaciones de plazo, sin embargo, hubo que liquidar el contrato inicial de obras debido a la necesidad de aumentar significativamente los costos del proyecto, y que por contrato no era posible asumir, al respecto se necesitaba fortalecer las piezas de soporte y anclaje de las graderías para cumplir con las exigencias de la OGUC, además de realizar ajustes a las escaleras y el mejoramiento de las vías de evacuación. Fue necesario liquidar el contrato inicial de obras civiles y llamar a una nueva licitación, la que finalmente se concreto con un trato directo con el mismo oferente que inicio las obras._x000a_El proyecto a raíz de estas situaciones generó aumentos significativos de costos y de plazos recomendados ex ante._x000a_La unidad técnica indica que faltó consideración de un protector de madera y una problemática son los drenes que provoca una pequeña acumulación de agua._x000a_Durante la ejecución del primer contrato de obras civiles se autorizó aumentos de obras, que equivalen al 9,91% del monto contratado y a 7,1% del valor contratado, que superan el 10% del monto contratado, por lo cual debió ingresar a reevaluación a través del SNI._x000a_A pesar de este contexto, la magnitud del proyecto no tuvo variación."/>
    <s v="CARLOS SANTANDER MUÑOZ"/>
    <s v="SEREMI DE DESARROLLO SOCIAL REGION DEL MAULE"/>
    <s v="LOURDES VELEZ"/>
    <s v="DEPARTAMENTO DE ESTUDIOS - MDS"/>
  </r>
  <r>
    <s v="30046482-0"/>
    <s v="CONSTRUCCION ELECTRIFICACION MANTOS DE HORNILLOS Y TRANQUILLA,OVALLE"/>
    <x v="9"/>
    <x v="9"/>
    <s v="LIMARI"/>
    <s v="OVALLE"/>
    <s v="4 - REGION DE COQUIMBO"/>
    <x v="8"/>
    <x v="10"/>
    <x v="15"/>
    <x v="1"/>
    <x v="1"/>
    <s v="GOBIERNO REGIONAL - REGION DE COQUIMBO"/>
    <s v="GOBIERNO REGIONAL"/>
    <s v="GOBIERNO REGIONAL"/>
    <s v="FINALIZADO"/>
    <x v="0"/>
    <s v="PERFIL"/>
    <s v="LA FALTA DE ELECTRICIDAD EN ESTAS LOCALIDADES INFLUYE EN EL BAJO DESARROLLO SOCIOECONÓMICO Y CULTURAL, Y EN GENERAL EN EL BIENESTAR DE LAS PERSONAS. NO SE PUEDEN REALIZAR ACTIVIDADES NOCTURNAS SEAN ESTAS CULTURALES O DE OTRO TIPO._x000a_EL USO DE OTRAS ENERGÍAS TIENE UN ALTO COSTO EN SU ADQUISICIÓN, ES DE"/>
    <s v="PARA ESTE PROYECTO SE CONSIDERA LO SIGUIENTE:_x000a__x000a_- CONSTRUCCIÓN DE 18801 METROS DE RED AÉREA DE MEDIA TENSIÓN BIFASICA DE 25 [KV], PROYECTADA EN CONDUCTOR DE AAAC PROTEGIDO DE 50[MM2] APOYADA EN POSTES DE CONCRETO CON ANCLAJES Y ACCESORIOS._x000a_- CONSTRUCCIÓN DE 1480 METROS DE RED DE BAJA TENSIÓN DE CONDUCTOR PREENSAMBLADO DE ALUMINIO 2X25[MM2] APOYADA EN POSTES DE CONCRETO CON SUS RESPECTIVAS ESTRUCTURAS Y ACCESORIOS._x000a_- CONSTRUCCIÓN DE 8 SUBESTACIONES APOYADAS EN POSTES DE CONCRETO DE 11,5 METROS. LOS TRANSFORMADORES A INSTALAR SON DE 10[KVA] EN 25[KV] DE TENSIÓN Y CUENTAN CON SUS RESPECTIVOS EQUIPOS DE PROTECCIÓN Y ACCESORIOS._x000a_- PROVISIÓN E INSTALACIÓN DE ACOMETIDA EN CONCÉNTRICO 2X24[MM2]._x000a_- PROVISIÓN E INSTALACIÓN DE 71 CAJAS DE EMPALMES MONOFÁSICAS._x000a_- PROVISIÓN E INSTALACIÓN DE 71 MEDIDORES MONOFÁSICOS._x000a_- PROVISIÓN E INSTALACIÓN DE TIERRAS DE SERVICIO Y PROTECCIÓN._x000a_- PROVISIÓN E INSTALACIÓN DE RED INTERIOR EN CONCÉNTRICO DE 2X24[MM2] PARA 71 CONSUMIDORES DE SERVICIO._x000a_- PROVISIÓN E INSTALACIÓN DE TIERRAS DE SERVICIO Y PROTECCIÓN."/>
    <n v="219"/>
    <s v=" "/>
    <s v=" "/>
    <s v=" "/>
    <m/>
    <m/>
    <m/>
    <m/>
    <m/>
    <m/>
    <m/>
    <m/>
    <m/>
    <m/>
    <s v=""/>
    <m/>
    <m/>
    <m/>
    <m/>
    <m/>
    <m/>
    <m/>
    <m/>
    <m/>
    <n v="9"/>
    <n v="19"/>
    <s v="Los plazos recomendados con lo real se debe principalmente a el proceso que tienen estos proyectos , tanto previo a la ejecución como durante la ejecución., Los trámites de servidumbre, permisos de vialidad , sustracción  de linea construida de red , reposicion de linea , etc. _x000a_Res.N° 800, 04-10-2017."/>
    <n v="111.11111111111111"/>
    <s v="Variación &gt; al 100%"/>
    <n v="1"/>
    <n v="66"/>
    <m/>
    <m/>
    <m/>
    <m/>
    <m/>
    <m/>
    <m/>
    <m/>
    <m/>
    <m/>
    <m/>
    <m/>
    <n v="9"/>
    <n v="9"/>
    <n v="19"/>
    <n v="19"/>
    <n v="0"/>
    <s v="Los plazos recomendados con lo real se debe principalmente al proceso que tienen estos proyectos , tanto previo a la ejecución como durante la ejecución., Los trámites de servidumbre, permisos de vialidad ,en este caso ocurrio tb la  sustracción  de linea MT,  construida de red , ly su reposicion de linea , tramites con SEC , Vialidad  y con sector Tranquilla , para servidumbre entre otros . _x000a_Res.N° 800, 04-10-2017."/>
    <n v="111.11111111111111"/>
    <n v="111.11111111111111"/>
    <s v="La variación total del 111,11% del plazo de ejecución,  en primer lugar, se debió  a la imposibilidad de la empresa distribuidora de energía eléctrica, encargada de ejecutar las obras civiles del proyecto,  en obtener la autorización del uso de la franja  vial, ante la Dirección Regional de Vialidad, terrenos utilizados para la instalación de los postes para sostener  los cables de las redes eléctricas. Esto conllevo un aumento del plazo del proyecto, el que fue  aprobado por intermedio Res. N°800 de fecha 04 de octubre 2017, permitiendo una ampliación 66 días. La empresa entrega las obras construidas dentro del nuevo plazo autorizado. Se debe considerar, además, la existencia de un tiempo muerto, característico de este tipo  de iniciativas públicas, asociado a la obtención de los permisos de ampliación de redes eléctricas en zona no concesionadas  ante la Superintendencia de Electricidad y Combustible, donde se involucro cerca de 132 días, considerado desde  la fecha de contratación  y el inicio de la construcción  de las redes eléctricas. Otra causa del tiempo muerto que involucro la obras, fue la entrega de los certificados TE1 que acreditan la conexión a las redes eléctricas de las viviendas, lo que implico un tiempo adicional de 242 días adicionales, justificando los 24 meses de duración de las obras. En definitiva el  retraso de los trabajos, sin tiempo muertos, es de 66 días adicionales a los 280 días, dando como resultado el aumento de obra de un 23,6% (completando 12 meses en total). "/>
    <s v="Variación &gt; al 100%"/>
    <s v="Dos Años"/>
    <s v="17/01/2017"/>
    <n v="467075"/>
    <n v="0"/>
    <n v="467075"/>
    <n v="0"/>
    <n v="467075"/>
    <s v="Contrato de fecha 10-08-2016,y resolucion q lo aprueba  N° 752 de 07-09-2016. El contrato esta en UF , con un Costo total  18519,39 UF, y subsidio Gore de   17438, 38 UF."/>
    <s v="BIP &gt; SIGFE"/>
    <x v="3"/>
    <n v="71"/>
    <n v="71"/>
    <n v="100"/>
    <s v="La obra considero el proyecto inicial solo desviaciones menores  normales de los proyectos de  grandes extensiones de Red, pero que no afecta la funcionamiento de estas ._x000a_Se consideraron 71 empalmes, de los cuales 69 , están con sus medidores y 2 están sujetos a que mejoren la vivienda ya que no cumplen , las condiciones, para su conexión.. Es  responsabilidad del beneficiario  de entregar los contratos de servicio a la  empresa distribuidora, para conexión de viviendas ."/>
    <s v="En la ficha IDI se identifican  71  nuevos empalmes. Con respecto as lo informado por la Unidad técnica se completaron en la etapa de ejecución la conexión de 69 empalmes, faltando  debido al no cumplimiento de las condiciones técnicas de las viviendas, las que serán reemplazadas por otras. En consecuencia, la magnitud no tuvo variaciones en el proceso de ejecución de las obras, manteniendo la totalidad de las viviendas beneficiadas, considerada en la postulación del proyecto._x000a_La Unidad Técnica trató de ingresar la magnitud, pero el sistema BIP no le permitía registrarlo, a lo cual el analista le permitió que fuera ingresado en las observaciones para efecto del análisis."/>
    <x v="2"/>
    <s v="No considera recepción provisoria "/>
    <s v="29/11/2018"/>
    <s v="Segun  resolución N° 1114, del 29 -11-2018, que aprueba el informe técnico de termino de obra y recepción de la misma."/>
    <s v="29/11/2018"/>
    <s v="SI"/>
    <s v="13/08/2019"/>
    <s v="Este proyecto tubo  problemas para poder energizar la linea netamente sustracción de la linea construida debiendo reponerla y considerar servidumbres que no estaban consideradas en el proyecto y poder conectar las viviendas"/>
    <s v=""/>
    <x v="0"/>
    <s v="Positivas _x000a_El impacto social es muy grande y positivo , cambia la vida de las personas y se olvidan el tiempo de espera de estos proyectos a partir de la fecha en que la directiva  va ala municipio a solicitar, y en que este sea un proyecto factible , en promedio pueden pasar  15 años ._x000a_Negativos. _x000a_Los tramites  de servidumbres con vialidad , los imprevistos , las ventas de terrenos los dueños de los terrenos afectos que no tienen mucho interes en dar servidumbres al no ser beneficiarios  de espera, la impaciencia de la gente una vez iniciada la obra y  en este caso particular la sustraccion de la linea construida., entre otros eventos administrativos , lo que lleva a la empresa a no tener mucho interés en construir en zonas rurales."/>
    <s v="IRMA  MUÑOZ CORTES"/>
    <x v="15"/>
    <s v=" "/>
    <s v=""/>
    <s v="LOURDES VELEZ"/>
    <s v="DEPARTAMENTO DE ESTUDIOS - MDS"/>
    <s v="13/10/2015"/>
    <s v="18/01/2017"/>
    <n v="463"/>
    <s v="20/02/2017"/>
    <n v="33"/>
    <s v="NA"/>
    <n v="0"/>
    <s v="07/09/2016"/>
    <m/>
    <d v="2016-09-07T00:00:00"/>
    <m/>
    <s v="17/01/2017"/>
    <n v="132"/>
    <s v="04/12/2018"/>
    <n v="686"/>
    <n v="1148"/>
    <n v="685"/>
    <s v="Los tramites previos a la ejecución  fueron engorrosos , por la distancia del proyecto y las servidumbres involucradas, para las gestiones de la asignación presupuestaria ."/>
    <s v="A SUMA ALZADA REAJUSTABLE"/>
    <s v="Sin información"/>
    <s v=""/>
    <s v=""/>
    <s v=""/>
    <s v=""/>
    <s v=""/>
    <s v=""/>
    <s v="SI"/>
    <s v="SERVICIO"/>
    <s v="El proyecto fue formulado y postulado al F.N.D.R. por el Municipio de Ovalle. Su etapa de ejecución fue realizada por el Gobierno Regional de Coquimbo. La Obras Civiles estuvieron a cargo de la Empresa Concesionaria de Energía Eléctrica del Sector (CGE Distribución)."/>
    <n v="0"/>
    <n v="0"/>
    <n v="0"/>
    <n v="0"/>
    <n v="0"/>
    <n v="494979"/>
    <n v="0"/>
    <n v="0"/>
    <n v="0"/>
    <n v="0"/>
    <n v="494979"/>
    <n v="0"/>
    <n v="0"/>
    <n v="0"/>
    <n v="0"/>
    <n v="0"/>
    <n v="477158"/>
    <n v="0"/>
    <n v="0"/>
    <n v="0"/>
    <n v="19960"/>
    <n v="497118"/>
    <s v="No existe observación al financiamiento de la inversión "/>
    <n v="0"/>
    <n v="0"/>
    <n v="0"/>
    <n v="0"/>
    <n v="0"/>
    <n v="467075"/>
    <n v="0"/>
    <n v="0"/>
    <n v="0"/>
    <n v="19960"/>
    <n v="487035"/>
    <s v="se realiza un solo contrato , cuyo valor se paga en UF, subsidio a la Inversión del Gore y se reajusta segun UF."/>
    <n v="0"/>
    <n v="0"/>
    <n v="0"/>
    <n v="0"/>
    <n v="0"/>
    <n v="467075"/>
    <n v="0"/>
    <n v="0"/>
    <n v="0"/>
    <n v="19600"/>
    <n v="486675"/>
    <s v="Valor del subsidio Gore y gasto SIGFE.  M$467.075, el aporte indirecto es el del aporte CGE."/>
    <n v="486675"/>
    <x v="0"/>
    <n v="0"/>
    <n v="0"/>
    <n v="0"/>
    <n v="0"/>
    <n v="0"/>
    <n v="0"/>
    <n v="0"/>
    <n v="0"/>
    <n v="0"/>
    <n v="0"/>
    <n v="0"/>
    <n v="0"/>
    <n v="0"/>
    <n v="0"/>
    <n v="0"/>
    <n v="0"/>
    <n v="0"/>
    <n v="0"/>
    <n v="0"/>
    <n v="0"/>
    <n v="0"/>
    <n v="0"/>
    <s v="NEGATIVO: Debido a varios problemas de servidumbres de terrenos y extracción de cables , no se pudo realizar gasto en el tiempo que corresponde_x000a__x000a_Positivo.ejecutar obras con gran impacto social y que no genera gasto de mantencion y operación por parte de la empresa distribuidora quien mantiene y opera la red, actualmente"/>
    <n v="0"/>
    <n v="0"/>
    <n v="0"/>
    <n v="0"/>
    <n v="0"/>
    <n v="489564"/>
    <n v="0"/>
    <n v="0"/>
    <n v="0"/>
    <n v="20479"/>
    <n v="510043"/>
    <n v="489560"/>
    <n v="0"/>
    <n v="0"/>
    <n v="0"/>
    <n v="0"/>
    <n v="0"/>
    <n v="467075"/>
    <n v="0"/>
    <n v="0"/>
    <n v="0"/>
    <n v="0"/>
    <n v="467075"/>
    <n v="0"/>
    <n v="0"/>
    <n v="0"/>
    <n v="0"/>
    <n v="0"/>
    <n v="467075"/>
    <n v="0"/>
    <n v="0"/>
    <n v="0"/>
    <n v="0"/>
    <n v="467075"/>
    <n v="-8.4243877476997024"/>
    <n v="-8.4243877476997024"/>
    <n v="-4.5936792738028087"/>
    <n v="0"/>
    <n v="-4.5928997467113319"/>
    <n v="6578.5211267605637"/>
    <n v="6578.5211267605637"/>
    <s v="En primer lugar existe una variación negativa del costo real con respecto al monto recomendado debido que cuando fue aprobado el proyecto no fue deflactada  los costos de dicha iniciativa a la moneda del año 2014, lo que implico que los montos financieros de los años posteriores fueran actualizado sobre el valor real. No obstante aquello, el costo real se mantiene dentro de los montos contratados, considerando que hubo un aumento del plazo de ejecución."/>
    <s v="Variación de 0 a +-10%"/>
    <s v="Variación de 0 a +-10%"/>
    <s v="Mediano"/>
    <s v="Mediano"/>
    <s v="IRMA  MUÑOZ CORTES"/>
    <x v="10"/>
    <s v=" "/>
    <s v=""/>
    <s v="LOURDES VELEZ"/>
    <s v="DEPARTAMENTO DE ESTUDIOS - MDS"/>
    <s v="NO"/>
    <m/>
    <m/>
    <m/>
    <s v=" "/>
    <x v="1"/>
    <s v="SI"/>
    <n v="1"/>
    <n v="582578"/>
    <n v="489560"/>
    <n v="-15.966617345660151"/>
    <s v=""/>
    <x v="1"/>
    <s v="VAN PRIVADO"/>
    <n v="-436335"/>
    <n v="-468419"/>
    <n v="7.353065878281595"/>
    <x v="2"/>
    <s v=""/>
    <m/>
    <m/>
    <m/>
    <s v="Se ingresa el indicador original del proyecto y se actualiza el indicador a la moneda de 31 de diciembre de 2018, cuyo valor registra el monto de M$ -468.419, lo que refleja un incremento del 7,35% con respecto al indicador calculado en el año 2016, año que se recomienda la iniciativa pública. Si bien, no se puede precisar con mayor precisión el indicador debido a que los antecedentes de respaldo de la iniciativa no se encuentran digitalizados en el sistema BIP. No obstante a lo anterior, se puede observar que existe una variación cercana a la variación inflacionaria, pues el proyecto no presenta aumento de obras ni de costos que influyen en la determinación del indicador Van Privado."/>
    <x v="1"/>
    <s v="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71 nuevos empalmes para  viviendas ubicadas las localidades Manto de Hornillos y  Tranquilla, Comuna de Ovalle. No obstante, las obras presentaron un atraso de 166,67 % del plazo total de ejecución siendo de 9 originalmente aumento a 24 meses, debido principalmente a los permisos que la empresa eléctrica debe obtener ante el organismo público regulador del área eléctrica. Adicional a esto, surgieron problemas con las servidumbres de paso necesarios para el paso de las redes eléctricas que implicaron un mayor tiempo de finalización de las obras eléctricas. No obstante, dicha variación en el plazo no implico mayor alza en el costo del proyecto. En cambio, del punto al monto aprobado en el BIP, el costo real fue menor en un 9,18% con respecto al monto aprobado, esto  como consecuencia de la no deflactación de los costos del proyecto a la moneda del año 2014.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468.419, monto esperado dentro de las variaciones que se realiza al tipo de moneda usado."/>
    <s v="ALFREDO PAVEZ ROJAS"/>
    <s v="SEREMI DE DESARROLLO SOCIAL REGION DE COQUIMBO"/>
    <s v="LOURDES VELEZ"/>
    <s v="DEPARTAMENTO DE ESTUDIOS - MDS"/>
  </r>
  <r>
    <s v="30065086-0"/>
    <s v="CONSTRUCCION CASETAS SANITARIAS DE HUANA, MONTE PATRIA"/>
    <x v="9"/>
    <x v="9"/>
    <s v="LIMARI"/>
    <s v="MONTE PATRIA"/>
    <s v="4 - REGION DE COQUIMBO"/>
    <x v="4"/>
    <x v="23"/>
    <x v="39"/>
    <x v="1"/>
    <x v="1"/>
    <s v="GOBIERNO REGIONAL - REGION DE COQUIMBO"/>
    <s v="GOBIERNO REGIONAL"/>
    <s v="GOBIERNO REGIONAL"/>
    <s v="FINALIZADO"/>
    <x v="0"/>
    <s v="PERFIL"/>
    <s v="EL PROYECTO SE JUSTIFICA POR LOS INADECUADOS SERVICIOS BÁSICOS DE LA LOCALIDAD DE HUANA."/>
    <s v="El proyecto contempla la construcción de 69 casetas sanitarias de 9.23 m2, y una caseta de accesibilidad universal de 14.58m2, compuesta de baño y cocina, estructurada con albañilería de ladrillo armada. La construcción de una red secundaria de alcantarillado de HDPE 200mm de 3.633 metros lineales que incluye 230 uniones domiciliarias, la extensión de la matriz de agua potable en 342 metros lineales  de PVC de 110mm y que incluye 34 nuevos arranques de agua potable y 1 empalme eléctrico para una caseta sanitaria. También se considera la pavimentación en asfalto de 1.650m de la calle Cortes-Monroy y las calles Tomas Vega, Alicia Vega y Los Naranjos, los cuales representan una longitud total de 469,7m de pavimentación en asfalto. La red de colectores será complementada con el sistema de impulsión y PEAS proyectado por la empresa concesionaria Aguas del Valle"/>
    <n v="713"/>
    <s v="PROGRAMA MEJORAMIENTO DE BARRIOS"/>
    <s v=" "/>
    <s v=" "/>
    <n v="21"/>
    <n v="18"/>
    <s v="La propuesta publica ID 2997-107-LE15 “Contratación de Asesoría Técnica para Inspección Técnica proyecto  Construcción Caseta Sanitarias de Huana”,  en la cual el plazo de la duración de la asesoría era de 18 meses a partir del inicio del contrato del asesor,  por lo tanto solo se respecto lo que decía el contrato  en cuanto a la duración de la asesoría del AITO.  "/>
    <n v="-14.28571428571429"/>
    <m/>
    <m/>
    <m/>
    <m/>
    <m/>
    <m/>
    <s v=""/>
    <m/>
    <m/>
    <m/>
    <m/>
    <m/>
    <n v="22"/>
    <n v="37"/>
    <s v="Los gastos administrativos se ejecutaron de acuerdo a lo planificado."/>
    <n v="68.181818181818187"/>
    <n v="20"/>
    <n v="31"/>
    <s v="En el transcurso de la Obra se solicitaron dos aumento de Obras , el primero por $ 42.340.291, el cual se aprueba mediante  el anexo de contrato 001 de fecha 06.03.2016 y Decreto Alcaldicio (D.A) N° 3.824 de fecha 15.03.2016 que aprueba Anexo de Contrato 001 , el segundo aumento de obra fue por un monto de  $ 836.604.386,  el cual se aprueba mediante el anexo de contrato 003 de fecha 24.02.2017 y D.A. N° 2820 de fecha 02.03.2017, que  aprueba Anexo de Contrato 003, la empresa con fecha 12.05.2017, solicito un aumento de plazo por 150 días corridos para ejecutar dichas obras, esto quedo respaldado en el Anexo de  Contrato 004  y D.A. 7474 que aprueba Anexo de Contrato 004 ambos de  fecha 07.06.2017,  con fecha 06.11.2017 se emite  el Decreto Alcaldicio N°14.261,  que autoriza la suspensión de plazo por motivos ajenos al contratista, ya que las Obras se encontraban concluidas y solo faltaban los Certificados de Aguas del Valle para recepcionar las Obras, con lo cual una vez obtenidos estos se restauran los plazos, según D.A. 16..333 de fecha 14.12.2017 y se nombra la comisión de recepción Provisoria de la Obra"/>
    <n v="55.000000000000007"/>
    <s v="Variación del 50% al 100%"/>
    <n v="1"/>
    <n v="150"/>
    <m/>
    <m/>
    <m/>
    <m/>
    <m/>
    <m/>
    <m/>
    <m/>
    <m/>
    <m/>
    <m/>
    <m/>
    <n v="14"/>
    <n v="14"/>
    <n v="37"/>
    <n v="37"/>
    <n v="0"/>
    <s v="  De acuerdo a lo expuesto  ítem observaciones de Obras Civiles hubo dos aumentos de Obras en el  transcurso de la Obra, el primero por $ 42.340.291, el cual se aprueba mediante  el anexo de contrato 001 de fecha 06.03.2016 y Decreto Alcaldicio (D.A) N° 3.824 de fecha 15.03.2016 que aprueba Anexo de Contrato 001 , el segundo aumento de obra fue por un monto de  $ 836.604.386,  el cual se aprueba mediante el anexo de contrato 003 de fecha 24.02.2017 y D.A. N° 2820 de fecha 02.03.2017, que  aprueba Anexo de Contrato 003, la empresa con fecha 12.05.2017, solicito un aumento de plazo por 150 días corridos para ejecutar dichas obras, esto quedo respaldado en el Anexo de  Contrato 004  y D.A. 7474 que aprueba Anexo de Contrato 004 ambos de  fecha 07.06.2017,  con fecha 06.11.2017 se emite  el Decreto Alcaldicio N°14.261,  que autoriza la suspensión de plazo por motivos ajenos al contratista, ya que las Obras se encontraban concluidas y solo faltaban los Certificados de Aguas del Valle para recepcionar las Obras, con lo cual una vez obtenidos estos se restauran los plazos, según D.A. 16..333 de fecha 14.12.2017 y se nombra la comisión de recepción Provisoria de la Obra con lo cual se realiza la Recepción Provisoria de la Obra según  según Decreto Alcaldicio N° 16.396 de fecha 15.12.2017"/>
    <n v="164.28571428571428"/>
    <n v="164.28571428571428"/>
    <s v="LA INICIATIVA FUE EJECUTADA EN UN PLAZO TOTAL DE 32 MESES, UN 128,57% SOBRE EL PLAZO RECOMENDADO ORIGINALMENTE. HUBIERON DOS RE EVALUACIONES QUE HICIERON VARIAR EL TAMAÑO DEL PROYECTO EN DOS DIMENSIONES, LA PRIMERA ES QUE SE INCORPORARON 38 NUEVOS BENEFICIARIOS DE CONEXIÓN DE ALCANTARILLADO Y LA INSTALACIÓN DE 34 NUEVOS ARRANQUES DE AGUA POTABLE,  LA SEGUNDA QUE SE PAVIMENTARON DOS CALLES PRINCIPALES MAS LOS PASAJES ALEDAÑOS A LA PLAZA DE HUANA, EXTENDER LA RED DE AGUA POTABLE Y DE ALCANTARILLADO DEBIDO A LAS NUEVAS CONEXIONES, INCLUYENDO EL CEMENTERIO DE LA LOCALIDAD . POR OTRO LADO A MEDIDA QUE QUE SE IBAN REALIZANDO LAS OBRAS FUE NECESARIO LA CONSTRUCCIÓN DE MUROS DE CONTENCIÓN,  MAYOR COMPLEJIDAD EN LA EJECUCIÓN DE LAS OBRAS, ETC."/>
    <s v="Variación &gt; al 100%"/>
    <s v="Mayor a 3 años"/>
    <s v="11/06/2015"/>
    <n v="2314829"/>
    <n v="0"/>
    <n v="2314829"/>
    <n v="0"/>
    <n v="2314829"/>
    <s v="Contrato Original por $ 1998.260.648.-  Contrato Celebrado el dia 26.05.2015 y D.A. N° 6368 de fecha 01.06.2015, que aprueba contrato de Obras._x000a_Anexo 001 Aumento de Obra por $ 42.340.291.-   Anexo de contrato 001 de Fecha 06.03.2016 y D.A. N° 3824 de fecha 15.03.2016, que aprueba anexo de Contrato_x000a_Anexo  003 Aumento de Obra por $ 836.604.386.- Anexo de contrato 003 de Fecha 24.02.201 y D.A. N° 3824 de fecha 02.03.2017, que aprueba anexo de Contrato_x000a_Total Monto de Contrato = $ 2877.205.325.-_x000a__x000a_AITO _x000a_Monto de Contrato $ 41.099.000.- duración 18 meses corridos según  Decreto Alcaldicio N° 2.416 de fecha 26 de Febrero 2016, que adjudica la Obra  de Asesoría."/>
    <s v="BIP &gt; SIGFE"/>
    <x v="8"/>
    <n v="230"/>
    <n v="230"/>
    <n v="100"/>
    <s v="Se solicitó aumento de obra para pavimentar desde el KM 0.96976 al KM 1.6494, ademas de la pavimentación de las Calles Tomas Vega Antequeras dos, Calle Alicia Vega Malla y Calle los Caciques de la Localidad de Huana."/>
    <s v="A PESAR QUE SE INDICA QUE LA MAGNITUD DEL PROYECTO NO VARIÓ, CABE DECIR QUE ÉSTE SI VARIÓ PUESTO QUE LAS REEVALUACIONES SOLICITADAS IMPLICARON UN AUMENTO EN EL NUMERO DE BENEFICIARIOS DE ALCANTARILLADO (38) Y AGUA POTABLE , SE AUMENTO LA CANTIDAD DE CALLES Y PASAJES PAVIMENTADOS Y SE EXTENDIÓ LA RED DE AGUA POTABLE Y ALCANTARILLADO, POR LO TATO EL PROYECTO AUMENTÓ SU TAMAÑO."/>
    <x v="2"/>
    <s v="Se firma el acta de Recepción Provisoria el día 15.12.2017 y se Aprueba Mediante decreto alcalcio N° 16.396 de fecha 15.12.2017, las obras se reciben sin Observaciones. "/>
    <s v="15/12/2017"/>
    <s v="Se firma el acta de Recepción Definitiva  el día 12.05.2019 y se Aprueba Mediante decreto alcalcio N° 8.089 de fecha 117.05.2019, las obras se reciben sin Observaciones. "/>
    <s v="12/05/2019"/>
    <s v="SI"/>
    <s v="15/12/2017"/>
    <s v="No existen anomalías referentes al Proyecto."/>
    <s v=""/>
    <x v="0"/>
    <s v="La comunidad de Huana ahora cuenta con alcantarillado,  el cual es mantenido por la empresa aguas del valle,  la gran mayoría de los vecinos de ese sector están conectados al colector, por lo cual el problema sanitarios de los pozos particulares se mejoro, ademas  por tratarse de una zona urbana  con radio operacional de aguas del valle, los vecinos pueden postular a subsidios otorgados por el Serviu, ademas la calle principal  de Huana Pedro Cortes Monrroy quedo Pavimentada en su totalidad y  tres calles de centro de Huana, logrando así  obtener una mayor calidad de Vida los vecinos de la localidad de Huana."/>
    <s v="WILLIAMS DIAZ TAPIA"/>
    <x v="23"/>
    <s v="MARCELA DEL PILAR PÉREZ RIVERA"/>
    <s v="SEREMI DE DESARROLLO SOCIAL REGION DE COQUIMBO"/>
    <s v="LOURDES VELEZ"/>
    <s v="DEPARTAMENTO DE ESTUDIOS - MDS"/>
    <s v="31/01/2008"/>
    <s v="31/01/2008"/>
    <n v="0"/>
    <s v="24/02/2009"/>
    <n v="390"/>
    <d v="2015-01-29T00:00:00"/>
    <n v="2163"/>
    <s v="26/05/2015"/>
    <n v="119"/>
    <s v="26/05/2015"/>
    <n v="117"/>
    <s v="11/06/2015"/>
    <n v="16"/>
    <s v="24/07/2015"/>
    <n v="43"/>
    <n v="2731"/>
    <n v="2731"/>
    <s v="3.- Res. 1359 de fecha 27.10.2014_x000a_4.- Transferencia Chileindica de fecha 08.01.2015 con cargo al mes de dic. 2014_x000a_      Ingreso municipal de fecha 27.01.2015_x000a_5.- Primer contrato suscrito corresponde a obras civiles._x000a_8.- Se considera la fecha en que fue cursado primer estado de pago a través de chileindica."/>
    <s v="A SUMA ALZADA SIN REAJUSTE"/>
    <n v="1"/>
    <s v=""/>
    <s v=""/>
    <s v=""/>
    <s v=""/>
    <s v="NO"/>
    <s v="MUNICIPIO"/>
    <s v="SI"/>
    <s v="MUNICIPIO"/>
    <s v="EL MUNICIPIO POSTULO DIRECTAMENTE A LA ETAPA DE EJECUCIÓN, SIENDO QUE POR SU GRADO DE COMPLEJIDAD HUBIESE SIDO RECOMENDABLE QUE HAYA POSTULADO AL SNI A LA ETAPA DE DISEÑO Y POSTERIORMENTE A EJECUCIÓN."/>
    <n v="14000"/>
    <n v="0"/>
    <n v="0"/>
    <n v="0"/>
    <n v="5000"/>
    <n v="791103"/>
    <n v="0"/>
    <n v="0"/>
    <n v="0"/>
    <n v="0"/>
    <n v="810103"/>
    <n v="14000"/>
    <n v="0"/>
    <n v="0"/>
    <n v="0"/>
    <n v="5000"/>
    <n v="791103"/>
    <n v="0"/>
    <n v="0"/>
    <n v="0"/>
    <n v="0"/>
    <n v="810103"/>
    <s v="No hay diferencia de valores."/>
    <n v="41099"/>
    <n v="0"/>
    <n v="0"/>
    <n v="0"/>
    <n v="5954"/>
    <n v="2877205"/>
    <n v="0"/>
    <n v="0"/>
    <n v="0"/>
    <n v="0"/>
    <n v="2924258"/>
    <s v="- Contrato de consultoría de fecha 01.03.2016 por un monto de $41.099.000.-_x000a_- Gastos administrativos transferidos en el mes de enero 2015_x000a_- Contrato inicial de obras civiles de $1.998.260.648.-, hubo dos suplementos de fondos por $42.340.291.- y $836.604.386.- dando un monto total de contrato de $2.877.205.325.-"/>
    <n v="41099"/>
    <n v="0"/>
    <n v="0"/>
    <n v="0"/>
    <n v="5954"/>
    <n v="2877205"/>
    <n v="0"/>
    <n v="0"/>
    <n v="0"/>
    <n v="0"/>
    <n v="2924258"/>
    <s v="- Obras civiles, se cursa último estado de pago contra recepción provisoria de obras el mes de enero 2018, completándose el pago de la totalidad del contrato._x000a_- Consultorías, se cursa último estado de pago el mes de agosto 2017, completándose el pago de la totalidad del contrato._x000a_- Gastos administrativos transferidos en el mes de enero 2015."/>
    <n v="2924258"/>
    <x v="0"/>
    <n v="0"/>
    <n v="0"/>
    <n v="0"/>
    <n v="0"/>
    <n v="0"/>
    <n v="0"/>
    <n v="0"/>
    <n v="0"/>
    <n v="0"/>
    <n v="0"/>
    <n v="0"/>
    <n v="0"/>
    <n v="0"/>
    <n v="0"/>
    <n v="0"/>
    <n v="0"/>
    <n v="0"/>
    <n v="0"/>
    <n v="0"/>
    <n v="0"/>
    <n v="0"/>
    <n v="0"/>
    <s v="No hay observaciones."/>
    <n v="21287"/>
    <n v="0"/>
    <n v="0"/>
    <n v="0"/>
    <n v="7603"/>
    <n v="1202887"/>
    <n v="0"/>
    <n v="0"/>
    <n v="0"/>
    <n v="0"/>
    <n v="1231777"/>
    <n v="3096607"/>
    <n v="43433"/>
    <n v="0"/>
    <n v="0"/>
    <n v="0"/>
    <n v="6417"/>
    <n v="3040656"/>
    <n v="0"/>
    <n v="0"/>
    <n v="0"/>
    <n v="0"/>
    <n v="3090506"/>
    <n v="43433"/>
    <n v="0"/>
    <n v="0"/>
    <n v="0"/>
    <n v="6417"/>
    <n v="2432819"/>
    <n v="0"/>
    <n v="0"/>
    <n v="0"/>
    <n v="0"/>
    <n v="2482669"/>
    <n v="150.89817393895163"/>
    <n v="101.55182309784969"/>
    <n v="102.24834086659844"/>
    <n v="-19.667879628772766"/>
    <n v="-19.82615165566699"/>
    <n v="10794.213043478261"/>
    <n v="10577.473913043479"/>
    <s v="EL PROYECTO TUVO SIGNIFICATIVAS VARIACIONES EN LOS MONTOS CONTRATADOS Y COSTOS REALES RESPECTO A LOS RECOMENDADOS, 150,90% Y 101,55% RESPECTIVAMENTE, DADOS PRINCIPALMENTE POR LAS VARIACIONES EN LOS ÍTEMS OBRAS CIVILES Y CONSULTORÍAS. _x000a_EL PROYECTO CONTÓ CON UN CONTRATO Y 4 MODIFICACIONES  DE CONTRATO 3 DE OBRAS CIVILES, Y EL PRIMERO DE ELLOS POR LA INCORPORACIÓN DE OBRAS PARA LAS CASETAS E INSTALACIÓN DE 26 ARRANQUES DE AGUA POTABLE., EL SEGUNDO ANEXO DE CONTRATO FUE PARA INCORPORAR EL PRESUPUESTO A LA FECHA DE $1.998.260.648. EL TERCER ANEXO DE CONTRATO FUE POR LA SOLICITUD DE UN SUPLEMENTO POR $836. 604.386  Y EL CUARTO ANEXO DE CONTRATO FUE POR AMPLIACIÓN DE PLAZO DE 730 A 880 DÍAS._x000a_LA VARIACIÓN DE LOS MONTOS CONTRATADOS DE 146,85% Y REALES 97,50% SE DEBIÓ AL AUMENTO DE TAMAÑO DEL PROYECTO EN COBERTURA AL INCORPORAR MAS BENEFICIARIOS EN CONEXIONES DE ALCANTARILLADO Y DE INSTALACIÓN DE ARRANQUES DE AGUA POTABLE, ADEMAS DE EXTENSIONES DE LAS REDES, AUMENTO DE LAS CALLES A PAVIMENTAR Y MUROS CORTAFUEGOS PARA LAS CASETAS SANITARIAS, OBRAS QUE ASEGURABAN EL BUEN FUNCIONAMIENTO DEL PROYECTO.  _x000a_HUBIERON DOS RE EVALUACIONES QUE HICIERON VARIAR EL TAMAÑO DEL PROYECTO EN DOS DIMENSIONES, LA PRIMERA ES QUE SE INCORPORARON 38 NUEVOS BENEFICIARIOS DE CONEXIÓN DE ALCANTARILLADO Y LA INSTALACIÓN DE 34 NUEVOS ARRANQUES DE AGUA POTABLE,  LA SEGUNDA QUE SE PAVIMENTARON DOS CALLES PRINCIPALES MAS LOS PASAJES ALEDAÑOS A LA PLAZA DE HUANA, EXTENDER LA RED DE AGUA POTABLE Y DE ALCANTARILLADO DEBIDO A LAS NUEVAS CONEXIONES, INCLUYENDO EL CEMENTERIO DE LA LOCALIDAD . POR OTRO LADO A MEDIDA QUE QUE SE IBAN REALIZANDO LAS OBRAS FUE NECESARIO LA CONSTRUCCIÓN DE MUROS DE CONTENCIÓN,  MAYOR COMPLEJIDAD EN LA EJECUCIÓN DE LAS OBRAS, ETC."/>
    <s v="Variación Mayor a 20%"/>
    <s v="Variación Mayor a 20%"/>
    <s v="Grande"/>
    <s v="Grande"/>
    <s v="MARÍA FRANCISCA VERGARA GONZÁLEZ"/>
    <x v="10"/>
    <s v="MARCELA DEL PILAR PÉREZ RIVERA"/>
    <s v="SEREMI DE DESARROLLO SOCIAL REGION DE COQUIMBO"/>
    <s v="LOURDES VELEZ"/>
    <s v="DEPARTAMENTO DE ESTUDIOS - MDS"/>
    <s v="NO"/>
    <m/>
    <m/>
    <m/>
    <s v=" "/>
    <x v="1"/>
    <s v="SI"/>
    <n v="2"/>
    <n v="1231789"/>
    <n v="3096607"/>
    <n v="151.39102557337338"/>
    <s v="LAS CAUSAS DE LAS RE EVALUACIONES SON POR: LA PRIMERA EN EL AÑO 2016 SE SOLICITO PR LA NECESIDAD DE CONSTRUIR A LAS CASETAS SA CORTAFUEGOS LOS CUALES NO HABIAN SIDO CONSIDERADOS EN EL PROYECTO ORIGINAL Y LA INSTALACIÓN DE 26 ARRANQUES DE AGUA POTABLE. _x000a_EN LA SEGUNDA REEVALUACIÓN SE SOLICITO   EXTENSIÓN DE MATRIZ DEL SISTEMA DE ALCANTARILLADO _x000a_DE 3.209 ML A 3.633,09 ML Y SE INCORPORAN 38 UD; EXTENSIÓN DE MATRIZ DE AGUA POTABLE EN 342 ML Y SE INCORPORAN 34 ARRANQUES DE AGUA POTABLE; SOLUCIÓN A TRAVÉS DE DOS COMUNIDADES DE DESAGÜES PARA LOS BENEFICIARIOS QUE ESTÁN BAJO COTA DEL PROYECTO EN REEMPLAZO DE UNA PLANTA ELEVADORA Y SISTEMA DE IMPULSIÓN; COMPLETAR PAVIMENTACIÓN DE CALLE CORTES-MONROY, VÍA PRINCIPAL DE LA LOCALIDAD Y PAVIMENTACIÓN EN ASFALTO DE CALLES TOMAS VEGA, ALICIA VEGA Y LOS NARANJOS, CORTÉS MONROY, ETC."/>
    <x v="1"/>
    <s v="VALOR ACTUALIZADO COSTOS INV. OPER. Y MANTEN."/>
    <n v="3206683"/>
    <n v="3206683"/>
    <n v="0"/>
    <x v="1"/>
    <s v="COSTO ANUAL EQUIVALENTE"/>
    <n v="278703"/>
    <n v="278703"/>
    <n v="0"/>
    <s v="LOS INDICADORES ECONÓMICOS QUE SE REGISTRAN SON LOS INDICADORES CALCULADOS CON LA ULTIMA REEVALUCIÓN EN LA CUAL SE SOLICITÓ_x000a_ SUPLEMENTO DE RECURSOS DE $836.604.386. REGISTRAN UNA VARIACIÓN, PUESTO QUE EL MONTO DE LA INVERSIÓN VARIO POR LOS SUPLEMENTOS DE FONDOS SOLICITADOS Y EN CONSIDERACIÓN A QUE EL PROYECTO TUVO UN AUMENTO DE TAMAÑO, LO CUAL FUE EXPLICADO EN LOS PUNTOS ANTERIORS."/>
    <x v="2"/>
    <s v="EL PROYECTO TUVO 4 ANEXOS DE CONTRATO, QUE IMPLICARON UN AUMENTO DEL TAMAÑO DE ESTE._x000a_SE TUVO UNA EXTENSIÓN DE PLAZO DE 730 A 880 DÍAS QUE SE EXPLICITA EN EL ANEXO DE CONTRATO N° 4 CUYA APROBACIÓN CONSTA EN DECRETO ALCALDICIO N° 7474 DE FECHA 7 DE JUNIO DE 2017._x000a_AL ANALIZAR LOS AUMENTOS SOLICITADOS, SE PUEDE INDICAR QUE EL PROYECTO POR SU COMPLEJIDAD DEBERÍA HABER PASADO POR UNA ETAPA DE DISEÑO, YA QUE LAS OBRAS POR LAS CUALES SE SOLICITARON RECURSOS ERAN OBRAS IMPRESCINDIBLES PARA EL BUEN FUNCIONAMIENTO DEL PROYECTO, Y NO SE ENTIENDE QUE NO SE HAYAN CONSIDERADO EN LA POSTULACIÓN A EJECUCIÓN. OBRAS TAN IMPRESCINDIBLES COMO SON ARRANQUES DE AGUA POTABLE Y CONEXIONES AL SISTEMA DE ALCANTARILLADO (38) DE LAS CUALES NO SE HABÍA CONSIDERADO AL CEMENTERIO DE LA LOCALIDAD._x000a_LA MAGNITUD TUVO VARIACIONES, LAS CUALES NO SE REFLEJAN EN EL INFORME EX POST, AUMENTANDO EL TAMAÑO DEL PROYECTO A 230 CASETAS SANITARIAS."/>
    <s v="MARCELA DEL PILAR PÉREZ RIVERA"/>
    <s v="SEREMI DE DESARROLLO SOCIAL REGION DE COQUIMBO"/>
    <s v="LOURDES VELEZ"/>
    <s v="DEPARTAMENTO DE ESTUDIOS - MDS"/>
  </r>
  <r>
    <s v="20142765-0"/>
    <s v="REPOSICION ESCUELA BASICA D-45 M. ORELLA E., CALDERA"/>
    <x v="4"/>
    <x v="4"/>
    <s v="COPIAPO"/>
    <s v="CALDERA"/>
    <s v="3 - REGION DE ATACAMA"/>
    <x v="5"/>
    <x v="8"/>
    <x v="22"/>
    <x v="1"/>
    <x v="1"/>
    <s v="GOBIERNO REGIONAL - REGION DE ATACAMA"/>
    <s v="GOBIERNO REGIONAL"/>
    <s v="GOBIERNO REGIONAL"/>
    <s v="FINALIZADO"/>
    <x v="1"/>
    <s v="DISEÑO"/>
    <s v="EL ESTABLECIMIENTO FUE CONSTRUIDO CON EL ESTANDAR DE LA SOCIEDAD CONSTRUCTORA ESTABLECIMIENTOS EDUCACIONALES.  HA CUMPLIDO SU VIDA UTIL Y SE ENCUENTRA EN MAL ESTADO.  EL NUEVO EDIFICIO PERMITIRÁ ENTREGAR SERVICIOS DE EDUCACIÓN DE ACUERDO A LA POLÍTICA SECTORIAL VIGENTE Y LINEAMIENTOS ESTRATÉGICOS DE"/>
    <s v="REPOSICION DEL ESTABLECIMIENTO EN NUEVO TERRENO UBICADO EN AVDA. ESMERALDA ESQUINA AVDA. LOS AROMOS S/N, PARA UNA MATRICULA DE 780 ALUMNOS, SEGUN PROGRAMA ARQUITECTONICO APROBADO POR SECREDUC. LA_x000a__x000a_LA SUPERFICIE TOTAL A EDIFICAR ALCANZA A LOS 5.267,5 M2 LAS QUE SE DISTRIBUYEN EN: PRIMER PISO DE 3.785,7 M2 Y EL SEGUNDO NIVEL 1.481,8 M2."/>
    <n v="780"/>
    <s v=" "/>
    <s v=" "/>
    <s v=" "/>
    <n v="12"/>
    <n v="42"/>
    <s v=" 2014 se hizo una consultoría para actualizarlo al DS MINVU Nº 60 y 61/2011 y durante la ejecución obra, una actualización a la norma DS Nº 50/2015."/>
    <n v="250"/>
    <n v="5"/>
    <n v="6"/>
    <s v="sin observaciones"/>
    <n v="19.999999999999996"/>
    <m/>
    <m/>
    <s v=""/>
    <m/>
    <m/>
    <m/>
    <m/>
    <m/>
    <n v="1"/>
    <n v="0"/>
    <s v="sin observaciones"/>
    <n v="-100"/>
    <n v="12"/>
    <n v="19"/>
    <s v="Ajudicacion: Res. DA. COPP.N° 09 de 08/06/2016, terminada el 12/07/2016_x000a_Modificación N°1 Res. DA. COPPO (Exenta) N° 344 de 26/09/2017, tramitada el 06/10/2017_x000a_Modificación N°2: Res. DA. COPPO. (Excenta) N°395 de 31/10/201, tramitada el 13/11/2017_x000a_Modificación N°3 Re. DA. COPPO. (Excenta) N°50 de 07/02/2018"/>
    <n v="58.333333333333329"/>
    <s v="Variación del 50% al 100%"/>
    <n v="1"/>
    <n v="45"/>
    <m/>
    <m/>
    <m/>
    <m/>
    <m/>
    <m/>
    <m/>
    <m/>
    <m/>
    <m/>
    <m/>
    <m/>
    <n v="13"/>
    <n v="13"/>
    <n v="48"/>
    <n v="53"/>
    <n v="5"/>
    <s v="plazo total de ejecución final 585 días corridos"/>
    <n v="269.23076923076923"/>
    <n v="307.69230769230768"/>
    <s v="EL PROYECTO EXPERIMENTÓ UNA EXTENSIÓN EN SUS PLAZOS DEL ORDEN DE 269% EN COMPARACIÓN CON LOS PLAZOS RECOMENDADOS. LOS ITEMS QUE MAYOR RETRASO REGISTRARON FUERON CONSULTORÍAS Y OBRAS CIVILES, LOS CUALES SE DEBEN PRINCIPALMENTE A LAS MODIFICACIONES DE NORMATIVA YA QUE DURANTE LA EJECUCIÓN DE LAS OBRAS SE CONTRATO UNA CONSULTORÍA QUE ADECUARA LA EDIFICACIÓN A LA ACCESIBILIDAD UNIVERSAL."/>
    <s v="Variación &gt; al 100%"/>
    <s v="Mayor a 3 años"/>
    <s v="12/07/2016"/>
    <n v="8954368"/>
    <n v="5694"/>
    <n v="8960062"/>
    <n v="8645499"/>
    <n v="314563"/>
    <s v="Sin observaciones "/>
    <s v="BIP &gt; SIGFE"/>
    <x v="1"/>
    <n v="5267"/>
    <n v="5267"/>
    <n v="100"/>
    <s v="No existen variación en las magnitudes "/>
    <s v="NO SUFRIÓ MODIFICACIONES DE MAGNITUD."/>
    <x v="2"/>
    <s v="sin recepción provisoria"/>
    <s v=""/>
    <s v="sin observaciones"/>
    <s v="26/04/2018"/>
    <s v="SI"/>
    <s v="01/03/2018"/>
    <s v=""/>
    <s v=""/>
    <x v="0"/>
    <s v=""/>
    <s v="JAVIER ANTONIO MARAMBIO ALFARO"/>
    <x v="34"/>
    <s v=" "/>
    <s v=""/>
    <s v="LOURDES VELEZ"/>
    <s v="DEPARTAMENTO DE ESTUDIOS - MDS"/>
    <s v="27/11/2013"/>
    <s v="27/11/2013"/>
    <n v="0"/>
    <s v="01/04/2014"/>
    <n v="125"/>
    <s v="21/08/2014"/>
    <n v="142"/>
    <s v="05/10/2014"/>
    <n v="45"/>
    <s v="12/07/2016"/>
    <n v="691"/>
    <s v="12/07/2016"/>
    <n v="0"/>
    <s v="31/08/2016"/>
    <n v="50"/>
    <n v="1008"/>
    <n v="1008"/>
    <s v="Se detectó una diferencia en la fecha del primer gasto administrativo, dado que la UT registra una fecha posterior a lo informado en el Comprobante contable 485 de fecha 21/08/2014. Se observa un error en la fecha del primer gasto de obra civil, la UT informa una fecha anterior al inicio del contrato."/>
    <s v="A SUMA ALZADA SIN REAJUSTE"/>
    <n v="1"/>
    <s v=""/>
    <s v=""/>
    <s v=""/>
    <s v=""/>
    <s v=""/>
    <s v=""/>
    <s v="SI"/>
    <s v="MUNICIPIO"/>
    <s v=""/>
    <n v="62186"/>
    <n v="178917"/>
    <n v="0"/>
    <n v="0"/>
    <n v="5611"/>
    <n v="5880279"/>
    <n v="0"/>
    <n v="0"/>
    <n v="0"/>
    <n v="0"/>
    <n v="6126993"/>
    <n v="63113"/>
    <n v="181575"/>
    <n v="0"/>
    <n v="0"/>
    <n v="5694"/>
    <n v="5967643"/>
    <n v="0"/>
    <n v="0"/>
    <n v="0"/>
    <n v="0"/>
    <n v="6218025"/>
    <s v="No se detectan diferencias con lo recomendado."/>
    <n v="67718"/>
    <n v="314564"/>
    <n v="0"/>
    <n v="0"/>
    <n v="5694"/>
    <n v="8572087"/>
    <n v="0"/>
    <n v="0"/>
    <n v="0"/>
    <n v="0"/>
    <n v="8960063"/>
    <s v="Se observa una diferencia en el monto contratado de la Asesoria a la Inspección tec nica de M$ 875, producto que no se canceló la totalidad del contrato con Leiva y Asociados, cuyo valor era de M$ 2.625 y se pago solamente M$ 750."/>
    <n v="67718"/>
    <n v="314564"/>
    <n v="0"/>
    <n v="0"/>
    <n v="5694"/>
    <n v="8572087"/>
    <n v="0"/>
    <n v="0"/>
    <n v="0"/>
    <n v="0"/>
    <n v="8960063"/>
    <s v="La Institución técnica no informa el monto del gasto administrativo de M$ 5.694."/>
    <n v="314564"/>
    <x v="0"/>
    <n v="67718"/>
    <n v="0"/>
    <n v="0"/>
    <n v="0"/>
    <n v="5694"/>
    <n v="8572087"/>
    <n v="0"/>
    <n v="0"/>
    <n v="0"/>
    <n v="0"/>
    <n v="8645499"/>
    <n v="71333"/>
    <n v="0"/>
    <n v="0"/>
    <n v="0"/>
    <n v="6407"/>
    <n v="8824053"/>
    <n v="0"/>
    <n v="0"/>
    <n v="0"/>
    <n v="0"/>
    <n v="8901793"/>
    <s v="Es importante señalar que la empresa se encontró con un terreno dificultoso con roquerios que implico   un alto riesgo, lo que debería observar la unidad técnica en el estudio de mecánica de suelo."/>
    <n v="76519"/>
    <n v="220144"/>
    <n v="0"/>
    <n v="0"/>
    <n v="6903"/>
    <n v="7235238"/>
    <n v="0"/>
    <n v="0"/>
    <n v="0"/>
    <n v="0"/>
    <n v="7538804"/>
    <n v="9417730"/>
    <n v="75379"/>
    <n v="314564"/>
    <n v="0"/>
    <n v="0"/>
    <n v="6407"/>
    <n v="9058805"/>
    <n v="0"/>
    <n v="0"/>
    <n v="0"/>
    <n v="0"/>
    <n v="9455155"/>
    <n v="71336"/>
    <n v="314564"/>
    <n v="0"/>
    <n v="0"/>
    <n v="6407"/>
    <n v="8824051"/>
    <n v="0"/>
    <n v="0"/>
    <n v="0"/>
    <n v="0"/>
    <n v="9216358"/>
    <n v="25.419827866595291"/>
    <n v="22.252256458716801"/>
    <n v="21.959374384090747"/>
    <n v="-2.5255746732866902"/>
    <n v="-2.1382222679987684"/>
    <n v="1749.83064363015"/>
    <n v="1675.3466869185495"/>
    <s v="MONTOS CONTRATADOS Y COSTOS REALES TUVIERON VARIACIONES DE 25,42% Y 22,25%, RESPECTIVAMENTE, EN RELACIÓN A LOS MONTOS RECOMENDADOS. LOS ITEMS QUE REGISTRARON LA MAYOR VARIACIÓN RESPECTO AL MONTO RECOMENDADO FUERON EQUIPAMIENTO Y OBRAS CIVILES, DADO PRINCIPALMENTE POR MODIFICACIONES AL PROYECTO ORIGINAL POR INCLUSIÓN DE OBRAS EXTRAORDINARIAS POR CONCEPTO DE ACCESIBILIDAD UNIVERSAL Y CAMBIOS EN LA NORMATIVA DURANTE LA EJECUCIÓN. EL NUEVO PRESUPUESTO OFICIAL PARA EL ÍTEM OBRAS CIVILES ES DE M$ 8.545.899, QUE CORRESPONDE PRINCIPALMENTE A UN AUMENTO DE PRECIOS UNITARIOS DE ACUERDO A MERCADO, Y CAMBIO DE NORMATIVA ANTISISMICA DURANTE LA EJECUCIÓN DEL PROYECTO."/>
    <s v="Variación Mayor a 20%"/>
    <s v="Variación Mayor a 20%"/>
    <s v="Muy Grande"/>
    <s v="Muy Grande"/>
    <s v="WILLIANS GARCÍA ZAGUA"/>
    <x v="16"/>
    <s v=" "/>
    <s v=""/>
    <s v="LOURDES VELEZ"/>
    <s v="DEPARTAMENTO DE ESTUDIOS - MDS"/>
    <s v="NO"/>
    <m/>
    <m/>
    <m/>
    <s v=" "/>
    <x v="1"/>
    <s v="SI"/>
    <n v="2"/>
    <n v="7538804"/>
    <n v="9417730"/>
    <n v="24.923396337137827"/>
    <s v="SI BIEN SE INFORMAN DOS REEVALUACIONES, LA PRIMERA CORRESPONDIÓ A UNA ACTUALIZACIÓN DE  LA CARPETA DIGITAL Y LA SOLICITUD IDI, YA QUE NO CORRESPONDÍA SUPLEMENTAR  CON RECURSOS EXTRA EL PRESUPUESTO DE OBRAS CIVILES DEBIDO A QUE EL MONTO RECOMENDADO INICIALMENTE ERA MAYOR QUE EL PRESUPUESTO PROPUESTO PARA DICHO ÍTEM._x000a_SE SOLICITA REEVALUACIÓN PARA  SUPLEMENTAR EL ÍTEM DE OBRAS CIVILES Y ASÍ AJUSTAR EL PRESUPUESTO A LOS PRECIOS DE MERCADO, EL NUEVO PRESUPUESTO OFICIAL PARA EL ÍTEM OBRAS CIVILES ES DE M$ 8.545.899, EXPRESADO EN MONEDA DE NOVIEMBRE 2015. "/>
    <x v="1"/>
    <s v="VALOR ACTUALIZADO COSTOS INV. OPER. Y MANTEN."/>
    <n v="6993994"/>
    <n v="8715915"/>
    <n v="24.619995384611414"/>
    <x v="2"/>
    <s v="COSTO ANUAL EQUIVALENTE"/>
    <n v="406875"/>
    <n v="507065"/>
    <n v="24.624270353302613"/>
    <s v="EL NUEVO PRESUPUESTO OFICIAL PARA EL ÍTEM OBRAS CIVILES ES DE M$ 8.545.899, EXPRESADO EN MONEDA DE NOVIEMBRE 2015, POR LO TANTO EL NUEVO CAE OBTENIDO ES M$507.065, REGISTRANDO UN AUMENTO CON RESPECTO AL INDICADOR EX ANTE. "/>
    <x v="3"/>
    <s v="SE OBSERVAN UN PROYECTO QUE DURANTE SU EJECUCIÓN SUFRIÓ AUMENTOS CONSIDERABLES TANTOS COMO DE PLAZO COMO DE MONTOS, ESTOS SON JUSTIFICADOS PRINCIPALMENTE POR EL CAMBIO DE NORMATIVA DE ACCESIBILIDAD UNIVERSAL Y NORMATIVA ANTISISMICA._x000a_EL PROYECTO SUFRIÓ DOS REEVALUACIONES. LA PRIMERA CORRESPONDIÓ A UNA ACTUALIZACIÓN DE  LA CARPETA DIGITAL Y LA SOLICITUD IDI, YA QUE NO CORRESPONDÍA SUPLEMENTAR  CON RECURSOS EXTRA EL PRESUPUESTO DE OBRAS CIVILES DEBIDO A QUE EL MONTO RECOMENDADO INICIALMENTE ERA MAYOR QUE EL PRESUPUESTO PROPUESTO PARA DICHO ÍTEM._x000a_SE SOLICITA UNA SEGUNDA REEVALUACIÓN PARA  SUPLEMENTAR EL ÍTEM DE OBRAS CIVILES Y ASÍ AJUSTAR EL PRESUPUESTO A LOS PRECIOS DE MERCADO, EL NUEVO PRESUPUESTO OFICIAL PARA EL ÍTEM OBRAS CIVILES ES DE M$ 8.545.899, EXPRESADO EN MONEDA DE NOVIEMBRE 2015. _x000a_FINALMENTE, LA MAGNITUD DEL PROYECTO NO REGISTRÓ VARIACIÓN EN RELACIÓN A LA ESTIPULADA ORIGINALMENTE."/>
    <s v="YASNA CAROLINA MARTÍNEZ ANGULO"/>
    <s v="SEREMI DE DESARROLLO SOCIAL REGION DE ATACAMA"/>
    <s v="LOURDES VELEZ"/>
    <s v="DEPARTAMENTO DE ESTUDIOS - MDS"/>
  </r>
  <r>
    <s v="30085275-0"/>
    <s v="CONSTRUCCION CENTRO TRATAMIENTO INTERMEDIO RSD, CASABLANCA"/>
    <x v="12"/>
    <x v="12"/>
    <s v="VALPARAISO"/>
    <s v="CASABLANCA"/>
    <s v="5 - REGION DE VALPARAISO"/>
    <x v="10"/>
    <x v="17"/>
    <x v="28"/>
    <x v="1"/>
    <x v="1"/>
    <s v="GOBIERNO REGIONAL - REGION DE VALPARAISO"/>
    <s v="GOBIERNO REGIONAL"/>
    <s v="GOBIERNO REGIONAL"/>
    <s v="FINALIZADO"/>
    <x v="0"/>
    <s v="PERFIL"/>
    <s v="DE ACUERDO AL DECRETO DE CIERRE DEL VERTEDERO MUNICIPAL, SE REQUIERE HABILITAR UN CENTRO DE TRATAMIENTO DE RSD Y SU TRANSFERENCIA A UN RELLENO AUTORIZADO."/>
    <s v="A)_x0009_BASADOS EN LOS RESULTADOS DEL ESTUDIO DE CARACTERIZACIÓN REALIZADO EN LA COMUNA EL AÑO 2007 Y 2010, EN EL CUAL SE OBTIENE QUE EL 46% DE LOS RSD CORRESPONDEN A MATERIA ORGÁNICA Y 22% A RESIDUOS POTENCIALMENTE RECICLABLES, ES QUE SE PROPONE LA HABILITACIÓN DE UN CENTRO DE TRATAMIENTO INTERMEDIO DE RESIDUOS SÓLIDOS DOMICILIARIOS PARA LA COMUNA DE CASABLANCA, CONFORMADO POR DOS MÓDULOS: ESTACIÓN DE TRANSFERENCIA Y VALORIZACIÓN DE RESIDUOS SÓLIDOS RECICLABLES (RSR)._x000a_ESTE PROYECTO SE EMPLAZARÁ EN EL SITIO DE PROPIEDAD FISCAL ¿ EX CANTERA, UBICADO AL ORIENTE DE LA RUTA 68, COMUNA DE CASABLANCA, REGIÓN DE VALPARAÍSO, A 2 KILÓMETROS AL SUR ORIENTE DEL CENTRO CÍVICO DE LA COMUNA. Y DARÁ SOLUCIÓN AL MANEJO DE TODOS LOS RESIDUOS GENERADOS EN LA COMUNA, ES DECIR, RESIDUOS SÓLIDOS DE ORIGEN DOMICILIARIOS Y LOS RESIDUOS ASIMILABLES A DOMICILIARIOS (ZONA URBANA Y RURAL), YA SEAN ESTOS EN FORMA MIXTA O CLASIFICADA SEGÚN TIPO.  _x000a_LOS VOLÚMENES DE RESIDUOS A MANEJAR EN EL AÑO 0 ES EN PROMEDIO 8.000 TON/AÑO, PARA LLEGAR A UN MÁXIMO EN EL AÑO 20 DE 25.000 TON/AÑO APROXIMADAMENTE."/>
    <n v="30661"/>
    <s v="RESIDUOS SOLIDOS"/>
    <s v=" "/>
    <s v=" "/>
    <n v="12"/>
    <n v="17"/>
    <s v="Corresponde a lo indicado en las observaciones de las obras civiles."/>
    <n v="41.666666666666671"/>
    <n v="3"/>
    <n v="22"/>
    <s v="El proyecto consideró desde su formulación la totalidad obras civiles, equipamiento y consultorías en una acción. _x000a_No estan separadas por etapas."/>
    <n v="633.33333333333326"/>
    <m/>
    <m/>
    <s v=""/>
    <m/>
    <m/>
    <m/>
    <m/>
    <m/>
    <m/>
    <m/>
    <m/>
    <m/>
    <n v="9"/>
    <n v="17"/>
    <s v="La entrega de terreno no inició con la firma de contrato, ya que fue necesario coordinar con el servicio de salud, el retiro de residuos peligrosos que se encontraban en el terreno._x000a_Fue necesario otorgar aumentos de plazo a raíz de una diferencia de los deslindes del predio, la que derivó en un replanteo del emplazamiento del proyecto, _x000a_Los decretos que respaldan estos aumentos son 5930/9 nov 2016,  576/30 ene 2017 y el 2330/12 Abril 2017."/>
    <n v="88.888888888888886"/>
    <s v="Variación del 50% al 100%"/>
    <n v="3"/>
    <n v="232"/>
    <m/>
    <m/>
    <m/>
    <m/>
    <m/>
    <m/>
    <m/>
    <m/>
    <m/>
    <m/>
    <m/>
    <m/>
    <n v="12"/>
    <n v="12"/>
    <n v="22"/>
    <n v="22"/>
    <n v="0"/>
    <s v="Se realizaron aumentos, disminuciones y compensaciones y obras extraordinarias que permitieron mejorar el cerco proyectado, oficinas, sistema de alcantarillado, galpones y equipos de iluminación._x000a_En el equipamiento se mejoran la especificaciones técnicas de equipos y vehículos, para cumplir con lo requerido en el plan de gestión."/>
    <n v="83.333333333333329"/>
    <n v="83.333333333333329"/>
    <s v="EL PROYECTO PRESENTÓ UNA VARIACIÓN DE PLAZOS DE UN 83,33% CON RESPECTO AL PLAZO TOTAL RECOMENDADO. ESTO ES PRODUCTO DE DE AUMENTOS, DISMINUCIONES Y OBRAS EXTRAORDINARIAS QUE PERMITIERON MEJORAR EL CERCO PROYECTADO, OFICINAS ADMINISTRATIVAS, SISTEMA DE ALCANTARILLADO. GALPONES DE RECICLAJE Y EQUIPOS DE ILUMINACIÓN, QUE DERIVARON EN UN AUMENTO DE LAS OBRAS CIVILES DE 232 DÍAS CORRIDOS._x000a_EL ÍTEM QUE MAYOR VARIACIÓN REGISTRÓ FUE EQUIPAMIENTOS, CON UN 625.56% RESPECTO DEL PLAZO ORIGINAL RECOMENDADO. ESTO FUE DEBIDO A MEJORAS EN LAS ESPECIFICACIONES TÉCNICAS DE EQUIPOS Y VEHÍCULOS PARA CUMPLIR ASÍ CON LO REQUERIDO EN EL PLAN DE GESTIÓN.  LOS ÍTEMS OBRAS CIVILES Y CONSULTORÍAS REGISTRARON VARIACIONES DE 90.37% Y 42.78% RESPECTO DE LOS PLAZOS RECOMENDADOS._x000a_ADICIONALMENTE, LA INICIATIVA PRESENTÓ DEMORA EN LOS PLAZOS DE EJECUCIÓN DEBIDO A QUE  DEBIDO A QUE EL GOBIERNO REGIONAL NO CONTABA CON LOS RECURSOS PARA EL FINANCIAMIENTO DE LA INICIATIVA.  _x000a_FINALMENTE, NO SE PUDO CARGAR CONTRATO EN EL AÑO 2015, YA QUE LA FICHA IDI AÑO 2015 NO PRESENTABA DISPONIBILIDAD DE MONTOS EN EL ÍTEM DE OBRAS CIVILES PARA ESE AÑO PRESUPUESTARIO. ESTA SITUACIÓN FUE CORREGIDA EN LA EJECUCIÓN PRESUPUESTARIA EN LOS AÑOS 2016 Y 2017."/>
    <s v="Variación del 50% al 100%"/>
    <s v="Dos Años"/>
    <s v="22/02/2016"/>
    <n v="1466194"/>
    <n v="0"/>
    <n v="1466194"/>
    <n v="1466195"/>
    <n v="-1"/>
    <s v="A.-Contrato original D.A N°4662 06/10/2015  por un monto de $1.450.312.909 Iva incluido, que se descompone en:_x000a_Obra civil $1.013.312.909_x000a_Equipamiento $436.651.510_x000a_B.-Decreto de complementación N°3549 6/07/2016 para equipamiento por  $73.402.510 con aporte municipal."/>
    <s v="BIP = SIGFE"/>
    <x v="9"/>
    <n v="285740"/>
    <n v="284998"/>
    <n v="99.740323370896618"/>
    <s v="La magnitud de toneladas recolectas en el primer año de puesta en marcha,  proyectadas en un plazo de 20 años corregido en base al primer año del centro de tratamiento intermedio de residuos sólidos domiciliarios corresponde a una magnitud real de 284.998 proyectado en 20 años."/>
    <s v="LAS MAGNITUDES DE LAS TONELADAS RECOLECTADAS DE RESIDUOS  SÓLIDOS DOMICILIARIOS PRESENTA UNA MÍNIMA DIFERENCIA, RESPECTO A LO INDICADO EN EL ESTUDIO DE CARACTERIZACIÓN REALIZADO POR LA COMUNA, ya que La magnitud de toneladas recolectas en el primer año de puesta en marcha,  proyectadas en un plazo de 20 años corregido en base al primer año del centro de tratamiento intermedio de residuos sólidos domiciliarios corresponde a una magnitud real de 284.998 que proyectado en 20 años serían 249.373."/>
    <x v="1"/>
    <s v="Las observaciones fueron:_x000a_1.-Los contenedores tenian una dimensión menos a la especificada_x000a_2.-No cumplian con la norma DS 75 /1987 de transporte seguro para los RSD_x000a_3.-La boca de admisión hidraulicas, deben ser compatibles y estar al lado izquierdo del contenedor_x000a_4.-Las gomas de cierre deben ser corregidas_x000a_5.-Falta grafica de GORE y Mumicipio"/>
    <s v="13/07/2017"/>
    <s v="No hubo observaciones."/>
    <s v="13/09/2018"/>
    <s v="SI"/>
    <s v="01/04/2018"/>
    <s v="Los primeros tres meses (abril, mayo y junio) corresponden a la puesta en marcha,  promedio de 175 toneladas."/>
    <s v=""/>
    <x v="0"/>
    <s v=""/>
    <s v="CRISTIAN PALMA VALLADARES"/>
    <x v="49"/>
    <s v=" "/>
    <s v=""/>
    <s v="LOURDES VELEZ"/>
    <s v="DEPARTAMENTO DE ESTUDIOS - MDS"/>
    <s v="12/12/2013"/>
    <s v="15/12/2014"/>
    <n v="368"/>
    <s v="16/01/2015"/>
    <n v="32"/>
    <s v="NA"/>
    <n v="0"/>
    <s v="06/10/2015"/>
    <n v="263"/>
    <s v="06/10/2015"/>
    <n v="263"/>
    <s v="22/02/2016"/>
    <n v="139"/>
    <s v="17/08/2016"/>
    <n v="177"/>
    <n v="979"/>
    <n v="611"/>
    <s v="Se corrige la fecha de la resolución de asignación presupuestaria de acuerdo a la información registrada en el departamento de finanzas."/>
    <s v="A SUMA ALZADA SIN REAJUSTE"/>
    <n v="1"/>
    <s v=""/>
    <s v=""/>
    <s v=""/>
    <s v=""/>
    <s v=""/>
    <s v=""/>
    <s v="SI"/>
    <s v="MUNICIPIO"/>
    <s v="EL  MUNICIPIO DE CASABLANCA PRESENTÓ EL PROYECTO DE CONSTRUCCIÓN CENTRO DE TRATAMIENTO INTERMEDIO DE RESIDUOS SÓLIDOS DOMICILIARIOS DE CASABLANCA OBTENIENDO SU RECOMENDACIÓN TÉCNICA ENTRE LOS AÑOS 2013 AL 2017"/>
    <n v="81679"/>
    <n v="332188"/>
    <n v="0"/>
    <n v="0"/>
    <n v="0"/>
    <n v="994549"/>
    <n v="0"/>
    <n v="0"/>
    <n v="0"/>
    <n v="0"/>
    <n v="1408416"/>
    <n v="85389"/>
    <n v="347273"/>
    <n v="0"/>
    <n v="0"/>
    <n v="0"/>
    <n v="1039713"/>
    <n v="0"/>
    <n v="0"/>
    <n v="0"/>
    <n v="0"/>
    <n v="1472375"/>
    <s v="Primer RS Ejecución corresponde al año 2013_x000a_RS que da origen a ejecución corresponde al año 2015_x000a_De acuerdo a datos informados en ficha IDI"/>
    <n v="89283"/>
    <n v="492129"/>
    <n v="0"/>
    <n v="0"/>
    <n v="0"/>
    <n v="1106471"/>
    <n v="0"/>
    <n v="0"/>
    <n v="0"/>
    <n v="0"/>
    <n v="1687883"/>
    <s v="La ejecución de la obra fue contratada por un monto de M$1.013.661 para obras civiles y M$363.249 para equipamiento._x000a_El  proyecto consta de aportes municipales para ambos ítem por:_x000a_M$92.810 Obras Civiles_x000a_M$128.879 Equipamiento_x000a__x000a_El contrato de consultoria fue realizado por un monto total de M$89.283 durante toda la ejecución de la obra."/>
    <n v="89283"/>
    <n v="492129"/>
    <n v="0"/>
    <n v="0"/>
    <n v="0"/>
    <n v="1106471"/>
    <n v="0"/>
    <n v="0"/>
    <n v="0"/>
    <n v="0"/>
    <n v="1687883"/>
    <s v="Diferencia que se refleja en el ítem de equipamiento corresponde a M$17.236 que no fueron desglosados ni cargados en dicho ítem, ya que se cancelaron junto al ítem de obras civiles el 18/05/2019."/>
    <n v="221688"/>
    <x v="0"/>
    <n v="89283"/>
    <n v="346013"/>
    <n v="0"/>
    <n v="0"/>
    <n v="0"/>
    <n v="1030899"/>
    <n v="0"/>
    <n v="0"/>
    <n v="0"/>
    <n v="0"/>
    <n v="1466195"/>
    <n v="92678"/>
    <n v="355010"/>
    <n v="0"/>
    <n v="0"/>
    <n v="0"/>
    <n v="1067091"/>
    <n v="0"/>
    <n v="0"/>
    <n v="0"/>
    <n v="0"/>
    <n v="1514779"/>
    <s v=""/>
    <n v="100501"/>
    <n v="408732"/>
    <n v="0"/>
    <n v="0"/>
    <n v="0"/>
    <n v="1223717"/>
    <n v="0"/>
    <n v="0"/>
    <n v="0"/>
    <n v="0"/>
    <n v="1732950"/>
    <n v="0"/>
    <n v="94301"/>
    <n v="527538"/>
    <n v="0"/>
    <n v="0"/>
    <n v="0"/>
    <n v="1187736"/>
    <n v="0"/>
    <n v="0"/>
    <n v="0"/>
    <n v="0"/>
    <n v="1809575"/>
    <n v="92677"/>
    <n v="506883"/>
    <n v="0"/>
    <n v="0"/>
    <n v="0"/>
    <n v="1144628"/>
    <n v="0"/>
    <n v="0"/>
    <n v="0"/>
    <n v="0"/>
    <n v="1744188"/>
    <n v="4.4216509420352601"/>
    <n v="0.64848956980869676"/>
    <n v="-6.463013915799154"/>
    <n v="-3.6133898843651147"/>
    <m/>
    <n v="6.1200008421111729"/>
    <n v="4.0162667808195147"/>
    <s v="LOS MONTOS CONTRATADOS Y COSTOS REALES NO TUVIERON VARIACIONES SIGNIFICATIVAS CON RESPECTO A LOS MONTOS RECOMENDADOS.  EL ÍTEM QUE MAYOR VARIACIÓN PRESENTÓ FUE EQUIPAMIENTO DEBIDO A MEJORAS EN LAS ESPECIFICACIONES TÉCNICAS DE EQUIPOS Y VEHÍCULOS PARA CUMPLIR ASÍ CON LO REQUERIDO EN EL PLAN DE GESTIÓN._x000a_SI BIEN OBRAS CIVILES REGISTRÓ AUMENTO, DISMINUCIÓN Y OBRAS EXTRAORDINARIAS DEBIDO A MEJORAS EN EL CERCO PROYECTADO, OFICINAS ADMINISTRATIVAS, SISTEMA DE ALCANTARILLADO. GALPONES DE RECICLAJE Y EQUIPOS DE ILUMINACIÓN NO TUVO VARIACIÓN SIGNIFICATIVA DE COSTOS CON RESPECTO AL MONTO RECOMENDADO.  _x000a_ADICIONALMENTE, EL PROYECTO ORIGINAL SUFRIÓ UNA MODIFICACIÓN DE UN 5.36% POR AUMENTO, DISMINUCIÓN Y OBRAS EXTRAORDINARIAS, EL CUAL SE ENCUENTRA DENTRO DEL MARGEN DEL 10% CONSIDERADO COMO ACEPTABLE. DADA ESTA MODIFICACIÓN, EL PROYECTO NO SUFRIÓ REEVALUACIONES. _x000a_LOS VALORES DE INDICADORES DE COSTOS SE AJUSTAN A LA PROGRAMACIÓN DE LA INVERSIÓN EFECTUADA POR EL MUNICIPIO._x000a_FINALMENTE, CABE DESTACAR QUE LOS ÍTEMS OBRAS CIVILES Y EQUIPAMIENTOS FUERON INCLUIDOS EN UN SOLO CONTRATO Y QUE CAD AUNO DE ESTOS ÍTEMS CONTÓ CON RECURSOS ADICIONALES POR PARTE DE LA MUNICIPALIDAD DE CASABLANCA, PRINCIPALMENTE LOS COSTOS PRODUCTO DE MODIFICACIONES DE CONTRATO. "/>
    <s v="Variación de 0 a +-10%"/>
    <s v="Variación de 0 a +-10%"/>
    <s v="Grande"/>
    <s v="Grande"/>
    <s v="MERCEDES RIVERA ROSA"/>
    <x v="24"/>
    <s v=" "/>
    <s v=""/>
    <s v="LOURDES VELEZ"/>
    <s v="DEPARTAMENTO DE ESTUDIOS - MDS"/>
    <s v="SI"/>
    <n v="1732949"/>
    <n v="148287"/>
    <n v="8.5569165624608683"/>
    <s v="Aumento de obra mediante D.A N° 2010 del 30/03/2017, se realiza modificación de contrato por un valor total de 148.287.413 Iva incluido que se descompone en :_x000a_Obra civil $92.810.457 Iva incluido_x000a_Equipamiento $55.476.956.- Iva incluido._x000a__x000a_Modificaciones:_x000a_Se realizaron aumentos, disminuciones y compensaciones y obras extraordinarias que permitieron mejorar el cerco proyectado, oficinas, sistema de alcantarillado, galpones y equipos de iluminación._x000a_En el equipamiento se mejoran la especificaciones técnicas de equipos y vehículos, para cumplir con lo requerido en el plan de gestión"/>
    <x v="0"/>
    <s v="NO"/>
    <m/>
    <m/>
    <m/>
    <m/>
    <s v="NO SE REALIZÓ REEVALUACIÓN. SIN EMBARGO EL PROYECTO PRESENTA DIFERENCIAS EN LOS TIEMPOS OCUPADOS EN LA EJECUCIÓN, DEBIDO A QUE EL GOBIERNO REGIONAL NO CONTABA CON LOS RECURSOS PARA EL FINANCIAMIENTO DE LA INICIATIVA."/>
    <x v="0"/>
    <s v="VAN SOCIAL"/>
    <n v="58662"/>
    <n v="58662"/>
    <n v="0"/>
    <x v="1"/>
    <s v=""/>
    <m/>
    <m/>
    <m/>
    <s v="EL VALOR DEL PROYECTO NO PRESENTO DIFERENCIAS EN SU EJECUCIÓN. SIN EMBARGO DEBE TENERSE EN CUENTA QUE DENTRO DE LOS  PLAZOS DE SU EJECUCIÓN, NO ERA REQUERIDO POR ESTAR DENTRO DE LOS PLAZOS. DEBE CONSIDERARSE QUE HUBO UNA DEMORA POR PARE DEL GOBIERNO REGIONAL PARA LA ENTREGA DE RECURSOS NECESARIOS PARA LA EJECUCIÓN."/>
    <x v="1"/>
    <s v="EL PROYECTO EVALUADO SE AJUSTA A LOS INDICADORES ESPERADOS._x000a_CON RESPECTO A LOS PLAZOS, LA OBRA PRESENTÓ UN AUMENTO DE ESTE POR 83.33% CON RESPECTO AL PLAZO TOTAL RECOMENDADO. ENTRE LAS CAUSAS DE ESTA SITUACIÓN SE ENCUENTRA LA MODIFICACIÓN DE PLAZOS POR 232 DÍAS DE LA OBRA CIVIL PRODUCTO DE AUMENTO, DISMINUCIÓN Y OBRAS EXTRAORDINARIAS PRODUCTO DE IMPLEMENTACIÓN DE MEJORAS EN CERCO PROYECTADO, OFICINAS ADMINISTRATIVAS, SISTEMA DE ALCANTARILLADO. GALPONES DE RECICLAJE Y EQUIPOS DE ILUMINACIÓN. ADICIONALMENTE, LA INICIATIVA PRESENTÓ DEMORA EN LOS PLAZOS DE EJECUCIÓN DEBIDO A QUE  DEBIDO A QUE EL GOBIERNO REGIONAL NO CONTABA CON LOS RECURSOS PARA EL FINANCIAMIENTO DE LA INICIATIVA.  _x000a_EN RELACIÓN A LOS COSTOS, LA INICIATIVA NO PRESENTÓ VARIACIONES SIGNIFICATIVAS CON RESPECTO A LO RECOMENDADO. SI BIEN NO TUVO REEVALUACIONES, EXISTIÓ UNA MODIFICACIÓN DE UN 5.36%, LO CUAL SE ENCUENTRA DENTRO DEL RANGO DEL 10% CONSIDERADO COMO ACEPTABLE.  CABE DESTACAR QUE LOS ÍTEMS OBRAS CIVILES Y EQUIPAMIENTOS FUERON INCLUIDOS EN UN SOLO CONTRATO Y QUE CAD AUNO DE ESTOS ÍTEMS CONTÓ CON RECURSOS ADICIONALES POR PARTE DE LA MUNICIPALIDAD DE CASABLANCA, PRINCIPALMENTE LOS COSTOS PRODUCTO DE MODIFICACIONES DE CONTRATO. _x000a_LAS MAGNITUDES DE LAS TONELADAS RECOLECTADAS DE RESIDUOS  SÓLIDOS DOMICILIARIOS PRESENTA UNA MÍNIMA DIFERENCIA, RESPECTO A LO INDICADO EN EL ESTUDIO DE CARACTERIZACIÓN REALIZADO POR LA COMUNA._x000a_FINALMENTE, DEBE CONSIDERARSE QUE LA PRESENTE INICIATIVA DE INVERSIÓN SE GENERÓ DEBIDO AL DECRETO DE CIERRE DEL VERTEDERO MUNICIPAL, LO QUE OBLIGÓ POSTULAR LA CONSTRUCCIÓN DEL CENTRO DE TRATAMIENTO INTERMEDIO DE RESIDUOS SÓLIDOS DOMICILIARIOS DE CASABLANCA."/>
    <s v="MARIA SOLEDAD BASTIAS TASSO"/>
    <s v="SEREMI DE DESARROLLO SOCIAL REGION DE VALPARAISO"/>
    <s v="LOURDES VELEZ"/>
    <s v="DEPARTAMENTO DE ESTUDIOS - MDS"/>
  </r>
  <r>
    <s v="30103697-0"/>
    <s v="CONSTRUCCION NUEVO CEMENTERIO MUNICIPAL COMUNA DE SANTA JUANA"/>
    <x v="2"/>
    <x v="2"/>
    <s v="CONCEPCION"/>
    <s v="SANTA JUANA"/>
    <s v="8 - REGION DEL BIO BIO"/>
    <x v="2"/>
    <x v="20"/>
    <x v="40"/>
    <x v="1"/>
    <x v="1"/>
    <s v="GOBIERNO REGIONAL - REGION DEL BIO BIO"/>
    <s v="GOBIERNO REGIONAL"/>
    <s v="GOBIERNO REGIONAL"/>
    <s v="FINALIZADO"/>
    <x v="0"/>
    <s v="PERFIL"/>
    <s v="EL ACTUAL CEMENTERIO NO TIENE MAS CAPACIDAD PARA ATENDER A LA  POBLACION, Y TAMPOCO PUEDE EXPANDIRSE PUES ESTA LIMITADO POR POBLACIONES QUE SE FORMARON A MEDIDA QUE CRECIO LA COMUNA. DE NO CONTAR CON NUEVAS INSTALACIONES Y SEPULTURAS SE PODRA GENERAR UN PROBLEMA SANITARIO Y SOCIAL "/>
    <s v="EL PROYECTO CONSIDERA UN EDIFICIO DE UN PISO, DISPUESTO EN LÍNEA CURVA, CON VARIAS DEPENDENCIAS VINCULADAS MEDIANTE UN UMBRAL DE ACCESO, QUE INCLUYE ADMINISTRACIÓN, BAÑOS PÚBLICOS Y SALÓN CEREMONIAL-VELATORIO, CON UN TOTAL DE 381,11 M2, CONSIDERANDO COMO MEDIA SUPERFICIE LOS 224.57 M2 DEL UMBRAL DE ACCESO. CONTEMPLA ESTRUCTURA DE MUROS EN HORMIGÓN ARMADO, ESTRUCTURA DE TECHUMBRE EN CERCHAS DE ACERO Y ENVIGADO DE MADERA LAMINADA PARA EL SECTOR VELATORIO._x000a__x000a_EL PROYECTO, ADEMÁS DEL EDIFICIO, CONTEMPLA LA CONSTRUCCIÓN DE 20 COLUMNAS DE 4 NICHOS EN ESTRUCTURA DE ALBAÑILERÍA, ÁREAS DE CIRCULACIÓN PEATONAL Y VEHICULAR, Y CIERRE PERIMETRAL._x000a_SE PROYECTA UN TOTAL DE 1118 SEPULTURAS TRADICIONALES, 80 NICHOS Y 32 MAUSOLEOS A HABILITAR EN LA SUPERFICIE A INTERVENIR, QUEDANDO UNA SUPERFICIE APROXIMADAMENTE IGUAL PARA EXPANSIÓN FUTURA."/>
    <n v="13458"/>
    <s v=" "/>
    <s v=" "/>
    <s v=" "/>
    <m/>
    <m/>
    <m/>
    <m/>
    <m/>
    <m/>
    <m/>
    <m/>
    <m/>
    <m/>
    <s v=""/>
    <m/>
    <m/>
    <m/>
    <m/>
    <m/>
    <m/>
    <m/>
    <m/>
    <m/>
    <n v="8"/>
    <n v="12"/>
    <s v="Se produce interrupción de plazos mediante decreto alcaldicio Nº 3600 del 05/07/2017 considerando que se requirió  visto bueno del Gobierno Regional, para modificaciones propuestas."/>
    <n v="50"/>
    <s v="Variación de 30% al 50%"/>
    <n v="1"/>
    <n v="123"/>
    <m/>
    <m/>
    <m/>
    <m/>
    <m/>
    <m/>
    <m/>
    <m/>
    <m/>
    <m/>
    <m/>
    <m/>
    <n v="8"/>
    <n v="8"/>
    <n v="12"/>
    <n v="12"/>
    <n v="0"/>
    <s v="Se produce interrupción de plazos mediante decreto alcaldicio Nº 3600 del 05/07/2017 considerando que se requirió  visto bueno del Gobierno Regional, para modificaciones propuestas."/>
    <n v="50"/>
    <n v="50"/>
    <s v="Se produce interrupción de plazos mediante decreto alcaldicio Nº 3600 del 05/07/2017 considerando que se requirió  visto bueno del Gobierno Regional, para modificaciones propuestas._x000a_No obstante el aumento es de solo 4 meses, lo que no se estima significativo."/>
    <s v="Variación de 30% al 50%"/>
    <s v="Un año"/>
    <s v="22/08/2016"/>
    <n v="557743"/>
    <n v="0"/>
    <n v="557743"/>
    <n v="0"/>
    <n v="557743"/>
    <s v="1- Decreto Nº 4316 de fecha 25/08/2016 por un monto de $600.118.923"/>
    <s v="BIP &gt; SIGFE"/>
    <x v="1"/>
    <n v="493"/>
    <n v="381"/>
    <n v="77.281947261663291"/>
    <s v="El proyecto original  consideraba magnitudes distintas, las que fueron corregidas en la reevaluación de la iniciativa.  "/>
    <s v="Al producirse la reevaluacion, la magnitud  disminuyó respecto a lo originalmente recomendado, para ajustarse a los montos aprobados por el consejo regional. Ademas se disminuyeron algunas superficies de pavimentos."/>
    <x v="1"/>
    <s v="-Decreto Nº 5496  recepción provisoria sin observaciones. "/>
    <s v="05/10/2017"/>
    <s v=""/>
    <s v=""/>
    <s v="SI"/>
    <s v="01/07/2019"/>
    <s v=""/>
    <s v=""/>
    <x v="0"/>
    <s v="Fue aprobada la operación del recinto mediante resolución Nº 002271 de la SEREMI de Salud del Biobío de fecha 9 de mayo de 2019."/>
    <s v="CARLOS UMAÑA MARDONES"/>
    <x v="50"/>
    <s v=" "/>
    <s v=""/>
    <s v="FERNANDA MATURANA DIAZ"/>
    <s v="DEPARTAMENTO DE ESTUDIOS - MDS"/>
    <s v="16/03/2015"/>
    <s v="16/03/2015"/>
    <n v="0"/>
    <s v="01/04/2015"/>
    <n v="16"/>
    <s v="NA"/>
    <n v="0"/>
    <s v="10/08/2016"/>
    <n v="497"/>
    <s v="10/08/2016"/>
    <n v="497"/>
    <s v="22/08/2016"/>
    <n v="12"/>
    <s v="25/10/2016"/>
    <n v="64"/>
    <n v="589"/>
    <n v="589"/>
    <s v="SIN OBSERVACIONES"/>
    <s v="A SUMA ALZADA SIN REAJUSTE"/>
    <n v="1"/>
    <s v=""/>
    <s v=""/>
    <s v=""/>
    <s v=""/>
    <s v="NO"/>
    <s v="MUNICIPIO"/>
    <s v="SI"/>
    <s v="MUNICIPIO"/>
    <s v="El municipio financio el diseño con recursos propios._x000a_No obstante lo anterior, solicitó revision y aprobacion previa del programa de recintos a la seremi de desarrollo social."/>
    <n v="0"/>
    <n v="0"/>
    <n v="0"/>
    <n v="0"/>
    <n v="0"/>
    <n v="600273"/>
    <n v="0"/>
    <n v="0"/>
    <n v="0"/>
    <n v="0"/>
    <n v="600273"/>
    <n v="0"/>
    <n v="0"/>
    <n v="0"/>
    <n v="0"/>
    <n v="0"/>
    <n v="600273"/>
    <n v="0"/>
    <n v="0"/>
    <n v="0"/>
    <n v="0"/>
    <n v="600273"/>
    <s v="SIN OBSERVACIONES"/>
    <n v="0"/>
    <n v="0"/>
    <n v="0"/>
    <n v="0"/>
    <n v="0"/>
    <n v="622563"/>
    <n v="0"/>
    <n v="0"/>
    <n v="0"/>
    <n v="0"/>
    <n v="622563"/>
    <s v="EMPRESA CONSTRUCTORA: OLIVER Y BURGOS S.A POR UN MONTO DE $600.118.923_x000a_PRIMERA MODIFICACION DE CONTRATO, AUMENTO EFECTIVO DE: $22.444.947 A TRAVÉS DE ORD. N°2318 DEL 28/07/2017 (DISMINUCION DE $70.070.380; OBRAS EXTRAORDINARIAS DE $82.465.182 y AUMENTO DE OBRAS DE $10.050.145). ESTO PERMITIO FINANCIAR MEJORAS EN EL PROYECTO PRODUCTO DE INDEFINICIONES EN TEMAS RELACIONADOS CON CAMBIO DE CUBIERTA, AUMENTO DE ENFIERRADURA Y HORMIGON POR MODIFICACION DE PROYECTO DE INGENIERIA E INSTALACION SALA ELECTRICA EN SALA DE BOMBAS, ENTRE OTRAS."/>
    <n v="0"/>
    <n v="0"/>
    <n v="0"/>
    <n v="0"/>
    <n v="0"/>
    <n v="622563"/>
    <n v="0"/>
    <n v="0"/>
    <n v="0"/>
    <n v="0"/>
    <n v="622563"/>
    <s v="25/10/2016 $50.854.210_x000a_30/12/2016 $62.016.694_x000a_30/12/2016 $63.541.632_x000a_28/02/2017 $69.320.083_x000a_31/03/2017$66.577.890_x000a_21/04/2017$62.868.183_x000a_30/05/2017$42.188.867_x000a_28/06/2017$40.038.009_x000a_14/07/2017 $40.832.327_x000a_31/07/2017 $34.421.928_x000a_31/07/2017 $25.079.442_x000a_17/10/2017 $33.093.739_x000a_28/12/2017 $31.730.866"/>
    <n v="622563"/>
    <x v="0"/>
    <n v="0"/>
    <n v="0"/>
    <n v="0"/>
    <n v="0"/>
    <n v="0"/>
    <n v="0"/>
    <n v="0"/>
    <n v="0"/>
    <n v="0"/>
    <n v="0"/>
    <n v="0"/>
    <n v="0"/>
    <n v="0"/>
    <n v="0"/>
    <n v="0"/>
    <n v="0"/>
    <n v="0"/>
    <n v="0"/>
    <n v="0"/>
    <n v="0"/>
    <n v="0"/>
    <n v="0"/>
    <s v="EL DISEÑO APROBADO Y LICITADO SE PRESENTABA INDEFINICIONES REFERIDAS AL PROYECTO DE INGENIERIA Y ESPECIFICACIONES TECNICAS DEL TIPO DE CUBIERTA A INSTALAR, EN IGUAL FORMA EXISTIA POCA INFORMACION PARA EJECUTAR LA SALA DE BOMBAS. TODO ESTO ORIGINÓ UNA IMPORTANTE MODIFICACION EN LAS OBRAS QUE SE TRADUJERON EN AUMENTOS DE OBRAS, OBRAS EXTRAORDINARIAS Y DISMINUCIONES INDICADAS EN EL HISTORIAL DE CONTRATOS."/>
    <n v="0"/>
    <n v="0"/>
    <n v="0"/>
    <n v="0"/>
    <n v="0"/>
    <n v="706507"/>
    <n v="0"/>
    <n v="0"/>
    <n v="0"/>
    <n v="0"/>
    <n v="706507"/>
    <n v="706507"/>
    <n v="0"/>
    <n v="0"/>
    <n v="0"/>
    <n v="0"/>
    <n v="0"/>
    <n v="657222"/>
    <n v="0"/>
    <n v="0"/>
    <n v="0"/>
    <n v="0"/>
    <n v="657222"/>
    <n v="0"/>
    <n v="0"/>
    <n v="0"/>
    <n v="0"/>
    <n v="0"/>
    <n v="644181"/>
    <n v="0"/>
    <n v="0"/>
    <n v="0"/>
    <n v="0"/>
    <n v="644181"/>
    <n v="-6.9758686042742717"/>
    <n v="-8.8217101882925419"/>
    <n v="-8.8217101882925419"/>
    <n v="-1.9842610259547033"/>
    <n v="-8.8217101882925419"/>
    <n v="1690.7637795275591"/>
    <n v="1690.7637795275591"/>
    <s v="Los montos reales de costo son inferiores en un 8,8 % respecto a lo recomendado, esto porque la Unidad Tecnica se ajusto a los montos nominales recomendados. en todo caso la variacion se encuentra dentro de lo esperable, inferior al 10%_x000a_la diferencia entre lo contratado y lo gastado corresponde solo a diferencias de reajuste de moneda"/>
    <s v="Variación de 0 a +-10%"/>
    <s v="Variación de 0 a +-10%"/>
    <s v="Mediano"/>
    <s v="Mediano"/>
    <s v="JACQUELINE CARRASCO MUÑOZ"/>
    <x v="9"/>
    <s v=" "/>
    <s v=""/>
    <s v="FERNANDA MATURANA DIAZ"/>
    <s v="DEPARTAMENTO DE ESTUDIOS - MDS"/>
    <s v="SI"/>
    <n v="706507"/>
    <n v="22444"/>
    <n v="3.1767555027763352"/>
    <s v="2- Decreto Nº 4304 de fecha 11/08/2017 que modifica contrato por un monto de $22.444.947, aprobado Oficio Nº2318 de fecha 28/07/2017 del GORE BIOBIO. _x000a_3- Aprueba modificación para mejorar cubiertas, enfierraduras y hormigón. "/>
    <x v="0"/>
    <s v="SI"/>
    <n v="1"/>
    <n v="706503"/>
    <n v="706507"/>
    <n v="5.6616886270344224E-4"/>
    <s v="El proyecto fue reevaluado una vez, solicitando la unidad técnica el cambio de materialidad de albañileria confinada a Hormigón Armado._x000a__x000a_También hubo modificaciones menores al 10 % consistentes en  modificación para mejorar cubiertas, enfierraduras y hormigón. ,  esto debido a que el diseño presentaba indefiniciones referidas a la ingeniería y especificaciones de la cubierta.. De igual forma existía indefiniciones para la sala de bombas. todo esto originó modificaciones de obras (aumentos, disminuciones y obras extraordinarias)."/>
    <x v="1"/>
    <s v="COSTO ANUAL EQUIVALENTE"/>
    <n v="47421"/>
    <n v="45056"/>
    <n v="-4.9872419392252398"/>
    <x v="0"/>
    <s v=""/>
    <m/>
    <m/>
    <m/>
    <s v="El indicador de costos se reduce en 4,99 %, lo que es consecuente con la disminucion de costo de inversion de 8,8%"/>
    <x v="1"/>
    <s v="El proyecto se ejecutó de acuerdo a lo recomendado en reevaluacion, sin embargo respecto a la recomendacion inicial se disminuyó el tamaño, solo con el fin de ajustarse a los montos nominales aprobados por el consejo que correspondian a moneda de tres años antes._x000a_Asi, los montos fueron inferiores a lo recomendado en un 8,8%_x000a_El plazo de ejecucion supero al estimado inicialmente en 4 meses (50%), lo que no se considera significativo._x000a_El diseño  presentaba indefiniciones que influyeron en la demora de la ejecucion"/>
    <s v="ALEJANDRA MONTERO BARRERA"/>
    <s v="SEREMI DE DESARROLLO SOCIAL REGION DEL BIO BIO"/>
    <s v="FERNANDA MATURANA DIAZ"/>
    <s v="DEPARTAMENTO DE ESTUDIOS - MDS"/>
  </r>
  <r>
    <s v="30036635-0"/>
    <s v="CONSTRUCCION POSTA SALUD RURAL CHUNGUNGO, COMUNA DE LA HIGUERA"/>
    <x v="9"/>
    <x v="9"/>
    <s v="ELQUI"/>
    <s v="LA HIGUERA"/>
    <s v="4 - REGION DE COQUIMBO"/>
    <x v="1"/>
    <x v="1"/>
    <x v="17"/>
    <x v="1"/>
    <x v="1"/>
    <s v="GOBIERNO REGIONAL - REGION DE COQUIMBO"/>
    <s v="GOBIERNO REGIONAL"/>
    <s v="GOBIERNO REGIONAL"/>
    <s v="FINALIZADO"/>
    <x v="0"/>
    <s v="PERFIL"/>
    <s v="CHUNGUNGO QUEDA MUY ALEJADO DEL NÚCLEO DE COMUNICACIÓN MÁS CERCANO, COMO LO ES LA RUTA 5, Y POR TANTO EN EN DETRIMENTO EN RELACIÓN A OTRAS LOCALIDADES DE LA HIGUERA EN CUASNTO A TIEMPO. ESTA ES LA RAZÓN POR LA QUE SE HA DECIDIDO PRESENTAR ESTE PROYECTO,  QUE ACERCARÁ LA ATENCIÓN DE SALUD DE MANERA M"/>
    <s v="EL PROYECTO CONSIDERA LA CONSTRUCCION DE UNA POSTA DE SALUD RURAL DE 343,63 M², CON EQUIPAMIENTO ESTANDAR COMPLETO PARA DAR ATENCION A 300 HABITANTES PERMANTENTES. ENTRE LAS PRINCIPALES DEPENDENCIAS SE CUENTA CON DOS BOX CLINICO MULTIPROPOSITO, BOX GINECO-OBSTRETICO, BOX PROCEDIMIENTOS, BOX TRABAJO CLINICO GRUPAL, SOME GENERAL Y ARCHIVO ACTIVO, BOTIQUIN, BAÑO ACCESO UNIVERSAL, BAÑO PÚBLICO Y PERSONAL, SALA DE ESPERA Y EDUCACION GRUPAL RECINTO DE ASEO, RECINTO DE RESIDUOS SOLIDOS, DESPACHO DE ALIMENTOS, BODEGA DE ALIMENTOS Y BODEGA DE INSUMOS. A LO ANTERIOR, SE AGREGA UNA VIVIENDA PARA EL PARAMEDICO DE 71,68 METROS CUADRADOS. TODO ESTO MAS CIRCULACIÓN SUMA 343,63 METROS CUADRADOSEN._x000a_EN EL DESARROLLO DEL PROYECTO SE CONSIDERA LA EJECUCIÓN DE LA OBRA GRUESA, LAS TERMINACIONES, LAS INSTALACIONES DE AGUA POTABLE, ALCANTARILLADO, ELECTRICIDAD Y GAS LICUADO. "/>
    <n v="318"/>
    <s v=" "/>
    <s v=" "/>
    <s v=" "/>
    <n v="10"/>
    <n v="11"/>
    <s v="Fueron los tiempos que ocupo el mandante para la Contratación del AITO Sr. Iván Castillo Zepeda. "/>
    <n v="10.000000000000009"/>
    <n v="3"/>
    <n v="10"/>
    <s v="Las discrepancia nace debido a que las compras se realizan por el portan de chilecompras, esto causa que la adquisición de insumos tenga desfase, esto  atribuido al stock de los insumos al momento de las compras."/>
    <n v="233.33333333333334"/>
    <n v="1"/>
    <n v="4"/>
    <s v="Con fecha 20 de Octubre 2016 situaciones de terreno no detectada por que el proyecto no considero fondos para topografía, Decreto 004390 del 20 Octubre 2016._x000a_06 de Enero 2017 la falta de agua en la localidad que afecto a la obra , los trabajadores y las obras de Hormigón, situación totalmente ajena al contratista. Decreto N° 0052 del 06 de Enero 2017 ( Amplia sequía en la Comuna)._x000a_ 09 de marzo 2017 por obras necesarias no consideradas en el proyecto inicial, ampliación quebrá vista, recolección aguas lluvias. Decreto N° 000637 del 09  de marzo 2017."/>
    <n v="300"/>
    <m/>
    <m/>
    <m/>
    <m/>
    <n v="2"/>
    <n v="6"/>
    <s v="La Variación corresponde a la fecha que se recibieron  los aportes económicos mediante folio 2168 por el Municipio. "/>
    <n v="200"/>
    <n v="9"/>
    <n v="14"/>
    <s v="Según la protocolización del contrato se oficializó el documento en la fecha indicada. 05-02-2016"/>
    <n v="55.555555555555557"/>
    <s v="Variación del 50% al 100%"/>
    <n v="3"/>
    <n v="151"/>
    <m/>
    <m/>
    <m/>
    <m/>
    <m/>
    <m/>
    <m/>
    <m/>
    <m/>
    <m/>
    <m/>
    <m/>
    <n v="11"/>
    <n v="11"/>
    <n v="32"/>
    <n v="39"/>
    <n v="7"/>
    <s v="A fin de responder esta observación se señala lo siguiente:_x000a__x000a_Primera Ampliación de Plazo: De acuerdo a decreto N° 004390 del 20.10.2016 se amplía el plazo en 50 días corridos, quedando como fecha de término el 10.01.2017. La razón del aumento de plazo está relacionado con el aumento del material retirado sobre 1.500 m3 de material rocoso.   _x000a__x000a_Segunda Ampliación de Plazo: De acuerdo a decreto N° 0052 del 06.01.2017 se amplía en 59 días corridos, quedando como fecha de término el 10.03.2017.  La razón de este aumento de plazo dice relación con la falta de planimetría para definir los radieres y la falta de agua por varios días en la localidad, lo que imposibilitó la permamencia del personal del contratista en obra._x000a__x000a_Tercera Ampliación de Plazo: De acuerdo a decreto N° 000637 del 09.03.2017 se amplía en 42 días corridos, quedando como fecha de término el 21.04.2017. La razón de este aumento por el tiempo que se demoran las distintas entidades y servicios involucrados en entregar los permiso, certificados de electricidad, de instalación de gas, agua potable y especialmente el de alcantarillado particular."/>
    <n v="190.90909090909091"/>
    <n v="254.54545454545453"/>
    <s v="LA OBRA PRESENTÓ ALGUNOS PROBLEMAS DURANTE SU EJECUCIÓN COMO LA FALTA DE DOTACIÓN DE AGUA POTABLE EN LA LOCALIDAD DE CHUNGUNGO, LA DIFICULTAD PARA ABASTECERSE DE MATERIALES DE CONSTRUCCIÓN Y EL EFECTO DE LAS LLUVIAS QUE PROVOCARON INUNDACIÓN DEL RECINTO EN CONSTRUCCIÓN, LAS CUALES FUERON SOLUCIONADAS OPORTUNAMENTE. TODAS ESTAS CAUSAS PROVOCARON AMPLIACIONES EN LOS PLAZOS DEL CONTRATO. SE AGREGA A ESTAS SITUACIONES ALGUNAS DIFICULTADES TÉCNICAS EN LA EJECUCIÓN DE LA OBRA, COMO  SITUACIONES DE TERRENO NO DETECTADAS CUANDO SE REALIZÓ EL LEVANTAMIENTO TOPOGRÁFICO;POR OBRAS NECESARIAS NO CONSIDERADAS EN EL PROYECTO INICIAL, COMO AMPLIACIÓN QUEBRÁ VISTA, RECOLECCIÓN AGUAS LLUVIAS."/>
    <s v="Variación &gt; al 100%"/>
    <s v="Mayor a 3 años"/>
    <s v="15/02/2016"/>
    <n v="449459"/>
    <n v="864"/>
    <n v="450323"/>
    <n v="449405"/>
    <n v="918"/>
    <s v="Se adjunta contrato, rectificaciones y aumento de plazo._x000a__x000a_No hay recursos propios."/>
    <s v="BIP &gt; SIGFE"/>
    <x v="1"/>
    <n v="343"/>
    <n v="343"/>
    <n v="100"/>
    <s v="Sin observaciones."/>
    <s v="DE ACUERDO A LO INFORMADO POR LA UNIDAD TÉCNICA DEL PROYECTO, MUNICIPALIDAD DE LA HIGUERA, EL PROYECTO NO SUFRIÓ MODIFICACIONES DE MAGNITUD, ES DECIR, SE EJECUTÓ LA MISMA SUPERFICIE QUE SE DISEÑÓ 343 M2 DE LA POSTA DE SALUD RURAL, CON PROGRAMA ARQUITECTÓNICO APROBADO POR EL SERVICIO SALUD COQUIMBO."/>
    <x v="2"/>
    <s v="Mediante decreto N°1559 de fecha 16.05.2017 se constituye Comisión de Recepción Provisoria._x000a_El 20.06.2017 la Comisión se constituye en terreno y recibe las obras sin observaciones._x000a_Decreto N°001903 del 27.06.2017 aprueba Acta de Recepción Provisoria."/>
    <s v="20/06/2017"/>
    <s v="Decreto N°002335 de fecha 21.08.2018, aprueba el Acta de Recepción Definitiva del 03.08.2017. Se adjunta Recepción Definitiva_x000a_ "/>
    <s v="03/08/2018"/>
    <s v="SI"/>
    <s v="20/06/2017"/>
    <s v="No existe problema en la actualidad."/>
    <s v=""/>
    <x v="0"/>
    <s v="Negativo: discrepancia de la topografía original, versus el diseño levantado._x000a__x000a_Positivo: Preselección de servicio a la comunidad."/>
    <s v="EDUARDO MORALES"/>
    <x v="51"/>
    <s v=" "/>
    <s v=""/>
    <s v="LOURDES VELEZ"/>
    <s v="DEPARTAMENTO DE ESTUDIOS - MDS"/>
    <s v="17/05/2013"/>
    <s v="08/01/2015"/>
    <n v="601"/>
    <s v="14/01/2015"/>
    <n v="6"/>
    <s v="28/04/2015"/>
    <n v="104"/>
    <s v="05/02/2016"/>
    <n v="283"/>
    <s v="05/02/2016"/>
    <n v="283"/>
    <s v="15/02/2016"/>
    <n v="10"/>
    <s v="25/07/2016"/>
    <n v="161"/>
    <n v="1165"/>
    <n v="564"/>
    <s v="Obra licitada por la Municipalidad de La Higuera en plazos normales para la contratación de la obra."/>
    <s v="A SUMA ALZADA SIN REAJUSTE"/>
    <n v="1"/>
    <s v=""/>
    <s v=""/>
    <s v=""/>
    <s v=""/>
    <s v="NO"/>
    <s v="MUNICIPIO"/>
    <s v="SI"/>
    <s v="MUNICIPIO"/>
    <s v="EL DISEÑO LO DESARROLLÓ LA MUNICIPALIDAD DE LA HIGUERA Y SE ENCONTRABA CON LAS APROBACIONES TÉCNICAS CORRESPONDIENTES Y LOS CERTIFICADOS DE LOS REVISORES EXTERNOS CORRESPONDIENTES."/>
    <n v="15002"/>
    <n v="17048"/>
    <n v="6174"/>
    <n v="0"/>
    <n v="790"/>
    <n v="382958"/>
    <n v="0"/>
    <n v="0"/>
    <n v="0"/>
    <n v="0"/>
    <n v="421972"/>
    <n v="15687"/>
    <n v="15895"/>
    <n v="8489"/>
    <n v="0"/>
    <n v="826"/>
    <n v="400352"/>
    <n v="0"/>
    <n v="0"/>
    <n v="0"/>
    <n v="0"/>
    <n v="441249"/>
    <s v="La obra se contrató ajustándose a los valores recomendados en la IDI."/>
    <n v="17050"/>
    <n v="13176"/>
    <n v="9725"/>
    <n v="0"/>
    <n v="864"/>
    <n v="414365"/>
    <n v="0"/>
    <n v="0"/>
    <n v="0"/>
    <n v="0"/>
    <n v="455180"/>
    <s v="Contratos de acuerdo a lo ofertado sin modificaciones por aumento de obras."/>
    <n v="17050"/>
    <n v="13176"/>
    <n v="9726"/>
    <n v="0"/>
    <n v="864"/>
    <n v="410744"/>
    <n v="0"/>
    <n v="0"/>
    <n v="0"/>
    <n v="0"/>
    <n v="451560"/>
    <s v="Contrato de obra civil  se desarrolló de acuerdo a lo ofertado, sin requerir de suplemento de obras.  De igual forma la adquisición de equipos y equipamiento por parte de la Municipalidad de La Higuera se hizo en forma normal."/>
    <n v="2155"/>
    <x v="0"/>
    <n v="17050"/>
    <n v="11885"/>
    <n v="9726"/>
    <n v="0"/>
    <n v="0"/>
    <n v="410744"/>
    <n v="0"/>
    <n v="0"/>
    <n v="0"/>
    <n v="0"/>
    <n v="449405"/>
    <n v="17780"/>
    <n v="12076"/>
    <n v="9825"/>
    <n v="0"/>
    <n v="0"/>
    <n v="425944"/>
    <n v="0"/>
    <n v="0"/>
    <n v="0"/>
    <n v="0"/>
    <n v="465625"/>
    <s v="La obra presentó algunos problemas durante su ejecución como la falta de dotación de agua potable en la localidad de Chungungo, la dificultad para abastecerse de materiales de construcción y el efecto de las lluvias que provocaron inundación del recinto en construcción, las cuales fueron solucionadas."/>
    <n v="18463"/>
    <n v="18708"/>
    <n v="9991"/>
    <n v="0"/>
    <n v="972"/>
    <n v="471204"/>
    <n v="0"/>
    <n v="0"/>
    <n v="0"/>
    <n v="0"/>
    <n v="519338"/>
    <n v="519332"/>
    <n v="18018"/>
    <n v="13335"/>
    <n v="9825"/>
    <n v="0"/>
    <n v="931"/>
    <n v="437892"/>
    <n v="0"/>
    <n v="0"/>
    <n v="0"/>
    <n v="0"/>
    <n v="480001"/>
    <n v="17778"/>
    <n v="13335"/>
    <n v="9825"/>
    <n v="0"/>
    <n v="931"/>
    <n v="425943"/>
    <n v="0"/>
    <n v="0"/>
    <n v="0"/>
    <n v="0"/>
    <n v="467812"/>
    <n v="-7.5744505505085264"/>
    <n v="-9.9214769572032129"/>
    <n v="-9.6053938421575396"/>
    <n v="-2.5393697096464329"/>
    <n v="-9.9204362527246523"/>
    <n v="1363.8833819241981"/>
    <n v="1241.8163265306123"/>
    <s v="EL PROYECTO INGRESÓ A REEVALAUCIÓN EN NOVIEMBRE DEL AÑO 2014, SÓLO PARA AJUSTAR LOS LISTADOS DE EQUIPOS Y EQUIPAMIENTO, SIN AFECTAR EL MONTO TOTAL DEL PROYECTO. LAS OBRAS CIVILES, MONTO RELEVANTE DEL PROYECTO, NO TUVO AUMENTOS, ES DECIR, SE EJECUTÓ LA POSTA DE SALUD RURAL POR LOS MONTOS APROBADOS EN LA EVALUACIÓN  EX ANTE._x000a__x000a_RESPECTO DE LA VARIACIÓN DE MONTOS CONTRATADOS, SE OBSERVA QUE TODOS LOS ÍTEMS PRESENTAN VARIACIONES NEGATIVAS, ES DECIR, LOS MONTOS RECOMENDADOS  EN LA EVALUACIÓN EX ANTE FUERON SUPERIORES A LOS FINALMENTE CONTRATADOS, EN PARTICULAR, SE OBSERVA EL ÍTEM EQUIPAMIENTO QUE PRESENTA UNA VARIACIÓN DEL MONTO RECOMENDADO DEL PROYECTO DEL - 28.72%._x000a__x000a_EN RELACIÓN A LA VARIACIÓN DE COSTOS REALES,  TODOS LOS ÍTEMS APROBADOS EN LA EVALUACIÓN EX ANTE PRESENTAN VARIACIONES NEGATIVAS, Y NUEVAMENTE, EL ÍTEM EQUIPOS ES EL QUE EXPONE LA MAYOR VARIACIÓN DEL -28.72%. POR OTRA PARTE, EL COSTO TOTAL DEL PROYECTO MUESTRA UNA VARIACIÓN NEGATIVA DEL -9.92% ENCONTRÁNDOSE DENTRO DEL RANGO DE VARIACIÓN DEL +-10% DEL MONTO RECOMENDADO, CONSIDERADO COMO ACEPTABLE. _x000a_EL PROYECTO se desarrolló de acuerdo a lo ofertado, sin requerir de suplemento de obras."/>
    <s v="Variación de 0 a +-10%"/>
    <s v="Variación de 0 a +-10%"/>
    <s v="Mediano"/>
    <s v="Mediano"/>
    <s v="VICTOR HUGO TRUJILLO CERDA"/>
    <x v="10"/>
    <s v=" "/>
    <s v=""/>
    <s v="LOURDES VELEZ"/>
    <s v="DEPARTAMENTO DE ESTUDIOS - MDS"/>
    <s v="NO"/>
    <m/>
    <m/>
    <m/>
    <s v=" "/>
    <x v="1"/>
    <s v="SI"/>
    <n v="1"/>
    <n v="519203"/>
    <n v="519332"/>
    <n v="2.4845773233206359E-2"/>
    <s v="EL PROYECTO INGRESÓ A REEVALAUCIÓN EN NOVIEMBRE DEL AÑO 2014, SÓLO PARA AJUSTAR LOS LISTADOS DE EQUIPOS Y EQUIPAMIENTO, SIN AFECTAR EL MONTO TOTAL DEL PROYECTO. LAS OBRAS CIVILES, MONTO RELEVANTE DEL PROYECTO, NO TUVO AUMENTOS, ES DECIR, SE EJECUTÓ LA POSTA DE SALUD RURAL POR LOS MONTOS APROBADOS EN LA EVALUACIÓN  EX ANTE._x000a_RESPECTO DE LOS ÍTEMS EQUIPOS, EQUIPAMIENTO, CONSULTORÍAS Y GASTOS ADMINISTRATIVOS  TAMPOCO SUFRIERON AUMENTOS QUE JUSTIFICARAN REEVALUAR LA INICIATIVA DE INVERSIÓN."/>
    <x v="1"/>
    <s v="COSTO EQUIVALENTE POR PERSONA"/>
    <n v="173"/>
    <n v="173"/>
    <n v="0"/>
    <x v="1"/>
    <s v=""/>
    <m/>
    <m/>
    <m/>
    <s v="EL PROYECTO PRÁCTICAMENTE NO SUFRIÓ VARIACIONES EN LOS MONTOS APROBADOS EN LA EVALUACIÓN EX ANTE RESPECTO DE LO CONTRATADO Y LO EJECUTADO, POR LO QUE SE PUEDE CONCLUIR, QUE EL INDICADOR DE RENTABILIDAD SOCIAL (CEP) SE MANTUVO, UNA VEZ EJECUTADO EL PROYECTO."/>
    <x v="1"/>
    <s v="LA UNIDAD TÉCNICA DE ESTE PROYECTO DE SALUD FUE LA MUNICIPALIDAD DE LA HIGURA, LA QUE LICITÓ Y CONTRATO LA OBRA POR LOS MONTOS RECOMENDADOS Y DISPONIBLES EN LA FICHA IDI._x000a_JUNTO A LO ANTERIOR, CABE MENCIONAR QUE EL DISEÑO NO INGRESÓ AL SISTEMA NACIONAL DE INVERSIONES, YA QUE FUE UN APORTE DE LA MUNICIPALIDAD DE LA HIGUERA, DISEÑO QUE SEGÚN SEÑALÓ LA UNIDAD TÉCNICA (MUNICIPALIDAD DE LA HIGUERA), PRESENTÓ ALGUNOS DETALLES TÉCNICOS, COMO FALTA DEL ESTUDIO TOPOGRÁFICO Y CANALETAS DE RECOLECCIÓN DE AGUAS LLUVIAS NO CONSIDERADAS,  QUE RETRASARON  LA OBRA. SIN EMBARGO, UNA PARTICULARIDAD EN LA ETAPA DE EJECUCIÓN  DE ESTE PROYECTO, Y QUE PROVOCÓ AUMENTO  EN EL PLAZO DEL CONTRATO DE LAS OBRAS CIVILES, FUE LA  FALTA DE DOTACIÓN DE AGUA POTABLE EN LA LOCALIDAD DE CHUNGUNGO, DEBIDO A LA SEQUÍA QUE HA AFECTADO EN LOS ÚLTIMOS AÑOS A LA REGIÓN DE COQUIMBO."/>
    <s v="MARINKA NORERO DUARTE"/>
    <s v="SEREMI DE DESARROLLO SOCIAL REGION DE COQUIMBO"/>
    <s v="LOURDES VELEZ"/>
    <s v="DEPARTAMENTO DE ESTUDIOS - MDS"/>
  </r>
  <r>
    <s v="30046530-0"/>
    <s v="CONSTRUCCION CALETA PESQUERA TOTORALILLO NORTE, LA HIGUERA"/>
    <x v="9"/>
    <x v="9"/>
    <s v="ELQUI"/>
    <s v="LA HIGUERA"/>
    <s v="4 - REGION DE COQUIMBO"/>
    <x v="12"/>
    <x v="24"/>
    <x v="41"/>
    <x v="0"/>
    <x v="0"/>
    <s v="DIRECCION DE OBRAS PORTUARIAS"/>
    <s v="MINISTERIO DE OBRAS PUBLICAS"/>
    <s v="MINISTERIO"/>
    <s v="FINALIZADO"/>
    <x v="0"/>
    <s v="DISEÑO"/>
    <s v=""/>
    <s v="LA OBRA SE CONSTRUIRÁ POR ETAPAS, ETAPA 1: OBRAS MARÍTIMAS: _x000a_UN MUELLE, COMPUESTO POR UNA PASARELA DE 30 MTS. DE LONGITUD TOTAL, Y UN CABEZO DE 10,5 MTS. DE LONGITUD. SU SUPERESTRUCTURA ES EN BASE A VIGAS Y PARRILLAS METÁLICAS, APOYADAS SOBRE PILOTES QUE SE FUNDAN EN DADOS DE HORMIGÓN APOYADOS ESTOS ÚLTIMOS SOBRE ROCAS. ESTA ESTRUCTURA CONTARÁ CON UN MURO DE ESTRIBO, CUYA MATERIALIDAD ES HORMIGÓN EN MASA APOYADO SOBRE CAMA DE ROCAS. EL CABEZO ESTÁ ESTRUCTURADO EN BASE A VIGAS Y PARRILLAS METÁLICAS, EN EL COSTADO OESTE DOS CHAZAS QUE PERMITEN LA OPERACIÓN EN DISTINTOS NIVELES DE MAREA. _x000a_-MURO EXPLANADA, CUYA MATERIALIDAD ES DE HORMIGÓN ARMADO APOYADO SOBRE UNA CAMA DE ROCAS DE 20 A 40 KG. Y UN ENROCADO DE CORAZA CON ROCAS DE 500 KG. _x000a__x000a_ETAPA 2 OBRAS TERRESTRES: _x000a_BOXES: 10 BOXES EN UNA SUPERFICIE DE 60 M2. _x000a_-_x0009_SERVICIOS HIGIÉNICOS: PARA HOMBRES, MUJERES Y PERSONAS CON MOVILIDAD REDUCIDA, EN UNA SUPERFICIE TOTAL DE 30 M2, CON UNA ZONA DE LAVADO EXTERIOR._x000a_-_x0009_UN SOMBREADERO EN ACERO Y MADERA DE 48 M2._x000a_-_x0009_COBERTIZO PRODUCTIVO: DESTINADO AL DESARROLLO DE UNA FUTURA SALA DE PROCESOS, EN UNA SUPERFICIE APROX. DE 125 M2._x000a_-_x0009_EXPLANADA: EN UNA SUPERFICIE 400 M2 CONFECCIONADA EN PAVIMENTO DE HORMIGÓN._x000a_-_x0009_CUATRO PUESTOS DE ESTACIONAMIENTO PARA VEHÍCULOS MENORES._x000a_-_x0009_HABILITACION DE AGUA POTABLE POR MEDIO DE ESTANQUE EN ALTURA Y SUMINISTRADO POR CAMIÓN ALJIBE._x000a_-_x0009_SOLUCIÓN DE ALCANTARILLADO POR MEDIO DE FOSA SÉPTICA CON TRATAMIENTO DE RILES Y RESPECTIVO DREN._x000a_-_x0009_INSTALACIÓN ELÉCTRICA: POR MEDIO DE PANELES FOTOVOLTAICOS. _x000a_-_x0009_CIERRO PERIMETRAL: EN ÁREA DE INTERVENCIÓN A TRAVÉS DE MALLA ACMAFOR, CON EL FIN DEL RESGUARDO Y CONTROL DEL ACCESO A LAS INSTALACIONES LA CALETA."/>
    <n v="45"/>
    <s v="SUPERACION DE LA POBREZA"/>
    <s v="CALETAS PESQUERAS"/>
    <s v=" "/>
    <n v="10"/>
    <n v="4"/>
    <s v="SE REALIZARON VARIAS LICITACIONES SIN RESULTADO FAVORABLE POR LO QUE LA ADJUDICACION SOLO FUE POR 4 MESES."/>
    <n v="-60"/>
    <m/>
    <m/>
    <m/>
    <m/>
    <m/>
    <m/>
    <s v=""/>
    <m/>
    <m/>
    <m/>
    <m/>
    <m/>
    <n v="2"/>
    <n v="1"/>
    <s v="EL PLAZO ASOCIADO A LA ASESORIA SE REDUJO CONSIDERANDO QUE SE REALIZARON VARIAS LICITACIONES QUE NO FUERON ADJUDICADAS, SIN EMBARGO AL CONTAR CON UNA PROPUESTA FAVORABLE SOLO SE REALIZA POR 4 MESES ASOCIADOS AL AVANCE DE LA OBRA._x000a__x000a_LOS GASTOS ADMINISTRATIVOS SON PROPORCIONADOS POR EL GORE EL CUAL HACE LA REBAJA DE LA TOTALIDAD DE UNA SOLA VEZ, CONSIDERANDO QUE ENVIA EL VALOR PARA ADMINSITRACION DE LA UNIDAD TECNICA."/>
    <n v="-50"/>
    <n v="13"/>
    <n v="72"/>
    <s v="SE DEBE CONSIDERAR QUE EL PROYECTO SE DESARROLLO EN DOS ETAPAS._x000a_ETAPA UNO, OBRAS MARITIMAS. CON FECHA DE INICIO 13-03-2012._x000a_ETAPA DOS, OBRAS TERRESTRES. CON FECHA DE INICIO 18-08-2017._x000a_EN LA FECHA DE ENTREGA TERRENO SE CONSIDERÓ LA DE LA ETAPA UNO."/>
    <n v="453.84615384615381"/>
    <s v="Variación &gt; al 100%"/>
    <s v="Sin información "/>
    <s v="Sin información "/>
    <m/>
    <m/>
    <m/>
    <m/>
    <m/>
    <m/>
    <m/>
    <m/>
    <m/>
    <m/>
    <m/>
    <m/>
    <n v="14"/>
    <n v="14"/>
    <n v="72"/>
    <n v="83"/>
    <n v="11"/>
    <s v="CONSIDERANDO QUE EL PROYECTO SE REALIZA CON DOS CONTRATOS EN DONDE FUE NECESARIO GENERAR DOS LICITACIONES EL PLAZO TOTAL CONSIDERADO DESDE LA PRIMERA LICITACIÓN HASTA EL TERMINO DE LA SEGUNDA ENTREGA UN VALOR DE 73 MESES CONSIDERANDO LOS TIEMPOS MUERTOS ._x000a__x000a__x000a_SE CONSIDERA EN TOTAL 17 MESES PARA LA EJECUCIÓN COMPLETA, SIENDO 10 MESES PARA LAS OBRAS MARITIMAS Y 7 MESES PARA LAS OBRAS TERRESTRES."/>
    <n v="414.28571428571433"/>
    <n v="492.85714285714289"/>
    <s v="La diferencia de plazos entre lo recomendado y lo real se debe a que, si bien el proyecto inicialmente consideraba 14 meses de ejecución,  tras fallidas licitaciones realizadas, el proyecto se dividió en dos etapas, una de ella en obras marítimas y la otra relacionadas con las obras terrestres.  Es por ello que la primera licitación estuvo orientadas exclusivamente a las obras marítimas, las cuales se iniciaron a partir del 13 de marzo del 2012..   Con posterioridad, una vez terminada estas obras y al mismo tiempo disponer de los recursos que demandaba la segunda etapa, se adjudicaron las obras terrestres con fecha 18 de agosto del 2017"/>
    <s v="Variación &gt; al 100%"/>
    <s v="Mayor a 3 años"/>
    <s v="20/04/2012"/>
    <n v="786765"/>
    <n v="6180"/>
    <n v="792945"/>
    <n v="774439"/>
    <n v="18506"/>
    <s v="1. CONTRATO OBRAS TERRESTRES: M$ 439.072.- FINANCIAMIENTO FNDR. FECHA INICIO: 13-03-2012 FECHA TERMINO: 12-01-2013_x000a_2. CONTRATO OBRAS MARITIMAS: M$ 317.685.- FINANCIAMIENTO SECTORIAL  FECHA INICIO: 18-08-2017, FECHA TERMINO: 13-03-2018_x000a_3. ASESORIA INSPECCION FISCAL: M$ 30.008.- FINANCIAMIENTO FNDR FECHA INICIO: 21-12-2012 FECHA TERMINO: 19-01-2013_x000a_4. GA.: M$ 6.180.- FINANCIAMIENTO FNDR."/>
    <s v="BIP &gt; SIGFE"/>
    <x v="1"/>
    <n v="2397"/>
    <n v="2300"/>
    <n v="95.953274926992066"/>
    <s v="LA DIFERENCIA DE LA MAGNITUD SE REFIERE A LOS AJUSTES QUE EL PROYECTO DEBIÓ TENER EN CONSTRUCCION POR ACOMODO DEL PROYECTO A LA REALIDAD DEL TERRENO."/>
    <s v="El proyecto recomendado en la etapa previa, es decir, diseño, consideró una construcción de 2.397 m2, los cuales se justificaban de acuerdo al programa referencial que para esa caleta determinó la Institución Formuladora y cuya composición estaba constituida por una explanada de 400 m2, un cobertizo productivo de 125 m2; un área de sombreadero para las labores de reparación de las redes así como el encarne de las mismas; 30 m2 destinados a servicios higienicos para hombre y mujeres y un área de 60 m2 de boxes, destinados para el guardado de los materiales de los pescadores. Adicionamente se contempló un área destinada a un enrocado de protección así como a la construcción de un muelle  _x000a_En la etapa de ejecución de las obras el desarrollo de las obras, los"/>
    <x v="1"/>
    <s v="1. CONTRATO OBRAS MARITIMAS: FECHA RECEPCION PROVISORIA 25-01-2013_x000a_2. CONTRATO OBRAS TERRESTES: FECHA DE RECEPCION PROVISORIA 28-03-2018."/>
    <s v="25/01/2013"/>
    <s v="1. CONTRATOS OBRAS MARITIMAS: RECEPCION DEFINITIVA 28-02-2014_x000a_2. CONTRATO OBRAS TERRESTRES: FECHA DE RECEPCION DEFINITIVA 19-12-2018."/>
    <s v="19/12/2018"/>
    <s v="SI"/>
    <s v="25/01/2013"/>
    <s v="NO SE DETECTAN."/>
    <s v=""/>
    <x v="0"/>
    <s v="SE PUEDE DESTACAR QUE ESTE PROYECTO GENERÓ UN EFECTO POSITIVO YA QUE HA PERMITIDO EL DESARROLLO DEL SECTOR PESQUERO ARTESANAL, CONSIDERANDO QUE ESTÁN POSTULANDO A VARIOS PROYECTOS ESTATALES QUE LE PERMITEN DIVERSIFICAR LA PESCA, TALES COMO LA ACUICULTURA Y EL REPOBLAMIENTO DE RECURSOS."/>
    <s v="LILIAN  ESTER IRELAND ASTUDILLO"/>
    <x v="52"/>
    <s v=" "/>
    <s v=""/>
    <s v="LOURDES VELEZ"/>
    <s v="DEPARTAMENTO DE ESTUDIOS - MDS"/>
    <s v="31/08/2010"/>
    <s v="31/08/2010"/>
    <n v="0"/>
    <s v="26/01/2011"/>
    <n v="148"/>
    <s v="26/01/2011"/>
    <n v="0"/>
    <s v="08/03/2012"/>
    <n v="407"/>
    <s v="08/03/2012"/>
    <n v="407"/>
    <s v="20/04/2012"/>
    <n v="43"/>
    <d v="2012-05-01T00:00:00"/>
    <n v="11"/>
    <n v="609"/>
    <n v="609"/>
    <s v="LA INFORMACIÓN FUE PROPORCIONADA POR EL MANDANTE, CONSIDERANDO QUE LA PRIMERA ETAPA FUE CON CARGO AL PRESUPUESTO REGIONAL._x000a_SE ADJUNTA CORREO DE RESPALDO EN LA CARPETA DIGITAL DENOMINADO &quot;RV INFORMACIÓN  PARA EVALUACIÓN EX POST CALETA TOTORALILLO&quot;."/>
    <s v="A SUMA ALZADA SIN REAJUSTE"/>
    <n v="3"/>
    <s v=""/>
    <s v=""/>
    <s v=""/>
    <s v=""/>
    <s v="SI"/>
    <s v="SERVICIO"/>
    <s v="SI"/>
    <s v="SERVICIO"/>
    <s v="El proyecto que fue presentado al S.N..I. por la Dirección de Obras Portuarias del MOP,  se postuló primeramente a la etapa de diseño quedando recomendado favorablemente en el año 2010.  _x000a_Para el proceso presupuestario 2011 se postula, por primera vez, desde la etapa de Diseño a la de Ejecución."/>
    <n v="58502"/>
    <n v="0"/>
    <n v="0"/>
    <n v="0"/>
    <n v="6000"/>
    <n v="621423"/>
    <n v="0"/>
    <n v="0"/>
    <n v="0"/>
    <n v="0"/>
    <n v="685925"/>
    <n v="58502"/>
    <n v="0"/>
    <n v="0"/>
    <n v="0"/>
    <n v="6000"/>
    <n v="621423"/>
    <n v="0"/>
    <n v="0"/>
    <n v="0"/>
    <n v="0"/>
    <n v="685925"/>
    <s v="SIN COMENTARIOS.."/>
    <n v="30008"/>
    <n v="0"/>
    <n v="0"/>
    <n v="0"/>
    <n v="6180"/>
    <n v="756757"/>
    <n v="0"/>
    <n v="0"/>
    <n v="0"/>
    <n v="0"/>
    <n v="792945"/>
    <s v="1. CONTRATO OBRAS TERRESTRES: M$ 439.072.- FINANCIAMIENTO FNDR. FECHA INICIO: 13-03-2012 FECHA TERMINO: 12-01-2013_x000a_2. CONTRATO OBRAS MARITIMAS: M$ 317.685.- FINANCIAMIENTO SECTORIAL  FECHA INICIO: 18-08-2017, FECHA TERMINO: 13-03-2018_x000a_3. ASESORIA INSPECCION FISCAL: M$ 30.008.- FINANCIAMIENTO FNDR FECHA INICIO: 21-12-2012 FECHA TERMINO: 19-01-2013_x000a_4. GA.: M$ 6.180.- FINANCIAMIENTO FNDR"/>
    <n v="30008"/>
    <n v="0"/>
    <n v="0"/>
    <n v="0"/>
    <n v="6180"/>
    <n v="756757"/>
    <n v="0"/>
    <n v="0"/>
    <n v="0"/>
    <n v="0"/>
    <n v="792945"/>
    <s v="1. CONTRATO OBRAS TERRESTRES: M$ 439.072.- _x000a_2. CONTRATO OBRAS MARITIMAS: M$ 317.685.- _x000a_3. ASESORIA INSPECCION FISCAL: M$ 30.008.- _x000a_4. GA.: M$ 6.180.- "/>
    <n v="18506"/>
    <x v="0"/>
    <n v="30008"/>
    <n v="0"/>
    <n v="0"/>
    <n v="0"/>
    <n v="6180"/>
    <n v="738251"/>
    <n v="0"/>
    <n v="0"/>
    <n v="0"/>
    <n v="0"/>
    <n v="774439"/>
    <n v="35638"/>
    <n v="0"/>
    <n v="0"/>
    <n v="0"/>
    <n v="7604"/>
    <n v="830397"/>
    <n v="0"/>
    <n v="0"/>
    <n v="0"/>
    <n v="0"/>
    <n v="873639"/>
    <s v=""/>
    <n v="77035"/>
    <n v="0"/>
    <n v="0"/>
    <n v="0"/>
    <n v="7901"/>
    <n v="818290"/>
    <n v="0"/>
    <n v="0"/>
    <n v="0"/>
    <n v="0"/>
    <n v="903226"/>
    <n v="935636"/>
    <n v="36382"/>
    <n v="0"/>
    <n v="0"/>
    <n v="0"/>
    <n v="7604"/>
    <n v="858281"/>
    <n v="0"/>
    <n v="0"/>
    <n v="0"/>
    <n v="0"/>
    <n v="902267"/>
    <n v="35637"/>
    <n v="0"/>
    <n v="0"/>
    <n v="0"/>
    <n v="7604"/>
    <n v="848903"/>
    <n v="0"/>
    <n v="0"/>
    <n v="0"/>
    <n v="0"/>
    <n v="892144"/>
    <n v="-0.106174977248219"/>
    <n v="-1.2269354513709696"/>
    <n v="3.7410942330958541"/>
    <n v="-1.1219517060914397"/>
    <n v="-4.6483889033769543"/>
    <n v="387.88869565217391"/>
    <n v="369.0882608695652"/>
    <s v="En general, los indicadores del costos , a excepción de la consultorias, fueron muy similares a los determinados en la etapa previa, es decir, perfil.  Ello es así porque los valores contratados fueron muy similar a los recomendados.  Tal coincidencia ha resultado posible producto de que la unidad ejecutora ha resultado ser la misma que la formuladora lo que ha permitido que los estudios preliminares fueron lo más acertado a la realidad.  _x000a_En lo que respecta a los costos asociados a la consultoria, los cuales resultaron ser casi un 50% inferior  lo planificado tiene su explicación en el hecho de que en principio se había estimado que los servicios asociado a este ítem fueron ejecutado por una empresa externa, situación que con posterioridad se decidió que fuese la misma institución formuladora quien llevase a cabo esta labor, dado que en esa oportunidad se disponía del recurso humano."/>
    <s v="Variación de 0 a +-10%"/>
    <s v="Variación de 0 a +-10%"/>
    <s v="Mediano"/>
    <s v="Mediano"/>
    <s v="LILIAN  ESTER IRELAND ASTUDILLO"/>
    <x v="15"/>
    <s v=" "/>
    <s v=""/>
    <s v="LOURDES VELEZ"/>
    <s v="DEPARTAMENTO DE ESTUDIOS - MDS"/>
    <s v="NO"/>
    <m/>
    <m/>
    <m/>
    <s v=" "/>
    <x v="1"/>
    <s v="SI"/>
    <n v="4"/>
    <n v="903226"/>
    <n v="935636"/>
    <n v="3.5882492310894465"/>
    <s v="La primera revaluación fue autorizada con fecha 29-11-2011 y su origen estuvo dado por el hecho de la conveniencia de separar el proyecto en dos etapas, la primera de ella relacionadas con las obras marítimas y la segunda con las obras terrestres. La razón de tal separación obedeció al hecho de que la unidad técnica argumentó que, en ese momento, era más conveniente licitar y adjudicar únicamente las obras marítimas ya que así existían mejores condiciones de adjudicar las obras dado que, por ejemplo, los servicios básicos, tal como la extensión de la red pública aún no se encuentran ejecutadas ni se tenían información precisa de cuando se llevarían a cabo,  lo que implicaría que la empresa no pudiese terminar las obras en los plazos establecidos.  _x000a_De ahí, que se estableció, tanto en el estudio preinversional así como también en la ficha IDI, que las obras terrestres serán ejecutadas una vez que se cuente con los servicios básicos instalados._x000a__x000a__x000a_La segunda reevaluación fue otorgada el 04-06-2012 y tuvo como fundamento el hecho de que la propuesta para adjudicación de la asesoría a la inspección técnica de la obra sobrepasaba en un 65.5% el valor del presupuesto oficial.  A este respecto, considerando el hecho de que por una parte, se recibió solo una oferta y por otra parte, ésta sobrepasa ampliamente el presupuesto oficial específicamente en el ítem gastos generales y utilidades, se concluyó luego de varias reuniones entre las Instituciones involucradas, Gobierno Regional y la Dirección de Obras Portuarias en sus roles de unidad técnica y formuladora, autorizar a la unidad técnica efectuar un tercer llamado a licitación pública._x000a_Por tal motivo el RS del proyecto, previo verificación de los montos de los ítems y costo total. _x000a__x000a__x000a_Con fecha 30-11-2016 se somete por tercera vez a reevaluación el proyecto debido a la necesidad de aumentar los recursos producto de las modificaciones que eran necesarias realizar a las obras terrestres previamente desarrolladas.  Estas modificaciones fueron producto del cambio de población beneficiarias que se habían considerado, ya que en el año 2010 los beneficiarios eran los 34 pescadores, sin embargo, en el año 2016, fecha en la cual se licitan las obras marítimas, la población de pescadores había experimentado un crecimiento no esperado, pasando a estar constituido por 45 en lugar de los 34 pescadores.  Este crecimiento implicó, por una parte,  aumentos de superficie de boxes y servicios higiénicos y por otro lado, se tuvieron que modificar la solución de la iluminación pasando de extensión de redes a  sistema fotovoltaico; agua potable a través de sistema de acumulación y la solución de los ss.hh. mediante sistema particular._x000a__x000a__x000a_La cuarta reevaluación del 09-05-2017, fue solicita por la Dirección de Obras Portuarias IV Región con la finalidad de modificar la programación de la iniciativa sin que ello significara un cambio del monto total de cada ítem, así como del costo total del mismo. Los cambios solicitados dicen relación con modificar la programación de los ítems de consultoría y obras civiles, los cuales se distribuyen en dos años en lugar de uno como inicialmente estaban programados y por otro lado se cambia de fuente de financiamiento desde el FNDR a recursos del propio sector, esto último producto del surgimiento de una disponibilidad presupuestaria en el MOP."/>
    <x v="1"/>
    <s v="TIR SOCIAL"/>
    <n v="8.67"/>
    <n v="8.6199999999999992"/>
    <n v="-0.57670126874279637"/>
    <x v="0"/>
    <s v="VAN PRIVADO"/>
    <n v="119672"/>
    <n v="119254"/>
    <n v="-0.34928805401430729"/>
    <s v="Los indicadores económicos resultaron ser prácticamente los mismos que se habían calculados en la etapa previa a la ejecución. Ello ha sido así producto de que los montos recomendados resultaron ser muy similares a los que gastados en la ejecución de las obras."/>
    <x v="0"/>
    <s v="De acuerdo al programa arquitectónico referencial que se aprobó en la etapa previa, diseño, el proyecto contemplaba una construcción de 2.397 m2, superficie estaba constituida por una explanada de 400 m2; un cobertizo productivo de 125 m2; un área de sombreadero para las labores de reparación de las redes así como el encarme de las mismas; 30 m2 destinados a servicios higiénicos para hombre y mujeres y un área de 60 m2 de boxes, destinados para el guardado de los motores y redes de los pescadores. Adicionalmente se contempló un área de estacionamiento de 94 m2; un muelle de 25 metros lineales y la construcción de un enrocado de protección. _x000a_Con posterioridad, en la etapa de ejecución de las obras, fue necesario realizar ajustes al diseño originalmente desarrollado producto de las pequeñas variaciones del terreno.  Es así que fue necesario  reducir el área de estacionamiento y la explanada en una superficie total de 97 m2, sin que esta disminución provocara efecto negativos en el desarrollo de las actividades propias de la caleta._x000a__x000a_En términos generales se puede señalar que el proyecto se ejecutó en su magnitud de acuerdo a los requerimientos que demandaban los pescadores de la caleta, es decir, se construyeron las dependencias y espacios físicos necesarios para el adecuado desarrollo de las labores propias de los pescadores._x000a_Sin embargo, es necesario señalar que hubo una mala planificación del proyecto lo que implicó que la duración de la ejecución de las obras fuera demasiado extensa, dado que tuvo una duración de 72 meses, es decir, seis años.  Esta excesiva duración tuvo su origen en  un diseñó que en principio considero que los servicios eléctricos se conectarían a la red pública la cual se extendería hacia la caleta, situación que para evitar el tiempo en que ocurriría, el diseño se dividió en dos etapas, licitándose primeramente las obras marítimas y con posterioridad las obras terrestres. _x000a_Por otra parte, en lo relacionado con los recursos del proyecto  los costos efectivamente gastados fueron muy similares a los recomendados inicialmente por lo que se puede señalar que el presupuesto definido en la etapa de diseño fue bien determinado._x000a_en general se puede concluir que el proyecto se ejecutó de acuerdo con lo planificado en la etapa previa con la salvedad del tiempo de ejecución, producto de haber considerado como solución del sistema eléctrico la extensión de la red, situación que con posterioridad, es decir una vez recomendado el proyecto y previo a la etapa de licitación se comprobó que tal extensión no sería posible, por lo que obligó a dividir el proyecto en dos etapas y por ende, en dos licitaciones, las cuales consumieron demasiado tiempo, el cual fue imposible de acortar."/>
    <s v="FERNANDO MARTINEZ ALARCON"/>
    <s v="SEREMI DE DESARROLLO SOCIAL REGION DE COQUIMBO"/>
    <s v="LOURDES VELEZ"/>
    <s v="DEPARTAMENTO DE ESTUDIOS - MDS"/>
  </r>
  <r>
    <s v="30099489-0"/>
    <s v="REPOSICION E INSTALACION LUMINARIAS PUBLICAS COMUNA DE EL MONTE"/>
    <x v="1"/>
    <x v="1"/>
    <s v="TALAGANTE"/>
    <s v="EL MONTE"/>
    <s v="13 - REGION METROPOLITANA DE SANTIAGO"/>
    <x v="8"/>
    <x v="25"/>
    <x v="42"/>
    <x v="1"/>
    <x v="1"/>
    <s v="GOBIERNO REGIONAL - REGION METROPOLITANA DE SANTIAGO"/>
    <s v="GOBIERNO REGIONAL"/>
    <s v="GOBIERNO REGIONAL"/>
    <s v="FINALIZADO"/>
    <x v="1"/>
    <s v="PERFIL"/>
    <s v="DEBIDO A LA LARGA DATA DE LAS LUMINARIAS EXISTENTE NO RESULTA CONVENIENTE SU MANTENCIÓN Y REPARACIÓN POR LA EXCESIVA ANTIGUEDAD DE SUS COMPONENTES."/>
    <s v="ESTA ALTERNATIVA DE SOLUCIÓN CONTEMPLA LA REPOSICIÓN DE 2.830 LUMINARIAS EXISTENTES EN LA COMUNA Y LA INCORPORACIÓN DE 538 NUEVAS LUMINARIAS: 450 PEATONALES EN DIFERENTES PUNTOS DE LA COMUNA Y 88 NUEVAS LUMINARIAS VIALES. CABE DESTACAR QUE LA TECNOLOGÍA PROPUESTA ES BASADA EN LUMINARIAS CON TECNOLOGÍA LED, LA CUAL CONSIDERA UN IMPORTANTE AHORRO EN LOS COSTOS DE OPERACIÓN."/>
    <n v="33199"/>
    <s v=" "/>
    <s v=" "/>
    <s v=" "/>
    <n v="9"/>
    <n v="13"/>
    <s v="- En cuanto al aumento de obra y plazo de la consultoría,  fue para realizar  supervisiones debido al aumento de las áreas a intervenir."/>
    <n v="44.444444444444443"/>
    <m/>
    <m/>
    <m/>
    <m/>
    <m/>
    <m/>
    <s v=""/>
    <m/>
    <m/>
    <m/>
    <m/>
    <m/>
    <n v="3"/>
    <n v="19"/>
    <s v="En cuanto a los Gastos Administrativos se recepcionan ingresos por un monto de $571.000, generando un gasto _x000a_que asciende al monto de $570.900.-"/>
    <n v="533.33333333333326"/>
    <n v="8"/>
    <n v="11"/>
    <s v="- Se amplia área de intervención y aumento de plazo, por reiteradas mantenciones que se debieron realizar a las luminarias públicas en sectores conflictivos, ya que eran intervenidos por terceros de manera diaria, produciendo retrasos en la programación gantt."/>
    <n v="37.5"/>
    <s v="Variación de 30% al 50%"/>
    <n v="2"/>
    <n v="150"/>
    <m/>
    <m/>
    <m/>
    <m/>
    <m/>
    <m/>
    <m/>
    <m/>
    <m/>
    <m/>
    <m/>
    <m/>
    <n v="12"/>
    <n v="12"/>
    <n v="19"/>
    <n v="19"/>
    <n v="0"/>
    <s v="- Se amplia área de intervención y aumento de plazo, por reiteradas mantenciones que se debieron realizar a las luminarias públicas en sectores conflictivos, ya que eran intervenidas por terceros de manera diaria, produciendo retrasos en la Programación Gantt."/>
    <n v="58.333333333333329"/>
    <n v="58.333333333333329"/>
    <s v="El proyecto se ejecutó en un plazo total de 19 meses, un 58,33% sobre el plazo total recomendado. El plazo  real de  ejecución  se  extendió  por  sobre el recomendado, debido a que en primera  instancia  el  municipio demoró el  comienzo  de  las  obras para  establecer  una  priorización  de las  áreas a intervenir, es  decir  que  sectores de la  comuna se cambiaban en primer  término  las luminarias y  en cuales a continuación. además hubo retraso en la ejecución por  reparaciones  que  debió  realizar la  empresa  por  daños  generados  por  terceros en luminarias ya  instaladas. _x000a_Adicionalmente, hubo aumentos de plazos, que totalizaron 150 días, producto de mantenciones que se debieron realizar a las luminarias públicas en sectores conflictivos, ya que eran intervenidos por terceros de manera diaria, produciendo retrasos en la programación"/>
    <s v="Variación del 50% al 100%"/>
    <s v="Dos Años"/>
    <s v="01/02/2017"/>
    <n v="2352150"/>
    <n v="571"/>
    <n v="2352721"/>
    <n v="2352151"/>
    <n v="570"/>
    <s v="- Contrato inicial $2.267.713.650.-_x000a_- Anexo Contrato aumento plazo (60 días)  y obra $65.148.984.-_x000a__x000a_- Contrato inicial Consultoría $13.499.997.-_x000a_- Anexo Contrato aumento plazo (90 días)  $5.785.713.-  _x000a__x000a_- Gastos Administrativos gastado $570.900.-"/>
    <s v="BIP &gt; SIGFE"/>
    <x v="10"/>
    <n v="3368"/>
    <n v="3368"/>
    <n v="100"/>
    <s v="Se instalan y reparan la totalidad de las luminarias propuestas."/>
    <s v="De  acuerdo a lo informado  por la institución técnica,  el proyecto  se  ejecutó respetando  la  magnitud recomendada."/>
    <x v="2"/>
    <s v="El Monte 08 Enero de 2018._x000a__x000a__x000a_ACTA DE RECEPCION PROVISORIA SIN OBSERVACIONES_x000a__x000a__x0009_En El Monte a 08 de Enero de 2018, y en cumplimiento a lo dispuesto en el Contrato celebrado de fecha 20 de Enero del año 2017, entre la Ilustre Municipalidad de El Monte y la Empresa  ELEC CHILE LTDA Rut: 79.658.640-0, para la Ejecución del Proyecto Denominado “REPOSICION E INSTALACION DE LUMINARIAS PUBLICAS COMUNA EL MONTE”._x000a_La Comisión Receptora Integrada por el Sr Hector González Cruz, Director de Obras Municipales, el, el Sr Leonardo Vasquez Díaz, Director SECPLAC, Sr Christopher Jorquera, Asesor Técnico de Obras, Sr Jorge Lazo, Inspector Técnico de Obras en Representación de La Empresa Contratista, el Sr. Rodrigo Narvaez Profesional Residente de La Empresa ELEC Chile Ltda y el Sr Max Herrera Fuentes, Secretario Municipal, Ministro de Fe, se Procede a la Inspección y Evaluación para Otorgar Recepción Provisoria, Para la obra: “REPOSICION E INSTALACION DE LUMINARIAS PUBLICAS COMUNA EL MONTE”, adjudicada Mediante El Decreto Alcaldicio N°16 de fecha 13 de Enero del año 2017., SIN OBSERVACIONES."/>
    <s v="08/01/2018"/>
    <s v=""/>
    <s v=""/>
    <s v="SI"/>
    <s v="08/01/2018"/>
    <s v="En situaciones puntuales, algunas luminarias presentan problemas de funcionamiento, debido a la desprogramación de sus circuitos, producto de los vientos y lluvias, pero se van reparando de inmediato."/>
    <s v=""/>
    <x v="0"/>
    <s v="Positivas: _x000a_- Mayor sensación de seguridad de los vecinos_x000a_- Considerable ahorro en las cuentas de alumbrado público_x000a_- Acogida favorable de vecinos, ya que se  instalaron luminarias en sectores rurales."/>
    <s v="BEATRIZ FIGUEROA VERA"/>
    <x v="53"/>
    <s v=" "/>
    <s v=""/>
    <s v="LOURDES VELEZ"/>
    <s v="DEPARTAMENTO DE ESTUDIOS - MDS"/>
    <s v="24/03/2016"/>
    <s v="24/03/2016"/>
    <n v="0"/>
    <d v="2016-05-30T00:00:00"/>
    <n v="67"/>
    <d v="2016-11-09T00:00:00"/>
    <n v="163"/>
    <s v="24/01/2017"/>
    <n v="76"/>
    <s v="27/01/2017"/>
    <n v="79"/>
    <s v="01/02/2017"/>
    <n v="5"/>
    <s v="11/05/2017"/>
    <n v="99"/>
    <n v="413"/>
    <n v="413"/>
    <s v="Unidad Técnica demoro el inicio del contrato al realizar cambios de prioridad en la intervención de calles. "/>
    <s v="A SUMA ALZADA SIN REAJUSTE"/>
    <n v="1"/>
    <s v=""/>
    <s v=""/>
    <s v=""/>
    <s v=""/>
    <s v="NO"/>
    <s v="MUNICIPIO"/>
    <s v="SI"/>
    <s v="MUNICIPIO"/>
    <s v="El  diseño fue  realizado  por el municipio, por tanto postuló  directamente a  ejecución."/>
    <n v="12931"/>
    <n v="0"/>
    <n v="0"/>
    <n v="0"/>
    <n v="547"/>
    <n v="2286466"/>
    <n v="0"/>
    <n v="0"/>
    <n v="0"/>
    <n v="0"/>
    <n v="2299944"/>
    <n v="12931"/>
    <n v="0"/>
    <n v="0"/>
    <n v="0"/>
    <n v="547"/>
    <n v="2286466"/>
    <n v="0"/>
    <n v="0"/>
    <n v="0"/>
    <n v="0"/>
    <n v="2299944"/>
    <s v="Sin Observaciones"/>
    <n v="19287"/>
    <n v="0"/>
    <n v="0"/>
    <n v="0"/>
    <n v="571"/>
    <n v="2332863"/>
    <n v="0"/>
    <n v="0"/>
    <n v="0"/>
    <n v="0"/>
    <n v="2352721"/>
    <s v="Sin Observaciones"/>
    <n v="19287"/>
    <n v="0"/>
    <n v="0"/>
    <n v="0"/>
    <n v="571"/>
    <n v="2332863"/>
    <n v="0"/>
    <n v="0"/>
    <n v="0"/>
    <n v="0"/>
    <n v="2352721"/>
    <s v="Sin Observaciones"/>
    <n v="570"/>
    <x v="0"/>
    <n v="19288"/>
    <n v="0"/>
    <n v="0"/>
    <n v="0"/>
    <n v="0"/>
    <n v="2332863"/>
    <n v="0"/>
    <n v="0"/>
    <n v="0"/>
    <n v="0"/>
    <n v="2352151"/>
    <n v="19740"/>
    <n v="0"/>
    <n v="0"/>
    <n v="0"/>
    <n v="0"/>
    <n v="2391947"/>
    <n v="0"/>
    <n v="0"/>
    <n v="0"/>
    <n v="0"/>
    <n v="2411687"/>
    <s v="Proyecto correctamente terminado e implementado"/>
    <n v="14550"/>
    <n v="0"/>
    <n v="0"/>
    <n v="0"/>
    <n v="615"/>
    <n v="2572755"/>
    <n v="0"/>
    <n v="0"/>
    <n v="0"/>
    <n v="0"/>
    <n v="2587920"/>
    <n v="0"/>
    <n v="19783"/>
    <n v="0"/>
    <n v="0"/>
    <n v="0"/>
    <n v="586"/>
    <n v="2393520"/>
    <n v="0"/>
    <n v="0"/>
    <n v="0"/>
    <n v="0"/>
    <n v="2413889"/>
    <n v="19737"/>
    <n v="0"/>
    <n v="0"/>
    <n v="0"/>
    <n v="586"/>
    <n v="2391946"/>
    <n v="0"/>
    <n v="0"/>
    <n v="0"/>
    <n v="0"/>
    <n v="2412269"/>
    <n v="-6.7247441961111658"/>
    <n v="-6.7873427308417611"/>
    <n v="-7.0278359190828477"/>
    <n v="-6.71116194655208E-2"/>
    <m/>
    <n v="716.23188836104509"/>
    <n v="710.19774346793349"/>
    <s v="Se  corrigió monto  contratado, debido a error de  ingreso de  información de la unidad  financiera.El proyecto  se  ejecutó  dentro  de los  montos  recomendados, lo  que se  aprecia es una subestimación de costos  de  obras  civiles  recomendados,  relativamente marginal de un 7%. Respecto  de  consultoría  destinada  a inspección técnica , se observa  un gasto  que  supera en 35,65% el  monto  recomendado, atribuible al aumento  de plazo  en la ejecución._x000a_El proyecto  no  fue  sometido a reevaluación, pero si tuvo modificaciones en el contrato de obras civiles producto de mantenciones que se debieron realizar a las luminarias públicas en sectores conflictivos, ya que eran intervenidos por terceros de manera diaria. La modificaciones se encuentra del margen del 10% aceptable."/>
    <s v="Variación de 0 a +-10%"/>
    <s v="Variación de 0 a +-10%"/>
    <s v="Grande"/>
    <s v="Grande"/>
    <s v="CARLOS RAUL BASALETTI ALVARADO"/>
    <x v="13"/>
    <s v=" "/>
    <s v=""/>
    <s v="LOURDES VELEZ"/>
    <s v="DEPARTAMENTO DE ESTUDIOS - MDS"/>
    <s v="SI"/>
    <n v="2587920"/>
    <n v="70935"/>
    <n v="2.7410043587127886"/>
    <s v="- Contrato inicial $2.267.713.650.-_x000a_- Anexo Contrato aumento plazo (60 días)  y obra $65.148.984.-_x000a__x000a_- Contrato inicial Consultoría $13.499.997.-_x000a_- Anexo Contrato aumento plazo (90 días)  $5.785.713.-  "/>
    <x v="0"/>
    <s v="NO"/>
    <m/>
    <m/>
    <m/>
    <m/>
    <s v="El proyecto  no  fue  sometido a reevaluación, pero si tuvo modificaciones en el contrato de obras civiles producto de mantenciones que se debieron realizar a las luminarias públicas en sectores conflictivos, ya que eran intervenidos por terceros de manera diaria. La modificaciones se encuentra del margen del 10% aceptable. "/>
    <x v="0"/>
    <s v="COSTO ANUAL EQUIVALENTE"/>
    <n v="272164"/>
    <n v="251580"/>
    <n v="-7.563086962272747"/>
    <x v="0"/>
    <s v=""/>
    <m/>
    <m/>
    <m/>
    <s v=" El proyecto se  ejecutó   de  acuerdo a  la  magnitud recomendada, se  instaló  el mismo  número  de  luminarias  recomendado, en cuanto a los costos  reales el  proyecto resultó ser ejecutado  con un costo  menor a lo recomendado, lo  cual se  refleja  en el  indicador  de rentabilidad el  cual  resultó  ser  un 7,56% menor a recomendado, lo  cual se explica por  la  disminución en el precio de mercado  de las  luminarias. Adicionalmente, hubo aumentos de plazos, que totalizaron 150 días, producto de mantenciones que se debieron realizar a las luminarias públicas en sectores conflictivos, ya que eran intervenidos por terceros de manera diaria, produciendo retrasos en la programación_x000a_Respecto a los costos, estos estuvieron dentro del margen de lo programado. El contrato de obras civiles sufrió aumentos debido a las mantenciones que se debieron realizar a las luminarias públicas. Esto se tradujo en una modificación inferior al 10% y por tanto dentro del rango considerado como aceptable. _x000a_El proyecto no tuvo reevaluaciones. _x000a_"/>
    <x v="1"/>
    <s v="El proyecto se ejecutó en un plazo total de 19 meses, un 58,33% sobre el plazo total recomendado. El plazo  real de  ejecución  se  extendió  por  sobre el recomendado, debido a que en primera  instancia  el  municipio demoró el  comienzo  de  las  obras para  establecer  una  priorización  de las  áreas a intervenir. _x000a_En cuanto a la magnitud y de  acuerdo a lo informado  por la institución técnica,  el proyecto  se  ejecutó respetando  la  magnitud recomendada, construyéndose las 3368 unidades estipuladas originalmente. _x000a_En conclusión, el proyecto se  ejecutó de  acuerdo  a  la  magnitud  recomendada y las  extensión de plazo de ejecución  no fue  responsabilidad  de la empresa contratada."/>
    <s v="WALDO LOPEZ"/>
    <s v="SEREMI DE DESARROLLO SOCIAL REGION METROPOLITANA DE SANTIAGO"/>
    <s v="LOURDES VELEZ"/>
    <s v="DEPARTAMENTO DE ESTUDIOS - MDS"/>
  </r>
  <r>
    <s v="30086174-0"/>
    <s v="REPOSICION PUENTE Y MEJORAMIENTO CALLE SAN BERNARDO,CHILLAN"/>
    <x v="8"/>
    <x v="8"/>
    <s v="DIGUILLIN"/>
    <s v="CHILLAN - REGION DE ÑUBLE"/>
    <s v="16 - REGION DE ÑUBLE"/>
    <x v="7"/>
    <x v="7"/>
    <x v="43"/>
    <x v="1"/>
    <x v="1"/>
    <s v="GOBIERNO REGIONAL - REGION DEL BIO BIO"/>
    <s v="GOBIERNO REGIONAL"/>
    <s v="GOBIERNO REGIONAL"/>
    <s v="FINALIZADO"/>
    <x v="1"/>
    <s v="PERFIL"/>
    <s v="CONSIDERANDO QUE LA SECCIÓN HIDRÁULICA ES INSUFICIENTE PARA LAS CRECIDAS MÁXIMAS DEL ESTERO, LO CUAL HA GENERADO LA SOCAVACIÓN DE LA PROTECCIÓN DE RIBERAS, CALZADA REDUCIDA PARA EL TRANSITO DE VEHÍCULOS SOBRE EL PUENTE, ADEMÁS DE NO CONTAR CON PASILLOS, BARRERAS Y OTROS ELEMENTOS DE SEGURIDAD PARA EL TRANSITO DE PEATONES, SE RECOMIENDA LA REPOSICIÓN DE LA ESTRUCTURA EXISTENTE."/>
    <s v="SE CONSIDERA LA REPOSICION DEL PUENTE UBICADO EN LA CALLE, SAN BERNARDO INTERSECCIÓN PJE. SARGENTO CANDELARIA EN UNA SUPERFICIE DE 194 M2, PAVIMENTACIÓN EN 1269 M2 EN HCV DE 0.16 M, VEREDA DE HCV DE 0.07M. EN 369 M2 DESDE CALLE SARGENTO CANDELARIA HASTA CALLE NUEVA 3. Y UN MEJORAMIENTO EN EL ESTERO EN UNA SUPERFICIE DE 1449 M2 EN EL SECTOR DEL PUENTE, DANDO UNA SUPERFICIE TOTAL A EJECUTAR DE 3.281 M2, ADEMÁS DE CONSIDERAR SOLUCIÓN DE AGUAS LLUVIAS EN UNA LONGITUD DE 262 ML DESDE CALLE NUEVA 3 HASTA SU DESCARGA AL ESTERO LAS TOSCAS."/>
    <n v="1408"/>
    <s v=" "/>
    <s v=" "/>
    <s v=" "/>
    <m/>
    <m/>
    <m/>
    <m/>
    <m/>
    <m/>
    <m/>
    <m/>
    <m/>
    <m/>
    <s v=""/>
    <m/>
    <m/>
    <m/>
    <m/>
    <m/>
    <m/>
    <m/>
    <m/>
    <m/>
    <n v="6"/>
    <n v="25"/>
    <s v="Se firma contrato con empresa el día 10/09/2012, y se procede a entrega de terreno mediante acta el 20/09/2012, comenzando la construcción el mismo día. Luego se realiza un convenio de aumento de plazo y obra por 75 días corridos adicionales, debido a problemas en colector de aguas lluvias no contemplado en el contrato, y que debía ser aprobado por SERVIU-DGA._x000a_En 2do convenio  se aprueba aumento de presupuesto solicitado en 1er convenio y plazo en 30 di­as adicionales por la misma razon. (ambos aprobados por decreto)._x000a_El plazo por contrato eran de 160 dias, equivalentes a 6 meses, pero por la complejidad de la obra e imprevistos se aumento a 105 di­as mas."/>
    <n v="316.66666666666669"/>
    <s v="Variación &gt; al 100%"/>
    <n v="2"/>
    <n v="105"/>
    <m/>
    <m/>
    <m/>
    <m/>
    <m/>
    <m/>
    <m/>
    <m/>
    <m/>
    <m/>
    <m/>
    <m/>
    <n v="6"/>
    <n v="6"/>
    <n v="25"/>
    <n v="25"/>
    <n v="0"/>
    <s v="De los 265 de ejecución de las obras, además existió un atraso de 12 días por parte del contratista para la entrega de la obra antes de la recepción provisoria. Luego existieron observaciones a la recepción provisoria cuyo plazo para subsanar observaciones fue de 30 días, que el contratista cumplió."/>
    <n v="316.66666666666669"/>
    <n v="316.66666666666669"/>
    <s v="El proyecto tuvo un plazo total de ejecución de 25 meses, un 316,67% sobre el plazo originalmente recomendado. Esta situación es producto de modificaciones de contrato en obras civiles con aumentos de plazos por trabajos en colector aguas lluvias, ítem que no estaba considerado en el diseño original. El plazo por contrato eran de 160 dias, equivalentes a 6 meses, pero por la complejidad de la obra e imprevistos se aumento a 105 di­as mas."/>
    <s v="Variación &gt; al 100%"/>
    <s v="Tres años"/>
    <s v="20/09/2012"/>
    <n v="405649"/>
    <n v="0"/>
    <n v="405649"/>
    <n v="0"/>
    <n v="405649"/>
    <s v="Monto efectivo contratado fue de $489.053.281, segun contrato del 10/09/2012. _x000a_Luego el 25/03/2013, GORE Biobio en Ord 1470 aprueba aumento de contrato por aumento de obras no consideradas en contrato por un monto de $34.333.226._x000a_El monto total de la obra es de $523.386.507, moneda 2013."/>
    <s v="BIP &gt; SIGFE"/>
    <x v="1"/>
    <n v="3281"/>
    <n v="3281"/>
    <n v="100"/>
    <s v="No existen diferencias en la magnitud del proyecto. Si bien, existieron aumento de obras por acciones complementarias, estas no afectaron la magnitud principal del proyecto."/>
    <s v="La magnitud coincide con lo estipulado ex ante. "/>
    <x v="2"/>
    <s v="Acta recepción con observaciones el 09/07/2013._x000a_Observaciones en obra:_x000a_1. La viga de protección en el inicio del revestimiento del estero debe llegar a ambos lados de los talud._x000a_2. Se debe mejorar  pedraplen al final del revestimiento estero._x000a_3. Mejorar terminación  de revestimiento de hormigón geoweb en estero._x000a_4. Se debe mejorar terminación de revestimiento geoweb  en la parte superior, aceras y calzadas con hormigón hasta lograr linea uniforme._x000a_5. En sectores laterales al puente donde llega muro de protección colector y donde se ejecutaron gaviones, instalar protección o baranda._x000a_6. Mejorar relleno con material  estabilizado en los costados de las aceras._x000a_7. Limpiar restos de hormigón en pavimentos en general._x000a_8. Los gaviones deben ser revestidos con la misma terminación que geoweb._x000a_9 Se debe realizar revestimiento en pequeñoo tramo entre muro del puente y refuerzo de matriz de agua potable._x000a_10. El ducto de cemento comprimido que desemboca en el estero debe tener un adecuado emboquillado para evitar socavamiento._x000a_11. Retirar escombros en costados de aceras y puente._x000a_12. Retirar restos de moldajes en aceras._x000a_13. Tapar perforaciones por testigos en hormigón calzadas y aceras._x000a_14. Trasladar vigas metálicas extraí­das del puente a dependencias municipales._x000a_15. Retirar señalización que aún permanece en veredas aledañaas que indican desví­os._x000a_16. Reinstalar tuberí­a corrugada en atraviesos de matriz de agua potable_x000a_17. Rehacer paÃ¿Â±os en tramos de matriz de agua potable._x000a_18. Rehacer paÃ¿Â±os aceras agrietados._x000a_19. Reparar canto de muro en puente._x000a__x000a_Observaciones de recepción:_x000a_20. Se requiere recepción SERVIU en Pavimentos_x000a_21. Se requere  recepción DGA proyecto estero y puente._x000a__x000a_Finalmente, DGA recepciona obras el 03/10/2014, procedimiento a la recepción provisoria el 08/10/2014 aprobada por decreto 202/5884/2014."/>
    <s v="08/10/2014"/>
    <s v="No existen observaciones en recepción definitiva."/>
    <s v="26/01/2016"/>
    <s v="SI"/>
    <s v="09/10/2014"/>
    <s v="No existen situaciones que afecten la normal operacion del proyecto actualmente."/>
    <s v=""/>
    <x v="0"/>
    <s v="Sin duda, la población recepciona de buena forma la Ejecución de la iniciativa, siendo el principal beneficio el menor tiempo de desplazamiento desde el centro a sus hogares. La obra cumple con la normativa y es un trabajo estandarizado. El principal problema se origina en los plazos de entrega de la obra, ya que por la complejidad de la obra, dependen de recepción por parte de organismos externos como SERVIU y DGA. En este contexto, las obras civiles no superan el aÃ¿Â±o de ejecución de obras en su totalidad, pero la tramitación de los servicios en este caso y en otros, supera el aÃ¿Â±o en entrega de respuestas, cuyo plazo no esta contemplado en EX-ANTE."/>
    <s v="OSCAR DIAZ DIAZ"/>
    <x v="12"/>
    <s v="CLAUDIO GUIÑEZ CERDA"/>
    <s v="SEREMI DE DESARROLLO SOCIAL REGION DE ÑUBLE"/>
    <s v="LOURDES VELEZ"/>
    <s v="DEPARTAMENTO DE ESTUDIOS - MDS"/>
    <s v="04/08/2011"/>
    <s v="04/08/2011"/>
    <n v="0"/>
    <s v="10/01/2012"/>
    <n v="159"/>
    <s v="NA"/>
    <n v="0"/>
    <s v="10/09/2012"/>
    <n v="244"/>
    <s v="10/09/2012"/>
    <n v="244"/>
    <s v="20/09/2012"/>
    <n v="10"/>
    <s v="30/11/2012"/>
    <n v="71"/>
    <n v="484"/>
    <n v="484"/>
    <s v="Las gestiones realizadas por este Gore, corresponden a la siguientes fechas: Core 15.12.11, convenio mandato 20.02.12 con Toma de Razón en Contralorí­a 17.05.2012."/>
    <s v="A SUMA ALZADA SIN REAJUSTE"/>
    <n v="1"/>
    <s v=""/>
    <s v=""/>
    <s v=""/>
    <s v=""/>
    <s v=""/>
    <s v=""/>
    <s v="SI"/>
    <s v="MUNICIPIO"/>
    <s v="Sin observaciones"/>
    <n v="0"/>
    <n v="0"/>
    <n v="0"/>
    <n v="0"/>
    <n v="0"/>
    <n v="537398"/>
    <n v="0"/>
    <n v="0"/>
    <n v="0"/>
    <n v="0"/>
    <n v="537398"/>
    <n v="0"/>
    <n v="0"/>
    <n v="0"/>
    <n v="0"/>
    <n v="0"/>
    <n v="537398"/>
    <n v="0"/>
    <n v="0"/>
    <n v="0"/>
    <n v="0"/>
    <n v="537398"/>
    <s v="Los montos indicados en la ficha idi original son los siguientes:_x000a__x000a_Obras Civiles: 591.367, moneda 31.12.2009.- La cual dio origen al certificado Core y Convenio mandato."/>
    <n v="0"/>
    <n v="0"/>
    <n v="0"/>
    <n v="0"/>
    <n v="0"/>
    <n v="523387"/>
    <n v="0"/>
    <n v="0"/>
    <n v="0"/>
    <n v="0"/>
    <n v="523387"/>
    <s v="El contrato inicial para la obras corresponde a la suma de $489.053.281 y posteriormente se autorizó una modificación de contrato por $34.333.226, autorizado el 25.05.2013."/>
    <n v="0"/>
    <n v="0"/>
    <n v="0"/>
    <n v="0"/>
    <n v="0"/>
    <n v="523387"/>
    <n v="0"/>
    <n v="0"/>
    <n v="0"/>
    <n v="0"/>
    <n v="523387"/>
    <s v="N° E.P._x0009_FECHA PAGO_x0009_MONTO EST. PAGO_x000a_ 1 _x0009_30/11/12_x0009_$88.903.085_x000a_ 2 _x0009_31/1/13_x0009_$83.187.813_x000a_ 3 _x0009_28/02/2013_x0009_$43.785.481_x000a_ 4 _x0009_28/03/2013_x0009_$19.957.689_x000a_ 5 _x0009_20/05/2013_x0009_$70.619.963_x000a_ 6 _x0009_12/07/2013_x0009_$108.177.582_x000a_ 7 _x0009_12/07/2013_x0009_$66.689.542_x000a_ 8 _x0009_26/08/2013_x0009_$13.230.526_x000a_TOTALES_x0009__x0009_$494.551.681_x000a__x000a_No se llega al total contratado por cuanto se hace efectiva una multa de $24.190.113"/>
    <n v="523387"/>
    <x v="0"/>
    <n v="0"/>
    <n v="0"/>
    <n v="0"/>
    <n v="0"/>
    <n v="0"/>
    <n v="0"/>
    <n v="0"/>
    <n v="0"/>
    <n v="0"/>
    <n v="0"/>
    <n v="0"/>
    <n v="0"/>
    <n v="0"/>
    <n v="0"/>
    <n v="0"/>
    <n v="0"/>
    <n v="0"/>
    <n v="0"/>
    <n v="0"/>
    <n v="0"/>
    <n v="0"/>
    <n v="0"/>
    <s v="Se realiza recepciÃ¿Â³n provisoria el 9 de julio de 2013"/>
    <n v="0"/>
    <n v="0"/>
    <n v="0"/>
    <n v="0"/>
    <n v="0"/>
    <n v="711130"/>
    <n v="0"/>
    <n v="0"/>
    <n v="0"/>
    <n v="0"/>
    <n v="711130"/>
    <n v="0"/>
    <n v="0"/>
    <n v="0"/>
    <n v="0"/>
    <n v="0"/>
    <n v="0"/>
    <n v="633342"/>
    <n v="0"/>
    <n v="0"/>
    <n v="0"/>
    <n v="0"/>
    <n v="633342"/>
    <n v="0"/>
    <n v="0"/>
    <n v="0"/>
    <n v="0"/>
    <n v="0"/>
    <n v="619165"/>
    <n v="0"/>
    <n v="0"/>
    <n v="0"/>
    <n v="0"/>
    <n v="619165"/>
    <n v="-10.9386469421906"/>
    <n v="-12.932234612518101"/>
    <n v="-12.932234612518101"/>
    <n v="-2.2384430528845423"/>
    <m/>
    <n v="188.71228284059737"/>
    <n v="188.71228284059737"/>
    <s v="Los montos contratados y costos reales del proyecto fueron inferiores al monto originalmente recomendado en un 10,94% y 12,93%. Estas variaciones corresponden exclusivamente al ítem obras civiles, en donde el monto contratado y gastado fue inferior al recomendado, aún cuando exisitió una modificación, inferior al 10%, que aumentó el valor del contrato en  M$34.333. _x000a_El proyecto no registra reevaluaciones. "/>
    <s v="Variación entre el -10% al -20%"/>
    <s v="Variación entre el -10% al -20%"/>
    <s v="Mediano"/>
    <s v="Mediano"/>
    <s v="MARIO LOBO ROJAS"/>
    <x v="9"/>
    <s v="CLAUDIO GUIÑEZ CERDA"/>
    <s v="SEREMI DE DESARROLLO SOCIAL REGION DE ÑUBLE"/>
    <s v="LOURDES VELEZ"/>
    <s v="DEPARTAMENTO DE ESTUDIOS - MDS"/>
    <s v="SI"/>
    <n v="711130"/>
    <n v="34333"/>
    <n v="4.8279498825812439"/>
    <s v="Se aprueba aumento por M$34.333 moneda 2013."/>
    <x v="0"/>
    <s v="NO"/>
    <m/>
    <m/>
    <m/>
    <m/>
    <s v="Se aprueba aumento por M$34.333 moneda 2013. Esto corresponde a una modificación inferior al 10% ."/>
    <x v="0"/>
    <s v="VAN SOCIAL"/>
    <n v="373570"/>
    <n v="373570.3"/>
    <n v="8.0306234440108426E-5"/>
    <x v="2"/>
    <s v=""/>
    <m/>
    <m/>
    <m/>
    <s v="Los indicadores coinciden con lo programado"/>
    <x v="1"/>
    <s v="El proyecto tuvo un plazo total de ejecución de 25 meses, un 316,67% sobre el plazo originalmente recomendado. Esta situación es producto de modificaciones de contrato en obras civiles con aumentos de plazos por trabajos en colector aguas lluvias, ítem que no estaba considerado en el diseño original. El plazo por contrato eran de 160 dias, equivalentes a 6 meses, pero por la complejidad de la obra e imprevistos se aumento a 105 di­as mas._x000a_En relación a los costos del proyecto, estos fueron inferiores a los recomendados originalmente. Existió una modificación inferior al 10% por modificación de contrato que aumentó el valor de este por los trabajos en el colector de aguas lluvias mencionado. _x000a_El proyecto no tuvo reevalauciones, pero si una modificación de 4.83%, dentro del rango considerado como aceptable. _x000a_La magnitud del proyecto se mantuvo invariante, construyéndose los 3281 metros cuadrados estipulados en la etapa ex ante. _x000a_Finalmente, el proyecto cumple con los requerimientos, costos, plazos proyectados y magnitud estipulada."/>
    <s v="CLAUDIO GUIÑEZ CERDA"/>
    <s v="SEREMI DE DESARROLLO SOCIAL REGION DE ÑUBLE"/>
    <s v="LOURDES VELEZ"/>
    <s v="DEPARTAMENTO DE ESTUDIOS - MDS"/>
  </r>
  <r>
    <s v="30121393-0"/>
    <s v="MEJORAMIENTO CAMINO EL BAJO (EGAÑA/CAM.RAPEL) MELIPILLA"/>
    <x v="1"/>
    <x v="1"/>
    <s v="MELIPILLA"/>
    <s v="MELIPILLA"/>
    <s v="13 - REGION METROPOLITANA DE SANTIAGO"/>
    <x v="7"/>
    <x v="7"/>
    <x v="11"/>
    <x v="0"/>
    <x v="0"/>
    <s v="SERVICIO VIVIENDA Y URBANIZACION REGION METROPOLITANA DE SANTIAGO"/>
    <s v="MINISTERIO DE VIVIENDA Y URBANISMO"/>
    <s v="MINISTERIO"/>
    <s v="FINALIZADO"/>
    <x v="2"/>
    <s v="PERFIL"/>
    <s v="EL PROYECTO CONSTITUYE LA ÚNICA VÍA QUE CONECTA EL SECTOR ORIENTE DE LA CIUDAD DE MELIPILLA CON EL SECTOR SUR EN DIRECCIÓN AL CAMINO A RAPEL. EL EJE SE ENCUETRA DENTRO DEL LÍMITE URBANO DE LA COMUNA, BRINDA ACCESIBILIDAD A SECTORES RESIDENCIALES Y DE EQUIPAMIENTO."/>
    <s v="EN ATENCIÓN A QUE LA ALTERNATIVA MAS RENTABLE RESULTA SER EN HCV, EL PROYECTO CONTEMPLA LA EJECUCIÓN EN HCV DE LA CALZADA EN LA FAJA DISPONIBLE CON  UN ESPESOR DE 18 CM, Y UNA SUPERFICIE  DE 8193 M2. PARA LA PAVIMENTACIÓN DE CAMINO EL BAJO, ENTRE CALLE EGAÑA Y CAMINO A RAPEL, EN UNA LONGITUD DE APROX. 1.130 ML Y 7 MTS. DE ANCHO VARIABLE EN TODA SU EXTENSIÓN. SEGUN DISEÑO APROBADO Y VALIDADO POR SERVIU . CONTEMPLA ADEMÁS, SOLUCIÓN DE AGUAS LLUVIAS, ESTRUCTURA DE PUENTE, LA CONSTRUCCIÓN DE VEREDAS, MODIFICACION DE ANILLOS DE CAMARAS, DEFENSAS CAMINERAS EN CURVAS, DEMARCACIÓN, SEÑALIZACIÓN, REPOSICION DE CERCOS Y LOS DEBIDOS ENSAYES Y CONTROLES DE CALIDAD SEGUN PRESUPUESTO ADJUNTO. PRESENTA UN VAN DE M$ 1.159.640  Y UNA TIR DE UN 21,52%"/>
    <n v="32645"/>
    <s v="VIALIDAD INTERMEDIA"/>
    <s v=" "/>
    <s v=" "/>
    <n v="7"/>
    <n v="0"/>
    <s v="En este contrato no fue necesario contratar asesorías externas."/>
    <n v="-100"/>
    <m/>
    <m/>
    <m/>
    <m/>
    <m/>
    <m/>
    <s v=""/>
    <m/>
    <m/>
    <m/>
    <m/>
    <m/>
    <n v="2"/>
    <n v="5"/>
    <s v="El primer pago corresponde a la publicación de la licitación, el segundo pago corresponde a materiales de oficina, el cual fue realizado en diciembre, debido a eso existe la diferencia en el plazo."/>
    <n v="150"/>
    <n v="7"/>
    <n v="13"/>
    <s v="Las variaciones en el plazo se deben a dos aumentos de plazos que tuvo el contrato, una aprobada con la res.N°2460/2018 y la segunda con la res. N°3328/2018."/>
    <n v="85.714285714285722"/>
    <s v="Variación del 50% al 100%"/>
    <n v="2"/>
    <n v="75"/>
    <m/>
    <m/>
    <m/>
    <m/>
    <m/>
    <m/>
    <m/>
    <m/>
    <m/>
    <m/>
    <m/>
    <m/>
    <n v="12"/>
    <n v="12"/>
    <n v="0"/>
    <n v="13"/>
    <n v="0"/>
    <s v="La variación es debido a los dos aumentos de plazo que tuvo el contrato."/>
    <n v="-100"/>
    <n v="8.333333333333325"/>
    <s v="El proyecto se ejecutó en un plazo total de 13 meses, un 8,33% sobre el plazo original recomendado. El plazo de ejecución registrado fue mayor al recomendado de 12 a 13 meses, producto de aumentos de plazos por obras extraordinarias. Este aumento se encuentra formalizados por las res.N°2460/2018 y la segunda con la res. N°3328/2018._x000a_Obras civiles es el ítem que mayor variación registra. Esta situación se debe a dos aumentos de plazos que totalizaron 75 días adicionales, los cuales la institución técnica no detalla. No obstante, la obra se ejecutó dentro del plazo estipulado. "/>
    <s v="Variación de 0 a 30%"/>
    <s v="Dos Años"/>
    <s v="05/07/2017"/>
    <n v="1028370"/>
    <n v="1046"/>
    <n v="1029416"/>
    <n v="816528"/>
    <n v="212888"/>
    <s v="Contrato 125 del 24/08/2017 por $830.000.000.- con $70.000.000.- valor proforma incluido._x000a_Res. N°2460 del 17-05-2018 aumento de plazo 47 días_x000a_Res. N°3328 del 03-07-2018 disminución de obras por $-28.758.400.-, aumento de plazo 28 dias._x000a_Res.N°4560 07-08-2018 aumento de obras por $81.280.119.-, obras extraordinarias por $122.998.202.-_x000a_Res.N°4552 07-09-2018 mayor valor proforma por $22.853.422.-"/>
    <s v="BIP &gt; SIGFE"/>
    <x v="2"/>
    <n v="1130"/>
    <n v="1150"/>
    <n v="101.76991150442478"/>
    <s v="No tengo información respecto a la magnitud  ejecutada en el proyecto."/>
    <s v="En términos de Magnitud la ejecución del proyecto tuvo aumentos de obras que significaron aumento en las magnitudes, en este caso la diferencia es de 20 metros cuadrados más que lo recomendado de 130 subió a 150. No obstante, la institución técnica no entrega mayores antecedentes que respalden este aumento. "/>
    <x v="0"/>
    <s v="Las obras se terminaron sin atrasos."/>
    <s v="13/08/2018"/>
    <s v="Las obras se terminaron sin atrasos."/>
    <s v="29/11/2018"/>
    <s v="SI"/>
    <s v="29/11/2018"/>
    <s v="No existen situaciones que estén afectando la operación del proyecto"/>
    <s v=""/>
    <x v="0"/>
    <s v="La obra se desarrollo normalmente, solo con dos modificaciones de plazo. La entrega de la obra fu dentro de los plazos establecidos sin retrasos."/>
    <s v="CARMEN GLORIA GONZALEZ ORELLANA"/>
    <x v="54"/>
    <s v=" "/>
    <s v=""/>
    <s v="LOURDES VELEZ"/>
    <s v="DEPARTAMENTO DE ESTUDIOS - MDS"/>
    <s v="05/09/2012"/>
    <s v="29/11/2012"/>
    <n v="85"/>
    <s v="15/07/2013"/>
    <n v="228"/>
    <s v="01/08/2013"/>
    <n v="17"/>
    <s v="25/08/2017"/>
    <n v="1485"/>
    <s v="25/08/2017"/>
    <n v="1485"/>
    <s v="05/10/2017"/>
    <n v="41"/>
    <s v="31/10/2017"/>
    <n v="26"/>
    <n v="1882"/>
    <n v="1797"/>
    <s v="El primer gasto administrativo fue en el año 2013 donde se publico la primera licitación."/>
    <s v="A SUMA ALZADA SIN REAJUSTE"/>
    <n v="1"/>
    <s v=""/>
    <s v=""/>
    <s v=""/>
    <s v=""/>
    <s v=""/>
    <s v=""/>
    <s v="SI"/>
    <s v="SERVICIO"/>
    <s v="Seremi de Vivienda"/>
    <n v="18862"/>
    <n v="0"/>
    <n v="0"/>
    <n v="0"/>
    <n v="3000"/>
    <n v="403788"/>
    <n v="0"/>
    <n v="0"/>
    <n v="0"/>
    <n v="0"/>
    <n v="425650"/>
    <n v="19699"/>
    <n v="0"/>
    <n v="0"/>
    <n v="0"/>
    <n v="3134"/>
    <n v="421717"/>
    <n v="0"/>
    <n v="0"/>
    <n v="0"/>
    <n v="0"/>
    <n v="444550"/>
    <s v="En el año 2013 no se cargo el gasto en la ficha, correspondiente a los gastos administrativos por M$243.-"/>
    <n v="0"/>
    <n v="0"/>
    <n v="0"/>
    <n v="0"/>
    <n v="1289"/>
    <n v="1028373"/>
    <n v="0"/>
    <n v="0"/>
    <n v="0"/>
    <n v="0"/>
    <n v="1029662"/>
    <s v="En el año 2013 se ejecutaron M$243.- y en el año 2017 M$1.046.- en gastos administrativos."/>
    <n v="0"/>
    <n v="0"/>
    <n v="0"/>
    <n v="0"/>
    <n v="1289"/>
    <n v="1028370"/>
    <n v="0"/>
    <n v="0"/>
    <n v="0"/>
    <n v="0"/>
    <n v="1029659"/>
    <s v="Existe diferencia respecto a lo ingresado en el BIP ya que se omitió el año 2013 por M$243.-"/>
    <n v="213131"/>
    <x v="0"/>
    <n v="0"/>
    <n v="0"/>
    <n v="0"/>
    <n v="0"/>
    <n v="1289"/>
    <n v="815239"/>
    <n v="0"/>
    <n v="0"/>
    <n v="0"/>
    <n v="0"/>
    <n v="816528"/>
    <n v="0"/>
    <n v="0"/>
    <n v="0"/>
    <n v="0"/>
    <n v="1359"/>
    <n v="822307"/>
    <n v="0"/>
    <n v="0"/>
    <n v="0"/>
    <n v="0"/>
    <n v="823666"/>
    <s v="En la ejecución financiera no existió dificultad, solo se omitió el ingreso de un gasto en el mes de noviembre del año 2013, por M$243.-"/>
    <n v="24238"/>
    <n v="0"/>
    <n v="0"/>
    <n v="0"/>
    <n v="3856"/>
    <n v="518891"/>
    <n v="0"/>
    <n v="0"/>
    <n v="0"/>
    <n v="0"/>
    <n v="546985"/>
    <n v="0"/>
    <n v="0"/>
    <n v="0"/>
    <n v="0"/>
    <n v="0"/>
    <n v="1359"/>
    <n v="1049954"/>
    <n v="0"/>
    <n v="0"/>
    <n v="0"/>
    <n v="0"/>
    <n v="1051313"/>
    <n v="0"/>
    <n v="0"/>
    <n v="0"/>
    <n v="0"/>
    <n v="1359"/>
    <n v="1035438"/>
    <n v="0"/>
    <n v="0"/>
    <n v="0"/>
    <n v="0"/>
    <n v="1036797"/>
    <n v="92.201431483495895"/>
    <n v="89.547610994817049"/>
    <n v="99.548267362509662"/>
    <n v="-1.3807495959814009"/>
    <m/>
    <n v="901.56260869565222"/>
    <n v="900.38086956521738"/>
    <s v="Los montos contratados y costos reales del proyecto tienen significativas diferencias respecto a lo recomendado, de 92,20% y 89,55%. Esto se debe a que el proyecto tuvo su primer el RS el año 2012, pero su ejecución real comenzó el año 2017. El proyecto desde su primera recomendación, tuvo un periodo en el cual no tuvo recursos para su ejecución, lo que significó perder la recomendación original efectuada en el año 2012. Dado lo indicado precedentemente, ingreso nuevamente para actualiza su rate para el proceso presupuestario 2015. En esta oportunidad se actualizo la ingeniera y los nuevos montos y evaluación del proyecto._x000a_El contrato de obras civiles tuvo modificaciones inferiores al 10%. El contrato fue por M$830.000, sufriendo 4 modificaciones por disminución de obras por $28.758.400, aumento de obras por $81.280.119, obras extraordinarias por $122.998.202 y mayor valor proforma por $22.853.422._x000a_El proyecto no tuvo reevaluaciones. "/>
    <s v="Variación Mayor a 20%"/>
    <s v="Variación Mayor a 20%"/>
    <s v="Mediano"/>
    <s v="Grande"/>
    <s v="CARMEN GLORIA GONZALEZ ORELLANA"/>
    <x v="25"/>
    <s v=" "/>
    <s v=""/>
    <s v="LOURDES VELEZ"/>
    <s v="DEPARTAMENTO DE ESTUDIOS - MDS"/>
    <s v="SI"/>
    <n v="546985"/>
    <n v="198373"/>
    <n v="36.266625227382839"/>
    <s v="El contrato fue por M$830.000.- y sufriendo 4 modificaciones, Disminución de obras por $-28.758.400.; aumento de obras por $81.280.119.-; obras extraordinarias por $122.998.202.-;  mayor valor proforma por $22.853.422.-"/>
    <x v="0"/>
    <s v="NO"/>
    <m/>
    <m/>
    <m/>
    <m/>
    <s v="El proyecto no considero reevaluación, sin embargo, consigno aumentos de obras por 14,82% y obras extraordinarias equivalentes a 14,82%, ambas situaciones se consignaron al momento de perder rate automático por 3 periodos consecutivos desde el 2012 al 2015, lo que dio origen a una actualización del rate, y su correspondiente actualización de antecedentes en año 2016."/>
    <x v="0"/>
    <s v="VAN SOCIAL"/>
    <n v="1070594"/>
    <n v="1070594"/>
    <n v="0"/>
    <x v="1"/>
    <s v="TIR SOCIAL"/>
    <n v="18.149999999999999"/>
    <n v="18.149999999999999"/>
    <n v="0"/>
    <s v="El indicador de rentabilidad (costo – beneficio) de la evaluación original señala un Van de 1.159.640. Luego se recalculó el indicador respecto de las variaciones surgidas en el proyecto original, se obtuvo un nuevo indicador VAN de 1.070.594. "/>
    <x v="2"/>
    <s v="El proyecto desde su primera recomendación, tuvo un periodo en el cual no tuvo recursos para su ejecución, lo que significó perder la recomendación original efectuada en el año 2012. Dado lo indicado precedentemente, ingreso nuevamente para actualiza su rate para el proceso presupuestario 2015. En esta oportunidad se actualizo la ingeniera y los nuevos montos y evaluación del proyecto._x000a_Es esta oportunidad el proyecto se le asigno recursos logrando contratase en el año 2017._x000a_Al momento de su ejecución, se realizaron adecuaciones en los plazos de ejecución, así también en aumentos de obras extraordinarias._x000a_En relación a los plazos, el proyecto se ejecutó en un plazo total de 13 meses, un 8,33% sobre el plazo original recomendado. El plazo de ejecución registrado fue mayor al recomendado de 12 a 13 meses, producto de aumentos de plazos por obras extraordinarias. _x000a_Los costos tuvieron significativos aumentos en relación a lo recomendado originalmente debido a que los recursos recién fueron asignados el año 2017, por lo que fue necesario actualizar los montos. _x000a_El proyecto no tuvo reevaluaciones, pero si modificaciones inferiores al 10% debido a 4 modificaciones en el contrato de obras civiles por aumentos de obras, disminuciones y obras extraordinarias. No obstante, la institución técnica no entrega mayores antecedentes al respecto. _x000a_La magnitud se vio aumentada, pasando de 1130 a 1150 metros cuadrados. o obstante, la institución técnica no entrega mayores antecedentes al respecto. _x000a_En conclusión, la obra se desarrollo normalmente, solo con dos modificaciones de plazo. La entrega de la obra fue dentro de los plazos establecidos sin retraso y no han presentado situaciones que afecten su normal desarrollo."/>
    <s v="JOSÉ MANUEL PARADA"/>
    <s v="SEREMI DE DESARROLLO SOCIAL REGION METROPOLITANA DE SANTIAGO"/>
    <s v="LOURDES VELEZ"/>
    <s v="DEPARTAMENTO DE ESTUDIOS - MDS"/>
  </r>
  <r>
    <s v="30092521-0"/>
    <s v="REPOSICION MEDIA LUNA MUNICIPAL"/>
    <x v="0"/>
    <x v="0"/>
    <s v="LINARES"/>
    <s v="YERBAS BUENAS"/>
    <s v="7 - REGION DEL MAULE"/>
    <x v="6"/>
    <x v="9"/>
    <x v="38"/>
    <x v="2"/>
    <x v="1"/>
    <s v="MUNICIPALIDAD DE YERBAS BUENAS - GOBIERNO REGIONAL - REGION DEL MAULE"/>
    <s v="GOBIERNO REGIONAL - MUNICIPALIDAD"/>
    <s v="GOBIERNO REGIONAL - MUNICIPALIDAD"/>
    <s v="FINALIZADO"/>
    <x v="1"/>
    <s v="DISEÑO"/>
    <s v="LA MEDIALUNA MUNICIPAL DE YERBAS BUENAS, TIENE SU INFRAESTRUCTURA EN MAL ESTADO DESDE EL TERREMOTO DEL 2010, ADEMÁS NO TIENE LAS DIMENSIONES EXIGIDAS POR LA FEDERACIÓN DE RODEO DE CHILE Y CARECE TAMBIÉN DE ALGUNAS DEPENDENCIAS BÁSICAS COMO SON ENFERMERÍA, BODEGA, BOLETERÍA, STAND DE_x000a_EXPOSICIONES."/>
    <s v="EL PROYECTO CONSISTE EN LA REPOSICIÓN COMPLETA DE LA MEDIA LUNA Y CONSTRUCCIÓN DE RECINTOS_x000a_ASOCIADOS, QUE EN CONJUNTO, LOGREN PLASMAR LAS COSTUMBRES HUASAS RELATIVAS AL RODEO Y SU VEZ_x000a_POTENCIEN A TRAVÉS DE SU EXPRESIÓN, LA ARQUITECTURA RURAL DE LA ZONA._x000a_LA OBRA CONSISTE EN:_x000a_CONSTRUCCIÓN GRADERÍAS_x000a_CONSTRUCCIÓN DE OFICINA DE ADMINISTRACIÓN, CAMARINES, SERVICIOS HIGIÉNICOS, CASETA DE_x000a_JURADOS,_x000a_CASETA DE TRANSMISIONES Y STAND DE EXPOSICIONES._x000a_CONSTRUCCIÓN CANCHA DE RODEO_x000a_CONSTRUCCIÓN DE CORRALES, PICADERO Y PESEBRERAS._x000a_PLAZAS DE ACCESO Y CONEXIÓN CON OTROS EQUIPAMIENTOS DEL TERRENO._x000a_ACCESOS PEATONALES Y VEHICULARES CON SUS CIRCULACIONES._x000a_RAMPA DE DESCARGA DE ANIMALES_x000a_ILUMINACIÓN CANCHA MEDIA LUNA, LOCALES COMERCIALES, CORREDORES DE CIRCULACIÓN BAJO_x000a_GRADERÍA, CORRALES, PICADERO, PLAZAS DE ACCESOS Y ESPACIOS EXTERIORES."/>
    <n v="73"/>
    <s v=" "/>
    <s v=" "/>
    <s v=" "/>
    <n v="13"/>
    <n v="18"/>
    <s v="Como consecuencia de los aumentos de plazo otorgados para la ejecución de las obras civiles, fue estrictamente necesario un aumento del periodo de la asesoría. 53 días con cargo al ítem del Proyecto y 43 días de cargo municipal._x000a_Estos aumentos permitieron contar con asesoría continua para la obra, de tal modo de asegurar la calidad de la misma._x000a_Los aumentos de plazo consignados fueron formalizados mediante Contratos aprobados por los decretos municipales números 1.380 de fecha 19/04/2018 y 2.899 de fecha 22/08/2018, respectivamente._x000a_Se formalizaron 2 actas de recepción para la Consultoría. La primera, para diferenciar el periodo con aporte del Gobierno Regional y la segunda la correspondiente al aporte municipal."/>
    <n v="38.46153846153846"/>
    <m/>
    <m/>
    <m/>
    <m/>
    <m/>
    <m/>
    <s v=""/>
    <m/>
    <m/>
    <m/>
    <m/>
    <m/>
    <n v="13"/>
    <n v="0"/>
    <s v="Como no se hicieron gastos administrativos; el plazo para este ítem es &quot;0&quot;._x000a_Las Fechas señaladas son meramente referenciales."/>
    <n v="-100"/>
    <n v="12"/>
    <n v="16"/>
    <s v="Respecto del plazo Contractual de 330 días corridos, se otorgaron 3 ampliaciones de Plazo, de acuerdo al siguiente detalle:_x000a_i) Ampliación N° 1 correspondiente a 53 días corridos, producto de trámites de actualización del proyecto de estructura conforme al decreto N° 60 de 2011 (normativa sísmica) y retraso de la visita a terreno por parte del Profesional de mecánica de suelos, cuya responsabilidad de coordinación era de la Unidad Técnica. El Contrato de esta modificación se formalizó mediante Decreto N° 551 de fecha 13/02/2018._x000a_ii) Ampliación N° 2 correspondiente a 45 días corridos, formalizados mediante contrato que se aprobó por Decreto Municipal N° 2.283 de fecha 05/07/2018. Este aumento se formalizó en atención a las facultades de la Unidad Técnica de modificar el plazo hasta en un 30%, permitiendo de esta forma que el aumento definitivo solicitado por la Empresa de 73 días se sometiera a evaluación por parte del Gobierno Regional._x000a_iii) Ampliación N° 3 correspondiente a 28 días corridos y que sumados a los 45 días (aumento N°2) suman los 73 días aprobados en forma definitiva por el Gobierno Regional según Ordinario N° 2.715 de fecha 10/09/2018. Esta ampliación de plazo se formalizó mediante Contrato aprobado por Decreto Municipal N° 3.235 de fecha 13/09/2018_x000a_Tener presente que el plazo Contractual final fue el 28-09-2018. Se efectuó una Recepción provisoria con observaciones ese mismo día y en forma posterior, al cabo de 9 días corridos otorgados por la Comisión, se formalizó el Acta de Recepción Provisoria sin observaciones el 08/10/2018."/>
    <n v="33.333333333333329"/>
    <s v="Variación de 30% al 50%"/>
    <n v="3"/>
    <n v="126"/>
    <m/>
    <m/>
    <m/>
    <m/>
    <m/>
    <m/>
    <m/>
    <m/>
    <m/>
    <m/>
    <m/>
    <m/>
    <n v="13"/>
    <n v="13"/>
    <n v="18"/>
    <n v="18"/>
    <n v="0"/>
    <s v="Las Causas de las ampliaciones de plazo del Proyecto obedecieron fundamentalmente a que hubo que actualizar el diseño a las nuevas exigencias normativas relacionadas con Normativa sísmica (Decretos 60 y 61 de 2011) y Normas de accesibilidad (decreto 50 de 2016)._x000a_Primero se otorgaron 53 días corridos para el reestudio del diseño, debiendo coordinar con la Empresa ejecutora del diseño y realizar todas las tramitaciones administrativas correspondientes._x000a_Posteriormente, se otorgaron 73 días, que tenían como justificación la ejecución de las obras y modificaciones resultantes del reestudio y actualización del diseño."/>
    <n v="38.46153846153846"/>
    <n v="38.46153846153846"/>
    <s v="El proyecto se ejecutó en un plazo total de 18 meses, un 38,46% sobre el plazo total recomendado y sin presencia de tiempos muertos. _x000a_De acuerdo a la información descrita por la unidad técnica, la primera ampliación de plazo de obras civiles de 53 días corridos fue producto de trámites de actualización del proyecto de estructura conforme al decreto N° 60 de 2011 (normativa sísmica) y retraso de la visita a terreno por parte del Profesional de mecánica de suelos._x000a_Modificaciones total 53 días corridos._x000a_Modificación 1: partidas alcantarillado, agua potable, electricidad y el abovedamiento del canal. Modificación 2: nuevo acceso a la cancha de la medialuna, para cumplir con estatuto de la federación del Rodeo Chileno, se construye en segundo acceso al costado izquierdo del apiñadero._x000a_Modificación 3: actualización del proyecto a la norma de accesibilidad universal, lo que implicó la ejecución de partidas extraordinarias, principalmente en las vías de acceso desde la calle hasta el edificio y en los pasillos interiores del primer y segundo nivel._x000a_Modificación 4: sobre-excavación realizada por el contratista en la ejecución de la partida de fundaciones, tuvo que realizarse bajo el 1,8 metro establecido en el proyecto, hasta que se logró encontrar suelo fundable._x000a_Modificación 5: corresponde principalmente a la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_x000a_Segundo y tercer aumento de plazo, de 45 y 28 días corridos, se realizó por autorización de partidas extraordinarias  y modificación de partidas del proyecto, las cuales interferían con la ruta critica del proyecto, superando la fecha de término  inicialmente aprobado y aumentada._x000a_Debido a lo aumentos de plazos de la ejecución de obras civiles se autorizó la ampliación del contrato de la Asesoría de Inspección Técnica de Obras hasta la recepción provisoria de obras."/>
    <s v="Variación de 30% al 50%"/>
    <s v="Dos Años"/>
    <s v="23/06/2017"/>
    <n v="1110564"/>
    <n v="0"/>
    <n v="1110564"/>
    <n v="954343"/>
    <n v="156221"/>
    <s v="i) El monto original del contrato adjudicado para las Obras Civiles fue de $989.511.691. Posteriormente, mediante Decreto Municipal N° 1.340 de fecha 18/04/2018 se aprobó modificación del Contrato de acuerdo al siguiente detalle:_x000a_Aumento de Obras: $69.025.978_x000a_Disminuciones de Obras: $45.359.366_x000a_Obras Extraordinarias: $37.400.735_x000a_El monto final de dicha modificación (Obras civiles) significó un aumento del contratado de $61.067.347._x000a_ii) El monto Original del Contrato de Consultorías fue de dos tipos:_x000a_a) Asesoría a la Inspección: El Monto Original fue de $42.000.000 y posteriormente se aprobó por parte del GORE un aumento de 53 días por un monto de $6.183.351. La modificación de Contrato se formalizó mediante Decreto Municipal Número 1.380 de fecha 19/04/2018._x000a_Finalmente, con recursos municipales, se formalizó una última modificación de Contrato por un monto de $5.061.681. El decreto de aprobación de dicho Contrato se formalizó bajo el número 2.899 de fecha 22/08/2018._x000a_b) Consultoría de Actualización Proyecto de Ingeniería por motivo de ajustar el proyecto a la nueva normativa sísmica (Decretos N° 60 y N° 61 de 2011) y a la nueva normativa de accesibilidad (DS 50). El monto de este estudio fue de $11.800.000 y se tramitó mediante trato directo con la Empresa ejecutora del diseño original."/>
    <s v="BIP &gt; SIGFE"/>
    <x v="1"/>
    <n v="6875"/>
    <n v="6875"/>
    <n v="100"/>
    <s v="No hay variación. "/>
    <s v="La unidad técnica indica que las modificaciones al proyecto no afectó la superficie total determinada ex-ante, además aclara que la magnitud señalada corresponde al área total intervenida por el Proyecto. Por otra parte, indica la unidad técnica que la superficie correspondiente al permiso de edificación otorgado fue de 927,97 m2 y considera los recintos habitables de acuerdo a normativa de Urbanismo."/>
    <x v="2"/>
    <s v="Se efectuó inicialmente la recepción Provisoria el 28/09/2018. _x000a_La Comisión, otorgó 9 días para subsanar observaciones menores; otorgándose finalmente la recepción Provisoria sin observaciones el día 08/10/2018."/>
    <s v="08/10/2018"/>
    <s v=""/>
    <s v=""/>
    <s v="SI"/>
    <s v="26/10/2018"/>
    <s v="Ha habido problemas en el funcionamiento de la cancha del &quot;ruedo&quot; de la Medialuna producto de una impermeabilización de la última capa, lo que ha provocado dificultades en el drenaje de las aguas lluvias en rodeos efectuados con presencia de precipitaciones."/>
    <s v=""/>
    <x v="0"/>
    <s v="Esta infraestructura ha permitido retomar las actividades huasas en la comuna de Yerbas Buenas, permitiendo, además, servir de alternativa a otros clubes de comunas vecinas."/>
    <s v="HÉCTOR FRANCISCO CALQUÍN CALQUÍN"/>
    <x v="55"/>
    <s v="CARLOS SANTANDER MUÑOZ"/>
    <s v="SEREMI DE DESARROLLO SOCIAL REGION DEL MAULE"/>
    <s v="LOURDES VELEZ"/>
    <s v="DEPARTAMENTO DE ESTUDIOS - MDS"/>
    <s v="15/10/2015"/>
    <s v="02/12/2015"/>
    <n v="48"/>
    <s v="19/04/2016"/>
    <n v="139"/>
    <s v="NA"/>
    <n v="0"/>
    <s v="14/06/2017"/>
    <n v="421"/>
    <s v="14/06/2017"/>
    <n v="421"/>
    <s v="23/06/2017"/>
    <n v="9"/>
    <s v="29/09/2017"/>
    <n v="98"/>
    <n v="715"/>
    <n v="667"/>
    <s v="EL PRIMER GASTO DE LA OBRA CIVIL FUE EN EL MES DE SEPTIEMBRE Y EL PRIMER GASTO DE LA CONSULTORIA FUE EN EL MES JULIO DE 2017._x000a_NO SE UTILIZARON LOS GASTOS ADMINISTRATIVOS."/>
    <s v="A SUMA ALZADA SIN REAJUSTE"/>
    <n v="1"/>
    <s v=""/>
    <s v=""/>
    <s v=""/>
    <s v=""/>
    <s v="SI"/>
    <s v="MUNICIPIO"/>
    <s v="SI"/>
    <s v="MUNICIPIO"/>
    <s v="El proyecto fue formulado por la Ilustre Municipalidad de Yerbas Buenas."/>
    <n v="46756"/>
    <n v="0"/>
    <n v="0"/>
    <n v="0"/>
    <n v="7654"/>
    <n v="854420"/>
    <n v="0"/>
    <n v="0"/>
    <n v="0"/>
    <n v="0"/>
    <n v="908830"/>
    <n v="48906"/>
    <n v="0"/>
    <n v="0"/>
    <n v="0"/>
    <n v="8007"/>
    <n v="893728"/>
    <n v="0"/>
    <n v="0"/>
    <n v="0"/>
    <n v="0"/>
    <n v="950641"/>
    <s v="ACTUALIZACION MONEDA"/>
    <n v="59984"/>
    <n v="0"/>
    <n v="0"/>
    <n v="0"/>
    <n v="0"/>
    <n v="1050580"/>
    <n v="0"/>
    <n v="0"/>
    <n v="0"/>
    <n v="0"/>
    <n v="1110564"/>
    <s v="SE DEBIO CONTRATAR LA ACTUALIZACION DEL DISEÑO CON LA CONSULTORIA POR $ 11.800 PARA NORMALIZAR EL DISEÑO Y OBTENER EL PERMISO DE EDIFICACIÓN._x000a_ASESORIA A LA ITO POR $ 48.183.351.-_x000a_OBRA CIVIL: SE CONTRATÓ POR $ 989.511.691- QUE SE DEBIÓ AUMENTAR A $ 1.050.579.038.- DADO QUE EL DISEÑO PRESENTABA VARIOS ERRORES QUE OBLIGABAN A SU MODIFICACIÓN PARA QUE EL PROYECTO FUERA NORMATIVO Y FUNCIONAL._x000a_SE AMPLIARON LOS PLAZOS DE EJECUCION POR LAS REEVALUACION PRODUCTOS DE LAS CORRECCIONES AL DISEÑO APROBADO Y LICITADO."/>
    <n v="59984"/>
    <n v="0"/>
    <n v="0"/>
    <n v="0"/>
    <n v="0"/>
    <n v="1050580"/>
    <n v="0"/>
    <n v="0"/>
    <n v="0"/>
    <n v="0"/>
    <n v="1110564"/>
    <s v="EL SIGFE NO REFLEJA TODOS LOS GASTOS._x000a_NO SE UTILIZARON LOS GASTOS ADMINISTRATIVOS."/>
    <n v="156221"/>
    <x v="0"/>
    <n v="57300"/>
    <n v="0"/>
    <n v="0"/>
    <n v="0"/>
    <n v="0"/>
    <n v="897043"/>
    <n v="0"/>
    <n v="0"/>
    <n v="0"/>
    <n v="0"/>
    <n v="954343"/>
    <n v="58153"/>
    <n v="0"/>
    <n v="0"/>
    <n v="0"/>
    <n v="0"/>
    <n v="905423"/>
    <n v="0"/>
    <n v="0"/>
    <n v="0"/>
    <n v="0"/>
    <n v="963576"/>
    <s v="EL DISEÑO NO CUMPLIA CON LA NORMATIVA VIGENTE CUANDO SE PUDO LICITAR._x000a_SI BIEN EL DISEÑO TENIA CERTIFICADOS DE CUMPLIMIENTO DE NORMATIVA, EN LA PRACTICA ESTO NO ERA ASI Y DEBIÓ MODIFICAR EL PROYECTO, CON ELLO LOS PLAZOS Y COSTOS ASOCIADOS."/>
    <n v="55030"/>
    <n v="0"/>
    <n v="0"/>
    <n v="0"/>
    <n v="9010"/>
    <n v="1005632"/>
    <n v="0"/>
    <n v="0"/>
    <n v="0"/>
    <n v="0"/>
    <n v="1069672"/>
    <n v="1152460"/>
    <n v="61544"/>
    <n v="0"/>
    <n v="0"/>
    <n v="0"/>
    <n v="0"/>
    <n v="1077896"/>
    <n v="0"/>
    <n v="0"/>
    <n v="0"/>
    <n v="0"/>
    <n v="1139440"/>
    <n v="60837"/>
    <n v="0"/>
    <n v="0"/>
    <n v="0"/>
    <n v="0"/>
    <n v="1058959"/>
    <n v="0"/>
    <n v="0"/>
    <n v="0"/>
    <n v="0"/>
    <n v="1119796"/>
    <n v="6.5223732134710444"/>
    <n v="4.6859224135996858"/>
    <n v="5.302834436453896"/>
    <n v="-1.7240047742750786"/>
    <n v="-2.8342849209517018"/>
    <n v="162.87941818181818"/>
    <n v="154.03039999999999"/>
    <s v="Según los montos presentados en la tabla indicadores de costos, obras civiles el proyecto se contrató por un valor mayor al recomendado ex-ante, en 6,52% mayor, el proyecto tuvo aumentos de costos al contrato inicial para modificar las partidas alcantarillado, agua potable, electricidad y el abovedamiento del canal; construcción de un nuevo acceso a la cancha de la medialuna, obras de accesibilidad universal,  sobre-excavación realizada por el contratista en la ejecución de la partida de fundaciones,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 Se incrementó el costo de las consultorías conforme ampliación del plazo para la ejecución de las obras civiles."/>
    <s v="Variación de 0 a +-10%"/>
    <s v="Variación de 0 a +-10%"/>
    <s v="Grande"/>
    <s v="Grande"/>
    <s v="FRANCISCO SALDÍA MELLA"/>
    <x v="23"/>
    <s v="CARLOS SANTANDER MUÑOZ"/>
    <s v="SEREMI DE DESARROLLO SOCIAL REGION DEL MAULE"/>
    <s v="LOURDES VELEZ"/>
    <s v="DEPARTAMENTO DE ESTUDIOS - MDS"/>
    <s v="SI"/>
    <n v="1069671"/>
    <n v="61067"/>
    <n v="5.708951630922031"/>
    <s v="Incremento en M$ respecto del Recomendado. Año de la moneda 2018."/>
    <x v="0"/>
    <s v="SI"/>
    <n v="2"/>
    <n v="992468"/>
    <n v="1152460"/>
    <n v="16.120620513709262"/>
    <s v="Primera reevaluación corresponde a la necesidad de ajustar el diseño a la nueva normativa de accesibilidad universal (ds 50) y a la revisión de la norma sísmica (ds 117 y 118), considera un aumento en el monto asignado a consultoría, se amplió el ítem consultoría en M$11.800 según oficio 1964 del GORE de fecha 25-07-2017._x000a_La segunda reevaluación se debe a la solicitud de modificación de contrato por ampliación de plazo de la obra civil y consultaría, debido a modificación de obras y obras extraordinarias las que para llevar a cabo el contratista requirió una  ampliación en el plazo de ejecución que  superaba el 30% del plazo contratado originalmente, considera también un aumento de recursos para consultoría._x000a_La segunda reevaluación de modificación del proyecto contempló un aumento de plazo de 73 días corridos para la ejecución de la obra civil, plazo necesario para llevar a cabo las correcciones al proyecto original. Por otra parte se solicitó un aumento de plazo de 43 días corridos para la consultoría y un aumento de recursos correspondiente a M$5.017, para dicha asignación presupuestaria, los cuales serán solventados íntegramente con fondos de la municipalidad de Yerbas Buenas de acuerdo a certificado adjunto en carpeta digital._x000a_Las variaciones en torno al 10% del proyecto considera aumento en obras civiles e incorporación de obras extraordinarias las cuales se detallan en informe técnico de aumento de obra y señalan modificaciones de alcantarillado y agua potable debido a intersección de estas con entubamiento de canal, cambios en tecnología de iluminación, cambio en poste de iluminación para cumplir con requisitos técnicos, dar cumplimiento a normativa de accesibilidad, cambio en acceso a cancha a medialuna para cumplir con estatutos de federación del rodeo chileno; el Detalle es el siguiente: Modificación 1: partidas alcantarillado, agua potable, electricidad y el abovedamiento del canal. Modificación 2: nuevo acceso a la cancha de la medialuna, para cumplir con estatuto de la federación del Rodeo Chileno, se construye en segundo acceso al costado izquierdo del apiñadero._x000a_Modificación 3: actualización del proyecto a la norma de accesibilidad universal, lo que implicó la ejecución de partidas extraordinarias, principalmente en las vías de acceso desde la calle hasta el edificio y en los pasillos interiores del primer y segundo nivel._x000a_Modificación 4: sobre-excavación realizada por el contratista en la ejecución de la partida de fundaciones, tuvo que realizarse bajo el 1,8 metro establecido en el proyecto, hasta que se logró encontrar suelo fundable._x000a_Modificación 5: corresponde principalmente a la modificación de la materialidad de las barandas en el último nivel de las graderías, además, se incluye las partidas de  impregnación de maderas de los corrales, la modificación del revestimiento del ruedo de la cancha y la ampliación del radier en un sector de los pasillos del primer nivel."/>
    <x v="1"/>
    <s v="VAN SOCIAL"/>
    <n v="50447"/>
    <n v="38627"/>
    <n v="-23.430531052391622"/>
    <x v="0"/>
    <s v=""/>
    <m/>
    <m/>
    <m/>
    <s v="El mayor costo de ejecución de las obras civiles e incremento de costos de la consultoría generó un VAN menor al recomendado ex-ante, esto es 23,43% menor al recomendado ex ante."/>
    <x v="1"/>
    <s v="El proyecto se ejecutó en un plazo total de 18 meses, un 38,46% sobre el plazo total recomendado y sin presencia de tiempos muertos. Los aumentos de plazos fueron en conjunto entre obras civiles y consultorías debido a modificaciones en el diseño original para adecuar la obra a la normativa sísmica vigente. _x000a_El proyecto posterior a la recomendación favorable presentó dos reevaluaciónes, para adecuar el diseño a la norma sismica y al decreto de accesibilidad universal, la segunda reevaluación se requierió para aumentar el plazo de ejecución de obras ya  mayores recursos para consultoría de Asesoría de Inspección Técnica de Obra, que fue financiada por la municipalidad._x000a_El análisis de suelo a través de la mecánica de suelo indicó que la cota de fundación se encontraba a 1,8 m., sin embargo, en la ejecución del proyecto se profundizó a una cota menor hasta encontrar la cota de fundación, lo cual fue solicitado por el asesor de la inspección técnica de obras._x000a_Producto de la adecuación del diseño a las normas fue necesario ejecutar nuevas obras, disminuciones de obras y aumentos de obras, con lo cual se incremento el costo y el tiempo de ejecución del proyecto._x000a_Este tipo de proyecto requiere la revisión del proyecto en relación al cumplimiento de estatuto de la federación del Rodeo Chileno, o su visación, ya que en el proyecto fue necesario construir un nuevo acceso a la cancha de la medialuna._x000a_La unidad técnica informa que los gastos administrativos no fueron utilizados._x000a_La unidad técnica tiene la potestad de autorizar modificaciones del contratos según lo concluido en la evaluación, los aumentos de plazo según se indica los puede autorizar hasta el 30% del plazo._x000a_El proyecto tuvo aumentos de obras ($69.025.978), disminuciones de obras ($45.359.366) y nuevas obras ($37.400.735), totalizando una variación de M$151.786, lo que equivale al 14% del monto recomendado (M$1.069.672) en moneda presupuesto 2018, motivo por el cual debió ser presentado a reevaluación en el Sistema Nacional de Inversiones._x000a_La unidad técnica indica que ha habido problemas en el funcionamiento de la cancha del &quot;ruedo&quot; de la Medialuna producto de una impermeabilización de la última capa, lo que ha provocado dificultades en el drenaje de las aguas lluvias en rodeos efectuados con presencia de precipitaciones."/>
    <s v="LUIS ERNESTO BASUALTO SEPÚLVEDA"/>
    <s v="SEREMI DE DESARROLLO SOCIAL REGION DEL MAULE"/>
    <s v="LOURDES VELEZ"/>
    <s v="DEPARTAMENTO DE ESTUDIOS - MDS"/>
  </r>
  <r>
    <s v="30070267-0"/>
    <s v="CONSTRUCCION PARQUE CULTURAL EN ZONA PATRIMONIAL DE QUINTA NORMAL"/>
    <x v="1"/>
    <x v="1"/>
    <s v="SANTIAGO"/>
    <s v="QUINTA NORMAL"/>
    <s v="13 - REGION METROPOLITANA DE SANTIAGO"/>
    <x v="4"/>
    <x v="4"/>
    <x v="44"/>
    <x v="1"/>
    <x v="1"/>
    <s v="GOBIERNO REGIONAL - REGION METROPOLITANA DE SANTIAGO"/>
    <s v="GOBIERNO REGIONAL"/>
    <s v="GOBIERNO REGIONAL"/>
    <s v="FINALIZADO"/>
    <x v="0"/>
    <s v="DISEÑO"/>
    <s v="EL OBJETIVO ES OFRECER A LA COMUNIDAD UN PARQUE CON LAS CARACTERÍSTICAS DE UNA PLAZA DE ARMAS, QUE CONVOQUE ACTOS CÍVICOS , CULTURALES, Y DE ESPARCIMIENTO. EL PARQUE SE UBICA EN EL CENTRO GEOGRÁFICO DE LA COMUNA DE QUINTA NORMAL, RODEADO DE LA CASA DE LA CULTURA, BIBLIOTECA Y SALA DE ARTES ESCÉNICAS COMUNAL."/>
    <s v="LAS OBRAS DE CONSTRUCCIÓN DEL PARQUE DE 4.863 M2 TOTALES A INTERVENIR, DE UN TOTAL PREDIAL DE 14.990M2. EL ÁREA SE DIVIDE EN LAS SIGUIENTES ÁREAS: UNA EXPLANADA PARA ACTOS CÍVICOS DE 2.844 M2. EN BALDOSA MICROVIBRADA, DENTRO DE ELLA EXISTEN CIRCULACIONES DE 1.160 M2, DE LOS CUALES 607 M2 SON CUBIERTOS POR UN SOMBREADERO TIPO PÉRGOLA. LAS ÁREAS VERDES NUEVAS SON DE 2.020 M2. DE LOS CUALES 995 M2 CONSISTEN EN CÉSPED NUEVO, Y 1.024 M2 DE MAICILLO. CONTARÁ CON 45 UNIDADES DE ESCAÑOS DE HORMIGÓN PREFABRICADO RECTO, 44 ESCAÑOS DE HORMIGÓN PREFABRICADO CON MADERA Y RESPALDO, 35 ESCAÑOS DE HORMIGÓN PREFABRICADO CURVO, 34 BASUREROS DE HORMIGÓN PREFABRICADO, 2 PORTABICICLETAS DE TIPO ARGOLLAS, 7 MESAS DE AJEDREZ DE HORMIGON PREFABRICADO, Y UN JUEGO INFANTIL DE TIPO MALLAS. LUMINARIAS DE TIPO LED DE 70W (SON 4), 80W (SON 18), 153W (SON 6), 33W (SON 10)."/>
    <n v="115258"/>
    <s v=" "/>
    <s v=" "/>
    <s v=" "/>
    <n v="9"/>
    <n v="7"/>
    <s v="El ATO fue contratado por siete meses, un mes más de lo que se consideraba duraría la obra. Sin embargo, el retraso en el inicio de las obras y el consecuente aumento de plazo, se tradujo en que su contrato terminó antes del término de las obras. Pese  a ello, el ATO mantuvo supervisión técnica hasta el término de las obras. "/>
    <n v="-22.222222222222221"/>
    <m/>
    <m/>
    <m/>
    <m/>
    <m/>
    <m/>
    <s v=""/>
    <m/>
    <m/>
    <m/>
    <m/>
    <m/>
    <m/>
    <m/>
    <m/>
    <m/>
    <n v="8"/>
    <n v="10"/>
    <s v="La firma y término de contrato de la empresa adjudicataria de las obras civiles se firmó de manera anticipada a las fechas estimadas por el proyecto.  Pese a ello, se presentaron imponderables que forzaron la ampliación de los plazos del contrato. _x000a_Específicamente Se realiza la entrega de terreno el día 6 de octubre de 2017, 29 días posterior a la firma del contrato, esto debido a que el lugar en donde se desarrollarían las obras se encontraban ocupadas por oficinas, talleres y bodegas de la dirección de Aseo y Ornato, Departamento de Emergencias, Departamento de Servicios Generales y Taller de Tránsito, con desarrollo normal de sus actividades.  Según consta en el libro de obras, el 11 de Diciembre de 2017, recién son entregadas todas las dependencias desocupadas a la empresa para poder dar inicio a las obras. _x000a_Conjuntamente, se registró un retraso en los plazos de la SEREMI de Salud relacionados con los certificados que debe otorgar para la  “Desratización” y el “Retira de Asbesto Cemento” retrasándose nuevamente las obras. Por la anterior, el 29 de marzo a través del decreto N° 370 se modifica y autoriza el aumento de plazo en 65 días corridos, resultando como nueva fecha de término del plazo el día 7 de junio de 2018."/>
    <n v="25"/>
    <s v="Variación de 0 a 30%"/>
    <n v="1"/>
    <n v="65"/>
    <m/>
    <m/>
    <m/>
    <m/>
    <m/>
    <m/>
    <m/>
    <m/>
    <m/>
    <m/>
    <m/>
    <m/>
    <n v="9"/>
    <n v="9"/>
    <n v="10"/>
    <n v="10"/>
    <n v="0"/>
    <s v="Como fue señalado, el proyecto presentó una ampliación de plazo en el contrato de Obras Civiles debido a la imposibilidad de iniciar las obras en los tiempos estimados dado que diferentes direcciones y departamentos municipales se encontraban haciendo uso de las dependencias y su traslado demoró más tiempo del considerado. "/>
    <n v="11.111111111111116"/>
    <n v="11.111111111111116"/>
    <s v="El proyecto se ejecutó en un plazo total de 10 meses, un 11,11% sobre el plazo originalmente recomendado. _x000a_En cuanto a obras civiles, se visualiza una diferencia de 3 meses entre el plazo recomendado y el plazo real de ejecución.  Para este cálculo se estima la fecha de término de la obra que consta en la Recepción Provisoria sin observaciones del 13 de agosto de 2018._x000a_Esta variación,  según los antecedentes de respaldo y la información ingresada al BIP es atribuible  a la programación de las obras, que impidió su normal ejecución por la existencia de instalaciones del municipio en el terreno donde se ejecutaría el proyecto. Además, existió retraso en los plazos de la SEREMI de Salud relacionados con los certificados que debe otorgar para la  desratización y retiro de asbesto cemento, derivando en un aumento de plazo de 65 días._x000a_Debido a lo indicado, la diferencia de plazos sería atribuible a un tema administrativo y no a la estimación realizada en el periodo de formulación, evidenciándose la necesidad de mejorar la coordinación de los procesos internos  por parte de la unidad técnica._x000a_Respecto a los plazos atingentes a la consultoría, según lo revisado en el BIP, se habría ajustado al periodo de la ejecución del proyecto.  No se adjuntaron antecedentes de respaldo asociados a este ítem."/>
    <s v="Variación de 0 a 30%"/>
    <s v="Un año"/>
    <s v="06/10/2017"/>
    <n v="710681"/>
    <n v="0"/>
    <n v="710681"/>
    <n v="682185"/>
    <n v="28496"/>
    <s v="No se registraron gastos pagados con recursos propios. Sin embargo,  la licitación de Obras Civiles se realizó por un valor mayor al considerado originalmente por el proyecto."/>
    <s v="BIP &gt; SIGFE"/>
    <x v="1"/>
    <n v="4863"/>
    <n v="4863"/>
    <n v="100"/>
    <s v="No se registraron modificaciones de obra .Según los informes elaborados por el ITO para los estados de pago y según la información entregada directamente, la obra cumplió con los metros cuadrados considerados en el proyecto. "/>
    <s v="En función de las magnitudes, no existe diferencia entre las estimaciones de intervención/cubicaciones entre la etapa recomendada y lo ejecutado realmente.  Se podría inferir que hubo un estudio del proyecto adecuado que implicó la inexistencia de modificaciones durante la ejecución de la obra."/>
    <x v="2"/>
    <s v="Con fecha 3 de Agosto, se realiza recepción provisoria con 24 observaciones menores, entre las que se pueden identificar  falta de fragüe de baldosas y adoquines en algunos sectores, reinstalar solerillas  quebradas o faltantes, instalación de logos en algunos escaños, ajuste de ventana de aluminio de oficina de guardia,  completar con pasto los alcorques de tierra de todos de todos los arboles. Con fecha 13 de Agosto, se realiza una nueva recepción en donde la obra es recepcionada sin observaciones. "/>
    <s v="13/08/2018"/>
    <s v="Aún no se realiza repetición final.  Según Bases Administrativas, la Recepción Final se realizará después de transcurridos 12 meses desde la Recepción Provisoria sin observaciones, por lo que se estima que esta sea realizada a fines del mes de Agosto. "/>
    <s v=""/>
    <s v="SI"/>
    <s v="23/08/2018"/>
    <s v="No se ha visto afectado el normal funcionamiento. "/>
    <s v=""/>
    <x v="0"/>
    <s v="El parque se encuentra con buen funcionamiento desde su fecha de apertura siendo espontáneamente utilizada por los usuarios. conjuntamente registra la realización de numerosas actividades realizadas tanto por el Centro Cultural Casona Dubois como por los diferentes departamentos municipales._x000a__x000a_Cabe mencionar que dado el presupuesto disponible y por consiguiente la materialidad utilizada, la explanada no soporta el ingreso de automóviles lo que dificulta la carga y descarga de equipos y equipamientos requeridos en las actividades."/>
    <s v="CATALINA ANDREA  BENAVIDES AVENDAÑO "/>
    <x v="20"/>
    <s v="ISABEL BRITO CARRASCO"/>
    <s v="SEREMI DE DESARROLLO SOCIAL REGION METROPOLITANA DE SANTIAGO"/>
    <s v="LOURDES VELEZ"/>
    <s v="DEPARTAMENTO DE ESTUDIOS - MDS"/>
    <s v="16/02/2009"/>
    <s v="26/02/2016"/>
    <n v="2566"/>
    <s v="30/05/2016"/>
    <n v="94"/>
    <s v="NA"/>
    <n v="0"/>
    <s v="07/09/2017"/>
    <n v="465"/>
    <s v="07/09/2017"/>
    <n v="465"/>
    <s v="06/10/2017"/>
    <n v="29"/>
    <s v="20/12/2017"/>
    <n v="75"/>
    <n v="3229"/>
    <n v="663"/>
    <s v="El inicio de la ejecución de obras se vio afectado por atrasos de parte del Municipio en mover sus recintos, impidiendo comenzar las obras."/>
    <s v="A SUMA ALZADA SIN REAJUSTE"/>
    <n v="1"/>
    <s v=""/>
    <s v=""/>
    <s v=""/>
    <s v=""/>
    <s v=""/>
    <s v=""/>
    <s v="SI"/>
    <s v="MUNICIPIO"/>
    <s v="La postulación de la etapa ejecución fue realizada por la Municipalidad de Quinta Normal, considerando además de la ejecución de obras civiles, consultoría para la Asesoría Técnica en Obras (ATO)."/>
    <n v="0"/>
    <n v="0"/>
    <n v="0"/>
    <n v="0"/>
    <n v="0"/>
    <n v="537973"/>
    <n v="0"/>
    <n v="0"/>
    <n v="0"/>
    <n v="0"/>
    <n v="537973"/>
    <n v="11676"/>
    <n v="0"/>
    <n v="0"/>
    <n v="0"/>
    <n v="0"/>
    <n v="637313"/>
    <n v="0"/>
    <n v="0"/>
    <n v="0"/>
    <n v="0"/>
    <n v="648989"/>
    <s v="Sin observaciones."/>
    <n v="12190"/>
    <n v="0"/>
    <n v="0"/>
    <n v="0"/>
    <n v="0"/>
    <n v="698492"/>
    <n v="0"/>
    <n v="0"/>
    <n v="0"/>
    <n v="0"/>
    <n v="710682"/>
    <s v="Contrato de Obras Civiles (2455-38-LR16) del 07-09-2017 con monto de $698.491.746 (IVA Incluido)_x000a_Contrato de Consultoria (Trato Directo) del 24-11-2017 por $12.189.996"/>
    <n v="12189"/>
    <n v="0"/>
    <n v="0"/>
    <n v="0"/>
    <n v="0"/>
    <n v="698492"/>
    <n v="0"/>
    <n v="0"/>
    <n v="0"/>
    <n v="0"/>
    <n v="710681"/>
    <s v="Fecha Pagado_x0009_ITEM_x0009__x0009__x0009_Bruto_x000a_20-12-2017_x0009_OBRAS CIVILES_x0009_ $13.203.568 _x000a_20-12-2017_x0009_OBRAS CIVILES_x0009_ $21.353.453 _x000a_29-12-2017_x0009_OBRAS CIVILES_x0009_ $10.562.327 _x000a_31-01-2018_x0009_CONSULTORIAS_x0009_ $1.741.428 _x000a_31-01-2018_x0009_CONSULTORIAS_x0009_ $1.741.428 _x000a_15-02-2018_x0009_CONSULTORIAS_x0009_ $1.741.428 _x000a_28-02-2018_x0009_CONSULTORIAS_x0009_ $1.741.428 _x000a_14-03-2018_x0009_OBRAS CIVILES_x0009_ $30.048.434 _x000a_29-03-2018_x0009_OBRAS CIVILES_x0009_ $20.576.831 _x000a_12-04-2018_x0009_CONSULTORIAS_x0009_ $1.741.428 _x000a_12-04-2018_x0009_OBRAS CIVILES_x0009_ $14.242.784 _x000a_11-05-2018_x0009_OBRAS CIVILES_x0009_ $21.881.277 _x000a_11-05-2018_x0009_CONSULTORIAS_x0009_ $1.741.428 _x000a_29-05-2018_x0009_OBRAS CIVILES_x0009_ $46.075.534 _x000a_11-06-2018_x0009_CONSULTORIAS_x0009_ $1.741.428 _x000a_29-06-2018_x0009_OBRAS CIVILES_x0009_ $274.740.540 _x000a_31-07-2018_x0009_OBRAS CIVILES_x0009_ $217.310.730 _x000a_31-10-2018_x0009_OBRAS CIVILES_x0009_ $28.496.268"/>
    <n v="28496"/>
    <x v="0"/>
    <n v="12189"/>
    <n v="0"/>
    <n v="0"/>
    <n v="0"/>
    <n v="0"/>
    <n v="669996"/>
    <n v="0"/>
    <n v="0"/>
    <n v="0"/>
    <n v="0"/>
    <n v="682185"/>
    <n v="12189"/>
    <n v="0"/>
    <n v="0"/>
    <n v="0"/>
    <n v="0"/>
    <n v="671169"/>
    <n v="0"/>
    <n v="0"/>
    <n v="0"/>
    <n v="0"/>
    <n v="683358"/>
    <s v="En general fue una buena ejecución, puesto que el proyecto esta bien elaborado, el aumento de plazo fue producto de retrasos del municipio en desalojar el lugar y la tramitación en la SEREMI para retirar el asbesto-cemento."/>
    <n v="12879"/>
    <n v="0"/>
    <n v="0"/>
    <n v="0"/>
    <n v="0"/>
    <n v="703131"/>
    <n v="0"/>
    <n v="0"/>
    <n v="0"/>
    <n v="0"/>
    <n v="716010"/>
    <n v="0"/>
    <n v="12250"/>
    <n v="0"/>
    <n v="0"/>
    <n v="0"/>
    <n v="0"/>
    <n v="716653"/>
    <n v="0"/>
    <n v="0"/>
    <n v="0"/>
    <n v="0"/>
    <n v="728903"/>
    <n v="12250"/>
    <n v="0"/>
    <n v="0"/>
    <n v="0"/>
    <n v="0"/>
    <n v="716652"/>
    <n v="0"/>
    <n v="0"/>
    <n v="0"/>
    <n v="0"/>
    <n v="728902"/>
    <n v="1.800673174955647"/>
    <n v="1.8005335121017874"/>
    <n v="1.9229702573204666"/>
    <n v="-1.3719246594323664E-4"/>
    <m/>
    <n v="149.88731235862636"/>
    <n v="147.36829117828501"/>
    <s v="Los montos contratados y costos reales del proyecto no tuvieron variaciones significativas respecto a los montos recomendados.  Según  los antecedentes presentados, la variación en el monto del proyecto se fundamenta en que el monto adjudicado en el proceso de licitación fue mayor que el recomendado. Esta situación derivó en una modificación inferir al 10% y por tanto dentro del rango considerado como aceptable. _x000a_No se registraron modificaciones de obra, ajustándose el itemizado contratado al recomendado._x000a_No existen antecedentes de respaldo asociados a consultorías.  "/>
    <s v="Variación de 0 a +-10%"/>
    <s v="Variación de 0 a +-10%"/>
    <s v="Mediano"/>
    <s v="Mediano"/>
    <s v="NICOLAS  PAREDES CARVALLO"/>
    <x v="13"/>
    <s v="ISABEL BRITO CARRASCO"/>
    <s v="SEREMI DE DESARROLLO SOCIAL REGION METROPOLITANA DE SANTIAGO"/>
    <s v="LOURDES VELEZ"/>
    <s v="DEPARTAMENTO DE ESTUDIOS - MDS"/>
    <s v="SI"/>
    <n v="758648"/>
    <n v="33139"/>
    <n v="4.3681654733156874"/>
    <s v="Según convenio, se financió un total de 677.543. Sin embargo, las Obras Civiles se licitaron por 698.492 registrándose un  incremento de 33.139 en 2017, lo que equivale a un 4,9% del total. "/>
    <x v="0"/>
    <s v="NO"/>
    <m/>
    <m/>
    <m/>
    <m/>
    <s v="No hubo reevaluaciones durante la etapa, pero si una solicitud extra de recursos derivada del monto ofertado en el proceso de licitación._x000a_La modificación del monto de obras civiles es inferior al 10% y por tanto se encuentra del rango considerado como aceptable."/>
    <x v="0"/>
    <s v="COSTO ANUAL EQUIVALENTE"/>
    <n v="90007"/>
    <n v="125437"/>
    <n v="39.363605052940322"/>
    <x v="2"/>
    <s v=""/>
    <m/>
    <m/>
    <m/>
    <s v="La variación en el indicador tiene relación con el aumento del monto de las obras ejecutadas producto del proceso de licitación, que inciden en el cálculo."/>
    <x v="1"/>
    <s v="En términos generales, se visualiza un proceso de ejecución acorde a las condiciones en las cuales fue recomendado el proyecto.  Podría haberse mejorado la programación de las obras, para evitar retrasos en el periodo contractual, gestiones propias de la Unidad Técnica._x000a_En relación a una de las observaciones ingresadas por la misma unidad, correspondiente a la elección de los materiales en una de las explanadas, durante la etapa de estudio y desarrollo del proyecto faltó el análisis de aspectos como sobrecarga de uso, o una solución arquitectónica, que hubiese permitido el ingreso de vehículos para carga y descarga de equipos y equipamiento necesario para el desarrollo de actividades, situación que se evidenció con el proyecto en operación._x000a_El proyecto se ejecutó en un plazo total de 10 meses, un 11,11% sobre el plazo originalmente recomendado. Existió variación, principalmente en el ítem obras civiles debido a retrasos en el comienzo de la ejecución, en los plazos de la SEREMI de Salud relacionados con los certificados que debe otorgar para la  desratización y retiro de asbesto cemento, derivando en un aumento de plazo de 65 días._x000a_Los costos del proyecto no tuvieron variación significativa en relación a lo recomendado. Según  los antecedentes presentados, la variación en el monto del proyecto se fundamenta en que el monto adjudicado en el proceso de licitación fue mayor que el recomendado. Esta situación derivó en una modificación inferir al 10% y por tanto dentro del rango considerado como aceptable. _x000a_No se registraron modificaciones de obra, ajustándose el itemizado contratado al recomendado._x000a_Finalmente, la magnitud se mantuvo invariable, construyéndose los 4863 metros cuadrados estipulados originalmente."/>
    <s v="ISABEL BRITO CARRASCO"/>
    <s v="SEREMI DE DESARROLLO SOCIAL REGION METROPOLITANA DE SANTIAGO"/>
    <s v="LOURDES VELEZ"/>
    <s v="DEPARTAMENTO DE ESTUDIOS - MDS"/>
  </r>
  <r>
    <s v="30073516-0"/>
    <s v="REPOSICION TENENCIA LABRANZA, 8ª COMISARÍA DE TEMUCO"/>
    <x v="5"/>
    <x v="5"/>
    <s v="CAUTIN"/>
    <s v="TEMUCO"/>
    <s v="9 - REGION DE LA ARAUCANIA"/>
    <x v="3"/>
    <x v="3"/>
    <x v="4"/>
    <x v="1"/>
    <x v="1"/>
    <s v="GOBIERNO REGIONAL - REGION DE LA ARAUCANIA"/>
    <s v="GOBIERNO REGIONAL"/>
    <s v="GOBIERNO REGIONAL"/>
    <s v="FINALIZADO"/>
    <x v="1"/>
    <s v="PERFIL"/>
    <s v="LA PRESENTE INICIATIVA DE INVERSIÓN PERMITIRÁ DOTAR A LA TENENCIA LABRANZA DE UNA INFRAESTRUCTURA ADECUADA PARA CUMPLIR CON LAS CONDICIONES MÍNIMAS REQUERIDAS PARA UNA EFICIENTE ATENCIÓN A LA COMUNIDAD"/>
    <s v="CONSISTE EN LA REPOSICIÓN DE LA TENENCIA EN LA MISMA UBICACIÓN, BAJO LA MODALIDAD CONSTRUCTIVA PANEL SIP. CONSIDERANDO UNA SUPERFICIE TOTAL DE 333,38 M2 PARA EL CUARTEL, DE ACUERDO AL PROGRAMA ARQUITECTONICO. INCLUYENDO LOS EQUIPOS Y MOBILIARIO NECESARIOS PARA SU ÓPTIMO FUNCIONAMIENTO."/>
    <n v="20884"/>
    <s v=" "/>
    <s v=" "/>
    <s v=" "/>
    <m/>
    <m/>
    <m/>
    <m/>
    <n v="2"/>
    <n v="14"/>
    <s v="EN RELACIÓN A LAS ADQUISICIONES CORRESPONDIENTES AL AÑO 2018, EL DEPARTAMENTO DE ADQUISICIONES Y ABASTIMIENTO L.2  NO REGISTRA  COMPRAS PARA ESE PERIODO"/>
    <n v="600"/>
    <n v="2"/>
    <n v="4"/>
    <s v="EN RELACIÓN A LAS ADQUISICIONES CORRESPONDIENTES AL AÑO 2018 EL DEPARTAMENTO DE TECNOLOGÍA DE  LA  INFORMACIÓN Y COMUNICACIONES L,7 NO REGISTRA  COMPRAS PARA ESE PERIODO"/>
    <n v="100"/>
    <m/>
    <m/>
    <m/>
    <m/>
    <n v="1"/>
    <n v="1"/>
    <s v="se cancela gastos administrativa al M.O.P.  gastos que se cancelaron en el mes de noviembre."/>
    <n v="0"/>
    <n v="8"/>
    <n v="10"/>
    <s v="sin observaciones"/>
    <n v="25"/>
    <s v="Variación de 0 a 30%"/>
    <s v="Sin información "/>
    <s v="Sin información "/>
    <m/>
    <m/>
    <m/>
    <m/>
    <m/>
    <m/>
    <m/>
    <m/>
    <m/>
    <m/>
    <m/>
    <m/>
    <n v="7"/>
    <n v="7"/>
    <n v="24"/>
    <n v="47"/>
    <n v="23"/>
    <s v="diferencia en con fecha de termino de los  intem equipos y equipamiento devido a  que no se registran gastos  para el periodo 2018"/>
    <n v="242.85714285714283"/>
    <n v="571.42857142857144"/>
    <s v="El  plazo de ejecución real del proyecto respecto de lo recomendado, en cuanto a obras civiles fue un 19% superior, aumentó  en dos meses. Esto se debe a que después de la segunda reevaluación del proyecto este sufre cambios en el diseño que no fueron previstos en la recomendación que dio origen a la ejecución."/>
    <s v="Variación &gt; al 100%"/>
    <s v="Mayor a 3 años"/>
    <s v="28/01/2016"/>
    <n v="442107"/>
    <n v="0"/>
    <n v="442107"/>
    <n v="442106"/>
    <n v="1"/>
    <s v="MONTO TOTAL  EN EQUIPOS, ADQUIRIDO SEGÚN  ORDENES DE COMPRAS  ES DE $44.603.471 DE LAS CUALES LAS SIGUIENTES  FUERON ADQUIRIDAS POR EL DEPARTAMENTO  T.I.C. _x000a_4928-347-SE17 ENTEL FACTURA 16201669 POR  $ 4893042_x000a_4928-189-SE17 DANNY ANDRES GONZALEZ E.I.R.L. FACTURA 74 POR $4.165.000.-_x000a_4928-189-SE17 DANNY ANDRES GONZALEZ E,I,R,L NOTA DE CREDITO 19 POR -$160.650.-_x000a__x000a_MONTO TOTAL  EN EQUIPAMIENTO, ADQUIRIDO SEGÚN  ORDENES DE COMPRAS  ES DE $9859744  CORRESPONDIENTE A 14 ORDENES DE COMPRAS DEL PERIODO 2017, NO SE REGISTRAN EN EL SISTEMA LAS ADQUISICIONES DE EQUIPAMIENTO PARA EL PERIODO 2018"/>
    <s v="BIP = SIGFE"/>
    <x v="1"/>
    <n v="356"/>
    <n v="356"/>
    <n v="100"/>
    <s v="sin observaciones"/>
    <s v="No hay variación en la magnitud."/>
    <x v="2"/>
    <s v="sin observaciones"/>
    <s v="25/04/2017"/>
    <s v="sin observaciones"/>
    <s v="27/03/2018"/>
    <s v="SI"/>
    <s v="25/04/2017"/>
    <s v=""/>
    <s v=""/>
    <x v="0"/>
    <s v=""/>
    <s v="DINO RIVAS REYES"/>
    <x v="4"/>
    <s v=" "/>
    <s v=""/>
    <s v="FERNANDA MATURANA DIAZ"/>
    <s v="DEPARTAMENTO DE ESTUDIOS - MDS"/>
    <s v="05/07/2010"/>
    <s v="05/07/2010"/>
    <n v="0"/>
    <s v="20/10/2010"/>
    <n v="107"/>
    <s v="05/11/2014"/>
    <n v="1477"/>
    <s v="18/01/2016"/>
    <n v="439"/>
    <s v="18/01/2016"/>
    <n v="439"/>
    <s v="28/01/2016"/>
    <n v="10"/>
    <s v="17/05/2016"/>
    <n v="110"/>
    <n v="2143"/>
    <n v="2143"/>
    <s v="El CORE aprobó el financiamiento del proyecto el                 _x0009_06-10-2010._x000a_El Convenio Mandato se aprobó más de un año más tarde, el _x0009_20-10-2011. _x000a_El GORE dispone de un Convenio Mandato Tipo con toma de razón previa de Contraloría Regional. Sin embargo, en este proyecto la Unidad Técnica no estuvo disponible para suscribir dicho convenio tipo, por lo que se debió concordar un nuevo Convenio Mandato, en lo cual también hubo demoras. Posteriormente requirió toma de razón de Controlaría._x000a_Los años 2011 y 2012 se obtuvo RS automático._x000a_El año 2013 la Unidad formuladora y Técnica modifica el programa arquitectónico, lo que sumado a que ya no es posible obtener RS automático, obliga a solicitar la reevaluación del proyecto, con un nuevo programa arquitectónico y un nuevo costo asociado._x000a_El año 2014, dos años después de la suscripción del Convenio Mandato, la Unidad Técnica realiza la primera licitación con el ID Licitación: 3172-1-LP14, cuya fecha de publicación fue el 03-01-2014. No se recibieron ofertas._x000a_Con el resultado de la licitación se solicita una nueva reevaluación del proyecto._x000a_Una nueva licitación (ID3172-161-LR15) se publicó el                   21-10-2015                                                                                                                                    _x000a_La obra fue adjudicada el 31-12-2015"/>
    <s v="A SUMA ALZADA SIN REAJUSTE"/>
    <n v="2"/>
    <s v=""/>
    <s v=""/>
    <s v=""/>
    <s v=""/>
    <s v="NO"/>
    <s v="SERVICIO"/>
    <s v="SI"/>
    <s v="SERVICIO"/>
    <s v="lo realizó Carabineros con recursos Fndr"/>
    <n v="0"/>
    <n v="7062"/>
    <n v="66264"/>
    <n v="0"/>
    <n v="2396"/>
    <n v="224569"/>
    <n v="0"/>
    <n v="0"/>
    <n v="0"/>
    <n v="0"/>
    <n v="300291"/>
    <n v="0"/>
    <n v="7062"/>
    <n v="66264"/>
    <n v="0"/>
    <n v="2396"/>
    <n v="224569"/>
    <n v="0"/>
    <n v="0"/>
    <n v="0"/>
    <n v="0"/>
    <n v="300291"/>
    <s v="Con cargo a este proyecto No se ocupó el item gastos administrativos."/>
    <n v="0"/>
    <n v="9859"/>
    <n v="35706"/>
    <n v="0"/>
    <n v="2804"/>
    <n v="396541"/>
    <n v="0"/>
    <n v="0"/>
    <n v="0"/>
    <n v="0"/>
    <n v="444910"/>
    <s v="Contrato Inicial        M$388.973_x000a_Aumento de obras   M$    7.568_x000a__x000a_Conforme a lo remitido por la Unidad Técnica al GORE, el equipamiento y equipos fueron por Convenio Marco según  detalle siguiente:_x000a_79909150-K METALURGICA SILCOSIL LIMITADA Res. N°  737 de fecha 04/07/2017 con fecha de inicio  05/07/2017  por M$ 24_x000a_78715730-0 Soc. Comercial Dicer Ltda. Res. N°  731 de fecha 04/07/2017 con fecha de inicio  05/07/2017  por M$ 106_x000a_76231391-K Empresa comercializadora Luis Valdés Lyon SPA Res. N°  735 de fecha 04/07/2017 con fecha de inicio  05/07/2017  por M$ 110_x000a_76290943-K Comercial Comparo Ltda. Res. N°  730 de fecha 04/07/2017 con fecha de inicio  05/07/2017  por M$ 280_x000a_83732700-8 Indumac Ltda. Res. N°  728 de fecha 04/07/2017 con fecha de inicio  05/07/2017  por M$ 335_x000a_83067300-8 Donoso y Compañía Limitada Res. N°  732 de fecha 04/07/2017 con fecha de inicio  05/07/2017  por M$ 451_x000a_6092291-8 Heraldo Castro Palma Res. N°  734 de fecha 04/07/2017 con fecha de inicio  05/07/2017  por M$ 595_x000a_76038442-9 Sillas y sillas S.A. Res. N°  738 de fecha 04/07/2017 con fecha de inicio  05/07/2017  por M$ 638_x000a_76287853-4 Comercial Agustín Limitada Res. N°  729 de fecha 04/07/2017 con fecha de inicio  05/07/2017  por M$ 775_x000a_76837310-8 Fabrica de accesorios y muebles de oficina S.A. Res. N°  733 de fecha 04/07/2017 con fecha de inicio  05/07/2017  por M$ 842_x000a_76428946-3 Muebles Orbi SPA Res. N°  739 de fecha 04/07/2017 con fecha de inicio  05/07/2017  por M$ 1.342_x000a_11372911-2 José Hernán Henríquez Sepúlveda Res. N°  736 de fecha 04/07/2017 con fecha de inicio  05/07/2017  por M$ 1.362_x000a_76909170-K AGM Y DIMAD SA Res. N°  727 de fecha 03/07/2017 con fecha de inicio  05/07/2017  por M$ 2.546_x000a_76617231-8 Laudell SPA Res. N°  1216 de fecha 25/08/2017 con fecha de inicio  04/09/2018  por M$ 454_x000a_ Total Equipamiento   por M$ 9.859_x000a_    _x000a_76175712-1 Puntobat SPA Res. N°  519 de fecha 09/11/2017 con fecha de inicio  09/11/2017  por M$ 87_x000a_76072827-6 Comercial Aldea Digital Ltda. Res. N°  337 de fecha 31/07/2017 con fecha de inicio  31/07/2017  por M$ 345_x000a_76102992-4 Inspira IT Consultores SPA Res. N°  518 de fecha 09/11/2017 con fecha de inicio  09/11/2017  por M$ 435_x000a_76424440-0 CHANNELS MEDIA S.A Res. N°  326 de fecha 21/07/2017 con fecha de inicio  21/07/2017  por M$ 604_x000a_96689970-0 Computación Integral S.A. Res. N°  320 de fecha 21/07/2017 con fecha de inicio  21/07/2017  por M$ 747_x000a_85541900-9 Edapi S.A. Res. N°  324 de fecha 21/07/2017 con fecha de inicio  21/07/2017  por M$ 780_x000a_76109298-7 MWL Telecomunicaciones, ingenieria y proyectos SPA Res. N°  304 de fecha 12/07/2017 con fecha de inicio  12/07/2017  por M$ 1.117_x000a_89912300-K INGENIERIA Y CONSTRUCCION RICARDO RODRIGUEZ Y CIA LTDA Res. N°  322 de fecha 21/07/2017 con fecha de inicio  21/07/2017  por M$ 1.187_x000a_76596570-5 Carlos Alberto Palma Rivera y Otros Ltda. Res. N°  325 de fecha 21/07/2017 con fecha de inicio  21/07/2017  por M$ 1.563_x000a_76271597-K Magens S.A. Res. N°  335 de fecha 31/07/2017 con fecha de inicio  31/07/2017  por M$ 3.614_x000a_99533780-0 Aminorte S.A. Res. N°  306 de fecha 12/07/2017 con fecha de inicio  12/07/2017  por M$ 9.205_x000a_96572360-9 COMERCIAL KAUFMANN S.A. Res. N°  334 de fecha 25/08/2017 con fecha de inicio  02/10/2017  por M$ 15.545_x000a_96689970-0 Computación Integral S.A. Res. N°  403 de fecha 01/09/2017 con fecha de inicio  01/09/2017  por M$ 477_x000a_ Total Equipos   por M$ 35.706_x000a__x000a_La última factura de equipamiento y la última factura de equipos fueron canceladas el año 2018, ya que no existía disponibilidad presupuestaria en la asignación respectiva para dicho año, conforme a lo informado previamente por la Unidad Técnica. Las factura fueron remitidas al GORE cuando no existía posibilidad de aumentar la asignación 2017. Por tanto, su pago se realizó en abril de 2018. Previamente se debió obtener RS de la IDI 2018, realizar la creación presupuestaria, la que requiere toma de razón de Controlaría Regional."/>
    <n v="0"/>
    <n v="9859"/>
    <n v="35706"/>
    <n v="0"/>
    <n v="2804"/>
    <n v="396541"/>
    <n v="0"/>
    <n v="0"/>
    <n v="0"/>
    <n v="0"/>
    <n v="444910"/>
    <s v="No existe diferencia con el gasto efectivamente realizado._x000a__x000a_El Contrato inicial fue por     M$ 388.973_x000a__x000a_Hubo aumento de obras por M$     7.568 para mejorar la accesibilidad universal"/>
    <n v="2804"/>
    <x v="0"/>
    <n v="0"/>
    <n v="9859"/>
    <n v="35706"/>
    <n v="0"/>
    <n v="0"/>
    <n v="396541"/>
    <n v="0"/>
    <n v="0"/>
    <n v="0"/>
    <n v="0"/>
    <n v="442106"/>
    <n v="0"/>
    <n v="10104"/>
    <n v="36621"/>
    <n v="0"/>
    <n v="0"/>
    <n v="418824"/>
    <n v="0"/>
    <n v="0"/>
    <n v="0"/>
    <n v="0"/>
    <n v="465549"/>
    <s v="El proyecto fue licitado por la Dirección de Logística de Carabinero, en Santiago._x000a__x000a_Hubo demoras de años en el proceso de  suscripción de Convenio y licitación, pese a los reclamos de la comunidad de Labranza - inclusive por la prensa-  y las gestiones que realizaron distintas instancias del Gobierno Regional._x000a__x000a_Una vez suscrito el Convenio Mandato, la Unidad Técnica modificó el Programa Arquitectónico, por lo cual se requirió una nueva  reevaluación._x000a__x000a_La información proporcionada por la Unidad Técnica en la presente evaluación ex post difiere de la disponible en el GORE en los siguientes aspectos:_x000a__x000a_a) Con cargo a este proyecto, no se cancelaron Gastos Administrativos, y menos al MOP, ya que la Unidad Técnica fue Carabineros de Chile._x000a__x000a_b) El Contrato de Obras Civiles si tuvo aumento de obras por M$7.568.-_x000a__x000a_c) Los gastos de Equipamiento y Equipos corresponden a los señalados en el SIGFE, ya que si bien las órdenes de compra remitidas por la Unidad Técnica al GORE son de fecha anterior a 2018, dos facturas no se pudieron pagar el año 2017, por lo cual quedaron pendientes de pago hasta Abril de 2018, porque el RS para dicho año fue el 12-03-2018, y posteriormente se debió tramitar la asignación presupuestaria con toma de razón."/>
    <n v="0"/>
    <n v="9299"/>
    <n v="87256"/>
    <n v="0"/>
    <n v="3155"/>
    <n v="295712"/>
    <n v="0"/>
    <n v="0"/>
    <n v="0"/>
    <n v="0"/>
    <n v="395422"/>
    <n v="560570"/>
    <n v="0"/>
    <n v="10105"/>
    <n v="37101"/>
    <n v="0"/>
    <n v="3155"/>
    <n v="419055"/>
    <n v="0"/>
    <n v="0"/>
    <n v="0"/>
    <n v="0"/>
    <n v="469416"/>
    <n v="0"/>
    <n v="10105"/>
    <n v="36622"/>
    <n v="0"/>
    <n v="3155"/>
    <n v="418823"/>
    <n v="0"/>
    <n v="0"/>
    <n v="0"/>
    <n v="0"/>
    <n v="468705"/>
    <n v="18.712666467723093"/>
    <n v="18.53285856629121"/>
    <n v="41.632060924142401"/>
    <n v="-0.15146479881384955"/>
    <n v="-16.387783862853876"/>
    <n v="1316.5870786516855"/>
    <n v="1176.4691011235955"/>
    <s v="El proyecto experimentó un aumento en el monto contratado respecto del monto recomendado de un 42% en el ítem de obras civiles. Esto se explica por las causas de su reevaluación._x000a_Se debe considerar un aumento de presupuesto debido al desfase entre la solicitud del presupuesto y la licitación, además de la actualización de los antecedentes según los nuevos parámetros institucionales que incorporan las nuevas exigencias técnicas y de diseño, y los parámetros de mejoramiento del sistema constructivo de los modelos de recintos policiales. Por otro lado producto del terremoto del 2010 se generó un aumento en el precio materiales y transporte del 30%. "/>
    <s v="Variación del 10% al 20%"/>
    <s v="Variación Mayor a 20%"/>
    <s v="Mediano"/>
    <s v="Mediano"/>
    <s v="HELGA CORTÉS REYES"/>
    <x v="6"/>
    <s v=" "/>
    <s v=""/>
    <s v="FERNANDA MATURANA DIAZ"/>
    <s v="DEPARTAMENTO DE ESTUDIOS - MDS"/>
    <s v="NO"/>
    <m/>
    <m/>
    <m/>
    <s v=" "/>
    <x v="1"/>
    <s v="SI"/>
    <n v="2"/>
    <n v="492740"/>
    <n v="560570"/>
    <n v="13.765880586110324"/>
    <s v="Primer reevaluación: El año 2013 la Unidad formuladora y Técnica modifica el programa arquitectónico, lo que sumado a que ya no es posible obtener RS automático, obliga a solicitar la reevaluación del proyecto, con un nuevo programa arquitectónico y un nuevo costo asociado._x000a__x000a_Segunda reevaluación: El proyecto fue reevaluado 1 vez. Se debe considerar un aumento de presupuesto debido al desfase entre la solicitud del presupuesto y la licitación, además de la actualización de los antecedentes según los nuevos parámetros institucionales que incorporan las nuevas exigencias técnicas y de diseño, y los parámetros de mejoramiento del sistema constructivo de los modelos de recintos policiales. Por otro lado producto del terremoto del 2010 se generó un aumento en el precio materiales y transporte del 30%."/>
    <x v="1"/>
    <s v="VALOR ACTUALIZADO COSTOS INV. OPER. Y MANTEN."/>
    <n v="584177"/>
    <n v="584177"/>
    <n v="0"/>
    <x v="1"/>
    <s v=""/>
    <m/>
    <m/>
    <m/>
    <s v="El valor corresponde al VAC ingresado en la segunda reevaluación del proyecto. No se cuenta con información suficiente para calcular el valor ex post del indicador. "/>
    <x v="1"/>
    <s v="Entre la primera asignación del proyecto y el primer contrato hay 6 años de diferencia, esto genera cambios al proyecto original debido a las nuevas exigencias técnicas y de diseño a las que se debe adaptar, llevando consigo un déficit presupuestario por el cual el proyecto debe reevaluarse. "/>
    <s v="MARIA ANTONIETA BELMAR H."/>
    <s v="SEREMI DE DESARROLLO SOCIAL REGION DE LA ARAUCANIA"/>
    <s v="FERNANDA MATURANA DIAZ"/>
    <s v="DEPARTAMENTO DE ESTUDIOS - MDS"/>
  </r>
  <r>
    <s v="30073621-0"/>
    <s v="CONSTRUCCION P.E.R. INFIERNILLO II ETAPA, COMUNA DE LOS VILOS"/>
    <x v="9"/>
    <x v="9"/>
    <s v="CHOAPA"/>
    <s v="LOS VILOS"/>
    <s v="4 - REGION DE COQUIMBO"/>
    <x v="8"/>
    <x v="10"/>
    <x v="15"/>
    <x v="1"/>
    <x v="1"/>
    <s v="GOBIERNO REGIONAL - REGION DE COQUIMBO"/>
    <s v="GOBIERNO REGIONAL"/>
    <s v="GOBIERNO REGIONAL"/>
    <s v="FINALIZADO"/>
    <x v="0"/>
    <s v="PERFIL"/>
    <s v="DADO EL LIMITADO DESARROLLO DE LA LOCALIDAD DE INFIERNILLO, SE PRETENDE BENEFICIAR CON ELECTRICIDAD A UN TOTAL DE 20 FAMILIAS CUYA POBLACION ASCIENDE A 77 PERSONAS , MAS LA MEDIA LUNA, QUE PERMITIRA EL DESARROLLO DE ACTIVIDADES DE DESARROLLO Y COMUNITARIAS."/>
    <s v="CONSISTE EN LA CONSTRUCCIÓN DE LA ELECTRIFICACIÓN DE LA SEGUNDA ETAPA DE LA LOCALIDAD DE INFIERNILLO A PARTIR DE LA ESCUELA HASTA EL FINAL DE LA QUEBRADA. LAS CONEXIONES BENEFICIARAN A 20 FAMILIAS MÁS LA MEDIALUNA DE LA LOCALIDAD. _x000a_SE CONTEMPLA LA CONSTRUCCIÓN DE APROX. 6.103 METROS DE RED DE MEDIA TENSIÓN BIFÁSICA EN POSTES DE HORMIGON DE 11,5 METROS, CON CABLE DESNUDO DE ALUMINIO N° 2 AWG, CON SUS RESPECTIVOS ANCLAJES Y ACCESORIOS. LA INSTALACIÓN DE 4 SUBESTACIONES DE 15 KVA CADA UNA, EN 23 KV DE TENSIÓN ._x000a_INCORPORA LA CONSTRUCCIÓN DE RED DE BAJA TENSIÓN MONOFÁSICA EN UNA EXTENSIÓN EN TORNO A 2560 MTS, EN CONDUCTOR DE ALUMINIO PREENSAMBLADO DE 2X25 MM2. ADEMÁS CONSIDERA LA PROVISIÓN E INSTALACIÓN DE 21 ACOMETIDAS DE EMPALMES EN CONDUCTOR CONCENTRICO DE 2X6 MM2, 21 CAJAS DE EMPALMES MONOFÁSICOS CON SUS RESPECTIVAS BASES E INTERRUPTORES TERMOMAGNÉTICOS, LA CONEXIÓN Y PUESTA EN MARCHA DE ESTOS 21 MEDIDORES. TAMBIÉN CONTEMPLA LA PROVISIÓN E INSTALACIÓN DE RED INTERIOR CONCÉNTRICO DE 2X4MM2 Y EN CACLE DE ALUMINIO PREENSAMBLADO DE 2X25 MM2 PARA 21 CLIENTES, Y LA PROVISIÓN E INSTALACIÓN DE TIERRAS DE SERVICIO Y PROTECCIÓN, POSTES Y OTROS ELEMENTOS ADICIONALES JUNTO A LA DECLARACIÓN SEC. "/>
    <n v="77"/>
    <s v="ELECTRIFICACION RURAL"/>
    <s v=" "/>
    <s v=" "/>
    <m/>
    <m/>
    <m/>
    <m/>
    <m/>
    <m/>
    <m/>
    <m/>
    <m/>
    <m/>
    <s v=""/>
    <m/>
    <m/>
    <m/>
    <m/>
    <m/>
    <m/>
    <m/>
    <m/>
    <m/>
    <n v="4"/>
    <n v="6"/>
    <s v="Sin observaciones. "/>
    <n v="50"/>
    <s v="Variación de 30% al 50%"/>
    <s v="No hay"/>
    <s v="No hay"/>
    <m/>
    <m/>
    <m/>
    <m/>
    <m/>
    <m/>
    <m/>
    <m/>
    <m/>
    <m/>
    <m/>
    <m/>
    <n v="4"/>
    <n v="4"/>
    <n v="6"/>
    <n v="6"/>
    <n v="0"/>
    <s v="Sin observaciones."/>
    <n v="50"/>
    <n v="50"/>
    <s v="La variación total del 50% del plazo de ejecución,  en primer lugar, se debe considerar la existencia de un tiempo muerto, característico de este tipo  de iniciativas públicas, asociado a la obtención de los permisos de ampliación de redes eléctricas en zona no concesionadas  ante la Superintendencia de Electricidad y Combustible, donde se involucró cerca de 180 días, considerado desde  la fecha de contratación  y el inicio de la construcción  de las redes eléctricas. Otra causa del tiempo muerto que involucro la obras, fue la entrega de los certificados TE1 que acreditan la conexión a las redes eléctricas de las viviendas, lo que implico un tiempo adicional de 60 días adicionales, justificando los 12 meses de duración de las obras. En definitiva el  retraso de los trabajos, sin tiempo muertos, es de 60 días adicionales a los originales de 120 días, dando como resultado el aumento de obra de un 50% (completando 6 meses en total)."/>
    <s v="Variación de 30% al 50%"/>
    <s v="Un año"/>
    <s v="06/09/2017"/>
    <n v="119920"/>
    <n v="0"/>
    <n v="119920"/>
    <n v="119919"/>
    <n v="1"/>
    <s v="Contrato  esta en UF , de fecha 23-01-2017, resolución N°251-10-03-2017, con un costo de 4783,68 UF y subsidio GORE DE 4450,06 UF., no presento variación del costo solo el reajuste de la UF"/>
    <s v="BIP = SIGFE"/>
    <x v="3"/>
    <n v="21"/>
    <n v="21"/>
    <n v="100"/>
    <s v="Este proyecto no considera aumento de obras ."/>
    <s v="En el momento de la aprobación del proyecto, se ingresó su magnitud que comprendía 21  nuevos empalmes. Dicha magnitud no tuvo variaciones en el proceso de ejecución de las obras, manteniendo la totalidad de las viviendas beneficiadas, considerada en la postulación del proyecto._x000a_La Unidad Técnica trató de ingresar la magnitud, pero el sistema BIP no le permitía registrarlo, a lo cual el analista le permitió que fuera ingresado en las observaciones para efecto del análisis."/>
    <x v="2"/>
    <s v="No considera recepción provisosria "/>
    <s v="29/11/2018"/>
    <s v="Resolución N°451 de fecha 29 de mayo 2019, q aprueba  el informe técnico de termino de obra ,"/>
    <s v="29/11/2018"/>
    <s v="SI"/>
    <s v="29/11/2018"/>
    <s v="No existe antecedentes que  exista un problema que este afectando  la normal operación del proyecto "/>
    <s v=""/>
    <x v="0"/>
    <s v="Positiva _x000a_El impacto social es muy grande y positivo , cambia la vida de las personas y se olvidan el tiempo de espera de estos proyectos a partir de la fecha en que la directiva  va ala municipio a solicitar, y en que este sea un proyecto factible , en promedio pueden pasar  15 años_x000a_Negativa _x000a_En este caso   los trámites permisos visita a terreno de vialidad , fue como lo mas complejo  ya que la mayor parte del proyecto va por camino de vialidad , el otro componente que es casi en todo los proyectos eléctricos el tema de las servidumbres."/>
    <s v="IRMA  MUÑOZ CORTES"/>
    <x v="15"/>
    <s v=" "/>
    <s v=""/>
    <s v="LOURDES VELEZ"/>
    <s v="DEPARTAMENTO DE ESTUDIOS - MDS"/>
    <s v="07/03/2011"/>
    <s v="25/03/2013"/>
    <n v="749"/>
    <s v="27/03/2013"/>
    <n v="2"/>
    <s v="NA"/>
    <n v="0"/>
    <s v="10/03/2017"/>
    <n v="1444"/>
    <s v="10/03/2017"/>
    <n v="1444"/>
    <s v="06/09/2017"/>
    <n v="180"/>
    <s v="04/06/2018"/>
    <n v="271"/>
    <n v="2646"/>
    <n v="1897"/>
    <s v="Los tramites previos a ejecución."/>
    <s v="A SUMA ALZADA REAJUSTABLE"/>
    <n v="1"/>
    <s v=""/>
    <s v=""/>
    <s v=""/>
    <s v=""/>
    <s v=""/>
    <s v=""/>
    <s v="SI"/>
    <s v="SERVICIO"/>
    <s v="El proyecto fue formulado y postulado al F.N.D.R. por el Municipio de Los Vilos Su etapa de ejecución fue realizada por el Gobierno Regional de Coquimbo. La Obras Civiles estuvieron a cargo de la Empresa Concesionaria de Energía Eléctrica del Sector (CGE Distribución)."/>
    <n v="0"/>
    <n v="0"/>
    <n v="0"/>
    <n v="0"/>
    <n v="0"/>
    <n v="101161"/>
    <n v="0"/>
    <n v="0"/>
    <n v="0"/>
    <n v="0"/>
    <n v="101161"/>
    <n v="0"/>
    <n v="0"/>
    <n v="0"/>
    <n v="0"/>
    <n v="0"/>
    <n v="108795"/>
    <n v="0"/>
    <n v="0"/>
    <n v="0"/>
    <n v="6783"/>
    <n v="115578"/>
    <s v="Sin observación ."/>
    <n v="0"/>
    <n v="0"/>
    <n v="0"/>
    <n v="0"/>
    <n v="0"/>
    <n v="119920"/>
    <n v="0"/>
    <n v="0"/>
    <n v="0"/>
    <n v="6783"/>
    <n v="126703"/>
    <s v="No se realizaron modificaciones , solo el reajuste que presenta la UF,, ya que el contrato esta en UF.,"/>
    <n v="0"/>
    <n v="0"/>
    <n v="0"/>
    <n v="0"/>
    <n v="0"/>
    <n v="119920"/>
    <n v="0"/>
    <n v="0"/>
    <n v="0"/>
    <n v="6783"/>
    <n v="126703"/>
    <s v="Monto SIGFE   M$119.920., no existe diferencia."/>
    <n v="6784"/>
    <x v="0"/>
    <n v="0"/>
    <n v="0"/>
    <n v="0"/>
    <n v="0"/>
    <n v="0"/>
    <n v="119919"/>
    <n v="0"/>
    <n v="0"/>
    <n v="0"/>
    <n v="0"/>
    <n v="119919"/>
    <n v="0"/>
    <n v="0"/>
    <n v="0"/>
    <n v="0"/>
    <n v="0"/>
    <n v="119919"/>
    <n v="0"/>
    <n v="0"/>
    <n v="0"/>
    <n v="0"/>
    <n v="119919"/>
    <s v="Negativas ; por la tipologia de proyectos que considera varios tramites previos y puede tener atrasos o la empresa participe en una contingencia , suele retrasarse el termino de obra y por ende el pago ._x000a__x000a_Positiva ; el impacto social  y la manutención y operación es parte de la empresa Distribuidora."/>
    <n v="0"/>
    <n v="0"/>
    <n v="0"/>
    <n v="0"/>
    <n v="0"/>
    <n v="133864"/>
    <n v="0"/>
    <n v="0"/>
    <n v="0"/>
    <n v="8346"/>
    <n v="142210"/>
    <n v="127573"/>
    <n v="0"/>
    <n v="0"/>
    <n v="0"/>
    <n v="0"/>
    <n v="0"/>
    <n v="119920"/>
    <n v="0"/>
    <n v="0"/>
    <n v="0"/>
    <n v="0"/>
    <n v="119920"/>
    <n v="0"/>
    <n v="0"/>
    <n v="0"/>
    <n v="0"/>
    <n v="0"/>
    <n v="119920"/>
    <n v="0"/>
    <n v="0"/>
    <n v="0"/>
    <n v="0"/>
    <n v="119920"/>
    <n v="-15.674003234652979"/>
    <n v="-15.674003234652979"/>
    <n v="-10.416542162194464"/>
    <n v="0"/>
    <n v="-5.9989182664043295"/>
    <n v="5710.4761904761908"/>
    <n v="5710.4761904761908"/>
    <s v="En primer lugar existe una variación negativa del costo real con respecto al monto recomendado debido que cuando fue aprobado el proyecto no fue deflactada  los costos de dicha iniciativa a la moneda del año 2014, lo que implico que los montos financieros de los años posteriores fueran actualizado sobre el valor real. No obstante aquello, el costo real se mantiene dentro de los montos contratados, considerando que hubo un aumento del plazo de ejecución."/>
    <s v="Variación entre el -10% al -20%"/>
    <s v="Variación entre el -10% al -20%"/>
    <s v="Pequeño"/>
    <s v="Pequeño"/>
    <s v="IRMA  MUÑOZ CORTES"/>
    <x v="10"/>
    <s v=" "/>
    <s v=""/>
    <s v="LOURDES VELEZ"/>
    <s v="DEPARTAMENTO DE ESTUDIOS - MDS"/>
    <s v="NO"/>
    <m/>
    <m/>
    <m/>
    <s v=" "/>
    <x v="1"/>
    <s v="SI"/>
    <n v="1"/>
    <n v="160304"/>
    <n v="127573"/>
    <n v="-20.418080646771131"/>
    <s v="El proyecto no presenta reevaluación."/>
    <x v="1"/>
    <s v="VAN PRIVADO"/>
    <n v="-113677"/>
    <n v="-120268"/>
    <n v="5.798006632828101"/>
    <x v="2"/>
    <s v=""/>
    <m/>
    <m/>
    <m/>
    <s v="Se ingresa el indicador original del proyecto y se actualiza el indicador a la moneda de 31 de diciembre de 2018, cuyo valor registra el monto de M$ -120.268, lo que refleja un incremento del 5,8% con respecto al indicador calculado en el año 2016, año que se recomienda la iniciativa pública. Lo anterior, se puede observar que existe una variación cercana a la variación inflacionaria, pues el proyecto no presenta aumento de obras ni de costos que influyen en la determinación del indicador Van Privado."/>
    <x v="1"/>
    <s v="En conformidad de los antecedentes ingresados por las unidades técnicas y financiera, se puede concluir lo siguiente: El proyecto de electrificación rural   logro cumplir con el objetivo original de proveer un sistema de redes eléctricas de calidad y continúo en el servicio  al construir 21 nuevos empalmes para  viviendas ubicadas la localidad Infiernillo, Comuna de Los Vilos. No obstante, las obras presentaron un atraso de 200 % del plazo total de ejecución, siendo de 4 meses originalmente que aumento a 12 meses, debido principalmente a los permisos que la empresa eléctrica debe obtener ante el organismo público regulador del área eléctrica. Adicional a esto, surgieron problemas con las servidumbres de paso necesarios para el paso de las redes eléctricas que implicaron un mayor tiempo de finalización de las obras eléctricas. No obstante, dicha variación en el plazo no implico mayor alza en el costo del proyecto. En cambio, con el monto aprobado en el BIP, el costo real fue menor en un 10,42%, esto  como consecuencia de la no deflactación de los costos del proyecto a la moneda del año 2014.  Por otra parte, se observa que el monto pagado estuvo de acuerdo al monto contratado, los cuales fueron aumentados de acuerdo a la variación de la UF, unidad monetaria considerada en los contratos para este tipo de proyectos. Dicha variación implicó una variación en el indicador económico, VAN privado que alcanzó la cantidad M$ -120.268, monto esperado dentro de las variaciones que se realiza al tipo de moneda usado."/>
    <s v="ALFREDO PAVEZ ROJAS"/>
    <s v="SEREMI DE DESARROLLO SOCIAL REGION DE COQUIMBO"/>
    <s v="LOURDES VELEZ"/>
    <s v="DEPARTAMENTO DE ESTUDIOS - MDS"/>
  </r>
  <r>
    <s v="30094328-0"/>
    <s v="CONSTRUCCION TEATRO MUNICIPAL DE LA PINTANA"/>
    <x v="1"/>
    <x v="1"/>
    <s v="SANTIAGO"/>
    <s v="LA PINTANA"/>
    <s v="13 - REGION METROPOLITANA DE SANTIAGO"/>
    <x v="5"/>
    <x v="18"/>
    <x v="45"/>
    <x v="2"/>
    <x v="1"/>
    <s v="GOBIERNO REGIONAL - REGION METROPOLITANA DE SANTIAGO - MUNICIPALIDAD DE LA PINTANA"/>
    <s v="GOBIERNO REGIONAL - MUNICIPALIDAD"/>
    <s v="GOBIERNO REGIONAL - MUNICIPALIDAD"/>
    <s v="FINALIZADO"/>
    <x v="0"/>
    <s v="PERFIL"/>
    <s v="EL PROYECTO SE PROPONE LA CONSTRUCCIÓN DE UN TEATRO, QUE PERMITA REPRESENTACIÓN DE LAS DIFERENTES DISCIPLINAS ESCÉNICAS,  COMPLETANDO EL PROGRAMA DE INFRAESTRUCTURA CULTURAL DE LA PINTANA PARA EL BICENTENARIO."/>
    <s v="LA ESTRUCTURA DEL EDIFICIO ES DE HORMIGÓN ARMADO. CONTARÁ DE 3 NIVELES. EN EL SUBTERRANEO SE UBICA EL ÁREA DE ACTORES (SUP. DE 347,1 M2); EN EL 1ER PISO ESTARÁ EL ESCENARIO, PLATEA PARA 640 ESPECTADORES (632 EN BUTACAS Y 8 DISCAPACITADOS EN SUS SILLAS), HALL DE ACCESO, ÁREA DE EXPANSIÓN Y DE ENSAYOS DE ARTES ESCÉNICAS, SS. HH. PÚBLICO, CAFETERÍA, GUARDARROPÍA, BOLETERÍA. EL 2º PISO CONTARÁ CON PLATEA PARA 152 ESPECTADORES, HALL PÚBLICO, ÁREA ADMINISTRATIVA Y UNIDADES TÉCNICAS. TOTAL CAPACIDAD TEATRO: 792 ESPECTADORES.  _x000a_SUPERFICIE SOBRE EL TERRENO: 1.504,1 M2. TOTAL SUPERFICIE DEL TEATRO ES DE 1.851,2 M2._x000a_EL PROYECTO INCLUYE LOS EQUIPOS Y EQUIPAMIENTOS NECESARIOS PARA EL FUNCIONAMIENTO DEL TEATRO"/>
    <n v="48450"/>
    <s v="TEATRO"/>
    <s v=" "/>
    <s v=" "/>
    <n v="6"/>
    <n v="0"/>
    <s v="NO SE OCUPARON LOS RECURSOS DE CONSULTORÍA."/>
    <n v="-100"/>
    <n v="1"/>
    <n v="7"/>
    <s v="SE REALIZARON DOS LICITACIONES A LAS CUALES NO SE PRESENTARON OFERENTES, POR TANTO, SE PROCEDIÓ A LA COMPRA VÍA CONVENIO MARCO DE CADA UNO DE LOS PRODUCTOS ."/>
    <n v="600"/>
    <n v="3"/>
    <n v="7"/>
    <s v="LICITACIÓN PÚBICA &quot;ADQUISICIÓN E INSTALACIÓN DE PROYECCIÓN DE VÍDEO&quot; (ID: 2275-20-LE18)_x000a_CONTRATACIÓN DIRECTA &quot;INSTALACIÓN Y CAPACITACIÓN DE EQUIPOS DE AUDIO&quot;_x000a_ADQUISICIÓN E INSTALACIÓN DE ILUMINACIÓN ESCÉNICA (ID: 2275-5-LP18)_x000a_COMPRAS POR CONVENIO MARCO (INDIVIDUAL POR PRODUCTOS)"/>
    <n v="133.33333333333334"/>
    <m/>
    <m/>
    <m/>
    <m/>
    <n v="1"/>
    <n v="0"/>
    <s v="NO SE OCUPARON LOS RECURSOS DE GGAA."/>
    <n v="-100"/>
    <n v="6"/>
    <n v="22"/>
    <s v="PARA DAR CUMPLIMIENTO A LA ACCESIBILIDAD UNIVERSAL, SE TUVO QUE SOLICITAR RECURSOS ADICIONALES AL GORE. SE HIZO PRESENTACIÓN AL MIDESO PARA RE-EVALUACIÓN QUE FUE APROBADA POR DICHO ORGANISMO. DADO LO ANTERIOR, SE TUVIERON QUE HACER MODIFICACIONES DEL PLAZO DE CONTRATO HASTA OBTENER LA APROBACIÓN DE LOS RECURSOS ADICIONALES POR PARTE DEL GORE (AUMENTO MONTO CONTRATO POR $ 111.298.930, DE N° 1900/10U/209 DE FECHA 25.01.2018)._x000a_SE REALIZARON LOS SIGUIENTES AUMENTOS EN LOS PLAZOS:_x000a_108 DÍAS CORRIDOS DESDE EL 18 DE MAYO HASTA EL 02 DE SEPTIEMBRE DE 2017 (DE N° 1900/73U/961 (24.05.2017)_x000a_30 DÍAS CORRIDOS DESDE EL 03 DE SEPTIEMBRE HASTA EL 02 DE OCTUBRE DE 2017 (DE N° 1900/157U/1958 (03.10.2017)_x000a_30 DÍAS CORRIDOS DESDE EL 03 DE OCTUBRE HASTA EL 01 DE NOVIEMBRE DE 2017 (DE N° 1900/165U/2176 (30.10.2017)_x000a_30 DÍAS CORRIDOS DESDE EL 02 DE NOVIEMBRE HASTA EL 02 DE DICIEMBRE DE 2017 (DE N° 1900/170U/2334 (16.11.2017)_x000a_30 DÍAS CORRIDOS DESDE EL 03 DE DICIEMBRE DE 2017 HASTA EL 01 DE ENERO DE 2018 (DE N° 1900/185U/2466 (01.12.2017)_x000a_57 DÍAS CORRIDOS DESDE EL 02 DE ENERO HASTA EL 28 FEBRERO DE 2018 (DE N° 1900/10U/209 (25.01.2018)."/>
    <n v="266.66666666666663"/>
    <s v="Variación &gt; al 100%"/>
    <n v="6"/>
    <n v="285"/>
    <m/>
    <m/>
    <m/>
    <m/>
    <m/>
    <m/>
    <m/>
    <m/>
    <m/>
    <m/>
    <m/>
    <m/>
    <n v="6"/>
    <n v="6"/>
    <n v="28"/>
    <n v="28"/>
    <n v="0"/>
    <s v="PARA DAR CUMPLIMIENTO A LA ACCESIBILIDAD UNIVERSAL, SE TUVO QUE SOLICITAR RECURSOS ADICIONALES AL GORE. SE HIZO PRESENTACIÓN AL MIDESO PARA RE-EVALUACIÓN QUE FUE APROBADA POR DICHO ORGANISMO. DADO LO ANTERIOR, SE TUVIERON QUE HACER MODIFICACIONES DEL PLAZO DE CONTRATO HASTA OBTENER LA APROBACIÓN DE LOS RECURSOS ADICIONALES POR PARTE DEL GORE (AUMENTO MONTO CONTRATO POR $ 111.298.930, DE N° 1900/10U/209 DE FECHA 25.01.2018)._x000a_SE REALIZARON LOS SIGUIENTES AUMENTOS EN LOS PLAZOS:_x000a_108 DÍAS CORRIDOS DESDE EL 18 DE MAYO HASTA EL 02 DE SEPTIEMBRE DE 2017 (DE N° 1900/73U/961 (24.05.2017)_x000a_30 DÍAS CORRIDOS DESDE EL 03 DE SEPTIEMBRE HASTA EL 02 DE OCTUBRE DE 2017 (DE N° 1900/157U/1958 (03.10.2017)_x000a_30 DÍAS CORRIDOS DESDE EL 03 DE OCTUBRE HASTA EL 01 DE NOVIEMBRE DE 2017 (DE N° 1900/165U/2176 (30.10.2017)_x000a_30 DÍAS CORRIDOS DESDE EL 02 DE NOVIEMBRE HASTA EL 02 DE DICIEMBRE DE 2017 (DE N° 1900/170U/2334 (16.11.2017)_x000a_30 DÍAS CORRIDOS DESDE EL 03 DE DICIEMBRE DE 2017 HASTA EL 01 DE ENERO DE 2018 (DE N° 1900/185U/2466 (01.12.2017)_x000a_57 DÍAS CORRIDOS DESDE EL 02 DE ENERO HASTA EL 28 FEBRERO DE 2018 (DE N° 1900/10U/209 (25.01.2018)."/>
    <n v="366.66666666666669"/>
    <n v="366.66666666666669"/>
    <s v="EL PROYECTO SE EJECUTÓ EN UN PLAZO TOTAL DE 29 MESES, UN 383.33% SOBRE EL PLAZO TOTAL RECOMENDADO. _x000a_PARA LA ADQUISICIÓN DE LOS EQUIPOS FUE NECESARIO REALIZAR VARIOS PROCESOS:_x000a_- LICITACIÓN PÚBICA &quot;ADQUISICIÓN E INSTALACIÓN DE PROYECCIÓN DE VÍDEO&quot; (ID: 2275-20-LE18)_x000a_- CONTRATACIÓN DIRECTA &quot;INSTALACIÓN Y CAPACITACIÓN DE EQUIPOS DE AUDIO&quot;_x000a_- ADQUISICIÓN E INSTALACIÓN DE ILUMINACIÓN ESCÉNICA (ID: 2275-5-LP18)_x000a_- COMPRAS POR CONVENIO MARCO (INDIVIDUAL POR PRODUCTOS)_x000a__x000a_PARA LA ADQUISICIÓN DEL EQUIPAMIENTO SE REALIZARON DOS LICITACIONES A LAS CUALES NO SE PRESENTARON OFERENTES, POR TANTO, SE PROCEDIÓ A LA COMPRA VÍA CONVENIO MARCO DE CADA UNO DE LOS PRODUCTOS ._x000a__x000a_LAS OBRAS FUERON SOMETIDAS A RE-EVALUACIÓN POR LO QUE SE MODIFICÓ EL PLAZO DE CONTRATO HASTA OBTENER LA APROBACIÓN DE LOS RECURSOS ADICIONALES POR PARTE DEL GORE (AUMENTO MONTO CONTRATO POR $ 111.298.930, DE N° 1900/10U/209 DE FECHA 25.01.2018)._x000a_SE REALIZARON LOS SIGUIENTES AUMENTOS EN LOS PLAZOS:_x000a_108 DÍAS CORRIDOS DESDE EL 18 DE MAYO HASTA EL 02 DE SEPTIEMBRE DE 2017 (DE N° 1900/73U/961 (24.05.2017)_x000a_30 DÍAS CORRIDOS DESDE EL 03 DE SEPTIEMBRE HASTA EL 02 DE OCTUBRE DE 2017 (DE N° 1900/157U/1958 (03.10.2017)_x000a_30 DÍAS CORRIDOS DESDE EL 03 DE OCTUBRE HASTA EL 01 DE NOVIEMBRE DE 2017 (DE N° 1900/165U/2176 (30.10.2017)_x000a_30 DÍAS CORRIDOS DESDE EL 02 DE NOVIEMBRE HASTA EL 02 DE DICIEMBRE DE 2017 (DE N° 1900/170U/2334 (16.11.2017)_x000a_30 DÍAS CORRIDOS DESDE EL 03 DE DICIEMBRE DE 2017 HASTA EL 01 DE ENERO DE 2018 (DE N° 1900/185U/2466 (01.12.2017)_x000a_57 DÍAS CORRIDOS DESDE EL 02 DE ENERO HASTA EL 28 FEBRERO DE 2018 (DE N° 1900/10U/209 (25.01.2018)._x000a_EL PERMISO DE EDIFICACIÓN VENCIÓ Y LA VALIDACIÓN QUE PRESENTO EL MUNICIPIO EN PRIMER PROCESO DE REEVALUACIÓN FUE RECHAZADA POR LA CONTROLARÍA, LO QUE OBLIGO A INCORPORAR CAMBIOS EN EL PROYECTO PARA AJUSTARSE A LA NORMATIVA VIGENTE."/>
    <s v="Variación &gt; al 100%"/>
    <s v="Tres años"/>
    <s v="23/05/2016"/>
    <n v="1111214"/>
    <n v="0"/>
    <n v="1111214"/>
    <n v="1064897"/>
    <n v="46317"/>
    <s v="LA MUNICIPALIDAD REALIZÓ UN APORTE DE $ 234.140.000 AL CONTRATO DE OBRAS CIVILES, LOS CUALES SE FUERON DESCONTANDO POR ESTADOS DE PAGO DESDE JUNIO DE 2016 HASTA JULIO DE 2017._x000a_PRIMER CONTRATO FUE POR $ 1.911.158.449 DE FECHA 16 DE MAYO DE 2016 (APROBADO POR DECRETO EXENTO N°1900/108U/1084 DE FECHA 18 DE MAYO DE 2016)._x000a_AUMENTO DEL MONTO DE CONTRATO POR RE-EVALUACIÓN PROYECTO POR UN MONTO DE $ 111.298.930 PARA OBRAS CIVILES, CONTRATO DE FECHA 14 DE FEBRERO DE 2018 (APROBADO POR DECRETO EXENTO N°1900/10U/209 DE FECHA 25 DE ENERO DE 2018)._x000a_TRASPASO DE ÍTEM EQUIPOS Y EQUIPAMIENTOS, PARTIDA BUTACAS,  A ÍTEM OBRAS CIVILES POR UN MONTO DE $ 104.415.817 (APROBADO POR DECRETO EXENTO N°1900/35U/390 DE FECHA 21 DE FEBRERO DE 2018)."/>
    <s v="BIP &gt; SIGFE"/>
    <x v="1"/>
    <n v="1851"/>
    <n v="1851"/>
    <n v="100"/>
    <s v="NO SE REALIZARON MODIFICACIONES A LA SUPERFICIE TOTAL DEL PROYECTO."/>
    <s v="NO HUBO DIFERENCIAS EN CUANTO A LA MAGNITUD ESTIMADA ORIGINALMENTE."/>
    <x v="2"/>
    <s v="ACTA DE RECEPCIÓN PROVISORIA DE FECHA 12 DE MARZO DE 2018, APROBADA POR DECRETO EXENTO N° 1403/26/845 DE FECHA 23 DE ABRIL DE 2018._x000a_ESTA TUVO COMO OBSERVACIÓN LA INSTALACIÓN DEL SALVA ESCALERAS."/>
    <s v="12/03/2018"/>
    <s v="ACTA RECEPCIÓN DEFINITIVA DE FECHA 05 DE ABRIL DE 2019, APROBADA POR DECRETO EXENTO N° 1403/24/845 DE FECHA 09 DE MAYO DE 2019."/>
    <s v="05/04/2019"/>
    <s v="SI"/>
    <s v="01/05/2018"/>
    <s v="NO HAY."/>
    <s v=""/>
    <x v="0"/>
    <s v="LA NECESIDAD DE PODER COORDINAR LA INSTALACIONES DE EQUIPOS Y EQUIPAMIENTOS CON LAS OBRAS CIVILES, SE ESTIMA MAS ADECUADO LICITAR TODO EL PROYECTO COMO UNO SOLO, AUNQUE ESO PUEDE IMPLICAR AUMENTAR LOS COSTOS DEL PROYECTO."/>
    <s v="ALBERTO ABUD CONTRERAS"/>
    <x v="56"/>
    <s v="JULIA STANDEN ROCCO"/>
    <s v="SEREMI DE DESARROLLO SOCIAL REGION METROPOLITANA DE SANTIAGO"/>
    <s v="LOURDES VELEZ"/>
    <s v="DEPARTAMENTO DE ESTUDIOS - MDS"/>
    <s v="09/09/2010"/>
    <s v="09/09/2010"/>
    <n v="0"/>
    <s v="03/10/2010"/>
    <n v="24"/>
    <s v="NA"/>
    <n v="0"/>
    <s v="18/05/2016"/>
    <n v="2054"/>
    <s v="18/05/2016"/>
    <n v="2054"/>
    <s v="23/05/2016"/>
    <n v="5"/>
    <s v="29/07/2016"/>
    <n v="67"/>
    <n v="2150"/>
    <n v="2150"/>
    <s v="LA VARIACION ENRTE LA PRIMERA APROBACION DEL PROYECTO Y SU PRIMER RS, SE DEBE A QUE EL PROYECTO TUVO 4 LICITACIONES DECLARADAS DESIERTAS_x000a_Y ADEMÁS SE ENVIÓ A REEVALUACION A MIDESO_x000a__x000a_EL PRIMER GASTO DE OBRAS CIVILES, SE REGISTRA LA FECHA EN QUE LA UNIDAD DE CONTABILIDAD DEL GORE EFECTUÓ EL PAGO."/>
    <s v="A SUMA ALZADA SIN REAJUSTE"/>
    <n v="5"/>
    <s v=""/>
    <s v=""/>
    <s v=""/>
    <s v=""/>
    <s v="NO"/>
    <s v="MUNICIPIO"/>
    <s v="SI"/>
    <s v="MUNICIPIO"/>
    <s v="ESTA INICIATIVA ES PARTE DE UN PROGRAMA QUE DESARROLLÓ EL CONSEJO DE LA CULTURA Y LAS ARTES, DESTINADO A CONSTRUIR CENTROS CULTURALES EN COMUNAS DE MAS DE 50 MIL HABITANTES. EN ALGUNOS CASOS, COMO ESTE, SE RECURRIÓ AL FNDR PARA COMPLEMENTAR LOS RECURSOS NECESARIOS PARA LA ETAPA DE EJECUCIÓN.."/>
    <n v="0"/>
    <n v="119642"/>
    <n v="74597"/>
    <n v="0"/>
    <n v="0"/>
    <n v="577933"/>
    <n v="0"/>
    <n v="0"/>
    <n v="0"/>
    <n v="0"/>
    <n v="772172"/>
    <n v="0"/>
    <n v="119642"/>
    <n v="74597"/>
    <n v="0"/>
    <n v="0"/>
    <n v="577933"/>
    <n v="0"/>
    <n v="0"/>
    <n v="0"/>
    <n v="837861"/>
    <n v="1610033"/>
    <s v="EL PROYECTO NO PRESENTA GASTOS ADMINISTRATIVOS CON CARGO AL FNDR_x000a_EL PROYECTO NO PRESENTA GASTOS DE CONSULTORÍA CON CARGO AL FNDR_x000a__x000a_OTROS APORTES CORRESPONDEN AL CNAC, QUE APORTA UN MONTO DE M$910.000"/>
    <n v="0"/>
    <n v="14501"/>
    <n v="114045"/>
    <n v="0"/>
    <n v="0"/>
    <n v="1207334"/>
    <n v="0"/>
    <n v="0"/>
    <n v="0"/>
    <n v="910000"/>
    <n v="2245880"/>
    <s v="FNDR CONTRATO OOCC EMPRESA RODOLFO ESPINA SANTANDER: $982.733.697 FECHA CONTRATO: 23/05/2016_x000a_FNDR EQUIPAMIENTO: $14.501.394.- MONTO EFECTIVAMENTE PAGADO Y CARGADO AL ITEM EQUIPAMIENTO VARIOS PROVEEDORES_x000a_FNDR EQUIPO: $114.045.000.- MONTO EFECTIVAMENTE PAGADO Y CARGADO AL ITEM EQUIPOS VARIOS PROVEEDORES_x000a__x000a_LA DIFERENCIA DEL MONTO DE OBRAS CIVILES SE DEBE A APORTE MUNICIPAL."/>
    <n v="0"/>
    <n v="14501"/>
    <n v="114045"/>
    <n v="0"/>
    <n v="0"/>
    <n v="982735"/>
    <n v="0"/>
    <n v="0"/>
    <n v="0"/>
    <n v="910000"/>
    <n v="2021281"/>
    <s v="APORTE MUNICIPAL: $210.000.000_x000a_APORTE CNAC: $910.000.000_x000a_EL PROYECTO NO CONSIDERA LOS ITEM DE GASTOS ADMINISTRATIVOS  Y CONSULTORIAS"/>
    <n v="956384"/>
    <x v="0"/>
    <n v="0"/>
    <n v="9115"/>
    <n v="105593"/>
    <n v="0"/>
    <n v="0"/>
    <n v="950189"/>
    <n v="0"/>
    <n v="0"/>
    <n v="0"/>
    <n v="0"/>
    <n v="1064897"/>
    <n v="0"/>
    <n v="9115"/>
    <n v="105593"/>
    <n v="0"/>
    <n v="0"/>
    <n v="976805"/>
    <n v="0"/>
    <n v="0"/>
    <n v="0"/>
    <n v="0"/>
    <n v="1091513"/>
    <s v="Tipo_x0009_Fecha Inicio_x0009_Dias Plazo_x0009_Fecha Termino_x0009_Monto_x000a_Contrato Original_x0009_23-05-2016_x0009_360_x0009_18-05-2017_x0009_767.018.950_x000a_Aumento de plazo_x0009_18-05-2017_x0009_108_x0009_03-09-2017_x0009_0_x000a_Aumento de plazo_x0009_03-09-2017_x0009_30_x0009_03-10-2017_x0009_0_x000a_Aumento de plazo_x0009_03-10-2017_x0009_30_x0009_02-11-2017_x0009_0_x000a_Aumento de plazo_x0009_02-11-2017_x0009_30_x0009_02-12-2017_x0009_0_x000a_Aumento de plazo_x0009_02-12-2017_x0009_110_x0009_22-03-2018_x0009_0_x000a_Aumento de Obra_x0009_23-05-2016_x0009_0_x0009_22-03-2018_x0009_100.972.000_x000a_Aumento de Obra_x0009_23-05-2016_x0009_0_x0009_22-03-2018_x0009_10.326.930_x000a_Aumento de Obra_x0009_23-05-2016_x0009_0_x0009_22-03-2018_x0009_104.415.817_x000a_TOTAL_x0009__x0009_668_x0009__x0009_982.733.697"/>
    <n v="0"/>
    <n v="157545"/>
    <n v="98229"/>
    <n v="0"/>
    <n v="0"/>
    <n v="761022"/>
    <n v="0"/>
    <n v="0"/>
    <n v="0"/>
    <n v="1103295"/>
    <n v="2120091"/>
    <n v="1254298"/>
    <n v="0"/>
    <n v="14501"/>
    <n v="114045"/>
    <n v="0"/>
    <n v="0"/>
    <n v="1275886"/>
    <n v="0"/>
    <n v="0"/>
    <n v="0"/>
    <n v="0"/>
    <n v="1404432"/>
    <n v="0"/>
    <n v="14501"/>
    <n v="114045"/>
    <n v="0"/>
    <n v="0"/>
    <n v="1009350"/>
    <n v="0"/>
    <n v="0"/>
    <n v="0"/>
    <n v="0"/>
    <n v="1137896"/>
    <n v="-33.756051037431888"/>
    <n v="-46.327964224177165"/>
    <n v="32.63085692660659"/>
    <n v="-18.978206136003738"/>
    <n v="-9.2802507856984526"/>
    <n v="614.74662344678552"/>
    <n v="545.29983792544567"/>
    <s v="LA MUNICIPALIDAD REALIZÓ UN APORTE DE $ 234.140.000 AL CONTRATO DE OBRAS CIVILES, LOS CUALES SE FUERON DESCONTANDO POR ESTADOS DE PAGO DESDE JUNIO DE 2016 HASTA JULIO DE 2017. EL CONSEJO APORTÓ $910.000.000.-AMBOS VALORES NO FIGURAN EN BIP NI EN SIGFE._x000a_PRIMER CONTRATO FUE POR $ 1.911.158.449 DE FECHA 16 DE MAYO DE 2016 (APROBADO POR DECRETO EXENTO N°1900/108U/1084 DE FECHA 18 DE MAYO DE 2016)._x000a_AUMENTO DEL MONTO DE CONTRATO POR RE-EVALUACIÓN PROYECTO POR UN MONTO DE $ 111.298.930 PARA OBRAS CIVILES, CONTRATO DE FECHA 14 DE FEBRERO DE 2018 (APROBADO POR DECRETO EXENTO N°1900/10U/209 DE FECHA 25 DE ENERO DE 2018)._x000a_TRASPASO DE ASIGNACIÓN EQUIPAMIENTOS, DE LA PARTIDA BUTACAS,  A ÍTEM OBRAS CIVILES POR UN MONTO DE $ 104.415.817 (APROBADO POR DECRETO EXENTO N°1900/35U/390 DE FECHA 21 DE FEBRERO DE 2018) EXPLICA LA DISMINUCIÓN DEL MONTO DE ESTA ASIGNACIÓN. ESTE MONTO ES INFERIOR AL RECOMENDADO EN LISTADO DE EQUIPAMIENTO (LA CARPETA DE LA REEVALUACIÓN 2017 ESTÁ VACÍA; ARCHIVOS SE GUARDARON PUES NUEVA VERSIÓN DE BIP ESTABA RECIÉN EN OPERACIÓN) _x000a_EL PROYECTO NO CONSIDERABA LAS ASIGNACIONES DE GASTOS ADMINISTRATIVOS  Y CONSULTORIAS"/>
    <s v="Variación Mayor al -20%"/>
    <s v="Variación Mayor a 20%"/>
    <s v="Mediano"/>
    <s v="Grande"/>
    <s v="JUAN CARLOS GALLEGOS"/>
    <x v="13"/>
    <s v="JULIA STANDEN ROCCO"/>
    <s v="SEREMI DE DESARROLLO SOCIAL REGION METROPOLITANA DE SANTIAGO"/>
    <s v="LOURDES VELEZ"/>
    <s v="DEPARTAMENTO DE ESTUDIOS - MDS"/>
    <s v="NO"/>
    <m/>
    <m/>
    <m/>
    <s v=" "/>
    <x v="1"/>
    <s v="SI"/>
    <n v="2"/>
    <n v="1021802"/>
    <n v="1254298"/>
    <n v="22.753527591451174"/>
    <s v="EL PROYECTO FUE APROBADO POR EL CORE CON FECHA 13 DE OCTUBRE DE 2010, FIRMADO EL CONVENIO MANDATO EL 15 DE NOVIEMBRE DE 2010 Y LLAMADO A LICITACIÓN EN DOS OPORTUNIDADES, CON OFERTAS SUPERIORES AL MONTO RECOMENDADO ACTUALIZADO. CON FECHA 11 DE FEBRERO DE 2014 SE RECIBE OFICIO DEL GOBIERNO REGIONAL SOLICITANDO LA REEVALUACIÓN POR CUANTO LOS MONTOS SUPERAN LO RECOMENDADO Y EXISTEN APORTES ADICIONALES QUE INCORPORAR. CON FECHA 13 DE FEBRERO SE INGRESA RATE RE Y EL MUNICIPIO RESPONDE EL 28 DE FEBRERO, LO QUE MOTIVA REITERAR EL RATE RE (12.03.2014), CON OBSERVACIONES COMPLEMENTARIAS, PARA ACLARAR LO ENTREGADO. EL MUNICIPIO RESPONDE CON FECHA 20 DE MARZO. SE ELABORÓ UN NUEVO PRESUPUESTO POR UN MONTO DE $ 1.759.265.495.-,  POR LA DIRECCIÓN DE OBRAS MUNICIPALES EN BASE A UN ANÁLISIS DE LOS PRECIOS UNITARIOS DE LAS OFERTAS RECIBIDAS, AUMENTANDO EL APORTE DEL FINANCIAMIENTO DEL CONSEJO E INCORPORÁNDOSE AL MUNICIPIO. EL MONTO  DEL FNDR, NO SUPERÓ EL MONTO ESTIMADO EN MONEDA PRESUPUESTARIA 2014 (M$ 640.808.-), POR LO QUE NO FUE NECESARIA UNA NUEVA APROBACIÓN POR PARTE DEL CORE. EL AUMENTO RESPECTO DE LO RECOMENDADO EN IGUAL MONEDA ES DE 25%.   SE RECALCULÓ EL INDICADOR CAE PARA LAS ALTERNATIVAS CONSIDERADAS, DONDE LA SELECCIONADA ORIGINALMENTE SEGUÍA SIENDO LA MÁS CONVENIENTE.  SE CORRIGIÓ LA PROGRAMACIÓN, PUES LAS OFERTAS CONSIDERAN MAYORES PLAZOS AL ORIGINALMENTE RECOMENDADO. EN CUANTO A LOS RECURSOS, SE  PRORRATEÓ EN LOS 12 MESES, DE MODO QUE TODAS LAS FUENTES TENGAN PARTICIPACIÓN DE LA OBRA EN SU TOTALIDAD. ADEMAS,  LA DOM INFORMO QUE  EL PERMISO DE EDIFICACIÓN  TENIA UNA VIGENCIA POR 3 AÑOS A CONTAR DEL 7 DE NOVIEMBRE DE 2012. DADO LO ANTERIOR, NO REQUIERE ITO SEGÚN LA LEY 20.703.-_x000a_CON FECHA 15 DE SEPTIEMBRE DE 2017, EL GOBIERNO REGIONAL SOLICITA UNA SEGUNDA RE EVALUACIÓN POR CAMBIOS EN ASIGNACIÓN OBRAS, EQUIPOS Y EQUIPAMIENTO, POR AJUSTES ASOCIADOS A ACCESIBILIDAD UNIVERSAL, ORIGINADOS EN INFORME DE LA CONTROLARÍA GENERAL DE LA REPÚBLICA Y ACTUALIZACIÓN DE LOS EQUIPOS Y EQUIPAMIENTOS NECESARIOS PARA HABILITAR EL TEATRO.EL TOTAL DEL AUMENTO DE LOS FONDOS, SOLICITADOS AL FNDR, PARA OBRAS TOTALIZAN $ 111.298.930.-, LO QUE EN RELACIÓN CON EL CONTRATO DE OBRAS IMPLICA UN AUMENTO DE 5.8%. RESPECTO DE EQUIPOS Y EQUIPAMIENTO, ATENDIDO EL TIEMPO TRANSCURRIDO DESDE LA PRIMERA RECOMENDACIÓN, LOS CAMBIOS TECNOLÓGICOS Y EL APRENDIZAJE LOGRADO POR EL FUNCIONAMIENTO DE OTROS RECINTOS SIMILARES, EL MUNICIPIO TRABAJÓ CON EL CONSEJO DE LA CULTURA Y LAS ARTES Y REALIZÓ COTIZACIONES PARA REDEFINIR LOS LISTADOS Y LOS MONTOS ASOCIADOS, PASANDO  EQUIPOS DE $ 96.212.000 A $112.937.209 Y EQUIPAMIENTO DE $ 154.309.000 A 127.257.669. TODO LO ANTERIOR SUPUSO QUE EL  APORTE DEL FNDR, SE INCREMENTARA EN TOTAL EN $100.972.808.-, EN PESOS DEL 2017."/>
    <x v="1"/>
    <s v="COSTO ANUAL EQUIVALENTE"/>
    <n v="182698"/>
    <n v="199454"/>
    <n v="9.1714195010344834"/>
    <x v="2"/>
    <s v=""/>
    <m/>
    <m/>
    <m/>
    <s v="EL CAE ORIGINAL ERA DE $ 106.952. LUEGO DE LA PRIMERA REEVALUACIÓN SUBIÓ A $ 162.448. EL MONTO DE $182.698 CORRESPONDE AL CALCULO DESPUÉS DE LA ÚLTIMA REEVALUACIÓN(2017)."/>
    <x v="1"/>
    <s v="EL PROYECTO SE VIO AFECTADO EN EL INICIO POR SUBESTIMACIÓN DE LOS COSTOS LO QUE IMPLICO VARIAS LICITACIONES, UN PROCESO DE REEVALUACIÓN Y LUEGO GESTIONAR LOS RECURSOS ADICIONALES.  DURANTE SU EJECUCIÓN UNA AUDITORIA DE CONTRALORÍA DETECTÓ QUE EL PERMISO DE EDIFICACIÓN NO ESTABA VIGENTE Y POR TANTO, SE EXIGIERON LOS CAMBIOS QUE LA NORMATIVA CONTEMPLA, ESPECIALMENTE DE ACCESIBILIDAD UNIVERSAL, LO QUE IMPLICÓ UNA NUEVA REEVALUACIÓN Y GESTIÓN DE RECURSOS. EN LAS ASIGNACIONES EQUIPOS Y EQUIPAMIENTO TAMBIÉN HUBIERON MODIFICACIONES TANTO POR LOS AÑOS TRANSCURRIDOS, EL CAMBIO TECNOLÓGICO Y EL CONOCIMIENTO ADQUIRIDO LO QUE LLEVO A NUEVOS LISTADOS. DADO LO ESPECIALES Y POCO FRECUENTE COMPRA, SU ADQUISICIÓN TAMBIÉN FUE COMPLEJA. LA NECESIDAD DE PODER COORDINAR LA INSTALACIONES DE EQUIPOS Y EQUIPAMIENTOS CON LAS OBRAS CIVILES, SE ESTIMA MAS ADECUADO LICITAR TODO EL PROYECTO COMO UNO SOLO, AUNQUE ESO PUEDE IMPLICAR AUMENTAR LOS COSTOS DEL PROYECTO."/>
    <s v="JULIA STANDEN ROCCO"/>
    <s v="SEREMI DE DESARROLLO SOCIAL REGION METROPOLITANA DE SANTIAGO"/>
    <s v="LOURDES VELEZ"/>
    <s v="DEPARTAMENTO DE ESTUDIOS - MDS"/>
  </r>
  <r>
    <s v="20197007-0"/>
    <s v="CONSTRUCCION OBRAS DE URBANIZACION VILLORRIO CAMINO A CASA"/>
    <x v="1"/>
    <x v="1"/>
    <s v="TALAGANTE"/>
    <s v="TALAGANTE"/>
    <s v="13 - REGION METROPOLITANA DE SANTIAGO"/>
    <x v="4"/>
    <x v="23"/>
    <x v="46"/>
    <x v="1"/>
    <x v="1"/>
    <s v="GOBIERNO REGIONAL - REGION METROPOLITANA DE SANTIAGO"/>
    <s v="GOBIERNO REGIONAL"/>
    <s v="GOBIERNO REGIONAL"/>
    <s v="FINALIZADO"/>
    <x v="0"/>
    <s v="DISEÑO"/>
    <s v="CON EL PROYECTO DEL VILLORRIO CAMINO A CASA, QUE FORMA PARTE DEL CONVENIO DE PROGRAMACIÓN MINVU ¿ GORE, SE VA A DAR SOLUCIÓN A 75 FAMILIAS QUE VIVEN ACTUALMENTE DE ALLEGADOS EN EL SECTOR DE LONQUÉN EN INADECUADAS CONDICIONES DE HABITABILIDAD."/>
    <s v="EJECUCION DE OBRAS DE URBANIZACION PARA 75 FAMILIAS DEL VILLORRIO CAMINO A CASA, QUE CORRESPONDE A LA CONSTRUCCION DEL SISTEMA DE AGUA POTABLE CON SUMINISTRO DE TUBERÍAS DE PVC C-10, D = 75 MM PARA 906 METROS Y SUMINISTRO DE TUBERÍAS DE PVC C-10, D = 110MM   PARA 2.208 METROS  , ALCANTARILLADO CON UN SUMINISTRO TUBERÍA DE PVC TIPO T-2 D=180 MM  PARA 150M Y  SUMINISTRO TUBERÍA DE PVC TIPO T-2 D=200 MM PARA 582 METROS; CON UNA PLANTA TRATAMIENTO DE AGUAS SERVIDAS, AGUAS LLUVIAS Y PAVIMENTACION EN CONCRETO ASFALTICO DE 0,04M PARA 6.689 M2 Y ALUMBRADO PUBLICO EN  73 PUNTOS, CON BALLAST DE DOBLE NIBEL DE POTENCIA , UBICADO EN CAMINO LAS ACACIAS S/S SECTOR LONQUEN, COMUNA DE TALAGANTE. "/>
    <n v="481"/>
    <s v="OBRAS DE URBANIZACION"/>
    <s v=" "/>
    <s v=" "/>
    <n v="9"/>
    <n v="10"/>
    <s v="1.- Contrato original fue por 10 meses, a contar del 1 junio del 2013."/>
    <n v="11.111111111111116"/>
    <m/>
    <m/>
    <m/>
    <m/>
    <m/>
    <m/>
    <s v=""/>
    <m/>
    <m/>
    <m/>
    <m/>
    <m/>
    <n v="4"/>
    <n v="0"/>
    <s v="Nunca se utilizaron los gastos administrativos."/>
    <n v="-100"/>
    <n v="9"/>
    <n v="69"/>
    <s v="1.- Contrato original : decreto exento 1662 16/04/2013, contrato 28/03/2013._x000a_2.- 1° modificación : 90 días corridos, decreto exento 5633 31/12/2013_x000a_contrato 23/12/2013._x000a_2.- 2° modificación : 90 días corridos, decreto exento 1535 04/’4/2014,_x000a_contrato 07/03/2014._x000a_3.- 3° modificación : 180 días corridos, decreto exento 2968 14/07/2014,_x000a_contrato 24/04/2014._x000a_4.- 4° modificación : 268 días corridos, aumento de obra $68.582.656,_x000a_decreto exento 1156 22/04/2015, contrato 20/03/2015._x000a_5.- 5° modificación : 215 días corridos, decreto exento 4160 09/12/2015,_x000a_contrato 10/11/2015._x000a_6.- 6° modificación : 400 días corridos._x000a_Lo anterior, a objeto de no contar con la construcción de la viviendas. "/>
    <n v="666.66666666666674"/>
    <s v="Variación &gt; al 100%"/>
    <n v="6"/>
    <n v="1243"/>
    <m/>
    <m/>
    <m/>
    <m/>
    <m/>
    <m/>
    <m/>
    <m/>
    <m/>
    <m/>
    <m/>
    <m/>
    <n v="11"/>
    <n v="11"/>
    <n v="69"/>
    <n v="69"/>
    <n v="0"/>
    <s v="1.- Contrato original : decreto exento 1662 16/04/2013, contrato 28/03/2013._x000a_2.- 1° modificación : 90 días corridos, decreto exento 5633 31/12/2013_x000a_contrato 23/12/2013._x000a_2.- 2° modificación : 90 días corridos, decreto exento 1535 04/’4/2014,_x000a_contrato 07/03/2014._x000a_3.- 3° modificación : 180 días corridos, decreto exento 2968 14/07/2014,_x000a_contrato 24/04/2014._x000a_4.- 4° modificación : 268 días corridos, aumento de obra $68.582.656,_x000a_decreto exento 1156 22/04/2015, contrato 20/03/2015._x000a_5.- 5° modificación : 215 días corridos, decreto exento 4160 09/12/2015,_x000a_contrato 10/11/2015._x000a_6.- 6° modificación : 400 días corridos._x000a_Lo anterior, a objeto de no contar con la construcción de la viviendas. "/>
    <n v="527.27272727272725"/>
    <n v="527.27272727272725"/>
    <s v="El proyecto se ejecutó en un plazo total de 69 meses, aproximadamente 5,8 años, representando un 527,27% sobre el plazo total originalmente recomendado.  Lo anterior, debido a que no se había iniciado la construcción de las viviendas._x000a_Hubieron seis aumentos de plazos, totalizando 1243 días. _x000a_El retraso en las obras de urbanización se deben a la demora en el inicio de la ejecución de las viviendas por Serviu, ya que ello retrasa la recepción de los servicios de agua y eléctricas, y sus certificados."/>
    <s v="Variación &gt; al 100%"/>
    <s v="Mayor a 3 años"/>
    <s v="09/05/2013"/>
    <n v="1088494"/>
    <n v="0"/>
    <n v="1088494"/>
    <n v="1088495"/>
    <n v="-1"/>
    <s v="Contrato consultorìas de fecha 01 de junio del 2013 por 10 meses. Monto a cancelar fue de $1.182.200 mensual._x000a_Contrato de Obras:_x000a_MONTO ORIGINAL OBRA $ 1.022.811.301_x000a_AUMENTO DE OBRA $ 68.582.656_x000a_TOTAL OBRA $ 1.091.393.957"/>
    <s v="BIP = SIGFE"/>
    <x v="8"/>
    <n v="75"/>
    <n v="75"/>
    <n v="100"/>
    <s v="No Hay"/>
    <s v="La magnitud de medida para este tipo de proyectos debiese ser &quot;N° de soluciones&quot;_x000a_Según lo informado por la unidad técnica, se ejecutó la urbanización para la posterior ejecución de 75 viviendas, número que no fue modificado."/>
    <x v="2"/>
    <s v="Recepción provisoria sin observaciones."/>
    <s v="30/10/2017"/>
    <s v=""/>
    <s v="31/12/2018"/>
    <s v="NO"/>
    <s v=""/>
    <s v=""/>
    <s v="Proyecto terminado."/>
    <x v="1"/>
    <s v=""/>
    <s v="MARTIN FRITZ GALLARDO"/>
    <x v="57"/>
    <s v="MARCO LEIVA FUENTES"/>
    <s v="SEREMI DE DESARROLLO SOCIAL REGION METROPOLITANA DE SANTIAGO"/>
    <s v="LOURDES VELEZ"/>
    <s v="DEPARTAMENTO DE ESTUDIOS - MDS"/>
    <s v="23/11/2011"/>
    <s v="13/12/2011"/>
    <n v="20"/>
    <s v="15/06/2012"/>
    <n v="185"/>
    <s v="NA"/>
    <n v="0"/>
    <s v="28/03/2013"/>
    <n v="286"/>
    <s v="28/03/2013"/>
    <n v="286"/>
    <s v="09/05/2013"/>
    <n v="42"/>
    <s v="05/08/2013"/>
    <n v="88"/>
    <n v="621"/>
    <n v="601"/>
    <s v="No hay observaciones"/>
    <s v="A SUMA ALZADA SIN REAJUSTE"/>
    <n v="1"/>
    <s v=""/>
    <s v=""/>
    <s v=""/>
    <s v=""/>
    <s v=""/>
    <s v=""/>
    <s v="SI"/>
    <s v="MUNICIPIO"/>
    <s v="El municipio postuló a la etapa de diseño y obtuvo su recomendación en el proceso presupuestario 2006._x000a__x000a_La etapa de ejecución fue ingresada por primera vez en el proceso presupuestario 2005, con fecha de ingreso el 23-11-2005 y su rate fue OT_x000a_Obtuvo su primera recomendación para ejecución  en el proceso presupuestario 2011 con fecha 23-11-2011._x000a_Fue re evaluada en el proceso 2014, obteniendo su recomendación con fecha 29-12-2014"/>
    <n v="10488"/>
    <n v="0"/>
    <n v="0"/>
    <n v="0"/>
    <n v="98"/>
    <n v="1013536"/>
    <n v="0"/>
    <n v="0"/>
    <n v="0"/>
    <n v="0"/>
    <n v="1024122"/>
    <n v="10802"/>
    <n v="0"/>
    <n v="0"/>
    <n v="0"/>
    <n v="101"/>
    <n v="1043685"/>
    <n v="0"/>
    <n v="0"/>
    <n v="0"/>
    <n v="0"/>
    <n v="1054588"/>
    <s v="Segun Resol. Ex. N°1588 del 03/08/2012, el financiamiento para cada asignacion es la siguiente:_x000a_Obras Civiles (004): M$ 1.090.028.-_x000a_Consultoria (002): M$ 11.282.-_x000a_Gastos administrativos (001): M$105.- (no se utilizo)"/>
    <n v="11822"/>
    <n v="0"/>
    <n v="0"/>
    <n v="0"/>
    <n v="0"/>
    <n v="1076672"/>
    <n v="0"/>
    <n v="0"/>
    <n v="0"/>
    <n v="0"/>
    <n v="1088494"/>
    <s v="Contratos:_x000a_Consultoria (002): Contrato por $11.822.000.- desde 01/06/2013 al 27/03/2014. (Danny Escobedo Sanchez)_x000a_Obras Civiles (004): Contrato original por $1.022.811.301.- desde 09/05/2013 al 27/12/2013 (EC Empresa Constructora Ltda.)_x000a_Modificacion por aumento de obras por $68.582.656.-, y aumento de plazo (1) de 90 dias._x000a_Aumento de plazo (2) de 90 dias_x000a_Aumento de plazo (3) de 120 dias_x000a_Aumento de plazo (2) de 268 dias_x000a_Aumento de plazo (2) de 215 dias_x000a_Modificacion por disminucion de obras por $14.722.196.-, arrojando como monto del contrato final de $1.076.671.761.-_x000a_La asignacion de gastos administrativos no se ejecuta."/>
    <n v="11822"/>
    <n v="0"/>
    <n v="0"/>
    <n v="0"/>
    <n v="0"/>
    <n v="1076672"/>
    <n v="0"/>
    <n v="0"/>
    <n v="0"/>
    <n v="0"/>
    <n v="1088494"/>
    <s v="Contratos:_x000a_Consultoria (002): Contrato por $11.822.000.- desde 01/06/2013 al 27/03/2014. (Danny Escobedo Sanchez)_x000a_Obras Civiles (004): Contrato original por $1.022.811.301.- desde 09/05/2013 al 27/12/2013 (EC Empresa Constructora Ltda.)_x000a_Modificacion por aumento de obras por $68.582.656.-, y aumento de plazo (1) de 90 dias._x000a_Aumento de plazo (2) de 90 dias_x000a_Aumento de plazo (3) de 120 dias_x000a_Aumento de plazo (2) de 268 dias_x000a_Aumento de plazo (2) de 215 dias_x000a_Modificacion por disminucion de obras por $14.722.196.-, arrojando como monto del contrato final de $1.076.671.761.-_x000a_La asignacion de gastos administrativos no se ejecuta."/>
    <n v="-1"/>
    <x v="1"/>
    <n v="11823"/>
    <n v="0"/>
    <n v="0"/>
    <n v="0"/>
    <n v="0"/>
    <n v="1076672"/>
    <n v="0"/>
    <n v="0"/>
    <n v="0"/>
    <n v="0"/>
    <n v="1088495"/>
    <n v="13487"/>
    <n v="0"/>
    <n v="0"/>
    <n v="0"/>
    <n v="0"/>
    <n v="1223208"/>
    <n v="0"/>
    <n v="0"/>
    <n v="0"/>
    <n v="0"/>
    <n v="1236695"/>
    <s v="Retraso en las obras de urbanizacion, debido a la demora en el inicio de la ejecucion de las viviendas por Serviu, ya que ello retrasa la recepcion de los sevicios de agua y electricas, y sus certificados.."/>
    <n v="13881"/>
    <n v="0"/>
    <n v="0"/>
    <n v="0"/>
    <n v="130"/>
    <n v="1341197"/>
    <n v="0"/>
    <n v="0"/>
    <n v="0"/>
    <n v="0"/>
    <n v="1355208"/>
    <n v="1337684"/>
    <n v="13914"/>
    <n v="0"/>
    <n v="0"/>
    <n v="0"/>
    <n v="0"/>
    <n v="1267216"/>
    <n v="0"/>
    <n v="0"/>
    <n v="0"/>
    <n v="0"/>
    <n v="1281130"/>
    <n v="13486"/>
    <n v="0"/>
    <n v="0"/>
    <n v="0"/>
    <n v="0"/>
    <n v="1223209"/>
    <n v="0"/>
    <n v="0"/>
    <n v="0"/>
    <n v="0"/>
    <n v="1236695"/>
    <n v="-5.4661719824558253"/>
    <n v="-8.745004456880423"/>
    <n v="-8.7972162180499964"/>
    <n v="-3.4684224083426307"/>
    <n v="-7.5495408482122883"/>
    <n v="16489.266666666666"/>
    <n v="16309.453333333333"/>
    <s v="Los montos contratados y costos reales del proyecto tuvieron variaciones en relación a los montos recomendados de -5,47% y -8,75 respectivamente. La diferencia proviene principalmente del ítem obras civiles, en donde el contrato tuvo una disminución por $14.722.196, arrojando como monto del contrato final de $1.076.671.76. _x000a_El proyecto fue sometido a reevaluación debido a aumentos y disminuciones de obra que se requieren ejecutar para el correcto término del proyecto. El monto del contrato original fue un 7,54 % menor que el monto recomendado inicialmente. La reevaluación consideró el traslado de acequia existente no considerada en proyecto original (aprobada por institución financiera y solicitada por Serviu), cierre definitivo para el perímetro de la PTAS (no considerado en proyecto original, solicitada por ITO), atraviesos y refuerzos en la confección de dos nudos para la instalación de la cañería de APR por sobre una de gas de SONACOL, modificación de la pavimentación del frente del terreno del proyecto: Serviu solicito modificación de proyecto que incluye: una rejilla, un sumidero, la reubicación de un sumidero, topografía, estacado y la modificación de proyecto aprobada por Serviu. "/>
    <s v="Variación de 0 a +-10%"/>
    <s v="Variación de 0 a +-10%"/>
    <s v="Grande"/>
    <s v="Grande"/>
    <s v="PATRICIA ROBLES PINKAS"/>
    <x v="13"/>
    <s v="MARCO LEIVA FUENTES"/>
    <s v="SEREMI DE DESARROLLO SOCIAL REGION METROPOLITANA DE SANTIAGO"/>
    <s v="LOURDES VELEZ"/>
    <s v="DEPARTAMENTO DE ESTUDIOS - MDS"/>
    <s v="NO"/>
    <m/>
    <m/>
    <m/>
    <s v=" "/>
    <x v="1"/>
    <s v="SI"/>
    <n v="1"/>
    <n v="1254533"/>
    <n v="1337684"/>
    <n v="6.6280440610171354"/>
    <s v="La IDI fue sometida a re evaluación debido a aumento y disminuciones de obra que se requieren ejecutar para el correcto término del proyecto._x000a_El monto del contrato original fue un 7,54 % menor que el monto recomendado inicialmente._x000a_De la solicitud original fueron rechazadas las siguientes partidas:_x000a_•_x0009_Instalación de 3 válvulas de sectorización para la red de APR, pues no forma parte del proyecto recomendado por la DOH y no se requiere para este proyecto._x000a_•_x0009_La nivelación de terreno solicitada, no formaba parte integrante del presente proyecto. En caso de ser requerida, se van a solicitar recursos a Vivienda para su ejecución, pues son parte del mejoramiento de terreno que requieren las viviendas._x000a__x000a_Se aprobaron recursos para:_x000a_•_x0009_Traslado de acequia existente no considerada en proyecto (aprobada por institución financiera y solicitada por Serviu)._x000a_•_x0009_Cierre definitivo para el perímetro de la PTAS (no considerado en proyecto original, solicitada por ITO)_x000a_•_x0009_Atraviesos y refuerzos en la confección de dos nudos para la instalación de la cañería de APR por sobre una de gas de SONACOL._x000a_•_x0009_modificación de la pavimentación del frente del terreno del proyecto: Serviu solicito modificación de proyecto que incluye: una rejilla, un sumidero, la reubicación de un sumidero, topografía, estacado y la modificación de proyecto aprobada por Serviu. _x000a_Por lo anterior, el aumento final del ítem obras civiles fue de un 6,71 % respecto del monto del contrato._x000a_Con el aumento de obras incluido, el monto del ítem obras civiles es menor en 1,34 % respecto de la recomendación original._x000a_Variaciones indicadas son cálculos directos del sistema ex post."/>
    <x v="1"/>
    <s v="COSTO ANUAL EQUIVALENTE"/>
    <n v="74849"/>
    <n v="72305"/>
    <n v="-3.3988430039145534"/>
    <x v="0"/>
    <s v=""/>
    <m/>
    <m/>
    <m/>
    <s v="Se reconstruyó el indicador con las planillas actuales, por lo que no representa la comparación exacta del indicador calculado ex antes_x000a__x000a_Se observa que lógicamente disminuyeron los indicadores al gastarse menos de lo recomendado y mantener el número de viviendas beneficiadas."/>
    <x v="1"/>
    <s v="El proyecto se ejecutó en un plazo total de 69 meses, aproximadamente 5,8 años, representando un 527,27% sobre el plazo total originalmente recomendado.  Lo anterior, debido a que no se había iniciado la construcción de las viviendas, derivando en aumentos de plazos que totalizaron 1243 día. _x000a_En relación a los costos, estos estuvieron bajo los recomendados, principalmente en ítem obras civiles, en donde el contrato tuvo una disminución por $14.722.196, arrojando como monto del contrato final de $1.076.671.76. _x000a_El proyecto fue sometido a reevaluación debido a aumentos y disminuciones de obra que se requieren ejecutar para el correcto término del proyecto. El monto del contrato original fue un 7,54 % menor que el monto recomendado inicialmente. La reevaluación consideró el traslado de acequia existente no considerada en proyecto original (aprobada por institución financiera y solicitada por Serviu), cierre definitivo para el perímetro de la PTAS (no considerado en proyecto original, solicitada por ITO), atraviesos y refuerzos en la confección de dos nudos para la instalación de la cañería de APR por sobre una de gas de SONACOL, modificación de la pavimentación del frente del terreno del proyecto: Serviu solicito modificación de proyecto que incluye: una rejilla, un sumidero, la reubicación de un sumidero, topografía, estacado y la modificación de proyecto aprobada por Serviu. _x000a_En cuanto a la magnitud, esta no tuvo variación, construyéndose las 75 soluciones estipuladas originalmente. _x000a_Lamentablemente, si bien se terminó la ejecución de este proyecto hace años, no se ha podido materializar la intervención en su integralidad, pues NO se han construido las viviendas a cargo de Serviu. _x000a_Lo anterior implica que NO se están percibiendo los beneficios por parte de las familias, pues éstas no habitan sus propias viviendas, utilizando por añadidura todas las redes ejecutadas con ese objetivo: pavimento, aceras, luminarias, agua potable, alcantarillado._x000a_Queda como experiencia y reflexión, que los proyectos de urbanización se deben ejecutar en forma conjunta (tanto las viviendas como la urbanización propiamente tal), de manera de poder percibir los beneficios desde el primer año de funcionamiento."/>
    <s v="MARCO LEIVA FUENTES"/>
    <s v="SEREMI DE DESARROLLO SOCIAL REGION METROPOLITANA DE SANTIAGO"/>
    <s v="LOURDES VELEZ"/>
    <s v="DEPARTAMENTO DE ESTUDIOS - MDS"/>
  </r>
  <r>
    <s v="30287722-0"/>
    <s v="REPOSICION ACERAS AV.RUCAMANQUI ENTRE INDEP Y S.FCO HUEPIL TUCAPEL"/>
    <x v="2"/>
    <x v="2"/>
    <s v="BIO BIO"/>
    <s v="TUCAPEL"/>
    <s v="8 - REGION DEL BIO BIO"/>
    <x v="7"/>
    <x v="7"/>
    <x v="27"/>
    <x v="1"/>
    <x v="1"/>
    <s v="GOBIERNO REGIONAL - REGION DEL BIO BIO"/>
    <s v="GOBIERNO REGIONAL"/>
    <s v="GOBIERNO REGIONAL"/>
    <s v="FINALIZADO"/>
    <x v="1"/>
    <s v="PERFIL"/>
    <s v="EL MAL ESTADO DE LAS ACERAS Y LA EXISTENCIA DE TRAMOS SIN PRESENCIA DE ACERAS PAVIMENTADAS NI DELIMITADAS, HACE EL TRANSITAR DE LOS PEATONES LENTO Y DIFICULTOSO DADA SU ESCASA MANTENCIÓN Y VIDA UTIL SOBREPASADA, PROVOCANDO DESNIVELES, LEVANTAMIENTOS Y QUEBRADURAS QUE PROVOCAN INCONVENIENTES AL ANDAR"/>
    <s v="EL PROYECTO CONSULTA LA REPOSICIÓN  DE  ACERAS EN LA AVDA. RUCAMANQUI ENTRE CALLE INDEPENDENCIA Y SAN FRANCISCO DE HUEPIL, ALCANZANDO UNA LONGITUD DE 1.062 MT. POR MATERIALIDAD HORMIGÓN EN UN PLAZO DE 3 MESES, PERMITIENDO EL CORRECTO DESPLAZAMIENTO DE LOS PEATONES Y VEHÍCULOS YA QUE POR LA CONDICIÓN ACTUAL SE VE LIMITADA POR EL TRANSITAR DE PEATONES POR LA CALZADA. SE REALIZARÁ INTERVENCIÓN EN ACERAS, ACCESOS VEHICULARES, PUENTES, RETIRO DE ARBOLES, ADEMÁS DE OBRAS DE AGUAS LLUVIAS, ZANJA DE INFILTRACIÓN, CAÑERÍAS."/>
    <n v="0"/>
    <s v=" "/>
    <s v=" "/>
    <s v=" "/>
    <n v="3"/>
    <n v="3"/>
    <s v="Sin observaciones"/>
    <n v="0"/>
    <m/>
    <m/>
    <m/>
    <m/>
    <m/>
    <m/>
    <s v=""/>
    <m/>
    <m/>
    <m/>
    <m/>
    <m/>
    <m/>
    <m/>
    <m/>
    <m/>
    <n v="3"/>
    <n v="8"/>
    <s v="La obra requirió un  primer aumento de plazo solicitado por la empresa  de 60 días corridos, debido a partidas a ejecutar que se debían postergar debido se consideraba la canalización revestida en canal de regadío existente y en uso hasta abril del mismo año. Ademas se debía ver situación de reposición de postes de electricidad y tensores mal emplazados, con los servicios pertinentes._x000a_Luego fue necesario extender la ejecución de la obra en un plazo de 30 días, atendiendo la aprobación del GORE de un aumento de obras, para su ejecución."/>
    <n v="166.66666666666666"/>
    <s v="Variación &gt; al 100%"/>
    <n v="2"/>
    <n v="90"/>
    <m/>
    <m/>
    <m/>
    <m/>
    <m/>
    <m/>
    <m/>
    <m/>
    <m/>
    <m/>
    <m/>
    <m/>
    <n v="3"/>
    <n v="3"/>
    <n v="8"/>
    <n v="8"/>
    <n v="0"/>
    <s v="La obra requirió un  primer aumento de plazo solicitado por la empresa  de 60 días corridos, debido a partidas as ejecutar que se debían postergar debido se consideraba la canalización revestida en canal de regadío existente y en uso hasta abril del mismo año. Ademas se debía ver situación de reposición de postes de electricidad y tensores mal emplazados, con los servicios pertinentes._x000a_Luego fue necesario extender la ejecución de la obra en un plazo de 30 días, atendiendo la aprobación del GORE de un aumento de obras, para su ejecución."/>
    <n v="166.66666666666666"/>
    <n v="166.66666666666666"/>
    <s v="El proyecto tuvo un plazo total de ejecución de 8 meses, un 166,67% por sobre el plazo total recomendado.  El plazo de ejecución de las obras civiles fue superior en un 180% respecto a lo recomendado. Esta significativa variación se justifica por lo siguiente:_x000a_1.- El proyecto fue contratado con un plazo superior a lo recomendado de un 67%, es decir paso de 3 a 5 meses. Esta variación del plazo surge del proceso de licitación publica y es previa a la materialización de las obras. _x000a_2.- Una vez en ejecución de las obras, presenta dos aumentos de plazos, uno por 60 días, principalmente por intervenciones a realizar a un canal de regadío que debió esperar mejores condiciones para su materialización ( fin de la temporada de  riego), . También se justifica por el traslado de postes, que deben ser realizados por empresas externas al proyecto."/>
    <s v="Variación &gt; al 100%"/>
    <s v="Un año"/>
    <s v="08/02/2017"/>
    <n v="362503"/>
    <n v="0"/>
    <n v="362503"/>
    <n v="0"/>
    <n v="362503"/>
    <s v="Solo hubo una modificación de contrato por  aumento de obra, por un valor  de $37.830.425 (10%)"/>
    <s v="BIP &gt; SIGFE"/>
    <x v="1"/>
    <n v="5200"/>
    <n v="5200"/>
    <n v="100"/>
    <s v="Sin observaciones"/>
    <s v="El proyecto no presenta variaciones en las magnitudes contratadas. La modificación que presenta el item obras civiles estaba asociada a partidas necesarias para materializar el proyecto."/>
    <x v="2"/>
    <s v="Tuvo observaciones que fueron subsanadas_x000a_- reparar verderones, nivelar y mejorar morteros de revoque de adoquines"/>
    <s v="25/09/2017"/>
    <s v="Sin observaciones"/>
    <s v="05/11/2018"/>
    <s v="SI"/>
    <s v="25/09/2017"/>
    <s v="No existen observaciones"/>
    <s v=""/>
    <x v="0"/>
    <s v="No se presentaron situaciones negativas de dificultad. Solo  inconvenientes propios del proceso de ejecución , las cuales fueron subsanadas oportunamente._x000a_En relación a lo positivo de este proyecto, permitió mejorar el entorno, con vías de circulación adecuadas para transeúntes, siendo el sector un lugar trafico constante, por ser una avenida de acceso principal a la ciudad."/>
    <s v="MARCIA CUEVAS REYES"/>
    <x v="58"/>
    <s v="HAROLD YEVENES S."/>
    <s v="SEREMI DE DESARROLLO SOCIAL REGION DEL BIO BIO"/>
    <s v="LOURDES VELEZ"/>
    <s v="DEPARTAMENTO DE ESTUDIOS - MDS"/>
    <s v="30/07/2015"/>
    <s v="17/02/2016"/>
    <n v="202"/>
    <s v="03/03/2016"/>
    <n v="15"/>
    <s v="NA"/>
    <n v="0"/>
    <s v="02/02/2017"/>
    <n v="336"/>
    <s v="02/02/2017"/>
    <n v="336"/>
    <s v="08/02/2017"/>
    <n v="6"/>
    <s v="30/03/2017"/>
    <n v="50"/>
    <n v="609"/>
    <n v="407"/>
    <s v="El mayor plazo se produce entre la creación presupuestaria y la suscripción del primer contrato, esto dice relación con la fecha en que se tramitó el convenio mandato Res. Nº 121 con fecha de toma de razón el 13.10.2016 posterior a este acto administrativo se realizaron las gestiones con la Unidad Técnica para la revisión de bases de licitación las que culminaron con oficio del Gobierno Regional Nº 4100 del 10.11.2016 para posteriormente realizar licitación y posterior contratación."/>
    <s v="A SUMA ALZADA SIN REAJUSTE"/>
    <n v="1"/>
    <s v=""/>
    <s v=""/>
    <s v=""/>
    <s v=""/>
    <s v="NO"/>
    <s v="MUNICIPIO"/>
    <s v="SI"/>
    <s v="MUNICIPIO"/>
    <s v="Municipio postulo directamente a etapa de ejecución. La etapa de diseño fue realizada con recursos municipales."/>
    <n v="3092"/>
    <n v="0"/>
    <n v="0"/>
    <n v="0"/>
    <n v="0"/>
    <n v="378354"/>
    <n v="0"/>
    <n v="0"/>
    <n v="0"/>
    <n v="0"/>
    <n v="381446"/>
    <n v="3234"/>
    <n v="0"/>
    <n v="0"/>
    <n v="0"/>
    <n v="0"/>
    <n v="395760"/>
    <n v="0"/>
    <n v="0"/>
    <n v="0"/>
    <n v="0"/>
    <n v="398994"/>
    <s v="No hay observaciones."/>
    <n v="3090"/>
    <n v="0"/>
    <n v="0"/>
    <n v="0"/>
    <n v="0"/>
    <n v="416184"/>
    <n v="0"/>
    <n v="0"/>
    <n v="0"/>
    <n v="0"/>
    <n v="419274"/>
    <s v="OBRAS CIVILES:_x000a_Se  realiza el contrato por un monto de $378.354.000 según decreto Nº 386 que aprueba contrato de fecha 02.02.2017._x000a_Se realiza una modificación de contrato por un monto de $37.830.425 según Ord. Nº1435 del 10.05.2017 autorizado por el Gobierno Regional, dicha modificación dice relación con partidas que no fueron evaluadas en el proceso de diseño del proyeco por cuanto debieron ser consideradas para dar solución técnica a las interferencia detectadas en terreno, como ubicación de posts de alumbrado público en la linea de aceras, paradero que dificultaba el transito de peatones el cual fue retirado y modificado su diseño para su instalación, además se debieron resolver incongruencia entre la cota de terreno y planimetría para el escurrimiento de aguas lluvias por lo que se debió incorporar sumideros._x000a_El proyecto además tuvo 2 ampliaciones de plazo en donde la primera corresponde a 60 días por el aumento del contrato según decreto Nº 1112 de fecha 06.04.2017 y posteriormente la empresa solicita otra ampliación de plazo por 30 días la cual fue aprobada según acta de comisión técnica de fecha 18.07.2017._x000a__x000a_CONSULTORIA, se realiza un contrato por un monto de $3.090.000 según decreto Nº 0438/2017 de fecha  09.02.2017"/>
    <n v="3090"/>
    <n v="0"/>
    <n v="0"/>
    <n v="0"/>
    <n v="0"/>
    <n v="416185"/>
    <n v="0"/>
    <n v="0"/>
    <n v="0"/>
    <n v="0"/>
    <n v="419275"/>
    <s v="OBRAS CIVILES _x000a_1º Estado de pago por un monto de $54.463.636 con autorización de transferencia el 30.03.2017_x000a_2º Estado de pago por un monto de $50.014.937 con autorización de transferencia el 25.04.2017_x000a_3º Estado de pago por un monto de $47.060.456 con autorización de transferencia el 15.05.2017_x000a_4º Estado de pago por un monto de $55.657.071 con autorización de transferencia el 16.06.2017_x000a_5º Estado de pago por un monto de $60.702.482 con autorización de transferencia el 25.07.2017_x000a_6º Estado de pago por un monto de $65.623.738 con autorización de transferencia el 10.08.2017_x000a_7º Estado de pago por un monto de $25.891.238 con autorización de transferencia el 25.092017_x000a_8º Estado de pago por un monto de $56.770.867 con autorización de transferencia el 29.03.2018_x000a__x000a_CONSULTORIA_x000a_1º Estado de pago por un monto de $1.030.000 con autorización de transferencia el 31.03.2017_x000a_2º Estado de pago por un monto de $1.030.000 con autorización de transferencia el 25.05.2017_x000a_3º Estado de pago por un monto de $1.030.000 con autorización de transferencia el 13.11.2017"/>
    <n v="419275"/>
    <x v="0"/>
    <n v="0"/>
    <n v="0"/>
    <n v="0"/>
    <n v="0"/>
    <n v="0"/>
    <n v="0"/>
    <n v="0"/>
    <n v="0"/>
    <n v="0"/>
    <n v="0"/>
    <n v="0"/>
    <n v="0"/>
    <n v="0"/>
    <n v="0"/>
    <n v="0"/>
    <n v="0"/>
    <n v="0"/>
    <n v="0"/>
    <n v="0"/>
    <n v="0"/>
    <n v="0"/>
    <n v="0"/>
    <s v="No hay."/>
    <n v="3639"/>
    <n v="0"/>
    <n v="0"/>
    <n v="0"/>
    <n v="0"/>
    <n v="445313"/>
    <n v="0"/>
    <n v="0"/>
    <n v="0"/>
    <n v="0"/>
    <n v="448952"/>
    <n v="0"/>
    <n v="3170"/>
    <n v="0"/>
    <n v="0"/>
    <n v="0"/>
    <n v="0"/>
    <n v="427005"/>
    <n v="0"/>
    <n v="0"/>
    <n v="0"/>
    <n v="0"/>
    <n v="430175"/>
    <n v="3170"/>
    <n v="0"/>
    <n v="0"/>
    <n v="0"/>
    <n v="0"/>
    <n v="425529"/>
    <n v="0"/>
    <n v="0"/>
    <n v="0"/>
    <n v="0"/>
    <n v="428699"/>
    <n v="-4.1824070279228076"/>
    <n v="-4.5111726866123742"/>
    <n v="-4.4427178187028016"/>
    <n v="-0.3431161736502597"/>
    <m/>
    <n v="82.442115384615391"/>
    <n v="81.832499999999996"/>
    <s v="El proyecto no presenta variaciones significativa de sus montos contratados y costos reales respecto a los montos recomendados.  El ítem de obras civiles presenta una variación de - 4,11%.  Estos menores costos se debe a que fue contratado en un monto inferior a lo recomendado, incluyendo una modificación inferior al 10% aprobado por el Gobierno  Regional._x000a_El ítem de consultorio igual presenta una variación de - 12,89%.  Esta variación se explica por que se contrato en el año 2017 a valor nominal del monto recomendado, que estaba en moneda 2013._x000a_El proyecto no tuvo reevaluación, pero si una modificación inferior al 10%, que corresponde a una modificación autorizada por el Gobierno Regional, que se justifica en partidas no consideradas inicialmente , donde la principal corresponde a los traslados de postes, paraderos y solucionar problemas de cotas para las obras de aguas lluvias."/>
    <s v="Variación de 0 a +-10%"/>
    <s v="Variación de 0 a +-10%"/>
    <s v="Mediano"/>
    <s v="Mediano"/>
    <s v="YESSICA  SAEZ SALAZAR"/>
    <x v="9"/>
    <s v="HAROLD YEVENES S."/>
    <s v="SEREMI DE DESARROLLO SOCIAL REGION DEL BIO BIO"/>
    <s v="LOURDES VELEZ"/>
    <s v="DEPARTAMENTO DE ESTUDIOS - MDS"/>
    <s v="SI"/>
    <n v="448952"/>
    <n v="37830"/>
    <n v="8.4262905611290293"/>
    <s v="Se incorpora aumento de obra autorizado por el gobierno regional por un monto de M$ 37.830 en moneda 2017, que es inferior al 10% del monto recomendado."/>
    <x v="0"/>
    <s v="NO"/>
    <m/>
    <m/>
    <m/>
    <m/>
    <s v="El proyecto presenta una variación del 8,43% que corresponde a una modificación autorizada por el Gobierno Regional, que se justifica en partidas no consideradas inicialmente , donde la principal corresponde a los traslados de postes, paraderos y solucionar problemas de cotas para las obras de aguas lluvias."/>
    <x v="0"/>
    <s v="COSTO ANUAL EQUIVALENTE"/>
    <n v="30818"/>
    <n v="29736"/>
    <n v="-3.5109351677590994"/>
    <x v="0"/>
    <s v=""/>
    <m/>
    <m/>
    <m/>
    <s v="El indicador económico utilizado es el costo anual equivalente, el que presenta una variación real de -3,51%, que se justifica por el menor gasto en que se incurrió en la ejecución del proyecto."/>
    <x v="1"/>
    <s v="El proyecto se ejecuta con variaciones significativas ( 180 % ) en el plazo de ejecución , el que se fundamento en contratar las obras civiles en un plazo superior al recomendado y por contemplar aumentos de plazos durante su ejecución._x000a_Los costos de la iniciativa no tienen variación significativa respecto a lo recomendado. El proyecto no tuvo reevaluación, pero si una modificación inferior al 10%, que corresponde a una modificación autorizada por el Gobierno Regional, que se justifica en partidas no consideradas inicialmente , donde la principal corresponde a los traslados de postes, paraderos y solucionar problemas de cotas para las obras de aguas lluvias._x000a_La magnitud del proyecto no presenta variaciones, dado que se contrataron las obras que fueron recomendados.  Las modificaciones menores  al 10%. que presenta este proyecto no afectaron esta magnitud, dado que corresponden a partidas necesarias para terminar en forma adecuada las obras._x000a_El indicador de rentabilidad presentan una variación del - 3,51 , fundamentado en la menor inversión requerida para materializar el proyecto."/>
    <s v="HAROLD YEVENES S."/>
    <s v="SEREMI DE DESARROLLO SOCIAL REGION DEL BIO BIO"/>
    <s v="LOURDES VELEZ"/>
    <s v="DEPARTAMENTO DE ESTUDIOS - MDS"/>
  </r>
  <r>
    <s v="30045392-0"/>
    <s v="CONSTRUCCION CENTRO DE SALUD FAMILIAR QUILACO"/>
    <x v="2"/>
    <x v="2"/>
    <s v="BIO BIO"/>
    <s v="QUILACO"/>
    <s v="8 - REGION DEL BIO BIO"/>
    <x v="1"/>
    <x v="1"/>
    <x v="7"/>
    <x v="0"/>
    <x v="0"/>
    <s v="MINISTERIO DE SALUD"/>
    <s v="MINISTERIO DE SALUD"/>
    <s v="MINISTERIO"/>
    <s v="FINALIZADO"/>
    <x v="0"/>
    <s v="PERFIL"/>
    <s v="LA CONSTRUCCIÓN DEL CENTRO DE SALUD FAMILIAR  BUSCA MEJORAR LA CALIDAD DE ATENCIÓN A LOS USUARIOS, CON INFRAESTRUCTURA ADECUADA, QUE ENTREGUE A LOS USUARIOS MAYOR  SEGURIDAD Y CONFORT,  Y POR OTRO LADO DISPONER DE ESPACIOS FÍSICOS ÓPTIMOS PARA LA ATENCIÓN MULTIPROFESIONAL."/>
    <s v="LA INVERSIÓN CONTEMPLA LA CONSTRUCCIÓN DEL CESFAM DE QUILACO CON UNA SUPERFICIE DE 659,75 M2  EN HORMIGÓN ARMADO  Y ESTRUCTURA DE ACERO , LOSA DE CIELO, SISTEMA DE CLIMATIZACION ACORDE AL CLIMA. LA CONSTRUCCIÓN SERA EN 1 PISO Y CONTEMPLA 2 BOX MULTIPROPOSITOS, BOX DE URGENCIA, IRA Y ERA ENTRE OTROS PRINCIPALES RECINTOS. ADEMAS INCLUYE EQUIPOS, EQUIPAMIENTO Y AMBULANCIA, ADEMÁS DE CONSULTORIA PARA ASESORÍA A LA INSPECCIÓN TÉCNICA"/>
    <n v="0"/>
    <s v=" "/>
    <s v=" "/>
    <s v=" "/>
    <n v="12"/>
    <n v="10"/>
    <s v="No aplica"/>
    <n v="-16.666666666666664"/>
    <n v="10"/>
    <n v="4"/>
    <s v="No aplica"/>
    <n v="-60"/>
    <n v="10"/>
    <n v="14"/>
    <s v="Retraso debido a la extensión de la obra."/>
    <n v="39.999999999999993"/>
    <m/>
    <m/>
    <m/>
    <m/>
    <n v="12"/>
    <n v="24"/>
    <s v="Debido a reprogramación financiera."/>
    <n v="100"/>
    <n v="12"/>
    <n v="14"/>
    <s v="El aumento de plazo fue por aumento, disminuciones de obras y obras extraordinarias debido principalmente por mejoras estructurales y demora en empalme eléctrico por parte de la compañía._x000a_Resol. 4938 del 29/11/2017 por 42 días_x000a_Resol. 913 del 16/02/2018 por 14 días"/>
    <n v="16.666666666666675"/>
    <s v="Variación de 0 a 30%"/>
    <n v="2"/>
    <n v="56"/>
    <m/>
    <m/>
    <m/>
    <m/>
    <n v="10"/>
    <n v="3"/>
    <s v="No aplica"/>
    <n v="-70"/>
    <m/>
    <m/>
    <m/>
    <m/>
    <n v="12"/>
    <n v="12"/>
    <n v="26"/>
    <n v="27"/>
    <n v="1"/>
    <s v="Debido a toas las razones expuestas anteriormente"/>
    <n v="116.66666666666666"/>
    <n v="125"/>
    <s v="El plazo de ejecucion total, que se inicia con el contrato de consultoria y termina con  la adquisicion de equipos (sin considerar los gastos administrativos que se informan con termino posterior) fue de 25 meses. La diferencia con los 12 meses estimados en la evaluacion ex ante para el desarrollo del proyecto se debe fundamentalmente a que el plazo de adquisicion de los equipos fue extremadamente largo, superior a un año , lo que es explicado por la unidad tecnica  y financiera  por &quot;la extension de la obra&quot;, explicacion que no es pertinente. Al parecer solo habria una mala programacion de las adquisiciones."/>
    <s v="Variación &gt; al 100%"/>
    <s v="Tres años"/>
    <n v="42727"/>
    <n v="1443150"/>
    <n v="13258"/>
    <n v="1456408"/>
    <n v="1451054"/>
    <n v="5354"/>
    <s v="No aplica"/>
    <s v="BIP &gt; SIGFE"/>
    <x v="1"/>
    <n v="660"/>
    <n v="783"/>
    <n v="118.63636363636363"/>
    <s v="los metros cuadrados corregidos corresponden a lo señalado en el permiso y la recepción municipal, el cual considera medias superficies, sin embargo la superficie habitable no sufrió modificaciones."/>
    <s v="los metros cuadrados informados como magnitud real corresponden a lo señalado en el permiso y la recepción municipal, el cual considera medias superficies, sin embargo la superficie habitable no sufrió modificaciones."/>
    <x v="0"/>
    <s v="1. Mejoras estructurales_x000a_2. Modificación sala tic_x000a_3. Muebles aéreos_x000a_4. Alarma sonora_x000a_5. Tejonera estructura alero poniente_x000a_6. Mejora patio central_x000a_etc, entre otras que adjunto."/>
    <s v="09/03/2018"/>
    <s v="En proceso"/>
    <s v=""/>
    <s v="SI"/>
    <s v="08/06/2018"/>
    <s v="Normal funcionamiento"/>
    <s v=""/>
    <x v="0"/>
    <s v="Desarrollo normal"/>
    <s v="ANA MARIA JARAMILLO REYES"/>
    <x v="43"/>
    <s v=" "/>
    <s v=""/>
    <s v=" "/>
    <s v=""/>
    <s v="25/05/2016"/>
    <s v="25/05/2016"/>
    <n v="0"/>
    <s v="20/09/2016"/>
    <n v="118"/>
    <s v="01/12/2016"/>
    <n v="72"/>
    <s v="21/09/2016"/>
    <m/>
    <d v="2016-12-23T00:00:00"/>
    <n v="22"/>
    <d v="2016-12-23T00:00:00"/>
    <n v="0"/>
    <d v="2016-12-30T00:00:00"/>
    <n v="7"/>
    <n v="219"/>
    <n v="219"/>
    <s v="No hubo mayores variaciones solo el aumento del 5,82% como modificación menor en obras civiles"/>
    <s v="A SUMA ALZADA SIN REAJUSTE"/>
    <n v="1"/>
    <s v=""/>
    <s v=""/>
    <s v=""/>
    <s v=""/>
    <s v="NO"/>
    <s v="MUNICIPIO"/>
    <s v="SI"/>
    <s v="Servicio de Salud Biobío"/>
    <s v="La etapa de diseño no fue postulada al SNI y fue desarrollada con recursos propios, pero previamente  fue visado el Programa arquitectonico de recintos por la Seremi de Desarrollo Social"/>
    <n v="28464"/>
    <n v="44496"/>
    <n v="79491"/>
    <n v="0"/>
    <n v="6175"/>
    <n v="1009241"/>
    <n v="0"/>
    <n v="64941"/>
    <n v="0"/>
    <n v="0"/>
    <n v="1232808"/>
    <n v="28464"/>
    <n v="44496"/>
    <n v="79491"/>
    <n v="0"/>
    <n v="6175"/>
    <n v="1009241"/>
    <n v="0"/>
    <n v="64941"/>
    <n v="0"/>
    <n v="0"/>
    <n v="1232808"/>
    <s v="Sin observaciones"/>
    <n v="23989"/>
    <n v="48799"/>
    <n v="103393"/>
    <n v="0"/>
    <n v="13258"/>
    <n v="1208902"/>
    <n v="0"/>
    <n v="65310"/>
    <n v="0"/>
    <n v="0"/>
    <n v="1463651"/>
    <s v="No hubo mayores variaciones solo el aumento del 5.82% como modificación menos en obras civiles"/>
    <n v="26099"/>
    <n v="48738"/>
    <n v="88387"/>
    <n v="0"/>
    <n v="11431"/>
    <n v="1208902"/>
    <n v="0"/>
    <n v="71024"/>
    <n v="0"/>
    <n v="0"/>
    <n v="1454581"/>
    <s v="No hubo mayores variaciones solo el aumento del 5.82% como modificación menos en obras civiles"/>
    <n v="3527"/>
    <x v="0"/>
    <n v="26099"/>
    <n v="48738"/>
    <n v="87898"/>
    <n v="0"/>
    <n v="11431"/>
    <n v="1205864"/>
    <n v="0"/>
    <n v="71024"/>
    <n v="0"/>
    <n v="0"/>
    <n v="1451054"/>
    <n v="27196"/>
    <n v="50005"/>
    <n v="89066"/>
    <n v="0"/>
    <n v="11628"/>
    <n v="1234005"/>
    <n v="0"/>
    <n v="72871"/>
    <n v="0"/>
    <n v="0"/>
    <n v="1484771"/>
    <s v="La ejecución se desarrollo positivamente"/>
    <n v="32028"/>
    <n v="50067"/>
    <n v="89444"/>
    <n v="0"/>
    <n v="6948"/>
    <n v="1135608"/>
    <n v="0"/>
    <n v="73072"/>
    <n v="0"/>
    <n v="0"/>
    <n v="1387167"/>
    <n v="0"/>
    <n v="25351"/>
    <n v="50068"/>
    <n v="105042"/>
    <n v="0"/>
    <n v="13455"/>
    <n v="1240238"/>
    <n v="0"/>
    <n v="67008"/>
    <n v="0"/>
    <n v="0"/>
    <n v="1501162"/>
    <n v="27194"/>
    <n v="50005"/>
    <n v="89555"/>
    <n v="0"/>
    <n v="13455"/>
    <n v="1240238"/>
    <n v="0"/>
    <n v="72871"/>
    <n v="0"/>
    <n v="0"/>
    <n v="1493318"/>
    <n v="8.2178281346081619"/>
    <n v="7.6523590887038084"/>
    <n v="9.2135666532817684"/>
    <n v="-0.52252854788490399"/>
    <m/>
    <n v="1907.1749680715197"/>
    <n v="1583.9565772669221"/>
    <s v="No existe diferencia entre el monto contratado  y el gastado._x000a__x000a_El Monto de obra civil varia un 9,21% por sobre el monto recomendado, lo que se estima normal en los proyectos de inversión._x000a_No así las variaciones en consultoría (-15%) y en gastos administrativos (94%) que se estiman excesivas, si bien no afectan al desempeño total del proyecto, manteniéndose este dentro del rango de variación inferior al 10% (7,65)"/>
    <s v="Variación de 0 a +-10%"/>
    <s v="Variación de 0 a +-10%"/>
    <s v="Grande"/>
    <s v="Grande"/>
    <s v="ANA MARIA JARAMILLO REYES"/>
    <x v="1"/>
    <s v=" "/>
    <s v=""/>
    <s v=" "/>
    <s v=""/>
    <s v="SI"/>
    <n v="1387167"/>
    <n v="66356"/>
    <n v="4.7835624694070722"/>
    <s v="El contrato se adjudico por $1.139.999.999 y sufrió un aumento de obra de M$66.356 correspondiente al 5,82% correspondientes a mejoras estructurales."/>
    <x v="0"/>
    <s v="NO"/>
    <m/>
    <m/>
    <m/>
    <m/>
    <s v="El proyecto no tuvo  reevaluaciones , solo tuvo un aumento de contrato inferior al 10% debido a la necesidad de mejoras estructurales, lo que se estima como normal dentro de la ejecución de proyectos"/>
    <x v="0"/>
    <s v="COSTO EQUIVALENTE POR ATENCION"/>
    <n v="18"/>
    <n v="19"/>
    <n v="5.555555555555558"/>
    <x v="2"/>
    <s v=""/>
    <m/>
    <m/>
    <m/>
    <s v="El costo anual equivalente por atencion aumenta  un 5,56%, de 18 mil pesos a 19 mil pesos por atencion, debido al aumento de 7,65 % en los costos del proyecto respecto a lo recomendado, si bien el aumento es razonable, el indicador es alto comparativamente a otros CESFAM, debido a lo reducido de la Poblacion."/>
    <x v="1"/>
    <s v="El proyecto en terminos de magnitud se desarrolla de acuerdo a lo recomendado._x000a_Los costos superan en un  7, 65 % los montos recomendados, lo que se estima como normal o esperado para los proyectos de inversion. Consecuentemente el indicador de costo por atencion aumenta un 6,5% lo que se estima normal._x000a_Respecto al plazo, este resulta el doble de los 12 meses estimados al momento de la recomendacion, explicandose esto principalmente por dos meses de aumento de plazo de contrato y una programacion  inadecuada de la adquisicion de equipos, tomando esta ultima mas de un año para equipos de baja complejidad._x000a_La unidad tecnica/financiera proporciona muy poca informacion  que explique las diferencias , lo que en este proyecto no resulta  complicado ya que en terminos generales se aprecia que se desarrolla de acuerdo a lo esperado, salvo en aspectos de plazo y de gasto en itemes de consultoria y gastos administrativos."/>
    <s v="ALEJANDRA MONTERO BARRERA"/>
    <s v="SEREMI DE DESARROLLO SOCIAL REGION DEL BIO BIO"/>
    <s v="FERNANDA MATURANA DIAZ"/>
    <s v="DEPARTAMENTO DE ESTUDIOS - MDS"/>
  </r>
  <r>
    <s v="30051562-0"/>
    <s v="REPOSICION CON ELEVACION CATEGORIA DE LA SUBCOM. CHIGUAYANTE"/>
    <x v="2"/>
    <x v="2"/>
    <s v="CONCEPCION"/>
    <s v="CHIGUAYANTE"/>
    <s v="8 - REGION DEL BIO BIO"/>
    <x v="3"/>
    <x v="3"/>
    <x v="47"/>
    <x v="1"/>
    <x v="1"/>
    <s v="GOBIERNO REGIONAL - REGION DEL BIO BIO"/>
    <s v="GOBIERNO REGIONAL"/>
    <s v="GOBIERNO REGIONAL"/>
    <s v="FINALIZADO"/>
    <x v="1"/>
    <s v="PERFIL"/>
    <s v="EL PROYECTO PERMITIRÁ SATISFACER LAS NECESIDADES DE INFRAESTRUCTURA PARA EL FUNCIONAMIENTO ÓPTIMO DE UN CUARTEL POLICIAL, PERMITIENDO MEJORAR LAS ACTUALES CONDICIONES LABORALES Y DE HABITABILIDAD DEL PERSONAL, QUE EN CONSECUENCIA REPERCUTE EN EL SERVICIO POLICIAL QUE SE DESARROLLA."/>
    <s v="EL PROYECTO CONSISTE EN LA REPOSICIÓN DE LA SUBCOMISARÍA DE CARABINEROS DE CHIGUAYANTE EN EL TERRENO ACTUAL DE UNA SUPERFICIE PROXIMADA DE 5.000 MT2. SE CONTEMPLA  ENTRE OTROS RECINTOS LA CONSTRUCCIONDE SALAS DE ESPERA PARA EL PUBLICO, CALABOZOS PARA LOS DETENIDOS, SALA DE ARMAS, SALA DE GUARDIA, ETC._x000a_TAMBIEN  SE CONTEMLA LA ADQUISICION DEL EQUIPAMIENTO Y MOBILIARIO NECESARIO PARA REALIZAR LAS LABORES PROPIAS DEL FUNCIONAMIENTO DE ESTE RECINTO POLICIAL"/>
    <n v="128162"/>
    <s v=" "/>
    <s v=" "/>
    <s v=" "/>
    <n v="15"/>
    <n v="0"/>
    <s v="No se desarrolla Asesoría a la Inspección Fiscal por ende no hay gasto en este ITEM"/>
    <n v="-100"/>
    <n v="3"/>
    <n v="5"/>
    <s v="La compra del equipamiento la vio carabineros con el gobierno regional y tuvo un pequeño retraso "/>
    <n v="66.666666666666671"/>
    <n v="3"/>
    <n v="8"/>
    <s v="La compra de los equipos la generó el gobierno regional con carabineros pero esta tuvo un pequeño retraso "/>
    <n v="166.66666666666666"/>
    <m/>
    <m/>
    <m/>
    <m/>
    <n v="3"/>
    <n v="50"/>
    <s v="Debido a que se generaron 2 llamados a licitación el plazo se extendió, lo que ademas genero gasto hasta la liquidación por eso el aumento en plazo efectivo"/>
    <n v="1566.6666666666667"/>
    <n v="12"/>
    <n v="11"/>
    <s v="Res 18 del 26.08.15 tramitado 14.09.15 que adj. contrato por un monto de $2.249.828.548.-_x000a_Res 1775 del 17.12.15 que modifica contrato y reprograma contenido de etapas_x000a_Res 117 del 26.01.16  que disminuye -$4.917.- y se reprograman contenidos de etapas _x000a_Res 362 del 21.03.16 reprogramación de contenidos de etapas _x000a_Res 1118 del 04.08.16 que disminuye -$5.617.- y otorga 30 días mas de plazo"/>
    <n v="-8.3333333333333375"/>
    <s v="Variación de -30% a -0%"/>
    <n v="1"/>
    <n v="30"/>
    <m/>
    <m/>
    <m/>
    <m/>
    <m/>
    <m/>
    <m/>
    <m/>
    <n v="2"/>
    <n v="42"/>
    <s v="Se produjeron 2 llamados a licitación por lo tanto se generaron 2 pagos de premios y por eso la diferencia entre el plazo recomendado y el real_x000a_En el primer llamado se genero un pago de premio mediante Res 149 del 06.02.2015 por un monto de $16.227.000.- equivalente al 1% de la inversión estimada_x000a_En el segundo llamado se generó un pago de premio mediante Res 515 del 07.05.2018 por un monto de $13.169.610 equivalente al 0,6% de  la inversión estimada"/>
    <n v="2000"/>
    <n v="18"/>
    <n v="18"/>
    <n v="50"/>
    <n v="50"/>
    <n v="0"/>
    <s v="El aumento de plazo se debió a que se generaron dos llamados a licitación "/>
    <n v="177.77777777777777"/>
    <n v="177.77777777777777"/>
    <s v="El proyecto se ejecutó en un plazo de 50 meses, un 177.78% sobre el plazo total originalmente recomendado. _x000a_Los item de otros gastos y gastos administrativos se extienden en demasía debido a  los procesos de licitación._x000a_los item de obras civiles y equipamientos se extienden debido a los dos procesos de licitación fallida y las posteriores modificaciones de contratos y revaluación._x000a_Se produjeron 2 llamados a licitación por lo tanto se generaron 2 pagos de premios y por eso la diferencia entre el plazo recomendado y el real_x000a_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 el aumento de plazo se debió a que se generaron dos llamados a licitación, además de las modificaciones de contrato._x000a_En el primer llamado se genero un pago de premio mediante Res 149 del 06.02.2015 por un monto de $16.227.000.- equivalente al 1% de la inversión estimada En el segundo llamado se generó un pago de premio mediante Res 515 del 07.05.2018 por un monto de $13.169.610 equivalente al 0,6% de  la inversión estimada."/>
    <s v="Variación &gt; al 100%"/>
    <s v="Mayor a 3 años"/>
    <s v="06/10/2015"/>
    <n v="2366960"/>
    <n v="2001"/>
    <n v="2368961"/>
    <n v="2368959"/>
    <n v="2"/>
    <s v="En el primer llamado se genero un pago de premio mediante Res 149 del 06.02.2015 por un monto de $16.227.000.- equivalente al 1% de la inversión estimada_x000a_En el segundo llamado se generó un pago de premio mediante Res 515 del 07.05.2018 por un monto de $13.169.610 equivalente al 0,6% de  la inversión estimada_x000a_Res 18 del 26.08.15 tramitado 14.09.15 que adj. contrato por un monto de $2.249.828.548.-_x000a_Res 1775 del 17.12.15 que modifica contrato y reprograma contenido de etapas_x000a_Res 117 del 26.01.16  que disminuye -$4.917.- y se reprograman contenidos de etapas _x000a_Res 362 del 21.03.16 reprogramación de contenidos de etapas _x000a_Res 1118 del 04.08.16 que disminuye -$5.617.- y otorga 30 días mas de plazo"/>
    <s v="BIP = SIGFE"/>
    <x v="1"/>
    <n v="1582"/>
    <n v="1582"/>
    <n v="100"/>
    <s v="No hubo cambio en la superficie del proyecto"/>
    <s v="El proyecto no tuvo variaciones de magnitud."/>
    <x v="2"/>
    <s v="Obs. generales de limpieza, sellos, encuentros de piso y losas de escaleras, rosetas de llave de paso,repasar pinturas entre otras. Todas fueron reparadas "/>
    <s v="18/11/2016"/>
    <s v="Revisar filtraciones varias, sellos fisuras menores y sellos de pavimentos exteriores "/>
    <s v="03/04/2018"/>
    <s v="SI"/>
    <s v="10/11/2016"/>
    <s v="No hay problemas en la operación del proyecto"/>
    <s v=""/>
    <x v="0"/>
    <s v="En la fachada se genero oxido en los tensores de los quiebra-vista o parasoles exteriores pero en general no tuvo mayores problemas"/>
    <s v="MARIA GABRIELA ZAPATA"/>
    <x v="24"/>
    <s v="HERNAN OSVALDO SEPULVEDA CISTERNAS"/>
    <s v="SEREMI DE DESARROLLO SOCIAL REGION DEL BIO BIO"/>
    <s v="LOURDES VELEZ"/>
    <s v="DEPARTAMENTO DE ESTUDIOS - MDS"/>
    <s v="30/08/2013"/>
    <s v="30/08/2013"/>
    <n v="0"/>
    <s v="30/10/2013"/>
    <n v="61"/>
    <s v="02/09/2014"/>
    <n v="307"/>
    <s v="26/08/2015"/>
    <n v="358"/>
    <s v="26/08/2015"/>
    <n v="358"/>
    <s v="06/10/2015"/>
    <n v="41"/>
    <s v="29/12/2015"/>
    <n v="84"/>
    <n v="851"/>
    <n v="851"/>
    <s v="SIN OBSERVACIONES"/>
    <s v="A PAGO CONTRA RECEPCION"/>
    <n v="3"/>
    <s v=""/>
    <s v=""/>
    <s v=""/>
    <s v=""/>
    <s v=""/>
    <s v=""/>
    <s v="SI"/>
    <s v="Carabineros de Chile"/>
    <s v="Unidad Técnica; Dirección de Arquitectura MOP. _x000a_Postuló conjuntamente diseño y ejecución"/>
    <n v="28935"/>
    <n v="54488"/>
    <n v="127128"/>
    <n v="0"/>
    <n v="2001"/>
    <n v="1622771"/>
    <n v="0"/>
    <n v="0"/>
    <n v="39848"/>
    <n v="0"/>
    <n v="1875171"/>
    <n v="28935"/>
    <n v="54488"/>
    <n v="127128"/>
    <n v="0"/>
    <n v="2001"/>
    <n v="1622771"/>
    <n v="0"/>
    <n v="0"/>
    <n v="39848"/>
    <n v="0"/>
    <n v="1875171"/>
    <s v="CON FECHA 31/12/2014 A TRAVÉS DE RESOLUCIÓN N°3958 SE APRUEBA MODIFICACIÓN DE CONVENIO, RESPECTO A LOS MONTOS INICIALMENTE APROBADOS, QUEDANDO DE LA SIGUIENTE MANERA:_x000a_EQUIPAMIENTO: $55.298.000.000_x000a_EQUIPOS: $129.017.000_x000a_G. ADMINISTRATIVOS: $2.031.000_x000a_OBRAS CIVILES: $2.194.935.000_x000a_CONSULTORIAS: $29.365.000_x000a_OTROS GASTOS: $40.440.000"/>
    <n v="0"/>
    <n v="44077"/>
    <n v="43667"/>
    <n v="0"/>
    <n v="2001"/>
    <n v="2249829"/>
    <n v="0"/>
    <n v="0"/>
    <n v="29397"/>
    <n v="0"/>
    <n v="2368971"/>
    <s v="OBRAS CIVILES:_x000a_EMPRESA INGETAL INGENIERÍA Y CONSTRUCCIÓN S.A. _x000a_MONTO CONTRATO INICIAL: $2.249.828.548 MONTO CONTRATO FINAL: $2.249.818.014 (MODIFICACIÓN DE CONTRATO POR DISMINUCIÓN DE OBRAS POR $4.917 y $5.617 Resolución N°117 y N°1118 del 28/01/2016 y 04/08/2016 respectivamente._x000a__x000a_EQUIPAMIENTO: _x000a_$819.047 Soc Muebles Santa Ana ltda._x000a_$3.640.125 Comercial Agustin Ltda._x000a_$207.572 Comercial Opaes Ltda._x000a_$381.785 Oficina muebles S.A_x000a_$3.133.834 Muebles Timaukel Ltda._x000a_$5.708.106 Melman S.A_x000a_$29.227 Metalurgica Silcosil_x000a_$27.144.082 Enilda Figueroa Mellado_x000a_$315.763 Comercializadora Luis Valdes Lyon Spa_x000a_$957.046 Fabrica de accesorios y muebles de oficina S.A_x000a_$212.295 Computación Integral S.A_x000a_$1.328.897 Agm y Dimag S.A_x000a_Total Equipamiento: $44.077.779 _x000a__x000a_EQUIPOS:_x000a_$6.332.334 Soc. Comercial PC Olivia Ltda._x000a_$1.369.416 Inspria IT Consultores SPA_x000a_$1.508.633 Vivanel Ltda._x000a_$1.400.826 Carolina Castro Figueroa_x000a_$16.353.333 Soluciones de Tecnología y Comunicaciones_x000a_$1.071.656 Carlos Palma Rivero y otros Ltda._x000a_$589.553 Computación Integral S.A_x000a_$12.753.173 Oceanos Azules Servicio de Consultoría Ltda._x000a_$1.309.583 Comercializadora Telenet S.A_x000a_$977.987 Espacio Bipolar Comunicaciones Ltda._x000a_Total Equipos: $43.666.494"/>
    <n v="0"/>
    <n v="43666"/>
    <n v="44078"/>
    <n v="0"/>
    <n v="2001"/>
    <n v="2249818"/>
    <n v="0"/>
    <n v="0"/>
    <n v="29397"/>
    <n v="0"/>
    <n v="2368960"/>
    <s v="OBRAS CIVILES:_x000a_29/12/2015 $269.979.426 I ETAPA_x000a_21/03/2016 $382.470.853 II ETAPA_x000a_13/05/2016 $517.460.566 III ETAPA_x000a_19/07/2016 $449.965.710 IV ETAPA_x000a_23/12/2016 $404.969.139 V ETAPA_x000a_10/04/2017 $224.972.320 VI ETAPA_x000a__x000a_EQUIPAMIENTO:_x000a_15/11/2016 $819.047_x000a_15/11/2016 $3.840.125_x000a_15/11/2016 $207.572_x000a_15/11/2016 $381.785_x000a_13/12/2016 $3.133.834_x000a_30/12/2016 $5.708.106_x000a_30/12/2016 $29.227_x000a_30/12/2016 $27.144.082_x000a_30/12/2016 $315.763_x000a_31/03/2017 $957.046_x000a_12/05/2017 $212.295_x000a_12/05/2017 $1.328.897_x000a__x000a_EQUIPOS:_x000a_15/11/2016 $6.332.334_x000a_29/11/2016 $1.369.416_x000a_29/11/2016 $1.508.633_x000a_30/12/2016 $1.400.826_x000a_30/12/2016 $16.353.333_x000a_30/03/2017 $1.071.656_x000a_30/03/2017 $589.553_x000a_23/05/2017 $12.753.173_x000a_09/06/2017 $1.309.583_x000a_30/06/2017 $977.987"/>
    <n v="1"/>
    <x v="1"/>
    <n v="0"/>
    <n v="44078"/>
    <n v="43666"/>
    <n v="0"/>
    <n v="2001"/>
    <n v="2249818"/>
    <n v="0"/>
    <n v="0"/>
    <n v="29396"/>
    <n v="0"/>
    <n v="2368959"/>
    <n v="0"/>
    <n v="46504"/>
    <n v="45631"/>
    <n v="0"/>
    <n v="2251"/>
    <n v="2370637"/>
    <n v="0"/>
    <n v="0"/>
    <n v="30658"/>
    <n v="0"/>
    <n v="2495681"/>
    <s v="De acuerdo al resumen financiero del proyecto, quedaron los siguientes saldos por pagar:_x000a_Obras Civiles: $10.534 (Disminución de contrato por $4.917 y $5.617)_x000a_Consultoría: $29.365.000_x000a_G. Administrativos: $30.00_x000a_Otros Gastos: $24.213"/>
    <n v="35602"/>
    <n v="67043"/>
    <n v="156421"/>
    <n v="0"/>
    <n v="2462"/>
    <n v="1996697"/>
    <n v="0"/>
    <n v="0"/>
    <n v="49030"/>
    <n v="0"/>
    <n v="2307255"/>
    <n v="2971725"/>
    <n v="0"/>
    <n v="46504"/>
    <n v="45632"/>
    <n v="0"/>
    <n v="2252"/>
    <n v="2424842"/>
    <n v="0"/>
    <n v="0"/>
    <n v="30659"/>
    <n v="0"/>
    <n v="2549889"/>
    <n v="0"/>
    <n v="46504"/>
    <n v="45633"/>
    <n v="0"/>
    <n v="2252"/>
    <n v="2370637"/>
    <n v="0"/>
    <n v="0"/>
    <n v="30659"/>
    <n v="0"/>
    <n v="2495685"/>
    <n v="10.516132807166967"/>
    <n v="8.1668476176235405"/>
    <n v="18.727929175032564"/>
    <n v="-2.1257395910174948"/>
    <n v="-16.018978875905411"/>
    <n v="1577.5505689001263"/>
    <n v="1498.5063211125157"/>
    <s v="Lo montos contratados y costos reales del proyecto presentan aumentos respecto al monto recomendado de 10.52% y 8.17% respectivamente. Se realizan aumentos y disminuciones de obras y se reprograma carta gantt con aumento de plazos. Hubo cuatro modificaciones de contrato prácticamente a costo cero, pero no se indica en qué consistieron  estas modificaciones._x000a_El proyecto fue revaluado una vez debido a que las ofertas presentadas durante las licitaciones superaban el monto y por tanto fue necesario actualizarlo. "/>
    <s v="Variación de 0 a +-10%"/>
    <s v="Variación del 10% al 20%"/>
    <s v="Grande"/>
    <s v="Grande"/>
    <s v="JACQUELINE CARRASCO MUÑOZ"/>
    <x v="9"/>
    <s v="HERNAN OSVALDO SEPULVEDA CISTERNAS"/>
    <s v="SEREMI DE DESARROLLO SOCIAL REGION DEL BIO BIO"/>
    <s v="LOURDES VELEZ"/>
    <s v="DEPARTAMENTO DE ESTUDIOS - MDS"/>
    <s v="SI"/>
    <n v="2307255"/>
    <n v="-10"/>
    <n v="-4.3341546556405772E-4"/>
    <s v="El contrato se modifico en -10 mil pesos en sus obras civiles y se reprogramaron sus etapas, solo aumentando el plazo contractual en 30 días año 2016._x000a_OBRAS CIVILES:_x000a_EMPRESA INGETAL INGENIERÍA Y CONSTRUCCIÓN S.A. _x000a_MONTO CONTRATO INICIAL: $2.249.828.548 MONTO CONTRATO FINAL: $2.249.818.014 (MODIFICACIÓN DE CONTRATO POR DISMINUCIÓN DE OBRAS POR $4.917 y $5.617 Resolución N°117 y N°1118 del 28/01/2016 y 04/08/2016 respectivamente."/>
    <x v="0"/>
    <s v="SI"/>
    <n v="1"/>
    <n v="2307256"/>
    <n v="2971725"/>
    <n v="28.799101616812361"/>
    <s v="Se realizan aumentos y disminuciones de obras y se reprograma carta gantt con aumento de plazos. Hubo cuatro modificaciones de contrato prácticamente a costo cero, pero no se indica en qué consistieron  estas modificaciones._x000a_El proyecto fue revaluado una vez._x000a_EL PROYECTO SE REVALUA PRODUCTO DE LA LICITACION DEL MISMO Y QUE AUMENTO_x000a_SUS COSTOS EN MAS DE UN 10% DE LO ORIGINALMENTE APROBADO. ANALIZADOS LOS_x000a_NUEVOS ANTECEDENTES SE OTORGA LA RECOMENDACIÓN FAVORABLE A LA INICIATIVA_x000a_DE INVERSIÓN, QUE PERMITIRÁ REPONER Y ELEVAR A LA CATEGORÍA DE COMISARÍA,_x000a_LA ACTUAL SUBCOMISARÍA DE CHIGUAYANTE._x000a_SE DEBE HACER PRESENTE QUE LA LICITACIÓN EFECTUADA POR LA UNIDAD TÉCNICA_x000a_FUE A TRAVÉS DE LA MODALIDAD PAGO CONTRA RECEPCIÓN LO QUE PUEDE EXPLICAR_x000a_EN ALGUNA MEDIDA EL MAYOR COSTO EN RELACIÓN A LO ORIGINALMENTE APROBADO"/>
    <x v="1"/>
    <s v="VALOR ACTUALIZADO COSTOS INV. OPER. Y MANTEN."/>
    <n v="2355043"/>
    <n v="2355043"/>
    <n v="0"/>
    <x v="1"/>
    <s v="COSTO ANUAL EQUIVALENTE"/>
    <n v="247511"/>
    <n v="247511"/>
    <n v="0"/>
    <s v="la iniciativa no tuvo variaciones en sus indicadores económicos."/>
    <x v="2"/>
    <s v="El proyecto se desarrolla en términos de lo proyectado, tanto en la magnitud como en el monto contratado. Modificaciones dentro del 10%_x000a_PLazos: el proyecto tuvo una gran variación en el ´plazo debido a los procesos de licitación fallidos mas las modificaciones de contrato y revaluación._x000a_Gastos: no hubo variación en las obras civiles, pero si las hubo en los equipamiento (70%) menor, situación que no es explicada por la unidad tecnica ni financiera._x000a_Magnitud: el proyecto no presenta modificaciones en su magnitud, manteniendo la misma superficie definida en su programa arquitectónico._x000a_No se observa un beneficio evidente en haber ejecutado el proyecto con modalidad &quot;Pago contra recepción&quot;"/>
    <s v="HERNAN OSVALDO SEPULVEDA CISTERNAS"/>
    <s v="SEREMI DE DESARROLLO SOCIAL REGION DEL BIO BIO"/>
    <s v="LOURDES VELEZ"/>
    <s v="DEPARTAMENTO DE ESTUDIOS - MDS"/>
  </r>
  <r>
    <s v="30071792-0"/>
    <s v="REPOSICION CON RELOCALIZACION CUARTEL 4° CIA. BOMBEROS DE YUMBEL, "/>
    <x v="2"/>
    <x v="2"/>
    <s v="BIO BIO"/>
    <s v="YUMBEL"/>
    <s v="8 - REGION DEL BIO BIO"/>
    <x v="3"/>
    <x v="3"/>
    <x v="48"/>
    <x v="1"/>
    <x v="1"/>
    <s v="GOBIERNO REGIONAL - REGION DEL BIO BIO"/>
    <s v="GOBIERNO REGIONAL"/>
    <s v="GOBIERNO REGIONAL"/>
    <s v="FINALIZADO"/>
    <x v="1"/>
    <s v="PERFIL"/>
    <s v="LA 4° CIA. DE BOMBEROS DE YUMBEL, DESARROLLA UNA IMPORTANTE LABOR COMUNITARIA EN LA CIUDAD DE YUMBEL. PRODUCTO DEL TERREMOTO DEL 27/F LA CONTRUCCION QUE UTILIZABAN SUFRIO GRAVES DAÑOS ESTRUCTURALES, POR LO TANTO EN LA ACTUALIDAD  NO CUENTAN CON ESPACIO PARA SUS LABORES PROPIAS."/>
    <s v="SE PROYECTA PRIMERAMENTE LA CONTRATACION DE LOS ESTUDIOS DE INGENIERIA Y ESPECIALIDADES, NECESARIOS PARA LUEGO REALIZAR LA CORRECTA CONSTRUCCION DE UN EDIFICIO DE DOS PISOS, EN ALBAÑILERÍA REFORZADA Y HORMIGÓN ARMADO, CON UNA SUPERFICIE PROYECTADA DE 464,04 M², ESTUCO INTERIOR Y EXTERIOR, CERÁMICOS EN PISO Y MUROS DE BAÑOS Y COCINAS, CERÁMICOS EN TODOS LOS PISOS A EXCEPCIÓN DE LA SALA DE MÁQUINA QUE LLEVARÁ BALDOSAS. LOS RECINTOS PROYECTADOS SON, HALL DE ACCESO, SECRETARIA, SALA DE CONTROL, OFICINA CAPITÁN, OFICINA DIRECTOR, OFICINA TENIENTE, ESTAR, COCINA, SALA DE MÁQUINAS, SS.HH. DAMAS Y VARONES, TODOS EN EL PRIMER NIVEL. ADEMAS, SALA MULTIUSO, DORMITORIOS, SS.HH., COCINA Y OTROS PARA LA GUARDIA, TODOS EN EL 2° NIVEL. SE SUMA A LOS COSTOS DE LA CONSULTORIA, LA CONTRATACION DE UN PROFESIONAL ASESOR DE LA ITO DURANTE TODO EL PERIODO QUE DURE LA EJECUCION DE LA OBRA (7 MESES). SE CONSIDERA ADEMAS LA COMPRA DE EQUIPOS (COMPUTACIONALES Y DE COMUNICACION) Y EL EQUIPAMIENTO DE TODAS LAS DEPENDENCIAS."/>
    <n v="3743"/>
    <s v="BOMBEROS"/>
    <s v=" "/>
    <s v=" "/>
    <n v="9"/>
    <n v="15"/>
    <s v="CONSULTORIA:_x000a__x000a_CONTRATO 1 &quot;ETAPA DISEÑO&quot;_x000a__x000a_- SE DA INICIO AL DISEÑO MEDIANTE CONTRATO DE FECHA 10.10.2013, Y TERMINO 04.03.2014.-_x000a__x000a_CONTRATO 2 &quot;ASERIA DE INSPECCIÓN TÉCNICA - ATO&quot;._x000a__x000a_- SE DA INICIO 30.05.2014 Y TERMINO EL 31.12.2014 (7 MESES).-"/>
    <n v="66.666666666666671"/>
    <n v="4"/>
    <n v="9"/>
    <s v="EN EL PLAZO RECOMENDADO SE CONSIDERO UN PLAZO APROPIADO EN SENTIDO DE EFECTUAR UN PROCESO DE ADQUISICIÓN DE EQUIPAMINETOS, SIN EMBARGO SE DESARROLLO UN SOLO PROCESO DE LICITACIÓN QUE INCLUYÓ: OBRAS CIVILES, EQUIPOS Y EQUIPAMIENTO, POR LO TANTO, CONTRACTUALMENTE EXISTIÓ UN SOLO PLAZO GENERAL PARA TODOS LOS ÍTEMS, CON UNA MISMA EMPRESA CONTRATISTA."/>
    <n v="125"/>
    <n v="4"/>
    <n v="9"/>
    <s v="EN EL PLAZO RECOMENDADO SE CONSIDERO UN PLAZO APROPIADO EN SENTIDO DE EFECTUAR UN PROCESO DE ADQUISICIÓN DE EQUIPOS, SIN EMBARGO SE DESARROLLO UN SOLO PROCESO DE LICITACIÓN QUE INCLUYÓ OBRAS CIVILES, EQUIPOS Y EQUIPAMIENTO, POR LO TANTO, CONTRACTUALMENTE EXISTIÓ UN SOLO PLAZO GENERAL PARA TODOS LOS ÍTEMS, CON UNA MISMA EMPRESA CONTRATISTA."/>
    <n v="125"/>
    <m/>
    <m/>
    <m/>
    <m/>
    <m/>
    <m/>
    <m/>
    <m/>
    <n v="8"/>
    <n v="9"/>
    <s v="- EL PLAZO CONTRACTUAL DE LA OBRA ERA DE 210 DÍAS CORRIDOS (INCLUÍA OBRAS CIVILES, EQUIPOS Y EQUIPAMIENTOS), CON FECHA DE INICIO EL 31 DE MAYO DEL 2014 Y FECHA DE TERMINO 26 DE DICIEMBRE DEL 2014._x000a_- SE CONSIDERO UNA AMPLIACIÓN DE PLAZO POR 45 DÍAS A PARTIR DEL 27.12.2014, QUEDANDO COMO NUEVA FECHA DE TERMINO EL DIA 09.02.2015, AMBAS FECHAS INCLUSIVE. EL AUMENTO DE PLAZO SE OTORGA ACOGIENDO LO ARGUMENTADO POR LA ITO MEDIANTE ORD. N°259 DE FECHA 11.11.2014, QUE EN LO QUE INTERESA INDICA QUE LA EMPRESA VIO AFECTADA SU PROGRAMACIÓN DE OBRA, POR CUANTO LOS ESTADOS DE PAGOS 01, 02 Y 03 NO FUERON CANCELADOS EN FORMA MENSUAL, COMO SE ESTIPULABA EN LAS RESPECTIVAS BASES DE LICITACIÓN, DEBIDO A QUE A PESAR DE HABER ENVIADO EN FORMA OPORTUNA LOS FLUJOS DE CAJA AL GOBIERNO REGIONAL, DENTRO DE LOS 5 PRIMEROS DIAS DE CADA MES (COMO SE ESTIPULA EN EL RESPECTIVO CONVENIO MANDATO), ESTOS NO FUERON CANCELADOS POR LA UNIDAD FINANCIERA, ADUCIENDO NO TENER LA DISPONIBILIDAD PRESUPUESTARIA RESPECTIVA. ESTO SIGNIFICÓ QUE LA EMPRESA TUVO QUE ASUMIR LOS COSTOS DE LA OBRA POR 4 MESES SIN RECIBIR PAGO ALGUNO, LO CUAL SIGNIFICÓ LA IMPOSIBILIDAD DE CONTRAER COMPROMISOS ECONÓMICOS DE PARTIDAS IMPORTANTES TALES COMO; CUBIERTA, VENTANAS, PORTÓN, ENTRE OTROS. _x000a_- LA OBRA TENIA NUEVA FECHA DE TERMINO EL 09.02.2015 Y LA REAL DE TERMINO FUE EL 13 DE MARZO DEL 2015, POR LO TANTO TUVO 28 DÍAS CORRIDOS DE ATRASO, LO CUAL SIGNIFICO UNA MULTA DE $29.081.640.-_x000a_- LA EMPRESA CONTRATISTA NO ESTUVO DE ACUERDO CON LA MEDIDA DE COBRO DE LA MULTA, POR LO TANTO NO HICIERON EFECTIVO EL ULTIMO ESTUDIO DE PAGO, REALIZANDO DIVERSAS DILIGENCIAS EN GOBIERNO REGIONAL Y CONTRALORÍA._x000a_- SE ENTIENDE QUE POR ESTE MOTIVO, EL GOBIERNO REGIONAL EXTENDIÓ LA FECHA CONTRACTUAL HASTA EL 16.03.2017, ESPERANDO QUE LA EMPRESA REALIZARA DICHO COBRO LO CUAL A LA FECHA DE ESTA EVALUACIÓN NO HA OCURRIDO."/>
    <n v="12.5"/>
    <s v="Variación de 0 a 30%"/>
    <n v="1"/>
    <n v="45"/>
    <m/>
    <m/>
    <m/>
    <m/>
    <m/>
    <m/>
    <m/>
    <m/>
    <m/>
    <m/>
    <m/>
    <m/>
    <n v="9"/>
    <n v="9"/>
    <n v="17"/>
    <n v="17"/>
    <n v="0"/>
    <s v="BÁSICAMENTE LAS DIFERENCIAS DE PLAZOS SE ORIGINAN POR DOS MOTIVOS:_x000a__x000a_- EN LOS ITEMS : OBRAS CIVILES, EQUIPOS Y EQUIPAMIENTOS, SI BIEN EXISTIÓ UN AUMENTO DE PLAZO POR 45 DÍAS, EL MAYOR INCREMENTO DE PLAZO SE DEBE A QUE EL ULTIMO ESTADO DE PAGO A LA FECHA NO HA SIDO COBRADO, POR CUANTO LA EMPRESA SE LE CURSÓ UNA MULTA POR UN VALOR MUY SIMILAR A DICHO ESTADO DE PAGO, POR LO QUE NO EFECTUÓ SU COBRO. SIN EMBARGO, LA UNIDAD FINANCIERA PRORROGO SU TERMINO ESPARANDO EL POSIBLE COBRO._x000a__x000a_- TAMBIÉN EN EL ITEM CONSULTORÍA SE CONSIDERO EL CONTRATO ASOCIADO A LA ETAPA DE DISEÑO, EL CUAL CULMINO CON FECHA 04.03.2014, LUEGO DE LO CUAL SE GENERÓ UN PROLONGADO TIEMPO MUERTO HASTA LA CONTRATACIÓN DEL ATO, ASOCIADO AL MISMO ITEM, EL CUAL SE REALIZÓ ENTRE EL 30.05.2014 Y EL 31.12.2014.-"/>
    <n v="88.888888888888886"/>
    <n v="88.888888888888886"/>
    <s v="Hubieron dos contratos de consultorías: el primero para elaborar el diseño que duró 4 meses y el segundo  por 7 meses para inspección de obras civiles. con 2 meses de tiempo muerto previo a la ejecución de las obras civiles_x000a_El contrato de obras civiles incluyo la compra de equipos y equipamientos. El contrato inicial fue por 7 meses, posteriormente hubo un aumento de plazo de 1,5 meses, por falta de pago por 3 meses por el GORE lo que significó reprogramar las obras y un atraso de 0,5 meses, cobrando una multa al contratista."/>
    <s v="Variación del 50% al 100%"/>
    <s v="Dos Años"/>
    <s v="31/05/2014"/>
    <n v="406198"/>
    <n v="0"/>
    <n v="406198"/>
    <n v="406197"/>
    <n v="1"/>
    <s v="OBRAS CIVILES (INCLUYE EQUIPOS Y EQUIPAMIENTOS, LOS CUALES NO FUERON COBRADOS POR LA EMPRESA CONTRATISTA):_x000a_ - CONTRATO CON EMPRESA CONSTRUCTORA E INGENIERÍA LOS HUALLES LTDA., CON FECHA 26.05.2014, POR UN MONTO DE $411.989.900..-_x000a_  PAGADO A LA FECHA $382.518.291,  SALDO PENDIENTE DE PAGO POR NEGATIVA DE COBRO DEL CONTRATISTA $29.471.609.-_x000a__x000a_CONSULTORIA: _x000a_CONTRATO 1: DISEÑO, CON CONSULTOR CELSO MONSALVE POR UN MONTO DE $17.800.000.-_x000a_CONTRATO 2: ASISTENCIA TÉCNICA DE OBRAS - ATO: CON EL SR. LEOPOLDO NAVARRETE NAVARRETE, CONSTRUCTOR CIVIL, POR UN MONTO DE $5.880.000.-"/>
    <s v="BIP = SIGFE"/>
    <x v="1"/>
    <n v="464"/>
    <n v="464"/>
    <n v="100"/>
    <s v="NO EXISTIERON MODIFICACIONES DE MAGNITUDES EN ESTE PROYECTO."/>
    <s v="No hubo cambios en la magnitud del proyecto."/>
    <x v="2"/>
    <s v="CON FECHA 26.03.2015, SE LEVANTA ACTA DE RECEPCIÓN PROVISORIA CON OBSERVACIONES, DONDE SE ENUMERAN LOS SIGUIENTES ALCANCES:_x000a__x000a_1° NIVEL:_x000a__x000a_OFICINA SECRETARIO:_x000a_-_x0009_REPONER TUBO FLUORESCENTE QUE NO ENCIENDE._x000a_-_x0009_MEJORAR REMATE CAJA DERIVACIÓN._x000a__x000a_OFICINA TENIENTE:_x000a_-_x0009_REPONER TUBO FLUORESCENTE QUE NO ENCIENDE._x000a_-_x0009_MEJORAR TERMINACIÓN CAJA DERIVACIÓN TELÉFONOS._x000a__x000a_SALA DE CONTROL:_x000a_-_x0009_REPONER TUBO FLUORESCENTE QUE NO ENCIENDE._x000a_-_x0009_REPONER TAPA ENCHUFE TRIPLE UBICADO EN SECTOR SUPERIOR._x000a_-_x0009_MEJORAR DISPOSICIÓN Y BAJADA CONJUNTO DE CABLES DESDE CIELO FALSO A CAJA DE CONTROL._x000a_-_x0009_MEJORAR INSTALACIÓN DE DIARIO MURAL._x000a__x000a_OFICINA CAPITÁN:_x000a_-_x0009_REVISAR PERSIANA, NO FUNCIONA CORRECTAMENTE._x000a__x000a_HALL Y PASILLO DE ACCESO:_x000a_-_x0009_MEJORAR DISPOSICIÓN DE CIELO FALSO, EN ESQUINA SALA DE CONTROL CON PASILLO HACIA SALA DE MÁQUINAS._x000a__x000a_OFICINA DIRECTOR:_x000a_-_x0009_REPONER TUBO FLUORESCENTE QUE NO ENCIENDE._x000a__x000a_ESTAR COCINA:_x000a_-_x0009_LIMPIAR ALFOMBRA DE ESTAR._x000a_-_x0009_MEJORAR UBICACIÓN TOPE DE GOMA PUERTA DE ACCESO A SALA DE MÁQUINA (QUE LA PUERTA TOQUE DONDE CORRESPONDE)._x000a_-_x0009_MEJORAR TERMINACIÓN Y DESPLAZAMIENTO PUERTA DOBLE DE CORREDERA._x000a_-_x0009_MEJORAR INSTALACIÓN DE PIZARRA ACRÍLICA._x000a__x000a_COCINA:_x000a_-_x0009_REVISAR LLAVE LAVAPLATOS, GOTEA._x000a_-_x0009_REVISAR SIFÓN LAVAPLATOS, SE FILTRA._x000a__x000a_BAÑOS DAMAS:_x000a_-_x0009_REVISAR SIFONES POR FILTRACIONES._x000a_-_x0009_MEJORAR TAPA DE ENCHUFES._x000a__x000a__x000a__x000a__x000a__x000a__x000a__x000a__x000a__x000a__x000a__x000a__x000a__x000a__x000a__x000a__x000a_2° NIVEL:_x000a__x000a_HALL ACCESO SALA MÚLTIUSO:_x000a_-_x0009_REPONER TUBO FLUORESCENTE QUE NO ENCIENDE._x000a_-_x0009_MEJORAR FIJACIÓN EXTINTOR, TOPA CON CHAPA DE PUERTA AL ABRIRLA._x000a__x000a_SALA MULTIUSO:_x000a_-_x0009_REPONER TUBO FLUORESCENTE QUE NO ENCIENDE. SON 7 UNO POR CADA EQUIPO._x000a_-_x0009_REVISAR PESTILLO VENTANA LADO NORPONIENTE, NO CIERRA CORRECTAMENTE._x000a_-_x0009_MEJORAR DISPOSICIÓN DE PLANCHAS CIELO FALSO (ESTÁN CORRIDAS O LEVANTADAS)._x000a_-_x0009_MEJORAR SISTEMA DE FIJACIÓN PUERTA DE ACCESO, DE LA HOJA QUE DEBE QUEDAR FIJA._x000a__x000a_COCINA DE GUARDIA:_x000a_-_x0009_MEJORAR TERMINACIÓN Y DESPLAZAMIENTO PUERTA DE CORREDERA HACIA PLATAFORMA DE LANZAMIENTO._x000a_-_x0009_LIMPIEZA DE COMEDOR DE 4 SILLAS._x000a__x000a_ESTAR - GUARDIA_x000a_-_x0009_LIMPIEZA DE ALFOMBRA._x000a_-_x0009_REVISAR PESTILLO VENTANA, NO CIERRA CORRECTAMENTE._x000a_-_x0009_MEJORAR INSTALACIÓN DE PIZARRA ACRÍLICA._x000a__x000a_DORMITORIO GUARDIA VARONES:_x000a_-_x0009_REVISAR AJUSTE DE PERSIANA, ESTÁ APRETADA POR LO QUE NO BAJA CORRECTAMENTE._x000a_-_x0009_FALTA TRAMO DE GUARDAPOLVO INFERIOR, LADO CLOSET._x000a_-_x0009_MEJORAR TERMINACIÓN TABIQUE LADO CLOSET, EL CUAL CORRESPONDE A SHAFF DE CAÑÓN ESTUFA._x000a_-_x0009_LIMPIEZA DE 4 FRAZADAS._x000a__x000a_DORMITORIO GUARDIA DAMAS:_x000a_-_x0009_LIMPIEZA DE 4 FRAZADAS._x000a__x000a_OBRAS EXTERIORES:_x000a__x000a_-_x0009_MEJORAR ABRAZADERAS DE FIJACIÓN BAJADAS AGUAS LLUVIAS._x000a_-_x0009_MEJORAR PINTURA SOBRECIMIENTO, LADOS NORTE Y PONIENTE._x000a_-_x0009_EN GENERADOR MEJORAR BAJADAS CONJUNTO DE CABLES, DISPONER MEDIANTE CONDUIT O CAÑERÍA SEGÚN CORRESPONDA._x000a_-_x0009_RECLAVAR CUARTO RODÓ SOBRE PORTÓN ACCESO A SALA DE MÁQUINAS._x000a__x000a_GENERALES:_x000a__x000a_-_x0009_DESPEJAR ESCOMBROS, RESTOS DE MATERIALES, RESTOS DE INSTALACIÓN DE FAENAS Y CIERRES PROVISORIOS_x000a_-_x0009_LIMPIEZA GENERAL DE TODA LA OBRA, TANTO INTERIOR COMO EXTERIORMENTE._x000a_-_x0009_MEJORAR FIJACIÓN DE PASAMANOS EN ESCALERA._x000a__x000a__x000a_POSTERIORMENTE CON FECHA 10.04.2015, SE LEVANTA Y SUSCRIBE ACTA DE RECEPCIÓN PROVISORIA SIN OBSERVACIONES."/>
    <s v="10/04/2015"/>
    <s v="CON FECHA 21.04.2016, SE REALIZÓ RECEPCIÓN DEFINITIVA CON OBSERVACIONES, INDICANDO LOS SIGUIENTES ALCANCES:_x000a__x000a_•_x0009_REPONER ENCHUFES UBICADOS EN LA INTEMPERIE (SON 6), SE DEBEN REPONER POR ENCHUFES DISEÑADO PARA EXTERIORES, A OBJETO DE EVITAR LA FILTRACIÓN DE AGUA O HUMEDAD EN SU INTERIOR (UNO DE LOS ENCHUFES YA PRESENTA PROBLEMAS)._x000a_•_x0009_MEJORAR FIJACIÓN DE CUARTO RODÓN EN TODO EL PERÍMETRO EXTERIOR DEL RECINTO (EN VARIOS SECTORES SE ENCUENTRA DESCLAVADO)._x000a_•_x0009_REPONER CALEFÓN QUEMADO (UBICADO A LA SALIDA DE LA COCINA)._x000a_•_x0009_DAR 2 MANOS DE PINTURA A RED SECA (UBICADA EN EL HALL DEL 2° PISO)._x000a_•_x0009_CAMBIAR GOMA ANTIDESLIZANTE EN SECTOR DE DESCANSO DE ESCALERA._x000a_•_x0009_SE DEBE CAMBIAR LA CUBIERTA DEL MESÓN DE LA COCINA (SE ENCUENTRA SOPLADO)._x000a_•_x0009_TAPAR GOTERA DE AGUA EN SALA DE MÁQUINA (EN EL 3° EXTRACTOR DE AIRE). _x000a__x000a_LUEGO CON FECHA  13.05.2016, SE REALIZA ACTA DE RECEPCIÓN DEFINITIVA SIN OBSERVACIONES."/>
    <s v="16/05/2016"/>
    <s v="SI"/>
    <s v="10/04/2015"/>
    <s v="NINGUNA."/>
    <s v=""/>
    <x v="0"/>
    <s v="SIN DUDA ESTE PROYECTO TIENE EL GRAN PROBLEMA QUE LA EMPRESA CONTRATISTA, PRODUCTO DE UNA COORDINACIÓN INTERNA, NO FORMALIZÓ EN EL TIEMPO ADECUADO EL TERMINO DE OBRA, SINO QUE CON 28 DÍAS DE ATRASO, A PESAR QUE LE FUE NOTIFICADO DE QUE DEBÍAN HACERLO. ESTO GENERO UNA MULTA DE MAS DE 29 MILLONES, EQUIVALENTES APROX. AL ULTIMO ESTADO DE PAGO. ANTE LO CUAL LA EMPRESA SE SINTIÓ AFECTADA Y EFECTUÓ UNA SERIE DE ACCIONES TENDIENTES A NO VERSE AFECTADOS POR EL PAGO DE LA MULTA, LA CUAL DEBIAN CANCELAR PREVIO A CURSAR EL ULTIMO COBRO. RECURRIERON A CONTRALORIA Y GOBIERNO REGIONAL, QUIENES COMO UNIDAD FINANCIERA SE MANTIENEN COMPLETAMENTE EN CONOCIMIENTO DE ESTA PARTICULAR SITUACION. COMO NO TUVIERON PRONUNCIAMIENTO FAVORABLE, NUNCA EFECTUARON EL COBRO DE DICHO PAGO._x000a_ESTA SITUACIÓN FUE PLANTEADA MEDIANTE DIVERSOS OFICIOS AL GOBIERNO REGIONAL, TENDIENTE A CLARIFICAR EN QUE FORMA SE PONÍA TÉRMINO Y LIQUIDACIÓN DEL CONTRATO, LO CUAL RECIÉN SE PUDO CONCRETAR EL 03. DE SEPTIEMBRE DEL 2018, MEDIANTE DECRETO ALCALDICIO OBRAS N°43 DE DICHA FECHA."/>
    <s v="JOSE FIGUEROA PLACENCIA"/>
    <x v="59"/>
    <s v=" "/>
    <s v=""/>
    <s v="FERNANDA MATURANA DIAZ"/>
    <s v="DEPARTAMENTO DE ESTUDIOS - MDS"/>
    <s v="16/08/2012"/>
    <s v="18/12/2012"/>
    <n v="124"/>
    <s v="30/01/2013"/>
    <n v="43"/>
    <s v="NA"/>
    <n v="0"/>
    <s v="17/11/2013"/>
    <n v="291"/>
    <s v="26/05/2014"/>
    <n v="481"/>
    <s v="31/05/2014"/>
    <n v="5"/>
    <s v="10/07/2014"/>
    <n v="40"/>
    <n v="693"/>
    <n v="569"/>
    <s v="SIN OBSERVACIONES"/>
    <s v="A SUMA ALZADA SIN REAJUSTE"/>
    <n v="1"/>
    <s v=""/>
    <s v=""/>
    <s v=""/>
    <s v=""/>
    <s v=""/>
    <s v=""/>
    <s v="SI"/>
    <s v="MUNICIPIO"/>
    <s v="Esta iniciativa corresponde a un proyecto de reposición sismo 2010, postulada directamente a la etapa de ejecución._x000a_El análisis aplicado fueron las instrucciones entregadas por el ORD. 1803 del 30-07-2010, para iniciativas de inversión de reconstrucción sismo 2010."/>
    <n v="22390"/>
    <n v="10285"/>
    <n v="3415"/>
    <n v="0"/>
    <n v="0"/>
    <n v="380300"/>
    <n v="0"/>
    <n v="0"/>
    <n v="0"/>
    <n v="0"/>
    <n v="416390"/>
    <n v="23385"/>
    <n v="10742"/>
    <n v="3567"/>
    <n v="0"/>
    <n v="0"/>
    <n v="397187"/>
    <n v="0"/>
    <n v="0"/>
    <n v="0"/>
    <n v="0"/>
    <n v="434881"/>
    <s v="AL PROYECTO SE LE APLICO 28 DIAS DE MULTA POR ATRASO EN LA EJECUCION DE LA OBRA, SEGUN LO INDICADO EN ACTA DE RECEPCION PROVISORIA DEFINITIVA, SUSCRITA POR LA COMISION DE RECEPCION Y LO SEÑALADO EN ESTADO DE PAGO ELABORADO POR LA ITO, LO QUE EQUIVALE A UN MONTO TOTAL DE $29.081.640 ($14.881.614 Obras Civiles, $10.990.007 Equipamiento y $3.599.988 Equipos. TANTO ESTE ESTADO DE PAGO FINAL N°9  COMO LAS MULTAS, NO SE HAN COBRADO, YA QUE LA EMPRESA NO PRESENTÓ LO ANTECEDENTES PARA CURSAR EL EP Y NO PAGÓ LAS MULTAS."/>
    <n v="23680"/>
    <n v="10991"/>
    <n v="3600"/>
    <n v="0"/>
    <n v="0"/>
    <n v="397400"/>
    <n v="0"/>
    <n v="0"/>
    <n v="0"/>
    <n v="0"/>
    <n v="435671"/>
    <s v="OBRAS CIVILES (INCLUYE EQUIPAMIENTO Y EQUIPOS):_x000a_EMPRESA CONSTRUCTORA E INGENIERIA LOS HUALLES LIMITADA $397.399.905 OBRAS CIVILES_x000a_                                                                                                                       $  10.990.007 EQUIPAMIENTO_x000a_                                                                                                                       $     3.599.988 EQUIPOS._x000a__x000a_CONSULTORIAS_x000a_CONSULTOR SR. CELSO MONSALVEZ $17.800.000 (Elaboración estudios técnicos)_x000a_CONSULTOR SR. LEOPOLDO NAVARRETE NAVARRETE $5.880.00 (AITO)"/>
    <n v="23680"/>
    <n v="10990"/>
    <n v="3600"/>
    <n v="0"/>
    <n v="0"/>
    <n v="382518"/>
    <n v="0"/>
    <n v="0"/>
    <n v="0"/>
    <n v="0"/>
    <n v="420788"/>
    <s v="OBRAS CIVILES (incluye equipamiento y equipos):_x000a_10/07/2014 $27.926.722_x000a_30/07/2014 $30.021.361_x000a_08/09/2014 $48.345.359_x000a_09/10/2014 $40.039.423_x000a_11/11/2014 $42.432.121_x000a_11/11/2014 $80.840.567_x000a_16/01/2015 $66.407.380_x000a_27/02/2015 $46.505.358_x000a__x000a_CONSULTORIAS:_x000a_31/03/2014 $7.120.000_x000a_10/04/2014 $10.680.000_x000a_10/07/2014 $840.000_x000a_30/07/2014 $840.000_x000a_08/09/2014 $840.000_x000a_09/10/2014 $840.000_x000a_11/11/2014 $840.000_x000a_11/12/2014 $840.000_x000a_16/01/2015 $840.000"/>
    <n v="14591"/>
    <x v="0"/>
    <n v="23680"/>
    <n v="0"/>
    <n v="0"/>
    <n v="0"/>
    <n v="0"/>
    <n v="382517"/>
    <n v="0"/>
    <n v="0"/>
    <n v="0"/>
    <n v="0"/>
    <n v="406197"/>
    <n v="26606"/>
    <n v="0"/>
    <n v="0"/>
    <n v="0"/>
    <n v="0"/>
    <n v="425058"/>
    <n v="0"/>
    <n v="0"/>
    <n v="0"/>
    <n v="0"/>
    <n v="451664"/>
    <s v="A TRAVES DE DECRETO N°13 DEL 10/04/2015 SE APRUEBA ACTA DE RECEPCION PROVISORIA. SIN OBSERVACIONES._x000a_A TRAVES DE DECRETO N°43 DEL 03/09/2018 SE APRUEBA ACTA DE RECEPCION DEFINITA Y  LIQUIDACION FINAL DE CONTRATO."/>
    <n v="28773"/>
    <n v="12771"/>
    <n v="3700"/>
    <n v="0"/>
    <n v="0"/>
    <n v="455769"/>
    <n v="0"/>
    <n v="0"/>
    <n v="0"/>
    <n v="0"/>
    <n v="501013"/>
    <n v="0"/>
    <n v="28059"/>
    <n v="12771"/>
    <n v="3700"/>
    <n v="0"/>
    <n v="0"/>
    <n v="455769"/>
    <n v="0"/>
    <n v="0"/>
    <n v="0"/>
    <n v="0"/>
    <n v="500299"/>
    <n v="26605"/>
    <n v="12771"/>
    <n v="3700"/>
    <n v="0"/>
    <n v="0"/>
    <n v="425058"/>
    <n v="0"/>
    <n v="0"/>
    <n v="0"/>
    <n v="0"/>
    <n v="468134"/>
    <n v="-0.14251127216259318"/>
    <n v="-6.562504366154176"/>
    <n v="-6.7382818928009574"/>
    <n v="-6.4291553650916766"/>
    <m/>
    <n v="1008.9094827586207"/>
    <n v="916.07327586206895"/>
    <s v="Las obras se adjudicaron a valor nominal de los recursos aprobados para obras civiles, equipos y equipamiento, como un solo contrato ._x000a_Hubo dos contratos de consultorías, el primero para ejecutar el diseño y el segundo para contratar la inspección técnica de las obras._x000a__x000a_Las variaciones se encuentran del rango aceptable de +-10% tanto para el monto contratado como para el gastado con respecto al recomendado."/>
    <s v="Variación de 0 a +-10%"/>
    <s v="Variación de 0 a +-10%"/>
    <s v="Mediano"/>
    <s v="Mediano"/>
    <s v="JACQUELINE CARRASCO MUÑOZ"/>
    <x v="9"/>
    <s v=" "/>
    <s v=""/>
    <s v="FERNANDA MATURANA DIAZ"/>
    <s v="DEPARTAMENTO DE ESTUDIOS - MDS"/>
    <s v="NO"/>
    <m/>
    <m/>
    <m/>
    <s v=" "/>
    <x v="1"/>
    <s v="NO"/>
    <m/>
    <m/>
    <m/>
    <m/>
    <s v="El proyecto no se revaluó"/>
    <x v="0"/>
    <s v="VALOR ACTUALIZADO COSTOS INV. OPER. Y MANTEN."/>
    <n v="329592"/>
    <n v="324717"/>
    <n v="-1.4791014345008402"/>
    <x v="0"/>
    <s v="COSTO ANUAL EQUIVALENTE"/>
    <n v="2838"/>
    <n v="2838"/>
    <n v="0"/>
    <s v="No hubo variación importante en el cálculo del CAE y disminuyó el VAC en un 1,48% "/>
    <x v="2"/>
    <s v="Este fue analizado utilizando las instrucciones del ORD. 1803 del 30-07-2010, por ser una iniciativas de inversión de reconstrucción sismo 2010._x000a_El plazo de ejecución del proyecto fue de 18 meses,  se inició en octubre de 2013, se terminó y entro en operación en abril de 2015,  2 meses de tiempo muerto entre el diseño y ejecución y 1 mes, entre el último estado de pago y la recepción provisoria. Trámites administrativos demoró 40 meses en decretar el término y liquidar el contrato, (año 2018)._x000a_Esta iniciativa no se revaluó_x000a_En relación al costo las obras civiles, equipos y equipamiento se adjudicaron por un monto similar al recomendado, las consultorías por un monto levemente inferior.  Hubo problemas con al pago de facturas y multas cobradas al contratista. No se pagó el gasto de equipos y equipamiento. El pago de consultoría del diseño y de inspección de obras  se pagó oportunamente_x000a_No hubo cambios en la magnitud del proyecto._x000a_La variación en el cálculo de indicadores es mínima"/>
    <s v="YOLANDA CONTRERAS"/>
    <s v="SEREMI DE DESARROLLO SOCIAL REGION DEL BIO BIO"/>
    <s v="FERNANDA MATURANA DIAZ"/>
    <s v="DEPARTAMENTO DE ESTUDIOS - MDS"/>
  </r>
  <r>
    <s v="20167597-0"/>
    <s v="CONSTRUCCION POSTA DE SALUD RURAL DE PACHICA"/>
    <x v="11"/>
    <x v="11"/>
    <s v="TAMARUGAL"/>
    <s v="HUARA (Prov. Tamarugal)"/>
    <s v="1 - REGION DE TARAPACA"/>
    <x v="1"/>
    <x v="1"/>
    <x v="17"/>
    <x v="1"/>
    <x v="1"/>
    <s v="GOBIERNO REGIONAL - REGION DE TARAPACA"/>
    <s v="GOBIERNO REGIONAL"/>
    <s v="GOBIERNO REGIONAL"/>
    <s v="FINALIZADO"/>
    <x v="0"/>
    <s v="DISEÑO"/>
    <s v="PROYECTO DESTINADO A  EFECTUAR DISEÑOS ARQUITECTONICOS Y ESPECIALIDADES CONCURRENTES PARA CONSTRUIR UNA POSTA DE SALUD RURAL DE APROX., 215 MT2  EN PUEBLO DE PACHICA DE LA COMUNA DE HUARA. CUYA  JUSTIFICACION TECNICA ESTA DADA EN EL ESTUDIO DE RED, EN CUANTO EXISTE UN VACIO DE COBERTURA A CERRAR."/>
    <s v="ESTA INICIATIVA DE INVERSIÓN TIENE POR OBJETIVO CONSTRUIR Y EQUIPAR UNA POSTA DE SALUD RURAL EN LA LOCALIDAD DE PACHICA COMUNA DE HUARA EN LA PROVINCIA DE IQUIQUE.LO ANTERIOR, EN ATENCIÓN A LO INDICADO POR EL ERAR DE SALUD QUE MENCIONA QUE POR LA POBLACION ESTABLECIDA EN LA LOCALIDAD, COMPUESTA POR ADULTOS MAYORES Y ESCOLARES EN SU GRAN MAYORIA Y POR RAZONES GEOGRAFICAS Y SOCIOECONOMICAS DEBE IMPLEMENTARSE UN ESTABLECIMIENTO DE SALUD PRIMARIA EN ESTA LOCALIDAD. PARA ESTO, DE ACUERDO AL DISEÑO TIPO ESTABLECIDO POR EL MINISTERIO DE SALUD, SE CONSULTA CONSTRUIR UN EDIFICIO DE APROX., 215 MTS2 DE ESTRUCTURA SOLIDA EN UNA PLANTA CON CASA HABITACION PARA EL PARAMEDICO INCLUIDA. EL AREA DE ATENCION CONSIDERA SALA DE ESPERA, BAÑOS PUBLICOS,BOX ENTREGA DE ALIMENTOS Y MEDICAMENTOS, BOX DE ADULTO CON BAÑO, BOX MATERNAL CON BAÑO, BOX INFANTIL Y BOX ATENCION PARAMEDICO. A SU VEZ SE INCURRIRÁN EN GASTOS ADMINISTRATIVOS QUE IMPLICA GASTOS EN PAPEL Y TINTA, ENTRE OTROS"/>
    <n v="268"/>
    <s v=" "/>
    <s v=" "/>
    <s v=" "/>
    <n v="12"/>
    <n v="10"/>
    <s v="Debido a que el termino contractual de la obra fue el 01-12-2016, no fue necesario su prolongación de contrato durante el periodo 2017.-_x000a_Por temas de disponibilidad presupuestaria del Gobierno regional se dio inicio a contrato en el mes de marzo del 2016 y no en enero del 2016.-"/>
    <n v="-16.666666666666664"/>
    <n v="3"/>
    <n v="6"/>
    <s v="Las variaciones corresponden a dos  motivos:_x000a_1.- Por ley de compras publicas los plazos mínimos son de 6 meses, para cerrar el proceso desde la publicación hasta su cierre financiero con recepción física conforme.-_x000a_2.- Atrasos en la obras civiles, que impiden la compra oportuna en los plazos acordados.-"/>
    <n v="100"/>
    <n v="3"/>
    <n v="6"/>
    <s v="Las variaciones corresponden a dos  motivos:_x000a_1.- Por ley de compras publicas los plazos mínimos son de 6 meses, para cerrar el proceso desde la publicación hasta su cierre financiero con recepción física conforme.-_x000a_2.- Atrasos en la obras civiles, que impiden la compra oportuna en los plazos acordados.-"/>
    <n v="100"/>
    <m/>
    <m/>
    <m/>
    <m/>
    <n v="3"/>
    <n v="1"/>
    <s v="Por temas de cierre del año presupuestario del 2014, se gastaron todos los recursos en el ultimo mes del año 2014.- "/>
    <n v="-66.666666666666671"/>
    <n v="12"/>
    <n v="12"/>
    <s v="Mediante resolución n°288 fecha 16-11-2016, hubo un aumento de plazos de 30 días, debido al proceso  de la obtención de permisos y recepción provisoria de la obra.- "/>
    <n v="0"/>
    <s v="Sin variación"/>
    <n v="1"/>
    <n v="30"/>
    <m/>
    <m/>
    <m/>
    <m/>
    <m/>
    <m/>
    <m/>
    <m/>
    <m/>
    <m/>
    <m/>
    <m/>
    <n v="12"/>
    <n v="12"/>
    <n v="17"/>
    <n v="29"/>
    <n v="12"/>
    <s v="Estos plazos totales están de  acorde a la estimación inicial del proyecto recomendado inicialmente, donde un aumento de plazo de 30 días, llegando a los 12 meses de ejecución de obras.-"/>
    <n v="41.666666666666671"/>
    <n v="141.66666666666666"/>
    <s v="El aumento de plazo 30 días, debido al proceso  de la obtención de permisos y recepción provisoria de la obra. Además, responde a la lejanía de la localidad respecto de las comunas urbanas principales. dicha lejanía desincentiva la postulación de contratistas dispuestos a trabajar en obras (entre las dificultades se encuentran el traslado de mate."/>
    <s v="Variación &gt; al 100%"/>
    <s v="Tres años"/>
    <s v="07/01/2016"/>
    <n v="379819"/>
    <n v="1001"/>
    <n v="380820"/>
    <n v="378145"/>
    <n v="2675"/>
    <s v="Para esta iniciativa, no hubo contratos con recursos propios del servicio de Salud a esta iniciativa.-"/>
    <s v="BIP &gt; SIGFE"/>
    <x v="1"/>
    <n v="215"/>
    <n v="284"/>
    <n v="132.09302325581396"/>
    <s v="Estas diferencias están referidas a los recintos de techar zona de estacionamiento de ambulancias y la entrada a la posta."/>
    <s v="Las variaciones corresponden a actualizaciones al PMA, referidas a los recintos de techar zona de estacionamiento de ambulancias y la entrada a la posta."/>
    <x v="0"/>
    <s v="En esta recepción no hubo observaciones de obras civiles y se realizo con toda la documentación aprobada de la DOM de Huara, SEC, Etc. "/>
    <s v="11/04/2017"/>
    <s v="En esta recepción tampoco hubo observaciones de obras civiles"/>
    <s v="15/05/2018"/>
    <s v="SI"/>
    <s v="17/03/2017"/>
    <s v="Actualmente se encuentra en operación, según resolución sanitaria 526 con fecha 17-03-2017, con la salvedad de las lluvias de febrero del 2019, donde estuvo una semana sin operación, mientras el municipio arreglaba los daños en la sala de espera y entrega de leche. "/>
    <s v=""/>
    <x v="0"/>
    <s v="Es complicado el tramite técnico de aprobación de los proyectos sanitarios rurales  por parte de la Seremia de Salud.-_x000a_Debido a que los proyectos en la etapa de diseño son antiguos y la normativa cambia.-."/>
    <s v="JUAN PABLO GONZALEZ VIDAK"/>
    <x v="18"/>
    <s v=" "/>
    <s v=""/>
    <s v="LOURDES VELEZ"/>
    <s v="DEPARTAMENTO DE ESTUDIOS - MDS"/>
    <s v="05/09/2013"/>
    <s v="05/09/2013"/>
    <n v="0"/>
    <s v="19/11/2013"/>
    <n v="75"/>
    <s v="01/12/2014"/>
    <n v="377"/>
    <s v="02/12/2015"/>
    <n v="366"/>
    <s v="02/12/2015"/>
    <n v="366"/>
    <s v="07/01/2016"/>
    <n v="36"/>
    <s v="01/03/2016"/>
    <n v="54"/>
    <n v="908"/>
    <n v="908"/>
    <s v="No existen observaciones."/>
    <s v="A SUMA ALZADA SIN REAJUSTE"/>
    <n v="1"/>
    <s v=""/>
    <s v=""/>
    <s v=""/>
    <s v=""/>
    <s v="SI"/>
    <s v="SERVICIO"/>
    <s v="SI"/>
    <s v="SERVICIO"/>
    <s v="El proyecto se postuló a ejecución desde el 2001 pero no prosperó. Finalmente en el año 2011 obtiene el primer RS en etapa de diseño"/>
    <n v="22467"/>
    <n v="10269"/>
    <n v="12838"/>
    <n v="0"/>
    <n v="986"/>
    <n v="333182"/>
    <n v="0"/>
    <n v="0"/>
    <n v="0"/>
    <n v="0"/>
    <n v="379742"/>
    <n v="22467"/>
    <n v="10269"/>
    <n v="12838"/>
    <n v="0"/>
    <n v="986"/>
    <n v="333182"/>
    <n v="0"/>
    <n v="0"/>
    <n v="0"/>
    <n v="0"/>
    <n v="379742"/>
    <s v="No existen observaciones."/>
    <n v="21000"/>
    <n v="10394"/>
    <n v="12293"/>
    <n v="0"/>
    <n v="1001"/>
    <n v="337820"/>
    <n v="0"/>
    <n v="0"/>
    <n v="0"/>
    <n v="0"/>
    <n v="382508"/>
    <s v="No existen observaciones."/>
    <n v="21000"/>
    <n v="10395"/>
    <n v="12293"/>
    <n v="0"/>
    <n v="1001"/>
    <n v="336132"/>
    <n v="0"/>
    <n v="0"/>
    <n v="0"/>
    <n v="0"/>
    <n v="380821"/>
    <s v="No existen observaciones."/>
    <n v="2676"/>
    <x v="0"/>
    <n v="21000"/>
    <n v="8720"/>
    <n v="12292"/>
    <n v="0"/>
    <n v="0"/>
    <n v="336133"/>
    <n v="0"/>
    <n v="0"/>
    <n v="0"/>
    <n v="0"/>
    <n v="378145"/>
    <n v="22192"/>
    <n v="9144"/>
    <n v="12864"/>
    <n v="0"/>
    <n v="0"/>
    <n v="355219"/>
    <n v="0"/>
    <n v="0"/>
    <n v="0"/>
    <n v="0"/>
    <n v="399419"/>
    <s v=""/>
    <n v="27644"/>
    <n v="12635"/>
    <n v="15796"/>
    <n v="0"/>
    <n v="1213"/>
    <n v="409955"/>
    <n v="0"/>
    <n v="0"/>
    <n v="0"/>
    <n v="0"/>
    <n v="467243"/>
    <n v="0"/>
    <n v="22192"/>
    <n v="10984"/>
    <n v="12891"/>
    <n v="0"/>
    <n v="1126"/>
    <n v="364099"/>
    <n v="0"/>
    <n v="0"/>
    <n v="0"/>
    <n v="0"/>
    <n v="411292"/>
    <n v="22190"/>
    <n v="10861"/>
    <n v="12864"/>
    <n v="0"/>
    <n v="1126"/>
    <n v="355218"/>
    <n v="0"/>
    <n v="0"/>
    <n v="0"/>
    <n v="0"/>
    <n v="402259"/>
    <n v="-11.974711231628943"/>
    <n v="-13.90796651849252"/>
    <n v="-13.351953263163029"/>
    <n v="-2.1962498662750574"/>
    <m/>
    <n v="1416.4049295774648"/>
    <n v="1250.7676056338028"/>
    <s v="Los montos recomendados tienen concordancia con lo ejecutado., su variación tanto del monto contratado como el ejecutado se encuentra sobre el +-10% de variación considerada como aceptable._x000a_La Institución Técnica manifiesta la complicación en los trámites técnicos de aprobación de los proyectos sanitarios rurales  por parte de la Seremia de Salud, considerando además que los proyectos en la etapa de diseño son antiguos y la normativa cambia."/>
    <s v="Variación entre el -10% al -20%"/>
    <s v="Variación entre el -10% al -20%"/>
    <s v="Mediano"/>
    <s v="Mediano"/>
    <s v="FRANCISCO HERRERA ADRIAZOLA"/>
    <x v="12"/>
    <s v=" "/>
    <s v=""/>
    <s v="LOURDES VELEZ"/>
    <s v="DEPARTAMENTO DE ESTUDIOS - MDS"/>
    <s v="NO"/>
    <m/>
    <m/>
    <m/>
    <s v=" "/>
    <x v="1"/>
    <s v="NO"/>
    <m/>
    <m/>
    <m/>
    <m/>
    <s v="No hubo reevaluaciones"/>
    <x v="0"/>
    <s v="COSTO EQUIVALENTE POR PERSONA"/>
    <n v="72"/>
    <n v="76"/>
    <n v="5.555555555555558"/>
    <x v="2"/>
    <s v=""/>
    <m/>
    <m/>
    <m/>
    <s v="El indicador económico Costo Equivalente por persona registra una variación del 5.56% respecto del original recomendado."/>
    <x v="1"/>
    <s v="El proyecto fue ejecutado acorde a su recomendación, registrándose algunas diferencias en plazos y costos que tienen relación con la lejanía de la localidad. "/>
    <s v="CHRISTIAN EDUARDO TRONCOSO RODRIGUEZ"/>
    <s v="SEREMI DE DESARROLLO SOCIAL REGION DE TARAPACA"/>
    <s v="LOURDES VELEZ"/>
    <s v="DEPARTAMENTO DE ESTUDIOS - MDS"/>
  </r>
  <r>
    <s v="30083843-0"/>
    <s v="CONSTRUCCION CUARTEL 2DA CIA BOMBEROS, PUERTO AYSEN"/>
    <x v="14"/>
    <x v="14"/>
    <s v="AYSEN"/>
    <s v="AYSEN"/>
    <s v="11 - REGION DE AISEN DEL GENERAL CARLOS IBAÑEZ DEL CAMPO"/>
    <x v="3"/>
    <x v="3"/>
    <x v="48"/>
    <x v="1"/>
    <x v="1"/>
    <s v="GOBIERNO REGIONAL - REGION DE AISEN DEL GENERAL CARLOS IBAÑEZ DEL CAMPO"/>
    <s v="GOBIERNO REGIONAL"/>
    <s v="GOBIERNO REGIONAL"/>
    <s v="FINALIZADO"/>
    <x v="0"/>
    <s v="PERFIL"/>
    <s v="EN UNA COMUNA DE ALTA PLUVIOSIDAD Y CLIMA FRÍO, DONDE EL USO DE LA CALEFACCIÓN A LEÑA ES CAUSA DE UN NÚMERO IMPORTANTE DE INCENDIOS EN VIVIENDAS, EL PROYECTO VIENE A ENTREGAR INFRAESTRUCTURA, EQUIPOS Y EQUIPAMIENTO ADECUADO CON EL FIN DE QUE LES PERMITA DESEMPEÑAR DE MEJOR MANERA LOS REQUERIMIENTOS."/>
    <s v="SE CONSIDERA LA CONSTRUCCION DE UN CUARTEL DE BOMBEROS PARA LA 2° COMPAÑÍA DE PUERTO AYSEN DE 331.92 M2 DE SUPERFICIE EDIFICADA, EMPLAZADA EN UN TERRENO DE PROPIEDAD DEL CUERPO DE BOMBEROS DE AYSEN, UBICADO EN AVENIDA EUSEBIO IBAR ESQUINA LAS GOLONDRINAS, EN LAS UNIDADES VECINALES 6, 7 Y 8._x000a_EL TERRENO POSEE UN AREA DE 543 M2, SU TOPOGRAFIA ES HORIZONTAL._x000a_EL PROYECTO CONSIDERA LOS SIGUIENTES RECINTOS: UNA SALA DE MAQUINAS PARA 2 CARROS BOMBAS, ESPACIO DE MANIOBRAS, 3 OFICINAS DIRECTIVAS, ARCHIVO, BODEGAS DE MATERIALES MENORES, SALA DE ESTAR, COMEDOR, COCINA, ESPACIO PARA LA GUARDIA, SALA DE REUNIONES, DORMITORIOS, SSHH Y CAMARINES, GRUPO ELECTROGENO PARA EMERGENCIAS, SISTEMA DE CALEFACCION, REPOSICION DE EQUIPOS Y MOBILIARIO EN MAL ESTADO._x000a_EL EDIFICIO SE DESARROLLARA EN DOS NIVELES, SE ESTRUCTURA EN ACERO, LOSA COLABORANTE, CUBIERTAS METALICAS, REVESTIMIENTOS INTERIORES DE YESOCARTON Y VIDROS TERMOPANEL."/>
    <n v="4611"/>
    <s v=" "/>
    <s v=" "/>
    <s v=" "/>
    <n v="7"/>
    <n v="27"/>
    <s v="DA 2805 de fecha 13.08.2013 que aprueba las BAG para la contratación de Consultoría Asesor Técnico de Obra e instruye el llamado a licitación pública._x000a_ORD 2150 de fecha 10.09.2013 de Gobierno Regional mediante el cual lntendente Regional de Aysén autoriza la contratación de Consultoría Asesor Técnico de Obra a don Juan Carlos Hueicha Raimapo._x000a_DA 3253 de fecha 12.09.2013 mediante el cual se adjudica la licitación ID 2713-240-LE13._x000a_DA 3312 de fecha 23.09.2013 que aprueba el contrato suscrito con don Juan Carlos Hueicha Raimapo._x000a_ORD 501 de fecha 24.03.2014, complementado por ORD 618 del 08.04.2014 mediante el cual solicita autorización a Gobierno Regional de Aysén, para la ampliación de plazo de la vigencia del contrato de Consultoría Asesor Técnico de Obra suscrito con don Juan Carlos Hueicha Raimapo._x000a_Mediante Ordinario 867 de fecha 15.04.2014 de Gobierno Regional de Aysén, autoriza el aumento de plazo solicitado por 80 días corridos."/>
    <n v="285.71428571428572"/>
    <n v="2"/>
    <n v="1"/>
    <s v="Se realizo la licitación ID 2713-124-LE14 con fecha de apertura el 09.09.2014, con fecha de recepción provisoria de los equipos adjudicados el 24.12.2014 y fecha de recepción definitiva el 11.12.2015."/>
    <n v="-50"/>
    <n v="3"/>
    <n v="2"/>
    <s v="Se realizo trato directo con la Junta Nacional de Cuerpo de Bomberos, mediante orden de compra ID 2713-769-SE16 de fecha 10.06.2016, sin embargo al no obtener respuesta del proveedor se dejo nula mediante DA N° 4.276 de fecha 27.09.2016._x000a_Se realizo licitación publica ID 2713-209-LE17 quedando desierta._x000a_Se realizo trato directo con INTEGRA Limitada para la adquisición de los equipos por cotización ID 2713-10-CT18 y orden de compra ID 2713-770-SE18, con acta de recepción de los equipos de fecha 07.08.2018."/>
    <n v="-33.333333333333336"/>
    <m/>
    <m/>
    <m/>
    <m/>
    <n v="2"/>
    <n v="1"/>
    <s v="Solo se detecta un pago cargado al presupuesto correspondiendo al monto del permiso de edificación."/>
    <n v="-50"/>
    <n v="7"/>
    <n v="29"/>
    <s v="Por DA 4.912 de fecha 20.12.2013 se adjudica la obra a TECMYC Ltda con plazo de ejecución de 180 días corridos, mediante licitación publica ID 2713-256-LP13._x000a_Por DA 5.015 de fecha 30.12.2013 se aprueba el contrato de ejecución de obra por un monto de $358.417.742.-_x000a_Por DA 32 de fecha 07.01.2014 se aprueba Acta de Entrega de Terreno con fecha de inicio 03.01.2014, y termino 02.07.2014._x000a_Por DA 2.931 de fecha 08.07.2014 se aprueba aumento de plazo mediante clausula anexa al contrato quedando con nueva fecha de termino el 30.07.2014, por los siguiente: 1.- Demora en el envío de los perfiles IN de la estructura y revestimientos de cubierta y fachada. 2.- Malas condiciones climáticas, que dificultaron los trabajos de soldadura y pintura. 3.- Modificaciones menores al proyecto._x000a_Por DA 3.949 de fecha 04.09.2014 se aprueba aumento de plazo por 60 días, quedando como fecha de termino el 27.09.2014., a solicitud del Director de Obras mediante Memo 974/2014, por la no respuesta a solicitud de aumento de obras a Gobierno Regional enviado por Ord 2.144 de fecha 21.07.2014._x000a_Por DA 4.479 de fecha 09.10.2014 se aprueba aumento de plazo por 60 días, quedando como fecha de termino el 28.11.2014, argumentando que &quot;No se tiene pronunciamiento por parte del GORE Aysén en relación a las obras extraordinarias&quot;._x000a_Por Memo 1.391/2014 se autorizo aumento de plazo por 20 días, hasta el 18.12.2014, argumentando un retraso en la programación de obras por espera de respuesta a solicitud de aumento obras al GORE._x000a_Por ORD 3.245 de fecha 23.12.2019 de fecha 09.10.2014 se notifico al contratista para la suscripción de modificación de contrato con un nuevo aumento de plazo, no apersonándose este para la firma del documento en la fecha informada._x000a_Por DA 478 de fecha 29.01.2015 se aprueba poner termino al contrato suscrito con la empresa constructora TECMYC Ltda por incumplimiento grave de las obligaciones contraídas por el contratista._x000a_Por DA 1.318 de fecha 26.03.2015 se regulariza y aprueba informe de liquidación de obra elaborado por la Comisión Revisora de Obras conformada por Instructivo No 22 de fecha 26.02.2015._x000a__x000a_Por DA 4.269 de fecha 08.10.2015 se aprueban las BAG de la licitación publica &quot;Continuación Construcción Cuartel Segunda Compañía de Bomberos Puerto Aysén&quot;._x000a_Por DA 5146 de fecha 27.11.2015 se declara desierta la licitación ID 2713-184-LE15 por que la única oferta presentada no resulta conveniente a los intereses municipales por no certificar la experiencia en obras de similar envergadura y la oferta supera en un 135% el monto disponible._x000a_Por DA 568 de fecha 09.02.2016 se adjudica la segunda licitación ID 2713-218-LE15 a la empresa Servicios Socase por un monto de $64.220.666.- IVA incluido con un plazo de ejecución de 63 días corridos._x000a_Por DA 820 de fecha 02.03.2016 se regulariza y aprueba contrato suscrito con fecha 02.03.2016 entre la Municipalidad de Aysén y Servicios Socase S.A. por el monto de $64.220.666.- IVA incluido con un plazo de 63 días corridos._x000a_Por DA 1.019 de fecha 17.03.2016 se aprueba acta de entrega de terreno con fecha de inicio 07.03.2016 y fecha de termino 10.05.2016._x000a_Por DA 1.584 de fecha 25.04.2016 se aprueba modificación de acta de entrega de terreno quedando con fecha de termino el 09.05.2016._x000a_Por DA 1.743 de fecha 06.05.2016 se regulariza y aprueba modificación de contrato por solicitud de aumento de plazo por parte del contratista, quedando como fecha de termino el 21.05.2016._x000a_Por DA 2.059 de fecha 20.05.2016 se aprueba modificación de contrato para la asignación de recursos municipales dado que partida de red de incendio no se encuentra ejecutada y no forma parte de la licitación._x000a_Por Instructivo No 41 de fecha 25.05.2016 se designa la comisión de recepción provisoria._x000a_Por DA 2.252 de fecha 31.05.2016 se aprueba Acta de Observaciones emitidas por la comisión receptora dando plazo hasta 02.06.2016 para ser subsanadas._x000a_Por DA 2.792 de fecha 28.06.2016 se aprueba Recepción Provisoria de las obras."/>
    <n v="314.28571428571433"/>
    <s v="Variación &gt; al 100%"/>
    <n v="5"/>
    <n v="180"/>
    <m/>
    <m/>
    <m/>
    <m/>
    <m/>
    <m/>
    <m/>
    <m/>
    <m/>
    <m/>
    <m/>
    <m/>
    <n v="10"/>
    <n v="10"/>
    <n v="51"/>
    <n v="76"/>
    <n v="25"/>
    <s v="Por DA 32 de fecha 07.01.2014 se aprueba Acta de Entrega de Terreno con fecha de inicio 03.01.2014, y termino 02.07.2014._x000a_or DA 2.931 de fecha 08.07.2014 se aprueba aumento de plazo mediante clausula anexa al contrato quedando con nueva fecha de termino el 30.07.2014._x000a_Por DA 3.949 de fecha 04.09.2014 se aprueba aumento de plazo por 60 días, quedando como fecha de termino el 27.09.2014._x000a_Por DA 4.479 de fecha 09.10.2014 se aprueba aumento de plazo por 60 días, quedando como fecha de termino el 28.11.2014._x000a_Por DA 478 de fecha 29.01.2015 se aprueba poner termino al contrato suscrito con la empresa constructora TECMYC Ltda por incumplimiento grave de las obligaciones contraídas por el contratista._x000a_Por DA 1.019 de fecha 17.03.2016 se aprueba acta de entrega de terreno con fecha de inicio 07.03.2016 y fecha de termino 10.05.2016._x000a_Por DA 1.584 de fecha 25.04.2016 se aprueba modificación de acta de entrega de terreno quedando con fecha de termino el 09.05.2016._x000a_Por DA 1.743 de fecha 06.05.2016 se regulariza y aprueba modificación de contrato por solicitud de aumento de plazo por parte del contratista, quedando como fecha de termino el 21.05.2016."/>
    <n v="409.99999999999994"/>
    <n v="660"/>
    <s v="Los Equipo se adquieren por trato directo, luego de fallidas licitaciones. Existieron problemas en la adquisición de los estos, por la no respuesta de la orden de compra del oferente adjudicado y la diferencia de precios entre los equipos ofertados. SIn embargo, los plazos de adquisición fueron menores a los estimados._x000a_Las  obras  civiles sufrieron reiterados atrasos  por  resciliaciòn de contrato, licitaciones desiertas. Dado lo ocurrido con las  obras  civiles , las  Consultorìas tuvieron que  extender sus plazos hasta el término de las  primeras.._x000a__x000a_Si bien esta obra cuenta con un retraso producto del cambio de normativa post terremoto 2010 lo que derivó en nuevos cálculos estructurales para licitar la obra, esto fue solucionado positivamente por la unidad técnica. Lamentablemente el mayor retraso en la ejecución se debió al abandono de las obras por parte de la primera empresa contratada._x000a__x000a_Otro aspecto que retrasó la ejecución en la adquisición de los equipos y equipamiento, fue que al ser implementos muy específicos y tecnológicos, deben pasar por el V°B° de Bomberos (de acuerdo a la glosa presupuestaria) y a la disponibilidad en el mercado, lo que dificulta la celeridad en la ejecución. No obstante, la unidad técnica responsable y con equipo profesional que logró concretar las obras y sus complementos conforme a las bases."/>
    <s v="Variación &gt; al 100%"/>
    <s v="Mayor a 3 años"/>
    <s v="03/01/2014"/>
    <n v="476388"/>
    <n v="214"/>
    <n v="476602"/>
    <n v="436274"/>
    <n v="40328"/>
    <s v="Se realizó trato directo con INTEGRA Limitada para la adquisición de los equipos por un monto de $40.326.720.-_x000a_Mediante DA 5.015 de fecha 30.12.2013 se aprueba el contrato de ejecución de obra por un monto de $358.417.742.- con empresa TECMYC, y mediante DA 1.318 de fecha 26.03.2015 se regulariza y aprueba informe de liquidación de obra, constatando que se ha pagado a al fecha $324.297.018.- y quedaría un saldo de $34.120.724.-, se suma a esto la boleta de garantía por un monto de $17.920.887.-_x000a_Mediante DA 820 de fecha 02.03.2016 se regulariza y aprueba contrato suscrito con fecha 02.03.2016 entre la Municipalidad de Aysén y Servicios Socase S.A. por el monto de $64.220.666.-"/>
    <s v="BIP &gt; SIGFE"/>
    <x v="1"/>
    <n v="332"/>
    <n v="332"/>
    <n v="100"/>
    <s v="No existieron modificaciones al proyecto."/>
    <s v="No hay  variación a lo originalmente recomendado."/>
    <x v="2"/>
    <s v="Concluida Ia visita se generan las siguientes observaciones:_x000a_Falta instalar manilla interior en puerta metálica peatonal (P-2) sala de maniobras, calle Eusebio Ibar._x000a_Se debe retirar picaporte mal instalado que se encuentra en puerta de acceso exterior calle Las Golondrinas, picaporte se encuentra inserto en pilastra de puerta a modo de fijación, este debe ser instalado correctamente con fijación atornillada a una base firme de la puerta._x000a_Se debe realizar una perforación en salida de patio interior que permita instalar un pasador en portón metálico, logrando con esto mantener abierto y permitir el libre tránsito de vehículos desde el patio de maniobras al patio interior._x000a_Se debe reparar Hojalateria que se encuentra con evidente falta de fijación, esto en muros exteriores del edificio, deslinde sur eje (8) (B.2) y en deslinde Sur eje (1) (F) específicamente en calle las Golondrinas donde se realizo la salida de ducto de ventilación de! calefont."/>
    <s v="31/05/2016"/>
    <s v="Recepción definitiva"/>
    <s v="31/05/2017"/>
    <s v="SI"/>
    <s v="01/06/2017"/>
    <s v="Ninguna."/>
    <s v=""/>
    <x v="0"/>
    <s v="Existieron problemas en la adquisición de los equipos, por la no respuesta de la orden de compra del oferente adjudicado, y la diferencia de precios entre los equipos ofertados."/>
    <s v="MARCELO ENRIQUE PRAMBS LEVIN"/>
    <x v="60"/>
    <s v=" "/>
    <s v=""/>
    <s v="LOURDES VELEZ"/>
    <s v="DEPARTAMENTO DE ESTUDIOS - MDS"/>
    <s v="21/07/2009"/>
    <s v="23/02/2011"/>
    <n v="582"/>
    <s v="09/03/2011"/>
    <n v="14"/>
    <s v="01/11/2011"/>
    <n v="237"/>
    <s v="30/12/2013"/>
    <n v="790"/>
    <s v="30/12/2013"/>
    <n v="790"/>
    <s v="07/01/2014"/>
    <n v="8"/>
    <s v="11/02/2014"/>
    <n v="35"/>
    <n v="1666"/>
    <n v="1084"/>
    <s v="la apertura de la licitación ID 2713-256-LP13 efectuada con fecha 03.10.2013, fue observada por parte del Gobierno Regional de Aysén, por lo que la Municipalidad de Aysén amplió plazo de adjudicación, en espera de la respuesta a las observaciones._x000a_La licitación ID 2713-256-LP13 fue adjudicada con fecha 20.12.2013 y el contrato de obras civiles fue suscrito con fecha 30.12.2013._x000a_El Municipio solicitó los gastos administrativos para iniciar el proceso de licitación durante el año 2011, con la elaboración de las bases de licitación."/>
    <s v="A SUMA ALZADA SIN REAJUSTE"/>
    <n v="3"/>
    <s v=""/>
    <s v=""/>
    <s v=""/>
    <s v=""/>
    <s v="NO"/>
    <s v="MUNICIPIO"/>
    <s v="SI"/>
    <s v="MUNICIPIO"/>
    <s v="Postula directamente a Ejecución."/>
    <n v="8400"/>
    <n v="15839"/>
    <n v="30692"/>
    <n v="0"/>
    <n v="200"/>
    <n v="334691"/>
    <n v="0"/>
    <n v="0"/>
    <n v="0"/>
    <n v="0"/>
    <n v="389822"/>
    <n v="28665"/>
    <n v="16962"/>
    <n v="32869"/>
    <n v="0"/>
    <n v="214"/>
    <n v="358430"/>
    <n v="0"/>
    <n v="0"/>
    <n v="0"/>
    <n v="0"/>
    <n v="437140"/>
    <s v="la ejecución de esta iniciativa atravesó por conflictos normativos durante su ejecución, debido a que fue aprobado antes del terremoto del 27F de año 2010, encontrándose para su ejecución con cambios en la normativa estructurante de los edificios de seguridad (donde califican los edificios para el cuerpo de  bomberos), lo que aumentó los costos al momento de licitar._x000a_Posterior a ello, existió un abandono de obras por parte de la primera empresa, debiendo desarrollar un cierre contable y relicitar las obras civiles faltantes, a mayor costo, solicitando aumento de recursos._x000a_Por la demora en las obras civiles, la unidad técnica inició el proceso de adquisición de los equipos y equipamiento especializado durante el año 2018, encontrándose con una nómina obsoleta, la cual fue observada por la Junta Nacional de Bomberos, a través de la Superintendencia de Bomberos de Puerto Aysén, solicitando cambios en los equipos y equipamiento lo que retardó la ejecución y cierre del proyecto por tercera vez."/>
    <n v="28862"/>
    <n v="18681"/>
    <n v="40367"/>
    <n v="0"/>
    <n v="214"/>
    <n v="388517"/>
    <n v="0"/>
    <n v="0"/>
    <n v="0"/>
    <n v="0"/>
    <n v="476641"/>
    <s v="Contrato 1: TECMYC ltda, monto M$358417, decreto 5015 de fecha 30.12.2013 (no ejecutó todos los recursos aprobados)_x000a_Contrato 2: Empresa Servicios SOCASE SA, decreto 568 del 09.02.2016 con un aumento de plazo por M$64.221_x000a_Contrato 3: Equipos y Equipamiento. Empresa Integra Ltda., M$40327"/>
    <n v="28862"/>
    <n v="18681"/>
    <n v="40367"/>
    <n v="0"/>
    <n v="214"/>
    <n v="388517"/>
    <n v="0"/>
    <n v="0"/>
    <n v="0"/>
    <n v="0"/>
    <n v="476641"/>
    <s v="Contrato 1: TECMYC ltda, monto M$324296 _x000a_Contrato 2: Empresa Servicios SOCASE SA, decreto 568 del 09.02.2016 con un aumento de plazo por M$64.221_x000a_Contrato 3: Equipos y Equipamiento. Empresa Integra Ltda., M$40327 y M$18681 en equipamiento"/>
    <n v="40367"/>
    <x v="0"/>
    <n v="28862"/>
    <n v="18681"/>
    <n v="0"/>
    <n v="0"/>
    <n v="214"/>
    <n v="388517"/>
    <n v="0"/>
    <n v="0"/>
    <n v="0"/>
    <n v="0"/>
    <n v="436274"/>
    <n v="34011"/>
    <n v="21020"/>
    <n v="0"/>
    <n v="0"/>
    <n v="263"/>
    <n v="432768"/>
    <n v="0"/>
    <n v="0"/>
    <n v="0"/>
    <n v="0"/>
    <n v="488062"/>
    <s v="Si bien esta obra cuenta con un retraso producto del cambio de normativa post terremoto 2010 lo que derivó en nuevos cálculos estructurales para licitar la obra, esto fue solucionado positivamente por la unidad técnica. Lamentablemente el mayor retraso en la ejecución se debió al abandono de las obras por parte de la primera empresa contratada._x000a_Otro aspecto que retrasó la ejecución en la adquisición de los equipos y equipamiento, fue que al ser implementos muy específicos y tecnológicos, deben pasar por el V°B° de Bomberos (de acuerdo a la glosa presupuestaria) y a la disponibilidad en el mercado, lo que dificulta la celeridad en la ejecución. No obstante, la gran fortaleza es haber contado con una unidad técnica responsable y con equipo profesional que logró concretar las obras y sus complementos conforme a las bases."/>
    <n v="37932"/>
    <n v="22446"/>
    <n v="43495"/>
    <n v="0"/>
    <n v="283"/>
    <n v="474305"/>
    <n v="0"/>
    <n v="0"/>
    <n v="0"/>
    <n v="0"/>
    <n v="578461"/>
    <n v="577969"/>
    <n v="34544"/>
    <n v="21020"/>
    <n v="40327"/>
    <n v="0"/>
    <n v="263"/>
    <n v="432770"/>
    <n v="0"/>
    <n v="0"/>
    <n v="0"/>
    <n v="0"/>
    <n v="528924"/>
    <n v="34009"/>
    <n v="21020"/>
    <n v="40327"/>
    <n v="0"/>
    <n v="263"/>
    <n v="432770"/>
    <n v="0"/>
    <n v="0"/>
    <n v="0"/>
    <n v="0"/>
    <n v="528389"/>
    <n v="-8.5635850990818714"/>
    <n v="-8.6560718873009534"/>
    <n v="-8.7570234342880582"/>
    <n v="-0.10114874726804279"/>
    <n v="-8.5783147539054916"/>
    <n v="1591.5331325301204"/>
    <n v="1303.5240963855422"/>
    <s v="La ejecución de esta iniciativa atravesó por conflictos normativos durante su ejecución, debido a que fue aprobado antes del terremoto del 27F de año 2010, encontrándose para su ejecución con cambios en la normativa estructurante de los edificios de seguridad (donde califican los edificios para el cuerpo de  bomberos), lo que aumentó los costos al momento de licitar. Por lo que el proyecto se re-evaluó en dos oportunidades._x000a_Posterior a ello, existió un abandono de obras por parte de la primera empresa, debiendo desarrollar un cierre contable y re-licitar las obras civiles faltantes, a mayor costo, solicitando aumento de recursos._x000a_Por la demora en las obras civiles, la institución técnica inició el proceso de adquisición de los equipos y equipamiento especializado durante el año 2018, encontrándose con una nómina obsoleta, la cual fue observada por la Junta Nacional de Bomberos, a través de la Superintendencia de Bomberos de Puerto Aysén, solicitando cambios en los equipos y equipamiento lo que retrasó la ejecución y cierre del proyecto por tercera vez.  _x000a_Con todos estos inconvenientes el proyecto termina con un costo real menor al recomendado de -8.66%, encontrándose en el rango de variación de +-10% considerado como aceptable."/>
    <s v="Variación de 0 a +-10%"/>
    <s v="Variación de 0 a +-10%"/>
    <s v="Mediano"/>
    <s v="Mediano"/>
    <s v="SUSANA ANDREA SILVA FUENTES"/>
    <x v="26"/>
    <s v=" "/>
    <s v=""/>
    <s v="LOURDES VELEZ"/>
    <s v="DEPARTAMENTO DE ESTUDIOS - MDS"/>
    <s v="SI"/>
    <n v="549726"/>
    <n v="2000"/>
    <n v="0.36381761095527593"/>
    <s v="Se aumento en M$2.000 porque no se considero la red húmeda de la edificación en la valorización del proyecto."/>
    <x v="0"/>
    <s v="SI"/>
    <n v="2"/>
    <n v="552437"/>
    <n v="577969"/>
    <n v="4.6217034702599635"/>
    <s v="habiendo transcurrido tanto tiempo entre e primer rate  que origina el inicio de las  obras civiles , que posteriormente son abandonadas  por la empresa, se produce  un cambio en la componente de Equipos, indicando la Superintendencia de Bomberos la necesidad de  dicha  modificación. "/>
    <x v="1"/>
    <s v="VALOR ACTUALIZADO COSTOS INV. OPER. Y MANTEN."/>
    <n v="564400"/>
    <n v="520823"/>
    <n v="-7.7209425939050336"/>
    <x v="0"/>
    <s v="COSTO ANUAL EQUIVALENTE"/>
    <n v="35540"/>
    <n v="35509"/>
    <n v="-8.7225661226786322E-2"/>
    <s v="Las magnitudes se mantienen."/>
    <x v="0"/>
    <s v="El proyecto no es de fácil análisis por cuanto se desarrolla en muchos años,  producto de  la  inclusión de las  nuevas  normas sísmicas que ocurren previa a la  licitación y el posterior abandono por parte de la empresa. "/>
    <s v="CLAUDIO ENRIQUE VELASQUEZ OYARZO"/>
    <s v="SEREMI DE DESARROLLO SOCIAL REGION DE AISEN DEL GENERAL CARLOS IBAÑEZ DEL CAMPO"/>
    <s v="LOURDES VELEZ"/>
    <s v="DEPARTAMENTO DE ESTUDIOS - MDS"/>
  </r>
  <r>
    <s v="30168774-0"/>
    <s v="REPOSICION CUARTEL 1° COMPAÑÍA DE BOMBEROS - MEJILLONES"/>
    <x v="10"/>
    <x v="10"/>
    <s v="ANTOFAGASTA"/>
    <s v="MEJILLONES"/>
    <s v="2 - REGION DE ANTOFAGASTA"/>
    <x v="3"/>
    <x v="3"/>
    <x v="48"/>
    <x v="1"/>
    <x v="1"/>
    <s v="GOBIERNO REGIONAL - REGION DE ANTOFAGASTA"/>
    <s v="GOBIERNO REGIONAL"/>
    <s v="GOBIERNO REGIONAL"/>
    <s v="FINALIZADO"/>
    <x v="1"/>
    <s v="PERFIL"/>
    <s v="EL INMUEBLE REQUIERE CON URGENCIA LA REPOSICIÓN DEL EDIFICIO, YA QUE PRESENTA SERIOS DAÑOS ESTRUCTURALES. EN EL TERREMOTO DEL  2007, LA INFRAESTRUCTURA DEL TECHO Y CAMPANARIO COLAPSARON PONIENDO EN PELIGRO LA VIDA DE LOS VOLUNTARIOS Y PERSONAS."/>
    <s v="CONSISTE EN LA CONSTRUCCIÓN E IMPLEMENTACIÓN DEL CUARTEL DE BOMBEROS DE LA PRIMERA COMPAÑÍA DE MEJILLONES, CON EL FIN DE MEJORAR LAS CONDICIONES DE LOS VOLUNTARIOS Y LA SEGURIDAD DE LA COMUNA. DICHO CUARTEL CONSTA DE UNA SALA DE MÁQUINA CON CAPACIDAD PARA 3 CARROS DE BOMBERO Y UN VEHÍCULO DE MEDIANO TAMAÑO, ESTA SALA DE MÁQUINA SE PROYECTA EN ESTRUCTURA DE ACERO. ADEMÁS EL CUARTEL CUENTA CON LOS SIGUIENTES RECINTOS EN SU PRIMER NIVEL: HALL DE ENTRADA, SALA DE SESIONES, OFICINAS, CAMARINES Y SALA DE CAMBIO, BODEGAS, SERVICIOS HIGIÉNICOS, INCLUYE DISCAPACITADOS, ENTRE OTROS. EN EL SEGUNDO NIVEL SE CONSIDERA ÁREA MÁS PRIVADA PARA EL USO DE LOS VOLUNTARIOS, EL CUAL CONSTA DE: SALA DE ESTAR Y ÁREA DE DESCANSO, SALA DE ESTUDIO, DORMITORIOS DE GUARDIAS FEMENINOS Y MASCULINOS Y EL DEPARTAMENTO DEL CUARTELERO A CARGO. ESTAS ZONAS DESCRITAS SE CONSIDERAN DE HORMIGÓN ARMADO POR SU GRAN RESISTENCIA SÍSMICA, CASI NULA MANTENCIÓN Y POR SU LARGA VIDA ÚTIL."/>
    <n v="55"/>
    <s v="BOMBEROS"/>
    <s v=" "/>
    <s v=" "/>
    <n v="15"/>
    <n v="11"/>
    <s v="El Contrato inicial es de fecha 01/03/2017,aprobado mediante Decreto de contrato N°2228 de fecha 12/07/2017, rigiendo del 01/03/2017 al 30/06/2017. Este contrato fue cancelado en su totalidad con recursos municipales._x000a__x000a_Se realiza un segundo contrato de fecha 01/07/2017, aprobado mediante Decreto de contrato N° 2384 de fecha 01/08/2017, rigiendo del 01/07/2017 al 31/01/2018. Este contrato fue cancelado en su totalidad con recursos FNDR."/>
    <n v="-26.666666666666671"/>
    <n v="5"/>
    <n v="0"/>
    <s v="Cabe señalar que Equipos y Equipamiento se adjudicaron y se adquirieron, mediante la misma licitación. _x000a_La licitación se adjudico el 22/02/2018, aprobado mediante Decreto N°770, de la misma fecha, por un plazo de 7 día hábiles, plazo mucho menor al proyectado, es por esto la diferencia entre plazo recomendado y real._x000a_El contrato inicial, es de fecha 02/03/2018, aprobado mediante Decreto de contrato N° 834 de fecha 02/03/2018, fecha en la que comienzan a computarse los plazos de entrega, con un plazo de 7 días hábiles. "/>
    <n v="-100"/>
    <n v="5"/>
    <n v="0"/>
    <s v="Cabe señalar que Equipos y Equipamiento se adjudicaron y se adquirieron, mediante la misma licitación. _x000a_La licitación se adjudico el 22/02/2018, aprobado mediante Decreto N°770, de la misma fecha, por un plazo de 7 día hábiles, plazo mucho menor al proyectado, es por esto la diferencia entre plazo recomendado y real._x000a_El contrato inicial, es de fecha 02/03/2018, aprobado mediante Decreto de contrato N° 834 de fecha 02/03/2018, fecha en la que comienzan a computarse los plazos de entrega, con un plazo de 7 días hábiles."/>
    <n v="-100"/>
    <m/>
    <m/>
    <m/>
    <m/>
    <m/>
    <m/>
    <m/>
    <m/>
    <n v="13"/>
    <n v="10"/>
    <s v="El contrato inicial, es de fecha 09/03/2017, aprobado mediante Decreto de contrato N° 962 de fecha 16/03/2017, con un plazo de 240 días corridos._x000a_Addendum de contrato N° 1 de fecha 09/11/2017 , aprobado mediante Decreto de contrato N° 3406 de fecha 14/11/2017, que aumenta el plazo en 60 días corridos. Debido a que fue necesario en el proceso de desratización antes de proseguir con los trabajos, subsanar observaciones realizadas por la SEREMI de Salud, para lograr su certificación.  Lo cual fue aprobado por parte del GORE, mediante ordinario N°2762, de fecha 14 de Diciembre de 2017."/>
    <n v="-23.076923076923073"/>
    <s v="Variación de -30% a -0%"/>
    <n v="1"/>
    <n v="60"/>
    <m/>
    <m/>
    <m/>
    <m/>
    <m/>
    <m/>
    <m/>
    <m/>
    <m/>
    <m/>
    <m/>
    <m/>
    <n v="15"/>
    <n v="15"/>
    <n v="11"/>
    <n v="13"/>
    <n v="2"/>
    <s v="El contrato inicial, es de fecha 09/03/2017, aprobado mediante Decreto de contrato N° 962 de fecha 16/03/2017, con un plazo de 240 días corridos._x000a_Addendum de contrato N° 1 de fecha 09/11/2017 , aprobado mediante Decreto de contrato N° 3406 de fecha 14/11/2017, que aumenta el plazo en 60 días corridos. Debido a que fue necesario en el proceso de desratización antes de proseguir con los trabajos, subsanar observaciones realizadas por la SEREMI de Salud, para lograr su certificación.  Lo cual fue aprobado por parte del GORE, mediante ordinario N°2762, de fecha 14 de Diciembre de 2017."/>
    <n v="-26.666666666666671"/>
    <n v="-13.33333333333333"/>
    <s v="La obra física se ejecuto en un menor plazo de lo programado en la etapa de pre inversión, debido principalmente a la baja complejidad de la misma. Los ítems Equipos y Equipamientos fueron adquiridos en un mismo contrato, con una duración de 7 días hábiles, plazos inferior al estipulado originalmente. _x000a_Los únicos ítems que obtuvieron variación fueron Obras Civiles y Consultorías, con -22.82% y -52.44% respectivamente, ejecutándose en plazos inferiores a los recomendados. _x000a_Finalmente,  el proyecto se ejecuta en un plazo inferior al estipulado inicialmente. "/>
    <s v="Variación de -30% a -0%"/>
    <s v="Dos Años"/>
    <s v="20/03/2017"/>
    <n v="1030785"/>
    <n v="0"/>
    <n v="1030785"/>
    <n v="1032833"/>
    <n v="-2048"/>
    <s v="Cabe señalar que el monto inicial de convenio mandato de $1.014.718.000.-, es suplementado después de una re-evaluación aprobada a través de Ordinario N°2761 del GORE, de fecha 24/11/2017, con un monto de $31.816.641.- en el ITEM &quot;Obras Civiles&quot;, quedando el monto total del mandato en $1.046.534.641.-._x000a_Contrato N°1 del 9/03/2017, monto contratado $994.528.641. Por un plazo de ejecución 240 días corridos. (Obras Civiles)._x000a_Addendum de contrato N° 1 de fecha 09/11/2017, que aumenta plazo de ejecución en 60 días corridos, sin aumento o disminución de monto de contrato inicial. (Obras civiles)._x000a__x000a_Cabe señalar que Equipos y Equipamiento se adjudicaron y se adquirieron, mediante la misma licitación. _x000a_El contrato inicial, es de fecha 02/03/2018, por un monto de $18.222.398.- para ITEM n°1 &quot;Equipamiento y Mobiliarios&quot;, y un monto de $7.703.991.- para ITEM n°2 &quot;Equipos&quot;, con un plazo de entrega de 7 días hábiles. Por incumplimiento de términos de referencia, por parte del proveedor, se cancela por el ITEM n°1 &quot;Equipamiento y Mobiliarios&quot; la suma de $18.051.717 finalmente._x000a__x000a_Se financió con recursos FNDR el segundo contrato correspondiente al ITO de la obra, el primer contrato de 01/03/2017 al 30/06/2017 fue con financiamiento municipal. El Contrato inicial es de fecha 01/03/2017,aprobado mediante Decreto de contrato N°2228 de fecha 12/07/2017, rigiendo del 01/03/2017 al 30/06/2017._x000a_El financiamiento FNDR del ITO fue con contrato de fecha 01/07/2017, aprobado mediante Decreto de contrato N° 2384 de fecha 01/08/2017, rigiendo del 01/07/2017 al 31/01/2018. Por un monto de $10.500.000.-._x000a_Este contrato fue cancelado en su totalidad con recursos FNDR."/>
    <s v="BIP &lt; SIGFE"/>
    <x v="1"/>
    <n v="913"/>
    <n v="913"/>
    <n v="100"/>
    <s v="No hubieron cambios en las magnitudes del proyecto."/>
    <s v="No existe variación respecto del Programa Arquitectónico recomendado versus el resultante y por ende acorde a los estándares de bomberos."/>
    <x v="2"/>
    <s v="Recepción Provisoria N°1, de fecha 25 de Enero de 2018, Se encuentran observaciones, por lo cual se estipula un plazo de 10 días corridos, para su subsanación._x000a_Recepción Provisoria N°2, de fecha 05 de Febrero de 2018. Se realiza una nueva recepción, sin observaciones pendientes."/>
    <s v="05/02/2018"/>
    <s v="Se efectúa la recepción definitiva de obra habiéndose cumplido el período de garantía de correcta ejecución y buen comportamiento de las obras, y sin observaciones pendientes. "/>
    <s v="12/02/2019"/>
    <s v="SI"/>
    <s v="13/04/2019"/>
    <s v="Cuando se comenzo con la ejecución del proyecto no se consideron los permisos correspondientes al proceso de desratización, lo cual cambia todo el cronograma del proyecto y aumenta los plazos."/>
    <s v=""/>
    <x v="0"/>
    <s v=""/>
    <s v="HYANS WARGNER FLEMING PÉREZ"/>
    <x v="61"/>
    <s v=" "/>
    <s v=""/>
    <s v="LOURDES VELEZ"/>
    <s v="DEPARTAMENTO DE ESTUDIOS - MDS"/>
    <s v="16/02/2016"/>
    <s v="16/02/2016"/>
    <n v="0"/>
    <s v="12/05/2016"/>
    <n v="86"/>
    <s v="NA"/>
    <n v="0"/>
    <s v="09/03/2017"/>
    <n v="0"/>
    <s v="09/03/2017"/>
    <n v="301"/>
    <s v="20/03/2017"/>
    <n v="11"/>
    <s v="09/05/2017"/>
    <n v="50"/>
    <n v="448"/>
    <n v="448"/>
    <s v="La mayor diferencia en cuanto a los hitos ocurre debido que se realizo una modificación al mandato inicial por un complemento de recursos, debido que el proceso de licitación la unidad técnica se percato que para conseguir lo requerido se necesitaba de éste aumento,  para obras civiles por un monto de $31.816.641, quedando el mandato por un monto de $1.046.534.641. Este proceso retraso el proceso de adjudicación por un periodo cercano a 8 meses."/>
    <s v="A SUMA ALZADA SIN REAJUSTE"/>
    <n v="1"/>
    <s v=""/>
    <s v=""/>
    <s v=""/>
    <s v=""/>
    <s v=""/>
    <s v=""/>
    <s v="SI"/>
    <s v="MUNICIPIO"/>
    <s v="Considerando que iniciativas de esta naturaleza tiene programas arquitectónicos definidos y no son de diseños que implican un alto grado de complejidad, , la unidad técnica elaboro la pre inversión y postulo directamente a la etapa de ejecución."/>
    <n v="21574"/>
    <n v="18958"/>
    <n v="9283"/>
    <n v="0"/>
    <n v="0"/>
    <n v="922138"/>
    <n v="0"/>
    <n v="0"/>
    <n v="0"/>
    <n v="0"/>
    <n v="971953"/>
    <n v="21574"/>
    <n v="18958"/>
    <n v="9283"/>
    <n v="0"/>
    <n v="0"/>
    <n v="922138"/>
    <n v="0"/>
    <n v="0"/>
    <n v="0"/>
    <n v="0"/>
    <n v="971953"/>
    <s v="Sin observaciones."/>
    <n v="22523"/>
    <n v="18052"/>
    <n v="7704"/>
    <n v="0"/>
    <n v="0"/>
    <n v="994528"/>
    <n v="0"/>
    <n v="0"/>
    <n v="0"/>
    <n v="0"/>
    <n v="1042807"/>
    <s v="La diferencia en el ítem Consultoría se debe a que el primer contrato fue cancelado con fondos municipales. "/>
    <n v="22523"/>
    <n v="18052"/>
    <n v="7704"/>
    <n v="0"/>
    <n v="0"/>
    <n v="994529"/>
    <n v="0"/>
    <n v="0"/>
    <n v="0"/>
    <n v="0"/>
    <n v="1042808"/>
    <s v="Sin observación"/>
    <n v="9975"/>
    <x v="0"/>
    <n v="12548"/>
    <n v="18052"/>
    <n v="7704"/>
    <n v="0"/>
    <n v="0"/>
    <n v="994529"/>
    <n v="0"/>
    <n v="0"/>
    <n v="0"/>
    <n v="0"/>
    <n v="1032833"/>
    <n v="12835"/>
    <n v="18052"/>
    <n v="7704"/>
    <n v="0"/>
    <n v="0"/>
    <n v="1014438"/>
    <n v="0"/>
    <n v="0"/>
    <n v="0"/>
    <n v="0"/>
    <n v="1053029"/>
    <s v="La única situación importante a mencionar es la modificación del mandato inicial por un complemento de recursos, debido que el proceso de licitación la unidad técnica se percato que para conseguir lo requerido se necesitaba de éste aumento,  para obras civiles por un monto de $31.816.641, quedando el mandato por un monto de $1.046.534.641. Este proceso retraso el proceso de adjudicación por un periodo cercano a 8 meses."/>
    <n v="24275"/>
    <n v="21332"/>
    <n v="10445"/>
    <n v="0"/>
    <n v="0"/>
    <n v="1037599"/>
    <n v="0"/>
    <n v="0"/>
    <n v="0"/>
    <n v="0"/>
    <n v="1093651"/>
    <n v="991880"/>
    <n v="23109"/>
    <n v="18222"/>
    <n v="7704"/>
    <n v="0"/>
    <n v="0"/>
    <n v="1020387"/>
    <n v="0"/>
    <n v="0"/>
    <n v="0"/>
    <n v="0"/>
    <n v="1069422"/>
    <n v="23070"/>
    <n v="18052"/>
    <n v="7704"/>
    <n v="0"/>
    <n v="0"/>
    <n v="1014438"/>
    <n v="0"/>
    <n v="0"/>
    <n v="0"/>
    <n v="0"/>
    <n v="1063264"/>
    <n v="-2.2154233846080729"/>
    <n v="-2.7784914931728633"/>
    <n v="-2.2321725444993668"/>
    <n v="-0.57582507186124676"/>
    <n v="7.1968383272170033"/>
    <n v="1164.5826944140197"/>
    <n v="1111.104052573932"/>
    <s v="Este proyecto no presentó variaciones significativas en montos contratados y costos reales respecto a los montos recomendados (-2,22% y -3,90% respectivamente).  Los ítems que mayor variación presentaron fueron Equipos (-26,24%) y Equipamiento (-15,38%), todos ellos montos inferiores al recomendado. _x000a_En el caso de Consultorías, hubieron dos contratos, uno financiado por el municipio y el segundo por el FNDR._x000a_Existieron tres reevaluaciones que consistieron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
    <s v="Variación de 0 a +-10%"/>
    <s v="Variación de 0 a +-10%"/>
    <s v="Mediano"/>
    <s v="Grande"/>
    <s v="SORAYA MAKARENA SILVA PORTILLA"/>
    <x v="21"/>
    <s v=" "/>
    <s v=""/>
    <s v="LOURDES VELEZ"/>
    <s v="DEPARTAMENTO DE ESTUDIOS - MDS"/>
    <s v="SI"/>
    <n v="1093651"/>
    <n v="-47116"/>
    <n v="-4.3081385195094235"/>
    <s v="Cabe señalar que el monto inicial de convenio mandato de $1.014.718.000.-, es suplementado después de una re-evaluación aprobada a través de Ordinario N°2761 del GORE, de fecha 24/11/2017, con un monto de $31.816.641.- en el ITEM &quot;Obras Civiles&quot;, quedando el monto total del mandato en $1.046.534.641.-._x000a_El valor ingresado corresponde a moneda valor año 2016._x000a_Contrato N°1 del 9/03/2017, monto contratado $994.528.641. Por un plazo de ejecución 240 días corridos. (Obras Civiles)._x000a_Addendum de contrato N° 1 de fecha 09/11/2017, que aumenta plazo de ejecución en 60 días corridos, sin aumento o disminución de monto de contrato inicial. (Obras civiles)._x000a_Cabe señalar que Equipos y Equipamiento se adjudicaron y se adquirieron, mediante la misma licitación. _x000a_El contrato inicial, es de fecha 02/03/2018, por un monto de $18.222.398.- para ITEM n°1 &quot;Equipamiento y Mobiliarios&quot;, y un monto de $7.703.991.- para ITEM n°2 &quot;Equipos&quot;, con un plazo de entrega de 7 días hábiles. Por incumplimiento de términos de referencia, por parte del proveedor, se cancela por el ITEM n°1 &quot;Equipamiento y Mobiliarios&quot; la suma de $18.051.717 finalmente."/>
    <x v="0"/>
    <s v="SI"/>
    <n v="3"/>
    <n v="1014718"/>
    <n v="991880"/>
    <n v="-2.2506745716543874"/>
    <s v="La re evaluaciones fueron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
    <x v="1"/>
    <s v="COSTO ANUAL EQUIVALENTE"/>
    <n v="61.14"/>
    <n v="61.14"/>
    <n v="0"/>
    <x v="1"/>
    <s v=""/>
    <m/>
    <m/>
    <m/>
    <s v="La iniciativa de inversión se ejecutó de acuerdo a las magnitudes recomendadas acorde a lo estándares de bomberos vigentes, por que el CAE se mantuvo invariante. "/>
    <x v="1"/>
    <s v="La iniciativa de inversión se ejecutó de acuerdo a las definiciones identificadas en la etapa pre inversión. Además,por baja complejidad de las obras se ejecuto en los plazos y montos definidos._x000a_En relación a los plazos, se observa un período de ejecución inferior con respecto al plazo recomendado en todos lo ítems, incluso dada la existencia de tres reevaluaciones. _x000a_En relación a los costos, se observa un gasto inferior al monto original. Esta variación proviene principalmente de diferencias en los ítems  Equipos y Equipamiento. Por otro lado, el proyecto sufrió tres reevaluaciones, consistentes principalmente en especificaciones técnicas de losas y revestimientos sin una mayor implicancia en los costos asociados. En lo que respecta a equipos y equipamiento se realiza una re evaluación antes del término de la obra física, tendiente a actualizar  lo considerado  en la etapa de pre inversión y evitar su obsolescencia._x000a_La magnitud de proyecto, en metros cuadrados, se mantuvo invariante. _x000a_Finalmente, el proyecto se ejecuta según lo establecido en cuanto a plazos, costos y magnitud. "/>
    <s v="PATRICIO CONTADOR"/>
    <s v="SEREMI DE DESARROLLO SOCIAL REGION DE ANTOFAGASTA"/>
    <s v="LOURDES VELEZ"/>
    <s v="DEPARTAMENTO DE ESTUDIOS - MDS"/>
  </r>
  <r>
    <s v="30080326-0"/>
    <s v="REPOSICION SUBCOMISARÍA DIEGO DE ALMAGRO"/>
    <x v="4"/>
    <x v="4"/>
    <s v="CHAÑARAL"/>
    <s v="DIEGO DE ALMAGRO"/>
    <s v="3 - REGION DE ATACAMA"/>
    <x v="3"/>
    <x v="3"/>
    <x v="47"/>
    <x v="1"/>
    <x v="1"/>
    <s v="GOBIERNO REGIONAL - REGION DE ATACAMA"/>
    <s v="GOBIERNO REGIONAL"/>
    <s v="GOBIERNO REGIONAL"/>
    <s v="FINALIZADO"/>
    <x v="1"/>
    <s v="DISEÑO"/>
    <s v="EL PROYECTO SE ENMARCA DENTRO DE LA ESTRATEGIA DE SEGURIDAD PÚBLICA Y TIENE COMO OBJETIVO ASEGURAR UNA INFRAESTRUCTURA ÓPTIMA, CON DISTRIBUCIÓN ESPACIAL EFICIENTE Y DEPENDENCIAS SEGURAS, TANTO PARA LA COMUNIDAD QUE CONCURRE A LA SUBCOMISARÍA COMO PARA EL PERSONAL QUE PRESTA SERVICIOS POLICIALES.  "/>
    <s v="CONSISTE EN REPOSICIÓN DEL CUARTEL EN SU ACTUAL EMPLAZAMIENTO DE PROPIEDAD FISCAL, CONSIDERANDO UNA INFRAESTRUCTURA PARA CUARTEL DE 526,65 M2 Y UNA VIVIENDA ANEXA DE 140,43 M2, TOTALIZANDO 667,08 M2. INCLUYE ADEMÁS, EQUIPAMIENTO, EQUIPOS Y OTROS GASTOS."/>
    <n v="7286"/>
    <s v=" "/>
    <s v=" "/>
    <s v=" "/>
    <m/>
    <m/>
    <m/>
    <m/>
    <n v="3"/>
    <n v="4"/>
    <s v="sin observaciones."/>
    <n v="33.333333333333329"/>
    <n v="3"/>
    <n v="6"/>
    <s v="EN RELACIÓN  A LAS ADQUISICIONES REALIZADAS POR  EL DEPARTAMENTO DE TECNOLOGIA DE LA INFORMACIÓN Y COMUNICACIONES NO REGISTRA ADQUISICIONES PARA EL PERIODO 2019. "/>
    <n v="100"/>
    <m/>
    <m/>
    <m/>
    <m/>
    <n v="4"/>
    <n v="42"/>
    <s v="La modificación del plazo de los gastos administrativos, está asociado al aumento de plazo del contrato de obras. -"/>
    <n v="950"/>
    <n v="12"/>
    <n v="17"/>
    <s v="Res. Da.Ex.  N°121 (02.05.2017): se autoriza aumento de plazo de 71 días en consideración a demoras en poder rellenar la faena de movimiento de tierras, ya que se tuvo que traer desde fuera ya que no existe en la comuna material adecuado para ello y a que no existe planta de hormigón en la comuna, para la faena de hormigones, el cual se tuvo que trasladar éste desde la ciudad de Copiapó. -_x000a_Res. Da.Ex.  N°257 (14.07.2017):  se autoriza aumento de plazo de 37 días en consideración al evento climático del 13/05/2017 y a modificaciones en el proyecto de electricidad._x000a_Res. Da.Ex.  N°451 (24.11.2017):  se autoriza aumento de plazo de 7 días en consideración a modificación de contrato por aumento de cubos, ejecución de obras extraordinarias y disminución de obras"/>
    <n v="41.666666666666671"/>
    <s v="Variación de 30% al 50%"/>
    <n v="3"/>
    <n v="115"/>
    <m/>
    <m/>
    <m/>
    <m/>
    <m/>
    <m/>
    <m/>
    <m/>
    <n v="4"/>
    <n v="0"/>
    <s v="se registra solo asignación "/>
    <n v="-100"/>
    <n v="19"/>
    <n v="19"/>
    <n v="42"/>
    <n v="42"/>
    <n v="0"/>
    <s v="Aumento de plazo  en consideración a demoras en poder rellenar la faena de movimiento de tierras, ya que se tuvo que traer desde fuera ya que no existe en la comuna material adecuado para ello y a que no existe planta de hormigón en la comuna, para la faena de hormigones, el cual se tuvo que trasladar éste desde la ciudad de Copiapó. -_x000a_El aumento de plazo de 37 días en consideración al evento climático del 13/05/2017 y a modificaciones en el proyecto de electricidad._x000a_Las Modificaciones  de contrato por aumento de cubos, ejecución de obras extraordinarias y disminución de obras"/>
    <n v="121.05263157894738"/>
    <n v="121.05263157894738"/>
    <s v="El proyecto de acuerdo a los registros de los indicadores de plazos, no se ejecutó en los plazos programados, existiendo una amplia diferencia en lo que respecta a gastos administrativos, siendo un  932%, en obras civiles y equipos con un aumento de los plazos en 48% y 41%, respectivamente, y una considerable disminución en los plazos de equipamiento y  otros gastos, entre el tiempo real y el previsto ex ante.  _x000a_Las razones que afectaron estos plazos, se deben principalmente a  la ampliación de plazos en las obras civiles, suplemento de recursos, de acuerdo a los siguientes antecedentes: _x000a_-  Con Res. Ex. N°121 (02.05.2017): se autoriza aumento de plazo de 71 días en consideración a demoras en poder rellenar la faena de movimiento de tierras, debido a que  no existía en la comuna material adecuado para ello y a que no existe planta de hormigón en la comuna._x000a_- Con Res. Ex. N°257 (14.07.2017): se autoriza aumento de plazo de 37 días en consideración al evento climático del 13/05/2017 (Aluvión) y a modificaciones en el proyecto de electricidad._x000a_  Con Res. Ex. N°451 (24.11.2017): se autoriza aumento de plazo de 7 días en consideración a modificación de contrato por aumento de cubos, ejecución de obras extraordinarias y disminución de obras._x000a_Todas estas ampliaciones en los plazos de las obras civiles, generaron consecuencias en los plazos de ejecución de los gastos administrativos."/>
    <s v="Variación &gt; al 100%"/>
    <s v="Mayor a 3 años"/>
    <s v="10/08/2016"/>
    <n v="1201931"/>
    <n v="6978"/>
    <n v="1208909"/>
    <n v="1179044"/>
    <n v="29865"/>
    <s v="Res. DA. Coppó N° 007 (08.06.2016) - resolución de adjudicación de contrato, con fecha de inicio el  13.07.2016 y  terminó el 27.12.2017_x000a_MONTO TOTAL EN EQUIPOS  SEGÚN ORDENES DE  COMPRAS  $ 39.626.627.-_x000a_MONTO TOTAL EN EQUIPAMIENTO SEGÚN ORDENES DE COMPRAS $ 18.181.770._x000a_ "/>
    <s v="BIP &gt; SIGFE"/>
    <x v="1"/>
    <n v="667"/>
    <n v="667"/>
    <n v="100"/>
    <s v="El proyecto no sufrió modificaciones en su superficie. -"/>
    <s v="El proyecto se ejecutó conforme a lo aprobado ex ante, por lo tanto no hay variaciones en este indicador."/>
    <x v="2"/>
    <s v="La recepción provisional fue primeramente con observaciones, de fecha 30/01/2018, ya que existieron algunos alcances menores detectados por la comisión; las cuales fueron subsanadas por el contratista; otorgando la recepción provisoria con fecha 06/03/2018. -"/>
    <s v="06/03/2018"/>
    <s v="La comisión de recepción definitiva  se constituyo primeramente encontrando observaciones que emitió en informe de fecha 23/01/2019,  las cuales fueron subsanadas por el contratista; otorgando la recepción definitiva con fecha 02/05/2019. -"/>
    <s v="02/05/2019"/>
    <s v="SI"/>
    <s v="06/03/2018"/>
    <s v=""/>
    <s v=""/>
    <x v="0"/>
    <s v=""/>
    <s v="ANA SOFIA VARGAS GONZALEZ"/>
    <x v="62"/>
    <s v="MARGARET MARICEL VALLEJO ARAYA "/>
    <s v="SEREMI DE DESARROLLO SOCIAL REGION DE ATACAMA"/>
    <s v="LOURDES VELEZ"/>
    <s v="DEPARTAMENTO DE ESTUDIOS - MDS"/>
    <s v="09/12/2014"/>
    <s v="13/01/2015"/>
    <n v="35"/>
    <s v="08/06/2015"/>
    <n v="146"/>
    <s v="30/10/2015"/>
    <n v="144"/>
    <s v="13/07/2016"/>
    <n v="257"/>
    <s v="13/07/2016"/>
    <n v="257"/>
    <s v="10/08/2016"/>
    <n v="28"/>
    <s v="29/10/2016"/>
    <n v="80"/>
    <n v="690"/>
    <n v="655"/>
    <s v="Se observa diferencia en la fecha del primer gasto de las obras civiles producto del desfase entre el ingreso del estado de pago y la fecha efectiva que se materializó el pago."/>
    <s v="A SUMA ALZADA SIN REAJUSTE"/>
    <n v="1"/>
    <s v=""/>
    <s v=""/>
    <s v=""/>
    <s v=""/>
    <s v="SI"/>
    <s v="DIRECCIÓN DE CARABINEROS REGIÓN DE ATACAMA"/>
    <s v="SI"/>
    <s v="DIRECCIÓN DE CARABINEROS REGIóN DE ATACAMA"/>
    <s v="La reposición de la Subcomisaría de Diego de Almagro ingresó al Sistema Nacional de Inversiones el 29 de abril de 2008, con la etapa de Diseño. _x000a_En diciembre de 2010 se presenta  un proceso de reevaluación del proyecto, debido a cambios en los montos de los items de: consultoría, gastos administrativos, además cambios en el programa arquitectónico del diseño, el que sufrió una disminución de metros cuadrados, en base a la demanda de la unidad policial y los nuevos estándares definidos por el departamento de cuarteles l.1 de la dirección de logística de carabineros, pero este porcentaje era menor al 10%, por lo tanto no pasa por el proceso de reevaluación._x000a_Se analiza otro proceso de reevaluación, con fecha Septiembre 2011, por aumento en el item de consultoría, este suplemento permitirá responder a la necesidad de modificar el presupuesto de diseño original para incorporar las exigencias de la ley NCH 433 de modificación de la norma sísmica, específicamente lo referido a sondajes no contemplados inicialmente, además cambios en el programa arquitectónico, el que sufrió un aumento de 22,24 m2, éste incremento responde a cambios programáticos del departamento de cuarteles l.1 de Carabineros de Chile._x000a__x000a_Para el proceso de ejecución del proyecto, se presentan todos los antecedentes al SNI, el 12 de marzo de 2014._x000a_Con fecha enero 2016 se presentan antecedentes para realizar el proceso de reevaluación de la iniciativa, debido a una actualización del presupuesto de obras civiles, "/>
    <n v="0"/>
    <n v="10283"/>
    <n v="30153"/>
    <n v="0"/>
    <n v="6476"/>
    <n v="843441"/>
    <n v="0"/>
    <n v="0"/>
    <n v="16998"/>
    <n v="0"/>
    <n v="907351"/>
    <n v="0"/>
    <n v="10593"/>
    <n v="31061"/>
    <n v="0"/>
    <n v="6671"/>
    <n v="868835"/>
    <n v="0"/>
    <n v="0"/>
    <n v="17510"/>
    <n v="0"/>
    <n v="934670"/>
    <s v="No se observan diferencias"/>
    <n v="0"/>
    <n v="12863"/>
    <n v="41109"/>
    <n v="0"/>
    <n v="6978"/>
    <n v="1147958"/>
    <n v="0"/>
    <n v="0"/>
    <n v="0"/>
    <n v="0"/>
    <n v="1208908"/>
    <s v="No se registra contrato del item Otros Gastos, dado que lo recomendado fue absorbido en los  Items Equipo  y Equipamiento., no alterando el objetivo."/>
    <n v="0"/>
    <n v="12863"/>
    <n v="41109"/>
    <n v="0"/>
    <n v="6978"/>
    <n v="1147958"/>
    <n v="0"/>
    <n v="0"/>
    <n v="0"/>
    <n v="0"/>
    <n v="1208908"/>
    <s v="Se observan diferencias entre el gasto y el registro SIGFE producto, toda vez que no se considera todos los registros a la fecha de dicha plataforma por MDS."/>
    <n v="29864"/>
    <x v="0"/>
    <n v="0"/>
    <n v="12863"/>
    <n v="11245"/>
    <n v="0"/>
    <n v="6978"/>
    <n v="1147958"/>
    <n v="0"/>
    <n v="0"/>
    <n v="0"/>
    <n v="0"/>
    <n v="1179044"/>
    <n v="0"/>
    <n v="12863"/>
    <n v="11245"/>
    <n v="0"/>
    <n v="7397"/>
    <n v="1179144"/>
    <n v="0"/>
    <n v="0"/>
    <n v="0"/>
    <n v="0"/>
    <n v="1210649"/>
    <s v="El contrato se ejecuto en el tiempo contratado, sin embargo se observa demorta en la adqusiición del item de equipos, lo que no se refleja en e registro SIGFE informado por MIDESO"/>
    <n v="0"/>
    <n v="12468"/>
    <n v="36558"/>
    <n v="0"/>
    <n v="7852"/>
    <n v="1022597"/>
    <n v="0"/>
    <n v="0"/>
    <n v="20609"/>
    <n v="0"/>
    <n v="1100084"/>
    <n v="1250264"/>
    <n v="0"/>
    <n v="12890"/>
    <n v="41109"/>
    <n v="0"/>
    <n v="7397"/>
    <n v="1213139"/>
    <n v="0"/>
    <n v="0"/>
    <n v="0"/>
    <n v="0"/>
    <n v="1274535"/>
    <n v="0"/>
    <n v="12863"/>
    <n v="41109"/>
    <n v="0"/>
    <n v="7397"/>
    <n v="1179145"/>
    <n v="0"/>
    <n v="0"/>
    <n v="0"/>
    <n v="0"/>
    <n v="1240514"/>
    <n v="15.85797084586269"/>
    <n v="12.765388824853385"/>
    <n v="15.308865564831509"/>
    <n v="-2.6692872302447546"/>
    <n v="-0.77983529878489222"/>
    <n v="1859.8410794602698"/>
    <n v="1767.8335832083958"/>
    <s v="La variación de montos contratados fue de 15,86%, en tanto la variación de los costos reales fue de 12,77%. Estas variaciones responden principalmente a aumentos en los ítems Obras Civiles y Equipos. Además, se puede apreciar que a pesar de que tuvo una etapa de reevaluación para aumentar el ítem de obras civiles, anterior a esto, se había solicitado otra reevaluación, la que no fue necesario pasar como RE, ya que el monto, no superaba el 10%.  A la vez el ítem otros gastos no fueron requeridos para la ejecución del proyecto._x000a_Los costos del proyecto no tuvieron mayores variaciones significativas en los montos contratados versus los reales, aún cuando se realizó una re evaluación por suplemento de recursos en el ítem obras civiles, detalle que fue entregado anteriormente en Reevaluaciones."/>
    <s v="Variación del 10% al 20%"/>
    <s v="Variación del 10% al 20%"/>
    <s v="Grande"/>
    <s v="Grande"/>
    <s v="WILLIANS GARCÍA ZAGUA"/>
    <x v="16"/>
    <s v="MARGARET MARICEL VALLEJO ARAYA "/>
    <s v="SEREMI DE DESARROLLO SOCIAL REGION DE ATACAMA"/>
    <s v="LOURDES VELEZ"/>
    <s v="DEPARTAMENTO DE ESTUDIOS - MDS"/>
    <s v="SI"/>
    <n v="1100083"/>
    <n v="600"/>
    <n v="5.4541339153500235E-2"/>
    <s v="Res. Da.Ex.  N°451 (24.11.2017):  modificación al contrato de obras por M$ 59.663  por aumento de cubos, ejecución de obras extraordinarias y disminución de obras. valor moneda año 2017. -"/>
    <x v="0"/>
    <s v="SI"/>
    <n v="1"/>
    <n v="1100083"/>
    <n v="1250264"/>
    <n v="13.651788092353033"/>
    <s v="La iniciativa evaluada contempló un proceso de reevaluación, que se solicitó para un suplemento  adicional, debido a una actualización del presupuesto de obras civiles, que implica un aumento mayor al 10% del costo total recomendado. No presenta modificaciones en su diseño, alcance, localización, ni superficie._x000a_Se actualiza el valor de dicha reevaluación, ya que el monto considerado se lleva a moneda 2018, siendo este valor final: M$1.250.264"/>
    <x v="1"/>
    <s v="COSTO EQUIVALENTE POR PERSONA"/>
    <n v="12"/>
    <n v="12"/>
    <n v="0"/>
    <x v="1"/>
    <s v="COSTO ANUAL EQUIVALENTE"/>
    <n v="88261"/>
    <n v="88261"/>
    <n v="0"/>
    <s v="Al evaluar los indicadores recomendados versus los reales, se observa que no existe variación, debido que a pesar que se solicitó un suplemento en el ítem de obras civiles con un proceso de reevaluación, este aumento no fue significativo, de acuerdo a los antecedentes entregados anteriormente. Además en otros ítem se disminuyó o simplemente no se utilizaron de acuerdo a lo contratado._x000a_Por lo tanto se puede concluir que el proyecto fue ejecutado de acuerdo a los costos  recomendados  ex ante."/>
    <x v="2"/>
    <s v="Al evaluar las diferentes etapas del proyecto, se puede evidenciar claramente, que la iniciativa tuvo algunos inconvenientes en la ejecución de las obras civiles, por las ampliaciones de plazos que se aprobaron, debido principalmente a demoras en poder rellenar la faena de movimiento de tierras, debido a que  no existía en la comuna material adecuado para ello y a que no existe planta de hormigón. _x000a_Con respecto a los plazos, existieron problemas en los plazos establecidos originados por eventos climáticos, como el aluvión, y a modificaciones en el proyecto de electricidad. También se aumentó el plazo por modificación de contrato, ejecución de obras extraordinarias y disminución de obras.  Todas estas problemáticas ocasionaron grandes variaciones de tiempo en los plazos de ejecución de las obras, y además en los gastos administrativos del proyecto. Dado estos sucesos, la iniciativa presentó una variación en plazos de un 121,05% con respecto al plazo total recomendado._x000a__x000a_En relación a los costos, la iniciativa presentó pequeñas variaciones de costos, debido a que se entregó un suplemento de recursos en el ítem de obras civiles, con el objetivo de ajustar el presupuesto, aumento que no fue significativo y que además no se utilizó de forma total, al igual que el ítem de equipamiento y el ítem de otros gastos que no se utilizó._x000a_La magnitud del proyecto, dada en metros cuadrados, no sufrió  modificaciones. _x000a_El resultado final del proyecto ejecutado satisface los requerimientos de la comunidad y funcionarios, la Subcomisaría cumple con las condiciones básicas de habitabilidad y funcionalidad para el cumplimiento de las tareas diarias que realiza la unidad de Carabineros en la Comuna de Diego de Almagro. "/>
    <s v="MARGARET MARICEL VALLEJO ARAYA "/>
    <s v="SEREMI DE DESARROLLO SOCIAL REGION DE ATACAMA"/>
    <s v="LOURDES VELEZ"/>
    <s v="DEPARTAMENTO DE ESTUDIOS - MDS"/>
  </r>
  <r>
    <s v="20195441-0"/>
    <s v="CONSTRUCCION FISCALIA LOCAL DE IQUIQUE"/>
    <x v="11"/>
    <x v="11"/>
    <s v="IQUIQUE"/>
    <s v="IQUIQUE"/>
    <s v="1 - REGION DE TARAPACA"/>
    <x v="9"/>
    <x v="15"/>
    <x v="29"/>
    <x v="0"/>
    <x v="0"/>
    <s v="MINISTERIO PUBLICO"/>
    <s v="MINISTERIO PUBLICO"/>
    <s v="MINISTERIO"/>
    <s v="FINALIZADO"/>
    <x v="0"/>
    <s v="DISEÑO"/>
    <s v=""/>
    <s v="SE ESPERA DURANTE LA ETAPA DE EJECUCIÓN EFECTUAR LAS OBRAS RELATIVAS A CONSTRUCCIÓN DEL EDIFICIO QUE ALBERGARÁ A LA FISCALÍA LOCAL DE IQUIQUE, CONSIDERANDO A LA VEZ LA IMPLEMENTACIÓN DE ESTACIONAMIENTOS Y EL EQUIPAMIENTO COMPLEMENTARIO PARA LA FISCALÍA."/>
    <n v="1826410"/>
    <s v="REFORMA PROCESO PENAL"/>
    <s v=" "/>
    <s v=" "/>
    <n v="13"/>
    <n v="11"/>
    <s v="Para la asesoría a la inspección fiscal de obras se estimó un plazo de 13 meses y la asesoría contratada tuvo finalmente una duración de 11 meses."/>
    <n v="-15.384615384615385"/>
    <n v="1"/>
    <n v="6"/>
    <s v="Las diferencias se deben al tiempo que significa equipar todo el proyecto._x000a_Con fecha 01-06-2016, por Resolución FR N° 18, se adjudicó la licitación pública adquisición de mobiliario, y se finalizó con la contratación de mobiliario para comedor de funcionarios de la Fiscalía Local de Iquique, el día  05-12-16, por orden de compra N° 1160124."/>
    <n v="500"/>
    <n v="1"/>
    <n v="30"/>
    <s v="El plazo recomendado corresponde al plazo estimado en el perfil. _x000a_Los plazos reales de la contratación de Equipos fueron los siguientes:_x000a_-Entre junio y diciembre de 2016, se instalaron  los equipos que permitieron finalizar las obras y que el proyecto entrara en operación._x000a_-En 2018 recién fue posible contratar el Sistema de Control de Acceso que se requería para la Fiscalía Local de Iquique. El 23-10-2018 por Resolución DER N° 06 se adjudica el sistema control de acceso FL Iquique, cuyo contrato finalizó el 10-12-2018."/>
    <n v="2900"/>
    <m/>
    <m/>
    <m/>
    <m/>
    <n v="1"/>
    <n v="1"/>
    <s v="Los Gastos Administrativos se pagan de una sola vez, de manera íntegra, al Mandatario, por lo que efectivamente no existen demoras, ahí radica la diferencia con el tiempo recomendado."/>
    <n v="0"/>
    <n v="13"/>
    <n v="54"/>
    <s v="El contrato de Obras Civiles se ejecutó entre el 24-06-2014 y el 15-07-2015 (término real), esto es 12 meses y fracción. Esto es muy similar a lo estimado._x000a_La fecha de término del contrato que se considera, se refiere a el contrato de climatización de la Fiscalía Local de Iquique, que fue necesario ejecutar debido a la necesidad de mejorar la climatización de la Fiscalía, y que recién pudo materializarse el año 2018, luego de levantar la necesidad, realizar los análisis respectivos y efectuar dos licitaciones para lograr su adjudicación."/>
    <n v="315.38461538461542"/>
    <s v="Variación &gt; al 100%"/>
    <n v="5"/>
    <n v="314"/>
    <m/>
    <m/>
    <m/>
    <m/>
    <m/>
    <m/>
    <m/>
    <m/>
    <m/>
    <m/>
    <m/>
    <m/>
    <n v="14"/>
    <n v="14"/>
    <n v="55"/>
    <n v="63"/>
    <n v="8"/>
    <s v="Las diferencias entre el plazo recomendado y el estimado, responden principalmente a que este proyecto tuvo varios contratos de Obras en su ejecución, lo que implica tiempos administrativos, ya sea en licitación pública o privada, como contratación directa, los que afectaron al plazo real de ejecución."/>
    <n v="292.85714285714283"/>
    <n v="350"/>
    <s v="La elevada variación que se evidencia en los plazos del ítem obras civiles se debió a diversas razones que justificaron los aumentos de plazo, entre ellas las principales se refieren a dificultades ocasionadas por el agua que afloró durante las excavaciones de la obra; demoras en dar solución a deslindes del edificio vecino; demoras en definiciones del proyecto de estructura; aumentos y disminuciones de obras que justificaron aumentos en el plazo de ejecución; demora en la aprobación de obras extraordinarias y en aprobación de servicios externos relacionados con la obra._x000a_Además la fecha de término del contrato que se considera, se refiere a el contrato de climatización de la Fiscalía Local de Iquique,  que recién pudo materializarse el año 2018, luego de levantar la necesidad, realizar los análisis respectivos y efectuar dos licitaciones para lograr su adjudicación._x000a__x000a_Con relación al plazo de real de los equipos estos se adquirieron e instalaron durante el año 2016 los que permitieron finalizar las obras y que el proyecto entrara en operación. Sin embargo, en 2018 recién fue posible contratar el Sistema de Control de Acceso que se requería para la Fiscalía Local de Iquique."/>
    <s v="Variación &gt; al 100%"/>
    <s v="Mayor a 3 años"/>
    <s v="04/07/2014"/>
    <n v="2743496"/>
    <n v="6467"/>
    <n v="2749963"/>
    <n v="2373865"/>
    <n v="376098"/>
    <s v="A continuación se detallan los contratos y gastos (todos los montos en moneda nominal), por ítem:_x000a_Gastos Administrativos: Monto Ejecutado M$ 6.467._x000a__x000a_Equipos: Monto ejecutado total: 21.676. Ejecutado en 2016: M$ 11.380 y ejecutado en 2018: M$10.296._x000a_Equipamientos: Monto ejecutado total: M$  86.464 en 2016._x000a__x000a_Contrato del ítem Consultorías: Asesoría a la Inspección Fiscal de Obras, por un total de M$ 26.630, entre el 13-10-2014 al 09-08-2015._x000a__x000a_Monto ejecutado total en ítem de Obras Civiles: M$ 2.836.943. _x000a_Detalle de contratos efectuados en el ítem de Obras Civiles:_x000a_-Contrato de Obras Civiles, Monto M$ 2.709.999, entre el 24-06-2014 al 15-07-2016._x000a_-Contrato de empalme eléctrico, por un monto M$2.950, pagado en 2016._x000a_-Contratos de obras menores, Monto M$ 7.540, pagado en 2016._x000a_-Contrato modificación de ventanas en caja de escalera, monto M$ 9.996, pagado en 2017._x000a_-Contrato incorporación de climatización a Fiscalía Local, monto M$ 106.458, pagado en 2018."/>
    <s v="BIP &gt; SIGFE"/>
    <x v="1"/>
    <n v="2236"/>
    <n v="2143"/>
    <n v="95.840787119856884"/>
    <s v="La magnitud original correspondió a la proyectado inicialmente en el perfil del proyecto, posteriormente, al momento del cambio de etapa de diseño a  ejecución se actualizó la superficie requerida debido a los aumentos de dotación de la Fiscalía Local producto principalmente de la implementación del Plan de Fortalecimiento Institucional del Ministerio Público. Es así, como en el diseño de arquitectura se proyectó una superficie de 2.235,63 metros cuadrados. La superficie final del proyecto fue 2.142,95  que corresponde a la superficie de la recepción municipal."/>
    <s v="Se actualizó la superficie requerida debido a los aumentos de dotación de la Fiscalía Local producto principalmente de la implementación del Plan de Fortalecimiento Institucional del Ministerio Público."/>
    <x v="1"/>
    <s v="La recepción provisoria no presentó observaciones respecto de la obra"/>
    <s v="07/09/2016"/>
    <s v="Corresponde a la Recepción definitiva de obras de edificación, emitida por el Director de Obras Municipales de la Municipalidad de Iquique."/>
    <s v="26/07/2016"/>
    <s v="SI"/>
    <s v="27/09/2016"/>
    <s v=""/>
    <s v=""/>
    <x v="0"/>
    <s v="Es importante señalar que el proyecto consideró un sistema de ventilación pasiva para el clima del edificio, sistema que no funcionó adecuadamente al entrar en operación el edificio; por lo que fue necesario efectuar estudios y analizar alternativas para lograr una climatización adecuada._x000a_Después de tener una solución técnica viable y teniendo un presupuesto estimado, la Fiscalía Regional realizó una licitación pública a la que llegaron dos ofertas con montos por sobre el monto disponible en presupuesto, posteriormente, se realizó un segundo llamado a licitación privada el año 2018"/>
    <s v="RODRIGO NUÑEZ"/>
    <x v="29"/>
    <s v=" "/>
    <s v=""/>
    <s v="LOURDES VELEZ"/>
    <s v="DEPARTAMENTO DE ESTUDIOS - MDS"/>
    <s v="31/05/2013"/>
    <s v="31/05/2013"/>
    <n v="0"/>
    <s v="05/09/2013"/>
    <n v="97"/>
    <s v="01/10/2013"/>
    <n v="26"/>
    <s v="24/06/2014"/>
    <n v="266"/>
    <s v="24/06/2014"/>
    <n v="266"/>
    <s v="04/07/2014"/>
    <n v="10"/>
    <s v="19/08/2014"/>
    <n v="46"/>
    <n v="445"/>
    <n v="445"/>
    <s v="La diferencia entre la fecha del primer Gasto Administrativo, y la suscripción del primer contrato se debió a que como resultado del proceso de licitación (cuyo llamado se realizó el 17 de octubre de 2013 y la apertura económica el día 4 febrero de 2014) fue necesario solicitar recursos para adjudicar y, posteriormente, modificar el Convenio Mandato de Obras entre el Ministerio Público y la DA - MOP, dicha modificación se suscribió con fecha 30 de abril de 2014, y se aprobó por resolución DA (ex) N° 501, fecha 06 de mayo de 2014."/>
    <s v="A SUMA ALZADA SIN REAJUSTE"/>
    <n v="2"/>
    <s v=""/>
    <s v=""/>
    <s v=""/>
    <s v=""/>
    <s v="SI"/>
    <s v="Mandatado DA. MOP"/>
    <s v="SI"/>
    <s v="Mandatado DA. MOP"/>
    <s v="se siguieron las etapas en forma lógica ."/>
    <n v="23166"/>
    <n v="89730"/>
    <n v="16023"/>
    <n v="0"/>
    <n v="6242"/>
    <n v="2378505"/>
    <n v="0"/>
    <n v="0"/>
    <n v="0"/>
    <n v="0"/>
    <n v="2513666"/>
    <n v="23166"/>
    <n v="89730"/>
    <n v="16023"/>
    <n v="0"/>
    <n v="6242"/>
    <n v="2378505"/>
    <n v="0"/>
    <n v="0"/>
    <n v="0"/>
    <n v="0"/>
    <n v="2513666"/>
    <s v="No se realizaron reevaluaciones en esta iniciativa de inversión."/>
    <n v="26640"/>
    <n v="84464"/>
    <n v="21676"/>
    <n v="0"/>
    <n v="6467"/>
    <n v="2836943"/>
    <n v="0"/>
    <n v="0"/>
    <n v="0"/>
    <n v="0"/>
    <n v="2976190"/>
    <s v="-Contrato del ítem Consultorías: Asesoría a la Inspección Fiscal de Obras (AIFO), por un total de M$ 26.640.  El contrato de la AIFO  se adjudicó por un valor de M$ 24.218, por Resolución  (ex) DA. I N° 456, de fecha 29 de septiembre de 2014, y el contrato aumentó en M$ 2.422, por Resolución (ex) DA I N° 421, de fecha 15 de septiembre de 2015._x000a__x000a_-Equipamientos: Monto ejecutado total: M$  86.464 en 2016, correspondiente a diversos contratos de equipamiento._x000a__x000a_-Equipos: Monto ejecutado total: M$ 21.676. Ejecutado en 2016: M$ 11.380 y ejecutado en 2018: M$10.296, correspondiente a diversos contratos de equipos._x000a__x000a_-Gastos Administrativos, pagados en noviembre de 2013._x000a__x000a_-Monto ejecutado total en ítem de Obras Civiles: M$ 2.836.943. Detalle de contratos efectuados en el ítem de Obras Civiles:_x000a__x000a_-Contrato de Obras Civiles, Monto M$ 2.709.999, adjudicado por Resolución (ex) DA I N° 4, de fecha 16.05.2014._x000a_-Contrato de empalme eléctrico, por un monto M$2.950, pagado en 2016._x000a_-Contratos de obras menores, Monto M$ 7.540, pagado en 2016._x000a_-Contrato modificación de ventanas en caja de escalera, monto M$ 9.996, pagado en 2017._x000a_-Contrato incorporación de climatización a Fiscalía Local, monto M$ 106.458, pagado en 2018."/>
    <n v="26640"/>
    <n v="84464"/>
    <n v="21676"/>
    <n v="0"/>
    <n v="6467"/>
    <n v="2836943"/>
    <n v="0"/>
    <n v="0"/>
    <n v="0"/>
    <n v="0"/>
    <n v="2976190"/>
    <s v="Los gastos del proyecto corresponden a aquellos detallados en el apartado &quot;Historial de Contratos y Gastos sin Contratos&quot;. "/>
    <n v="602325"/>
    <x v="0"/>
    <n v="30512"/>
    <n v="0"/>
    <n v="0"/>
    <n v="0"/>
    <n v="6467"/>
    <n v="2336886"/>
    <n v="0"/>
    <n v="0"/>
    <n v="0"/>
    <n v="0"/>
    <n v="2373865"/>
    <n v="33310"/>
    <n v="0"/>
    <n v="0"/>
    <n v="0"/>
    <n v="7612"/>
    <n v="2550931"/>
    <n v="0"/>
    <n v="0"/>
    <n v="0"/>
    <n v="0"/>
    <n v="2591853"/>
    <s v="El plazo del contrato de Obras Civiles fue de 24 meses aproximadamente, en tanto el plazo programado inicialmente en ficha IDI fue de 13 meses. Esta diferencia en el plazos de ejecución se debió a diversas razones que justificaron los aumentos de plazo, entre ellas las principales se refieren a dificultades ocasionadas por el agua que afloró durante las excavaciones de la obra; demoras en dar solución a deslindes del edificio vecino; demoras en definiciones del proyecto de estructura; aumentos y disminuciones de obras que justificaron aumentos en el plazo de ejecución; demora en la aprobación de obras extraordinarias y en aprobación de servicios externos relacionados con la obra._x000a__x000a_Por otro lado, se debe destacar que la magnitud del proyecto presentada en el cambio de etapa a Ejecución, no tuvo modificaciones (2.235,63 metros cuadrados) y el monto del contrato de Obras Civiles no tuvo aumentos en su monto total adjudicado._x000a__x000a_Fue necesario realizar obras complementarias una vez finalizado en contrato de obras civiles para lograr una climatización adecuada en el Edificio, puesto que el diseño contempló un sistema de ventilación pasiva para el clima del edificio, sistema que no funcionó adecuadamente al entrar en operación.  Después de tener una solución técnica viable y teniendo un presupuesto estimado, la Fiscalía Regional realizó una licitación pública a la que llegaron dos ofertas con montos por sobre el monto disponible en presupuesto, posteriormente, se realizó un segund"/>
    <n v="28504"/>
    <n v="110406"/>
    <n v="19715"/>
    <n v="0"/>
    <n v="7680"/>
    <n v="2926570"/>
    <n v="0"/>
    <n v="0"/>
    <n v="0"/>
    <n v="0"/>
    <n v="3092875"/>
    <n v="3307564"/>
    <n v="29860"/>
    <n v="91373"/>
    <n v="22322"/>
    <n v="0"/>
    <n v="7611"/>
    <n v="3177118"/>
    <n v="0"/>
    <n v="0"/>
    <n v="0"/>
    <n v="0"/>
    <n v="3328284"/>
    <n v="28793"/>
    <n v="91373"/>
    <n v="22322"/>
    <n v="0"/>
    <n v="7611"/>
    <n v="3081616"/>
    <n v="0"/>
    <n v="0"/>
    <n v="0"/>
    <n v="0"/>
    <n v="3231715"/>
    <n v="7.6113324980802588"/>
    <n v="4.4890271996120168"/>
    <n v="5.2978743033653686"/>
    <n v="-2.9014651393931556"/>
    <n v="-2.2931982570858822"/>
    <n v="1508.0331311245916"/>
    <n v="1437.9916005599628"/>
    <s v="Las varaciones del proyecto se encuentran dentro del rango aceptable de variación del +- 10%. Sin embargo, el proyecto fue sometido a re evaluación debido al incremento DE COSTOS DE ASESORÍA INSPECCIÓN TÉCNICA DE OBRAS EN UN MONTO DE M$ 7.844 (32% DEL ITEM Y 0,33 % DEL VALOR TOTAL DEL PROYECTO), PRODUCTO DE LA AMPLIACIÓN DEL CONTRATO, SOLICITADO POR LA UNIDAD TÉCNICA (D.A.MOP TARAPACA _x000a__x000a_Es importante señalar que en el proyecto fue necesario realizar obras complementarias una vez finalizado el contrato de obras civiles para lograr una climatización adecuada en el Edificio, puesto que el diseño contempló un sistema de ventilación pasiva para el clima del edificio, sistema que no funcionó adecuadamente al entrar en operación.  Después de tener una solución técnica viable y teniendo un presupuesto estimado, la Fiscalía Regional realizó una licitación pública a la que llegaron dos ofertas con montos por sobre el monto disponible en presupuesto, posteriormente, se realizó un segundo llamado a licitación privada el año 2018, cuyo resultado permitió adjudicar y ejecutar las obras de climatización para el Edificio de la Fiscalía Regional de Tarapacá."/>
    <s v="Variación de 0 a +-10%"/>
    <s v="Variación de 0 a +-10%"/>
    <s v="Grande"/>
    <s v="Grande"/>
    <s v="MARIANA MARCHANT BELTRAN"/>
    <x v="17"/>
    <s v=" "/>
    <s v=""/>
    <s v="LOURDES VELEZ"/>
    <s v="DEPARTAMENTO DE ESTUDIOS - MDS"/>
    <s v="NO"/>
    <m/>
    <m/>
    <m/>
    <s v=" "/>
    <x v="1"/>
    <s v="SI"/>
    <n v="1"/>
    <n v="3356072"/>
    <n v="3307564"/>
    <n v="-1.4453801944654399"/>
    <s v="No existen mayores variaciones al respecto._x000a_A PETICIÓN DE LA INSTITUCIÓN SE SOMETE A REEVALUACIÓN EL PROYECTO POR UN AUMENTO DE COSTOS DE ASESORÍA INSPECCIÓN TÉCNICA DE OBRAS EN UN MONTO DE M$ 7.844 (32% DEL ITEM Y 0,33 % DEL VALOR TOTAL DEL PROYECTO), PRODUCTO DE LA AMPLIACIÓN DEL CONTRATO, SOLICITADO POR LA UNIDAD TÉCNICA (D.A.MOP TARAPACA ) EN ORD. N° 483"/>
    <x v="1"/>
    <s v="VALOR ACTUALIZADO COSTOS INV. OPER. Y MANTEN."/>
    <n v="9650666"/>
    <n v="9650666"/>
    <n v="0"/>
    <x v="1"/>
    <s v=""/>
    <m/>
    <m/>
    <m/>
    <s v="Las variaciones se ajustaron en el momento debido."/>
    <x v="1"/>
    <s v="En plazos hubo 5 ampliaciones de plazo que originaron 10 meses de mayor tiempo respecto al recomendado, debido a dificultades ocasionadas por el agua que afloró durante las excavaciones de la obra; además demoras en: dar solución a deslindes del edificio vecino; definiciones del proyecto de estructura; aprobación de obras extraordinarias y en aprobación de servicios externos relacionados con la obra y aumentos y disminuciones de obras._x000a_En relación a los costos reales de inversión, estos se encuentran dentro del rango aceptable de variación del +- 10%. Sin embargo, el proyecto fue sometido a re evaluación debido al incremento DE COSTOS DE ASESORÍA INSPECCIÓN TÉCNICA._x000a_La magnitud real del proyecto fue mayor  a la estimada ya que se actualizó la superficie requerida debido a los aumentos de dotación de la Fiscalía Local producto principalmente de la implementación del Plan de Fortalecimiento Institucional del Ministerio Público._x000a_El proyecto cumplió con el objetivo de entregar los bienes y servicios que se requerían"/>
    <s v="ALEJANDRO LEFORT"/>
    <s v="DEPARTAMENTO DE INVERSIONES - MDS"/>
    <s v="LOURDES VELEZ"/>
    <s v="DEPARTAMENTO DE ESTUDIOS - MDS"/>
  </r>
  <r>
    <s v="30134906-0"/>
    <s v="REPOSICION PLAZA DE ARMAS, CIUDAD DE PURRANQUE"/>
    <x v="6"/>
    <x v="6"/>
    <s v="OSORNO"/>
    <s v="PURRANQUE"/>
    <s v="10 - REGION DE LOS LAGOS"/>
    <x v="4"/>
    <x v="4"/>
    <x v="44"/>
    <x v="1"/>
    <x v="1"/>
    <s v="GOBIERNO REGIONAL - REGION DE LOS LAGOS"/>
    <s v="GOBIERNO REGIONAL"/>
    <s v="GOBIERNO REGIONAL"/>
    <s v="FINALIZADO"/>
    <x v="1"/>
    <s v="PERFIL"/>
    <s v="DEBIDO AL DETERIORO GENERADO POR EL PASO DEL TIEMPO Y ESCASA RENOVACIÓN DE ELEMENTOS, RESTRINGIDA MANTENCIÓN Y POR LA PRESENCIA DE DIVERSIDAD DE USO QUE SE DA EN EL ESPACIO PÚBLICOS, HOY PRESENTA CARACTERÍSTICAS FÍSICAS DEFICIENTES EN ASPECTOS QUE INCIDEN EN NO FOMENTAR LA PERMANENCIA EN LA PLAZA."/>
    <s v="EL PROYECTO PERMITIRÁ LA EJECUCIÓN DE LAS OBRAS DEFINIDAS EN LOS ESTUDIOS DE ARQUITECTURA, INGENIERÍA Y ESPECIALIDADES DESARROLLADOS POR LA MUNICIPALIDAD  PARA EL MEJORAMIENTO DE LA CAPACIDAD Y CALIDAD DEL ESPACIO PÚBLICO DE LA PLAZA DE ARMAS DE PURRANQUE, ESPACIO QUE SE COMPLEMENTA CON EL MEJORAMIENTO DE LA CALLE PEDRO MONTT QUE LA BORDEA, INCORPORANDO UNA CICLOBANDA QUE SE INTEGRA AL PLAN MAESTRO DE CICLO VÍAS QUE UNE GRANDES TRAYECTOS DE LA CIUDAD DE PURRANQUE, JUNTO CON ELEMENTOS URBANOS COMO JARDINERAS Y BASUREROS._x000a__x000a_SE CONTEMPLAN LAS SIGUIENTES OBRAS: CIRCULACIONES (TOTAL 9.098M2: 6.368M2 BALDOSA PIEDRA CAPRICHO OCRE, 1.374M2 BALDOSE PIEDRA CAPRICHO ROJO VALLENAR, 916M2 BALDOSE PIEDRA CAPRICHO MARENGO, 258M2 DE HORMIGÓN LAVADO Y 220M2 DE BALDOSA MINVU TÁCTIL); ÁREAS VERDES (5.175M2); MOBILIARIO URBANO (3 ESTACIONAMIENTO DE BICICLETAS, 203 ML ASIENTOS IN-SITU, 97 ESCAÑOS, 42 BASUREROS, 2 TENSOESTRUCTURAS, MEJORAMIENTO DE 3 ESCULTURAS; ESPACIO ESCENARIO CUBIERTO PARA ACTOS CÍVICOS; BAÑOS PÚBLICOS; OFICINA DE EXPOSICIONES E INFORMACIÓN TURÍSTICA; 85 LUMINARIAS; JUEGOS DE AGUA; SISTEMA DE RIEGO."/>
    <n v="20283"/>
    <s v=" "/>
    <s v=" "/>
    <s v=" "/>
    <n v="12"/>
    <n v="18"/>
    <s v="Al solicitar la reevaluacion de las obras civiles con aumento de plazo y presupuesto, también se realizo la solicitud de modificación de aumento de plazo y presupuesto para el item consultorias, el cual fue recomendado RS por el MIDESO y aprobado por el CORE Regional."/>
    <n v="50"/>
    <m/>
    <m/>
    <m/>
    <m/>
    <m/>
    <m/>
    <s v=""/>
    <m/>
    <m/>
    <m/>
    <m/>
    <m/>
    <n v="2"/>
    <n v="10"/>
    <s v="Los gastos administrativos, fueron realizados a medida que se fueron necesitando a lo largo de la ejecución del proyecto."/>
    <n v="400"/>
    <n v="12"/>
    <n v="17"/>
    <s v="Se solicito  la reevaluación económica del proyecto, la cual obtuvo el RS del MIDESO, luego la aprobación del CORE Regional, por lo cual existe modificacion de convenio mandato._x000a_La reevaluación se solicito en base  a disminuciones, aumentos y obras extraordinarias._x000a_El aumento de plazo se debe  principalmente para la ejecución de las obras extraordinarias._x000a_Se informa además que la modificación del proyecto no altero la naturaleza del proyecto solo mejoro y optimizo el funcionamiento final."/>
    <n v="41.666666666666671"/>
    <s v="Variación de 30% al 50%"/>
    <n v="1"/>
    <n v="153"/>
    <m/>
    <m/>
    <m/>
    <m/>
    <m/>
    <m/>
    <m/>
    <m/>
    <m/>
    <m/>
    <m/>
    <m/>
    <n v="13"/>
    <n v="13"/>
    <n v="21"/>
    <n v="21"/>
    <n v="0"/>
    <s v="-El primer RS se obtuvo en 04-07-2015 por un monto en item Obras Civiles M$1.247.000, se realizo la licitación y todas las ofertas superaban el monto disponible, por lo cual se solicito la reevaluación del proyecto._x000a_-El segundo RS se obtuvo en 17-06-2016 por un monto en item Obras Civiles M$1.553.707, con el cual se adjudica y firma contrato con la empresa JUAN JOSE SILES._x000a_-El Tercer RS se obtuvo en 07-02-2017 por un monto en Item Obras Civiles M$1.721.534, con el cual se modifica el contrato en monto y plazo.-"/>
    <n v="61.53846153846154"/>
    <n v="61.53846153846154"/>
    <s v="Durante el desarrollo de las obras, el proyecto tuvo una modificación para aumentar los plazos de ejecución de las asignaciones de Obras Civiles y Consultorías en casi 5 meses adicionales, pasando de 12 meses a 17 y 18 meses, respectivamente. Es decir, hubo un aumento de 43,61% en el caso de Obras Civiles y de 45,83% en Consultorías, respecto al plazo aprobado en la etapa ex ante. _x000a__x000a_Este aumento de plazo se produjo por obras extraordinarias y aumento y disminuciones de obr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de acuerdo a modificación de contrato presentado, lo que fue oportunamente reevaluado._x000a__x000a_Con todo, el plazo de término final del proyecto fue el 31/12/2017, lo que implicó 21 meses de ejecución sin y con tiempos muertos, es decir un aumento de 61,54%, en relación a lo recomendado en la evaluación ex ante._x000a__x000a_La entrega a operación del establecimiento fue el 28/08/2017, de acuerdo a lo informado por la Unidad Técnica."/>
    <s v="Variación del 50% al 100%"/>
    <s v="Dos Años"/>
    <s v="01/08/2016"/>
    <n v="1727636"/>
    <n v="1254"/>
    <n v="1728890"/>
    <n v="1728885"/>
    <n v="5"/>
    <s v="-Item Obras Civiles: Contrato de fecha 28/07/2016 aprobado a través de decreto 2.619 de fecha 29/07/2016, suscrito entre la Municipalidad de Purranque y Juan Jose Siles por un monto de M$1.553.707; Anexo de Contrato de fecha 20/03/2017 aprobado a través de decreto Alcaldicio N°1.200 de fecha 30/03/2017, suscrito entre la Municipalidad de Purranque y Juan Jose Siles modificando el monto total del contrato de  M$1.709.849._x000a_-Item Consultorias: Contrato de fecha 11/07/2016 aprobado a través de decreto alcaldicio N°2.421 de fecha 18/07/2016 suscrito entre la municipalidad de Purranque y Fernando Soto Vargas, por un monto de M$12.554; Anexo de Contrato de fecha 03/05/2017 aprobado a través de decreto alcaldicio N°1.776 de fecha 09/05/2017, suscrito entre la Municipalidad de Purranque y Fernando Soto Vargas, por un monto M$5.231.-_x000a_-Item Gastos Administrativos: Se rinden gastos administrativos a través de Oficio Alcaldicio Ord N°414 de fecha 28/04/2017 dirigido a Jefe de División Análisis y Control de Gestión; A través de Ord N°1.969 de fecha 09/05/2017 de Jefe de División Análisis y Control de Gestión toma conocimiento y recepciona rendición de gastos administrativos.-"/>
    <s v="BIP = SIGFE"/>
    <x v="1"/>
    <n v="14273"/>
    <n v="14273"/>
    <n v="100"/>
    <s v="Existieron modificaciones de obra, pero estas no  afectaron la magnitud del proyecto.-"/>
    <s v="La magnitud real fue la misma que la magnitud recomendada ex ante, debido a que no hubo variación en los m2 finales entre lo proyectado y lo ejecutado."/>
    <x v="2"/>
    <s v="En Purranque, a 03 días del mes de noviembre del año dos mil diez y siete, se constituye en terreno la Comisión para dar curso a la Recepción Provisoria del proyecto &quot;REPOS/CION PLAZA DE ARMAS CIUDAD DE PURRANQUE&quot; de acuerdo a las Bases Administrativas de la Propuesta Publica Nº 3443-11-LR16, adjudicada al oferente JUAN JOSE SILES CARVAJAL, Rut: 8.571.229-2, en virtud del Decreto Alcaldicio Nº 2.361 de fecha 11 de Julio de 2016._x000a_La Comisión Receptora que suscribe, designada mediante Decreto Nº 4432 de fecha 03 de noviembre del 2017, hace las siguientes observaciones a esta obra y que el contratista deberá dar solución en un plazo que no podrá ser superior al 15% del plazo del contrato y sus modificaciones, a partir de la fecha de la presente Acta de observaciones, según BAG en punto 42.- Recepción Provisoria en párrafo Nº 8. _x000a__x000a_OBSERVACIONES: _x000a__x000a_GENERAL _x000a_1. Limpieza general, retiro de escombros y corte de pasto._x000a_2. Falta fragüe muretes revestidos con piedra pizarra en edificio Municipal._x000a_3. Girar mástiles de edificio Municipal._x000a_4. Retirar fuste y raíz de árbol en área verde lado las Heras._x000a_5. Presencia de pasto y musgo en baldosas._x000a_6. En mosaico se observan zonas con cambio de tonalidades, las cuales pudiesen acentuarse durante el tiempo y la exposición directa a la intemperie, quedar en etapa de observación durante el tiempo de garantía._x000a_7. La empresa presentará solución de fijación rejillas de pileta de agua, la cual será evaluada por la ITO._x000a_8. En cámaras de inspección eléctricas falta la instalación de pletinas metálicas._x000a_9. La comisión realizará el conteo de mobiliario, luminarias y plantas, para lo cual se solicita al contratista la entrega de copia documentación oficial para verificación en terreno._x000a_10. Falta provisión e instalación de letreros en edificio Municipal._x000a_11. Faltan candado para cámaras._x000a_12. En enchape acceso de edificio Municipal se observan micro fisuras. _x000a__x000a_PAVIMENTOS _x000a_1. Falta Corte de film polietileno en pavimentos._x000a_2. En general revisar fragües pendiente de baldosas._x000a_3. Hormigón lavado costado edificio Municipal y en primer cuadrante lado Pedro Montt corredor interior, revisar y reponer pavimento con desprendimiento._x000a_4. Falta fijaciones rejillas de aguas lluvias._x000a_5. Posterior al retiro de escombros se verificará el estado de pavimentos en las zonas comprometidas. _x000a_ESCAÑOS _x000a_1. M5: Falta remate de terminación en cara posterior, desbaste y pintura lechada._x000a_2. M5: Verificar que todos cuenten con terminación de lechada en las tres caras a la vista._x000a_3. M1: Frente a instalación de faenas escaño con madera fisurada._x000a_4. M1: Se observa partes de madera con aplicación de barniz poco homogénea, aplicar mano de terminación._x000a_5. M2: falta hormigón bajo escaños frente a fachada principal de edificio Municipal. _x000a_LUMINARIAS _x000a_1. Presencia de óxido en pernos accesorios de luminaria Isla._x000a_2. Limpieza de pletina base luminaria Isla._x000a_3. Falta protección anti vandálica de luminarias en cubiertas tenso estructuras._x000a_4. En luminaria isla en sector de baldosas falta retape de hormigón en la unión con pavimento, por bajo nivel._x000a_5. Verificar cortes pendientes de pernos en luminarias isla._x000a_6. Luminaria isla frente a busto Arturo Pral desaplomada._x000a_7. Se solicita encender luminarias para verificar su funcionamiento."/>
    <s v="06/11/2017"/>
    <s v="&quot;-En Purranque, a 03 días del mes de enero del año dos mil diecinueve, la l. Municipalidad de Purranque, da curso a la Recepción Definitiva del contrato Proyecto: &quot;REPOSICION PLAZA DE_x000a_ARMAS, CIUDAD DE PURRANQUE&quot; de la propuesta publica, adjudicada al oferente JUAN JOSE_x000a_SILES CARVAJAL, RUT: 8.571.229-2, en virtud del Decreto Alcaldicio Nº 2.361 de fecha 11 de Julio de 2016. _x000a__x000a_La Comisión Receptora que suscribe, designada mediante Decreto Alcaldicio Nº 4634 de fecha 14 de diciembre del 2018, recibe conforme el citado Contrato, toda vez que se ha cumplido con los Términos de Referencia, las Bases Administrativas Generales, Especificaciones Técnicas,_x000a_correspondientes. _x000a__x000a_En conformidad firman, de acuerdo al Decreto Alcaldicio Nº 4634 de fecha 14 de diciembre_x000a_del 2018._x000a__x000a_-En Purranque, a 18 días del mes de Diciembre del año dos mil dieciocho, se constituye en terreno la Comisión del proyecto &quot;REPOSICION PLAZA DE ARMAS CIUDAD DE PURRANQUE”, adjudicada al oferente JUAN JOSE SILES CARVAJAL, Rut:  8.571.229-2, _x000a_en virtud del Decreto Alcaldicio Nº 2.361 de fecha 11 de Julio de 2016. _x000a_La Comisión que suscribe, designada mediante Decreto Alcaldicio Nº 4634 de fecha hace las siguientes observaciones a esta obra 14/12/2018, y que el contratista deberá dar solución en un plazo que no podrá ser superior a 15 días corridos a partir de la fecha de la presente Acta de observaciones. _x000a_OBSERVACIONES: _x000a_Se observa por parte de la comisión que si bien fisura fue reparada no se aplicó la pintura de terminación correspondiente.  En conformidad firman, de acuerdo al Decreto Alcaldicio Nº 4634 de fecha  14  de Diciembre del 2018._x000a__x000a__x000a_-En Purranque a 31 dias del mes de octubre del año dos mil dieciocho,  Se constituye la presente comisión para la recepción definitiva en relación al proyecto Licitación Pública nº3443-11-LR 16, &quot;Reposición Plaza de Armas, Comuna de Purranque&quot;, y formula las siguientes observaciones: _x000a__x000a_1.- Fisura superficial/estructural de la pileta Plaza sector Norte de la misma, la que en el momento de hacer funcionar la bomba para filtración del agua, genera una fuga del agua. Esto sucedió ahora en las últimas semanas._x000a_ 2.- El dren del sector Sur,(/. de la Plaza), no trabaja desde el principio absorviendo de buena manera, justo en el sector del escaño localizado por diseño en ese lugar, lo que complica la detención de personas en dicho sector. No figura en la planimetría por lo cual si se interviene se solicita actualizar los Planos para que queden registradas dichas intervenciones. _x000a_3.- El mosaico escudo tiene fisuras y desprendimientos de algunas piezas. Se constata que las piezas­ en humeada- se están soltando por razones atribuibles al adhesivo. Se solicita que en el momento de reparar se certifique que el adhesivo sea apto para exteriores. _x000a_4.- Se solicita reponer pieza de madera Nativo, que en el caso de piezas detectadas durante el tiempo de explotación no estaban bien fijadas, por lo mismo se extravió dicha pieza._x000a_5.- Se detectaron 2 desgastes de piedra lavada en zonas de no limpieza con hidrolavadora_x000a_6.- Se detectaron en 2/4 dos piezas quebradas de baldosín._x000a_7.- Se detectó contrahuella lado calle colgada en zona del centro cívico._x000a_8.- Pequeños piquetes en baldosín, en 2/4 y 3/4._x000a_9.- Se ha picado borde de murete del anillo donde se encuentran empotrados los asientos_x000a_0.- Se detectaron en varios sectores no atribuibles a la erosión de agua, falta de fragüe._x000a_1. - En zona de pileta se detecto que se salieron las piezas de baldosines._x000a_12.- En el sector del centro cívico, lado vidrio se salieron los fragues.-_x000a_&quot;"/>
    <s v="03/01/2019"/>
    <s v="SI"/>
    <s v="10/11/2017"/>
    <s v="subsanadas las observaciones de la recepción definitiva, el proyecto funciona de forma normal.-"/>
    <s v=""/>
    <x v="0"/>
    <s v=""/>
    <s v="CLAUDIA ANDREA MALDONADO VARGAS"/>
    <x v="37"/>
    <s v=" "/>
    <s v=""/>
    <s v="LOURDES VELEZ"/>
    <s v="DEPARTAMENTO DE ESTUDIOS - MDS"/>
    <s v="03/07/2015"/>
    <s v="03/07/2015"/>
    <n v="0"/>
    <s v="18/02/2016"/>
    <n v="230"/>
    <s v="NA"/>
    <n v="0"/>
    <s v="11/07/2016"/>
    <n v="144"/>
    <s v="28/07/2016"/>
    <n v="161"/>
    <s v="01/08/2016"/>
    <n v="4"/>
    <s v="08/09/2016"/>
    <n v="38"/>
    <n v="433"/>
    <n v="433"/>
    <s v="Sin observaciones"/>
    <s v="A SUMA ALZADA SIN REAJUSTE"/>
    <n v="1"/>
    <s v=""/>
    <s v=""/>
    <s v=""/>
    <s v=""/>
    <s v="NO"/>
    <s v="MUNICIPIO"/>
    <s v="SI"/>
    <s v="MUNICIPIO"/>
    <s v="El proyecto ingresó al SNI a etapa de Ejecución con diseño ejecutado por el municipio. La recomendación original de la Ejecución se obtuvo el 03/07/2015."/>
    <n v="12002"/>
    <n v="0"/>
    <n v="0"/>
    <n v="0"/>
    <n v="1200"/>
    <n v="1247198"/>
    <n v="0"/>
    <n v="0"/>
    <n v="0"/>
    <n v="0"/>
    <n v="1260400"/>
    <n v="12002"/>
    <n v="0"/>
    <n v="0"/>
    <n v="0"/>
    <n v="1200"/>
    <n v="1247198"/>
    <n v="0"/>
    <n v="0"/>
    <n v="0"/>
    <n v="0"/>
    <n v="1260400"/>
    <s v="sin observaciones"/>
    <n v="17785"/>
    <n v="0"/>
    <n v="0"/>
    <n v="0"/>
    <n v="1254"/>
    <n v="1709848"/>
    <n v="0"/>
    <n v="0"/>
    <n v="0"/>
    <n v="0"/>
    <n v="1728887"/>
    <s v="Sin observaciones"/>
    <n v="17787"/>
    <n v="0"/>
    <n v="0"/>
    <n v="0"/>
    <n v="1254"/>
    <n v="1709848"/>
    <n v="0"/>
    <n v="0"/>
    <n v="0"/>
    <n v="0"/>
    <n v="1728889"/>
    <s v="Sin observaciones"/>
    <n v="4"/>
    <x v="1"/>
    <n v="17783"/>
    <n v="0"/>
    <n v="0"/>
    <n v="0"/>
    <n v="1254"/>
    <n v="1709848"/>
    <n v="0"/>
    <n v="0"/>
    <n v="0"/>
    <n v="0"/>
    <n v="1728885"/>
    <n v="18347"/>
    <n v="0"/>
    <n v="0"/>
    <n v="0"/>
    <n v="1325"/>
    <n v="1761429"/>
    <n v="0"/>
    <n v="0"/>
    <n v="0"/>
    <n v="0"/>
    <n v="1781101"/>
    <s v=""/>
    <n v="14126"/>
    <n v="0"/>
    <n v="0"/>
    <n v="0"/>
    <n v="1412"/>
    <n v="1467921"/>
    <n v="0"/>
    <n v="0"/>
    <n v="0"/>
    <n v="0"/>
    <n v="1483459"/>
    <n v="1786202"/>
    <n v="18795"/>
    <n v="0"/>
    <n v="0"/>
    <n v="0"/>
    <n v="1325"/>
    <n v="1802127"/>
    <n v="0"/>
    <n v="0"/>
    <n v="0"/>
    <n v="0"/>
    <n v="1822247"/>
    <n v="18349"/>
    <n v="0"/>
    <n v="0"/>
    <n v="0"/>
    <n v="1325"/>
    <n v="1761429"/>
    <n v="0"/>
    <n v="0"/>
    <n v="0"/>
    <n v="0"/>
    <n v="1781103"/>
    <n v="22.837705659542994"/>
    <n v="20.064187820492506"/>
    <n v="19.994808984952183"/>
    <n v="-2.2578717374757695"/>
    <n v="-0.28546603351692346"/>
    <n v="124.78827156168991"/>
    <n v="123.40986477965389"/>
    <s v="En relación a los valores obtenido en la recomendación original del proyecto en el año 2015, se generó un incremento de los valores contratados en Obras Civiles y Consultorías, de 22,77% y 19,99%, respectivamente, lo que fue oportunamente reevaluado en 2 instancias. En el caso de los gastos administrativos se aprecia una disminución de -6,16%, dado el tiempo transcurrido en la realización de estos gastos. Todo lo anterior generó un incremento total del proyecto contratado de 23,16%._x000a_Respecto a la comparación entre lo recomendado y lo real gastado, se aprecia un aumento del costo total de 20,06%._x000a_Por otra parte, entre los gastos reales y lo contratado de las asignaciones de Consultorías y Obras Civiles, se produce una variación de -2,37% y -2,52%, respectivamente (total -2,51%), por la aplicación de la corrección de la moneda de lo gastado en 2 períodos presupuestarios (2016-2017), lo que no corresponde ya que los montos de ejecución se contrataron sin reajuste. Es decir, la diferencia entre uno y otro debería ser 0% en ambas asignaciones, al igual que en el total del proyecto."/>
    <s v="Variación Mayor a 20%"/>
    <s v="Variación del 10% al 20%"/>
    <s v="Grande"/>
    <s v="Grande"/>
    <s v="GLORIA DEL CARMEN QUEZADA VELASQUEZ"/>
    <x v="7"/>
    <s v=" "/>
    <s v=""/>
    <s v="LOURDES VELEZ"/>
    <s v="DEPARTAMENTO DE ESTUDIOS - MDS"/>
    <s v="SI"/>
    <n v="1483459"/>
    <n v="160201"/>
    <n v="10.799152521235841"/>
    <s v=" "/>
    <x v="0"/>
    <s v="SI"/>
    <n v="2"/>
    <n v="1483460"/>
    <n v="1786202"/>
    <n v="20.407830342577494"/>
    <s v=" El proyecto fue reevaluado 2 veces. La primera para aumentar el monto de Obras Civiles debido a la licitación realizada y los mayores montos ofertados, lo que implicó incrementar valores de pavimentos, enfierraduras, terminaciones y porcentajes de gastos generales y utilidades. La segunda reevaluación, por modificaciones en el diseño en el proceso de desarrollo de la obra, lo que implicó aumentos, disminuciones y obras extraordinari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Esta última reevaluación implicó además un aumento del plazo de ejecución lo que también generó un aumento del plazo y monto de la consultoría de asistencia técnica. _x000a_Con lo anterior, las dos reevaluaciones significaron un incremento de 20,41% del costo total del proyecto, respecto a lo recomendado en el análisis ex ante."/>
    <x v="1"/>
    <s v="VALOR ACTUALIZADO COSTOS INV. OPER. Y MANTEN."/>
    <n v="1399761"/>
    <n v="1412943"/>
    <n v="0.9417321957105429"/>
    <x v="2"/>
    <s v="COSTO ANUAL EQUIVALENTE"/>
    <n v="190183"/>
    <n v="191974"/>
    <n v="0.94172454951284568"/>
    <s v="En la cuarta columna de valores: Recomendado (Ex Ante) Corregido (N1), se actualizaron los valores de los indicadores de la última recomendación que estaban a moneda del 31/12/2014, con el fin de realizar la comparación con los indicadores reales en igual moneda presupuesto 2018._x000a_ _x000a_Considerando el aumento de la inversión final, de acuerdo a lo efectivamente contratado y gastado, los indicadores reales resultaron superiores en 0,94% respecto a los indicadores recomendados en el ex ante. La primera para aumentar el monto de Obras Civiles debido a la licitación realizada y los mayores montos ofertados, lo que implicó incrementar valores de pavimentos, enfierraduras, terminaciones y porcentajes de gastos generales y utilidades. La segunda reevaluación, por modificaciones en el diseño en el proceso de desarrollo de la obra, lo que implicó aumentos, disminuciones y obras extraordinarias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Esta última reevaluación implicó además un aumento del plazo de ejecución lo que también generó un aumento del plazo y monto de la consultoría de asistencia técnica. _x000a_Con lo anterior, las dos reevaluaciones significaron un incremento de 20,41% del costo total del proyecto, respecto a lo recomendado en el análisis ex ante."/>
    <x v="3"/>
    <s v="El proyecto presentó modificaciones de plazo en las asignaciones de Obras Civiles y Consultorías, debido a modificaciones del diseño para modificar el trazado de circulaciones, el emplazamiento de la sala de bombas semienterrado con puerta de seguridad, reconstrucción unión domiciliaria; disminución de baldosas que no cumplían con normativa de accesibilidad universal, de césped, toberas de la fuente de agua, rejilla y luminarias; y habilitación de soleras, sumideros, aguas lluvias, ruta de accesibilidad universal con baldosas podotáctiles y estacionamientos universales. _x000a_Con respecto a los costos, estos se incrementaron debido a la presencia de obras extraordinarias. Por esta razón, el proyecto tuvo que ser reevaluado dos veces_x000a__x000a_Estas modificaciones fueron debidamente presentadas a reevaluación en forma previa a su realización. Asimismo, se llevó a cabo una reevaluación preliminar para incrementar el presupuesto de obras civiles, debido a que los montos ofertados en la licitación realizada superaron el monto disponible._x000a__x000a_Con todo lo anterior, y en relación a lo recomendado originalmente en el ex ante, el plazo total de ejecución del proyecto fue 61,54% superior sin y con tiempos muertos. En cuanto a los montos ejecutados en relación a la recomendación  original ex ante, el proyecto presentó un costo contratado y gastado superior en 20,06%._x000a__x000a_Respecto a los valores de los indicadores de evaluación, éstos resultaron mayores en un 0,94% respecto a lo recomendado en la última evaluación ex ante, comparados en igual moneda del 2018._x000a__x000a_Sobre los gastos realizados, la información del BIP es igual a la información del SIGFE no existiendo diferencias. No obstante, en el análisis del sistema ex post se aprecia una diferencia entre lo gastado y lo contratado de las asignaciones de Consultorías y Obras Civiles que está relacionada con el ajuste de la moneda, ya que hubo gastos en el 2016 y 2017, ajuste que no es efectivo considerando que los montos contratados en estas asignaciones son a suma alzada._x000a_La magnitud real fue la misma que la magnitud recomendada ex ante, debido a que no hubo variación en las dimensiones finales entre lo proyectado y lo ejecutado._x000a_Finalmente, el proyecto entró en operación el 10/11/2017, con recepción provisora el 06/11/2017 y recepción definitiva el 03/01/2019. Según lo indicado por la unidad técnica, no existen observaciones de operación de la solución desarrollada."/>
    <s v="BERNARDA GALLARDO OLIVIERI"/>
    <s v="SEREMI DE DESARROLLO SOCIAL REGION DE LOS LAGOS"/>
    <s v="LOURDES VELEZ"/>
    <s v="DEPARTAMENTO DE ESTUDIOS - MDS"/>
  </r>
  <r>
    <s v="30069577-0"/>
    <s v="REPOSICION CENTRO DE SALUD FAMILIAR SOL DE SEPTIEMBRE, CURICÓ"/>
    <x v="0"/>
    <x v="0"/>
    <s v="CURICO"/>
    <s v="CURICO"/>
    <s v="7 - REGION DEL MAULE"/>
    <x v="1"/>
    <x v="1"/>
    <x v="7"/>
    <x v="1"/>
    <x v="1"/>
    <s v="GOBIERNO REGIONAL - REGION DEL MAULE"/>
    <s v="GOBIERNO REGIONAL"/>
    <s v="GOBIERNO REGIONAL"/>
    <s v="FINALIZADO"/>
    <x v="1"/>
    <s v="DISEÑO"/>
    <s v="LA DEMANDA DE ATENCIÓN PRIMARIA DE SALUD DE LA COMUNA Y LA IMPLEMENTACIÓN DEL MODELO DE SALUD FAMILIAR HACEN INSUFICIENTE LA INFRAESTRUCTURA DISPONIBLE POR LO QUE ES NECESARIO REDISTRIBUIR LA DEMANDA Y NORMALIZAR EL CONSULTORIO SOL DE SEPTIEMBRE DE ACUERDO A LAS CARACTERISTICAS DE UN CESFAM."/>
    <s v="ESTA ETAPA CONTEMPLA LA EJECUCION DE LAS OBRAS CIVILES Y LA ADQUISICION DE LOS EQUIPOS Y EQUIPAMIENTO DE ACUERDO A LOS RESULTADOS DEL ESTUDIO DE NORMALIZACIÓN."/>
    <n v="28376"/>
    <s v=" "/>
    <s v=" "/>
    <s v=" "/>
    <n v="11"/>
    <n v="0"/>
    <s v="No hubo contrato de consultoría."/>
    <n v="-100"/>
    <n v="5"/>
    <n v="26"/>
    <s v="La fecha de término del último contrato ingresada por la Unidad Técnica, corresponde  a la fecha de envío a pago del último contrato, al mandante,  en tanto la fecha ingresada en el BIP, corresponde a la fecha efectiva de pago por parte de la unidad financiera._x000a_Las diferencias de fechas corresponden que para hacer efectivo el pago, los proveedores de equipamiento deben capacitar a los usuarios. Una vez realizada dicha capacitación, la Unidad Técnica autoriza el pago._x000a_Las fechas corregidas por la Unidad Técnica, corresponden a la fecha en que el proveedor acepta la orden de compra que dio origen al  equipamiento. La fecha de pago corresponde a la fecha en que efectivamente se ha realizado la instalación de éstos y la respectiva capacitación de uso., esta es la razón por la que se producen una brecha importante entre lo programado y lo ejecutado."/>
    <n v="420"/>
    <n v="5"/>
    <n v="29"/>
    <s v="La fecha de término del último contrato ingresada por la Unidad Técnica, corresponde  a la fecha de envío a pago del último contrato, al mandante,  en tanto la fecha ingresada en el BIP, corresponde a la fecha efectiva de pago por parte de la unidad financiera._x000a_Las diferencias de fechas corresponden que para hacer efectivo el pago, los proveedores de equipos deben capacitar a los usuarios, una vez realizada dicha capacitación, la Unidad Técnica autoriza el pago._x000a_Las fechas corregidas por la Unidad Técnica, corresponden a la fecha en que el proveedor acepta las orden de compra que dio origen al equipo . La fecha de pago corresponde a la fecha en que efectivamente se ha realizado la instalación de éstos y la respectiva capacitación de uso., esta es la razón por la que se producen una brecha importante entre lo programado y lo ejecutado."/>
    <n v="480"/>
    <m/>
    <m/>
    <m/>
    <m/>
    <n v="13"/>
    <n v="10"/>
    <s v="Los gastos administrativos corresponden a los gastos necesarios para el desarrollo del proyecto como por ejemplo viáticos,  estos se desembolsan desde el inicio de la licitación con las visitas a terreno y hasta la recepción definitiva de las obras, que puede extenderse hasta más de un año desde realizada la recepción provisoria de éstas."/>
    <n v="-23.076923076923073"/>
    <n v="10"/>
    <n v="11"/>
    <s v="Las fechas de obras civiles son fechas reales determinadas al termino contractual. El plazo final de las obras se disminuyo en 4 días corridos. eso produjo una diferencia."/>
    <n v="10.000000000000009"/>
    <s v="Variación de 0 a 30%"/>
    <s v="No hay"/>
    <s v="No hay"/>
    <m/>
    <m/>
    <m/>
    <m/>
    <m/>
    <m/>
    <m/>
    <m/>
    <m/>
    <m/>
    <m/>
    <m/>
    <n v="13"/>
    <n v="13"/>
    <n v="39"/>
    <n v="40"/>
    <n v="1"/>
    <s v="El plazo total del proyecto considera desde la ejecución de obras civiles, su implementación,. compras de equipos y equipamientos que generan tiempos muertos, por coordinaciones en capacitaciones y posterior pago para el termino del contrato."/>
    <n v="200"/>
    <n v="207.69230769230771"/>
    <s v="El proyecto se ejecutó en un plazo total de 39 meses, un 200% sobre el plazo recomendado y sin cosiderar los tiempos muertos.  Según las observaciones indicadas por la institución técnica, las diferencias entre las fechas programadas en la recomendación ex ante del proyecto y las reales de la ejecución del equipamiento y equipos se debe a que los proveedores deben capacitar a los usuarios. Una vez realizada dicha capacitación, la institución Técnica autoriza el pago. Según conversación telefónica con la funcionaria responsable de la evaluación técnica, hubo un extravío de factura al inicio de la contratación del equipamiento que retraso las adquisiciones._x000a_El contrato de obras civiles establece que la duración del contrato será hasta la liquidación definitiva de éste, la cual procederá luego de efectuada la recepción definitiva sin observaciones por parte del Servicio de Salud. Según contrato el plazo de ejecución de las obras fue de 340 días, corridos, contados desde la fecha de entrega de terreno. Según el acta de recepción provisoria de obras civiles, la fecha de entrega de terreno fue el 30/09/2013 y la fecha de término real el 01/09/2014, que equivale a 11 meses."/>
    <s v="Variación &gt; al 100%"/>
    <s v="Mayor a 3 años"/>
    <s v="30/09/2013"/>
    <n v="3334773"/>
    <n v="6090"/>
    <n v="3340863"/>
    <n v="3347707"/>
    <n v="-6844"/>
    <s v="Producto de las modificaciones realizadas en el nuevo itemizado, se incorporaron nuevos ítems por un valor de $55.273.349.-, de acuerdo a  Se incorporó una obra extraordinaria que corresponde por $20.131.-, Se realiza una disminución de ítem presupuestados, que consideran: ítem 12.12 Puertas Cortafuego y de Seguridad, ítem 20.4 Sumidero aguas lluvias y el ítem 20.3.7 Pavimento de Hormigón, que consideran una disminución de obra de -$55.293.480.-_x000a__x000a_Considerando las modificaciones por disminuciones de obra y los aumentos de obra, se produce una Compensación de Obras que no modifican el presupuesto original, manteniéndose éste en $3.029.406.742.-"/>
    <s v="BIP &lt; SIGFE"/>
    <x v="1"/>
    <n v="2597"/>
    <n v="2597"/>
    <n v="100"/>
    <s v="La magnitud del proyecto ingresada original, no presentó modificaciones con las modificaciones del proyecto."/>
    <s v="El proyecto recomendado tiene un tamaño de 2.597 m2 para atender a 30.000 usuarios. La unidad técnica informa que se construyó la magnitud recomendada ex ante."/>
    <x v="2"/>
    <s v="El proyecto fue terminado con fecha 01.09.2014. Con fecha 24 de septiembre de 2014, se levanta acta de Recepción provisoria de las obras sin observaciones. Esta fue autorizada por Resolución exenta Nº 4219 de 09.10.204"/>
    <s v="24/09/2014"/>
    <s v="Con fecha 10 de marzo de 2016, se levanta Acta de Recepción Definitiva autorizada por Resolución Exenta Nº 1508 de 23.03.2016"/>
    <s v="10/03/2016"/>
    <s v="SI"/>
    <s v="22/12/2014"/>
    <s v=""/>
    <s v=""/>
    <x v="0"/>
    <s v=""/>
    <s v="MARÍA GABRIELA GAJARDO GAJARDO"/>
    <x v="63"/>
    <s v="CARLOS SANTANDER MUÑOZ"/>
    <s v="SEREMI DE DESARROLLO SOCIAL REGION DEL MAULE"/>
    <s v="LOURDES VELEZ"/>
    <s v="DEPARTAMENTO DE ESTUDIOS - MDS"/>
    <s v="12/09/2012"/>
    <s v="12/09/2012"/>
    <n v="0"/>
    <s v="09/10/2012"/>
    <n v="27"/>
    <s v="01/12/2013"/>
    <n v="418"/>
    <s v="30/09/2013"/>
    <m/>
    <s v="30/09/2013"/>
    <m/>
    <s v="30/09/2013"/>
    <n v="0"/>
    <s v="29/11/2013"/>
    <n v="60"/>
    <n v="443"/>
    <n v="443"/>
    <s v="Se demoró la licitación."/>
    <s v="A SUMA ALZADA SIN REAJUSTE"/>
    <n v="1"/>
    <s v=""/>
    <s v=""/>
    <s v=""/>
    <s v=""/>
    <s v="SI"/>
    <s v="SERVICIO"/>
    <s v="SI"/>
    <s v="SERVICIO"/>
    <s v="El Servicio de Salud del Maule fue la institución que hizo la postulación de las etapas de diseño y ejecución al SNI. De acuerdo a la información que está registrada en módulo Solicitudes del BIP, la etapa de diseño fue recomendada el 21/03/2011 y la etapa de ejecución fue recomendada el 12/09/2012. Estos proyectos son postulados generalmente a diseño y luego a ejecución."/>
    <n v="18528"/>
    <n v="110747"/>
    <n v="197010"/>
    <n v="0"/>
    <n v="6317"/>
    <n v="2650499"/>
    <n v="0"/>
    <n v="0"/>
    <n v="0"/>
    <n v="0"/>
    <n v="2983101"/>
    <n v="18528"/>
    <n v="110747"/>
    <n v="197010"/>
    <n v="0"/>
    <n v="6317"/>
    <n v="2650499"/>
    <n v="0"/>
    <n v="0"/>
    <n v="0"/>
    <n v="0"/>
    <n v="2983101"/>
    <s v="No hay diferencias."/>
    <n v="0"/>
    <n v="100857"/>
    <n v="217041"/>
    <n v="0"/>
    <n v="6090"/>
    <n v="3019903"/>
    <n v="0"/>
    <n v="0"/>
    <n v="0"/>
    <n v="0"/>
    <n v="3343891"/>
    <s v="Contrato de obra civil_x000a_Múltiples contratos de equipos_x000a_Múltiples  contratos de equipamiento_x000a_No se contrató la consutoria"/>
    <n v="0"/>
    <n v="100857"/>
    <n v="217041"/>
    <n v="0"/>
    <n v="6090"/>
    <n v="3019903"/>
    <n v="0"/>
    <n v="0"/>
    <n v="0"/>
    <n v="0"/>
    <n v="3343891"/>
    <s v="SE INFORMAN LOS GASTOS REFLEJADOS EN SISTEMA DE PAGO DEL GORE."/>
    <n v="-3816"/>
    <x v="2"/>
    <n v="0"/>
    <n v="103415"/>
    <n v="218300"/>
    <n v="0"/>
    <n v="6090"/>
    <n v="3019902"/>
    <n v="0"/>
    <n v="0"/>
    <n v="0"/>
    <n v="0"/>
    <n v="3347707"/>
    <n v="0"/>
    <n v="112387"/>
    <n v="235923"/>
    <n v="0"/>
    <n v="7168"/>
    <n v="3421548"/>
    <n v="0"/>
    <n v="0"/>
    <n v="0"/>
    <n v="0"/>
    <n v="3777026"/>
    <s v="DIFICULTADES PARA CONTRATAR LOS EQUIPOS Y EQUIPAMIENTOS EN PLAZOS ACOTADOS. 3 AÑOS SE DEMORO ADQUIRIR TODOS LOS EQUIPOS Y EQUIPAMIENTOS DEL PROYECTO."/>
    <n v="23810"/>
    <n v="142316"/>
    <n v="253169"/>
    <n v="0"/>
    <n v="8118"/>
    <n v="3406048"/>
    <n v="0"/>
    <n v="0"/>
    <n v="0"/>
    <n v="0"/>
    <n v="3833461"/>
    <n v="0"/>
    <n v="0"/>
    <n v="109511"/>
    <n v="231303"/>
    <n v="0"/>
    <n v="7168"/>
    <n v="3554351"/>
    <n v="0"/>
    <n v="0"/>
    <n v="0"/>
    <n v="0"/>
    <n v="3902333"/>
    <n v="0"/>
    <n v="109511"/>
    <n v="231303"/>
    <n v="0"/>
    <n v="7168"/>
    <n v="3421549"/>
    <n v="0"/>
    <n v="0"/>
    <n v="0"/>
    <n v="0"/>
    <n v="3769531"/>
    <n v="1.7966010349394379"/>
    <n v="-1.6676835893204567"/>
    <n v="0.45510221817190999"/>
    <n v="-3.4031437091606498"/>
    <m/>
    <n v="1451.4944166345783"/>
    <n v="1317.5005775895263"/>
    <s v="De acuerdo a los datos de la tabla indicadores de costos, el monto contratado del proyecto es mayor a la estimación ex ante en un 1,80%, mientras que lo gastado disminuyó un 1,67%._x000a_ La institución técnica indica que el contrato no tuvo variaciones en el monto contratado, sí se efectuó una compensación de partidas, por lo tanto, la diferencia entre el monto gastado y el contratado se debe a un desfase en el monto pagado al contratista (gastado). La institución financiera indicó que el Tipo de Adjudicación del Contrato de Obra Civil fue suma alzada y sin reajustes. La institución financiera menciona que no fue contratada la consultoría._x000a_El contrato inicial del equipamiento en moneda nominal es M$111.128, sin embargo en monto gastado es M$100.857 ya que en el módulo ejecución del BIP no se registra el gasto de M$10.259 del contratista MEGAMED CHILE LTDA. que fue licitado pero no registra gasto._x000a_Según la información del moludo ejecución del BIP, los equipos presentan un contratado inicial total de M$259.250, y un gastodo total de M$217.041, se identificó que no existe registro de pago de los siguientes contratistas: GEMCO GENERAL MACHINERY S.A. por M$33.105; GEMCO GENERAL MACHINERY S.A. por M$8.673; CRISTIAN CAMUS V. LTDA. por M$3.035."/>
    <s v="Variación de 0 a +-10%"/>
    <s v="Variación de 0 a +-10%"/>
    <s v="Grande"/>
    <s v="Grande"/>
    <s v="FRANCISCO SALDÍA MELLA"/>
    <x v="23"/>
    <s v="CARLOS SANTANDER MUÑOZ"/>
    <s v="SEREMI DE DESARROLLO SOCIAL REGION DEL MAULE"/>
    <s v="LOURDES VELEZ"/>
    <s v="DEPARTAMENTO DE ESTUDIOS - MDS"/>
    <s v="NO"/>
    <m/>
    <m/>
    <m/>
    <s v="Producto de las modificaciones realizadas en el nuevo itemizado, se incorporaron nuevos ítems por un valor de $55.273.349.-, de acuerdo a  Se incorporó una obra extraordinaria que corresponde por $20.131.-, Se realiza una disminución de ítem presupuestados, que consideran: ítem 12.12 Puertas Cortafuego y de Seguridad, ítem 20.4 Sumidero aguas lluvias y el ítem 20.3.7 Pavimento de Hormigón, que consideran una disminución de obra de -$55.293.480.-_x000a__x000a_Considerando las modificaciones por disminuciones de obra y los aumentos de obra, se produce una Compensación de Obras que no modifican el presupuesto original, manteniéndose éste en $3.029.406.742.-"/>
    <x v="1"/>
    <s v="NO"/>
    <m/>
    <m/>
    <m/>
    <m/>
    <s v="Según lo explicado por la unidad técnica, y descrito en el informe Nota de Cambio N°1 subido a la carpeta digital ex post, hubo disminuciones y aumentos de obra, y se produce una Compensación que no modificó el presupuesto original, manteniéndose éste en $3.029.406.742. _x000a_Producto de las modificaciones realizadas en el nuevo itemizado, se incorporaron nuevos ítems por un valor de $55.273.349, aumentos de obras principalmente para solucionar el desnivel del terreno del CESFAM con respecto a la calzada vehicular y las construcciones perimetrales. Se indica en el informe Nota de Cambio N°1 que el proyecto abordó esta situación en la etapa ex ante pero no completamente, y es necesario aumentar en 10 cm el nivel de la cota interior del piso terminado del edificio, eliminar las diferencias de altura del edificio y las circulaciones de aceras exteriores. Se incorporó una obra extraordinaria que corresponde por $20.131 (compra de manguera de riego para riego de jardines del CESFAM. _x000a_Se realiza una disminución de ítem presupuestados, que consideran: ítem 12.12 Puertas Cortafuego que no se requiere según se indica en el informe Nota de Cambio N°1, los ítem 20.4 Sumidero aguas lluvias y el ítem 20.3.7 Pavimento de Hormigón se concretaron con el aumento de obras autorizado, la disminución de obras fue $55.293.480."/>
    <x v="0"/>
    <s v="COSTO EQUIVALENTE POR ATENCION"/>
    <n v="6.19"/>
    <n v="6.26"/>
    <n v="1.1308562197092087"/>
    <x v="2"/>
    <s v=""/>
    <m/>
    <m/>
    <m/>
    <s v="EL Costo Equivalente por Atención (CEA) ex ante es M$6,191, al calcular el CEA ex post con el monto contratado se obtiene un indicador de M$6,260, y es 1,13% mayor al indicador ex ante que fue calculado. Al calcular el CEA ex post con el monto gastado el indicador es M$6,166, y es 0,48% menor al indicador ex ante, con lo cual no se reflejaría el mayor costo del proyecto en relación al valor ex ante."/>
    <x v="1"/>
    <s v="El proyecto se ejecutó en un plazo total de 39 meses, un 200% sobre el plazo recomendado. Se presentó demora en la compra del equipamiento y equipos, atribuido al extravió de una factura y al tiempo que transcurre entre la entrega del equipamiento y equipos por parte del proveedor y la fecha de la capacitación que se hizo a los funcionarios, luego se efectuó el pago. _x000a_El costo de las obras civiles contratado no presentó incrementos o disminución, pero sí hubo una compensación de partidas para solucionar el desnivel del terreno, la disminución de partidas que corresponde a la puerta cortafuego fue consultado al arquitecto proyectista quien señaló que no estaban especificadas por lo que no eran necesarias. El monto contratado de obras civiles fue mayor al recomendado en 3,83%, por lo que el indicador económico del proyecto aumento en 1,13%. Cabe señalar que el indicar económico calculado para el monto gastado es menor al determinado ex ante, se observa que es atribuido al tipo de contrato, que no tiene reajustes._x000a_El proyecto no tuvo reevaluaciones. _x000a_La magnitud de la iniciativa se mantuvo invariante, construyéndose los 2.597  metros cuadrados estipulados ex ante._x000a_Finalmente, la unidad técnica indica que el proyecto fue recepcionado sin observaciones y se encuentra en operación."/>
    <s v="CARLOS SANTANDER MUÑOZ"/>
    <s v="SEREMI DE DESARROLLO SOCIAL REGION DEL MAULE"/>
    <s v="LOURDES VELEZ"/>
    <s v="DEPARTAMENTO DE ESTUDIOS - MDS"/>
  </r>
  <r>
    <s v="30103533-0"/>
    <s v="REPOSICION PARCIAL GIMNASIO MUNICIPAL ANTUCO"/>
    <x v="2"/>
    <x v="2"/>
    <s v="BIO BIO"/>
    <s v="ANTUCO"/>
    <s v="8 - REGION DEL BIO BIO"/>
    <x v="6"/>
    <x v="6"/>
    <x v="20"/>
    <x v="1"/>
    <x v="1"/>
    <s v="GOBIERNO REGIONAL - REGION DEL BIO BIO"/>
    <s v="GOBIERNO REGIONAL"/>
    <s v="GOBIERNO REGIONAL"/>
    <s v="FINALIZADO"/>
    <x v="1"/>
    <s v="PERFIL"/>
    <s v="EL PROYECTO SE JUSTIFICA PUES SOLUCIONA EL DÉFICIT DE OFERTA DE RECINTOS DEPORTIVOS CERRADOS QUE ACTUALMENTE PRESENTA LA COMUNA DE ANTUCO. EL ÚNICO GIMNASIO PÚBLICO QUE POSEIA LA COMUNA FUE INHABILITADO POR TERREMOTO, DE MODO QUE NO EXISTE OFERTA POR ESTE CONCEPCTO,ACTIV. DEPORTIVAS SIN REALIZARSE."/>
    <s v="REPONER 1.177.78 MTS2 DE ESTRUCTURA DAÑADA POR TERREMOTO, CIERRO PERIMETRAL, ENROCADO CANAL DE RIEGO Y DESARROLLAR  DISEÑO ESPECIFICAMENTE PROYECTOS DE ESPECIALIDADES._x000a_LA SUPERFICIE A REPONER CORRESPONDIENTE A SUPERFICIE DE MULTICANCHA,  GRADERÍAS BAÑOS Y CAMARINES . SE MANTIENE CAPACIDAD PERO SE MEJORA ARQUITECTURA Y CALIDAD CONSTRUCTIVA, CONFORME A INDICACIONES DEL INSTITUTO NACIONAL DEL DEPORTE"/>
    <n v="3745"/>
    <s v="RECONSTRUCCION SISMO 2010"/>
    <s v=" "/>
    <s v=" "/>
    <n v="3"/>
    <n v="47"/>
    <s v="Se consideraron las siguientes consultorias:_x000a__x000a_1) Diseño - Hugo Miralles desde el 17-10-2011 por 85 dÃ­as por un valor de $8.500.000 financiado por el GORE (del cual se pagaron $7.240.000.)_x000a_2) Diseño - Hugo Miralles  desde el 27-09-2012 por 30 dÃ­as  por un valor de $600.000 financiado por la municipalidad. (Del cual se pago la totalidad)._x000a_3) AITO - Hugo Miralles desde 04-11-2013 por 238 dÃ­as por un valor de $4.889.000 financiado por el GORE (del cual se pagaron $4.736.211)_x000a_4) AITO - Ricardo Bustos desde el 04-01-2017 por 177 dÃ­as por un valor de $6.000.000 financiado por el GORE (del cual se pago la totalidad)._x000a_5) AITO - Ricardo Bustos desde el 01-07-2017 por 91 dÃ­as por un valor de $3.000.000 financiado por la municipalidad (del cual se pago la totalidad) ._x000a__x000a_El plazo de las consultorías es amplio debido a que la primera empresa constructora se retiro del proyecto y se tuvo que readjudicar."/>
    <n v="1466.6666666666665"/>
    <m/>
    <m/>
    <m/>
    <m/>
    <m/>
    <m/>
    <s v=""/>
    <m/>
    <m/>
    <m/>
    <m/>
    <m/>
    <m/>
    <m/>
    <m/>
    <m/>
    <n v="8"/>
    <n v="51"/>
    <s v="El proyecto fue adjudicado a la empresa Kumelen con fecha 02-09-2013, por un valor de $541.530.365, posteriormente la empresa abandono la obra, por lo que con fecha 15-07-2014, se pone termino anticipado a contrato. Luego de esto el proyecto se reevaluo y fue tomado luego de licitación por la empresa Figuz, a la cual se le hizo acto de entrega de terreno el día 07-11-2016."/>
    <n v="537.5"/>
    <s v="Variación &gt; al 100%"/>
    <n v="3"/>
    <n v="195"/>
    <m/>
    <m/>
    <m/>
    <m/>
    <m/>
    <m/>
    <m/>
    <m/>
    <m/>
    <m/>
    <m/>
    <m/>
    <n v="9"/>
    <n v="9"/>
    <n v="74"/>
    <n v="74"/>
    <n v="0"/>
    <s v="El proyecto fue adjudicado a la empresa Kumelen con fecha 02-09-2013, por un valor de $541.530.365, posteriormente la empresa abandono la obra, por lo que con fecha 15-07-2014, se pone termino anticipado a contrato. luego de esto el proyecto se reevaluo y fue tomado luego de licitaciÃ³n por la empresa Figuz, a la cual se le hizo acto de entrega de terreno el dÃ­a 07-11-2016."/>
    <n v="722.22222222222217"/>
    <n v="722.22222222222217"/>
    <s v="El proyecto se ejecutó en un plazo total de 74 meses, un 722.22$ sobre el plazo total originalmente recomendado. El mayor plazo se justifica porque en el primer contrato de obras civiles el contratista abandona las obras y se pone fin al contrato con cargo. También durante  el primer contrato de consultoria (diseño) se realiza reevaluación para incorporar nuevas partidas debido a que se estimo que las estructuras de camarines y baños no resistirían las intervenciones_x000a_Las consultorias consideran el diseño realizado en 2011-2012 y la asesoría a la inspección técnica realizada en  el primer contrato de obras 2014-2017 y la asesoría en el segundo contrato de obra 2016-2017"/>
    <s v="Variación &gt; al 100%"/>
    <s v="Mayor a 3 años"/>
    <s v="02/09/2013"/>
    <n v="275922"/>
    <n v="0"/>
    <n v="275922"/>
    <n v="0"/>
    <n v="275922"/>
    <s v="Debido a la Cantidad de Información relativa a los pagos, se adjunta todo en un archivo excel llamado &quot;OTROS/Resumen Gasto Gimnasio.xlsx&quot; que se encuentra en la carpeta del proyecto, en este archivo se encuentra detallada la información._x000a_A modo de resumen. :_x000a_En la primera licitación (con Kumelen) se gastaron:_x000a_$262.127.705 en obras civiles_x000a_$12.576.221 en Consultorias_x000a_$20.219.304 en gastos de boletas de garantí­a_x000a_Totalizando $294.923.230 _x000a__x000a_En la segunda licitación (con Figuz) se gastaron:_x000a_$556.466.809 en obras civiles_x000a_$9.000.000 en Consultorias_x000a_$33.940.696 en Gastos de Garantí­a_x000a_Totalizando $599.407.505_x000a__x000a_Totalizando por cada partida lo siguiente:_x000a_$818.594.514 en Obras Civiles_x000a_$21.576.221 en Consultorias_x000a_$54.160.000 en Gastos de Garantía_x000a__x000a_Totalizando en todas las partidas $894.330.735"/>
    <s v="BIP &gt; SIGFE"/>
    <x v="1"/>
    <n v="1177"/>
    <n v="1177"/>
    <n v="100"/>
    <s v="La medida es 1.177 m2  de superficie edificada."/>
    <s v="La magnitud del proyecto no se ve afectada considerando el proyecto reevaluado"/>
    <x v="2"/>
    <s v="Sin Observaciones"/>
    <s v="16/11/2017"/>
    <s v="Sin Observaciones"/>
    <s v="06/11/2018"/>
    <s v="SI"/>
    <s v="16/11/2017"/>
    <s v="Ninguna que mencionar."/>
    <s v=""/>
    <x v="0"/>
    <s v="Solo se menciona lo complejo que fue reevaluar luego que la primera empresa decidiera dejar de trabajar sin dar explicaciones a la municipalidad."/>
    <s v="FELIX RICARDO QUIROGA FIERRO"/>
    <x v="64"/>
    <s v="HERNAN OSVALDO SEPULVEDA CISTERNAS"/>
    <s v="SEREMI DE DESARROLLO SOCIAL REGION DEL BIO BIO"/>
    <s v="LOURDES VELEZ"/>
    <s v="DEPARTAMENTO DE ESTUDIOS - MDS"/>
    <s v="25/10/2010"/>
    <s v="25/10/2010"/>
    <n v="0"/>
    <s v="14/04/2011"/>
    <n v="171"/>
    <s v="NA"/>
    <n v="0"/>
    <s v="04/10/2011"/>
    <n v="173"/>
    <s v="02/09/2013"/>
    <n v="872"/>
    <s v="02/09/2013"/>
    <n v="0"/>
    <s v="30/01/2014"/>
    <n v="150"/>
    <n v="1193"/>
    <n v="1193"/>
    <s v="Certificado Core Nº3102 del 14/04/2011 y Convenio de fecha 13.05.2011._x000a_Recursos adicionales: 02.01.2013, certificado Core Nº3672. Nuevo Convenio de fecha 09.04.2013. M$251.813_x000a_Recursos adicionales: 02.05.2016, certificado Core Nº4948. M$151.180.-_x000a_Valor autorizado obras: M$812.947_x000a_consultoría: M$26.007"/>
    <s v="A SUMA ALZADA SIN REAJUSTE"/>
    <n v="2"/>
    <s v=""/>
    <s v=""/>
    <s v=""/>
    <s v=""/>
    <s v=""/>
    <s v=""/>
    <s v="SI"/>
    <s v="MUNICIPIO"/>
    <s v="La iniciativa se postula con descriptor Sismo 2010. considerando diseño y ejecucion en la misma aprobacion, de acuerdo a la flexibilizacion  de procedimientos para la reconstruccion."/>
    <n v="12800"/>
    <n v="0"/>
    <n v="0"/>
    <n v="0"/>
    <n v="0"/>
    <n v="290043"/>
    <n v="0"/>
    <n v="0"/>
    <n v="0"/>
    <n v="0"/>
    <n v="302843"/>
    <n v="12800"/>
    <n v="0"/>
    <n v="0"/>
    <n v="0"/>
    <n v="0"/>
    <n v="290043"/>
    <n v="0"/>
    <n v="0"/>
    <n v="0"/>
    <n v="0"/>
    <n v="302843"/>
    <s v="Sin observaciones"/>
    <n v="22989"/>
    <n v="0"/>
    <n v="0"/>
    <n v="0"/>
    <n v="0"/>
    <n v="1131938"/>
    <n v="0"/>
    <n v="0"/>
    <n v="0"/>
    <n v="0"/>
    <n v="1154927"/>
    <s v="Primer contrato de obras se realiza término anticipado de contrato, pagándose un total de $262.277.704. Segundo contrato por $536.939.770 más un aumento de contrato de $53.467.735.-"/>
    <n v="22989"/>
    <n v="0"/>
    <n v="0"/>
    <n v="0"/>
    <n v="0"/>
    <n v="852531"/>
    <n v="0"/>
    <n v="0"/>
    <n v="0"/>
    <n v="0"/>
    <n v="875520"/>
    <s v="Primer contrato de obras_x000a__x000a_004_x0009_OBRAS CIVILES_x0009__x000a_NÂ° E.P._x0009_FECHA PAGO_x0009_MONTO EST. PAGO_x000a__x0009__x0009__x000a_ 1 _x0009__x0009_                 $47.160.803_x000a_ 2 _x0009_16/3/14_x0009_         $42.733.873_x000a_ 3 _x0009_28/03/2014_x0009_$54.301.685_x000a_ 4 _x0009__x0009_                $80.672.047_x000a_ 5 _x0009_30/06/2014_x0009_$37.409.296_x000a__x000a_TOTALES_x0009__x0009_$262.277.704_x000a__x000a_NÂ° E.P._x0009_FECHA PAGO_x0009_MONTO EST. PAGO_x000a_ 1 _x0009_21/3/17_x0009_           $62.466.565_x000a_ 2 _x0009_29/3/17_x0009_         $51.504.144_x000a_ 3 _x0009_26/4/17_x0009_         $65.011.518_x000a_ 4 _x0009_17/5/17_x0009_        $94.647.937_x000a_ 5 _x0009_20/6/17_x0009_         $50.126.051_x000a_ 6 _x0009_21/7/17_x0009_        $101.059.488_x000a_ 7 _x0009_13/9/17_x0009_        $50.030.853_x000a_ 8 _x0009_24/10/17_x0009_$50.738.548_x000a_ 9 _x0009_25/10/17_x0009_$21.819.359_x000a_ 10 _x0009_16/1/18_x0009_        $13.460.941_x000a_ 11 _x0009_19/6/18_x0009_           $29.542.101_x000a_TOTALES_x0009__x0009_$590.407.505"/>
    <n v="875520"/>
    <x v="0"/>
    <n v="0"/>
    <n v="0"/>
    <n v="0"/>
    <n v="0"/>
    <n v="0"/>
    <n v="0"/>
    <n v="0"/>
    <n v="0"/>
    <n v="0"/>
    <n v="0"/>
    <n v="0"/>
    <n v="0"/>
    <n v="0"/>
    <n v="0"/>
    <n v="0"/>
    <n v="0"/>
    <n v="0"/>
    <n v="0"/>
    <n v="0"/>
    <n v="0"/>
    <n v="0"/>
    <n v="0"/>
    <s v="Proyecto tuvo dos procesos de revaluación ya que por un lado se encontraba subvalorado el presupuesto, además se produjo un término anticipado en el primer contrato de obras."/>
    <n v="16938"/>
    <n v="0"/>
    <n v="0"/>
    <n v="0"/>
    <n v="0"/>
    <n v="383809"/>
    <n v="0"/>
    <n v="0"/>
    <n v="0"/>
    <n v="0"/>
    <n v="400747"/>
    <n v="944000"/>
    <n v="25921"/>
    <n v="0"/>
    <n v="0"/>
    <n v="0"/>
    <n v="0"/>
    <n v="1259652"/>
    <n v="0"/>
    <n v="0"/>
    <n v="0"/>
    <n v="0"/>
    <n v="1285573"/>
    <n v="25749"/>
    <n v="0"/>
    <n v="0"/>
    <n v="0"/>
    <n v="0"/>
    <n v="902380"/>
    <n v="0"/>
    <n v="0"/>
    <n v="0"/>
    <n v="0"/>
    <n v="928129"/>
    <n v="220.79416689332669"/>
    <n v="131.59973749023698"/>
    <n v="135.11173526415485"/>
    <n v="-27.804255378729948"/>
    <n v="-1.6812500000000008"/>
    <n v="788.55480033984702"/>
    <n v="766.67799490229402"/>
    <s v="Los montos contratados y recomendados registran un extraordinario aumento respecto a los montos originalmente reocomendados, de 220.79% y 131.60% respectivamente. La variación proviene principalmente del ítem obras civiles, en el cual existieron dos contratos debido a que la primera empresa constructora abandonó  la obra por problemas financieros y por tanto se puso término anticipado al contrato, habiéndose ejecutado el 60%. Posteriormente, el proyecto se reevaluó y contrato otra empresa para poder finalizar el proyecto, teniendo este último contrato modificaciones derivadas de elementos no considerados en el diseño. _x000a_El proyecto fue presentado de perfil a ejecución , de acuerdo a las normas flexibilizadas de reconstrucción sismo 2010. Durante el desarrollo del diseño la empresa concluyo que al demoler y desarmar la nave principal de la superficie de juego, se generara compromisos estructurales para las fundaciones de la zona de camarines y baños públicos, por lo que se debe demoler todo este modulo. Debido a esto se revaluó en 2012 el proyecto incorporando camarines y baños públicos, llegando a un total de 1.177, 78 metros cuadrados y aumentando el monto total de inversión._x000a_La empresa sociedad inmobiliaria e inversiones kumelen ltda, se adjudicó las obras civiles del proyecto, (licitación pública id nº 4027-75-lp13, contrato y decreto alcaldicio nº 373/12.09.2013), dicha empresa ejecutó un 62% de avance físico de obras civiles haciendo abandono de las obras con fecha 17 de junio de 2014, aduciendo insolvencia económica. Posteriormente el proyecto se presenta a  una segunda reevaluación por parte del gobierno regional con el objetivo de aprobar los recursos adicionales para la continuación de obras del gimnasio_x000a_Asi finalmente los montos totales recomendados para el proceso presupuestario 2016, en m$ de 2014 son m$ 26.007 para consultorias y  m$ 812.947 para obras civiles _x000a_Recomendación original 12.800 para consultoría y 290.043 para obras civiles en moneda de diciembre de 2009-_x000a_No hubo modificaciones de contrato  menores a 10%"/>
    <s v="Variación Mayor a 20%"/>
    <s v="Variación Mayor a 20%"/>
    <s v="Mediano"/>
    <s v="Mediano"/>
    <s v="MARIO LOBO ROJAS"/>
    <x v="9"/>
    <s v="HERNAN OSVALDO SEPULVEDA CISTERNAS"/>
    <s v="SEREMI DE DESARROLLO SOCIAL REGION DEL BIO BIO"/>
    <s v="LOURDES VELEZ"/>
    <s v="DEPARTAMENTO DE ESTUDIOS - MDS"/>
    <s v="NO"/>
    <m/>
    <m/>
    <m/>
    <s v=" "/>
    <x v="1"/>
    <s v="SI"/>
    <n v="2"/>
    <n v="400748"/>
    <n v="944000"/>
    <n v="135.5595037280286"/>
    <s v="El proyecto fue presentado de perfil a ejecución , de acuerdo a las normas flexibilizadas de reconstrucción sismo 2010. Durante el desarrollo del diseño la empresa concluyo que al demoler y desarmar la nave principal de la superficie de juego, se generara compromisos estructurales para las fundaciones de la zona de camarines y baños públicos, por lo que se debe demoler todo este modulo. Debido a esto se revaluó en 2012 el proyecto incorporando camarines y baños públicos, llegando a un total de 1.177, 78 metros cuadrados y aumentando el monto total de inversión._x000a_La empresa sociedad inmobiliaria e inversiones kumelen ltda, se adjudicó las obras civiles del proyecto, (licitación pública id nº 4027-75-lp13, contrato y decreto alcaldicio nº 373/12.09.2013), dicha empresa ejecutó un 62% de avance físico de obras civiles haciendo abandono de las obras con fecha 17 de junio de 2014, aduciendo insolvencia económica. Posteriormente el proyecto se presenta a  una segunda reevaluación por parte del gobierno regional con el objetivo de aprobar los recursos adicionales para la continuación de obras del gimnasio_x000a_Asi finalmente los montos totales recomendados para el proceso presupuestario 2016, en m$ de 2014 son m$ 26.007 para consultorias y  m$ 812.947 para obras civiles _x000a_Recomendación original 12.800 para consultoría y 290.043 para obras civiles en moneda de diciembre de 2009-_x000a_No hubo modificaciones de contrato  menores a 10%"/>
    <x v="1"/>
    <s v="SIN INDICADOR"/>
    <m/>
    <m/>
    <m/>
    <x v="3"/>
    <s v=""/>
    <m/>
    <m/>
    <m/>
    <s v="no se solicitaba calculo de indicadores para los proyectos de reconstruccion y no existen antecedentes para realizar el calculo"/>
    <x v="1"/>
    <s v="A pesar de la flexibilizacion de los procesos establecidos para la reconstruccion, el proyecto no pudo ejecutarse en un tiempo razonable ya que  debio modificar su dimensiones, modificar convenios con el GORE, solicitar nuevas aprobaciones de recursos en el CORE y  realizar dos procesos de reevaluacion, ademas de un termino anticipado de contrato._x000a_Respecto a los costos, estos se ajustaron a los montos recomendados posterior a reevaluacion, sin embargo el abandono de las obras por la empresa del primer contrato significó un importante aumento de costo, comparado con otros proyectos de este tipo. _x000a_Si se comparan con lo recomendado originalmente, el costo es de mas del doble, ya que se debieron incorporar nuevas superficies a demoler y reconstruir, ademas de los costos  adicionales para reparacion de las obras que se deterioraron con el abandono._x000a_La magnitud no tuvo modificaciones, construyéndose los 1177 metros cuadrados estipulados originalmente. "/>
    <s v="HERNAN OSVALDO SEPULVEDA CISTERNAS"/>
    <s v="SEREMI DE DESARROLLO SOCIAL REGION DEL BIO BIO"/>
    <s v="LOURDES VELEZ"/>
    <s v="DEPARTAMENTO DE ESTUDIOS - MDS"/>
  </r>
  <r>
    <s v="30103394-0"/>
    <s v="REPOSICION EDIFICIO CUERPO DE BOMBEROS DE CAÑETE"/>
    <x v="2"/>
    <x v="2"/>
    <s v="ARAUCO"/>
    <s v="CAÑETE"/>
    <s v="8 - REGION DEL BIO BIO"/>
    <x v="3"/>
    <x v="3"/>
    <x v="48"/>
    <x v="1"/>
    <x v="1"/>
    <s v="GOBIERNO REGIONAL - REGION DEL BIO BIO"/>
    <s v="GOBIERNO REGIONAL"/>
    <s v="GOBIERNO REGIONAL"/>
    <s v="FINALIZADO"/>
    <x v="1"/>
    <s v="PERFIL"/>
    <s v="CONTAR CON UN EDIFICIO ADECUADO Y FUNCIONAL ES UNA DE LAS PRINCIPALES NECESIDADES DE LA INSTITUCIÓN DE BOMBEROS DE CAÑETE AL IGUAL QUE DE LA COMUNA EN GENERAL. POSTERIOR AL TERREMOTO DE FEBRERO 2010 EL EDIFICIO PRESENTA UN ESTADO DE DETERIORO ALTO Y DE RIESGO PARA SUS OCUPANTES."/>
    <s v="EN ESTA ETAPA SE DESARROLLARÁDE LA CONSULTORÍADE DISEÑO PARA EL EDIFICIO CUERPO DE BOMBEROS DE CAÑETE POSTERIOR A ÉSTA SE REALIZARÁ LA EJECUCIÓN DE LA OBRA DE 1259 M2 APROXIMADAMENTE EN HORMIGÓN ARMADO CON LAS CARACTERÍSTICAS DESARROLLADAS POR DISEÑO."/>
    <n v="31270"/>
    <s v="RECONSTRUCCION SISMO 2010"/>
    <s v=" "/>
    <s v=" "/>
    <n v="4"/>
    <n v="26"/>
    <s v="No hay"/>
    <n v="550"/>
    <n v="2"/>
    <n v="2"/>
    <s v="No hay"/>
    <n v="0"/>
    <n v="2"/>
    <n v="2"/>
    <s v="No hay"/>
    <n v="0"/>
    <m/>
    <m/>
    <m/>
    <m/>
    <m/>
    <m/>
    <m/>
    <m/>
    <n v="10"/>
    <n v="10"/>
    <s v="No hay"/>
    <n v="0"/>
    <s v="Sin variación"/>
    <n v="0"/>
    <n v="0"/>
    <m/>
    <m/>
    <m/>
    <m/>
    <m/>
    <m/>
    <m/>
    <m/>
    <m/>
    <m/>
    <m/>
    <m/>
    <n v="14"/>
    <n v="14"/>
    <n v="38"/>
    <n v="41"/>
    <n v="3"/>
    <s v="No hay"/>
    <n v="171.42857142857144"/>
    <n v="192.85714285714283"/>
    <s v="El proyecto se inicia con la la contratación de la consultoría para desarrollar el diseño que alberga al cuarte l general y tres compañías de bomberos de Cañete._x000a_El plazo de ejecución del diseño fue de dos meses, también el equipo y equipamiento, las obras se ejecutaron en un plazo de 10 meses.   Hay 13 meses de tiempos muertos entre la ejecución el diseño y las obras civiles. _x000a_Las obras se ejecutaron en un plazo de 10 meses, fueron recepcionadas en junio de 2016. El último estado de pago se canceló en septiembre de ese año. Hay tres meses de tiempos muertos en la etapa de ejecución por falta de pago oportuno de las obras."/>
    <s v="Variación &gt; al 100%"/>
    <s v="Mayor a 3 años"/>
    <s v="27/02/2015"/>
    <n v="778604"/>
    <n v="0"/>
    <n v="778604"/>
    <n v="0"/>
    <n v="778604"/>
    <s v="Monto contratado $1.000.571.266_x000a_Fecha contrato 23/01/2015"/>
    <s v="BIP &gt; SIGFE"/>
    <x v="1"/>
    <n v="1259"/>
    <n v="1304"/>
    <n v="103.57426528991263"/>
    <s v="Obras extraordinarias consideradas complementarias"/>
    <s v="La magnitud del proyecto se aumento durante la ejecución del diseño que fue recomendado por la SEREMI de Desarrollo Social "/>
    <x v="0"/>
    <s v="- Acta 1 03/06/2016_x000a_- Acta 2 06/06/2016_x000a_- Acta 3 29/06/2016"/>
    <s v="29/06/2016"/>
    <s v="En proceso, ya que el arquitecto Bruno Betanzo falleció durante el proceso de esta."/>
    <s v=""/>
    <s v="SI"/>
    <s v="30/06/2016"/>
    <s v="no hay"/>
    <s v=""/>
    <x v="0"/>
    <s v="La aprobación de las obras extraordinarias en relación a la necesidad de construir una nueva torre de señal (no considerada9"/>
    <s v="ISABEL MARGARITA MUÑOZ RIVAS"/>
    <x v="65"/>
    <s v="YOLANDA CONTRERAS"/>
    <s v="SEREMI DE DESARROLLO SOCIAL REGION DEL BIO BIO"/>
    <s v="FERNANDA MATURANA DIAZ"/>
    <s v="DEPARTAMENTO DE ESTUDIOS - MDS"/>
    <s v="10/11/2011"/>
    <s v="10/11/2011"/>
    <n v="0"/>
    <s v="15/05/2012"/>
    <n v="187"/>
    <s v="NA"/>
    <n v="0"/>
    <s v="05/12/2012"/>
    <n v="204"/>
    <s v="13/02/2015"/>
    <n v="1004"/>
    <s v="27/02/2015"/>
    <n v="14"/>
    <s v="15/05/2015"/>
    <n v="77"/>
    <n v="1282"/>
    <n v="1282"/>
    <s v="La mayor diferencia se produce entre la suscripción del primer contrato el cual corresponde al diseño del proyecto y la suscripción del primer contrato de obra civil. Lo anterior debido al plazo que transcurrió entre el diseño y su aprobación y el posterior proceso de licitación."/>
    <s v="A SUMA ALZADA SIN REAJUSTE"/>
    <n v="1"/>
    <s v=""/>
    <s v=""/>
    <s v=""/>
    <s v=""/>
    <s v=""/>
    <s v=""/>
    <s v="SI"/>
    <s v="MUNICIPIO"/>
    <s v="Este proyecto se recomendó para la etapa de ejecución  incluyendo consultorias para desarrollar el diseño para albergar al cuerpo de bomberos y tres compañías de la comuna con el objeto de reponer por reconstrucción sismo 2010._x000a_El criterio utilizado en el análisis es el ORD. 1803 del 30/07/2010 para iniciativas de inversión de reconstrucción sismo 2010."/>
    <n v="33989"/>
    <n v="12947"/>
    <n v="6255"/>
    <n v="0"/>
    <n v="0"/>
    <n v="807104"/>
    <n v="0"/>
    <n v="0"/>
    <n v="0"/>
    <n v="0"/>
    <n v="860295"/>
    <n v="33989"/>
    <n v="12947"/>
    <n v="6255"/>
    <n v="0"/>
    <n v="0"/>
    <n v="807104"/>
    <n v="0"/>
    <n v="0"/>
    <n v="0"/>
    <n v="0"/>
    <n v="860295"/>
    <s v="No hay observaciones. "/>
    <n v="25500"/>
    <n v="15685"/>
    <n v="7420"/>
    <n v="0"/>
    <n v="0"/>
    <n v="1000571"/>
    <n v="0"/>
    <n v="0"/>
    <n v="0"/>
    <n v="0"/>
    <n v="1049176"/>
    <s v="El ítem obras civiles fue adjudicado por un monto mayor a lo indicado en el convenio lo cual fue aprobado por el Gobierno Regional mediante Ord. Nº 3469 de fecha 31.12.2014_x000a_Los ítems de equipos y equipamientos fueron considerados con los montos según la actualización de moneda solicitada al Gobierno Regional el 10.05.2016 correspondientes a:_x000a_Equipos $7.577.804_x000a_Equipamiento$15.685.025"/>
    <n v="25500"/>
    <n v="15685"/>
    <n v="7420"/>
    <n v="0"/>
    <n v="0"/>
    <n v="1000571"/>
    <n v="0"/>
    <n v="0"/>
    <n v="0"/>
    <n v="0"/>
    <n v="1049176"/>
    <s v="En cuanto a obras civiles este se fue transferido en su totalidad por el Gobierno Regional en donde la última autorización de recursos fue realizada mediante documento Nº2566 de fecha 09.11.2016 y corresponde al estado de pago Nº11._x000a__x000a_La Consultoria fue transferida en su totalidad  por el Gobierno Regional a la Unidad Técnica en donde la última autorización de transferencia de recursos fue realizada mediante documento Nº 1003 el 30.05.2014 y corresponde al estado de pago Nº4._x000a__x000a_Los ítems de equipos y equipamientos fueron considerados con los montos según la actualización de moneda solicitada al Gobierno Regional el 10.05.2016 correspondientes a:_x000a_Equipos $7.577.804_x000a_Equipamiento$15.685.025"/>
    <n v="1049176"/>
    <x v="0"/>
    <n v="0"/>
    <n v="0"/>
    <n v="0"/>
    <n v="0"/>
    <n v="0"/>
    <n v="0"/>
    <n v="0"/>
    <n v="0"/>
    <n v="0"/>
    <n v="0"/>
    <n v="0"/>
    <n v="0"/>
    <n v="0"/>
    <n v="0"/>
    <n v="0"/>
    <n v="0"/>
    <n v="0"/>
    <n v="0"/>
    <n v="0"/>
    <n v="0"/>
    <n v="0"/>
    <n v="0"/>
    <s v="El proyecto no contaba con una buena solución de diseño de techumbre, por lo cual sufrió filtraciones por su arquitectura v/s la región que se ejecuta, considerando una pendiente baja y canales de aguas lluvias internas, según lo planteado por la supervisión del Gobierno Regional F2A1 Nº194 de fecha 24.06.2015."/>
    <n v="43906"/>
    <n v="16725"/>
    <n v="8080"/>
    <n v="0"/>
    <n v="0"/>
    <n v="1042600"/>
    <n v="0"/>
    <n v="0"/>
    <n v="0"/>
    <n v="0"/>
    <n v="1111311"/>
    <n v="1071041"/>
    <n v="32940"/>
    <n v="16790"/>
    <n v="7943"/>
    <n v="0"/>
    <n v="0"/>
    <n v="1071041"/>
    <n v="0"/>
    <n v="0"/>
    <n v="0"/>
    <n v="0"/>
    <n v="1128714"/>
    <n v="32940"/>
    <n v="16790"/>
    <n v="7943"/>
    <n v="0"/>
    <n v="0"/>
    <n v="1071041"/>
    <n v="0"/>
    <n v="0"/>
    <n v="0"/>
    <n v="0"/>
    <n v="1128714"/>
    <n v="1.5659882787086632"/>
    <n v="1.5659882787086632"/>
    <n v="2.7278918089391979"/>
    <n v="0"/>
    <n v="5.3847611809445306"/>
    <n v="865.57822085889575"/>
    <n v="821.35046012269936"/>
    <s v="Se pago la totalidad de los contratos suscritos para ejecutar el proyecto, no se presentan variaciones entre los monto contratados y el costo real al actualizar la moneda._x000a_El ítem de consultoría se contrató por un monto menor al recomendado originalmente ejecutándose de acuerdo al contrato y su modificación posterior recomendada. El resto de los ítem se ajustaron al monto recomendado originalmente. "/>
    <s v="Variación de 0 a +-10%"/>
    <s v="Variación de 0 a +-10%"/>
    <s v="Grande"/>
    <s v="Grande"/>
    <s v="YESSICA  SAEZ SALAZAR"/>
    <x v="9"/>
    <s v="YOLANDA CONTRERAS"/>
    <s v="SEREMI DE DESARROLLO SOCIAL REGION DEL BIO BIO"/>
    <s v="FERNANDA MATURANA DIAZ"/>
    <s v="DEPARTAMENTO DE ESTUDIOS - MDS"/>
    <s v="NO"/>
    <m/>
    <m/>
    <m/>
    <s v="Obras extraordinarias de construcción torre y otro aumento de obra"/>
    <x v="1"/>
    <s v="SI"/>
    <n v="1"/>
    <n v="1042600"/>
    <n v="1071041"/>
    <n v="2.7278918089391979"/>
    <s v="El sistema registra una solicitud de re evaluación durante la ejecución del diseño en el año 2014, para mejorar la distribución, circulación de los voluntarios entre las compañías  y accesibilidad de bomberos por dos calles en la comuna, aumentando la superficie a construir a 1304 m2, el cual fue aprobado."/>
    <x v="1"/>
    <s v="VALOR ACTUALIZADO COSTOS INV. OPER. Y MANTEN."/>
    <n v="764365"/>
    <n v="764532"/>
    <n v="2.1848200794116757E-2"/>
    <x v="2"/>
    <s v="COSTO ANUAL EQUIVALENTE"/>
    <n v="62576"/>
    <n v="62591"/>
    <n v="2.3970851444632402E-2"/>
    <s v="Este proyecto al momento de su evaluación no se exigía calcular indicadores económicos, el valor corregido corresponde al calculo realizado al momento de revaluar el diseño en la etapa de ejecución, que no tuvo cambios importantes al incluir los costos reales de la inversión."/>
    <x v="3"/>
    <s v="Este proyecto analizado con el criterio de evaluación de flexibilidad otorgada por el ORD. 1.083 del 30/07/2010 para iniciativas de inversión de reconstrucción a la etapa de diseño y ejecución conjunta._x000a_El plazo total de la ejecución del proyecto fue de 41 meses de ejecución del proyecto. Se inicia con la elaboración del diseño, que se ejecuto en un plazo de dos meses, no se registra el tiempo de modificación del diseño para incorporar el aumento de superficie, en 10 meses se ejecutan las obras civiles y 2 meses la compra de equipos y equipamiento.  Hay 13 meses de tiempos muertos entre el diseño y la contratación de las obras civiles y 3 meses entre la recepción definitiva y la cancelación del último estado de pago de las obras civiles. _x000a_En el año 2014 se revaluó el proyecto con el objeto de modificar el diseño aumentando la superficie en 55 m2, el que fue aprobado.  _x000a_El proyecto aumento su tamaño de 1259 m2 a 1304 m2, solicitando este aumento durante el proceso de ejecución de diseño en la etapa de ejecución, el que fue autorizado oportunamente._x000a_Respecto de los indicadores económicos no hubo variación importante ya que se realizaron aumentos menores en las obras civiles, y reduciendo costos en los otros ítem."/>
    <s v="YOLANDA CONTRERAS"/>
    <s v="SEREMI DE DESARROLLO SOCIAL REGION DEL BIO BIO"/>
    <s v="FERNANDA MATURANA DIAZ"/>
    <s v="DEPARTAMENTO DE ESTUDIOS - MDS"/>
  </r>
  <r>
    <s v="30086202-0"/>
    <s v="CONSTRUCCION CUARTEL POLICÍA INVESTIGACIONES SECTOR ALTO COYHAIQUE"/>
    <x v="14"/>
    <x v="14"/>
    <s v="COYHAIQUE"/>
    <s v="COYHAIQUE"/>
    <s v="11 - REGION DE AISEN DEL GENERAL CARLOS IBAÑEZ DEL CAMPO"/>
    <x v="3"/>
    <x v="26"/>
    <x v="49"/>
    <x v="1"/>
    <x v="1"/>
    <s v="GOBIERNO REGIONAL - REGION DE AISEN DEL GENERAL CARLOS IBAÑEZ DEL CAMPO"/>
    <s v="GOBIERNO REGIONAL"/>
    <s v="GOBIERNO REGIONAL"/>
    <s v="FINALIZADO"/>
    <x v="0"/>
    <s v="DISEÑO"/>
    <s v=" INICIATIVA  ENMARCADA EN LA ESTRATEGIA NACIONAL DE SEGURIDAD PÚBLICA Y DEL PLAN DE DESARROLLO INSTITUCIONAL DE LA POLICÍA DE INVESTIGACIONES DE CHILE, LA CUAL BUSCA POTENCIAR LA ENTREGA DE SERVICIOS A LA COMUNIDAD Y DAR RESPUESTA A LAS NECESIDADES REGIONALES DE DEFENSA Y SEGURIDAD."/>
    <s v="CONSTRUCCIÓN DE COMPLEJO POLICIAL EN SECTOR ALTO DE COYHAIQUE, QUE CONTEMPLA 3.207 M2 DE EDIFICACIÓN EN ALTURA (3 PISOS) Y UN ÁREA DE 162 M2 DESTINADA A ESTACIONAMIENTOS PARA 30 VEHÍCULOS POLICIALES. ESTE INMUEBLE ALBERGARÁ A LAS  BRIGADAS OPERATIVAS DE POLICÍA DE INVESTIGACIONES DE CHILE."/>
    <n v="141"/>
    <s v="EDIFICACION PUBLICA"/>
    <s v=" "/>
    <s v=" "/>
    <n v="3"/>
    <n v="57"/>
    <s v="VARIACIÓN DEL PLAZO DEBIDO A REPROGRAMACIÓN DE LA ASESORÍA A LA INSPECCIÓN FISCAL, EN VISITA DE OBRAS DURANTE LA EJECUCIÓN DE OBRAS CIVILES. "/>
    <n v="1800"/>
    <n v="2"/>
    <n v="27"/>
    <s v="NO APLICA"/>
    <n v="1250"/>
    <n v="4"/>
    <n v="4"/>
    <s v="NO APLICA"/>
    <n v="0"/>
    <m/>
    <m/>
    <m/>
    <m/>
    <n v="1"/>
    <n v="60"/>
    <s v="VARIACIONES DE PLAZO DEBIDO A MODIFICACIONES EN LA PROGRAMACIÓN INICIAL DE OBRA, MÁS DE 1 LICITACIÓN. FISCALIZACIÓN DE OBRA EN EL PLAZO TOTAL DE EJECUCIÓN."/>
    <n v="5900"/>
    <n v="14"/>
    <n v="21"/>
    <s v="VARIACIONES EN PLAZO DEBIDO A RETRASOS EN LA OBRA, POR CLIMA, PROGRAMACIÓN DE LA EMPRESA CONSTRUCTORA, MODIFICACIONES DEL USUARIO (INCORPORACIÓN CAJÓN BALÍSTICO, MODIFICACIÓN ÁREA ESTACIONAMIENTO, ETC)_x000a_PLAZO ORIGINAL 480 DIAS. PRIMER AUMENTO 90 DIAS: AUMENTO POR OBRAS EXTRAORDINARIAS. RES EX 443, 19-10-2015_x000a_SEGUNDO AUMENTO PLAZO, 30 DIAS: MODIFICACIONES DEL CONTRATO. RES EX 089, 01-03-2016_x000a_TERCER AUMENTO PLAZO, 30 DIAS: AUTORIZACIÓN DE PERMISOS. RES EX 184, 28-03-2016"/>
    <n v="50"/>
    <s v="Variación de 30% al 50%"/>
    <n v="3"/>
    <n v="150"/>
    <m/>
    <m/>
    <m/>
    <m/>
    <m/>
    <m/>
    <m/>
    <m/>
    <m/>
    <m/>
    <m/>
    <m/>
    <n v="15"/>
    <n v="15"/>
    <n v="62"/>
    <n v="62"/>
    <n v="0"/>
    <s v="VARIACIONES EN PLAZO DEBIDO A RETRASOS EN LA OBRA, POR CLIMA, PROGRAMACIÓN DE LA EMPRESA CONSTRUCTORA, MODIFICACIONES DEL USUARIO (INCORPORACIÓN CAJÓN BALÍSTICO, MODIFICACIÓN ÁREA ESTACIONAMIENTO, ETC)_x000a_PLAZO ORIGINAL 480 DIAS. PRIMER AUMENTO 90 DIAS: AUMENTO POR OBRAS EXTRAORDINARIAS. RES EX 443, 19-10-2015_x000a_SEGUNDO AUMENTO PLAZO, 30 DIAS: MODIFICACIONES DEL CONTRATO. RES EX 089, 01-03-2016_x000a_TERCER AUMENTO PLAZO, 30 DIAS: AUTORIZACIÓN DE PERMISOS. RES EX 184, 28-03-2016"/>
    <n v="313.33333333333337"/>
    <n v="313.33333333333337"/>
    <s v="EL PROYECTO TUVO RETRASOS EN SU EJECUCIÓN,  ORIGINADOS POR LAS CONDICIONES CLIMÁTICAS DE COYHAIQUE, POR LA PROGRAMACIÓN DE OBRAS QUE HIZO LA EMPRESA CONSTRUCTORA, Y TAMBIÉN POR MODIFICACIONES SOLICITADAS POR LA POLICÍA DE INVESTIGACIONES PARA AJUSTARSE A REQUERIMIENTOS SECTORIALES, COMO POR EJEMPLO, AGREGAR UN CAJÓN PARA PRUEBAS BALÍSTICAS QUE NO SE CONTEMPLÓ EN LA EVALUACIÓN EX ANTE, Y ALGUNOS AJUSTES EN EL PROGRAMA ARQUITECTÓNICO QUE OPTIMIZARÍAN EL PROYECTO. ESTO SIGNIFICÓ UN AUMENTO DE PLAZO DE 150 DÍAS, LOS QUE FUERON AUTORIZADOS MEDIANTE 3 RESOLUCIONES (90 DÍAS, 30 DÍAS Y OTROS 30 DÍAS). _x000a_ADEMÁS EL ÍTEM CONSULTORÍAS QUE PRESENTA UNA ELEVADA VARIACIÓN, SE DEBIÓ A QUE  EL PROYECTO  original debió ser recalculado para dar cumplimiento a la norma sísmica N°433 re-contratando consultorías, solicitando aumento de recursos, debiendo aprobar nuevos convenios mandatos en abril del 2014, "/>
    <s v="Variación &gt; al 100%"/>
    <s v="Mayor a 3 años"/>
    <s v="03/09/2014"/>
    <n v="4382496"/>
    <n v="7530"/>
    <n v="4390026"/>
    <n v="4117338"/>
    <n v="272688"/>
    <s v="RES AFECTA 008, POR $4.236.871.360_x000a_RES EX 491. 21-07-2016 POR $ -20.915.564 (DISMINUCIÓN DE CONTRATO)_x000a_MONTO FINAL $4.215.955.796"/>
    <s v="BIP &gt; SIGFE"/>
    <x v="1"/>
    <n v="3369"/>
    <n v="3428"/>
    <n v="101.75126150192935"/>
    <s v="AJUSTE DE PROGRAMA ARQUITECTÓNICO, SEGÚN REQUERIMIENTOS DEL SECTOR."/>
    <s v="HUBO UNA VARIACIÓN RESPECTO A LA SUPERFICIE ORIGINALMENTE RECOMENDADA, CON  AUMENTO DE 59 METROS CUADRADOS, YA QUE DURANTE LA EJECUCIÓN, PARA AJUSTARSE A REQUERIMIENTOS DE LA POLICÍA DE INVESTIGACIONES, SE DECIDIÓ AGREGAR UN CAJÓN DE PRUEBAS BALÍSTICAS, COSA QUE NO ESTUVO CONTEMPLADA EN LA EVALUACIÓN EX ANTE."/>
    <x v="0"/>
    <s v="SIN OBSERVACIONES"/>
    <s v="22/08/2016"/>
    <s v="SIN OBSERVACIONES "/>
    <s v="27/03/2018"/>
    <s v="SI"/>
    <s v="23/08/2016"/>
    <s v="NO HAY"/>
    <s v=""/>
    <x v="0"/>
    <s v="SITUACIÓN POSITIVA. REDUCCIÓN DE PPTO EN OBRAS CIVILES, ENTRE LO ADJUDICADO Y EL FINAL._x000a_NEGATIVO: PLAZOS, AUMENTOS NO PROGRAMADOS INICIALMENTE."/>
    <s v="ROBERTO ANDRES DOERING RIOS"/>
    <x v="66"/>
    <s v=" "/>
    <s v=""/>
    <s v="LOURDES VELEZ"/>
    <s v="DEPARTAMENTO DE ESTUDIOS - MDS"/>
    <s v="28/08/2012"/>
    <s v="28/08/2012"/>
    <n v="0"/>
    <s v="21/09/2012"/>
    <n v="24"/>
    <s v="01/11/2012"/>
    <n v="41"/>
    <s v="21/03/2013"/>
    <n v="140"/>
    <s v="02/08/2014"/>
    <n v="639"/>
    <s v="03/09/2014"/>
    <n v="32"/>
    <s v="19/12/2014"/>
    <n v="107"/>
    <n v="843"/>
    <n v="843"/>
    <s v="el proyecto original debió ser recalculado para dar cumplimiento a la norma sísmica N°433 re contratando consultorías, solicitando aumento de recursos, debiendo aprobar nuevos convenios mandatos en abril del 2014. se adjunta oficio 058 de la dirección de Arquitectura del MOP que da inicio a las modificaciones."/>
    <s v="A SUMA ALZADA SIN REAJUSTE"/>
    <n v="2"/>
    <s v=""/>
    <s v=""/>
    <s v=""/>
    <s v=""/>
    <s v="SI"/>
    <s v="Policía de Investigaciones."/>
    <s v="SI"/>
    <s v="Gobierno Regional de Aysén."/>
    <s v="SI BIEN EN LA FICHA IDI DE LA ETAPA DE EJECUCIÓN, APARECE COMO RESPONSABLE UN FUNCIONARIO DEL GOBIERNO REGIONAL DE AYSÉN, LA FORMULACIÓN Y EVALUACIÓN DE LA INICIATIVA SE HIZO POR PROFESIONALES DE LA POLICÍA DE INVESTIGACIONES."/>
    <n v="34750"/>
    <n v="104982"/>
    <n v="0"/>
    <n v="0"/>
    <n v="7210"/>
    <n v="2685540"/>
    <n v="0"/>
    <n v="0"/>
    <n v="0"/>
    <n v="0"/>
    <n v="2832482"/>
    <n v="34750"/>
    <n v="104982"/>
    <n v="0"/>
    <n v="0"/>
    <n v="7210"/>
    <n v="2685540"/>
    <n v="0"/>
    <n v="0"/>
    <n v="0"/>
    <n v="0"/>
    <n v="2832482"/>
    <s v="Del monto inicial recomendado, se realizó una reevaluación, disminuyendo los recursos en el ítem consultorías y equipamiento; , y creando el item equipos"/>
    <n v="25861"/>
    <n v="129930"/>
    <n v="10750"/>
    <n v="0"/>
    <n v="7530"/>
    <n v="4390433"/>
    <n v="0"/>
    <n v="0"/>
    <n v="0"/>
    <n v="0"/>
    <n v="4564504"/>
    <s v="La diferencia de monto que se observa, comparada con la Ficha IDI, radica que existe aporte sectorial, el cual no corresponde declarar por esta institución financiera, cuyo monto alcanza a $600.000.000 (seiscientos millones de pesos) como aporte sectorial en equipamiento y obras civiles, que no se registran, por ser un convenio entre Arquitectura y Policía de Investigaciones."/>
    <n v="25861"/>
    <n v="129930"/>
    <n v="10750"/>
    <n v="0"/>
    <n v="7530"/>
    <n v="4215956"/>
    <n v="0"/>
    <n v="0"/>
    <n v="0"/>
    <n v="0"/>
    <n v="4390027"/>
    <s v="Las diferencias que se observan con el SIGFE, corresponde al aporte sectorial, establecido por convenio entre Arquitectura y la Policía de Investigaciones, diferencia que no ejecutó esta unidad financiera. "/>
    <n v="272689"/>
    <x v="0"/>
    <n v="15310"/>
    <n v="129930"/>
    <n v="10750"/>
    <n v="0"/>
    <n v="7530"/>
    <n v="3953818"/>
    <n v="0"/>
    <n v="0"/>
    <n v="0"/>
    <n v="0"/>
    <n v="4117338"/>
    <n v="18019"/>
    <n v="139244"/>
    <n v="11029"/>
    <n v="0"/>
    <n v="9129"/>
    <n v="4267619"/>
    <n v="0"/>
    <n v="0"/>
    <n v="0"/>
    <n v="0"/>
    <n v="4445040"/>
    <s v="La principal situación, fue el cambio de normativa sísmica que debió rehacer el cálculo estructural, y ajustar espacios._x000a_La PDI debió ajustar cambios de normativa institucional en la infraestructura del edificio, adicionando la sala de balística y ajustando los calabozos, entre otros._x000a_Lo anterior, retrasando la ejecución y redistribuyendo recursos, en apertura de items no aprobados originalmente."/>
    <n v="44656"/>
    <n v="134908"/>
    <n v="0"/>
    <n v="0"/>
    <n v="9265"/>
    <n v="3451077"/>
    <n v="0"/>
    <n v="0"/>
    <n v="0"/>
    <n v="0"/>
    <n v="3639906"/>
    <n v="5017821"/>
    <n v="30437"/>
    <n v="139244"/>
    <n v="11030"/>
    <n v="0"/>
    <n v="9129"/>
    <n v="4940161"/>
    <n v="0"/>
    <n v="0"/>
    <n v="0"/>
    <n v="0"/>
    <n v="5130001"/>
    <n v="28569"/>
    <n v="139244"/>
    <n v="11030"/>
    <n v="0"/>
    <n v="9129"/>
    <n v="4562579"/>
    <n v="0"/>
    <n v="0"/>
    <n v="0"/>
    <n v="0"/>
    <n v="4750551"/>
    <n v="40.937733007390854"/>
    <n v="30.513013248144325"/>
    <n v="32.207394966846593"/>
    <n v="-7.3966847179951838"/>
    <n v="-5.3264155895557108"/>
    <n v="1385.8083430571762"/>
    <n v="1330.9740373395566"/>
    <s v="EL PROYECTO ENTRÓ A REEVALUACIÓN DOS VECES, PARA INCORPORAR ALGUNAS MODIFICACIONES SURGIDAS DURANTE LA EJECUCIÓN Y AGREGAR EN LA FICHA IDI EL ÍTEM EQUIPOS, QUE NO ESTABA CONSIDERADO EN EL PROYECTO ORIGINAL. ADEMÁS INCREMENTAR EL ÍTEM EQUIPAMIENTO Y UNA REBAJA EL ÍTEM CONSULTORÍAS , ESTAS MODIFICACIONES NO ALTERARON EL MONTO TOTAL DE LA INVERSIÓN_x000a_RESPECTO A LAS OBRAS CIVILES,  EL MAYOR VALOR  EN EL COSTO REAL OBEDECE A MODIFICACIONES ACORDADAS ENTRE LA UNIDAD TÉCNICA Y LA EMPRESA CONTRATISTA, FORMALIZADAS MEDIANTE RESOLUCIONES DE LA UNIDAD TÉCNICA. A MODO DE EJEMPLO, PARA OPTIMIZAR EL USO DE LOS RECURSOS, SE AGREGÓ UN CAJÓN PARA PRUEBAS BALÍSTICAS Y, SE HIZO UN CAMBIO DE MATERIALIDAD EN PARTE DE LA CUBIERTA EXTERIOR, SIN ALTERAR LA CALIDAD DE LA OBRA.  "/>
    <s v="Variación Mayor a 20%"/>
    <s v="Variación Mayor a 20%"/>
    <s v="Grande"/>
    <s v="Grande"/>
    <s v="SUSANA ANDREA SILVA FUENTES"/>
    <x v="26"/>
    <s v=" "/>
    <s v=""/>
    <s v="LOURDES VELEZ"/>
    <s v="DEPARTAMENTO DE ESTUDIOS - MDS"/>
    <s v="SI"/>
    <n v="3639906"/>
    <n v="-20916"/>
    <n v="-0.57463022396732222"/>
    <s v="AUMENTO DE OBRA,POR OBRAS EXTRAORDINARIAS._x000a_RES EX 491. 21-07-2016 POR $ -20.915.564 (DISMINUCIÓN DE CONTRATO)"/>
    <x v="0"/>
    <s v="SI"/>
    <n v="2"/>
    <n v="3639907"/>
    <n v="5017821"/>
    <n v="37.855747413326782"/>
    <s v="SI BIEN ES CIERTO, LA INICIATIVA ENTRÓ 3 VECES A REEVALUACIÓN PARA INCORPORAR ALGUNAS MODIFICACIONES SURGIDAS DURANTE LA EJECUCIÓN Y AGREGAR EN LA FICHA IDI EL ÍTEM EQUIPOS, QUE NO ESTABA CONSIDERADO EN EL PROYECTO ORIGINAL; LO CIERTO ES QUE EN DEFINITIVA SE TRATÓ DE UNA SOLA REEVALUACIÓN. EN EL PRIMER CASO, PASARON LOS 30 DÍAS Y NO APORTARON ANTECEDENTES PARA PROCEDER AL ANÁLISIS. ESTO OBLIGÓ A INGRESAR UNA SEGUNDA REEVALUACIÓN PARA LOS MISMOS EFECTOS, EN TANTO QUE EN EL TERCER CASO, ESTANDO CLARAS LAS RAZONES QUE JUSTIFICARON DICHO PROCESO, FUE SOLAMENTE PARA QUE LA ENTIDAD FINANCIERA TUVIESE TIEMPO DE REALIZAR ALGUNOS AJUSTES EN LA PROGRAMACIÓN DE INVERSIONES.  CABE HACER PRESENTE QUE COMO SE HIZO DISMINUCIÓN DE ALGUNOS ÍTEMES; PRODUCTO DE LA REEVALUACIÓN, NO SE ALTERÓ EL MONTO TOTAL DE LA INVERSIÓN ORIGINALMENTE RECOMENDADA."/>
    <x v="1"/>
    <s v="VALOR ACTUALIZADO COSTOS INV. OPER. Y MANTEN."/>
    <n v="13316"/>
    <n v="17378.71"/>
    <n v="30.509987984379695"/>
    <x v="2"/>
    <s v="COSTO ANUAL EQUIVALENTE"/>
    <n v="1161"/>
    <n v="1515.22"/>
    <n v="30.509905254091297"/>
    <s v="los indicadores económicos ex post son re-calculados  considerando el incremento del costo real respecto del recomendado que registra el proyecto, modificando así el monto de la inversión inicial y obteniéndose un VAC Y CAE mayores al recomendado. "/>
    <x v="3"/>
    <s v="EL PROYECTO SE MATERIALIZÓ EN UN PLAZO MAYOR AL CONSIDERADO EN LA EVALUACIÓN EX ANTE, debido al cambio de normativa sísmica que debió rehacer el cálculo estructural y ajustar espacios durante la ejecución. La PDI debió ajustar cambios de normativa institucional en la infraestructura del edificio, adicionando la sala de balística y ajustando los calabozos, entre otros. Lo anterior, retrasando la ejecución y redistribuyendo recursos, en apertura de ítems no aprobados originalmente._x000a_Además, HUBO DEMORAS POR LA PROGRAMACIÓN QUE HIZO LA PROPIA EMPRESA CONSTRUCTORA, POR CONDICIONES CLIMÁTICAS Y POR CAMBIOS SOLICITADOS POR LA POLICÍA DE INVESTIGACIONES, PARA AJUSTARSE A ALGUNOS REQUERIMIENTOS TÉCNICOS DE LA INSTITUCIÓN QUE NO SE CONTEMPLARON EN LA FORMULACIÓN DE LA INICIATIVA (CAJÓN BALÍSTICO). PESE A ELLO, NO HUBO AUMENTO DE COSTOS, E INCLUSO POR MODIFICACIONES SUGERIDAS POR LA DIRECCIÓN DE ARQUITECTURA DE AYSÉN, HUBO MODIFICACIÓN DE CONTRATO QUE PERMITIÓ REBAJARLO EN 0,49%."/>
    <s v="MAX ANTONIO ALVAREZ NAVARRO"/>
    <s v="SEREMI DE DESARROLLO SOCIAL REGION DE AISEN DEL GENERAL CARLOS IBAÑEZ DEL CAMPO"/>
    <s v="LOURDES VELEZ"/>
    <s v="DEPARTAMENTO DE ESTUDIOS - MDS"/>
  </r>
  <r>
    <s v="20192885-0"/>
    <s v="CONSTRUCCION SOLUCIONES SANITARIAS Y SIST. ALCANTAR, PUNTA DE CHOROS"/>
    <x v="9"/>
    <x v="9"/>
    <s v="ELQUI"/>
    <s v="LA HIGUERA"/>
    <s v="4 - REGION DE COQUIMBO"/>
    <x v="4"/>
    <x v="23"/>
    <x v="39"/>
    <x v="1"/>
    <x v="1"/>
    <s v="GOBIERNO REGIONAL - REGION DE COQUIMBO"/>
    <s v="GOBIERNO REGIONAL"/>
    <s v="GOBIERNO REGIONAL"/>
    <s v="FINALIZADO"/>
    <x v="0"/>
    <s v="PERFIL"/>
    <s v="LA LOCALIDAD PRESENTA UNA DEFICIENTE E INADECUADA COBERTURA DE SERVICIOS BASICOS, PRINCIPALMENTE EN EL TRATAMIENTO Y DISPOSICION DE LAS AGUAS SERVIDAS QUE SE TRADUCE EN DETERIORO DE SU CALIDAD DE VIDA"/>
    <s v="SE CONTEMPLA LA CONSTRUCCIÓN DEL SISTEMA DE RECOLECCIÓN Y DISPOSICIÓN FINAL DE LAS AGUAS SERVIDAS, COMO TAMBIÉN SOLUCIONES SANITARIAS DE PUNTA DE CHOROS. SE CONSIDERA OBRAS: PLANTA DE TRATAMIENTO DE AGUAS SERVIDAS POR LODOS ACTIVADOS CON AIREACION EXTENDIDA TIPO COMPACTA EN HORMIGON ARMADO PARA UNA CAPACIDAD DE 1784 HABITANTES, PLANTA ELEVADORA DE AGUAS SERVIDAS EN HORMIGON ARMADO CAPACIDAD 9 L/S A 45,3 MCA EN PVC 110 MM 1641 ML; UNA RED DE COLECTORES TOTAL DE 2611.2 ML EN PVC SANITARIO DE 180 Y 200 MM, 35 CAMARAS PUBLICAS DE INSPECCION, 16 CASETAS SANITARIAS COMPLETAS DE 12 M2 ALBAÑILERIA EN LADRILLO PRINCESA A LA VISTA, 36 CASETAS BAÑOS, 2 CASETAS COCINA, 71 SOLUCIONES INTERMEDIAS Y 195 UNIONES DOMICILIARIAS (70 SÓLO UD+LAS 125 CORRESPONDIENTES A LAS SOLUCIONES ANTES DESCRITAS) EN PVC SANITARIO 110 MM, OBRAS ELECTRICAS DE FUERZA Y CONTROL PARA PLANTA ELEVADORA Y TRATAMIENTO DE AGUAS SERVIDAS AUTOMATICAS, CON GRUPO ELECTRÓGENO DE EMERGENCIA CON TRANSFERENCIA AUTOMÁTICA._x000a_ADEMAS, COMO PARTE DEL AUMENTO DE OBRAS, SOLICITADO POR REQUERIMIENTO DEL SERVICIO DE SALUD, SE CONSIDERA, LA CONTRUCCION DE UNA CASETA DE BAÑO Y UNA DUCHA DE LIMPIEZA PARA EL OPERADOR DE LA PLANTA DE ELEVACION DE AGUAS SERVIDAS Y LA CONSTRUCCION DE UNA EXTENCION DE MATRIZ, CON EL ARRANQUE DE AGUA POTABLE PARA ALIMENTAR ESTAS INSTALACIONES. EN LA PLANTA DE TRATAMIENTO DE AGUAS SERVIDAS SE INSTALARÁN PASARELAS CON BARANDAS DE SEGURIDAD EN EL AREA DE AIREACION EXTENDIDA Y SE DEJARÁ REGULARIZADA LA MATRIZ Y ARRANQUE DE AGUA POTABLE QUE ALIMENTA LA PLANTA, ADEMAS SE SELLARAN LAS CAMARAS PUBLICAS Y UNIONES DOMICILIARIAS."/>
    <n v="565"/>
    <s v=" "/>
    <s v=" "/>
    <s v=" "/>
    <n v="15"/>
    <n v="19"/>
    <s v="Con Decreto 000232 se aprueba adjudicar la contratación del ITO por 425 días corridos._x000a_Con Decreto 000277 se aprueba contrato del ITO con fecha 09.02.2015._x000a_Con Decreto 001971 del 23.05.2016 se aprueba 124 días corridos adicionales de contrato para el ITO hasta el  31.08.2016_x000a_Con Decreto 003649 del 01.09.2016 se aprueban 10 días adicionales de contrato para el ITO, con fecha término 10.09.2016_x000a__x000a_Los aumentos de contrato del ITO se justifican con el informe correspondiente a los aumentos de contrato y plazo del Contratista. Se adjunta como Documento Digital denominado &quot;INFORME ITO&quot;, en formato PDF."/>
    <n v="26.666666666666661"/>
    <m/>
    <m/>
    <m/>
    <m/>
    <m/>
    <m/>
    <s v=""/>
    <m/>
    <m/>
    <m/>
    <m/>
    <m/>
    <n v="15"/>
    <n v="14"/>
    <s v=""/>
    <n v="-6.6666666666666652"/>
    <n v="13"/>
    <n v="47"/>
    <s v="El primer aumento de obra contempló nuevos casos de beneficiarios de soluciones sanitarias, aumento de metros lineales de colectores, construcción de una solución sanitaria para el sector caleta &quot;Los Corrales&quot;, construcción de nuevas cámaras de inspección domiciliaria y tuberías domiciliarias, construcción de caseta de resguardo en PTAS para motores sopladores, sistema eléctrico y estanques y construcción cancha de secado y acopio de lodos provenientes de la cancha de secado principal a la cual se construyó cubierta en la PTAS. El segundo aumento de obras considero la construcción de una caseta de baño y ducha de limpieza para el operador de la Planta de Elevación de Aguas Servidas y la construcción de una extensión de matriz con el arranque de agua potable para alimentar estas instalaciones. En la Planta de Tratamiento de Aguas Servidas se instalaron pasarelas con barandas de seguridad de estructura metálica. Por último, se sellaron las cámaras públicas y uniones domiciliarias.  "/>
    <n v="261.53846153846155"/>
    <s v="Variación &gt; al 100%"/>
    <n v="2"/>
    <s v="Sin información "/>
    <m/>
    <m/>
    <m/>
    <m/>
    <m/>
    <m/>
    <m/>
    <m/>
    <m/>
    <m/>
    <m/>
    <m/>
    <n v="15"/>
    <n v="15"/>
    <n v="47"/>
    <n v="47"/>
    <n v="0"/>
    <s v="El contrato original fue celebrado el 24.11.2014 y aprobado mediante decreto N°4803 del 03.12.2014 por un monto de $929.021.476 (impuesto incluido)._x000a__x000a_Posteriormente sufre una modificación por $210.367.383 (impuesto incluido), por concepto de Obras Extraordinarias consistentes en:_x000a_- Obras de construcción de lotes con servicio (caseta)._x000a_- Instalaciones domiciliarias de lotes con servicios._x000a_- Obras complementarias de lotes con servicio._x000a_- Obra de extensión de colector (por nuevas UD)._x000a_- Colectores menores adicionales Caleta Los Corrales._x000a_- Sentina._x000a_- Red de Impulsión._x000a_- Otras labores._x000a_- Suplemento de partidas de soluciones sanitarias actuales._x000a__x000a_Lo anterior significó una modificación de Contrato en su punto &quot;SEGUNDO&quot;, conforme a Certificado de Disponibilidad Presupuestaria de fecha 02.12.2015 de Alejandro Lara Vásquez, Jefe de División de Administración y Finanzas del Gobierno Regional. Y también se modifica el punto &quot;SEXTO&quot;, otorgando un ampliación de plazo de la obra por 150 días corridos._x000a__x000a_Por lo tanto, el monto total de la obra ascendió a $1.139.388.859 (impuesto incluido) y con un plazo total de 575 días corridos, quedando como nueva fecha de término, el día 23.06.2016._x000a__x000a_No existen aportes propios _x000a__x000a_Con carta de fecha 03.06.2016 la Empresa Contratista solicita Recepción Provisoria._x000a__x000a_Con Decreto  N° 002253 del 08.06.2016 se Designa Comisión._x000a__x000a_Favor remitirse a INFORME ITO.pdf  y a Modificación de Contrato (Obras Extraordinarias)."/>
    <n v="213.33333333333334"/>
    <n v="213.33333333333334"/>
    <s v="LAS VARIACIONES DE PLAZO SE PRODUCEN EN EL ÍTEM DE OBRAS CIVILES Y CONSULTORÍAS,  YA QUE HUBO 2 AMPLIACIONES DE CONTRATO QUE SE DEBEN A:_x000a_- LA CONSTRUCCIÓN DE UN ESTANQUE PARA LA ACUMULACIÓN DE AGUAS DE RIEGO Y QUE LA DOS PRIMERAS LICITACIONES QUEDARON DESIERTAS PUESTO QUE EL PRESUPUESTO REFERENCIAL ERAN BAJO EN COMPARACIÓN CON LAS OFERTAS PRESENTADAS._x000a_- EN EL AÑO 2015 SE SOLICITO UNA REEVALUACIÓN DEL PROYECTO, YA QUE SE REQUIRIÓ  REALIZAR UNA SERIE DE OBRAS EXTRAORDINARIAS Y AUMENTO DE OBRAS, YA QUE DURANTE LA EJECUCIÓN SE HA_x000a_DETECTADO LA NECESIDAD DE INCORPORAR A 87 NUEVOS BENEFICIARIOS QUE IMPLICA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_x000a_-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_x000a_- EN EL AÑO 2017 SE SOLICITÓ  SUPLEMENTO DE RECURSOS DE M$ 44.138 POR EL CONCEPTO DE AUMENTO DE OBRAS. DEBIDO A_x000a_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_x000a_SERVIDAS (P.E.A.S), REGULARIZACIÓN DE MATRIZ Y ARRANQUE AGUA POTABLE EN P.T.A.S, EXTENSIÓN DE MATRIZ DE AGUA POTABLE HACIA P.E.A.S Y SELLADO DE CÁMARAS PÚBLICAS Y UNIONES DOMICILIARIAS._x000a_POR LO TANTO EL PROYECTO AUMENTO SU EJECUCIÓN A 47 MESES POR LOS AUMENTOS DE OBRAS Y OBRAS EXTRAORDINARIAS, YA QUE AUMENTÓ SU TAMAÑO EN EN 87 NUEVOS BENEFICIARIOS QUE IMPLICO LAS OBRAS DESCRITAS ANTERIORMENTE, MAS LA EXTENSIÓN DEL CONTRATO DE LA AITO."/>
    <s v="Variación &gt; al 100%"/>
    <s v="Mayor a 3 años"/>
    <s v="25/11/2014"/>
    <n v="1172931"/>
    <n v="0"/>
    <n v="1172931"/>
    <n v="0"/>
    <n v="1172931"/>
    <s v="No hubo recursos propios en esta Obra."/>
    <s v="BIP &gt; SIGFE"/>
    <x v="5"/>
    <n v="565"/>
    <n v="565"/>
    <n v="100"/>
    <s v="Sin observaciones."/>
    <s v="SE CORRIGIÓ LA FICHA IDI, PERO EL AUMENTO DE OBRAS Y OBRAS EXTRAORDINARIAS FUE PORQUE EL PROYECTO AUMENTO SU TAMAÑO EN 87 BENEFICIARIOS."/>
    <x v="2"/>
    <s v="Con Carta del Contratista de fecha 03.06.2016 solicita la Recepción Provisoria de la Obra._x000a_Con Decreto N°002253 del 08.06.2016 se designa Comisión._x000a_Con fecha 01.12.2016 se emite Acta de Recepción Provisoria._x000a_Con Decreto N°005228 del 15.12.2016 se Aprueba Acta de Recepción Provisoria."/>
    <s v="01/12/2016"/>
    <s v="Con Decreto N°3014 del 24.11.2017 se Constituye Comisión de Recepción Definitiva._x000a_Con Decreto N°002881 de fecha 08.10.2018 se aprueba Recepción Definitiva."/>
    <s v="08/10/2018"/>
    <s v="SI"/>
    <s v="01/12/2016"/>
    <s v="El proyecto inicial no contemplaba algunas partida la cuales fueron la causa del complemento de las obras y contrato. Obra tales como baños para los operadores (planta de impulsión), falta de barandas de seguridad en la plata de tratamiento."/>
    <s v=""/>
    <x v="0"/>
    <s v="Negativa: cambio de la directiva del APR, en algunas situaciones desconocen acuerdo con los antecesores._x000a__x000a_Positiva: servicio a la comunidad del sistema."/>
    <s v="EDUARDO MORALES"/>
    <x v="51"/>
    <s v="MARCELA DEL PILAR PÉREZ RIVERA"/>
    <s v="SEREMI DE DESARROLLO SOCIAL REGION DE COQUIMBO"/>
    <s v="LOURDES VELEZ"/>
    <s v="DEPARTAMENTO DE ESTUDIOS - MDS"/>
    <s v="24/02/2011"/>
    <s v="11/01/2012"/>
    <n v="321"/>
    <s v="13/06/2012"/>
    <n v="154"/>
    <s v="27/09/2012"/>
    <n v="106"/>
    <s v="24/11/2014"/>
    <n v="788"/>
    <s v="24/11/2014"/>
    <n v="788"/>
    <s v="25/11/2014"/>
    <n v="1"/>
    <s v="06/02/2015"/>
    <n v="73"/>
    <n v="1443"/>
    <n v="1122"/>
    <s v="3.- Res. (e) Nº640 de fecha 13.06.2014_x000a_4.- Transferencia Chileindica de fecha 27.09.2012_x000a_5.- Primer contrato suscrito corresponde a obras civiles._x000a_8.- Se considera la fecha en que fue cursado primer estado de pago al departamento de finanzas del GORE."/>
    <s v="A SUMA ALZADA SIN REAJUSTE"/>
    <n v="2"/>
    <s v=""/>
    <s v=""/>
    <s v=""/>
    <s v=""/>
    <s v="NO"/>
    <s v="MUNICIPIO"/>
    <s v="SI"/>
    <s v="MUNICIPIO"/>
    <s v="EL MUNICIPIO POSTULO DIRECTAMENTE A LA ETAPA DE EJECUCIÓN, SIENDO QUE POR SU GRADO DE COMPLEJIDAD HUBIESE SIDO RECOMENDABLE QUE HAYA POSTULADO AL SNI A LA ETAPA DE DISEÑO Y DESPUMES A EJECUCIÓN."/>
    <n v="44442"/>
    <n v="0"/>
    <n v="0"/>
    <n v="0"/>
    <n v="5053"/>
    <n v="615345"/>
    <n v="0"/>
    <n v="0"/>
    <n v="0"/>
    <n v="0"/>
    <n v="664840"/>
    <n v="45765"/>
    <n v="0"/>
    <n v="0"/>
    <n v="0"/>
    <n v="5204"/>
    <n v="633649"/>
    <n v="0"/>
    <n v="0"/>
    <n v="0"/>
    <n v="0"/>
    <n v="684618"/>
    <s v="No hay diferencias entre original y corregido."/>
    <n v="33250"/>
    <n v="0"/>
    <n v="0"/>
    <n v="0"/>
    <n v="5433"/>
    <n v="1180597"/>
    <n v="0"/>
    <n v="0"/>
    <n v="0"/>
    <n v="0"/>
    <n v="1219280"/>
    <s v="- Contrato de consultoría de fecha 09.02.2015 por un monto de $24.500.000.- y posterior suplemento por aumento de $8.750.000.-_x000a_- Gastos administrativos transferidos en el mes de septiembre 2012._x000a_- Contrato inicial de obras civiles de $929.021.476.-, más suplementos de fondos por $210.367.383.- _x000a_- Segundo contrato de obras civiles por $41.207.315.-"/>
    <n v="33250"/>
    <n v="0"/>
    <n v="0"/>
    <n v="0"/>
    <n v="5433"/>
    <n v="1180597"/>
    <n v="0"/>
    <n v="0"/>
    <n v="0"/>
    <n v="0"/>
    <n v="1219280"/>
    <s v="- Obras civiles, se cursa el pago total de los dos contratos._x000a_- Consultorías, se cursa el pago de la totalidad del contrato._x000a_- Gastos administrativos transferidos en el mes de septiembre 2012."/>
    <n v="1219280"/>
    <x v="0"/>
    <n v="0"/>
    <n v="0"/>
    <n v="0"/>
    <n v="0"/>
    <n v="0"/>
    <n v="0"/>
    <n v="0"/>
    <n v="0"/>
    <n v="0"/>
    <n v="0"/>
    <n v="0"/>
    <n v="0"/>
    <n v="0"/>
    <n v="0"/>
    <n v="0"/>
    <n v="0"/>
    <n v="0"/>
    <n v="0"/>
    <n v="0"/>
    <n v="0"/>
    <n v="0"/>
    <n v="0"/>
    <s v="No hay observaciones."/>
    <n v="58811"/>
    <n v="0"/>
    <n v="0"/>
    <n v="0"/>
    <n v="6687"/>
    <n v="814276"/>
    <n v="0"/>
    <n v="0"/>
    <n v="0"/>
    <n v="0"/>
    <n v="879774"/>
    <n v="1277503"/>
    <n v="35836"/>
    <n v="0"/>
    <n v="0"/>
    <n v="0"/>
    <n v="5856"/>
    <n v="1269228"/>
    <n v="0"/>
    <n v="0"/>
    <n v="0"/>
    <n v="0"/>
    <n v="1310920"/>
    <n v="35836"/>
    <n v="0"/>
    <n v="0"/>
    <n v="0"/>
    <n v="5856"/>
    <n v="1245290"/>
    <n v="0"/>
    <n v="0"/>
    <n v="0"/>
    <n v="0"/>
    <n v="1286982"/>
    <n v="49.006449383591686"/>
    <n v="46.285523327581842"/>
    <n v="52.932175331214481"/>
    <n v="-1.8260458304091731"/>
    <n v="0.74199434365320727"/>
    <n v="2277.8442477876106"/>
    <n v="2204.0530973451328"/>
    <s v="EL PROYECTO CONTÓ CON UN CONTRATO Y 3 MODIFICACIONES  DE CONTRATO DOS DE OBRAS CIVILES, UNA DE ELLAS POR $210.276.383 IVA INCLUIDO MONEDA 2015, LA SEGUNDA MODIFICACIÓN NO SE TIENE EL ANTECEDENTE Y LA TERCERA FUE POR AMPLIACIÓN DEL CONTRATO DE LA CONSULTORÍA POR UN MES._x000a_LA VARIACIÓN DE LOS MONTOS CONTRATADOS DE 49,01% Y REALES 46,29% SE DEBIÓ AL AUMENTO DE TAMAÑO DEL PROYECTO EN 87 BENEFICIARIOS LO QUE IMPLICO AUMENTO DE OBRAS Y OBRAS EXTRAORDINARIAS, PUESTO QUE ENTRE OTROS SE DEBIÓ ENTENDER LA RED DE COLECTORES, AUMENTO DE UNIONES DOMICILIARIAS, CONSTRUCCIÓN DE CASETAS , ETC._x000a_EL PROYECTO TUVO CUATRO REEVALUACIONES Y MODIFICACIONES INFERIORES AL 10% POR LOS AUMENTOS DE OBRAS YA MENCIONADOS."/>
    <s v="Variación Mayor a 20%"/>
    <s v="Variación Mayor a 20%"/>
    <s v="Grande"/>
    <s v="Grande"/>
    <s v="MARÍA FRANCISCA VERGARA GONZÁLEZ"/>
    <x v="10"/>
    <s v="MARCELA DEL PILAR PÉREZ RIVERA"/>
    <s v="SEREMI DE DESARROLLO SOCIAL REGION DE COQUIMBO"/>
    <s v="LOURDES VELEZ"/>
    <s v="DEPARTAMENTO DE ESTUDIOS - MDS"/>
    <s v="SI"/>
    <n v="879772"/>
    <n v="210367"/>
    <n v="23.911536170735147"/>
    <s v="El proyecto tuvo una modificación _x000a_monto: de $210.367.383 (impuesto incluido)_x000a_Fecha 15 /12/2015"/>
    <x v="0"/>
    <s v="SI"/>
    <n v="4"/>
    <n v="879774"/>
    <n v="1277503"/>
    <n v="45.208087531570619"/>
    <s v="- LA CONSTRUCCIÓN DE UN ESTANQUE PARA LA ACUMULACIÓN DE AGUAS DE RIEGO Y QUE LA DOS PRIMERAS LICITACIONES QUEDARON DESIERTAS PUESTO QUE EL PRESUPUESTO REFERENCIAL ERAN BAJO EN COMPARACIÓN CON LAS OFERTAS PRESENTADAS._x000a_- EN EL AÑO 2015 SE SOLICITO UNA REEVALUACIÓN DEL PROYECTO, YA QUE SE REQUIRIÓ  REALIZAR UNA SERIE DE OBRAS EXTRAORDINARIAS Y AUMENTO DE OBRAS, YA QUE DURANTE LA EJECUCIÓN SE HA_x000a_DETECTADO LA NECESIDAD DE INCORPORAR A 87 NUEVOS BENEFICIARIOS QUE IMPLICA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_x000a_-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_x000a_- EN EL AÑO 2017 SE SOLICITÓ  SUPLEMENTO DE RECURSOS DE M$ 44.138 POR EL CONCEPTO DE AUMENTO DE OBRAS. DEBIDO A_x000a_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_x000a_SERVIDAS (P.E.A.S), REGULARIZACIÓN DE MATRIZ Y ARRANQUE AGUA POTABLE EN P.T.A.S, EXTENSIÓN DE MATRIZ DE AGUA POTABLE HACIA P.E.A.S Y SELLADO DE CÁMARAS PÚBLICAS Y UNIONES DOMICILIARIAS._x000a_POR LO TANTO EL PROYECTO AUMENTO SU EJECUCIÓN A 47 MESES POR LOS AUMENTOS DE OBRAS Y OBRAS EXTRAORDINARIAS, YA QUE AUMENTÓ SU TAMAÑO EN EN 87 NUEVOS BENEFICIARIOS QUE IMPLICO LAS OBRAS DESCRITAS ANTERIORMENTE, MAS LA EXTENSIÓN DEL CONTRATO DE LA AITO."/>
    <x v="1"/>
    <s v="VALOR ACTUALIZADO COSTOS INV. OPER. Y MANTEN."/>
    <n v="1541130"/>
    <n v="1541130"/>
    <n v="0"/>
    <x v="1"/>
    <s v="COSTO ANUAL EQUIVALENTE"/>
    <n v="134363"/>
    <n v="134363"/>
    <n v="0"/>
    <s v="NO SE DISPONE DE LOS ANTECEDENTES PARA RECALCULAR LOS INDICADORES ECONÓMICOS, POR ELLO SE MANTIENEN LOS MISMOS."/>
    <x v="2"/>
    <s v="EN PLAZOS EL PROYECTO DOS AUMENTOS  EN PLAZO  EN OBRAS CIVILES QUE SE TRADUJERON EN 34 MESES RESPECTO DE LO RECOMENDADO EN  DE OBRAS CIVILES Y 4 MESES EN EL ÍTEM DE CONSULTORÍAS, ESTAS SON DEBIDO AL AUMENTO DE OBRAS Y OBRAS EXTRAORDINARIAS CUYO DETALLE ES LA CONSTRUCCIÓN DE UN ESTANQUE PARA LA ACUMULACIÓN DE AGUAS DE RIEGO Y QUE LA DOS PRIMERAS LICITACIONES QUEDARON DESIERTAS PUESTO QUE EL PRESUPUESTO REFERENCIAL ERAN BAJO EN COMPARACIÓN CON LAS OFERTAS PRESENTADAS, SE REQUIRIÓ  REALIZAR UNA SERIE DE OBRAS EXTRAORDINARIAS Y AUMENTO DE OBRAS, YA QUE DURANTE LA EJECUCIÓN SE INCORPORÓ A 87 NUEVOS BENEFICIARIOS QUE IMPLICÓ AUMENTAR EN UN COLECTOR LA RED DE COLECTORES DE AGUAS SERVIDAS; UNIONES DOMICILIARIAS; SOLUCIONES INTERMEDIAS, OBRAS EN LA PLANTA DE TRATAMIENTO DE AGUAS SERVIDAS, ENTRE OTROS, CON EL OBJETIVO DE AUMENTAR LA COBERTURA DE SANEAMIENTO DE LA LOCALIDAD, YA QUE ENTRE LOS AÑOS 2009 FECHA EN QUE SE TERMINÓ EL DISEÑO Y 2015 AÑO DE EJECUCIÓN DE OBRAS, HUBO UN AUMENTO 87 FAMILIAS BENEFICIARIAS._x000a_- EN EL AÑO 2016 LA UNIDAD TÉCNICA ESTÁ SOLICITÓ  UN SUPLEMENTO DE RECURSOS DE M$ 8.750  CON EL OBJETIVO DE EXTENDER EL CONTRATO DE LA ASESORÍA A LA INSPECCIÓN TÉCNICA DE OBRAS (A.I.T.O) POR CINCO MESES, PUESTO QUE LAS OBRAS TUVIERON  UNA AMPLIACIÓN DE CONTRATO HASTA EL 23 DE JUNIO DE 2016, Y EL CONTRATO DEL A.I.T.O  TENÍA  TÉRMINO EL DÍA 4 DE ABRIL DE 2016._x000a_- EN EL AÑO 2017 SE SOLICITÓ  SUPLEMENTO DE RECURSOS DE M$ 44.138 POR EL CONCEPTO DE AUMENTO DE OBRAS. DEBIDO A_x000a_QUE EN CUMPLIMIENTO DEL DECRETO SUPREMO N° 594 DEL MINISTERIO DE SALUD, SE DEBEN REALIZAR OBRAS RELACIONADAS CON LA SEGURIDAD Y CONDICIONES SANITARIAS DE LOS TRABAJADORES, QUE SE TRADUCEN EN: INSTALACIÓN DE BARANDAS Y PASARELAS EN PLANTA DE TRATAMIENTO DE AGUAS SERVIDAS (P.T.A.S), CONSTRUCCIÓN DE BAÑO Y DUCHA DE LIMPIEZA EN PLANTA ELEVADORA DE AGUAS_x000a_SERVIDAS (P.E.A.S), REGULARIZACIÓN DE MATRIZ Y ARRANQUE AGUA POTABLE EN P.T.A.S, EXTENSIÓN DE MATRIZ DE AGUA POTABLE HACIA P.E.A.S Y SELLADO DE CÁMARAS PÚBLICAS Y UNIONES DOMICILIARIAS._x000a_EL PROYECTO LOGRO CUMPLIR CON EL OBJETIVO DE MEJORAR LAS CONDICIONES DE URBANIZACIÓN DE LA LOCALIDAD DE PUNTA DE CHOROS, YA QUE PROVEE A LA LOCALIDAD DEL SERVICIO DE EVACUACIÓN, TRATAMIENTO Y DISPOSICIÓN FINAL DE AGUAS SERVIDAS Y LA CONSTRUCCIÓN DE CASETAS SANITARIAS._x000a_EL PROYECTO PREVIO A SU OPERACIÓN DEBIÓ INCORPORAR ELEMENTOS DE SEGURIDAD COMO BARANDAS A LA PLANTA DE TRATAMIENTO DE AGUAS SERVIDAS, POSTERIORMENTE EN LA ACTUALIDAD EL PROYECTO OPERA CON NORMALIDAD."/>
    <s v="MARCELA DEL PILAR PÉREZ RIVERA"/>
    <s v="SEREMI DE DESARROLLO SOCIAL REGION DE COQUIMBO"/>
    <s v="LOURDES VELEZ"/>
    <s v="DEPARTAMENTO DE ESTUDIOS - MDS"/>
  </r>
  <r>
    <s v="30259772-0"/>
    <s v="CONSTRUCCION DE VEREDAS POBLACIÓN BDO OHIGGINS, OSORNO"/>
    <x v="6"/>
    <x v="6"/>
    <s v="OSORNO"/>
    <s v="OSORNO"/>
    <s v="10 - REGION DE LOS LAGOS"/>
    <x v="4"/>
    <x v="4"/>
    <x v="50"/>
    <x v="1"/>
    <x v="1"/>
    <s v="GOBIERNO REGIONAL - REGION DE LOS LAGOS"/>
    <s v="GOBIERNO REGIONAL"/>
    <s v="GOBIERNO REGIONAL"/>
    <s v="FINALIZADO"/>
    <x v="0"/>
    <s v="PERFIL"/>
    <s v="POBLACIÓN BERNARDO O´HIGGINS, EN EL SECTOR ORIENTE DE OSORNO, ESTÁ CONFORMADA POR 7 EDIFICIOS DE DEPARTAMENTOS (112 DEPARTAMENTOS) Y 460 CASAS, TOTALIZANDO 572 HOGARES Y UNA POBLACIÓN APROXIMADA DE 2.860 PERSONAS. _x000a_LA POBLACIÓN FUE CONFORMADA A PRINCIPIOS DE LOS AÑOS 70 Y SUS VEREDAS FUERON CONSTRUIDAS EN LOS AÑOS 1979 Y 1985. DEL TOTAL DE VEREDAS DE LA POBLACIÓN (7.598 M2), EL 52,22% REQUIEREN ALGÚN TIPO DE INTERVENCIÓN: REPOSICIÓN (1.912,5 M2) O CONSTRUCCIÓN (2.055,5 M2)._x000a_EL MAL ESTADO DE LAS VEREDAS GENERA INCOMODIDAD Y DIFICULTAD EN EL TRÁNSITO DE LOS PEATONES. EN EL ÁREA DONDE LAS VEREDAS ESTÁN EN MAL ESTADO, EXISTE RIESGO DE CAIDAS Y TORCEDURAS, MIENTRAS QUE EN EL ÁREA DONDE NO EXISTEN VEREDAS SE PRODUCE BARRO EN INVIERNO Y POLVO EN VERANO."/>
    <s v="EL PROYECTO CONSIDERA LA INTERVENCIÓN DE 3.968 M2 DE VEREDAS EN POBLACIÓN BERNARDO O´HIGGINS. DE ELLAS, 2055,5 M2 CORRESPONDEN A CONSTRUCCIÓN DE VEREDAS Y 1912,5 M2 A REPOSICIÓN DE VEREDAS EN MAL ESTADO. DE IGUAL FORMA, 3455 M2 CORRESPONDEN A ACERAS SIMPLES DE ESPESOR  E=0,07 M. Y 523 M2 CORRESPONDEN A ACERAS REFORZADAS DE ESPESOR E=0,12 M."/>
    <n v="0"/>
    <s v=" "/>
    <s v=" "/>
    <s v=" "/>
    <m/>
    <m/>
    <m/>
    <m/>
    <m/>
    <m/>
    <m/>
    <m/>
    <m/>
    <m/>
    <s v=""/>
    <m/>
    <m/>
    <m/>
    <m/>
    <m/>
    <n v="1"/>
    <n v="0"/>
    <s v="No se utilizaron los gastos administrativos del proyecto por parte del municipio, situación corroborada con el Gobierno Regional de Los Lagos con fecha 30/07/2019."/>
    <n v="-100"/>
    <n v="10"/>
    <n v="6"/>
    <s v="Se producen tres modificaciones de contrato equivalente dos de ellas a ampliaciones de plazo de 30 días corridos y una modificación por disminución de obras con las siguientes fechas de término:_x000a_-  1a ampliación fecha de contrato 31 de mayo de 2018 con fecha de término 02 de julio de 2018._x000a_-  2a ampliación con fecha 29 de junio de 2018 con fecha de término 01 de agosto de 2018_x000a_-  3a  modificación de contrato de fecha 01 de agosto de 2018 por concepto de disminución de obras por un monto de $12.622.512_x000a_El plazo ofertado por el contratista en la licitación corresponde a 110 días corridos con fecha de término inicial 02 de junio de 2018."/>
    <n v="-40"/>
    <s v="Variación de -50% al -30%"/>
    <n v="2"/>
    <n v="60"/>
    <m/>
    <m/>
    <m/>
    <m/>
    <m/>
    <m/>
    <m/>
    <m/>
    <m/>
    <m/>
    <m/>
    <m/>
    <n v="11"/>
    <n v="11"/>
    <n v="6"/>
    <n v="6"/>
    <n v="0"/>
    <s v="Los aumentos de plazo fueron solicitados por el Inspector técnico de Obras quien, solicita autorización para proceder a aumentar el plazo en las dos ocasiones por 30 días corridos cada uno a la espera de la respuesta a la solicitud de reevaluación por parte del MIDESO."/>
    <n v="-45.45454545454546"/>
    <n v="-45.45454545454546"/>
    <s v="- El plazo Recomendado corresponde a 10 meses en la etapa de ejecución, sin embargo el contrato fue adjudicado a empresa constructora que ofertó un plazo de ejecución de 110 días, es decir 3,6 meses (que corresponde a una variación de -45.45%, concordante con la información mostrada en plazos del proyecto._x000a_- Durante el proceso de ejecución de las obras se realizaron dos modificaciones de contrato en relación a ampliaciones de plazo:_x000a_a) Contrato original: Inicio 12/02/2018 y plazo de 110 días corridos, entonces fecha de termino 02/06/2018, de acuerdo a contrato fecha inicio se considera igual a fecha de entrega de terreno (se adjunta acta de entrega de terreno)._x000a_b) Modificación de contrato N1, se amplia plazo en 30 días, de acuerdo a informe de ITO, debido a que existen veredas ya ejecutadas y sectores donde los vecinos no quieren la construcción de veredas. No existe mayor explicación si las veredas existentes fueron ejecutadas posterior a la fecha de recomendación de la etapa de Ejecución. Nuevo plazo de termino de contrato. 02/07/208._x000a_c) Modificación de contrato N2, se amplia nuevamente el plazo del contratado en 30 días corridos, de acuerdo a lo que indica en informe del ITO, por motivos de tramites de reevaluación solicitados a nuestro ministerio, con nueva fecha de termino de contrato 01/08/2019."/>
    <s v="Variación de -50% al -30%"/>
    <s v="Un año"/>
    <s v="12/02/2018"/>
    <n v="78287"/>
    <n v="0"/>
    <n v="78287"/>
    <n v="74934"/>
    <n v="3353"/>
    <s v="- contrato de fecha 25 de enero de 2018 por un monto de $90.908.979._x000a_- Modificación de contrato por aumento de plazo de fecha 31 de mayo de 2018._x000a_- Modificación de contrato por aumento de plazo de fecha 29 de junio de 2018._x000a_- Modificación de contrato por disminución de obras de fecha 01 de agosto de 2018 por un monto de $12.622.517"/>
    <s v="BIP &gt; SIGFE"/>
    <x v="1"/>
    <n v="3968"/>
    <n v="3271"/>
    <n v="82.434475806451616"/>
    <s v="El proyecto contempla originalmente un total de 3.938 metros cuadrados a intervenir. Se produce una modificación de contrato por concepto de disminución de obras que se detalla a continuación:_x000a_- Vereda normal y bajada de rodado;    e=0,07m;  Reposición Veredas_x0009_    m2_x0009_72,0_x000a_- Vereda normal y bajada de rodado;    e=0,07m;  Construcción Veredas m2_x0009_467,0_x000a_- Vereda reforzada,                                    e=0,12m;  Reposición Veredas_x0009_    m2_x0009_3,0_x000a_- Vereda reforzada,                                    e=0,12m Construcción Veredas   m2_x0009_99,0"/>
    <s v="- La magnitud original del proyecto corresponde a 3.968 m2, de construcción y reposición de veredas._x000a_- La disminución de obra, de acuerdo a documentos en subcarpeta de reevaluación, corresponde a 697 m2, por lo tanto la magnitud efectivamente construida posterior a la disminución de obras (al no aprobarse la reevaluación) corresponde a: 3.968-697= 3.271 m2."/>
    <x v="1"/>
    <s v="Se realiza recepción provisoria con fecha 27 de agosto de 2018 la cual fue solicitada por el contratista con fecha 01 de agosto de 2018. Con fecha 11 de septiembre se realizó la entrega de toda la documentación por parte de la empresa contratista"/>
    <s v="11/09/2018"/>
    <s v=""/>
    <s v="11/12/2019"/>
    <s v="SI"/>
    <s v="11/09/2018"/>
    <s v="El proyecto se encuentra funcionando con total normalidad, hasta la fecha no se han ingresado reclamos al municipio por parte de los vecinos"/>
    <s v=""/>
    <x v="0"/>
    <s v="Se solicitó la reevaluación del proyecto con la finalidad de eliminar veredas y poder incluir otras que no estaban consideradas originalmente en el proyecto a costo cero, lo cual no tuvo buen término, debido a esto se produjo la última modificación de contrato que incluyó una disminución de obras por un total de 641 metros cuadrados. La disminución de obras se produjo por encontrarse veredas en buen estado, por diferencias en las cotas, construcción de muros por parte de los vecinos y solicitudes de la junta de vecinos de sector. Se adjunta informe técnico que solicitaba reevaluación."/>
    <s v="XIMENA PATRICIA TRUJILLO NAYAN"/>
    <x v="67"/>
    <s v=" "/>
    <s v=""/>
    <s v="LOURDES VELEZ"/>
    <s v="DEPARTAMENTO DE ESTUDIOS - MDS"/>
    <s v="22/09/2016"/>
    <s v="18/05/2017"/>
    <n v="238"/>
    <d v="2017-09-07T00:00:00"/>
    <n v="112"/>
    <s v="NA"/>
    <n v="0"/>
    <s v="25/01/2018"/>
    <n v="140"/>
    <s v="25/01/2018"/>
    <n v="0"/>
    <s v="12/02/2018"/>
    <n v="18"/>
    <s v="30/04/2018"/>
    <n v="77"/>
    <n v="585"/>
    <n v="347"/>
    <s v="Se observan las siguiente diferencias en los Hitos de la Gestión Administrativa del Proyecto_x000a__x000a_La Creación de asignación presupuestaria que da origen a la ejecución ocurre el 25 de Enero de  2018 mediante Resolución N° 19 del Gobierno Regional por un total de $M 98.732 ._x000a__x000a_La suscripción del primer contrato del proyecto se realiza en Osorno, el  25 de enero de 2018 por un monto de $90.908.979 posterior al Decreto Alcaldicio N° 408 del 12 de Enero de 2018 que aprueba la Adjudicación al Contratista Jose  Aburto Mansilla RUT: 13.822.383-3._x000a__x000a_La Suscripción del primer contrato del proyecto y la Suscripción del primer contrato del proyecto de obra civil ocurren simultáneamente dado que es el único contrato del proyecto. _x000a__x000a_La diferencia en el Primer gasto con cargo al proyecto del primer contrato de obra civil esta dado por la diferencia de fechas que existe entre el día en que la Unidad Técnica Solicita el Pago del avance de Obras y el Gobierno regional la autoriza, siendo esta ultima, el día 30/04/2018."/>
    <s v="A SUMA ALZADA SIN REAJUSTE"/>
    <n v="1"/>
    <s v=""/>
    <s v=""/>
    <s v=""/>
    <s v=""/>
    <s v="NO"/>
    <s v="MUNICIPIO"/>
    <s v="SI"/>
    <s v="MUNICIPIO"/>
    <s v="La Etapa de Diseño fue realizada por la Unidad Técnica Municipalidad de Osorno, por el Departamento de Proyectos y Asesoría Urbana de la Secplan, según consta en las aprobaciones realizadas por el SERVIU los Lagos, esta etapa no presenta solicitud al Sistema Nacional de Inversiones, por lo tanto se supone que fue realizada mediante fondos propios del municipio._x000a_La postulación de la Iniciativa al Sistema Nacional de Inversiones, fue realizada directamente a la etapa de Ejecución, con diseño aprobado por Serviu Los Lagos."/>
    <n v="0"/>
    <n v="0"/>
    <n v="0"/>
    <n v="0"/>
    <n v="1001"/>
    <n v="97732"/>
    <n v="0"/>
    <n v="0"/>
    <n v="0"/>
    <n v="0"/>
    <n v="98733"/>
    <n v="0"/>
    <n v="0"/>
    <n v="0"/>
    <n v="0"/>
    <n v="1098"/>
    <n v="107184"/>
    <n v="0"/>
    <n v="0"/>
    <n v="0"/>
    <n v="0"/>
    <n v="108282"/>
    <s v="Los Montos son correctos, esto es, $M 98.733 aprobados en el primer RS de Ejecución y M$ 108.282 ajustados para el año de la Ejecución segun ficha IDI 2018."/>
    <n v="0"/>
    <n v="0"/>
    <n v="0"/>
    <n v="0"/>
    <n v="0"/>
    <n v="78287"/>
    <n v="0"/>
    <n v="0"/>
    <n v="0"/>
    <n v="0"/>
    <n v="78287"/>
    <s v="El contrato Original de M$ 90.908 fue modificado mediante una disminución de M$12.623 quedando en un total de  $ 78.286.462, por lo que el contrato original debiera indicar M$ 90.908 en el cuadro &quot;Montos Contratados&quot;_x000a__x000a_La Unidad Técnica no solicitó Gastos Administrativos por lo que estos no fueron transferidos a la institución. "/>
    <n v="0"/>
    <n v="0"/>
    <n v="0"/>
    <n v="0"/>
    <n v="0"/>
    <n v="78287"/>
    <n v="0"/>
    <n v="0"/>
    <n v="0"/>
    <n v="0"/>
    <n v="78287"/>
    <s v="El Gasto en el Item de obras Civiles es equivalente el monto contratado tras la disminución ocurrida durante el proceso de ejecución, esto es:  M$ 74.934."/>
    <n v="3353"/>
    <x v="0"/>
    <n v="0"/>
    <n v="0"/>
    <n v="0"/>
    <n v="0"/>
    <n v="0"/>
    <n v="74934"/>
    <n v="0"/>
    <n v="0"/>
    <n v="0"/>
    <n v="0"/>
    <n v="74934"/>
    <n v="0"/>
    <n v="0"/>
    <n v="0"/>
    <n v="0"/>
    <n v="0"/>
    <n v="74934"/>
    <n v="0"/>
    <n v="0"/>
    <n v="0"/>
    <n v="0"/>
    <n v="74934"/>
    <s v="Debido a que el proyecto sufrió varias modificaciones de plazo y una disminución de obra y dada su naturaleza (CONSTRUCCIÓN DE VEREDAS ) se puede estimar que no fue correctamente planificado tanto técnicamente como en la logística de su implementacion."/>
    <n v="0"/>
    <n v="0"/>
    <n v="0"/>
    <n v="0"/>
    <n v="1127"/>
    <n v="109971"/>
    <n v="0"/>
    <n v="0"/>
    <n v="0"/>
    <n v="0"/>
    <n v="111098"/>
    <n v="111097"/>
    <n v="0"/>
    <n v="0"/>
    <n v="0"/>
    <n v="0"/>
    <n v="0"/>
    <n v="78287"/>
    <n v="0"/>
    <n v="0"/>
    <n v="0"/>
    <n v="0"/>
    <n v="78287"/>
    <n v="0"/>
    <n v="0"/>
    <n v="0"/>
    <n v="0"/>
    <n v="0"/>
    <n v="78287"/>
    <n v="0"/>
    <n v="0"/>
    <n v="0"/>
    <n v="0"/>
    <n v="78287"/>
    <n v="-29.533384939422845"/>
    <n v="-29.533384939422845"/>
    <n v="-28.811232052086456"/>
    <n v="0"/>
    <n v="-29.53275065933374"/>
    <n v="23.933659431366554"/>
    <n v="23.933659431366554"/>
    <s v="Los montos contratados y costos reales tienen variaciones a la baja respecto a los montos recomendados de 29,53% para ambos. La explicación se debe principalmente a:_x000a__x000a_- La unidad Técnica no utilizó los gastos administrativos solicitados en ficha IDI, lo que es confirmado por la unidad financiera Gore Los Lagos._x000a_- En cuanto al Monto recomendado este corresponde a M$97.732 moneda IDI 2014, que actualizada a moneda presupuesto 2018 corresponde a M$109.971, valor que coincide con Ficha IDI 2018._x000a_- El contrato original corresponde a M$90.909 y de acuerdo a la disminución de obras producto de la NO aprobación de la Reevaluación, el nuevo monto corresponde a M$78.286, por lo tanto se tiene, en moneda presupuesto 2018:_x000a_                      _x000a_                             Monto Recomendado M$     Monto Contratado M$      Variación Montos Contratados     _x000a_Obras Civiles            109.871                                   78.287                                        -28.81 %"/>
    <s v="Variación Mayor al -20%"/>
    <s v="Variación Mayor al -20%"/>
    <s v="Pequeño"/>
    <s v="Pequeño"/>
    <s v="HARRY FRANKLIN MONSALVE FUENTES"/>
    <x v="7"/>
    <s v=" "/>
    <s v=""/>
    <s v="LOURDES VELEZ"/>
    <s v="DEPARTAMENTO DE ESTUDIOS - MDS"/>
    <s v="NO"/>
    <m/>
    <m/>
    <m/>
    <s v=" "/>
    <x v="1"/>
    <s v="SI"/>
    <n v="1"/>
    <n v="111097"/>
    <n v="111097"/>
    <n v="0"/>
    <s v="- El proyecto fue reevaluado de acuerdo a solicitud  del Gobierno Regional ORD 2.054 del 06/06/2018, donde se solicita disminución de obras, para restar la ejecución de algunas veredas consideradas originalmente en la Iniciativa y un aumento de obra por igual monto para ejecutar otras veredas cercanas al área de intervención.(monto disminución de obras M$12.622)_x000a_- El RATE RE de la Iniciativa fue cargado con fecha 23/07/2018 y de acuerdo a la solicitud del RATE se pide justificar el aumento y disminuciones propuestas y realizar nueva evaluación económica._x000a_- La Unidad Técnica, municipalidad de Osorno,  no responde las observaciones del RATE RE en un plazo de 30 días, por lo tanto la Iniciativa vuelve al RATE RS original, es decir no se aprueban las modificaciones propuestas._x000a_- Debido a lo anterior la Unidad técnica decide realizar la tercera modificación de contrato, en la cual realiza una disminución de obras de M$12.622._x000a__x000a_  "/>
    <x v="1"/>
    <s v="COSTO ANUAL EQUIVALENTE"/>
    <n v="10665"/>
    <n v="8551"/>
    <n v="-19.82184716361931"/>
    <x v="0"/>
    <s v=""/>
    <m/>
    <m/>
    <m/>
    <s v="- El nombre del indicador original, de acuerdo a la Ficha IDI recomendada corresponde a CAE/Usuario equivalente = M$10.665._x000a_- De acuerdo a documentos de perfil y evaluación económica, el valor anterior corresponde sólo al indicador CAE=M$10.665, por lo tanto el indicador mostrado en la Ficha IDI está erróneo._x000a_-El indicador económico corregido, de acuerdo a las disminuciones de obras que realizó la Unidad Técnica, municipalidad de Osorno, al no aprobarse la Reevaluación, considerando el valor de inversion privada de M$78.286 y costos de mantencion de veredas de 3.271 m2, corresponde a : CAE=M$ 8.551._x000a_-Por lo tanto existe una variación del indicador de 24,7% ."/>
    <x v="1"/>
    <s v="-De acuerdo a la información de la Unidad Técnica (municipalidad de Osorno), el proyecto fue ejecutado y el cambio de estándar de las veredas ha beneficiado en forma directa a los vecinos de las casas aledañas a las veredas y a los transeúntes en general, por lo tanto se cumplió con el objetivo de dar solución al problema detectado._x000a_- La solicitud de reevaluación incluía la disminución de veredas que fueron ejecutadas por el SERVIU, desconociendo la fecha exacta de los trabajos realizados, lo que no queda claro es que si al momento de generar la iniciativa, ya estaban ejecutadas estas veredas, o se construyeron posterior a la Recomendación (año 2016)._x000a_- Al no aprobarse la Reevaluación por parte de nuestro ministerio (no dar respuesta en menos de 30 días, por lo tanto se vuelve a la Recomendación Original RS), la Unidad Técnica determina realizar disminuciones de obras al contrato vigente._x000a_- Lo anterior se realiza sin un análisis técnico económico, ya que se considera que al diminuir obras de construcción de algunas veredas dentro de la IDI original se modifican los indicadores económicos, también existe una variación de los beneficiarios finales del proyeto._x000a_-Por lo tanto la disminución de obras debió haber sido informada a nuestro Ministerio y seguramente haber sido sometida a un proceso de Reevaluación, para tener claridad de los beneficiarios finales y nuevos indicadores económicos de la Iniciativa."/>
    <s v="JULIO ENRIQUE CARCAMO VERA"/>
    <s v="SEREMI DE DESARROLLO SOCIAL REGION DE LOS LAGOS"/>
    <s v="LOURDES VELEZ"/>
    <s v="DEPARTAMENTO DE ESTUDIOS - MDS"/>
  </r>
  <r>
    <s v="30441572-0"/>
    <s v="CONSTRUCCION PLAZA NUEVA INDEPENDENCIA, PUNTA ARENAS"/>
    <x v="13"/>
    <x v="13"/>
    <s v="MAGALLANES"/>
    <s v="PUNTA ARENAS"/>
    <s v="12 - REGION DE MAGALLANES Y ANTARTICA CHILENA"/>
    <x v="4"/>
    <x v="4"/>
    <x v="51"/>
    <x v="1"/>
    <x v="1"/>
    <s v="GOBIERNO REGIONAL - REGION DE MAGALLANES Y ANTARTICA CHILENA"/>
    <s v="GOBIERNO REGIONAL"/>
    <s v="GOBIERNO REGIONAL"/>
    <s v="FINALIZADO"/>
    <x v="0"/>
    <s v="PERFIL"/>
    <s v="LA EXISTENCIA DE ESPACIOS PÚBLICOS DETERIORADOS, SIN MOBILIARIO URBANO, NI ILUMINACIÓN CON ROTURA DE PAVIMENTOS, GENERANDO ASÍ ESPACIOS RESIDUALES EN ESTE LUGAR."/>
    <s v="SE CONSIDERA LA CONSTRUCCIÓN DE LA PLAZA NUEVA INDEPENDENCIA, CON UN TOTAL DE 3712 M2, CON HORMIGÓN LISO DE 1684 M2, HORMIGÓN DE COLOR 300 M2, CARPETA PARA ÁREA JUEGOS DE CAUCHO DE COLOR DE 380 M2 Y ÁREA DE CÉSPED DE 1000 M2, ADEMÁS DE ZONA DE ESTACIONAMIENTOS, JUEGOS Y MÁQUINAS DE EJERCICIOS, EN LA POBLACIÓN NUEVA INDEPENDENCIA EN LA CIUDAD DE PUNTA ARENAS."/>
    <n v="0"/>
    <s v=" "/>
    <s v=" "/>
    <s v=" "/>
    <n v="10"/>
    <n v="0"/>
    <s v="No existe Servicio de inspección contratada, se realiza con profesional del SERVIU._x000a_se ingresa fecha de inicio  y término del proyecto para continuar con el proceso."/>
    <n v="-100"/>
    <m/>
    <m/>
    <m/>
    <m/>
    <m/>
    <m/>
    <s v=""/>
    <m/>
    <m/>
    <m/>
    <m/>
    <m/>
    <n v="10"/>
    <n v="0"/>
    <s v="De acuerdo a información entregada por Depto. Finanzas del Serviu no existe gastos asociados._x000a__x000a_se ingresa fecha de inicio  y término del proyecto para continuar con el proceso."/>
    <n v="-100"/>
    <n v="9"/>
    <n v="8"/>
    <s v="por Res. Ex. N° 602 del 25/04/2018.  Se aprueba convenio Ad referéndum del 16/04/2018  para disminuciones de obras y obras complementarias(suma cero) y aumento de plazo. CAUSA: Indefinición de Emp. Aguas Magallanes en determinar concretamente la ejecución del proyecto (lugar donde emplazar nueva matriz agua potable)  encomendado por la Emp. Contratista, solicitado en oct/2017 y remitido con fecha 13/12/2017."/>
    <n v="-11.111111111111116"/>
    <s v="Variación de -30% a -0%"/>
    <n v="1"/>
    <n v="40"/>
    <m/>
    <m/>
    <m/>
    <m/>
    <m/>
    <m/>
    <m/>
    <m/>
    <m/>
    <m/>
    <m/>
    <m/>
    <n v="10"/>
    <n v="10"/>
    <n v="8"/>
    <n v="8"/>
    <n v="0"/>
    <s v="por Res. Ex. N° 602 del 25/04/2018.  Se aprueba convenio Ad referendum del 16/04/2018  para disminuiciones de obras y obras complementarias(suma cero) y aumento de plazo. CAUSA: Indefinición de Emp. Aguas Magallanes en determinar concretamente la ejecución del proyecto (lugar donde emplazar nueva matriz agua potable)  encomendado por la Emp. Contratista, solicitado en oct/2017 y remitido con fecha 13/12/2017."/>
    <n v="-19.999999999999996"/>
    <n v="-19.999999999999996"/>
    <s v="El plazo total del proyecto tuvo una duración de 240 días, el cual es menor al plazo recomendado (300 días) en un  -20,0%._x000a_Respecto de los ítem de gastos administrativos y consultorías, no registran avance, dado que no fueron contratados ni ejecutados._x000a_Respecto del ítem de Obras Civiles, el proyecto fue contratado por 200 días de ejecución y tuvo una duración de 240 días, debido a un problema con una matriz de agua potable existente en el predio a intervenir._x000a_Mediante Res. Ex. N° 602 del 25/04/2018.  Se aprueba convenio Ad referendum del 16/04/2018  para disminuciones de obras y obras complementarias (suma cero) y aumento de plazo de 40 días corridos."/>
    <s v="Variación de -30% a -0%"/>
    <s v="Un año"/>
    <s v="11/10/2017"/>
    <n v="44975"/>
    <n v="0"/>
    <n v="44975"/>
    <n v="334781"/>
    <n v="-289806"/>
    <s v="ADJ. Y CTTA. L.P. 47/2017 RES. EX. N° 1873 DEL 15/09/2017 por $443.872.500.-"/>
    <s v="BIP &lt; SIGFE"/>
    <x v="1"/>
    <n v="3712"/>
    <n v="3712"/>
    <n v="100"/>
    <s v="no se modificó"/>
    <s v="No se genereron modificaciones de magnitud. Pero si de diseño."/>
    <x v="2"/>
    <s v="no hay recepción provisoria, se ingresa la fecha definitiva para poder continuar"/>
    <s v="20/06/2018"/>
    <s v="a 20 días del mes de junio de 2018 la comisión receptora procede a recibir la obra sin observaciones"/>
    <s v="20/06/2018"/>
    <s v="SI"/>
    <s v="20/06/2018"/>
    <s v="sin observaciones"/>
    <s v=""/>
    <x v="0"/>
    <s v=""/>
    <s v="JORGE NEGRON CASTRO"/>
    <x v="39"/>
    <s v="JAVIER VERGARA SOTO"/>
    <s v="SEREMI DE DESARROLLO SOCIAL REGION DE MAGALLANES Y ANTARTICA CHILENA"/>
    <s v="FERNANDA MATURANA DIAZ"/>
    <s v="DEPARTAMENTO DE ESTUDIOS - MDS"/>
    <s v="09/02/2016"/>
    <s v="09/02/2016"/>
    <n v="0"/>
    <s v="21/04/2016"/>
    <n v="72"/>
    <s v="NA"/>
    <n v="0"/>
    <s v="15/09/2017"/>
    <n v="512"/>
    <s v="15/09/2017"/>
    <n v="512"/>
    <s v="11/10/2017"/>
    <n v="26"/>
    <s v="01/12/2017"/>
    <n v="51"/>
    <n v="661"/>
    <n v="661"/>
    <s v="EL PROYECTO SE REDISEÑO DE ACUERDO A LA SITUACION EXISTENTE EN TERRENO Y SE ENVIARON LOS ANTECEDENTES A LA SEREMI PARA SU VºBº, LA PLAZA SE ENCONTRABA DISEÑADA SOBRE UNA MATRIZ EXISTENTE. LO QUE PROVOCA UNA DEMORA ENTRE LA SUSCRIPCION DEL CONVENIO Y EL LLAMADO A LICITACION DEL PROYECTO. "/>
    <s v="A SUMA ALZADA SIN REAJUSTE"/>
    <n v="1"/>
    <s v=""/>
    <s v=""/>
    <s v=""/>
    <s v=""/>
    <s v=""/>
    <s v=""/>
    <s v="SI"/>
    <s v="SERVICIO"/>
    <s v="El proyecto fue presentado por la SEREMI de Vivienda y Ejecutado por el SERVIU de la región de Magallanes y de la Antártica Chilena."/>
    <n v="13200"/>
    <n v="0"/>
    <n v="0"/>
    <n v="0"/>
    <n v="2000"/>
    <n v="472202"/>
    <n v="0"/>
    <n v="0"/>
    <n v="0"/>
    <n v="0"/>
    <n v="487402"/>
    <n v="13200"/>
    <n v="0"/>
    <n v="0"/>
    <n v="0"/>
    <n v="2000"/>
    <n v="472202"/>
    <n v="0"/>
    <n v="0"/>
    <n v="0"/>
    <n v="0"/>
    <n v="487402"/>
    <s v="SE MANTIENE EL MONTO RECOMENDADO "/>
    <n v="0"/>
    <n v="0"/>
    <n v="0"/>
    <n v="0"/>
    <n v="0"/>
    <n v="443873"/>
    <n v="0"/>
    <n v="0"/>
    <n v="0"/>
    <n v="0"/>
    <n v="443873"/>
    <s v="EL MONTO CONTRATADO NO SUFRE MODIFICACIONES. "/>
    <n v="0"/>
    <n v="0"/>
    <n v="0"/>
    <n v="0"/>
    <n v="0"/>
    <n v="334781"/>
    <n v="0"/>
    <n v="0"/>
    <n v="0"/>
    <n v="0"/>
    <n v="334781"/>
    <s v="NO SE EXPLICA. LA DIFERENCIA. _x000a_Subregistro en el BIP comparado al SIGFE."/>
    <n v="0"/>
    <x v="1"/>
    <n v="0"/>
    <n v="0"/>
    <n v="0"/>
    <n v="0"/>
    <n v="0"/>
    <n v="334781"/>
    <n v="0"/>
    <n v="0"/>
    <n v="0"/>
    <n v="0"/>
    <n v="334781"/>
    <n v="0"/>
    <n v="0"/>
    <n v="0"/>
    <n v="0"/>
    <n v="0"/>
    <n v="335951"/>
    <n v="0"/>
    <n v="0"/>
    <n v="0"/>
    <n v="0"/>
    <n v="335951"/>
    <s v="NO HAY MAYOR COMENTARIO, SOLO LA DEMORA EN EL LLAMADO A LICITACION PORQUE LA PLAZA ESTABA EMPLAZADA SOBRE UNA MATRIZ, LO QUE OBLIGO A REDISEÑAR EL PROYECTO."/>
    <n v="14853"/>
    <n v="0"/>
    <n v="0"/>
    <n v="0"/>
    <n v="2250"/>
    <n v="531327"/>
    <n v="0"/>
    <n v="0"/>
    <n v="0"/>
    <n v="0"/>
    <n v="548430"/>
    <n v="0"/>
    <n v="0"/>
    <n v="0"/>
    <n v="0"/>
    <n v="0"/>
    <n v="0"/>
    <n v="455414"/>
    <n v="0"/>
    <n v="0"/>
    <n v="0"/>
    <n v="0"/>
    <n v="455414"/>
    <n v="0"/>
    <n v="0"/>
    <n v="0"/>
    <n v="0"/>
    <n v="0"/>
    <n v="335950"/>
    <n v="0"/>
    <n v="0"/>
    <n v="0"/>
    <n v="0"/>
    <n v="335950"/>
    <n v="-16.960414273471546"/>
    <n v="-38.743321845996761"/>
    <n v="-36.771517351837943"/>
    <n v="-26.231955978516254"/>
    <m/>
    <n v="90.503771551724142"/>
    <n v="90.503771551724142"/>
    <s v="El análisis se centra en la comparación entre montos recomendados y contratados, debido a que no hay registro completo del gasto en el BIP. _x000a__x000a_Los ítem de Gastos Administrativos y de Consultorías, no fueron contratados ni gastados, dado que la inspección técnica, la realizó el SERVIU con personal propio._x000a__x000a_En el ítem de Obras Civiles, se presentó una variación de un -14,29% entre el valor recomendado y el monto contratado. Durante la ejecución del proyecto, se modifica el contrato de obra civil  por disminución de obras y obras complementarias, los montos involucrados en la disminución se calcularon en base al presupuesto compensado. _x000a__x000a_Finalmente, la variación total del proyecto originalmente aprobado versus el costo contratado fue de un -16,96%, lo que generó un ahorro respecto de la iniciativa recomendada."/>
    <s v="Variación Mayor al -20%"/>
    <s v="Variación Mayor al -20%"/>
    <s v="Pequeño"/>
    <s v="Pequeño"/>
    <s v="IRENE MAKARENA WEBER OYARZUN"/>
    <x v="20"/>
    <s v="JAVIER VERGARA SOTO"/>
    <s v="SEREMI DE DESARROLLO SOCIAL REGION DE MAGALLANES Y ANTARTICA CHILENA"/>
    <s v="FERNANDA MATURANA DIAZ"/>
    <s v="DEPARTAMENTO DE ESTUDIOS - MDS"/>
    <s v="SI"/>
    <n v="548430"/>
    <n v="0"/>
    <n v="0"/>
    <s v="EL PROYECTO SE REDISEÑO DE ACUERDO A LA SITUACION EXISTENTE EN TERRENO Y SE ENVIARON LOS ANTECEDENTES A LA SEREMI PARA SU VºBº, LA PLAZA SE ENCONTRABA DISEÑADA SOBRE UNA MATRIZ EXISTENTE. LO QUE PROVOCA UNA DEMORA ENTRE LA SUSCRIPCION DEL CONVENIO Y EL LLAMADO A LICITACION DEL PROYECTO. ESTO NO AFECTO EL VALOR TOTAL DEL PROYECTO."/>
    <x v="0"/>
    <s v="NO"/>
    <m/>
    <m/>
    <m/>
    <m/>
    <s v="No se presentaron re-evaluaciones, sin embargo el proyecto sufrió modificaciones al diseño originalmente aprobado, pero sin aumento de costos."/>
    <x v="0"/>
    <s v="VALOR ACTUALIZADO COSTOS INV. OPER. Y MANTEN."/>
    <n v="445375"/>
    <n v="394238"/>
    <n v="-11.481785012629809"/>
    <x v="0"/>
    <s v=""/>
    <m/>
    <m/>
    <m/>
    <s v="La variación del Indicador económico, se debe al menor valor del contrato de Obras Civiles, respecto del estimado en el estudio pre-inversional."/>
    <x v="1"/>
    <s v="El proyecto postuló de perfil a ejecución._x000a_En términos de plazos, el proyecto se ajustó a lo recomendado, con una variación de un -10%._x000a_Si bien no se presentaron re-evaluaciones, la iniciativa tuvo una variación en su diseño respecto del recomendado, lo cual no afectó la naturaleza del proyecto._x000a_Respecto de los costos, el proyecto resultó más económico de lo recomendado, con una variación de un -16,96%._x000a_La magnitud de la iniciativa se mantuvo en 3.712 m2 el área de intervención._x000a_Finalmente los indicadores económicos resultaron con una variación negativa del 11,48%._x000a__x000a_En resumen, la iniciativa no tuvo grandes complicaciones en su ejecución salvo la matriz de agua existente, que generó un retraso en el contrato original, pero que se enmarcó dentro de los plazos recomendados."/>
    <s v="JAVIER VERGARA SOTO"/>
    <s v="SEREMI DE DESARROLLO SOCIAL REGION DE MAGALLANES Y ANTARTICA CHILENA"/>
    <s v="FERNANDA MATURANA DIAZ"/>
    <s v="DEPARTAMENTO DE ESTUDIOS - MDS"/>
  </r>
  <r>
    <s v="30105955-0"/>
    <s v="CONSTRUCCION ALCANTARILLADO Y DISPOSICION AGUAS SERVIDAS, SOCOROMA "/>
    <x v="15"/>
    <x v="15"/>
    <s v="PARINACOTA - REGION XV "/>
    <s v="PUTRE - REGION XV "/>
    <s v="15 - REGION DE ARICA Y PARINACOTA"/>
    <x v="0"/>
    <x v="19"/>
    <x v="32"/>
    <x v="1"/>
    <x v="1"/>
    <s v="GOBIERNO REGIONAL - REGION DE ARICA Y PARINACOTA"/>
    <s v="GOBIERNO REGIONAL"/>
    <s v="GOBIERNO REGIONAL"/>
    <s v="FINALIZADO"/>
    <x v="0"/>
    <s v="PERFIL"/>
    <s v="ACTUALMENTE EL POBLADO DE SOCOROMA SE ENCUENTRA FUERA DE ALGUNA CONCESIÓN SANITARIA OTORGADA POR LA (SISS). POR ENDE CARECE DE UN SISTEMA DE EVACUACIÓN Y DISPOSICIÓN FINAL DE AGUAS SERVIDAS QUE ENTREGUE COBERTURA DE SERVICIOS SANITARIOS. CREANDO UN RIESGO AMBIENTAL Y PARA LA SALUD DE SUS HABITANTES."/>
    <s v="LA ETAPA CONSISTE EN LA CONSTRUCCIÓN DE LA RED DE ALCANTARILLADO Y SISTEMA DE DISPOSICIÓN DE AGUAS SERVIDAS DE LA LOCALIDAD DE SOCOROMA,  A TRAVÉS DE LAS CONSTRUCCIÓN DE UNA FOSA SÉPTICA Y DRENES. CONSIDERA MOVIMIENTOS DE TIERRA, SUMINISTRO, TRANSPORTE, COLOCACIÓN Y PROVISIÓN DE TUBERÍAS, OBRAS DE HORMIGÓN, INSTALACIÓN DE 107 UNIONES DOMICILIARIAS, REPOSICIÓN DE PAVIMENTOS EN ALGUNOS SECTORES, TUBERÍA PVC C-6, D=200 MM, Y TUBERÍA PVC C-4 D=110MM. ADEMÁS CONSIDERA UNA MAGNITUD DE 1.716 METROS DE RED ALCANTARILLADO."/>
    <n v="120"/>
    <s v="PLAN ZONAS EXTREMAS"/>
    <s v=" "/>
    <s v=" "/>
    <n v="8"/>
    <n v="9"/>
    <s v="La información registrada es correcta. La Consultoria termino en Enero del 2017, que es consistente con el termino del proyecto._x000a__x000a_La prolongación del Contrato por un mes adicional, hasta Enero 2017, se explica por la ampliación de plazo de 63 días del contrato de Obras."/>
    <n v="12.5"/>
    <m/>
    <m/>
    <m/>
    <m/>
    <m/>
    <m/>
    <s v=""/>
    <m/>
    <m/>
    <m/>
    <m/>
    <m/>
    <n v="1"/>
    <n v="0"/>
    <s v="Sin observaciones. el Gobierno Regional realiza una única transferencia a la unidad técnica, correspondiente a los gastos administrativos."/>
    <n v="-100"/>
    <n v="8"/>
    <n v="10"/>
    <s v="El plazo real de ejecución del Contrato fue de 10 meses y 3 días, considerando solamente los plazos asociados a la ejecución de la obra, que corresponden al plazo original de 8 meses mas una ampliación de plazo de 60 días, concluyendo las obras el 26 de Enero del 2017._x000a_La variación del plazo se explica por una Paralización de Faenas por tres semanas, derivadas de un Recurso de Protección interpuesta por la Empresa Eléctrica en contra del Municipio por daños en sus instalaciones, de la cual posteriormente desistió._x000a_Por otra parte, el excesivo plazo real registrado (896 días), no corresponde a la ejecución de las obras, sino que a otras dificultades que tuvo la Empresa en el desarrollo del proyecto, que afecto a vecinos de la localidad, pero no en la ejecución del proyecto."/>
    <n v="25"/>
    <s v="Variación de 0 a 30%"/>
    <n v="1"/>
    <n v="63"/>
    <m/>
    <m/>
    <m/>
    <m/>
    <m/>
    <m/>
    <m/>
    <m/>
    <m/>
    <m/>
    <m/>
    <m/>
    <n v="8"/>
    <n v="8"/>
    <n v="10"/>
    <n v="15"/>
    <n v="5"/>
    <s v="El Plazo Total de Ejecución del proyecto fue de  9 meses (Se excluyen 3 semanas de Paralización de Faenas por medida judicial)._x000a__x000a_El Plazo Total de ejecución del proyecto con tiempos muertos fue de 10 meses._x000a__x000a_El tiempo muerto total fue de 3 semanas (se contabiliza un mes)."/>
    <n v="25"/>
    <n v="87.5"/>
    <s v="En relación a los plazos señalados, el municipio informa que la obra se ejecuto en 9 meses y tuvo un mes adicional de tiempo muerto, debido a problemas con la empresa eléctrica presente en el lugar de desarrollo del proyecto. por lo que se debe corregir los 15 meses, ya que es información que no se puede editar._x000a_El aumento del plazo se debe principalmente al ítem obras civiles, el cual presentó un aumento de 26.67% sobre el plazo recomendado. Esto es producto de la definición tardía de uniones domiciliarias, paralización de faenas por tres semanas, derivadas de un recurso de protección interpuesta por la Empresa Eléctrica en contra del Municipio por daños en sus instalaciones y cubrimiento de zanjas producto de la obra."/>
    <s v="Variación del 50% al 100%"/>
    <s v="Dos Años"/>
    <s v="28/03/2016"/>
    <n v="671560"/>
    <n v="1800"/>
    <n v="673360"/>
    <n v="722586"/>
    <n v="-49226"/>
    <s v="1. Contrato de fecha 28 de Marzo 2016 por un monto de $ 634.999.857.-_x000a_2. Modificación de Contrato de fecha 4 de Octubre 2016 por un monto de $ 63.486.254.-_x000a__x000a_No existen pagos con recursos propios."/>
    <s v="BIP &lt; SIGFE"/>
    <x v="6"/>
    <n v="107"/>
    <n v="157"/>
    <n v="146.72897196261684"/>
    <s v="Las UD se incrementaron en 40 adicionales, considerando el interés que surgió en la comunidad una vez que visualizaron que el proyecto era una realidad. Ademas, surgieron subdivisiones prediales de propiedades que incrementaron el numero de sitios."/>
    <s v="Las UD se incrementaron en 40 adicionales, considerando el interés que surgió en la comunidad una vez que visualizaron que el proyecto era una realidad. Ademas, surgieron subdivisiones prediales de propiedades que incrementaron el numero de sitios."/>
    <x v="0"/>
    <s v="La Recepción Provisoria de las Obras  inicial se efectuó con fecha 30 de Octubre 2017, siendo aprobada mediante Decreto Exento N° 1556 de fecha 3 de Noviembre 2017. La Recepción Provisoria inicial tuvo observaciones menores que fueron subsanadas en la segunda de fecha 30 de octubre 2017, razón por la cual se aprobó la Recepción Provisoria. _x000a_ "/>
    <s v="30/10/2017"/>
    <s v="La Recepción Definitiva se efectuó con fecha 4 de Marzo 2019, la cual fue aprobada sin observaciones según Decreto Exento N° 425 de  fecha 5 de Marzo 2019."/>
    <s v="04/03/2019"/>
    <s v="SI"/>
    <s v="01/03/2017"/>
    <s v="Del punto de vista técnico no hubieron situaciones que afectaran la normal operación del Sistema. Si existieron otras situaciones que generaron reclamos de los vecinos que derivo en compensaciones económicas y reparación de daños. Se produjeron daños en la propiedad privada como consecuencia de la estrechez de las calles de Socoroma, se derribaron postes de luz, se hizo uso de material  de los vecinos, etc. todo lo cual fue debidamente reparado. De ahí la demora en la Recepción Provisoria de las Obras, pero que se reitera no fueron problemas técnicos del alcantarillado ni del Sistema de Tratamiento."/>
    <s v=""/>
    <x v="0"/>
    <s v="Como aspecto positivo, cabe señalar la construcción y operación de la Red de Alcantarillado y Sistema de tratamiento de Aguas Servidas, que puso fin a un largo problema sanitarios, lo que ademas permitió la generación de emprendimientos comerciales._x000a_Los aspectos negativos son los señalados precedentemente y ademas el bajo numero de instalaciones de Uniones Domiciliarias por parte de los beneficiarios."/>
    <s v="PATRICIO NEGRÓN RÍOS"/>
    <x v="68"/>
    <s v="CARLO ANGELLO  FOCACCI LE-BLANC"/>
    <s v="SEREMI DE DESARROLLO SOCIAL REGION DE ARICA Y PARINACOTA"/>
    <s v="LOURDES VELEZ"/>
    <s v="DEPARTAMENTO DE ESTUDIOS - MDS"/>
    <s v="30/08/2011"/>
    <s v="02/06/2015"/>
    <n v="1372"/>
    <s v="14/07/2015"/>
    <n v="42"/>
    <s v="01/11/2015"/>
    <n v="110"/>
    <s v="24/03/2016"/>
    <n v="144"/>
    <s v="24/03/2016"/>
    <n v="144"/>
    <s v="28/03/2016"/>
    <n v="4"/>
    <s v="02/06/2016"/>
    <n v="66"/>
    <n v="1738"/>
    <n v="366"/>
    <s v="Sin Observaciones_x000a_Ya que la unidad financiera no lo señala, es importante mencionar que el proyecto tuvo su primer RS de ejecución el 2011, sin embargo, el año 2015 tuvo una reevaluación, la que genero o dio origen a la asignación presupuestaria "/>
    <s v="A SUMA ALZADA SIN REAJUSTE"/>
    <n v="1"/>
    <s v="NO"/>
    <s v="MUNICIPIO"/>
    <s v="NO"/>
    <s v="MUNICIPIO"/>
    <s v="NO"/>
    <s v="MUNICIPIO"/>
    <s v="SI"/>
    <s v="MUNICIPIO"/>
    <s v="la etapa de Prefactibilidad, Factibilidad y Diseño se realizo a través del programa de acciones concurrentes perteneciente a la Subdere y que transfiere a las Municipalidades para su aplicación."/>
    <n v="14520"/>
    <n v="0"/>
    <n v="0"/>
    <n v="0"/>
    <n v="1500"/>
    <n v="254431"/>
    <n v="0"/>
    <n v="0"/>
    <n v="0"/>
    <n v="0"/>
    <n v="270451"/>
    <n v="21416"/>
    <n v="0"/>
    <n v="0"/>
    <n v="0"/>
    <n v="1721"/>
    <n v="619256"/>
    <n v="0"/>
    <n v="0"/>
    <n v="0"/>
    <n v="0"/>
    <n v="642393"/>
    <s v="Sin Observaciones_x000a_Ya que la unidad financiera no lo señala, es importante mencionar que el proyecto tuvo su primer RS de ejecución el 2011, sin embargo, el año 2015 tuvo una reevaluación, la que genero o dio origen a la asignación presupuestaria. Esta situación explica las diferencias en las columnas de montos recomendados, RS que da origen a la ejecución presupuestaria. "/>
    <n v="22513"/>
    <n v="0"/>
    <n v="0"/>
    <n v="0"/>
    <n v="1800"/>
    <n v="698487"/>
    <n v="0"/>
    <n v="0"/>
    <n v="0"/>
    <n v="0"/>
    <n v="722800"/>
    <s v="En Consultorías se cancelo menos de lo contratado"/>
    <n v="22300"/>
    <n v="0"/>
    <n v="0"/>
    <n v="0"/>
    <n v="1800"/>
    <n v="698486"/>
    <n v="0"/>
    <n v="0"/>
    <n v="0"/>
    <n v="0"/>
    <n v="722586"/>
    <s v="En Consultorías se cancelo menos de lo contratado"/>
    <n v="0"/>
    <x v="1"/>
    <n v="22300"/>
    <n v="0"/>
    <n v="0"/>
    <n v="0"/>
    <n v="1800"/>
    <n v="698486"/>
    <n v="0"/>
    <n v="0"/>
    <n v="0"/>
    <n v="0"/>
    <n v="722586"/>
    <n v="23518"/>
    <n v="0"/>
    <n v="0"/>
    <n v="0"/>
    <n v="1940"/>
    <n v="734878"/>
    <n v="0"/>
    <n v="0"/>
    <n v="0"/>
    <n v="0"/>
    <n v="760336"/>
    <s v=""/>
    <n v="25206"/>
    <n v="0"/>
    <n v="0"/>
    <n v="0"/>
    <n v="2026"/>
    <n v="728849"/>
    <n v="0"/>
    <n v="0"/>
    <n v="0"/>
    <n v="0"/>
    <n v="756081"/>
    <n v="756081"/>
    <n v="23566"/>
    <n v="0"/>
    <n v="0"/>
    <n v="0"/>
    <n v="1940"/>
    <n v="738146"/>
    <n v="0"/>
    <n v="0"/>
    <n v="0"/>
    <n v="0"/>
    <n v="763652"/>
    <n v="23517"/>
    <n v="0"/>
    <n v="0"/>
    <n v="0"/>
    <n v="1940"/>
    <n v="734878"/>
    <n v="0"/>
    <n v="0"/>
    <n v="0"/>
    <n v="0"/>
    <n v="760335"/>
    <n v="1.0013477391972447"/>
    <n v="0.56263813004162611"/>
    <n v="0.82719465897600486"/>
    <n v="-0.43436015357780633"/>
    <n v="0.56263813004162611"/>
    <n v="4842.8980891719748"/>
    <n v="4680.751592356688"/>
    <s v="Los valores recomendados, se basan en la reevaluación realizada el 2015, por lo que, se aprecia que no existen grandes variaciones en ninguna de las 3 partidas, visualizando un costo real menor en las consultorias debido a que, según lo informado por la unidad técnica, se cancelo menos de lo contratado. Es importante mencionar que a pesar que el contrato contó con una modificación, el aumento no fue significativo._x000a_En relación a la modificación menor a 10%, el contrato tuvo un monto recomendado, al año 2016 que fue el año que se realizo la modificación, de M$ 670.148, y el monto de la modificación fue de M$ 63.486, siendo menor al 10%, por lo que, se debe corregir la variación señala de 17,74%._x000a_En relación a la Reevaluación, hubo que actualizar los valores de las partidas debido al tiempo que había pasado. Importante señalar que a pesar que existió una variación mayor al 100%, el proyecto mantuvo su estructura, no existiendo variaciones en la alternativa recomendada para dar solución al problema definido."/>
    <s v="Variación de 0 a +-10%"/>
    <s v="Variación de 0 a +-10%"/>
    <s v="Mediano"/>
    <s v="Mediano"/>
    <s v="YERKO RAUL CASANGA CHUPETEA"/>
    <x v="27"/>
    <s v="CARLO ANGELLO  FOCACCI LE-BLANC"/>
    <s v="SEREMI DE DESARROLLO SOCIAL REGION DE ARICA Y PARINACOTA"/>
    <s v="LOURDES VELEZ"/>
    <s v="DEPARTAMENTO DE ESTUDIOS - MDS"/>
    <s v="SI"/>
    <n v="357883"/>
    <n v="63486"/>
    <n v="17.739317039367613"/>
    <s v="El proyecto sufrió un incremento de costo por M$ 63.486, equivalente al 9.99% del valor inicial del contrato."/>
    <x v="0"/>
    <s v="SI"/>
    <n v="1"/>
    <n v="357883"/>
    <n v="756081"/>
    <n v="111.26485471508846"/>
    <s v="En relación a la modificación menor a 10%, el contrato tuvo un monto recomendado, al año 2016 que fue el año que se realizo la modificación, de M$ 670.148, y el monto de la modificación fue de M$ 63.486, siendo menor al 10%, por lo que, se debe corregir la variación señala de 17,74%._x000a_En relación a la Reevaluación, hubo que actualizar los valores de las partidas debido al tiempo que había pasado. Importante señalar que a pesar que existió una variación mayor al 100%, el proyecto mantuvo su estructura, no existiendo variaciones en la alternativa recomendada para dar solución al problema definido. "/>
    <x v="1"/>
    <s v="VALOR ACTUALIZADO COSTOS INV. OPER. Y MANTEN."/>
    <n v="543527"/>
    <n v="572928"/>
    <n v="5.4092988940751763"/>
    <x v="2"/>
    <s v="COSTO ANUAL EQUIVALENTE"/>
    <n v="32612"/>
    <n v="34376"/>
    <n v="5.4090518827425438"/>
    <s v="en relación a los indicadores económicos de la iniciativa, luego de haber actualizado los valores, se puede apreciar que hubo un aumento del 5,41% , esto debido a que el valor adjudicado fue mayor al valor recomendado."/>
    <x v="3"/>
    <s v="En relación a los plazos, el proyecto tuvo un aumento de un 25% respecto al plazo total recomendado. La causa de esto es la extensión en plazos de ejecución de las obras civiles producto de la definición tardía de uniones domiciliarias, paralización de faenas por tres semanas, derivadas de un recurso de protección interpuesta por la Empresa Eléctrica en contra del Municipio por daños en sus instalaciones y cubrimiento de zanjas producto de la obra. _x000a_Los costos del proyecto no tuvieron variaciones significativas en relación a los montos recomendados. Los valores recomendados, se basan en la reevaluación realizada el 2015, por lo que, se aprecia que no existen grandes variaciones en ninguna de las 3 partidas, visualizando un costo real menor en las consultorias debido a que, según lo informado por la unidad técnica, se cancelo menos de lo contratado. En relación a las obras civiles, si bien hubo una modificación inferior al 10%, no hay un aumento significativo en relación a lo recomendado._x000a_En cuanto a la magnitud del proyecto, esta tuvo un aumento  de 40 unidades domiciliarias adicionales, considerando el interés que surgió en la comunidad una vez que visualizaron que el proyecto era una realidad. Ademas, surgieron subdivisiones prediales de propiedades que incrementaron el numero de sitios._x000a_Es importante comentar que el proyecto cumplió el objetivo del proyecto, que era dotar a la comunidad de socoroma con un sistema de tratamiento de aguas servidas, donde cuyo objetivo se llevo a cabo con una variación menor entre lo proyectado y real. _x000a_Finalmente, es necesario definir de mejor manera quien es el encargado de operar el sistema, ya sea, la municipalidad, comite APR o una operación mixta._x000a_Los tiempos muertos del proyecto se debieron a problemas que se pudieron predecir en las etapas previas a la ejecución, donde debido a recursos de protección por parte de los operadores de otros servicios básicos, el proyecto se retraso."/>
    <s v="CARLO ANGELLO  FOCACCI LE-BLANC"/>
    <s v="SEREMI DE DESARROLLO SOCIAL REGION DE ARICA Y PARINACOTA"/>
    <s v="LOURDES VELEZ"/>
    <s v="DEPARTAMENTO DE ESTUDIOS - MDS"/>
  </r>
  <r>
    <s v="30123693-0"/>
    <s v="REPOSICION JARDIN INFANTIL Y SALA CUNA SANDALITO DE JUAN FERNANDEZ"/>
    <x v="12"/>
    <x v="12"/>
    <s v="VALPARAISO"/>
    <s v="JUAN FERNANDEZ"/>
    <s v="5 - REGION DE VALPARAISO"/>
    <x v="5"/>
    <x v="5"/>
    <x v="6"/>
    <x v="0"/>
    <x v="0"/>
    <s v="JUNTA NACIONAL DE JARDINES INFANTILES"/>
    <s v="MINISTERIO DE EDUCACION"/>
    <s v="MINISTERIO"/>
    <s v="FINALIZADO"/>
    <x v="1"/>
    <s v="PERFIL"/>
    <s v="EL JARDIN INFANTIL SANDALITO FUE COMPLETAMENTE DESTRUIDO LA MADRUGADA DEL 27 DE FEBRERO DEL 2010 POR EL TSUNAMI POSTERIOR AL TERREMOTO DEL 27F EN CONSTITUCION. DESDE ESE MISMO AÑO HASTA LA FECHA, EL ESTABLECIMIENTO FUNCIONA EN UN LOCAL PROVISORIO QUE ACTUALMENTE SE ENCUENTRA CON AVANZADO DETERIORO."/>
    <s v="LA ETAPA EJECUCIÓN CONSIDERA TODAS LAS OBRAS CIVILES NECESARIAS PARA LA REPOSICIÓN DEL JARDÍN INFANTIL Y SALA CUNA, ENTRE LAS CUALES SE DEBE SEÑALAR LA EDIFICACIÓN DE 436 METROS CUADRADOS QUE DAN LUGAR A TODOS LOS RECINTOS, ADMINISTRATIVOS, DOCENTES Y DE SERVICIOS NECESARIOS DE ACUERDO A LA NORMATIVA VIGENTE Y TODAS LAS OBRAS ANEXAS PARA SU SEGURIDAD ESTRUCTURAL, TALES COMO MUROS DE CONTENCIÓN Y MEJORAMIENTO DE TERRENO."/>
    <n v="68"/>
    <s v="RECONSTRUCCION SISMO 2010"/>
    <s v=" "/>
    <s v=" "/>
    <n v="25"/>
    <n v="7"/>
    <s v="JUNJI determinó contratar la Inspección técnica Residente con cargo al subtitulo 21, sin embargo se pagaron visitas del calculista con cargo a este ITEM"/>
    <n v="-72"/>
    <n v="4"/>
    <n v="8"/>
    <s v="sin comentarios"/>
    <n v="100"/>
    <n v="4"/>
    <n v="3"/>
    <s v="sin comentarios"/>
    <n v="-25"/>
    <m/>
    <m/>
    <m/>
    <m/>
    <n v="25"/>
    <n v="0"/>
    <s v="sin comentarios"/>
    <n v="-100"/>
    <n v="25"/>
    <n v="16"/>
    <s v="Por las condiciones de accesibilidad propias del territorio insular que impacta las programaciones originales en diversos aspectos que abarcan desde la provisión de materiales y maquinaria hasta el traslado y permanencia de mano de obra así como del equipo profesional. Además las condiciones climáticas afectan el normal desarrollo de partidas pero también afectan la accesibilidad, presentando periodos sin acceso ni aéreo ni marítimo. De todas formas el proyecto se completó en un periodo casi idéntico al planteado en la formulación Orginal de 24 meses."/>
    <n v="-36"/>
    <s v="Variación de -50% al -30%"/>
    <n v="0"/>
    <n v="0"/>
    <m/>
    <m/>
    <m/>
    <m/>
    <m/>
    <m/>
    <m/>
    <m/>
    <m/>
    <m/>
    <m/>
    <m/>
    <n v="26"/>
    <n v="26"/>
    <n v="18"/>
    <n v="22"/>
    <n v="4"/>
    <s v="Por las condiciones de accesibilidad propias del territorio insular que impacta las programaciones originales en diversos aspectos que abarcan desde la provisión de materiales y maquinaria hasta el traslado y permanencia de mano de obra así como del equipo profesional. Además las condiciones climáticas afectan el normal desarrollo de partidas pero también afectan la accesibilidad, presentando periodos sin acceso ni aéreo ni marítimo._x000a__x000a_De todas formas el proyecto se completó en un periodo casi idéntico al planteado en la formulación Orginal de 24 meses."/>
    <n v="-30.76923076923077"/>
    <n v="-15.384615384615385"/>
    <s v="El proyecto presenta una disminución, sin considerar tiempos muertos, con respecto al plazo original recomendado de -15,38%. Los ítems Equipos, Obras Civiles y Consultoría registraron plazos de ejecución inferiores a los estipulados, variaciones de 35%, 37,60% y 72% respectivamente. Sólo el ítem Equipamiento registró un aumento de plazo con respecto al recomendado de un 92,50%. _x000a_El proyecto se ejecutó dentro de los plazos programados y recomendados, incluso se termino 4 meses antes de lo programado. Es de destacar el cumplimiento de plazos, considerando la dificultad que implica hacer obras físicas en la Isla de Juan Fernández,   en especial dado que hay que trasladar materiales desde el continente y los cambios climáticos que se producen en la isla."/>
    <s v="Variación de -30% a -0%"/>
    <s v="Dos Años"/>
    <s v="03/08/2016"/>
    <n v="1580675"/>
    <n v="2992"/>
    <n v="1583667"/>
    <n v="1583666"/>
    <n v="1"/>
    <s v="Contrato Obras Civiles, Monto total con aumentos 1.596.001.789 IVA Incluido."/>
    <s v="BIP = SIGFE"/>
    <x v="1"/>
    <n v="436"/>
    <n v="436"/>
    <n v="100"/>
    <s v="El proyecto se ejecutó de acuerdo a permiso en idéntica magnitud y ya cuenta con todas sus certificaciones, incluido el Reconocimiento Oficial."/>
    <s v="En cuanto a la magnitud, el proyecto se ejecutó de acuerdo a lo que fue recomendado satisfactoriamente y en coherencia con el diseño."/>
    <x v="2"/>
    <s v="La Recepción Provisoria se realiza en dos instancias, una Recepción Provisoria con Observaciones en Diciembre 2017 y una Recepción Provisoria Sin Observaciones en Febrero 2018"/>
    <s v="28/02/2018"/>
    <s v="Después de 12 meses se conforma una nueva comisión que logra viajar a realizar la Recepción Definitiva el 26 de Abril de 2019"/>
    <s v="26/04/2019"/>
    <s v="SI"/>
    <s v="02/03/2018"/>
    <s v="El proyecto funciona con normalidad desde marzo 2018"/>
    <s v=""/>
    <x v="0"/>
    <s v="Cuenta con reconocimiento Oficial RO de fecha 28 Mayo 2019"/>
    <s v="PEDRO LOMBOY CASTILLO"/>
    <x v="69"/>
    <s v=" "/>
    <s v=""/>
    <s v="LOURDES VELEZ"/>
    <s v="DEPARTAMENTO DE ESTUDIOS - MDS"/>
    <s v="22/06/2015"/>
    <s v="22/06/2015"/>
    <n v="0"/>
    <s v="11/09/2015"/>
    <n v="81"/>
    <s v="01/05/2016"/>
    <n v="233"/>
    <s v="30/06/2016"/>
    <n v="60"/>
    <s v="30/06/2016"/>
    <n v="60"/>
    <s v="03/08/2016"/>
    <n v="34"/>
    <s v="01/09/2016"/>
    <n v="29"/>
    <n v="437"/>
    <n v="437"/>
    <s v="3_x0009_Creación de asignación presupuestaria que da origen a la ejecución: N° Decreto 1332 – Fecha 11-09-2015_x000a__x000a_5_x0009_Suscripción del primer contrato del proyecto: Resolución aprueba contrato N°15-327 fecha 30-06-2016_x000a__x000a_6_x0009_Suscripción del primer contrato del proyecto de obra civil:  Resolución aprueba contrato N°15-327 fecha 30-06-2016_x000a__x000a_7_x0009_Entrega del terreno: 03-08-2016_x000a__x000a_8_x0009_Primer gasto con cargo al proyecto del primer contrato de obra civil: Según SIGFE 01-09-2016"/>
    <s v="MIXTO: SUMA ALZADA CON REAJUSTE Y  PARTIDA A SERIE DE PRECIOS UNITARIOS"/>
    <n v="1"/>
    <s v=""/>
    <s v=""/>
    <s v=""/>
    <s v=""/>
    <s v="SI"/>
    <s v="SERVICIO"/>
    <s v="SI"/>
    <s v="SERVICIO"/>
    <s v="La JUNJI postuló y ejecutó las dos etapas del proyecto (Diseño y Ejecución), lo que permitió la reposición del Jardín que fue destruido por el Tsunami que afectó a Juan fernandez el año 2010."/>
    <n v="158512"/>
    <n v="13580"/>
    <n v="5220"/>
    <n v="0"/>
    <n v="16254"/>
    <n v="1473311"/>
    <n v="0"/>
    <n v="0"/>
    <n v="0"/>
    <n v="0"/>
    <n v="1666877"/>
    <n v="158512"/>
    <n v="13580"/>
    <n v="5220"/>
    <n v="0"/>
    <n v="16254"/>
    <n v="1473311"/>
    <n v="0"/>
    <n v="0"/>
    <n v="0"/>
    <n v="0"/>
    <n v="1666877"/>
    <s v="Los valores indicados son correspondientes al primer RS"/>
    <n v="44501"/>
    <n v="4825"/>
    <n v="4101"/>
    <n v="0"/>
    <n v="2992"/>
    <n v="1569002"/>
    <n v="0"/>
    <n v="0"/>
    <n v="0"/>
    <n v="0"/>
    <n v="1625421"/>
    <s v="CONTRATO INICIAL  $1.514.086.745 _x000a_CONTRATO FINAL OBRAS CIVILES  (INCLUYENDO MODIFICACIONES DE CONTRATO) $1.569.001.789 "/>
    <n v="3224"/>
    <n v="4823"/>
    <n v="3626"/>
    <n v="0"/>
    <n v="2992"/>
    <n v="1569002"/>
    <n v="0"/>
    <n v="0"/>
    <n v="0"/>
    <n v="0"/>
    <n v="1583667"/>
    <s v="Valores indicados, según SIGFE "/>
    <n v="1"/>
    <x v="1"/>
    <n v="3224"/>
    <n v="4823"/>
    <n v="3626"/>
    <n v="0"/>
    <n v="2992"/>
    <n v="1569001"/>
    <n v="0"/>
    <n v="0"/>
    <n v="0"/>
    <n v="0"/>
    <n v="1583666"/>
    <n v="3407"/>
    <n v="4949"/>
    <n v="3720"/>
    <n v="0"/>
    <n v="3162"/>
    <n v="1618038"/>
    <n v="0"/>
    <n v="0"/>
    <n v="0"/>
    <n v="0"/>
    <n v="1633276"/>
    <s v=""/>
    <n v="186565"/>
    <n v="15983"/>
    <n v="6144"/>
    <n v="0"/>
    <n v="19131"/>
    <n v="1734051"/>
    <n v="0"/>
    <n v="0"/>
    <n v="0"/>
    <n v="0"/>
    <n v="1961874"/>
    <n v="0"/>
    <n v="47028"/>
    <n v="4950"/>
    <n v="4208"/>
    <n v="0"/>
    <n v="3162"/>
    <n v="1657131"/>
    <n v="0"/>
    <n v="0"/>
    <n v="0"/>
    <n v="0"/>
    <n v="1716479"/>
    <n v="3407"/>
    <n v="4948"/>
    <n v="3720"/>
    <n v="0"/>
    <n v="3162"/>
    <n v="1618041"/>
    <n v="0"/>
    <n v="0"/>
    <n v="0"/>
    <n v="0"/>
    <n v="1633278"/>
    <n v="-12.508193696435143"/>
    <n v="-16.749087861911615"/>
    <n v="-6.6901146506071596"/>
    <n v="-4.8471900908778949"/>
    <m/>
    <n v="3746.0504587155965"/>
    <n v="3711.1032110091742"/>
    <s v="De acuerdo a la información , los montos contratados y el costo real vs el monto recomendado o contratado son variaciones menores al 100%, lo que significa que el monto contratado y el costo real es menor al monto recomendado  y contratado. El monto contratado es menor en un 14,14% a lo recomendado, la mayor diferencia ocurre en Consultorias; el monto real es un 16,75% menor a lo recomendado, también la mayor diferencia se da en Consultorias; el gasto real es un 3,04% menor al monto contratado, también logicamente la mayor diferencia es en Consultorias. Las variaciones son menores y responde a que una vez licitado los montos son los del mercado._x000a_También el monto en gastos administrativos disminuye considerablemente, contratado y real vs  lo recomendado un 83,4%."/>
    <s v="Variación entre el -10% al -20%"/>
    <s v="Variación de 0 a +-10%"/>
    <s v="Grande"/>
    <s v="Grande"/>
    <s v="CLAUDIA ANDREA  ZAPATA TAMAYO"/>
    <x v="5"/>
    <s v=" "/>
    <s v=""/>
    <s v="LOURDES VELEZ"/>
    <s v="DEPARTAMENTO DE ESTUDIOS - MDS"/>
    <s v="SI"/>
    <n v="1961874"/>
    <n v="27916"/>
    <n v="1.4229252235362719"/>
    <s v="Durante la Ejecución de la Obra se aumento el contrato Original por actualización Normativa relativa a la obtención del Reconocimiento Oficial - RO"/>
    <x v="0"/>
    <s v="NO"/>
    <m/>
    <m/>
    <m/>
    <m/>
    <s v="No hay reevaluación del proyecto, pero si una modificación de un 1,42% con respecto al proyecto originalmente recomendado. "/>
    <x v="0"/>
    <s v="COSTO ANUAL EQUIVALENTE"/>
    <n v="297095"/>
    <n v="247332"/>
    <n v="-16.749861155522648"/>
    <x v="0"/>
    <s v=""/>
    <m/>
    <m/>
    <m/>
    <s v="El indicador Costo Anual Equivalente  real vs lo recomendado disminuye en un 16,75%: lo anterior debido a que el costo real del proyecto salió menor a lo recomendado."/>
    <x v="1"/>
    <s v="Se reitera lo señalado al comienzo de esta evaluación, que el proyecto se ejecutó dentro de los plazos programados y recomendados, incluso se termino 4 meses antes de lo programado. Es de destacar el cumplimiento de plazos, considerando la dificultad que implica hacer obras fisicas en la Isla de Juan Fernandez,   en especial dado que hay que trasladar materiales desde el continente y los cambios climáticos que se producen en la isla._x000a_Con respecto a los costos, estos fueron inferiores a lo estipulado originalmente. El proyecto no tuvo reevaluaciones pero si una modificación del 1.42% con respecto al proyecto original recomendado._x000a_En cuanto a la magnitud, el proyecto se ejecutó de acuerdo a lo que fue recomendado satisfactoriamente y en coherencia con el diseño._x000a__x000a__x000a_Además, se destaca que este proyecto pasara por etapa de Diseño en el SNI y por supuesto la ejecución, lo que hace disminuir las incertidumbres del proyecto, y la diferencia de los costos de lo recomendado y lo ejecutado. Esto se destaca al comparar con proyectos de esta misma institución que postularon directamente a ejecución (diseño y ejecución conjunta), lo que en la practica ha significado reevaluaciones, aumentos de costos y de plazos."/>
    <s v="PEDRO SANTANDER"/>
    <s v="SEREMI DE DESARROLLO SOCIAL REGION DE VALPARAISO"/>
    <s v="LOURDES VELEZ"/>
    <s v="DEPARTAMENTO DE ESTUDIOS - MDS"/>
  </r>
  <r>
    <s v="30132699-0"/>
    <s v="REPOSICION CLUB DE BOXEO HERIBERTO ROJAS, COMUNA DE IQUIQUE"/>
    <x v="11"/>
    <x v="11"/>
    <s v="IQUIQUE"/>
    <s v="IQUIQUE"/>
    <s v="1 - REGION DE TARAPACA"/>
    <x v="6"/>
    <x v="6"/>
    <x v="52"/>
    <x v="1"/>
    <x v="1"/>
    <s v="GOBIERNO REGIONAL - REGION DE TARAPACA"/>
    <s v="GOBIERNO REGIONAL"/>
    <s v="GOBIERNO REGIONAL"/>
    <s v="FINALIZADO"/>
    <x v="1"/>
    <s v="PERFIL"/>
    <s v="LA NECESIDAD DE REPONER EL HISTÓRICO CLUB DE BOXEO ANTE LA FALTA DE RECINTO UTILIZADO PARA ENTRENAMIENTO FORMATIVO/COMPETITIVO, Y ACTIVIDADES BOXERILES, CONSTRUIDO EN MADERA Y CON CASI 100 AÑOS DE ANTIGÜEDAD, ESTÁ EN MUY MAL ESTADO CON RIESGO DE DERRUMBE O INCENDIO, UBICADO EN EL CENTRO DE IQUIQUE."/>
    <s v="COMPRENDE LA REPOSICIÓN TOTAL DEL CLUB DE BOXEO,DEMOLIENDO LAS ACTUALES DEPENDENCIAS DE MADERA QUE ESTÁN EN MUY MAL ESTADO, Y LUEGO LA CONSTRUCCIÓN TOTAL DEL CLUB DE BOXEO EN MATERIAL RESISTENTE Y APROVECHANDO TODO EL TERRENO. EL PROYECTO COMPRENDE SOLO LA INFRAESTRUCTURA,YA QUE EL CLUB CUENTA CON EL EQUIPAMIENTO._x000a_CONTEMPLA EDIFICACIÓN EN DOS PISOS EL PRIMER PISO TENDRÁ UNA SUPERFICIE DE 423,73 M² Y EL 2° 122,64 M², TOTALIZANDO UNA SUPERFICIE CONSTRUIDA DE 546,37 M²._x000a_CONTARÁ CON GRADERÍAS PARA UNA CAPACIDAD DE 200 PERSONAS APROX, ADEMÁS OFICINAS Y SALAS EN EL 2° PISO."/>
    <n v="230"/>
    <s v=" "/>
    <s v=" "/>
    <s v=" "/>
    <n v="12"/>
    <n v="9"/>
    <s v="Mediante Res. Ex. N° 99 de fecha 28/04/2014 aprueba convenio a honorario para contratar a consultor Marcela Rojas B. por un monto mensual de M$ 1.400, por un periodo de 9 meses (desde abril hasta diciembre de 2014) por un monto total de M$ 12.600"/>
    <n v="-25"/>
    <n v="12"/>
    <n v="9"/>
    <s v="Se realizaron 2 contratos de adquisición de equipamiento:_x000a__x000a_Contrato 1: &quot;Adquisición e instalación equipamiento - tribunas retractiles transportables y butacas monocasco, club boxeo Heriberto Rojas&quot;, contrato según Res. Ex. 1254 del 17/08/2017. Este contrato fue adjudicado al Contratista &quot;Esteban Roman Galves iniciando el 03/09/2017 y terminando el 12/11/2017 (acta de recepción final de fecha 30/11/2017)._x000a__x000a_Contrato 2: &quot;Adquisición Ring de Boxeo e implementos deportivos varios - club boxeo Heriberto Rojas&quot;, contrato según Res. ex. 37 del 10/01/2018. Este contrato de adquisición se realizó con la empresa L.U.S. NAKATA DEPORTES y acta de recepción final tiene fecha 30/04/2018."/>
    <n v="-25"/>
    <m/>
    <m/>
    <s v=""/>
    <m/>
    <m/>
    <m/>
    <m/>
    <m/>
    <n v="3"/>
    <n v="1"/>
    <s v="Los gastos administrativos se traspasaron en su totalidad en el mes de mayo de 2014 desde el Gobierno Regional de Tarapacá hacia Serviu Tarapacá, para que este último dispusiera de ellos en cada una de las publicaciones de licitaciones."/>
    <n v="-66.666666666666671"/>
    <n v="10"/>
    <n v="12"/>
    <s v="En fecha inicio del contrato se contempla el acto administrativo que aprueba contrato (Res. ex. 2314 del 10/12/2015), pero el inicio real del contrato parte desde la entrega de terreno el día 30/12/2017._x000a__x000a_Debido a retrasos en el permiso de demolición emitido por parte de la Municipalidad de Iquique, quien en una primera instancia solo emitió un permiso de demolición provisorio condicionado a certificado de desratización por parte de Seremi de salud, lo que provocó demoras en las obras. Debido a lo anterior, el contratista solicito aumento de plazo por 120 días, el cual se aprobó  por resolución ex. 1651 del 02/09/2016, por lo que el nuevo plazo del contrato es de 360 días (240+120) y con termino el 24/12/2019."/>
    <n v="19.999999999999996"/>
    <s v="Variación de 0 a 30%"/>
    <n v="1"/>
    <n v="120"/>
    <m/>
    <m/>
    <m/>
    <m/>
    <m/>
    <m/>
    <m/>
    <m/>
    <m/>
    <m/>
    <m/>
    <m/>
    <n v="12"/>
    <n v="12"/>
    <n v="29"/>
    <n v="50"/>
    <n v="21"/>
    <s v="Debido a retrasos en el permiso de demolición emitido por parte de la Municipalidad de Iquique, quien en una primera instancia solo emitió un permiso de demolición provisorio condicionado a certificado de desratización por parte de Seremi de salud, lo que provocó demoras en las obras. Debido a lo anterior, el contratista solicito aumento de plazo por 120 días, el cual se aprobó  por resolución ex. 1651 del 02/09/2016, por lo que el nuevo plazo del contrato es de 360 días (240+120) y con termino el 24/12/2019."/>
    <n v="141.66666666666666"/>
    <n v="316.66666666666669"/>
    <s v="Por retraso en el permiso de demolición emitido por parte de la Municipalidad de Iquique, quien en una primera instancia solo emitió un permiso de demolición provisorio condicionado a certificado de desratización por parte de Seremi de Salud,  se demoraron las obras de construcción.. Se amplia plazo por 120 días adicionales al tiempo recomendado."/>
    <s v="Variación &gt; al 100%"/>
    <s v="Mayor a 3 años"/>
    <s v="30/12/2015"/>
    <n v="469632"/>
    <n v="1500"/>
    <n v="471132"/>
    <n v="469633"/>
    <n v="1499"/>
    <s v="Se realizaron 2 contratos de adquisición de &quot;EQUIPAMIENTO&quot;:_x000a__x000a_Contrato 1 Equipamiento: &quot;Adquisición e instalación equipamiento - tribunas retractiles transportables y butacas monocasco, club boxeo Heriberto Rojas&quot;, contrato según Res. Ex. 1254 del 17/08/2017. por un monto de M$ 18.322.y plazo de 70 días. Este contrato fue adjudicado al Contratista &quot;Esteban Roman Galves&quot; iniciando el 03/09/2017 (fecha acta entrega de terreno) y terminando el 12/11/2017 (acta de recepción final de fecha 30/11/2017)._x000a__x000a_Contrato 2 Equipamiento: &quot;Adquisición Ring de Boxeo e implementos deportivos varios - club boxeo Heriberto Rojas&quot;, contrato según Res. ex. 37 del 10/01/2018 por un monto de M$9.420, sin plazo de ejecución. Este contrato de adquisición se realizó con la empresa L.U.S. NAKATA DEPORTES y el acta de recepción final tiene fecha 30/04/2018._x000a__x000a_Se realizó 1 contrato de &quot;OBRAS CIVILES&quot;:_x000a__x000a_Contrato 1 Obras Civiles: &quot;Reposición Club de Boxeo Heriberto Rojas, Comuna Iquique&quot;, contrato según Res. Ex. 2314 de fecha 10/12/2015 por un monto de $ 419.980.194, plazo 240 dias corridos, adjudicada al contratista Esteban Roman Galvez, iniciando obras el 30/12/2015, según acta entrega de terreno. Luego por Res. Ex. 1651 del 02/09/2016 se aumenta plazo de 120 dias, quedando un plazo final del contrato de 360 días (240+120). Luego por Res. Ex. 1516 del 05/04/2017 se aprueban obras extraordinarias por un valor de $ 9.793.830, quedando un nuevo monto final de contrato de $ 429.774.024. Finalmente con fecha 18/08/2017 se realiza recepción final del contrato, según consta en acta de recepción final de las obras."/>
    <s v="BIP &gt; SIGFE"/>
    <x v="1"/>
    <n v="546"/>
    <n v="546"/>
    <n v="100"/>
    <s v="En el Ítem de &quot;Equipamiento&quot;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Estas obras extraordinarias y aumentos de obras tanto para el Item de equipamiento como para el Item de Obras Civiles no afecta la magnitud de la superficie de metros cuadrados construidos del Club de Boxeo."/>
    <s v=" Existieron obras extraordinarias y aumentos de obras para el Ítem de Obras Civiles, sin embargo esto no afectó la magnitud de la superficie de metros cuadrados construidos del Club de Boxeo."/>
    <x v="2"/>
    <s v="NO HUBO RECEPCIÓN PROVISORIA"/>
    <s v="18/08/2017"/>
    <s v="Recepción definitiva de la edificación según Certificado N° 71/2017 de fecha 07/08/2017 de la Dirección de Obras Municipales de Iquique._x000a__x000a_Acta de recepción final de las obras por parte de Serviu fue el 18/08/2017 según consta en acta de recepción final de las obras"/>
    <s v="18/08/2017"/>
    <s v="SI"/>
    <s v="11/09/2017"/>
    <s v="CORRECCIÓN DE METROS CUADRADOS SEGÚN LO INDICADO EN EL CERTIFICADO DE RECEPCIÓN DEFINITIVA DEL CLUB DE BOXEO._x000a__x000a_Serviu entrega el Club de Boxeo  a sus dirigentes el 11/09/2017 según consta en acta de entrega del recinto."/>
    <s v=""/>
    <x v="0"/>
    <s v=""/>
    <s v="LOURDES VELEZ"/>
    <x v="70"/>
    <s v=" "/>
    <s v=""/>
    <s v="LOURDES VELEZ"/>
    <s v="DEPARTAMENTO DE ESTUDIOS - MDS"/>
    <s v="21/08/2013"/>
    <s v="21/08/2013"/>
    <n v="0"/>
    <s v="14/02/2014"/>
    <n v="177"/>
    <s v="01/05/2014"/>
    <n v="76"/>
    <s v="01/04/2014"/>
    <m/>
    <s v="10/12/2015"/>
    <n v="588"/>
    <s v="30/12/2015"/>
    <n v="20"/>
    <s v="31/12/2015"/>
    <n v="1"/>
    <n v="862"/>
    <n v="862"/>
    <s v="SIN OBSERVACIONES"/>
    <s v="A SUMA ALZADA SIN REAJUSTE"/>
    <n v="2"/>
    <s v=""/>
    <s v=""/>
    <s v=""/>
    <s v=""/>
    <s v=""/>
    <s v=""/>
    <s v="SI"/>
    <s v="SERVICIO"/>
    <s v="MINVU Tarapacá"/>
    <n v="15600"/>
    <n v="0"/>
    <n v="0"/>
    <n v="0"/>
    <n v="1500"/>
    <n v="299261"/>
    <n v="0"/>
    <n v="0"/>
    <n v="0"/>
    <n v="0"/>
    <n v="316361"/>
    <n v="15600"/>
    <n v="0"/>
    <n v="0"/>
    <n v="0"/>
    <n v="1500"/>
    <n v="299261"/>
    <n v="0"/>
    <n v="0"/>
    <n v="0"/>
    <n v="0"/>
    <n v="316361"/>
    <s v="SIN OBSERVACIONES"/>
    <n v="12600"/>
    <n v="27742"/>
    <n v="0"/>
    <n v="0"/>
    <n v="1500"/>
    <n v="429774"/>
    <n v="0"/>
    <n v="0"/>
    <n v="0"/>
    <n v="0"/>
    <n v="471616"/>
    <s v="SIN OBSERVACIONES"/>
    <n v="12116"/>
    <n v="27742"/>
    <n v="0"/>
    <n v="0"/>
    <n v="1500"/>
    <n v="429774"/>
    <n v="0"/>
    <n v="0"/>
    <n v="0"/>
    <n v="0"/>
    <n v="471132"/>
    <s v="SIN OBSERVACIONES"/>
    <n v="1499"/>
    <x v="0"/>
    <n v="12117"/>
    <n v="27742"/>
    <n v="0"/>
    <n v="0"/>
    <n v="0"/>
    <n v="429774"/>
    <n v="0"/>
    <n v="0"/>
    <n v="0"/>
    <n v="0"/>
    <n v="469633"/>
    <n v="13634"/>
    <n v="28395"/>
    <n v="0"/>
    <n v="0"/>
    <n v="0"/>
    <n v="455041"/>
    <n v="0"/>
    <n v="0"/>
    <n v="0"/>
    <n v="0"/>
    <n v="497070"/>
    <s v="SIN OBSERVACIONES"/>
    <n v="18914"/>
    <n v="0"/>
    <n v="0"/>
    <n v="0"/>
    <n v="1819"/>
    <n v="362827"/>
    <n v="0"/>
    <n v="0"/>
    <n v="0"/>
    <n v="0"/>
    <n v="383560"/>
    <n v="546742"/>
    <n v="14178"/>
    <n v="28395"/>
    <n v="0"/>
    <n v="0"/>
    <n v="1688"/>
    <n v="462698"/>
    <n v="0"/>
    <n v="0"/>
    <n v="0"/>
    <n v="0"/>
    <n v="506959"/>
    <n v="13634"/>
    <n v="28395"/>
    <n v="0"/>
    <n v="0"/>
    <n v="1688"/>
    <n v="455042"/>
    <n v="0"/>
    <n v="0"/>
    <n v="0"/>
    <n v="0"/>
    <n v="498759"/>
    <n v="32.172020022942945"/>
    <n v="30.034153717801647"/>
    <n v="25.415693980877929"/>
    <n v="-1.6174878047337193"/>
    <n v="-8.77616864992995"/>
    <n v="913.47802197802196"/>
    <n v="833.41025641025647"/>
    <s v="Los montos recomendados sufrieron modificaciones producto de la licitación, dado que por falta de oferentes al momento de la licitación, se declara desierta la licitación, puesto que las ofertas superaban los montos disponibles. Por esta razón se solicita re evaluación para suplementar la ejecución._x000a__x000a_DURANTE LA EJECUCIÓN DEL PROYECTO FUE NECESARIO AUMENTO DE OBRAS Y OBRAS EXTRAORDINARIAS En el Ítem de &quot;Equipamiento&quot; se realizó un incremento por concepto de obras extraordinarias por M$13.000 para financiar tribunas retractiles y butacas del Club de Boxeo no consideradas en el proyecto original, aprobado por CORE Tarapacá, en el cual se aprueba también aumento de obras y obras extraordinarias en el ITEM de Obras civiles por un total de $ 8.500.000."/>
    <s v="Variación Mayor a 20%"/>
    <s v="Variación Mayor a 20%"/>
    <s v="Mediano"/>
    <s v="Mediano"/>
    <s v="FRANCISCO HERRERA ADRIAZOLA"/>
    <x v="12"/>
    <s v=" "/>
    <s v=""/>
    <s v="LOURDES VELEZ"/>
    <s v="DEPARTAMENTO DE ESTUDIOS - MDS"/>
    <s v="SI"/>
    <n v="383560"/>
    <n v="101953"/>
    <n v="26.580717488789237"/>
    <s v="INICIALMENTE EL PROYECTO TENIA UN TOTAL ASIGNADO DE M$316.361 (OBRAS CIVILES  M$299.261; CONSULTORIA M$15.600; GASTO ADM.M$ 1.500) CON LO CUAL SE LICITO LA PROPUESTA 18 DE 2014._x000a__x000a_SEGÚN RESOLUCIÓN 802 DE FECHA 01/07/2014 LA LICITACION PUBLICA DE LA PROPUESTA 18/2014 QUEDA DESIERTA POR FALTA DE OFERENTES._x000a_LUEGO POR RESOLUCIÓN 994 DE FECHA 08/08/2014 LA LICITACION PUBLICA DE LA PROPUESTA 18/2014 QUEDA DESIERTA POR QUE OFERTAS SUPERABAN MONTO DISPONIBLE._x000a__x000a_SEGUN LO ANTERIOR, EL PROYECTO SE FUE A REVALUACIÓN OBTENIENDO LOS SIGUIENTES NUEVOS MONTOS DISPONIBLES PARA LICITAR NUEVAMENTE: TOTAL M$464.533 (OBRAS CIVILES  M$421.278; CONSULTORIA M$15.600; GASTO ADM.M$ 1.500: EQUIPAMIENTO: M$ 25.637), OBTENIENDO CON FECHA 03 DE JULIO DE 2015 EL NUEVO RATE RS DE LA REVALUACIÓN._x000a__x000a_CON EL MONTO ACTUALIZADO SE LICITA NUEVAMENTE CON EL NUMERO DE PROPUESTA N° 147/2015, LA CUAL SE ADJUDICÓ AL CONTRATISTA ESTEBAN ROMAN POR MEDIO DE RES. 2314 DE FECHA 10 DE DICIEMBRE DE 2015._x000a__x000a_LUEGO EN LA EJECUCIÓN DEL PROYECTO FUE NECESARIO AUMENTO DE OBRAS Y OBRAS EXTRAORDINARIAS En el Ítem de &quot;Equipamiento&quot;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SEGÚN LO ANTERIOR EL NUEVO MONTO TOTAL DEL PROYECTO AUMENTA A M$ 485.513 (OBRAS CIVILES  M$429.770; CONSULTORIA M$15.600; GASTO ADM.M$ 1.500: EQUIPAMIENTO: M$ 38.636)."/>
    <x v="0"/>
    <s v="SI"/>
    <n v="1"/>
    <n v="381741"/>
    <n v="546742"/>
    <n v="43.223284897351874"/>
    <s v="Por falta de oferentes al momento de la licitación, se declara desierta la licitación, puesto que las ofertas superaban los montos disponibles. Por esta razón se solicita re evaluación para suplementar la ejecución._x000a__x000a_LUEGO EN LA EJECUCIÓN DEL PROYECTO FUE NECESARIO AUMENTO DE OBRAS Y OBRAS EXTRAORDINARIAS En el Ítem de &quot;Equipamiento&quot; se realizó un incremento por concepto de obras extraordinarias por M$13.000 para financiar tribunas retractiles y butacas del Club de Boxeo no consideradas en el proyecto original, aprobado por CORE Tarapacá, según consta en Certificado N°5 de fecha 06/01/2017 de CORE. El mismo certificado de CORE aprueba también aumento de obras y obras extraordinarias en el ITEM de Obras civiles por un total de $ 8.500.000.  SEGÚN LO ANTERIOR EL NUEVO MONTO TOTAL DEL PROYECTO AUMENTA A M$ 485.513 (OBRAS CIVILES  M$429.770; CONSULTORIA M$15.600; GASTO ADM.M$ 1.500: EQUIPAMIENTO: M$ 38.636)."/>
    <x v="1"/>
    <s v="COSTO ANUAL EQUIVALENTE"/>
    <n v="866"/>
    <n v="866"/>
    <n v="0"/>
    <x v="1"/>
    <s v=""/>
    <m/>
    <m/>
    <m/>
    <s v="El nuevo indicador CAE es de 866, calculado para el proceso de re-evaluación."/>
    <x v="1"/>
    <s v="El proyecto sufre altas variaciones en sus plazos por  retrasos en los permisos de demolición. _x000a_Los costos reales son 30% superiores a los montos recomendados,  por lo que se debió reevaluar el proyecto por cuanto las ofertas presentadas superaron el monto estimado ya demás se debió incorporar el ítem equipamiento._x000a_EL proyecto cumplió con el objetivo de  REPONER EL HISTÓRICO CLUB DE BOXEO ANTE LA FALTA DE RECINTO UTILIZADO PARA ENTRENAMIENTO FORMATIVO/COMPETITIVO, Y ACTIVIDADES BOXERILES, "/>
    <s v=""/>
    <s v=""/>
    <s v="LOURDES VELEZ"/>
    <s v="DEPARTAMENTO DE ESTUDIOS - MDS"/>
  </r>
  <r>
    <s v="30125718-0"/>
    <s v="CONSTRUCCION PARQUE DEPORTIVO EL ÁLAMO VILLA ALEMANA"/>
    <x v="12"/>
    <x v="12"/>
    <s v="MARGA MARGA"/>
    <s v="VILLA ALEMANA"/>
    <s v="5 - REGION DE VALPARAISO"/>
    <x v="4"/>
    <x v="4"/>
    <x v="5"/>
    <x v="0"/>
    <x v="0"/>
    <s v="SERVICIO VIVIENDA Y URBANIZACION REGION DE VALPARAISO"/>
    <s v="MINISTERIO DE VIVIENDA Y URBANISMO"/>
    <s v="MINISTERIO"/>
    <s v="FINALIZADO"/>
    <x v="0"/>
    <s v="DISEÑO"/>
    <s v="EL PROYECTO BUSCA CONTRIBUIR A LA DISMINUCION DE LOS  ALTOS NIVELES DE VULNERABILIDAD FISICO-ESPACIAL DEL SECTOR DE EL ALAMO, PRODUCTO DEL DETERIORO Y ABANDONO, LO CUAL GENERA CONDICIONES SOCIALES QUE FACILITAN TANTO LA ACCION DELICTUAL Y LA PERCEPCION DE TEMOR."/>
    <s v=" CONSTRUCCIÓN DEL PARQUE RECREATIVO EL ALAMO, UBICADO EN EL SECTOR SUR DE LA COMUNA. EN SU DISEÑO, SE CONSIDERAN ESPACIOS DE: PLAZA CÍVICA EL ÁLAMO 2100 METROS CUADRADOS, PLAZA EVENTOS COMUNITARIOS 500 METROS CUADRADOS, PLAZA DE LA MUJER / ANFITEATRO 800 METROS CUADRADOS, CIRCUITO DE ACCESIBILIDAD UNIVERSAL, SENDEROS PEATONALES DE MAICILLOS, 4 PUENTES PEATONALES ( 2 CON CICLOVIAS), MOBILIARIO URBANO (9 BICICLETEROS, 27 ESCAÑOS, 8 BANCOS DE CUBOS,30 BANCAS, 14 BASUREROS, 11 BEBEDEROS, 15 JUEGOS INFANTILES, 3 JUEGOS INCLUSIVOS, 22 MAQUINAS DE EJERCICIOS, 1 SKATE PARK   . EL PARQUE SE PROYECTA EN UNA SUPERFICIE DE 24.000 M2."/>
    <n v="78000"/>
    <s v="FONDO CONCURSABLE ESPACIOS PUBLICOS"/>
    <s v=" "/>
    <s v=" "/>
    <n v="14"/>
    <n v="12"/>
    <s v="El año 2016  se pago consultoria asociada a la obra y el año 2017 se pago inspección técnica asociada a la obra  por ajustes al diseño. Plazo de cada consultoria fue asociada a los requerimientos de la obra."/>
    <n v="-14.28571428571429"/>
    <m/>
    <m/>
    <m/>
    <m/>
    <m/>
    <m/>
    <s v=""/>
    <m/>
    <m/>
    <m/>
    <m/>
    <m/>
    <n v="1"/>
    <n v="4"/>
    <s v="El Proveedor demora en entregar la factura conforme a su servicio de publicación. por ende se desfasa su pago real. "/>
    <n v="300"/>
    <n v="14"/>
    <n v="13"/>
    <s v="Se realizaron dos modificaciones de contrato y un aumento de plazo los que se mencionan a continuación._x000a_a)_x0009_Informe Tecnico N° 181-283 del 16.12.2016 y N° 181-280 del 12.10.2017 indican lo siguiente:_x000a_•_x0009_Debido a la alta concentración de basura, escombros y desechos organicos no detectada en los estudios de suelo realizados por la consultora a cargo del diseño. Es que se debió realizar un mejoramiento del suelo en toda la superficie del parque, la recomendación indicada por los ingenieros proyectistas fue no fundar (zona de enrocado) en suelos con las características antes mencionadas. El mayor movimiento de tierras , transporte a vertedero y botadero, además del relleno estructural, geogrilla aumentaron de forma significativa el presupuesto de la obra._x000a_•_x0009_Durante el mes de mayo de 2017 la el Sr. Alcalde de la I. Municipalidad de Villa Alemana, solicita formalmente se modifique el proyecto en construcción dejando accesos vehiculares tipo pasajes a los vecinos cuyos fondos de patio colindan con el polígono del parque. Éstos accesos vehiculares (pasajes) tenían uso informal debido a que por los frentes de las propiedades no existía tal vía. Se acordó con el municipio, contratista y proyectistas dejar vías 3 de maicillo en 3mt de ancho y una vía de hormigon la que se emplaza en el inicio del parque (Plaza Dura) de esta forma se facilita el transito sólo de los vecinos afectados. _x000a_•_x0009_A razón del bajo espesor de diseño del hormigón lavado a construir en la plaza cívica se consultó con los ingenieros proyectistas aumentar el espesor de este elemento de 5cm a 12cm, el constante uso y el especial tratamiento  a realizar a este tipo de hormigón son los principales argumentos para solicitar dicha modificación, esto agregara mayor vida útil a la inversión y evitara un desgaste prematuro debido al constante uso.  _x000a_•_x0009_El cambio de diseño del paquete estructural del hormigón favoreció el tránsito de los vehículos en una de las zonas en las cuales se  modificó el proyecto original para mantener el acceso vehicular informal de los vecinos que limitan con el parque,  solicitud del municipio."/>
    <n v="-7.1428571428571397"/>
    <s v="Variación de -30% a -0%"/>
    <n v="1"/>
    <n v="30"/>
    <m/>
    <m/>
    <m/>
    <m/>
    <m/>
    <m/>
    <m/>
    <m/>
    <m/>
    <m/>
    <m/>
    <m/>
    <n v="15"/>
    <n v="15"/>
    <n v="16"/>
    <n v="16"/>
    <n v="0"/>
    <s v="Proyecto termina en los plazos estipulados en contrato y programados entre las partes."/>
    <n v="6.6666666666666652"/>
    <n v="6.6666666666666652"/>
    <s v="No hubo variación significativa del plazo real del proyecto con respecto al plazo recomendado. Sólo el ítem Gastos Administrativos presentó un retraso de un 306% con respecto al plazo recomendado, dado principalmente  por demoras por parte del proveedor en entregar la factura conforme a su servicio de publicación, desfasándose el pago real. _x000a_Los ítems Obras Civiles y Consultorías fueron ejecutados en plazos inferiores a los recomendados originalmente, aún cuando se hicieron modificaciones de contrato con la empresa contratista por ampliación de plazo por 30 días, obras extraordinarias y obras adicionales adicionales. Estas últimas con objeto de dotar a los vecinos colindantes del parque con accesos vehiculares y engrosar el hormigón para mayor duración."/>
    <s v="Variación de 0 a 30%"/>
    <s v="Dos Años"/>
    <s v="16/11/2016"/>
    <n v="1640242"/>
    <n v="5000"/>
    <n v="1645242"/>
    <n v="1996690"/>
    <n v="-351448"/>
    <s v="Obra contratada a WALDO HÉCTOR SÁNCHEZ ROMÁN según RES 83 de fecha 12-10-2016, y con modificación de contrato según RES 6285 de fecha 29-11-2017. Monto del contrato con modificaciones M$1.991.691.- El contrato aumento por sobre el 10%, monto que no se logra reflejar en BIP por sobrepasar el monto máximo."/>
    <s v="BIP &lt; SIGFE"/>
    <x v="1"/>
    <n v="24000"/>
    <n v="24000"/>
    <n v="100"/>
    <s v="El proyecto fue emplazado en el mismo lugar proyectado. cualquier modificación fue ejecutada en la misma área."/>
    <s v="No hubo variación en la superficie"/>
    <x v="2"/>
    <s v="la comisión receptora se constituyo en terreno el 12/12/2017, según consta en folio N°000462  recibiendo las obras sin observaciones. "/>
    <s v="12/12/2017"/>
    <s v="No aplica"/>
    <s v=""/>
    <s v="SI"/>
    <s v="13/12/2017"/>
    <s v="El comportamiento de las obras civiles, de la construcción, mobiliario, juegos infantiles, máquinas de ejercicio, paisajismo en general y juego de agua,  es optimo. Cabe mencionar que el parque cuenta con mantención a través del Programa Conservación de Parques, este mantenimiento está a cargo de la empresa Espacios Verdes y Deportivos SPA, cuyo contrato esta vigente hasta noviembre de 2020."/>
    <s v=""/>
    <x v="0"/>
    <s v="a._x0009_Situaciones Positivas: Durante la ejecución de la obra muchos vecinos manifestaron su conformidad y agradecimiento por el nuevo uso que se daría al terreno, hoy convertido en parque._x000a_b._x0009_Situaciones Negativas:  La gran cantidad de escombros, desechos orgánicos  y basura que personas dejaban en la obra, durante la construcción."/>
    <s v="ERNESTO RETAMALES DONOSO"/>
    <x v="71"/>
    <s v=" "/>
    <s v=""/>
    <s v="LOURDES VELEZ"/>
    <s v="DEPARTAMENTO DE ESTUDIOS - MDS"/>
    <s v="04/05/2016"/>
    <s v="04/05/2016"/>
    <n v="0"/>
    <s v="28/06/2016"/>
    <n v="55"/>
    <s v="01/08/2016"/>
    <n v="34"/>
    <s v="15/11/2016"/>
    <n v="106"/>
    <s v="15/11/2016"/>
    <n v="106"/>
    <s v="16/11/2016"/>
    <n v="1"/>
    <s v="30/11/2016"/>
    <n v="14"/>
    <n v="210"/>
    <n v="210"/>
    <s v="Proyecto que por monto debe ser aprobado por Contraloría, tanto las bases como la adjudicación,  las cuales fueron objetadas, aumentando los tiempos de la contratación."/>
    <s v="A SUMA ALZADA SIN REAJUSTE"/>
    <n v="1"/>
    <s v=""/>
    <s v=""/>
    <s v=""/>
    <s v=""/>
    <s v=""/>
    <s v=""/>
    <s v="SI"/>
    <s v="SERVICIO"/>
    <s v="MINVU a través del programa Parques postuló la iniciaitiva"/>
    <n v="57653"/>
    <n v="0"/>
    <n v="0"/>
    <n v="0"/>
    <n v="4804"/>
    <n v="1796557"/>
    <n v="0"/>
    <n v="0"/>
    <n v="0"/>
    <n v="0"/>
    <n v="1859014"/>
    <n v="57653"/>
    <n v="0"/>
    <n v="0"/>
    <n v="0"/>
    <n v="4804"/>
    <n v="1796557"/>
    <n v="0"/>
    <n v="0"/>
    <n v="0"/>
    <n v="0"/>
    <n v="1859014"/>
    <s v="Sin Observaciones"/>
    <n v="3333"/>
    <n v="0"/>
    <n v="0"/>
    <n v="0"/>
    <n v="5000"/>
    <n v="1991690"/>
    <n v="0"/>
    <n v="0"/>
    <n v="0"/>
    <n v="0"/>
    <n v="2000023"/>
    <s v="Obra contratada a WALDO HÉCTOR SÁNCHEZ ROMÁN según RES 83 de fecha 12-10-2016, y con modificación de contrato según RES 6285 de fecha 29-11-2017. Monto del contrato con modificaciones M$1.991.691.-_x000a__x000a_Contrato de servicios de honorario de la profesional Gabriela Jofré, bajo la Res. TRA N° 116798.44 de fecha 15/11/2016 (subida a Carpeta Digital) Las labores contratadas corresponden a la gestión, resolución de conflictos, detectar desviaciones,  realizar informes y mantener una comunicación  fluida tanto entre Departamentos del Servicio como con  Instituciones externas, en relación al proyecto Construcción Parque Deportivo El Álamo Villa Alemana."/>
    <n v="3333"/>
    <n v="0"/>
    <n v="0"/>
    <n v="0"/>
    <n v="4999"/>
    <n v="1991691"/>
    <n v="0"/>
    <n v="0"/>
    <n v="0"/>
    <n v="0"/>
    <n v="2000023"/>
    <s v="El contrato aumento por sobre el 10%, monto que no se logra reflejar en BIP por sobrepasar el monto máximo. _x000a__x000a_Falta incorporar el gasto de la contratación de honorario de la profesional Gabriela Jofré, correspondiente a M$ 3.333."/>
    <n v="3333"/>
    <x v="0"/>
    <n v="0"/>
    <n v="0"/>
    <n v="0"/>
    <n v="0"/>
    <n v="4999"/>
    <n v="1991691"/>
    <n v="0"/>
    <n v="0"/>
    <n v="0"/>
    <n v="0"/>
    <n v="1996690"/>
    <n v="0"/>
    <n v="0"/>
    <n v="0"/>
    <n v="0"/>
    <n v="5283"/>
    <n v="2055077"/>
    <n v="0"/>
    <n v="0"/>
    <n v="0"/>
    <n v="0"/>
    <n v="2060360"/>
    <s v=""/>
    <n v="64872"/>
    <n v="0"/>
    <n v="0"/>
    <n v="0"/>
    <n v="5406"/>
    <n v="2021505"/>
    <n v="0"/>
    <n v="0"/>
    <n v="0"/>
    <n v="0"/>
    <n v="2091783"/>
    <n v="0"/>
    <n v="3420"/>
    <n v="0"/>
    <n v="0"/>
    <n v="0"/>
    <n v="5284"/>
    <n v="2092690"/>
    <n v="0"/>
    <n v="0"/>
    <n v="0"/>
    <n v="0"/>
    <n v="2101394"/>
    <n v="3420"/>
    <n v="0"/>
    <n v="0"/>
    <n v="0"/>
    <n v="5284"/>
    <n v="2055080"/>
    <n v="0"/>
    <n v="0"/>
    <n v="0"/>
    <n v="0"/>
    <n v="2063784"/>
    <n v="0.45946448556088981"/>
    <n v="-1.3385231642096707"/>
    <n v="1.6608912666552955"/>
    <n v="-1.7897643183524825"/>
    <m/>
    <n v="85.991"/>
    <n v="85.62833333333333"/>
    <s v="Los montos contratados y costos reales no tuvieron una variación significativa con respecto a los montos recomendados. El ítem que presenta mayor variación es Consultoría. _x000a_El ítem obras civiles presentó un aumento en los montos contratados y costos reales en relación al monto recomendado de 4,12% y 1,09% respectivamente. Esta situación es producto de modificaciones al contrato original, incorporando obras extraordinarias, aumento de obra y disminución de obras. _x000a_El proyecto no tuvo reevaluaciones.."/>
    <s v="Variación de 0 a +-10%"/>
    <s v="Variación de 0 a +-10%"/>
    <s v="Grande"/>
    <s v="Grande"/>
    <s v="PATRICIA SOLEDAD HERNANDEZ MOYANO"/>
    <x v="28"/>
    <s v=" "/>
    <s v=""/>
    <s v="LOURDES VELEZ"/>
    <s v="DEPARTAMENTO DE ESTUDIOS - MDS"/>
    <s v="SI"/>
    <n v="2091783"/>
    <n v="392693"/>
    <n v="18.773123215935879"/>
    <s v=" "/>
    <x v="0"/>
    <s v="NO"/>
    <m/>
    <m/>
    <m/>
    <m/>
    <s v="No hubo reevaluaciones"/>
    <x v="0"/>
    <s v="COSTO ANUAL EQUIVALENTE"/>
    <n v="271194"/>
    <n v="265000"/>
    <n v="-2.2839738342293692"/>
    <x v="0"/>
    <s v=""/>
    <m/>
    <m/>
    <m/>
    <s v="El indicador económico señala mínima variación. "/>
    <x v="1"/>
    <s v="El proyecto se mantuvo en lo programado respecto a magnitud y plazos con una variación mínima en sus costos. Esta situación se dio incluso en presencia de modificaciones de contratos por aumento de plazos, obras extraordinarias, aumento y disminución de obras, dado a su vez principalmente por aumento del grosor del hormigón y construcción de accesos vehiculares para vecinos colindantes al parque. _x000a_Los costos no tuvieron variaciones significativas en relación a lo recomendado. El ítem Consultoría presenta una gran variación, probablemente a causa de inconsistencias en la información entregada. _x000a_El proyecto no requirió reevaluaciones y la magnitud, en metros cuadrados, no sufrió modificaciones respecto al proyecto original. _x000a_Finalmente, el proyecto se ejecuta según lo estipulado originalmente. "/>
    <s v="GUSTAVO AVILA GONZALEZ"/>
    <s v="SEREMI DE DESARROLLO SOCIAL REGION DE VALPARAISO"/>
    <s v="LOURDES VELEZ"/>
    <s v="DEPARTAMENTO DE ESTUDIOS - MDS"/>
  </r>
  <r>
    <s v="30244122-0"/>
    <s v="CONSTRUCCION SERVICIO APR DE PUMOL, FUTRONO"/>
    <x v="3"/>
    <x v="3"/>
    <s v=""/>
    <s v=""/>
    <s v="14 - REGION DE LOS RIOS"/>
    <x v="0"/>
    <x v="0"/>
    <x v="0"/>
    <x v="0"/>
    <x v="0"/>
    <s v="AGUA POTABLE RURAL"/>
    <s v="MINISTERIO DE OBRAS PUBLICAS"/>
    <s v="MINISTERIO"/>
    <s v="FINALIZADO"/>
    <x v="0"/>
    <s v="PERFIL"/>
    <s v="EN LA ACTUALIDAD ESTA LOCALIDAD NO CUENTA CON UN SISTEMA DE AGUA, POR ESTA RAZÓN, SE PROYECTA LA CONSTRUCCIÓN DEL SERVICIO PARA DOTAR DE AGUA A LA POBLACIÓN ACTUAL Y FUTURA, CONTRIBUYENDO A SU DESARROLLO."/>
    <s v="EN RESUMEN, PARA LA LOCALIDAD DE PUMOL SE DEFINEN LAS SIGUIENTES OBRAS:_x000a_- INSTALACIÓN DE 103 NUEVOS ARRANQUE, 51 DE ELLOS CON MEDIDOR._x000a_- RED DE DISTRIBUCIÓN DE APROX. 8.800 ML APROXIMADAMENTE EN PVC C-10 Y 6 D = 63 Y 75 MM._x000a_- CAPTACIÓN SUPERFICIAL Y DESARENADOR CON SUS RESPETIVAS INTERCONEXIONES HIDRÁULICAS._x000a_- HABILITACIÓN DE SENTINA COMO PLANTA ELEVADORA CON EQUIPOS DE BOMBEO Y SUS RESPECTIVAS INTERCONEXIONES HIDRÁULICAS._x000a_- ESTANQUE SEMIENTERRADO DE V=30 M3, CON SUS RESPECTIVAS INTERCONEXIONES HIDRÁULICAS._x000a_- SISTEMA DE ADUCCIÓN E IMPULSIÓN HACIA EL ESTANQUE._x000a_- SISTEMA DE TRATAMIENTO CON EQUIPOS DE DOSIFICACIÓN Y FILTRO._x000a_- OBRAS ELÉCTRICAS NECESARIAS PARA EL FUNCIONAMIENTO DEL SERVICIO._x000a_- OBRAS VIALES._x000a_- URBANIZACIÓN DE RECINTOS."/>
    <n v="532"/>
    <s v="AGUA POTABLE RURAL"/>
    <s v=" "/>
    <s v=" "/>
    <n v="8"/>
    <n v="32"/>
    <s v="Res. DOH Los Ríos N°1078/2016: Aprueba paralización por 60 días._x000a_Res. DOH Los Ríos N°929/2017: Aprueba paralización por 120 días._x000a_Res. DOH Los Ríos N°368/2018: Aprueba paralización por 60 días._x000a_Res. DOH Los Ríos N°467/2018: Aprueba Aumento de Obras N°1 por M$7.858.-_x000a_Res. DOH Los Ríos N°704/2018: Aprueba Aumento de Plazo por 60 días._x000a_Res. DOH Los Ríos N°932/2018: Aprueba paralización por 60 días._x000a_Res. DOH Los Ríos N°1256/2018: Aprueba paralización por 60 días y Aumento de Obras N°2 por M$7.428.-"/>
    <n v="300"/>
    <m/>
    <m/>
    <m/>
    <m/>
    <m/>
    <m/>
    <s v=""/>
    <m/>
    <n v="1"/>
    <n v="27"/>
    <s v="Sin Observaciones."/>
    <n v="2600"/>
    <m/>
    <m/>
    <m/>
    <m/>
    <n v="8"/>
    <n v="31"/>
    <s v="Res. DOH Los Ríos N°1078/2016: Aprueba paralización por 60 días._x000a_Res. DOH Los Ríos N°929/2017: Aprueba paralización por 120 días._x000a_Res. DOH Los Ríos N°368/2018: Aprueba paralización por 60 días._x000a_Res. DOH Los Ríos N°467/2018: Aprueba Aumento de Obras N°1 por M$54.193.-_x000a_Res. DOH Los Ríos N°704/2018: Aprueba Aumento de Plazo por 60 días._x000a_Res. DOH Los Ríos N°932/2018: Aprueba paralización por 60 días._x000a_Res. DOH Los Ríos N°1256/2018: Aprueba paralización por 60 días y Aumento de Obras N°2 por M$51.226.-"/>
    <n v="287.5"/>
    <s v="Variación &gt; al 100%"/>
    <n v="2"/>
    <n v="90"/>
    <m/>
    <m/>
    <m/>
    <m/>
    <m/>
    <m/>
    <m/>
    <m/>
    <m/>
    <m/>
    <m/>
    <m/>
    <n v="8"/>
    <n v="8"/>
    <n v="32"/>
    <n v="32"/>
    <n v="0"/>
    <s v="El proyecto tuvo una paralización prolongada producto de una expropiación que debió ser tramitada en el transcurso de las obras. _x000a_Además se realizó un aumento de contrato debido al aumento de cobertura que tuvo el servicio."/>
    <n v="300"/>
    <n v="300"/>
    <s v="El proyecto tuvo una paralización prolongada producto de una expropiación que debió ser tramitada en el transcurso de las obras. Las paralizaciones y levantes de paralizaciones de obra suman total de 767 días, y poseen un periodo que va desde el día 29/07/2016 al 04/10/2018. _x000a_La extensión del plazo de ejecución se alargo también debido a dos aumentos de plazo (60 y 30 días). _x000a__x000a_Se concluye que la mayor causal del atraso en las obras es la paralización prolongada a causa de una expropiación, lo que significó una variación de 2.556% con respecto al plazo recomendado."/>
    <s v="Variación &gt; al 100%"/>
    <s v="Tres años"/>
    <s v="15/04/2016"/>
    <n v="715355"/>
    <n v="0"/>
    <n v="715355"/>
    <n v="565129"/>
    <n v="150226"/>
    <s v="Sin observaciones."/>
    <s v="BIP &gt; SIGFE"/>
    <x v="0"/>
    <n v="103"/>
    <n v="173"/>
    <n v="167.96116504854368"/>
    <s v="El contrato tuvo un aumento de cobertura."/>
    <s v="La recomendación original consideró 103 arranques domiciliarios, sin embargo en el presupuesto modificado constan inicialmente 154 arranques domiciliarios y se consideran 19 arranques adicionales como obras extraordinarias, resultando una magnitud total de 173 arranques domiciliarios instalados."/>
    <x v="0"/>
    <s v="Sin Observaciones"/>
    <s v="21/02/2019"/>
    <s v="N/A"/>
    <s v="21/02/2020"/>
    <s v="SI"/>
    <s v="05/06/2019"/>
    <s v="Sin observaciones."/>
    <s v=""/>
    <x v="0"/>
    <s v="El proyecto tuvo una paralización prolongada producto de una expropiación que debió ser tramitada en el transcurso de las obras. _x000a_Además se realizó un aumento de contrato debido al aumento de cobertura que tuvo el servicio."/>
    <s v="RENE BENEDICTO OPORTO GALLARDO"/>
    <x v="72"/>
    <s v=" "/>
    <s v=""/>
    <s v="LOURDES VELEZ"/>
    <s v="DEPARTAMENTO DE ESTUDIOS - MDS"/>
    <s v="27/05/2015"/>
    <s v="27/05/2015"/>
    <n v="0"/>
    <s v="11/11/2015"/>
    <n v="168"/>
    <s v="NA"/>
    <n v="0"/>
    <s v="03/03/2016"/>
    <n v="113"/>
    <s v="03/03/2016"/>
    <n v="113"/>
    <s v="15/04/2016"/>
    <n v="43"/>
    <s v="08/06/2016"/>
    <n v="54"/>
    <n v="378"/>
    <n v="378"/>
    <s v="El retraso se explica principalmente en que la obtención de la recomendación técnica del proyecto fue a fines del año 2015 y el decreto que asigna fue emitido en enero de 2016."/>
    <s v="A suma alzada sin reajuste con partidas a precios unitarios."/>
    <n v="1"/>
    <s v=""/>
    <s v=""/>
    <s v=""/>
    <s v=""/>
    <s v=""/>
    <s v=""/>
    <s v="SI"/>
    <s v="SERVICIO"/>
    <s v="El proyecto postuló directamente a ejecución."/>
    <n v="78225"/>
    <n v="0"/>
    <n v="0"/>
    <n v="5960"/>
    <n v="0"/>
    <n v="496666"/>
    <n v="0"/>
    <n v="0"/>
    <n v="0"/>
    <n v="0"/>
    <n v="580851"/>
    <n v="78225"/>
    <n v="0"/>
    <n v="0"/>
    <n v="5960"/>
    <n v="0"/>
    <n v="496666"/>
    <n v="0"/>
    <n v="0"/>
    <n v="0"/>
    <n v="0"/>
    <n v="580851"/>
    <s v="Sin observaciones."/>
    <n v="91769"/>
    <n v="0"/>
    <n v="0"/>
    <n v="5960"/>
    <n v="0"/>
    <n v="632886"/>
    <n v="0"/>
    <n v="0"/>
    <n v="0"/>
    <n v="0"/>
    <n v="730615"/>
    <s v="El monto original del contrato fue de M$527.469 y sufrió dos aumentos de obra por M$54.192 y 51.226 respectivamente."/>
    <n v="91769"/>
    <n v="0"/>
    <n v="0"/>
    <n v="5960"/>
    <n v="0"/>
    <n v="633030"/>
    <n v="0"/>
    <n v="0"/>
    <n v="0"/>
    <n v="0"/>
    <n v="730759"/>
    <s v="N/A"/>
    <n v="165630"/>
    <x v="0"/>
    <n v="71567"/>
    <n v="0"/>
    <n v="0"/>
    <n v="0"/>
    <n v="0"/>
    <n v="493562"/>
    <n v="0"/>
    <n v="0"/>
    <n v="0"/>
    <n v="0"/>
    <n v="565129"/>
    <n v="72811"/>
    <n v="0"/>
    <n v="0"/>
    <n v="0"/>
    <n v="0"/>
    <n v="502145"/>
    <n v="0"/>
    <n v="0"/>
    <n v="0"/>
    <n v="0"/>
    <n v="574956"/>
    <s v="El proyecto sufrió un retraso importante por la tramitación de una expropiación."/>
    <n v="92069"/>
    <n v="0"/>
    <n v="0"/>
    <n v="7015"/>
    <n v="0"/>
    <n v="584564"/>
    <n v="0"/>
    <n v="0"/>
    <n v="0"/>
    <n v="0"/>
    <n v="683648"/>
    <n v="735862"/>
    <n v="96111"/>
    <n v="0"/>
    <n v="0"/>
    <n v="6298"/>
    <n v="0"/>
    <n v="662836"/>
    <n v="0"/>
    <n v="0"/>
    <n v="0"/>
    <n v="0"/>
    <n v="765245"/>
    <n v="93022"/>
    <n v="0"/>
    <n v="0"/>
    <n v="6298"/>
    <n v="0"/>
    <n v="641619"/>
    <n v="0"/>
    <n v="0"/>
    <n v="0"/>
    <n v="0"/>
    <n v="740939"/>
    <n v="11.935528225051485"/>
    <n v="8.3801898052799029"/>
    <n v="9.7602657707282603"/>
    <n v="-3.1762376755156807"/>
    <n v="0.68993914619861485"/>
    <n v="4282.884393063584"/>
    <n v="3708.7803468208094"/>
    <s v="El incremento efectivo en obras civiles es de M$ 105.417.- (aproximadamente un 20% sobre el presupuesto contratado original de M$ 527.469.-). El aumento de las consultorías es de M$ 15.285, lo que significa apróximadamente un 20% adicional al convenio entre DOH y Empresa Sanitaria Los Lagos S.A. Finalmente, el monto contratado es un 13,39% mayor en obras civiles y un 4,39% mayor en Consultorías con respecto al monto recomendado al iniciar la ejecución del proyecto. _x000a__x000a_Se considera el gasto asociado a Expropiación registrado por el analista como contrato y gasto del año 2016. No se encuentran documentos con mayor información de la expropiación, pero el analista indica que las paralizaciones, que comenzaron el año 2016 y concluyen el 2018, tienen como causal la tramitación de una expropiación en el transcurso de las obras. _x000a__x000a_Se concluye que los costos reales del proyecto son un 11,94% mayores a los montos recomendados. _x000a_ "/>
    <s v="Variación de 0 a +-10%"/>
    <s v="Variación de 0 a +-10%"/>
    <s v="Mediano"/>
    <s v="Mediano"/>
    <s v="ANA MARIA TAY MALDONADO"/>
    <x v="29"/>
    <s v=" "/>
    <s v=""/>
    <s v="LOURDES VELEZ"/>
    <s v="DEPARTAMENTO DE ESTUDIOS - MDS"/>
    <s v="NO"/>
    <m/>
    <m/>
    <m/>
    <s v=" "/>
    <x v="1"/>
    <s v="SI"/>
    <n v="1"/>
    <n v="659496"/>
    <n v="735862"/>
    <n v="11.579448548588612"/>
    <s v="Se informa por parte de la unidad técnica los siguientes aumentos de obras civiles, corresponden principalmente a la incorporación de 19 viviendas en el sector de Pumol que no fueron consideraras inicialmente. "/>
    <x v="1"/>
    <s v="VALOR ACTUALIZADO COSTOS INV. OPER. Y MANTEN."/>
    <n v="444005"/>
    <n v="539259"/>
    <n v="21.453362011689059"/>
    <x v="2"/>
    <s v="COSTO ANUAL EQUIVALENTE"/>
    <n v="38711"/>
    <n v="47014"/>
    <n v="21.448683836635585"/>
    <s v="Se informa por parte de la unidad técnica los siguientes aumentos de obras civiles, corresponden principalmente a la incorporación de 19 viviendas en el sector de Pumol que no fueron consideraras inicialmente. Totalizando 122 arranques domiciliarios."/>
    <x v="3"/>
    <s v="El diseño recomendado no estaba actualizado, y en la ejecución se reevaluó para considerar 19 arranques domiciliarios no considerados en diseño original."/>
    <s v="HECTOR ISRAEL GONZALEZ JARAMILLO"/>
    <s v="SEREMI DE DESARROLLO SOCIAL REGION DE LOS RIOS"/>
    <s v="LOURDES VELEZ"/>
    <s v="DEPARTAMENTO DE ESTUDIOS - MDS"/>
  </r>
  <r>
    <s v="30464688-0"/>
    <s v="REPOSICION PASEO PEATONAL LOS VILOS"/>
    <x v="9"/>
    <x v="9"/>
    <s v="CHOAPA"/>
    <s v="LOS VILOS"/>
    <s v="4 - REGION DE COQUIMBO"/>
    <x v="4"/>
    <x v="27"/>
    <x v="53"/>
    <x v="0"/>
    <x v="0"/>
    <s v="SERVICIO VIVIENDA Y URBANIZACION REGION DE COQUIMBO"/>
    <s v="MINISTERIO DE VIVIENDA Y URBANISMO"/>
    <s v="MINISTERIO"/>
    <s v="FINALIZADO"/>
    <x v="1"/>
    <s v="PERFIL"/>
    <s v="DETERIORO GENERALIZADO EN CONDICIONES DE INFRAESTRUCTURA DE ESPACIO PÚBLICO  COSTANERA SALVADOR ALLENDE; PRODUCTO DE LOS EFECTOS DEL TERREMOTO Y TSUNAMI DE SEPTIEMBRE DE 2015."/>
    <s v="EL PROYECTO BUSCA REPONER UN ESPACIO PÚBLICO AFECTADO POR EL TERREMOTO Y TSUNAMI DE 16 DE SEPTIEMBRE DE 2015  EN UNA FRANJA QUE DEFINE EL BORDE DE LA TRAMA HISTÓRICA DE LOS VILOS. ENTRE LOS OBJETIVOS DEL PROYECTO SE ENCUENTRAN EL DETONAR EN EL SECTOR UN ESPACIO DE REGENERACIÓN URBANA QUE AUMENTE LA ACTIVIDAD ECONÓMICA Y TURÍSTICA DEL SECTOR, ADEMÁS DE GENERAR UN ESPACIO DE ENCUENTRO PARA LA COMUNIDAD, TENIENDO EN CUENTA LA MIXTURA DE USOS QUE SE DESARROLLAN EN EL LUGAR. _x000a_ESTE PASEO SE UBICA  EN EL SECTOR ORIENTE DE LA CALLE AVENIDA COSTANERA SALVADOR ALLENDE, EN LA COMUNA DE LOS VILOS._x000a_SE CONTEMPLA LA  REPOSICIÓN DE 4446 DE ESPACIO PÚBLICO ; INCLUYENDO  EL PAVIMENTO DE 3810 M2 EN BALDOSA Y ADOQUINES, MUROS DE CONTENCIÓN, INSTALACIÓN DE 53 LUMINARIAS, 4 ESCAÑOS, 256 TOPES VEHICULARES, 108 METROS LINEALES DE JARDINERAS DE HORMIGÓN, 5 SOMBREADEROS, 25 BASUREROS, 1 JUEGO INFANTIL, 1 BEBEDERO, 4 KIOSKOS, 4 BICICLETEROS, 1 BANCA Y MESA DE AJEDREZ, Y RESTAURACIÓN DE ÁREAS VERDES."/>
    <n v="18483"/>
    <s v="RECONSTRUCCION SISMO Y TSUNAMI REGION COQUIMBO 2015"/>
    <s v=" "/>
    <s v=" "/>
    <n v="12"/>
    <n v="9"/>
    <s v="La consultoria se contrato por un periodo de 9 meses y se realizo durante ese periodo, no necesitando ser ampliado. "/>
    <n v="-25"/>
    <m/>
    <m/>
    <m/>
    <m/>
    <m/>
    <m/>
    <s v=""/>
    <m/>
    <m/>
    <m/>
    <m/>
    <m/>
    <n v="2"/>
    <n v="0"/>
    <s v="Los gastos administrativos corresponden a cobros asociados a la licitación y se pagaron en un día, no siendo necesario extender el plazo. "/>
    <n v="-100"/>
    <n v="12"/>
    <n v="11"/>
    <s v="Se realizo aumento de plazo de 30 a solicitud del contratista, con el propósito de ejecutar los trabajos requeridos para el buen termino de la obra. "/>
    <n v="-8.3333333333333375"/>
    <s v="Variación de -30% a -0%"/>
    <n v="1"/>
    <n v="30"/>
    <m/>
    <m/>
    <m/>
    <m/>
    <m/>
    <m/>
    <m/>
    <m/>
    <m/>
    <m/>
    <m/>
    <m/>
    <n v="12"/>
    <n v="12"/>
    <n v="11"/>
    <n v="11"/>
    <n v="0"/>
    <s v="no existen diferencias entre el plazo recomendado y el plazo real, ni tampoco tiempos muertos, dado que la obra se desarrollo en normalidad. "/>
    <n v="-8.3333333333333375"/>
    <n v="-8.3333333333333375"/>
    <s v="EL PROYECTO FUE EJECUTADO EN UN PLAZO TOTAL DE 11 MESES, UN 8,33% INFERIOR AL PLAZO TOTAL RECOMENDADO ORIGINALMENTE.  DE ACUERDO A RESOLUCIÓN EXENTA N° 1428 DE FECHA 6 DE NOVIEMBRE DE 2017,  SE APRUEBA LA CONTRATACIÓN  A LA CONSTRUCTORA ILLAPEL LTDA. PARA LA EJECUCIÓN DE OBRAS DEL PROYECTO CON UN PLAZO DE 308 DÍAS CORRIDOS._x000a_DE ACUERDO A RESOLUCIÓN EXENTA  1354 DEL 4 DE SEPTIEMBRE DE 2018, SE APRUEBA EL INFORME TÉCNICO N° 2 DEL PROYECTO, EL CUAL INDICA EN EL NUMERAL 1 QUE SE EXTIENDE EL PLAZO DE EJECUCIÓN DE OBRAS EN 30 DÍAS. POR LO TANTO EL PLAZO TOTAL SE EXTENDIÓ A 338 DÍAS CORRIDOS. ADICIONALMENTE HUBIERON AUMENTOS Y DISMINUCIONES DE OBRAS Y OBRAS EXTRAORDINARIAS, ESTAS ULTIMAS NECESARIAS PARA EL BUEN TERMINO DEL PROYECTO._x000a_EN CONSULTORÍAS EL CONTRATO SE HIZO POR NUEVE MESES, EJECUTÁNDOSE POR TANTO EN UN PLAZO INFERIOR AL RECOMENDADO. "/>
    <s v="Variación de -30% a -0%"/>
    <s v="Un año"/>
    <s v="07/12/2017"/>
    <n v="406386"/>
    <n v="350"/>
    <n v="406736"/>
    <n v="165719"/>
    <n v="241017"/>
    <s v="AÑO 2017_x000a_Gastos Administrativos M$ 350 (fondo sectorial SERVIU)_x000a__x000a_AÑO 2018_x000a_Consultoria M$14.040 (fondo sectorial SERVIU)_x000a_Obra Civil    M$ 392.346 (fondo sectorial SERVIU)"/>
    <s v="BIP &gt; SIGFE"/>
    <x v="1"/>
    <n v="4446"/>
    <n v="4446"/>
    <n v="100"/>
    <s v="No existió diferencia entre la magnitud recomendada, corregida y real. _x000a_Existieron modificaciones de obra, aumento, disminuciones y obras extraordinarias, las cuales no afectaron a la magnitud principal y/o las obras complementarias. "/>
    <s v="EL PROYECTO DURANTE SU EJECUCIÓN NO TUVO  VARIACIONES EN LA MAGNITUD PROPUESTA EN LA ETAPA DE PRE INVERSIÓN."/>
    <x v="2"/>
    <s v="La comisión receptora se constituyo en esta obra con fecha 26-11-2018,  dejando un listado de observaciones consignadas en el libro de Inspección de obra en folios N° 3027, 3028, 3029 (Adjunto en carpeta digital) y fichas de recepción (F1) otorgándole al contratista el plazo de 13 días corridos (hasta un 10% del plazo de ejecución) para ser subsanadas, acorde al articulo N°125 del  236/2002 (V. y U.) y sus modificaciones. Por lo tanto se dejo constancia que la obra se recibió con reservas y se consigno como fecha de termino el día 10 de Noviembre de 2018. "/>
    <s v="26/11/2018"/>
    <s v="el Inspector Técnico de Obra SERVIU recibe conforme las observaciones subsanadas en terreno el día 10-12-2018. "/>
    <s v="10/12/2018"/>
    <s v="SI"/>
    <s v="11/12/2018"/>
    <s v="No existen situaciones que afecten el normal funcionamiento del proyecto "/>
    <s v=""/>
    <x v="0"/>
    <s v="Existió ocupación de BNUP por parte los residentes del sector"/>
    <s v="ANGELA DANIELA DIAZ AGUIRRE"/>
    <x v="73"/>
    <s v=" "/>
    <s v=""/>
    <s v="LOURDES VELEZ"/>
    <s v="DEPARTAMENTO DE ESTUDIOS - MDS"/>
    <s v="13/04/2017"/>
    <s v="13/04/2017"/>
    <n v="0"/>
    <s v="05/06/2017"/>
    <n v="53"/>
    <s v="29/12/2017"/>
    <n v="207"/>
    <s v="06/11/2017"/>
    <m/>
    <s v="06/11/2017"/>
    <m/>
    <s v="07/12/2017"/>
    <n v="31"/>
    <s v="15/03/2018"/>
    <n v="98"/>
    <n v="336"/>
    <n v="336"/>
    <s v="3.- Creación de asignación corresponde a la fecha del Decreto de asignación presupuestaria. esto lo realiza la DIPRES, son tiempos que el SERVIU Región de Coquimbo no puede controlar._x000a__x000a_4.- Primer gasto administrativo corresponde a pagos de la licitación , los cuales dependen de los tiempos que dura la licitación (aprox 2 meses) y de cobros de los proveedores (diario, empresa de ploteo, servicio de impresión, etc). _x000a__x000a_7.- Desde que se emite la resolución de contrato, existen 15 días para notificar al contratista. luego existen 15 días para que contratista protocolice la resolución de contrato y entregue póliza. luego existen 15 días para entrega de terreno. Por lo cual el tiempo promedio de esta obra esta acorde a los tiempos estipulados.  _x000a__x000a_8.- El primer gasto de obra civil se realizó el día 15-03-2018, pero por un error de digitación en sigfe se debió corregir y quedo como primera fecha de pago el día 30-05-2018"/>
    <s v="A SUMA ALZADA SIN REAJUSTE"/>
    <n v="1"/>
    <s v=""/>
    <s v=""/>
    <s v=""/>
    <s v=""/>
    <s v="NO"/>
    <s v="MUNICIPIO"/>
    <s v="SI"/>
    <s v="MUNICIPIO"/>
    <s v="EL PROYECTO POSTULO DIRECTAMENTE A EJECUCIÓN, EN EL MARCO DEL DECRETO 1227 DEL 16 SEPTIEMBRE DE 2015, ESTABLECE LA ZONA DONDE SE UBICA EL_x000a_PROYECTO, COMO ZONA DE CATÁSTROFE POR EL TERREMOTO Y POSTERIOR TSUNAMI QUE AFECTO A LA REGIÓN DE COQUIMBO. DICHO DECRETO   INDICA LOS PROCEDIMIENTOS_x000a_PARA ATENDER SITUACIONES DERIVADAS DE CATÁSTROFES NATURALES. EL_x000a_PROYECTO CONTEMPLA LA REPOSICIÓN DEL PASEO PEATONAL UBICADO EN EL_x000a_SECTOR ORIENTE DE LA CALLE AVENIDA COSTANERA SALVADOR ALLENDE, EN LA_x000a_COMUNA DE LOS VILOS.SE CONTEMPLA LA REPOSICIÓN DE 4446 M2 DE ESPACIO_x000a_PÚBLICO."/>
    <n v="16800"/>
    <n v="0"/>
    <n v="0"/>
    <n v="0"/>
    <n v="550"/>
    <n v="493889"/>
    <n v="0"/>
    <n v="0"/>
    <n v="0"/>
    <n v="0"/>
    <n v="511239"/>
    <n v="16800"/>
    <n v="0"/>
    <n v="0"/>
    <n v="0"/>
    <n v="550"/>
    <n v="493889"/>
    <n v="0"/>
    <n v="0"/>
    <n v="0"/>
    <n v="0"/>
    <n v="511239"/>
    <s v="No existen variaciones, el proyecto se desarrollo normalmente.  "/>
    <n v="14040"/>
    <n v="0"/>
    <n v="0"/>
    <n v="0"/>
    <n v="350"/>
    <n v="392347"/>
    <n v="0"/>
    <n v="0"/>
    <n v="0"/>
    <n v="0"/>
    <n v="406737"/>
    <s v="Consultoria: Resolución de Contrato N°1648 de fecha 18-12-2017 M$14.040._x000a_Obras Civiles: Resolución de Contrato N° 1428 de fecha 06-11-2017 M$392.347. Resolución Modificación de Contrato N°1291 de fecha 23-08-2018 disminución de obra M$13.207, aumento de obra M$11.043, obras extraordinarias M$2.165. valor total del contrato M$392.46. Resolución Modificación de Contrato M$1354 de fecha 04-09-2018, aumento de plazo 30 días corridos."/>
    <n v="14040"/>
    <n v="0"/>
    <n v="0"/>
    <n v="0"/>
    <n v="350"/>
    <n v="392346"/>
    <n v="0"/>
    <n v="0"/>
    <n v="0"/>
    <n v="0"/>
    <n v="406736"/>
    <s v="No existen diferencias "/>
    <n v="241017"/>
    <x v="0"/>
    <n v="10920"/>
    <n v="0"/>
    <n v="0"/>
    <n v="0"/>
    <n v="350"/>
    <n v="154449"/>
    <n v="0"/>
    <n v="0"/>
    <n v="0"/>
    <n v="0"/>
    <n v="165719"/>
    <n v="10920"/>
    <n v="0"/>
    <n v="0"/>
    <n v="0"/>
    <n v="359"/>
    <n v="154449"/>
    <n v="0"/>
    <n v="0"/>
    <n v="0"/>
    <n v="0"/>
    <n v="165728"/>
    <s v="Existió ocupación de BNUP por parte los residentes del sector  en reunión efectuada con fecha 28 de diciembre de 2017, a municipalidad de Los Vilos solicito al contratista la restricción de los trabajos en Avda. Costanera, ante lo cual se acordó con SERVIU Región de Coquimbo y la Empresa Constructora no intervenir el sector de locales comerciales durante el periodo estival, ademas de mantener el sector Plaza Escafandra despejado para los días 16 y 17 de febrero de 2018 debido a la realización del festival. Por lo anterior se aumento plazo en 30 días corridos ."/>
    <n v="17237"/>
    <n v="0"/>
    <n v="0"/>
    <n v="0"/>
    <n v="564"/>
    <n v="506730"/>
    <n v="0"/>
    <n v="0"/>
    <n v="0"/>
    <n v="0"/>
    <n v="524531"/>
    <n v="0"/>
    <n v="14405"/>
    <n v="0"/>
    <n v="0"/>
    <n v="0"/>
    <n v="359"/>
    <n v="402548"/>
    <n v="0"/>
    <n v="0"/>
    <n v="0"/>
    <n v="0"/>
    <n v="417312"/>
    <n v="14040"/>
    <n v="0"/>
    <n v="0"/>
    <n v="0"/>
    <n v="359"/>
    <n v="392346"/>
    <n v="0"/>
    <n v="0"/>
    <n v="0"/>
    <n v="0"/>
    <n v="406745"/>
    <n v="-20.440927228323968"/>
    <n v="-22.455488808097137"/>
    <n v="-22.572967852702618"/>
    <n v="-2.5321581933900772"/>
    <m/>
    <n v="91.485605038236613"/>
    <n v="88.246963562753038"/>
    <s v="EL PROYECTO CONTÓ CON UN CONTRATO Y 2  INFORMES TÉCNICOS DEL INSPECTOR TÉCNICO DE OBRAS ( ITO),  EL INFORME TÉCNICO N° 1 APROBADO  SE INDICAN UN AUMENTO DE OBRAS DE $ 11.042.843, DISMINUCIÓN DE OBRAS POR $13.207.196  Y OBRAS EXTRAORDINARIAS POR $ 2.165. 273, LO QUE DA UNA VARIACIÓN DE $ 920 CANTIDAD MARGINAL EN RELACIÓN AL PRESUPUESTO TOTAL DE $ 392.346.271.  LA VARIACIÓN DE LOS MONTOS CONTRATADOS DE -20,44% Y REALES -22,46% RESPECTO A LO RECOMENDADO, LO QUE SIGNIFICA QUE LOS MONTOS CONTRATADOS Y LOS MONTOS REALES SON MENORES A LOS COSTOS DE LA RECOMENDACIÓN FAVORABLE RS DE ABRIL DE 2017. A SU VEZ LOS MONTOS REALES FUERON MENORES A LOS MONTOS CONTRATADOS. LO ANTERIOR SIGNIFICA QUE EL PRESUPUESTO DE EJECUCIÓN FUE MUY SUPERIOR A LO REAL GASTADO._x000a_EL PROYECTO NO TUVO REEVALAUCIÓN, PERO SI UNA MODIFICACIÓN INFERIOR AL 10%, COSNISTENTE EN $920, LO CUAL NO ES SIGNIFICATIVO. "/>
    <s v="Variación Mayor al -20%"/>
    <s v="Variación Mayor al -20%"/>
    <s v="Mediano"/>
    <s v="Mediano"/>
    <s v="ANGELA DANIELA DIAZ AGUIRRE"/>
    <x v="30"/>
    <s v=" "/>
    <s v=""/>
    <s v="LOURDES VELEZ"/>
    <s v="DEPARTAMENTO DE ESTUDIOS - MDS"/>
    <s v="NO"/>
    <m/>
    <m/>
    <m/>
    <s v=" "/>
    <x v="1"/>
    <s v="NO"/>
    <m/>
    <m/>
    <m/>
    <m/>
    <s v="EL PROYECTO TUVO MODIFICACIONES MENORES AL 10 POR CIENTO, LAS CUALES SE TRADUJERON EN AUMENTO DE OBRAS, DISMINUCIÓN DE OBRAS Y OBRAS EXTRAORDINARIAS, QUE NO MODIFICARON EL PRESUPUESTO TOTAL, LO CUAL FUE APROBADO MEDIANTE RESOLUCIÓN EXENTA N° 1291 DEL 23 DE AGOSTO DE 2018, QUE APRUEBA EL INFORME TÉCNICO N° 1 EN EL CUAL SE DETALLAN LOS AUMENTOS, DISMINUCIONES Y OBRAS EXTRAORDINARIAS, DISPONIBLES EN LA CARPETA DIGITAL DEL EX POST."/>
    <x v="0"/>
    <s v="VALOR ACTUALIZADO COSTOS INV. OPER. Y MANTEN."/>
    <n v="574248"/>
    <n v="589179"/>
    <n v="2.6000961257157229"/>
    <x v="2"/>
    <s v="COSTO ANUAL EQUIVALENTE"/>
    <n v="50066"/>
    <n v="51368"/>
    <n v="2.6005672512283695"/>
    <s v="Los indicadores de rentabilidad variaron en 2,60%  por ciento, por el echo de actualizar los indicadores de moneda año 2017 a moneda año 2018,"/>
    <x v="3"/>
    <s v="El proyecto se ejecutó en un plazo inferior al estipulado originalmente, aún existiendo un aumento de plazo solicitado por la empresa contratista para no interferir en el comercio local durante las festividades de la zona. _x000a_En relación a los costos, estos fueron inferiores a los originalmente recomendados. No hubo reevalauciones, pero si una modificación inferior al 10%  de $920, lo cual no es significativo dadas la magnitud del proyecto. _x000a_La magnitud no tuvo variaciones, construyéndose 4446_x0009_metros cuadrados de veredas. _x000a_En general el proyecto tuvo una ejecución de obras de acuerdo a lo planificado, la extensión de plazo de 30 días,  se debió a las variaciones que se indicaron en el primer informe técnico que cuya variación en el presupuesto fue marginal, las variaciones de las obras se produjeron en las superficies de circulación, movimientos de tierra, entre otros cuyo detalle se encuentra en la carpeta digital en informe técnico N° 1.."/>
    <s v="MARCELA DEL PILAR PÉREZ RIVERA"/>
    <s v="SEREMI DE DESARROLLO SOCIAL REGION DE COQUIMBO"/>
    <s v="LOURDES VELEZ"/>
    <s v="DEPARTAMENTO DE ESTUDIOS - MDS"/>
  </r>
  <r>
    <s v="30077031-0"/>
    <s v="CONSTRUCCION CENTRO DE SALUD FAMILIAR LA CALERA"/>
    <x v="12"/>
    <x v="12"/>
    <s v="QUILLOTA"/>
    <s v="LA CALERA"/>
    <s v="5 - REGION DE VALPARAISO"/>
    <x v="1"/>
    <x v="1"/>
    <x v="7"/>
    <x v="0"/>
    <x v="0"/>
    <s v="MINISTERIO DE SALUD"/>
    <s v="MINISTERIO DE SALUD"/>
    <s v="MINISTERIO"/>
    <s v="FINALIZADO"/>
    <x v="0"/>
    <s v="DISEÑO"/>
    <s v="EL PROBLEMA ES LA SATURACIÓN DEL CONSULTORIO DE ARTIFICIO, DEBIDO A LA CANTIDAD DE POBLACIÓN INSCRITA EN EL SISTEMA DE SALUD MUNICIPAL MÁS LA QUE SERÁ TRASPASADA DESDE EL CONSULTORIO ADOSADO DEL HOSPITAL DE LA CALERA, POR LO SERÁ NECESARIO LA CREACIÓN DE UN NUEVO CENTRO DE SALUD PARA 30.000 INSCRITO"/>
    <s v="LA CONSTRUCCION DEL NUEVO CENTRO DE SALUD DE 2.676 M2, UBICADO EN CALLE TREINTA Y TRES DE LA COMUNA DE LA CALERA, CONSIDERA LA EJECUCION DE OBRAS CIVILES Y SU EQUIPAMIENTO, Y POSTERIOR PUESTA EN MARCHA PARA ATENDER UNA POBLACION DE 30.000 USUARIOS."/>
    <n v="30000"/>
    <s v=" "/>
    <s v=" "/>
    <s v=" "/>
    <n v="16"/>
    <n v="23"/>
    <s v="El profesional se contrato 3 meses antes del inicio de obras y en teoría se consideraba 1 mes antes del inicio de obra y esto se debió al proceso administrativo entre el cierre de la licitación y la firma del contrato._x000a_y de forma directa por los aumentos de plazo surgidos por los problemas del terreno donde se ejecutó la obra. "/>
    <n v="43.75"/>
    <n v="5"/>
    <n v="6"/>
    <s v="El pago de equipamiento se realizó en diciembre, pero el contrato fue en enero del 2018"/>
    <n v="19.999999999999996"/>
    <n v="5"/>
    <n v="5"/>
    <s v="Se desarrollo dentro de los plazos estipulados"/>
    <n v="0"/>
    <m/>
    <m/>
    <m/>
    <m/>
    <m/>
    <m/>
    <m/>
    <m/>
    <n v="14"/>
    <n v="20"/>
    <s v="ID:_x0009_2026-40-LR16_x0009__x0009__x000a_Empresa:_x0009_CONSTRUCTORA Y DESARROLLO INMOBILIARIO LIPANGUE LIMITADA_x0009__x0009__x000a_RUT:_x0009_77.019.440-7_x0009__x0009__x000a__x000a_RES N°_x0009_Fecha_x0009_        Días_x0009_Detalle motivo de la ampliación de plazo efectuadas y sus causas_x000a_5836_x0009_01/09/2016_x0009_365_x0009_        No Aplica_x000a_7153_x0009_12/09/2017_x0009_64_x0009_        error de los deslindes del terreno entregados por el Municipio_x000a_183_x0009_        12/01/2018_x0009_77_x0009_        entrega franja de terreno faltante por parte del municipio_x000a_2437_x0009_29/03/2018_x0009_30_x0009_        entrega franja de terreno faltante por parte del municipio_x000a_1930_x0009_13/03/2017_x0009_30_x0009_        falta de Visación del trazado por parte del Municipio _x000a_3797_x0009_22/05/2018_x0009_35_x0009_        falta de Visación del trazado por parte del Municipio _x000a__x0009__x0009_                        Total días: 601"/>
    <n v="42.857142857142861"/>
    <s v="Variación de 30% al 50%"/>
    <n v="5"/>
    <n v="236"/>
    <m/>
    <m/>
    <m/>
    <m/>
    <m/>
    <m/>
    <m/>
    <m/>
    <m/>
    <m/>
    <m/>
    <m/>
    <n v="19"/>
    <n v="19"/>
    <n v="23"/>
    <n v="24"/>
    <n v="1"/>
    <s v="Proceso administrativo entre el cierre de la licitación y la firma del contrato con toma de razón de controlaría._x000a_Por los aumentos de plazo surgidos por los problemas del terreno donde se ejecutó la obra, ya que la Municipalidad de La Calera entrego mal la definición del polígono de emplazamiento."/>
    <n v="21.052631578947366"/>
    <n v="26.315789473684205"/>
    <s v="LA CONSTRUCCION PRESENTO ATRASO ASOCIADO PRINCIPALMENTE A PROBLEMAS EN DESLINDES DEL TERRENO QUE SE DETECTARON UNA VEZ INICIADA LAS OBRAS._x000a_ADICIONALMENTE SE GENERARON ALGUNOS AUMENTOS DE OBRA, Y OBRAS EXTRAORDINARIAS QUE GENERARON AUMENTOS DE PLAZO."/>
    <s v="Variación de 0 a 30%"/>
    <s v="Dos Años"/>
    <s v="12/09/2016"/>
    <n v="2621092"/>
    <n v="0"/>
    <n v="2621092"/>
    <n v="2205851"/>
    <n v="415241"/>
    <s v="Item_x0009_           N° Contrato_x0009_Monto M$_x0009_Fecha Inicio_x0009_Fecha Término_x0009_días corridos_x0009_Observación_x000a_OOCC_x0009_           36/2016_x0009_        3.168.418 _x0009_12/09/2016_x0009_06/05/2018_x0009_               601_x0009_                No refleja el pago del anticipo para obras civiles_x000a_Consultorías_x0009_   98/2018_x0009_                7.600 _x0009_01/01/2018_x0009_30/04/2018_x0009__x0009__x000a_Consultorías    73/2017_x0009_              20.400 _x0009_01/01/2017_x0009_31/12/2017_x0009__x0009__x000a_Consultorías_x0009_   496/2016_x0009_              11.900 _x0009_01/06/2016_x0009_31/12/2016_x0009__x0009__x000a__x000a__x0009_                           RS_x0009_          TOTAL_x000a_Consultorías_x0009_        28.803.000 _x0009_ 39.900.000 _x000a_OOCC_x0009_          3.090.014.000 _x0009_ 3.168.418.473 _x000a_Equipamiento  201.726.000 _x0009_ 109.721.408 _x000a_Equipos_x0009_            212.691.000 _x0009_ 154.503.581 _x000a__x0009_                 3.533.234.000 _x0009_ 3.472.543.462"/>
    <s v="BIP &gt; SIGFE"/>
    <x v="1"/>
    <n v="2676"/>
    <n v="2676"/>
    <n v="100"/>
    <s v="El proyecto no presentó modificaciones en su magnitud"/>
    <s v="LA INICIATIVA SE AJUSTA A PROGRAMA DE ARQUITECTURA DESARROLLADO EN DISEÑO Y RECOMENDADO PARA EJECUCION."/>
    <x v="2"/>
    <s v="sin observaciones"/>
    <s v="19/12/2018"/>
    <s v="no se ha cumplido el plazo estipulado para realizar la recepción definitiva de la obra"/>
    <s v=""/>
    <s v="SI"/>
    <s v="20/12/2018"/>
    <s v=""/>
    <s v=""/>
    <x v="0"/>
    <s v="LO QUE MAS AFECTO LA BUENA EJECUCIÓN DE LAS OBRAS FUE QUE  EL MUNICIPIO ENTREGO MAL EL POLIGONO DEL TERRENO Y SE DEMORO DEMASIADO TIEMPO EN CORREGIR ESTE ERROR."/>
    <s v="ROGER RIOS SANDOVAL"/>
    <x v="74"/>
    <s v=" "/>
    <s v=""/>
    <s v="LOURDES VELEZ"/>
    <s v="DEPARTAMENTO DE ESTUDIOS - MDS"/>
    <s v="09/11/2015"/>
    <s v="11/01/2016"/>
    <n v="63"/>
    <s v="09/02/2016"/>
    <n v="29"/>
    <s v="NA"/>
    <n v="0"/>
    <s v="01/06/2016"/>
    <n v="113"/>
    <s v="09/09/2016"/>
    <n v="213"/>
    <s v="12/09/2016"/>
    <n v="3"/>
    <s v="28/10/2016"/>
    <n v="46"/>
    <n v="354"/>
    <n v="291"/>
    <s v="Demora en el proceso de decreto de asignación presupuestaria y además del tiempo que toma el proceso de licitación."/>
    <s v="A SUMA ALZADA SIN REAJUSTE"/>
    <n v="1"/>
    <s v=""/>
    <s v=""/>
    <s v=""/>
    <s v=""/>
    <s v="NO"/>
    <s v="MUNICIPIO"/>
    <s v="SI"/>
    <s v="SERVICIO"/>
    <s v="La etapa de Ejecucion fue financiada por MINSAL, y ejcutada como Unidad Tecnica por Servicio de Salud Viña del Mar Quillota"/>
    <n v="27536"/>
    <n v="192854"/>
    <n v="203337"/>
    <n v="0"/>
    <n v="0"/>
    <n v="2954111"/>
    <n v="0"/>
    <n v="0"/>
    <n v="0"/>
    <n v="0"/>
    <n v="3377838"/>
    <n v="28804"/>
    <n v="201726"/>
    <n v="212691"/>
    <n v="0"/>
    <n v="0"/>
    <n v="3090016"/>
    <n v="0"/>
    <n v="0"/>
    <n v="0"/>
    <n v="0"/>
    <n v="3533237"/>
    <s v="El financiamiento del proyecto fue cargado al Sector"/>
    <n v="39900"/>
    <n v="109722"/>
    <n v="154504"/>
    <n v="0"/>
    <n v="0"/>
    <n v="3168418"/>
    <n v="0"/>
    <n v="0"/>
    <n v="0"/>
    <n v="0"/>
    <n v="3472544"/>
    <s v="Item_x0009_           N° Contrato_x0009_Monto M$_x0009_Fecha Inicio_x0009_Fecha Término_x0009_días corridos_x0009_Observación_x000a_OOCC_x0009_           36/2016_x0009_        3.168.418 _x0009_12/09/2016_x0009_06/05/2018_x0009_               601_x0009_                No refleja el pago del anticipo para obras civiles_x000a_Consultorías_x0009_   98/2018_x0009_                7.600 _x0009_01/01/2018_x0009_30/04/2018_x0009__x0009__x000a_Consultorías    73/2017_x0009_              20.400 _x0009_01/01/2017_x0009_31/12/2017_x0009__x0009__x000a_Consultorías_x0009_   496/2016_x0009_              11.900 _x0009_01/06/2016_x0009_31/12/2016"/>
    <n v="39900"/>
    <n v="109721"/>
    <n v="154504"/>
    <n v="0"/>
    <n v="0"/>
    <n v="3168418"/>
    <n v="0"/>
    <n v="0"/>
    <n v="0"/>
    <n v="0"/>
    <n v="3472543"/>
    <s v="Para el caso del Item Obras Civiles, se produce diferencia al incorporar el subtitulo 32 por concepto de anticipo."/>
    <n v="1266692"/>
    <x v="0"/>
    <n v="32300"/>
    <n v="107739"/>
    <n v="154504"/>
    <n v="0"/>
    <n v="0"/>
    <n v="1911308"/>
    <n v="0"/>
    <n v="0"/>
    <n v="0"/>
    <n v="0"/>
    <n v="2205851"/>
    <n v="33506"/>
    <n v="110540"/>
    <n v="158521"/>
    <n v="0"/>
    <n v="0"/>
    <n v="1946364"/>
    <n v="0"/>
    <n v="0"/>
    <n v="0"/>
    <n v="0"/>
    <n v="2248931"/>
    <s v="en cuanto al financiamiento para este proyecto se trabajo con el subtitulo 32 correspondiente a anticipo de obra"/>
    <n v="32411"/>
    <n v="226984"/>
    <n v="239322"/>
    <n v="0"/>
    <n v="0"/>
    <n v="3476918"/>
    <n v="0"/>
    <n v="0"/>
    <n v="0"/>
    <n v="0"/>
    <n v="3975635"/>
    <n v="0"/>
    <n v="41106"/>
    <n v="112523"/>
    <n v="158522"/>
    <n v="0"/>
    <n v="0"/>
    <n v="3348320"/>
    <n v="0"/>
    <n v="0"/>
    <n v="0"/>
    <n v="0"/>
    <n v="3660471"/>
    <n v="41103"/>
    <n v="112523"/>
    <n v="158522"/>
    <n v="0"/>
    <n v="0"/>
    <n v="3251819"/>
    <n v="0"/>
    <n v="0"/>
    <n v="0"/>
    <n v="0"/>
    <n v="3563967"/>
    <n v="-7.9273877003296356"/>
    <n v="-10.35477351416818"/>
    <n v="-6.474095736511476"/>
    <n v="-2.6363820393605075"/>
    <m/>
    <n v="1331.8262331838564"/>
    <n v="1215.1789985052317"/>
    <s v="LOS MONTOS EJECUTADOS DE EQUIPOS Y EQUIPAMIENTO FUERON CONSIDERABLEMENTE MENORES A LOS RECOMENDADOS, NO OBSTANTE AJUSTARSE  A LA NOMINA RECOMENDADA DE EQUIPOS. _x000a_POR SU PARTE EL GASTO DE OBRA CIVIL FUE LEVEMENTE INFERIOR AL RECOMENDADO EN MONEDA DE IGUAL AÑO._x000a_EL CUADRO EN SU COLUMNA COSTOS REALES SUBVALORA EL GASTO EFECTIVO DERIVADO DE PROBLEMAS EN REGISTRO CONTABLE ASOCIADO A USO DEL SUBTIULO 32 -06, PRESTAMOS POR ANTICIPOS A CONTRATISTAS.  NO OBSTANTE, DURANTE LA EVALUACIÓN EX POST EL VALOR MENCIONADO FUE AGREGADO Y ACTUALIZADO. "/>
    <s v="Variación entre el -10% al -20%"/>
    <s v="Variación de 0 a +-10%"/>
    <s v="Grande"/>
    <s v="Grande"/>
    <s v="ROGER RIOS SANDOVAL"/>
    <x v="1"/>
    <s v=" "/>
    <s v=""/>
    <s v="LOURDES VELEZ"/>
    <s v="DEPARTAMENTO DE ESTUDIOS - MDS"/>
    <s v="SI"/>
    <n v="3975632"/>
    <n v="60691"/>
    <n v="1.5265748942558064"/>
    <s v="El valor recomendado el 2015 fue de M$3.533.234.- _x000a_El gasto real fue de M$ 2.472.543.-_x000a_El proyecto en total tiene una disminución de 1,7%"/>
    <x v="0"/>
    <s v="NO"/>
    <m/>
    <m/>
    <m/>
    <m/>
    <s v="LA INICIATIVA PRESENTO AUMENTO DE OBRAS Y OBRAS EXTRAORDINARIAS POR VALOR MENOR AL 10%, DEBIDAMENTE JUSTIFICADAS, DENTRO DEL RANGO NORMAL DE AJUSTES PARA UNA OBRA DE ESTA CATEGORIA."/>
    <x v="0"/>
    <s v="COSTO EQUIVALENTE POR ATENCION"/>
    <n v="8"/>
    <n v="8"/>
    <n v="0"/>
    <x v="1"/>
    <s v=""/>
    <m/>
    <m/>
    <m/>
    <s v="LA INICIATIVA NO PRESENTA DESVIACION EN EL INDICADOR EX POST RESPECTO AL RECOMENDADO._x000a_LO ANTERIOR DERIVADO DE LA MINIMA DESVIACION DE COSTOS RESPECTO DEL COSTO TOTAL ORIGINALMENTE CONSIDERADO PARA LA ETAPA DE EJECUCION."/>
    <x v="1"/>
    <s v="EL PROYECTO SE AJUSTA A LOS MONTOS RECOMENDADOS PARA SU ETAPA DE EJECUCION. NO OBSTANTE SE MOSTRÓ UN SUBREGISTRO EN SIGFE PRODUCTO DEL USO DEL ITEM 32-06 PRESTAMOS, PARA SU CONTABILIZACIÓN (CUENTA TRANSITORIA), QUE AL PARECER NO FUE CERRADA RECONOCIENDO EL GASTO UNA VEZ RECIBIDA LA OBRA QUE GENERA EL ANTICIPO. DICHO VALOR FUE AGREGADO Y ACTUALIZADO. _x000a__x000a_SE SUGIERE QUE EL SECTOR REVISE EL ADECUADO USO DEL ITEM REGISTRO CONTABLE PRESTAMOS A PROVEEDORES."/>
    <s v="MANUEL ESPINAL"/>
    <s v="SEREMI DE DESARROLLO SOCIAL REGION DE VALPARAISO"/>
    <s v="LOURDES VELEZ"/>
    <s v="DEPARTAMENTO DE ESTUDIOS - MDS"/>
  </r>
  <r>
    <s v="30306425-0"/>
    <s v="CONSTRUCCION PARADEROS URBANOS, COMUNA DE TOCOPILLA"/>
    <x v="10"/>
    <x v="10"/>
    <s v="TOCOPILLA"/>
    <s v="TOCOPILLA"/>
    <s v="2 - REGION DE ANTOFAGASTA"/>
    <x v="7"/>
    <x v="7"/>
    <x v="54"/>
    <x v="1"/>
    <x v="1"/>
    <s v="GOBIERNO REGIONAL - REGION DE ANTOFAGASTA"/>
    <s v="GOBIERNO REGIONAL"/>
    <s v="GOBIERNO REGIONAL"/>
    <s v="FINALIZADO"/>
    <x v="0"/>
    <s v="PERFIL"/>
    <s v="LA INEXISTENCIA DE LUGARES SEÑALIZADOS IMPOSIBILITA LA MEDIDA DE ORGANIZAR LAS PARADAS DE LOS TAXIS COLECTIVOS, SITUACIÓN QUE HA GENERADO UNA MALA COSTUMBRE ENTRE CIUDADANOS/AS QUE, DE MANERA IMPRUDENTE, HACEN DE PARADEROS CUALQUIER LUGAR DE LA CALLE, ENTORPECIENDO EL TRÁFICO VEHICULAR Y, EN OCASIONES GENERANDO ACCIDENTES Y CONFLICTOS SOCIALES."/>
    <s v="LA ETAPA DE OBRAS CIVILES CONTEMPLA LA INSTALACIÓN DE FAENAS, ESTRUCTURA DE 11 PARADEROS EN PERFIL DE ACERO CUBIERTO CON MADERA Y QUE EN SU CUBIERTA CUENTA CON PLANCHAS DE POLICARBONATO (POLIBAMBÚ), SUMINISTRO E INSTALACIÓN DE 26 SEÑALETICAS INFORMATIVA DE 60X60 CM CON LA LEYENDA &quot;PARADA MIXTA&quot;, SUMINISTRO E INSTALACIÓN DE 15 PUNTOS CON DEMARCACIONES VIALES SEGÚN MANUAL CONASET, OBRAS ADICIONALES COMO RADIER Y MURETE DE CONTENCIÓN Y LA LIMPIEZA FINAL PARA SU RECEPCIÓN._x000a_LA CONSULTORIA CONTEMPLA CONTRATACIÓN DE LA INSPECCION TÉCNICO DE OBRA DE ACUERDO A TERMINOS DE REFERENCIA ADJUNTOS EN PROYECTO._x000a_LOS GASTOS ADMINISTRATIVOS CONTEMPLAN LOS GASTOS DEL PROCESO DE LICITACIÓN TALES COMO PUBLICACIÓN DE ESTA LICITACIÓN EN DIARIO, FOTOCOPIAS Y PLOTEO DE PLANOS."/>
    <n v="0"/>
    <s v=" "/>
    <s v=" "/>
    <s v=" "/>
    <n v="3"/>
    <n v="4"/>
    <s v="El servicio de inspección técnica fue desarrollado durante el proceso de ejecución de los trabajos y de acuerdo a presupuesto destinado a estas funciones.  Diferencias de plazos entre lo recomendado y el real son debido a tiempos de ejecución del proyecto en términos administrativos y no necesariamente de procesos técnicos. "/>
    <n v="33.333333333333329"/>
    <m/>
    <m/>
    <m/>
    <m/>
    <m/>
    <m/>
    <s v=""/>
    <m/>
    <m/>
    <m/>
    <m/>
    <m/>
    <n v="1"/>
    <n v="0"/>
    <s v="Existe variación entre plazo recomendado y real debido a modificaciones realizadas en el contrato de ejecución del proyecto. Dichas  modificaciones fueron realizadas debido a cambios en el emplazamiento de los paraderos de acuerdo a nuevos recorridos que realizaran las micros en la ciudad.  El plazo de ejecución original era por 60 días el que fue aumentado por un total de 115 días de acuerdo a los decretos (N°1467/17 aumento de 15 días, 1689/17 aumento de 15 días,  15/2018 aumento de 15 días y  92/2018 aumento de 10 días). "/>
    <n v="-100"/>
    <n v="2"/>
    <n v="4"/>
    <s v="El contrato original consideraba un plazo de ejecución de los trabajos por 60 días corridos a partir del 2 de Octubre del 2017 de acuerdo a decreto exento N°1467/17. Por modificaciones en los recorridos de las micros se debió re ubicar el emplazamiento de algunos paraderos por lo que la empresa solicito aumento de plazo  por 15 días de acuerdo a decreto exento 1689/17. Por los motivos antes mencionados es que se solicito un nuevo aumento de plazo de 15 días de acuerdo a decreto exento 1733/2017. La empresa solicita la recepción provisoria por lo que se solicita un tercer aumento de plazo por 15 días corridos de acuerdo a decreto exento 15/2018. Realizada la visita inspectiva para la recepción provisoria es que el municipio ve la posibilidad de realizar una modificación en el contrato para realizar mayores obras considerando algunos arreglos de los paraderos re ubicados entregando mayor seguridad en el uso de estos, por lo que se realiza un cuarto aumento de plazo de 10 días y modificación del contrato de ejecución de acuerdo a decreto exento 92/2018. El proyecto de acuerdo a las modificaciones realizadas es que tiene una vigencia de 115 días corridos realizándose Acta de Recepción Provisoria con fecha 5 de Febrero del 2018. Cumplidos los 180 días de plazos de vigencia de la boleta de Garantía contándose a partir de la fecha de recepción provisoria, es que empresa ejecutora solicita Acta de Recepción Definitiva la que se realiza con fecha 8 de Agosto de acuerdo a decreto exento 1079/2018 de fecha 10 de Agosto del año 2018, cerrando el proyecto en todas sus partes. "/>
    <n v="100"/>
    <s v="Variación del 50% al 100%"/>
    <n v="4"/>
    <n v="55"/>
    <m/>
    <m/>
    <m/>
    <m/>
    <m/>
    <m/>
    <m/>
    <m/>
    <m/>
    <m/>
    <m/>
    <m/>
    <n v="3"/>
    <n v="3"/>
    <n v="7"/>
    <n v="7"/>
    <n v="0"/>
    <s v="Se realizaron modificaciones en los plazos de ejecución por re ubicación de paraderos de acuerdo a nuevos recorridos que se establecieron para las micros según demanda de usuarios en la ciudad.  Los nuevos lugares donde fueron emplazados los paraderos para poder dar cumplimiento a las medidas de seguridad se debieron implementar mayores obras lo que implico una modificación en el contrato original y en un aumento en el plazo de ejecución del proyecto. "/>
    <n v="133.33333333333334"/>
    <n v="133.33333333333334"/>
    <s v="El proyecto duplicó su plazo si se compara la aprobación original y el resultante final, aunque en términos absolutos sólo se extendió 2 meses, tiempo razonable por todas las actuaciones administrativas y modificaciones técnicas que debieron realizarse. Esa variación se debió casi íntegramente por los ajustes que debieron realizarse al modificarse los recorridos del transporte público con posterioridad a la aprobación._x000a_El proyecto completo vio aumentado su plazo en un 133% con respecto a lo recomendado. "/>
    <s v="Variación &gt; al 100%"/>
    <s v="Un año"/>
    <s v="11/10/2017"/>
    <n v="72070"/>
    <n v="0"/>
    <n v="72070"/>
    <n v="34406"/>
    <n v="37664"/>
    <s v="Se realizo contratación a través de licitación publica ID 3506-38-LP17."/>
    <s v="BIP &gt; SIGFE"/>
    <x v="7"/>
    <n v="26"/>
    <n v="26"/>
    <n v="100"/>
    <s v="Se realizo la instalación de 26 paraderos para micros de tocopilla de acuerdo a recorridos y demanda del uso de estos. "/>
    <s v="Las magnitudes no sufrieron modificaciones, respetándose la proyección original. Se realizó la instalación de 26 paraderos para micros de Tocopilla de acuerdo a recorridos y demanda del uso de estos. "/>
    <x v="2"/>
    <s v="La empresa contratista adjudicada solicito recepción provisoria con fecha 26-01-2018, realizándose por parte del municipio recepción provisoria con fecha 30-01-2018 emitiendo observaciones con plazo de subsanación de 6 días.  Empresa contratista solicito nueva recepción provisoria con fecha 2-2-2018 quedando como termino de obra real el día 26-01-2019 y fecha 5-02-2019 la RECEPCIÓN PROVISORIA DEL PROYECTO."/>
    <s v="05/02/2018"/>
    <s v="Con fecha 08-08-2018 la comisión técnica de la Ilustre Municipalidad de Tocopilla procedió a efectuar la RECEPCIÓN FINAL DEL PROYECTO, sin observaciones de la obra, de acuerdo a decreto exento 1079/2018 de fecha 10-08-2018. "/>
    <s v="08/08/2018"/>
    <s v="SI"/>
    <s v="05/02/2018"/>
    <s v="Paraderos ubicados en vías jerárquicas de la ciudad principalmente en Avenida 21 de Mayo son obstaculizadas por vehículos que se estacionan frente a estos, lo que hace que los usuarios deban estar en la calle para hacer parar las micros. Los colectivos en general siguen parando donde el usuario les indica y no en los paraderos como debiese ocurrir.  "/>
    <s v=""/>
    <x v="0"/>
    <s v="La imagen arquitectónica de los paraderos han entregado una identidad a la ciudad. En los sectores mas aislados de la ciudad los paraderos han funcionado de manera correcta tanto para subir a las micros como puntos de resguardo del sol ."/>
    <s v="RICARDO SEGUNDO ZEPEDA ROMERO"/>
    <x v="75"/>
    <s v="LEONARDO OCTAVIO PAZMIÑO FERNANDEZ"/>
    <s v="SEREMI DE DESARROLLO SOCIAL REGION DE ANTOFAGASTA"/>
    <s v="LOURDES VELEZ"/>
    <s v="DEPARTAMENTO DE ESTUDIOS - MDS"/>
    <s v="09/08/2016"/>
    <s v="09/08/2016"/>
    <n v="0"/>
    <s v="27/10/2016"/>
    <n v="79"/>
    <s v="NA"/>
    <n v="0"/>
    <s v="02/10/2017"/>
    <n v="340"/>
    <s v="02/10/2017"/>
    <n v="340"/>
    <s v="11/10/2017"/>
    <n v="9"/>
    <s v="14/12/2017"/>
    <n v="64"/>
    <n v="492"/>
    <n v="492"/>
    <s v="Mencionar que para este proyecto no se ocuparon los recursos por concepto GASTO ADMINISTRATIVO."/>
    <s v="A SUMA ALZADA SIN REAJUSTE"/>
    <n v="1"/>
    <s v=""/>
    <s v=""/>
    <s v=""/>
    <s v=""/>
    <s v="NO"/>
    <s v="MUNICIPIO"/>
    <s v="SI"/>
    <s v="MUNICIPIO"/>
    <s v="Dado que fue un proyecto de una baja complejidad técnica, en términos de solución arquitectónica y estructural, se postuló directamente la etapa de ejecución, con un diseño propio elaborado por la municipalidad de Tocopilla."/>
    <n v="3900"/>
    <n v="0"/>
    <n v="0"/>
    <n v="0"/>
    <n v="1200"/>
    <n v="64497"/>
    <n v="0"/>
    <n v="0"/>
    <n v="0"/>
    <n v="0"/>
    <n v="69597"/>
    <n v="3900"/>
    <n v="0"/>
    <n v="0"/>
    <n v="0"/>
    <n v="1200"/>
    <n v="64497"/>
    <n v="0"/>
    <n v="0"/>
    <n v="0"/>
    <n v="0"/>
    <n v="69597"/>
    <s v="Mencionar que para este proyecto no se ocuparon los recursos por concepto GASTO ADMINISTRATIVO y no es posible corregirlo en la colunma CORREGIDO."/>
    <n v="4278"/>
    <n v="0"/>
    <n v="0"/>
    <n v="0"/>
    <n v="0"/>
    <n v="67793"/>
    <n v="0"/>
    <n v="0"/>
    <n v="0"/>
    <n v="0"/>
    <n v="72071"/>
    <s v="Los contratos fueron: _x000a_- Rosa Andrea Reyes para CONSULTORÍA por un monto de $4.278.000_x000a_- Ing mant indust ltda. Stronger $67.792.764 (donde el primero fue por $65.291.462 más una modificación por $2.501.302)"/>
    <n v="4278"/>
    <n v="0"/>
    <n v="0"/>
    <n v="0"/>
    <n v="0"/>
    <n v="67792"/>
    <n v="0"/>
    <n v="0"/>
    <n v="0"/>
    <n v="0"/>
    <n v="72070"/>
    <s v="Sin observaciones."/>
    <n v="37664"/>
    <x v="0"/>
    <n v="0"/>
    <n v="0"/>
    <n v="0"/>
    <n v="0"/>
    <n v="0"/>
    <n v="34406"/>
    <n v="0"/>
    <n v="0"/>
    <n v="0"/>
    <n v="0"/>
    <n v="34406"/>
    <n v="0"/>
    <n v="0"/>
    <n v="0"/>
    <n v="0"/>
    <n v="0"/>
    <n v="34406"/>
    <n v="0"/>
    <n v="0"/>
    <n v="0"/>
    <n v="0"/>
    <n v="34406"/>
    <s v="Contrato que se apego a lo mandatado, excepto que no incurrió en gastos administrativos."/>
    <n v="4388"/>
    <n v="0"/>
    <n v="0"/>
    <n v="0"/>
    <n v="1350"/>
    <n v="72573"/>
    <n v="0"/>
    <n v="0"/>
    <n v="0"/>
    <n v="0"/>
    <n v="78311"/>
    <n v="73945"/>
    <n v="4389"/>
    <n v="0"/>
    <n v="0"/>
    <n v="0"/>
    <n v="0"/>
    <n v="69556"/>
    <n v="0"/>
    <n v="0"/>
    <n v="0"/>
    <n v="0"/>
    <n v="73945"/>
    <n v="4363"/>
    <n v="0"/>
    <n v="0"/>
    <n v="0"/>
    <n v="0"/>
    <n v="68617"/>
    <n v="0"/>
    <n v="0"/>
    <n v="0"/>
    <n v="0"/>
    <n v="72980"/>
    <n v="-5.5752065482499225"/>
    <n v="-6.8074727688319676"/>
    <n v="-5.4510630675320026"/>
    <n v="-1.3050240043275374"/>
    <n v="-1.3050240043275374"/>
    <n v="2806.9230769230771"/>
    <n v="2639.1153846153848"/>
    <s v="El proyecto contó con dos contratos, uno de obras civiles por M$67.792, y otro por el ítem Consultoría, por un monto de M$4.278 (ambos en moneda 2017). _x000a_Los costos contratados variaron en un -5,58% con respecto al recomendado, en tanto que los costos reales un -6,81% en relación al monto recomendado. La principal variación se produjo en el momento de la contratación del ítem de obras civiles, al adjudicar por un monto inferior al aprobado en más de un 4%. En segundo término, afectó la reducción del costo total el que no fueran utilizados los recursos asignados para el ítem de gastos administrativos._x000a_El proyecto se reevaluó una vez debido a una modificación en el recorrido del transporte público, que obligo a reubicar un paradero y generar mejoras técnicas para adecuarse a los terrenos, como hormigones de respaldo y ampliar veredas."/>
    <s v="Variación de 0 a +-10%"/>
    <s v="Variación de 0 a +-10%"/>
    <s v="Pequeño"/>
    <s v="Pequeño"/>
    <s v="SORAYA MAKARENA SILVA PORTILLA"/>
    <x v="21"/>
    <s v="LEONARDO OCTAVIO PAZMIÑO FERNANDEZ"/>
    <s v="SEREMI DE DESARROLLO SOCIAL REGION DE ANTOFAGASTA"/>
    <s v="LOURDES VELEZ"/>
    <s v="DEPARTAMENTO DE ESTUDIOS - MDS"/>
    <s v="SI"/>
    <n v="78311"/>
    <n v="2501"/>
    <n v="3.1936764950007026"/>
    <s v="Contrato con Ing mant indust ltda. Stronger $67.792.764 (donde el primero fue por $65.291.462 más una modificación por $2.501.302)"/>
    <x v="0"/>
    <s v="SI"/>
    <n v="1"/>
    <n v="78312"/>
    <n v="73945"/>
    <n v="-5.5764122995198733"/>
    <s v="Existe un error en la determinación del monto reevaluado, el que sólo se encuentra reflejado en el historial rate, donde se señala como proyecto reevaluado un valor de M$115.296, que daba 47,23% de incremento, lo que no es real._x000a_Para corregirlo se tomó el valor de los contratos informados para el 2017, donde el valor final del contrato de obras civiles fue por M$67.793 (contrato original por $65.292 más un incremento por $2.501), al adicionar la consultoría por M$4.278 y sin incluir los gastos administrativos (no utilizados), da un costo total final de M$72.071. Esto, llevado a moneda 2018, da un valor de M$73.945.-_x000a_En este nuevo escenario, la variación se produjo en sentido negativo con un menor valor de poco menos del 6%, el que se vio explicado principalmente por menores valores en el proceso de adjudicación y la no utilización de los gastos administrativos. _x000a__x000a_El proceso de reevaluación se debió a una modificación en el recorrido del transporte público, que obligo a reubicar un paradero y generar mejoras técnicas para adecuarse a los terrenos, como hormigones de respaldo y ampliar veredas."/>
    <x v="1"/>
    <s v="VALOR ACTUALIZADO COSTOS INV. OPER. Y MANTEN."/>
    <n v="78296"/>
    <n v="77784"/>
    <n v="-0.65392868090323741"/>
    <x v="0"/>
    <s v=""/>
    <m/>
    <m/>
    <m/>
    <s v="El indicador original corresponde al calculado para el proceso 2016 (moneda 2014), por lo que al actualizarlo da un valor de M$88.099._x000a_Se utilizó la misma planilla original, sólo rebajando las partidas modificadas y manteniendo todos los restantes valores, quedando un VAC de M$77.784, que llevado a moneda 2018 da M$87.523. Igualmente, la variación es marginalmente negativa, no superando el percentil."/>
    <x v="1"/>
    <s v="Este es un proyecto de baja complejidad y magnitud, lo que explica la baja inversión y duración estimada. Estos aspectos se vieron alterados: primero marginalmente en los costos, con una rebaja en la contratación del ítem de obras civiles (-4%) y la no utilización del ítem de gastos administrativos. En segundo término en los plazos, donde el incremento fue más significativo, con un 30% (1 mes) extra, lo que tuvo su explicación en modificaciones del trazado del recorrido del transporte público, lo que obligo a gestionar el desplazamiento de un paradero._x000a_Con respecto a los costos, el proyecto presentó variación negativa de sus costos reales versus el monto recomendado. Esto se debe principalmente a la contratación del ítem obras civiles por un inferior al aprobado, aproximadamente un 5%. _x000a_Con respecto a las magnitudes,en unidades de paraderos, estas no sufrieron modificaciones, ejecutándose la cantidad establecida en el proyecto original."/>
    <s v="LEONARDO OCTAVIO PAZMIÑO FERNANDEZ"/>
    <s v="SEREMI DE DESARROLLO SOCIAL REGION DE ANTOFAGASTA"/>
    <s v="LOURDES VELEZ"/>
    <s v="DEPARTAMENTO DE ESTUDIOS - MDS"/>
  </r>
  <r>
    <s v="30367524-0"/>
    <s v="CONSTRUCCION SAR IRIS VELIZ HUME, COMUNA ARICA"/>
    <x v="15"/>
    <x v="15"/>
    <s v="ARICA - REGION XV "/>
    <s v="ARICA - REGION XV"/>
    <s v="15 - REGION DE ARICA Y PARINACOTA"/>
    <x v="1"/>
    <x v="1"/>
    <x v="2"/>
    <x v="0"/>
    <x v="0"/>
    <s v="MINISTERIO DE SALUD"/>
    <s v="MINISTERIO DE SALUD"/>
    <s v="MINISTERIO"/>
    <s v="FINALIZADO"/>
    <x v="0"/>
    <s v="PERFIL"/>
    <s v="ENTREGAR ATENCIÓN DE URGENCIA, OPORTUNA, RESOLUTIVA Y DE CALIDAD A LA POBLACIÓN_x000a_CARGO EN HORARIO NO HÁBIL (COMPLEMENTARIO AL FUNCIONAMIENTO DE CESFAM),_x000a_EVITANDO QUE ESTA POBLACIÓN CONCURRA A UN SERVICIO DE EMERGENCIA HOSPITALARIA,"/>
    <s v="EL PROYECTO CONSISTE EN LA CONSTRUCCIÓN DE UN SERVICIO DE ATENCIÓN PRIMARIA DE URGENCIA DE ALTA RESOLUCIÓN (SAR) ALEDAÑO AL CESFAM IRIS VELIZ HUME. CUYO PMA CONSISTE EN: 1 BOX DE CATEGORIZACIÓN, 1 DE PROCEDIMIENTOS, 1 DE REANIMACION, 1 BOX DE ATENCION, 1 BOX MEDICO LEGAL, 1 BOX RAYOS X, 01 BOX TRATAMIENTO RESPIRATORIO, OFICINA DE CARABINERO, ZONAS ADMINISTRATIVAS ENTRE OTROS. EL SAR SERA CONSTRUIDO EN 1 SOLO NIVEL Y EN TOTAL SUMAN 496, 29 M2 SEGÚN PMA PROPUESTO"/>
    <n v="189644"/>
    <s v=" "/>
    <s v=" "/>
    <s v=" "/>
    <n v="13"/>
    <n v="29"/>
    <s v="Se distinguen 2 periodos de consultorias: el primero durante el segundo semestre de 2015 y primero de 2016, durante el cual se desarrollaron los proyectos de especialidades y el segundo periodo durante 2017, cuando se efectuó la contratación e inicio de la obra."/>
    <n v="123.07692307692308"/>
    <n v="1"/>
    <n v="26"/>
    <s v="Los equipos y equipamientos se retrasaron en su adquisición por restricciones presupuestarias el año 2017 y debido a que la obra se inició en agosto 2016 y terminó en marzo 2018."/>
    <n v="2500"/>
    <n v="1"/>
    <n v="31"/>
    <s v="Los equipos y equipamientos se retrasaron en su adquisición por restricciones presupuestarias el año 2017 y debido a que la obra se inició en agosto 2016 y terminó en marzo 2018."/>
    <n v="3000"/>
    <m/>
    <m/>
    <m/>
    <m/>
    <n v="6"/>
    <n v="6"/>
    <s v="No hay observaciones."/>
    <n v="0"/>
    <n v="6"/>
    <n v="8"/>
    <s v="Mediante Res. Ex. 337, de fecha 02/02/2018, se aprueba aumento de plazo de 37 días corridos, quedando el plazo total en 217 días corridos finalizando el 12/03/2018, el retraso adicional fue responsabilidad de la empresa contratista."/>
    <n v="33.333333333333329"/>
    <s v="Variación de 30% al 50%"/>
    <n v="1"/>
    <n v="37"/>
    <m/>
    <m/>
    <m/>
    <m/>
    <n v="1"/>
    <n v="4"/>
    <s v="Los 90 días corridos sólo contemplaban la entrega en Arica, posteriormente se realizaron las capacitaciones y revisión del SSA, siendo el visto bueno final el 12-12-2016."/>
    <n v="300"/>
    <m/>
    <m/>
    <m/>
    <m/>
    <n v="13"/>
    <n v="13"/>
    <n v="42"/>
    <n v="42"/>
    <n v="0"/>
    <s v="Hubo dificultades para adjudicar la obra civil, por lo que se retrasó el inicio de la obra y los equipos y equipamientos se retrasaron en su adquisición por restricciones presupuestarias el año 2017."/>
    <n v="223.07692307692309"/>
    <n v="223.07692307692309"/>
    <s v="El proyecto tuvo una duración total de 42 meses, un 223,08% por sobre el plazo recomendado. La principal causa es el retraso en los ítems Equipos y Equipamientos.  Estos se retrasaron en su adquisición por restricciones presupuestarias el año 2017 y debido a que la obra se inició en agosto 2016 y terminó en marzo 2018._x000a_En relación a la consultoria se distinguen 2 periodos de consultorias: el primero durante el segundo semestre de 2015 y primero de 2016, durante el cual se desarrollaron los proyectos de especialidades y el segundo periodo durante 2017, cuando se efectuó la contratación e inicio de la obra._x000a_En relación a las obras civiles, se retrasó la contratación de obras civiles por no haber demasiados oferentes o que estos no cumplían con lo solicitado, por lo que en 2017 se efectuó un trato directo."/>
    <s v="Variación &gt; al 100%"/>
    <s v="Mayor a 3 años"/>
    <s v="07/08/2017"/>
    <n v="1085379"/>
    <n v="961"/>
    <n v="1086340"/>
    <n v="889525"/>
    <n v="196815"/>
    <s v="Se desconoce diferencia de BIP con SIGFE, ya que lo ingresado en BIP es lo efectivamente pagado por el Subdepartamento de Recursos Financieros del SSA. La Sección de Gestión de Inversiones no ingresa información al sistema SIGFE."/>
    <s v="BIP &gt; SIGFE"/>
    <x v="1"/>
    <n v="496"/>
    <n v="464"/>
    <n v="93.548387096774192"/>
    <s v="Permiso de edificación DOM N° 17.744/2017: 464,31 m2 / Recepción Definitiva DOM  N° 11871/2018: 464,31 m2."/>
    <s v="DE acuerdo a lo informado por la Unidad Técnica el Permiso de edificación DOM N° 17.744/2017 y la Recepción DOM  N° 11871/2018, indican una superficie edificada de 464,31 m2."/>
    <x v="1"/>
    <s v="Se desarrolla recepción sin observaciones y se inicia periodo de garantía del mismo"/>
    <s v="11/04/2018"/>
    <s v="Pendiente, debido a que el edificio ha presentado problemas de filtración de aguas lluvia en la techumbre de la sala de espera. Este inconveniente se ha dado durante el periodo de garantía"/>
    <s v=""/>
    <s v="SI"/>
    <s v="18/01/2019"/>
    <s v="Debido a lluvia estival se detectó filtración en la techumbre de la sala de espera, por lo que se está resolviendo con el contratista._x000a_Se han reportado problemas de voltaje (electricidad) y de presión de agua potable, que se dan en el sector poblacional, no siendo responsabilidad del contratista, y que están siendo resueltas por las compañías de servicios básicos."/>
    <s v=""/>
    <x v="0"/>
    <s v=""/>
    <s v="ROCÍO  ZÚÑIGA HERRERA"/>
    <x v="76"/>
    <s v=" "/>
    <s v=""/>
    <s v=" "/>
    <s v=""/>
    <s v="05/06/2015"/>
    <s v="05/06/2015"/>
    <n v="0"/>
    <s v="30/06/2015"/>
    <n v="25"/>
    <s v="01/03/2016"/>
    <n v="245"/>
    <s v="01/07/2015"/>
    <m/>
    <s v="20/07/2017"/>
    <n v="506"/>
    <s v="07/08/2017"/>
    <n v="18"/>
    <s v="01/09/2017"/>
    <n v="25"/>
    <n v="819"/>
    <n v="819"/>
    <s v="El proyecto se retrasó en la adjudicación de obras civiles, por lo que en 2017 se efectúa trato directo con empresa interesada, después de varias licitaciones sin poder adjudicar."/>
    <s v="A SUMA ALZADA SIN REAJUSTE"/>
    <n v="1"/>
    <s v=""/>
    <s v=""/>
    <s v=""/>
    <s v=""/>
    <s v=""/>
    <s v=""/>
    <s v="SI"/>
    <s v="SERVICIO"/>
    <s v="No existe registro en el SNI de que exista una etapa previa a la ejecución del proyecto"/>
    <n v="28408"/>
    <n v="14740"/>
    <n v="179012"/>
    <n v="0"/>
    <n v="956"/>
    <n v="705837"/>
    <n v="0"/>
    <n v="47705"/>
    <n v="0"/>
    <n v="0"/>
    <n v="976658"/>
    <n v="28408"/>
    <n v="14740"/>
    <n v="179012"/>
    <n v="0"/>
    <n v="956"/>
    <n v="705837"/>
    <n v="0"/>
    <n v="47705"/>
    <n v="0"/>
    <n v="0"/>
    <n v="976658"/>
    <s v="Sin observaciones"/>
    <n v="25353"/>
    <n v="13673"/>
    <n v="153440"/>
    <n v="0"/>
    <n v="961"/>
    <n v="847298"/>
    <n v="0"/>
    <n v="45613"/>
    <n v="0"/>
    <n v="0"/>
    <n v="1086338"/>
    <s v="Sin observaciones"/>
    <n v="25353"/>
    <n v="13673"/>
    <n v="153440"/>
    <n v="0"/>
    <n v="961"/>
    <n v="847298"/>
    <n v="0"/>
    <n v="45613"/>
    <n v="0"/>
    <n v="0"/>
    <n v="1086338"/>
    <s v="Los montos correctos son los informados en el BIP."/>
    <n v="196813"/>
    <x v="0"/>
    <n v="28574"/>
    <n v="16090"/>
    <n v="29461"/>
    <n v="0"/>
    <n v="925"/>
    <n v="768862"/>
    <n v="0"/>
    <n v="45613"/>
    <n v="0"/>
    <n v="0"/>
    <n v="889525"/>
    <n v="30053"/>
    <n v="16707"/>
    <n v="29932"/>
    <n v="0"/>
    <n v="978"/>
    <n v="781638"/>
    <n v="0"/>
    <n v="48203"/>
    <n v="0"/>
    <n v="0"/>
    <n v="907511"/>
    <s v="Se retrasó la contratación de obras civiles por no haber demasiados oferentes o que estos no cumplian con lo solicitado, por lo que en 2017 se efectúa trato directo._x000a_Durante 2017, Entidad Financiera reduce los recursos para adquisición de equipos y equipamiento por no estar contratada la obra civil a principios de ese año, por lo que durante 2018 se liberan recursos y se hace posible la compra de lo restante."/>
    <n v="33436"/>
    <n v="17349"/>
    <n v="210693"/>
    <n v="0"/>
    <n v="1125"/>
    <n v="830753"/>
    <n v="0"/>
    <n v="56148"/>
    <n v="0"/>
    <n v="0"/>
    <n v="1149504"/>
    <n v="0"/>
    <n v="27325"/>
    <n v="13673"/>
    <n v="153440"/>
    <n v="0"/>
    <n v="1015"/>
    <n v="869319"/>
    <n v="0"/>
    <n v="48203"/>
    <n v="0"/>
    <n v="0"/>
    <n v="1112975"/>
    <n v="27325"/>
    <n v="13673"/>
    <n v="153440"/>
    <n v="0"/>
    <n v="1015"/>
    <n v="868949"/>
    <n v="0"/>
    <n v="48203"/>
    <n v="0"/>
    <n v="0"/>
    <n v="1112605"/>
    <n v="-3.177805383887311"/>
    <n v="-3.2099931796670589"/>
    <n v="4.5977564932055515"/>
    <n v="-3.3244232799478635E-2"/>
    <m/>
    <n v="2397.8556034482758"/>
    <n v="1872.7349137931035"/>
    <s v="En relación a los costos, en el total de las partidas se visualiza una variación de -3,21% respecto a lo recomendado, siendo los valores contratados menores a los recomendados._x000a_Ahora bien , en relación a las 2 partidas mas incidentes: Obras Civiles tiene una variación de 4,60% del valor recomendado sobre el contratado, no siendo un valor incidente para haber tomado una decisión de inversión, ya que los análisis de sensibilidad generalmente son al 30%. Cabe señalar que si bien existieron modificaciones de contratos en cuanto a sus montos, los aumentos de obras, obras extraordinarias y disminuciones de obra sólo presentan un leve aumento del contrato en M$370._x000a_Equipos tiene una variación de -27%, siendo el valor contrato menor al recomendado._x000a_El proyecto no tuvo reevaluación ni modificaciones inferiores al 10%."/>
    <s v="Variación de 0 a +-10%"/>
    <s v="Variación de 0 a +-10%"/>
    <s v="Mediano"/>
    <s v="Grande"/>
    <s v="MONICA ABARZA LOZANO"/>
    <x v="31"/>
    <s v=" "/>
    <s v=""/>
    <s v=" "/>
    <s v=""/>
    <s v="NO"/>
    <m/>
    <m/>
    <m/>
    <s v=" "/>
    <x v="1"/>
    <s v="NO"/>
    <m/>
    <m/>
    <m/>
    <m/>
    <s v="Sin modificaciones ni reevaluación"/>
    <x v="0"/>
    <s v="COSTO EQUIVALENTE POR ATENCION"/>
    <n v="9.99"/>
    <n v="10.08"/>
    <n v="0.9009009009008917"/>
    <x v="2"/>
    <s v=""/>
    <m/>
    <m/>
    <m/>
    <s v="En relación a los indicadores económicos, luego de realizar los ajustes de año, se visualiza un incremento del 0,9% debido a que la inversión fue mayor a la recomendada."/>
    <x v="1"/>
    <s v="Lo mas interpretativo para analizar en este proyectos, es lo relacionado a los plazos, lo cual se explica por el retraso en la contratación de obras civiles por no haber demasiados oferentes o que estos no cumplían con lo solicitado, por lo que en 2017 se efectúa trato directo. Durante 2017, la Institución Financiera reduce los recursos para adquisición de equipos y equipamiento por no estar contratada la obra civil a principios de ese año, por lo que durante 2018 se liberan recursos y se hace posible la compra de lo restante._x000a_En relación a los costos, el proyecto no indica variaciones significativas en relación a los montos recomendados. Cabe señalar que si bien existieron modificaciones de contratos en cuanto a sus montos, los aumentos de obras, obras extraordinarias y disminuciones de obra, esta sólo representaron un leve aumento del contrato en M$370. _x000a_El proyecto no tuvo reevaluaciones ni modificaciones inferiores al 10%._x000a_Con respecto a la magnitud, se construyeron los 464 metros cuadrados estipulados en el diseño original. _x000a_Finalmente, el proyecto se encuentra en operación, habiéndose ejecutado según lo establecido en el diseño original. No obstante, debido a la lluvia estival se detectó filtración en la techumbre de la sala de espera, situación que se está resolviendo con el contratista. Adicionalmente, se han reportado problemas de voltaje (electricidad) y de presión de agua potable, que se dan en el sector poblacional, no siendo responsabilidad del contratista, y que están siendo resueltas por las compañías sanitarias respectivas."/>
    <s v="CARLO ANGELLO  FOCACCI LE-BLANC"/>
    <s v="SEREMI DE DESARROLLO SOCIAL REGION DE ARICA Y PARINACOTA"/>
    <s v="LOURDES VELEZ"/>
    <s v="DEPARTAMENTO DE ESTUDIOS - MDS"/>
  </r>
  <r>
    <s v="30121998-0"/>
    <s v="REPOSICION Y REST. PARROQUIA NATIVIDAD DE MARIA, COMUNA DE LOLOL"/>
    <x v="7"/>
    <x v="7"/>
    <s v="COLCHAGUA"/>
    <s v="LOLOL"/>
    <s v="6 - REGION DEL LIBERTADOR GENERAL BERNARDO O'HIGGINS"/>
    <x v="5"/>
    <x v="13"/>
    <x v="55"/>
    <x v="1"/>
    <x v="1"/>
    <s v="GOBIERNO REGIONAL - REGION DEL LIBERTADOR GENERAL BERNARDO O'HIGGINS"/>
    <s v="GOBIERNO REGIONAL"/>
    <s v="GOBIERNO REGIONAL"/>
    <s v="FINALIZADO"/>
    <x v="1"/>
    <s v="PERFIL"/>
    <s v="DEBIDO AL FUERTE SISMO DEL 27 DE FEBRERO DE 2010 LAS ESTRUCTURA PARROQUIAL SUFRIO EL COLAPSO APROXIMADO AL 80% DE SU CONSTRUCCION, DEBIENDO LA COMUNIDAD LOLOLINA EN GENERAL ASISTIR A LOS RESPONSOS Y ACTIVIDADES PROPIAS EN UN LUGAR PROVISORIO SIN LAS CONDICIONES DE HABITABILIDAD"/>
    <s v="COMPRENDE LA REPOSICION DE LA NAVE PRINCIPAL EN ALBAÑILERIA DE LADRILLO Y PILARES INTERMEDIOS ESTRUCTURALES. LA RESTAURACION DE VELATORIO, OFICINA Y SALAS PARROQUIALES, ADEMAS DEL EQUIPAMIENTO NECESARIO PARA EL BUEN FUNCIONAMIENTO."/>
    <n v="1949"/>
    <s v=" "/>
    <s v=" "/>
    <s v=" "/>
    <n v="12"/>
    <n v="0"/>
    <s v="Si bien al mandato dispone de recursos para  consultorias, esta unidad técnica no consideró necesaria la contratación de Asesoría a la Inspección Fiscal del proyecto._x000a_El sistema solicitaba colocar fecha por lo que se colocó la fecha de inicio y término del primer contrato."/>
    <n v="-100"/>
    <n v="8"/>
    <n v="18"/>
    <s v="El convenio mandato no contempla equipamiento._x000a_El sistema solicitaba colocar fecha por lo que se validó la fecha de inicio y término."/>
    <n v="125"/>
    <n v="8"/>
    <n v="2"/>
    <s v="El convenio mandato no contempla equipos._x000a_El sistema solicitaba colocar fecha por lo que se validó la fecha de inicio y término."/>
    <n v="-75"/>
    <m/>
    <m/>
    <m/>
    <m/>
    <n v="4"/>
    <n v="42"/>
    <s v="Corresponde a la primera publicación en el diario oficial el 27/11/2014 (primer contrato liquidado anticipadamente) y el 14/05/2018 se gastó por última vez una vez liquidado el contrato de reanudación de los trabajos."/>
    <n v="950"/>
    <n v="12"/>
    <n v="25"/>
    <s v="La fecha de inicio corresponde al primer contrato efectuado mediante resolución DA N° 12 del 13/10/2014, el que se liquidó anticipadamente mediante Resolución DA N° 15 de fecha 29/10/2015 , con fecha de termino anticipado 15/05/2015, por problemas estructurales no considerados en el proyecto contratado. _x000a_Mediante Resolución DA N° 3 de 10/02/2016 se adjudicó la reanudación del proyecto, cuya fecha de entrega de terreno fue el 31/03/2016. _x000a_El presente contrato no tuvo aumento de plazo y ni de monto."/>
    <n v="108.33333333333334"/>
    <s v="Variación &gt; al 100%"/>
    <n v="0"/>
    <n v="0"/>
    <m/>
    <m/>
    <m/>
    <m/>
    <m/>
    <m/>
    <m/>
    <m/>
    <m/>
    <m/>
    <m/>
    <m/>
    <n v="14"/>
    <n v="14"/>
    <n v="46"/>
    <n v="46"/>
    <n v="0"/>
    <s v="El presente contrato tuvo tiempo muerto desde el 29/10/2015 fecha término del primer contrato,  hasta la contratación de la reanudación del proyecto cuyo inicio fue el 25/03/2016, totalizando 148 días."/>
    <n v="228.57142857142856"/>
    <n v="228.57142857142856"/>
    <s v="LA INICIATIVA PRESENTA UN NOTABLE RETRASO EN SU PROCESO COMPLETO , CONSIDERO UNA LIQUIDACIÓN DE CONTRATO LO CUAL GENERO TIEMPOS DE INACTIVIDAD IMPORTANTE EN LA OBRA, ADEMAS EN EL PROCESO DE PRODUJERON 3 REEVALUCIONES  PRODUCTO DE INDEFINICIONES Y HALLAZGOS PROPIOS DE ESTAS TIPOLOGIA CONSTRUCTIVA QUE INCREMENTO AUN MAS EL TIEMPO DE EJECUCIÓN Y EL PRESUPUESTO TOTAL DE LA OBRA."/>
    <s v="Variación &gt; al 100%"/>
    <s v="Mayor a 3 años"/>
    <s v="25/11/2014"/>
    <n v="1355966"/>
    <n v="15812"/>
    <n v="1371778"/>
    <n v="1371779"/>
    <n v="-1"/>
    <s v="El costo de obras civiles corresponde a lo ejecutado en los dos contratos. _x000a_El primero adjudicado por un monto de $837.095.978 y liquidado con un 77% de avance equivalente a 597.132.574.-  El segundo contrato adjudicado por un valor de $699.998.303.- por lo que ambos suman: $1.297.130.877.- sin aumentos._x000a_Los Gastos Administrativos realmente utilizados fueron $7.980.095.- devolviéndose el saldo de $7.831.905 al mandante GORE."/>
    <s v="BIP = SIGFE"/>
    <x v="1"/>
    <n v="914"/>
    <n v="1265"/>
    <n v="138.40262582056891"/>
    <s v="Conforme  certificado recepción definitiva N° 1 de fecha 20-03-2017 de Dirección de Obras Municipales de Lolol"/>
    <s v="LA MAGNITUD DEL PROYECTO SE AJUSTO DEBIDO A INDEFINICIONES DEL DISEÑO , CONSIDERAR QUE LA INCIAITVA POSTULO A ETAPA DE EJECUCION CON EL DISEÑO Y EVALUCION DE DAÑOS. POR TANTO SE REPARARON LA TOTALIDAD DE LA INFRAESTRUCTURA."/>
    <x v="0"/>
    <s v="Término de obra 12/12/2016._x000a_Mediante Resolución DA  N° 270 de 29/12/2016, se designa comisión de Recepción Provisional de la obra._x000a_La comisión emite acta de Recepción Provisional con reserva el 05/01/2017, quedando pendiente la obtención de la recepción definitiva en DOM, que se había solicitado con anterioridad al término de la obra._x000a_Con fecha 31/07/2019, se emite Recepción Provisional con recepción definitiva de obra DOM. "/>
    <s v="31/07/2017"/>
    <s v="Mediante Resolución DA N° 340 del 21/12/2017 se designa comisión de Recepción Definitiva._x000a_Con fecha 13/12/2017, se emite Recepción Definitiva.  No hubieron observaciones a subsanar."/>
    <s v="12/01/2018"/>
    <s v="SI"/>
    <s v="14/02/2017"/>
    <s v="no se visualiza"/>
    <s v=""/>
    <x v="0"/>
    <s v="Describiría de manera exitosa la ejecución del contrato, ya que pese a que se debió liquidar anticipadamente, fue posible reanudar las obras sin aumentos de montos ni plazos."/>
    <s v="YASNA CARDENAS"/>
    <x v="77"/>
    <s v=" "/>
    <s v=""/>
    <s v="LOURDES VELEZ"/>
    <s v="DEPARTAMENTO DE ESTUDIOS - MDS"/>
    <s v="05/12/2012"/>
    <s v="16/09/2013"/>
    <n v="285"/>
    <s v="06/11/2013"/>
    <n v="51"/>
    <s v="17/06/2014"/>
    <n v="223"/>
    <s v="13/10/2014"/>
    <n v="118"/>
    <s v="13/10/2014"/>
    <n v="118"/>
    <s v="25/11/2014"/>
    <n v="43"/>
    <s v="27/01/2015"/>
    <n v="63"/>
    <n v="783"/>
    <n v="498"/>
    <s v="FECHA DEL PRIMER GASTO ADMINISTRATIVO FUE EL 17.06.2014"/>
    <s v="A SUMA ALZADA SIN REAJUSTE"/>
    <n v="1"/>
    <s v=""/>
    <s v=""/>
    <s v=""/>
    <s v=""/>
    <s v=""/>
    <s v=""/>
    <s v="SI"/>
    <s v="MUNICIPIO"/>
    <s v="LA INICIATIVA POSTULO A ETAPA DE EJECUCIÓN, CONTABA CON ANTECEDENTES DE EVALUACION DE  DAÑOS ESTRUCTURALES, LOS CUALES AL TRANSCURSO DEL TIEMPO NO FUERON SUFICIENTES PARA LA ENVERGADURA DEL PROYECTO._x000a_SE REEVALUO EN 3 OPORTUNIDADES"/>
    <n v="18000"/>
    <n v="49559"/>
    <n v="2273"/>
    <n v="0"/>
    <n v="501"/>
    <n v="670841"/>
    <n v="0"/>
    <n v="0"/>
    <n v="0"/>
    <n v="0"/>
    <n v="741174"/>
    <n v="34200"/>
    <n v="51760"/>
    <n v="2374"/>
    <n v="0"/>
    <n v="15812"/>
    <n v="700628"/>
    <n v="0"/>
    <n v="0"/>
    <n v="0"/>
    <n v="0"/>
    <n v="804774"/>
    <s v="SIN OBSERVACIONES"/>
    <n v="0"/>
    <n v="54649"/>
    <n v="4185"/>
    <n v="0"/>
    <n v="15812"/>
    <n v="1474190"/>
    <n v="0"/>
    <n v="0"/>
    <n v="0"/>
    <n v="0"/>
    <n v="1548836"/>
    <s v="PRIMER CONTRATO OBRAS CIVILES POR UN MONTO DE 774.191.701 (TÉRMINO ANTICIPADO CONTRATO)_x000a_SEGUNDO CONTRATO OBRAS CIVILES POR UN MONTO DE 699.998.303"/>
    <n v="0"/>
    <n v="54650"/>
    <n v="4185"/>
    <n v="0"/>
    <n v="15812"/>
    <n v="1297131"/>
    <n v="0"/>
    <n v="0"/>
    <n v="0"/>
    <n v="0"/>
    <n v="1371778"/>
    <s v="SIN OBSERVACIONES"/>
    <n v="-1"/>
    <x v="1"/>
    <n v="0"/>
    <n v="54650"/>
    <n v="4185"/>
    <n v="0"/>
    <n v="15812"/>
    <n v="1297132"/>
    <n v="0"/>
    <n v="0"/>
    <n v="0"/>
    <n v="0"/>
    <n v="1371779"/>
    <n v="0"/>
    <n v="55490"/>
    <n v="4294"/>
    <n v="0"/>
    <n v="17792"/>
    <n v="1382251"/>
    <n v="0"/>
    <n v="0"/>
    <n v="0"/>
    <n v="0"/>
    <n v="1459827"/>
    <s v="SIN OBSERVACIONES"/>
    <n v="42081"/>
    <n v="63687"/>
    <n v="2921"/>
    <n v="0"/>
    <n v="19455"/>
    <n v="862070"/>
    <n v="0"/>
    <n v="0"/>
    <n v="0"/>
    <n v="0"/>
    <n v="990214"/>
    <n v="1653996"/>
    <n v="0"/>
    <n v="55490"/>
    <n v="4294"/>
    <n v="0"/>
    <n v="17792"/>
    <n v="1681653"/>
    <n v="0"/>
    <n v="0"/>
    <n v="0"/>
    <n v="0"/>
    <n v="1759229"/>
    <n v="0"/>
    <n v="55490"/>
    <n v="4294"/>
    <n v="0"/>
    <n v="17792"/>
    <n v="1382251"/>
    <n v="0"/>
    <n v="0"/>
    <n v="0"/>
    <n v="0"/>
    <n v="1459827"/>
    <n v="77.661495393924952"/>
    <n v="47.425405013461727"/>
    <n v="60.340923590891691"/>
    <n v="-17.018932725642877"/>
    <n v="-11.739387519679612"/>
    <n v="1154.0134387351779"/>
    <n v="1092.6885375494071"/>
    <s v="DADO QUE LA INICIATIVA CONTEMPLO TRES REEVALUCIONES POR  LOS HALLAZGOS TECNICOS SUMADO A REFUERZOS ESTRUCTURALES NO CONSIDERADOS EN ETAPA INICIAL TENIENDO EN CONSIDERACIÓN  LA DATA DE LA INFRAESTRUCTURA,  LLEVA A ENTENDER LO COMPLEJO DEL DESARROLLO DE ESTA TIPOLOGÍA DE INFRAESTRUCTURAS. AUNQUE EXISTIERON VARIADAS Y COMPLEJAS SITUACIONES TÉCNICAS DURANTE EL DESARROLLO DE LA OBRA , EL SNI A TRAVÉS  DE LA ALTERNATIVA DE REEVALUACIONES PERMITE DESTRABAR  LOS  PROBLEMAS PRESENTADO EN EL TRANSCURSO DE LA OBRA. _x000a_ ADEMÁS EL PROYECTO TUBO UN TERMINO DE ANTICIPADO DE OBRA , EL PRESUPUESTO INICIAL CON EL CUAL FUE RECOMENDADO SE INCREMENTO NOTABLEMENTE , TENIENDO ADEMAS EN CONSIDERACIÓN EL AUMENTO EN EL VALOR DE LOS MATERIALES DE CONSTRUCCIÓN , ESTO PRODUJO INCREMENTOS PRÁCTICAMENTE EN TODOS LOS ÍTEM DE LA INICIATIVA."/>
    <s v="Variación Mayor a 20%"/>
    <s v="Variación Mayor a 20%"/>
    <s v="Grande"/>
    <s v="Grande"/>
    <s v="JUAN ANTONIO LOBOS"/>
    <x v="8"/>
    <s v=" "/>
    <s v=""/>
    <s v="LOURDES VELEZ"/>
    <s v="DEPARTAMENTO DE ESTUDIOS - MDS"/>
    <s v="NO"/>
    <m/>
    <m/>
    <m/>
    <s v=" "/>
    <x v="1"/>
    <s v="SI"/>
    <n v="3"/>
    <n v="952453"/>
    <n v="1653996"/>
    <n v="73.656442890095363"/>
    <s v="LOS HALLAZGOS TECNICOS SUMADO A REFUERZOS ESTRUCTURALES NO CONSIDERADOS EN ETAPA INICIAL TENIENDO EN CONSIDERACIÓN  LA DATA DE LA INFRAESTRUCTURA  LLEVA A ENTENDER LO COMPLEJO DEL DESARROLLO DE ESTA TIPOLOGIA DE INFRAESTRUCTURAS._x000a_AUNQUE EXISTIERON VARIADAS Y COMPLEJAS SITUACIONES TÉCNICAS DURANTE EL DESARROLLO DE LA OBRA , EL SNI A TRAVÉS  DE LA ALTERNATIVA DE REEVALCIONES PERMITE DESTRABAR  LOS  PROBLEMAS PRESENTADO EN EL TRANSCURSO DE LA OBRA. "/>
    <x v="1"/>
    <s v="COSTO ANUAL EQUIVALENTE"/>
    <n v="180838"/>
    <n v="266609"/>
    <n v="47.429743748548425"/>
    <x v="2"/>
    <s v=""/>
    <m/>
    <m/>
    <m/>
    <s v="L A FICHA NO MUESTRA MODIFICACIÓN DE LOS INDICADORES ECONÓMICOS MANTENIENDO EL VALOR CAE INICIAL M$ 180.838. _x000a_SIN EMBARGO EL INDICADOR ECONÓMICO EX POST SE CALCULÓ CONSIDERANDO EL MAYOR COSTO REAL RESPECTO DEL RECOMENDADO, MODIFICANDO ASÍ EL MONTO DE INVERSIÓN INICIAL Y OBTENIENDOSE UN CAE MAYOR AL RECOMENDADO."/>
    <x v="1"/>
    <s v="EN GENERAL LA INICIATIVA DEMOSTRÓ RETRASOS IMPORTANTES E INCREMENTOS PRESUPUESTARIOS TAMBIÉN IMPORTANTES EN EL PRESUPUESTO, QUIZÁS SE EXPLICA POR LA FALTA DE LA ETAPA DE DISEÑO CON MÁS DETALLES Y CON UN NIVEL DE ESPECIALIZACIÓN CON MAS PROFUNDIDAD,  SE HUBIERAN ACOTADOS PROBLEMAS TECNICOS EN ETAPA TEMPRANA."/>
    <s v="ALEJANDRO ESTEBAN GODOY GODOY"/>
    <s v="SEREMI DE DESARROLLO SOCIAL REGION DEL LIBERTADOR GENERAL BERNARDO O'HIGGINS"/>
    <s v="LOURDES VELEZ"/>
    <s v="DEPARTAMENTO DE ESTUDIOS - MDS"/>
  </r>
  <r>
    <s v="30321174-0"/>
    <s v="CONSTRUCCION SAR ALBERTO REYES COMUNA DE TOMÉ"/>
    <x v="2"/>
    <x v="2"/>
    <s v="CONCEPCION"/>
    <s v="TOME"/>
    <s v="8 - REGION DEL BIO BIO"/>
    <x v="1"/>
    <x v="1"/>
    <x v="2"/>
    <x v="0"/>
    <x v="0"/>
    <s v="MINISTERIO DE SALUD"/>
    <s v="MINISTERIO DE SALUD"/>
    <s v="MINISTERIO"/>
    <s v="FINALIZADO"/>
    <x v="0"/>
    <s v="TERMINADO"/>
    <s v="A FIN DE MEJORAR LA COBERTURA, OPORTUNIDAD Y CALIDAD DE LA ATENCIÓN A LOS USUARIOS DE LOS SERVICIOS DE URGENCIA DE LA COMUNA DE TOMÉ, SE PROPONE LA CONSTRUCCIÓN DE UN SAR EN EL_x000a_SECTOR DE TOME ALTO, ADOSADO AL CESFAM ALBERTO REYES."/>
    <s v="CONSISTE EN REALIZAR EL DISEÑO Y LA EJECUCIÓN DE OBRAS CORRESPONDIENTE A LA CONSTRUCCIÓN DE UN SERVICIO DE ATENCIÓN DE URGENCIA DE ALTA RESOLUTIVIDAD ADOSADO AL CESFAM ALBERTO REYES, OCUPANDO LOS RECINTOS COMUNES DE ATENCIÓN DEL ACTUAL CENTRO (BOX IRA. ERA, DE PROCEDIMIENTOS) CONSIDERANDO A SU VEZ LA CONSTRUCCIÓN DE 412 M2 Y HABILITACIÓN DE 20 M2 PARA QUE EL SAR ADOSADO CUENTE CON TODOS LOS RECINTOS REQUERIDOS. ESTA INFRAESTRUCTURA TENDRÁ UNA MATERIALIDAD CON MUROS ESTRUCTURALES DE HORMIGÓN ARMADO Y ALBAÑILERÍA, TENIENDO COMO PRINCIPALES RECINTOS UNA SALA CON RX OSTEOPULMONAR, UNA SALA PARA EXÁMENES DE LABORATORIO Y DISTINTOS BOX PARA LA FUNCIONALIDAD DE LA URGENCIA."/>
    <n v="33468"/>
    <s v=" "/>
    <s v=" "/>
    <s v=" "/>
    <n v="10"/>
    <n v="7"/>
    <s v="El plazo real es menor al recomendado, debido a que consultorias se ejecutaron en menor tiempo al proyectado"/>
    <n v="-30.000000000000004"/>
    <n v="3"/>
    <n v="2"/>
    <s v="El plazo real es menor al recomendado, debido a que el equipamiento fue comprado en menor tiempo al proyectado"/>
    <n v="-33.333333333333336"/>
    <n v="3"/>
    <n v="9"/>
    <s v="La diferencia se produce por aumento de plazo en obras civiles."/>
    <n v="200"/>
    <m/>
    <m/>
    <m/>
    <m/>
    <m/>
    <m/>
    <m/>
    <m/>
    <n v="7"/>
    <n v="8"/>
    <s v="Los aumento de plazo se deben a modificaciones realizadas en movimientos de tierra, instalaciones existentes, conexión a equipamiento clínico y condiciones para instalación de equipamiento industrial. "/>
    <n v="14.285714285714279"/>
    <s v="Variación de 0 a 30%"/>
    <n v="1"/>
    <n v="25"/>
    <m/>
    <m/>
    <m/>
    <m/>
    <n v="0"/>
    <n v="1"/>
    <s v="La variación en el plazo corresponde a la coordinación de la entrega de la ambulancia con el establecimiento."/>
    <n v="100"/>
    <m/>
    <m/>
    <m/>
    <m/>
    <n v="10"/>
    <n v="10"/>
    <n v="16"/>
    <n v="28"/>
    <n v="12"/>
    <s v="El tiempo muerto señalado se debe a que el proyecto original no consideraba el ítem vehículo con la ambulancia de traslado, la cual se presente en forma posterior al proyecto ejecutado por lo cual se adquirió con un año de desface. "/>
    <n v="60.000000000000007"/>
    <n v="179.99999999999997"/>
    <s v=" El plazo total se ve fuertemente influenciado por la compra de la ambulancia ya que se compró después que el SAR ya estaba en operación. La ambulancia se aprobó mediante revaluación de la iniciativa en noviembre del 2017 y fue entregada el septiembre del 2018 "/>
    <s v="Variación &gt; al 100%"/>
    <s v="Tres años"/>
    <s v="21/11/2016"/>
    <n v="1036951"/>
    <n v="0"/>
    <n v="1036951"/>
    <n v="949627"/>
    <n v="87324"/>
    <s v="No existen contratos pagados con recursos propios"/>
    <s v="BIP &gt; SIGFE"/>
    <x v="1"/>
    <n v="412"/>
    <n v="450"/>
    <n v="109.22330097087378"/>
    <s v="El aumento de M2 se debe a crecimiento de areas tecnicas por las  instalaciones, conexión con edificio existente (pasillos, sala de espera) y medias superficies de aleros para protección de la lluvias."/>
    <s v="El aumento de metros cuadrados se explica por las conexiones  del Sar al Centro de Salud Familiar  que no estaban contemplados en el anteproyecto original "/>
    <x v="0"/>
    <s v="Se efectúa la recepción provisoria sin observaciones"/>
    <s v="27/07/2017"/>
    <s v="Acta recepcion definitiva se encuentra en proceso de elaboración"/>
    <s v=""/>
    <s v="SI"/>
    <s v="22/09/2017"/>
    <s v="No existe"/>
    <s v=""/>
    <x v="0"/>
    <s v=""/>
    <s v="ALEJANDRA CASTILLO JELDRES"/>
    <x v="2"/>
    <s v=" "/>
    <s v=""/>
    <s v="LOURDES VELEZ"/>
    <s v="DEPARTAMENTO DE ESTUDIOS - MDS"/>
    <s v="01/12/2015"/>
    <s v="15/01/2016"/>
    <n v="45"/>
    <s v="04/02/2016"/>
    <n v="20"/>
    <s v="NA"/>
    <n v="0"/>
    <s v="09/05/2016"/>
    <n v="95"/>
    <s v="18/11/2016"/>
    <n v="288"/>
    <s v="21/11/2016"/>
    <n v="3"/>
    <s v="30/11/2016"/>
    <n v="9"/>
    <n v="365"/>
    <n v="320"/>
    <s v="El proyecto aprobado originalmente no consideraba el ítem vehículo, el RS se obtuvo con un año de desface, generando la mayor diferencia en la gestión administrativa"/>
    <s v="A SUMA ALZADA SIN REAJUSTE"/>
    <n v="1"/>
    <s v=""/>
    <s v=""/>
    <s v=""/>
    <s v=""/>
    <s v=""/>
    <s v=""/>
    <s v="SI"/>
    <s v="SERVICIO"/>
    <s v="EL PROYECTO SE PRESENTA DESDE LA ETAPA DE PERFIL A EJECUCIÓN, DE ACUERDO A LO CONTEMPLADO EN ORDN°465 DE 10 DE FEBRERO DE 2015 DEL MINISTERIO DE DESARROLLO SOCIAL Y DEL MINISTERIO DE SALUD"/>
    <n v="37066"/>
    <n v="14674"/>
    <n v="199526"/>
    <n v="0"/>
    <n v="0"/>
    <n v="562480"/>
    <n v="0"/>
    <n v="56144"/>
    <n v="0"/>
    <n v="0"/>
    <n v="869890"/>
    <n v="38771"/>
    <n v="15349"/>
    <n v="208705"/>
    <n v="0"/>
    <n v="0"/>
    <n v="588356"/>
    <n v="0"/>
    <n v="56144"/>
    <n v="0"/>
    <n v="0"/>
    <n v="907325"/>
    <s v="Se crea el ítem vehículos, el cual no estaba considerado en el proyecto inicial, pero después se incluyo en decreto N°327/02.03.2018"/>
    <n v="38793"/>
    <n v="16024"/>
    <n v="217549"/>
    <n v="0"/>
    <n v="0"/>
    <n v="712820"/>
    <n v="0"/>
    <n v="51765"/>
    <n v="0"/>
    <n v="0"/>
    <n v="1036951"/>
    <s v="La diferencia se produce en el item vehículos, debido a que este no estaba considerando en el proyecto inicial"/>
    <n v="38793"/>
    <n v="16024"/>
    <n v="217549"/>
    <n v="0"/>
    <n v="0"/>
    <n v="712820"/>
    <n v="0"/>
    <n v="51765"/>
    <n v="0"/>
    <n v="0"/>
    <n v="1036951"/>
    <s v="Existe una diferencia con el Sigfe, debido a que a que Sigfe no se encuentra actualizado, ya que el último decreto de este proyecto es del 2018, provocando una diferencia en el item vehículos y obras civiles."/>
    <n v="87324"/>
    <x v="0"/>
    <n v="38789"/>
    <n v="16024"/>
    <n v="217553"/>
    <n v="0"/>
    <n v="0"/>
    <n v="677261"/>
    <n v="0"/>
    <n v="0"/>
    <n v="0"/>
    <n v="0"/>
    <n v="949627"/>
    <n v="40991"/>
    <n v="16934"/>
    <n v="229906"/>
    <n v="0"/>
    <n v="0"/>
    <n v="695558"/>
    <n v="0"/>
    <n v="0"/>
    <n v="0"/>
    <n v="0"/>
    <n v="983389"/>
    <s v=""/>
    <n v="43626"/>
    <n v="17271"/>
    <n v="234837"/>
    <n v="0"/>
    <n v="0"/>
    <n v="662024"/>
    <n v="0"/>
    <n v="56144"/>
    <n v="0"/>
    <n v="0"/>
    <n v="1013902"/>
    <n v="989634"/>
    <n v="40996"/>
    <n v="16934"/>
    <n v="229901"/>
    <n v="0"/>
    <n v="0"/>
    <n v="760536"/>
    <n v="0"/>
    <n v="56144"/>
    <n v="0"/>
    <n v="0"/>
    <n v="1104511"/>
    <n v="40998"/>
    <n v="16934"/>
    <n v="229903"/>
    <n v="0"/>
    <n v="0"/>
    <n v="736948"/>
    <n v="0"/>
    <n v="56144"/>
    <n v="0"/>
    <n v="0"/>
    <n v="1080927"/>
    <n v="8.9366625176792169"/>
    <n v="6.6105994464948248"/>
    <n v="11.317414474399712"/>
    <n v="-2.1352435602723707"/>
    <n v="9.2249255785472162"/>
    <n v="2402.06"/>
    <n v="1637.6622222222222"/>
    <s v="El monto contratado de obras civiles presenta un aumento en relación al recomendado. El monto del contrato esta cercano a las 60 UF el metro cuadrado. _x000a_Las ejecuciones de los otros ítem están en los rangos de acuerdo a lo aprobado"/>
    <s v="Variación de 0 a +-10%"/>
    <s v="Variación del 10% al 20%"/>
    <s v="Mediano"/>
    <s v="Grande"/>
    <s v="ALEJANDRA CASTILLO JELDRES"/>
    <x v="1"/>
    <s v=" "/>
    <s v=""/>
    <s v="LOURDES VELEZ"/>
    <s v="DEPARTAMENTO DE ESTUDIOS - MDS"/>
    <s v="NO"/>
    <m/>
    <m/>
    <m/>
    <m/>
    <x v="1"/>
    <s v="SI"/>
    <n v="1"/>
    <n v="936299"/>
    <n v="989634"/>
    <n v="5.696364088822059"/>
    <s v="El proyecto fue revaluado para incluir la compra de una ambulancia "/>
    <x v="1"/>
    <s v="COSTO EQUIVALENTE POR ATENCION"/>
    <n v="14"/>
    <n v="14"/>
    <n v="0"/>
    <x v="1"/>
    <s v=""/>
    <m/>
    <m/>
    <m/>
    <s v="El CAE/por Atención se corrigió actualizando el mayor gasto en obras y la adquisición de la ambulancia, pasando de un CEA de $13.478 a un CEA de $13.863  "/>
    <x v="1"/>
    <s v="El proyecto se ejecutó dentro de los parámetros recomendados en la etapa de perfil. Se presenta un mayor plazo de ejecución debido a la compra de la ambulancia, ya cuando el proyecto estaba en funcionamiento.   _x000a_En cuando a magnitudes y montos de inversión no se presentan diferencias significativas.  "/>
    <s v="EDGARDO MUÑOZ BENAVENTE"/>
    <s v="SEREMI DE DESARROLLO SOCIAL REGION DEL BIO BIO"/>
    <s v=" "/>
    <s v=""/>
  </r>
  <r>
    <s v="30137707-0"/>
    <s v="MEJORAMIENTO CALLE SOR MERCEDES, COMUNA PANGUIPULLI                "/>
    <x v="3"/>
    <x v="3"/>
    <s v="VALDIVIA - REGION XIV"/>
    <s v="PANGUIPULLI - REGION XIV "/>
    <s v="14 - REGION DE LOS RIOS"/>
    <x v="7"/>
    <x v="7"/>
    <x v="11"/>
    <x v="1"/>
    <x v="1"/>
    <s v="GOBIERNO REGIONAL - REGION DE LOS RIOS"/>
    <s v="GOBIERNO REGIONAL"/>
    <s v="GOBIERNO REGIONAL"/>
    <s v="FINALIZADO"/>
    <x v="2"/>
    <s v="PERFIL"/>
    <s v="EL PRESENTE PROYECTO ESTÁ ORIENTADO A SOLUCIONAR UN PROBLEMA DE CONECTIVIDAD VIAL URBANA DE LA CIUDAD DE PANGUIPULLI. EN ESTA VÍA SE ENCUENTRA EMPLAZADO EL HOSPITAL, POR LO QUE SE HACE MUY NECESARIO CONTAR CON UNA VÍA EXPEDITA Y EN BUENAS CONDICIONES, PARA EL TRASLADO DE PACIENTES."/>
    <s v="EL PROYECTO CONSISTE EN LA CONSTRUCCIÓN EN HORMIGÓN DE LA CARPETA DE RODADO DE CALLE SOR MERCEDES DE LA CIUDAD DE PANGUIPULLI. PARA LO CUAL SE DEBERÁ EXTRAER EL MATERIAL EXISTENTE, REPONERLO CON MATERIAL INTEGRAL Y REALIZAR LA BASE, PARA EL POSTERIOR HORMIGONADO,  ADEMÁS  SE REALIZARA LA REPOSICIÓN DE SOLERAS, VEREDAS, TRASLADO DE CUATRO POSTES DE ALUMBRADO PÚBLICO Y LA CONSTRUCCIÓN DE UN COLECTOR DE AGUAS LLUVIAS."/>
    <n v="0"/>
    <s v=" "/>
    <s v=" "/>
    <s v=" "/>
    <n v="6"/>
    <n v="4"/>
    <s v="Como la calle fue ejecutada en menor plazo, se debió realizar una disminución en el plazo de la Asesoría."/>
    <n v="-33.333333333333336"/>
    <m/>
    <m/>
    <m/>
    <m/>
    <m/>
    <m/>
    <s v=""/>
    <m/>
    <m/>
    <m/>
    <m/>
    <m/>
    <n v="1"/>
    <n v="1"/>
    <s v="Se realizaron 2 compras con una diferencia de 35 días"/>
    <n v="0"/>
    <n v="5"/>
    <n v="3"/>
    <s v="La empresa oferto por menos plazo en la Licitación y cumplieron en los plazos estipulados."/>
    <n v="-40"/>
    <s v="Variación de -50% al -30%"/>
    <n v="0"/>
    <n v="0"/>
    <m/>
    <m/>
    <m/>
    <m/>
    <m/>
    <m/>
    <m/>
    <m/>
    <m/>
    <m/>
    <m/>
    <m/>
    <n v="6"/>
    <n v="6"/>
    <n v="5"/>
    <n v="5"/>
    <n v="0"/>
    <s v="La obra se pudo ejecutar en un menor tiempo de lo recomendado, ya que se contaban con todos los elementos necesarios para su ejecución."/>
    <n v="-16.666666666666664"/>
    <n v="-16.666666666666664"/>
    <s v="Si bien el plazo recomendado fue sobredimensionado, la tramitación de la asignacion demoro más de lo esperado."/>
    <s v="Variación de -30% a -0%"/>
    <s v="Un año"/>
    <s v="07/09/2017"/>
    <n v="260336"/>
    <n v="655"/>
    <n v="260991"/>
    <n v="260990"/>
    <n v="1"/>
    <s v="Solo se encuentra una diferencia de 1 peso"/>
    <s v="BIP = SIGFE"/>
    <x v="2"/>
    <n v="250"/>
    <n v="250"/>
    <n v="100"/>
    <s v="La magnitud se mantiene"/>
    <s v="No sufrió modificación. "/>
    <x v="2"/>
    <s v="Las observaciones que tubo en la recepción provisoria:_x000a_1.- Verificar fijación de defensas camineras._x000a_2.- Reparar paño de acera fisurado._x000a_3.- Falta recepción por falta del Serviu"/>
    <s v="28/12/2017"/>
    <s v="No se realiza a la fecha, la recepción será en el mes de diciembre del 2019"/>
    <s v=""/>
    <s v="SI"/>
    <s v="28/12/2017"/>
    <s v="Actualmente esta en funcionamiento normal."/>
    <s v=""/>
    <x v="0"/>
    <s v="El único inconveniente fue el manejo con el tránsito, ya que era una vía muy concurrida, ya que es el acceso al Hospital de la comuna de Panguipulli."/>
    <s v="KAREN SOLEDAD PIHÁN CANALES"/>
    <x v="78"/>
    <s v=" "/>
    <s v=""/>
    <s v="FERNANDA MATURANA DIAZ"/>
    <s v="DEPARTAMENTO DE ESTUDIOS - MDS"/>
    <s v="15/09/2015"/>
    <s v="24/02/2017"/>
    <n v="528"/>
    <s v="24/02/2017"/>
    <n v="0"/>
    <s v="30/06/2017"/>
    <n v="126"/>
    <s v="23/08/2017"/>
    <n v="54"/>
    <s v="23/08/2017"/>
    <n v="54"/>
    <s v="07/09/2017"/>
    <n v="15"/>
    <s v="31/10/2017"/>
    <n v="54"/>
    <n v="777"/>
    <n v="249"/>
    <s v="Entre el Hito 1 y 2, la decisión de apertura es de la Autoridad Regional, por ende discrecional._x000a_El tiempo entre los Hitos 3 y 4 considera la elaboración del convenio mandato de aproximadamente 2 meses."/>
    <s v="A SUMA ALZADA SIN REAJUSTE"/>
    <n v="1"/>
    <s v=""/>
    <s v=""/>
    <s v=""/>
    <s v=""/>
    <s v="NO"/>
    <s v="MUNICIPIO"/>
    <s v="SI"/>
    <s v="MUNICIPIO"/>
    <s v="Diseño desarrollado por la Unidad Técnica."/>
    <n v="9003"/>
    <n v="0"/>
    <n v="0"/>
    <n v="0"/>
    <n v="570"/>
    <n v="221289"/>
    <n v="0"/>
    <n v="0"/>
    <n v="0"/>
    <n v="0"/>
    <n v="230862"/>
    <n v="10328"/>
    <n v="0"/>
    <n v="0"/>
    <n v="0"/>
    <n v="655"/>
    <n v="253854"/>
    <n v="0"/>
    <n v="0"/>
    <n v="0"/>
    <n v="0"/>
    <n v="264837"/>
    <s v="La iniciativa no fue priorizada durante el año 2016."/>
    <n v="6886"/>
    <n v="0"/>
    <n v="0"/>
    <n v="0"/>
    <n v="655"/>
    <n v="253450"/>
    <n v="0"/>
    <n v="0"/>
    <n v="0"/>
    <n v="0"/>
    <n v="260991"/>
    <s v="Existieron dos contratos:_x000a_-para la ejecución de las obras con el Contratista Juan José Siles Carvajal, por un monto de $253.449.708 y 90 días de plazo._x000a_-para la asesoría a la AITO con el Sr. Juan Francisco Ojeda Cárdenas, por un monto de $6.885.332 y 120 días de plazo._x000a__x000a_No hubo modificaciones ni de plazo ni de montos."/>
    <n v="6886"/>
    <n v="0"/>
    <n v="0"/>
    <n v="0"/>
    <n v="655"/>
    <n v="253450"/>
    <n v="0"/>
    <n v="0"/>
    <n v="0"/>
    <n v="0"/>
    <n v="260991"/>
    <s v="No existen diferencias significativas con Sigfe."/>
    <n v="1"/>
    <x v="1"/>
    <n v="6885"/>
    <n v="0"/>
    <n v="0"/>
    <n v="0"/>
    <n v="655"/>
    <n v="253450"/>
    <n v="0"/>
    <n v="0"/>
    <n v="0"/>
    <n v="0"/>
    <n v="260990"/>
    <n v="7019"/>
    <n v="0"/>
    <n v="0"/>
    <n v="0"/>
    <n v="672"/>
    <n v="260040"/>
    <n v="0"/>
    <n v="0"/>
    <n v="0"/>
    <n v="0"/>
    <n v="267731"/>
    <s v="La obra se llevó a cabo dentro de los valores y plazos convenidos, sin presentar inconvenientes."/>
    <n v="11131"/>
    <n v="0"/>
    <n v="0"/>
    <n v="0"/>
    <n v="706"/>
    <n v="273601"/>
    <n v="0"/>
    <n v="0"/>
    <n v="0"/>
    <n v="0"/>
    <n v="285438"/>
    <n v="0"/>
    <n v="7065"/>
    <n v="0"/>
    <n v="0"/>
    <n v="0"/>
    <n v="672"/>
    <n v="260040"/>
    <n v="0"/>
    <n v="0"/>
    <n v="0"/>
    <n v="0"/>
    <n v="267777"/>
    <n v="7020"/>
    <n v="0"/>
    <n v="0"/>
    <n v="0"/>
    <n v="672"/>
    <n v="260040"/>
    <n v="0"/>
    <n v="0"/>
    <n v="0"/>
    <n v="0"/>
    <n v="267732"/>
    <n v="-6.187333151157171"/>
    <n v="-6.203098396149076"/>
    <n v="-4.9564877321354839"/>
    <n v="-1.6805028064392769E-2"/>
    <m/>
    <n v="1070.9280000000001"/>
    <n v="1040.1600000000001"/>
    <s v="Al momento de efectuar las respectivas licitaciones de Obras civiles y consultoría, las ofertas adjudicadas postularon montos por debajo de los recomendado.  "/>
    <s v="Variación de 0 a +-10%"/>
    <s v="Variación de 0 a +-10%"/>
    <s v="Pequeño"/>
    <s v="Pequeño"/>
    <s v="MARJOLAINE CELIS LINNEBRINK"/>
    <x v="2"/>
    <s v=" "/>
    <s v=""/>
    <s v="FERNANDA MATURANA DIAZ"/>
    <s v="DEPARTAMENTO DE ESTUDIOS - MDS"/>
    <s v="NO"/>
    <m/>
    <m/>
    <m/>
    <s v=" "/>
    <x v="1"/>
    <s v="NO"/>
    <m/>
    <m/>
    <m/>
    <m/>
    <s v="No presento reevaluaciones. "/>
    <x v="0"/>
    <s v="VAN SOCIAL"/>
    <n v="22490"/>
    <n v="22490"/>
    <n v="0"/>
    <x v="1"/>
    <s v="TIR SOCIAL"/>
    <n v="7.4"/>
    <n v="7.4"/>
    <n v="0"/>
    <s v="Si bien sufrió alteraciones en los montos, esto no altero mayormente la rentabilidad social."/>
    <x v="2"/>
    <s v=" La obra se llevó a cabo dentro de los valores y plazos convenidos, sin presentar inconvenientes."/>
    <s v="HECTOR LUIS GUTIERREZ FUENTES"/>
    <s v="SEREMI DE DESARROLLO SOCIAL REGION DE LOS RIOS"/>
    <s v="FERNANDA MATURANA DIAZ"/>
    <s v="DEPARTAMENTO DE ESTUDIOS - MDS"/>
  </r>
  <r>
    <s v="30103594-0"/>
    <s v="CONSTRUCCION SERVICIO APR DICAHUE (LOS ANGELES)"/>
    <x v="2"/>
    <x v="2"/>
    <s v="BIO BIO"/>
    <s v="LOS ANGELES"/>
    <s v="8 - REGION DEL BIO BIO"/>
    <x v="0"/>
    <x v="0"/>
    <x v="0"/>
    <x v="0"/>
    <x v="0"/>
    <s v="AGUA POTABLE RURAL"/>
    <s v="MINISTERIO DE OBRAS PUBLICAS"/>
    <s v="MINISTERIO"/>
    <s v="FINALIZADO"/>
    <x v="0"/>
    <s v="PERFIL"/>
    <s v="LA POBLACIÓN SE ABASTECE, EN GENERAL, MEDIANTE POZOS (NORIAS) SIN NINGÚN TRATAMIENTO SANITARIO.  EN VERANO, UN GRAN PORCENTAJE DE ELLOS SE SECAN,  ABASTECIENDOSE MEDIANTE ACCARREO, DESDE  ESTANQUE ALMACENAMIENTO  UBICADO EN POSTA,  ALIMENTADO CON CAMIONES ALJIBES DE LA MUNICIPALIDAD. "/>
    <s v="CONSTRUCCIÓN DE LAS OBRAS DISEÑADAS DEL SERVICIO DE APR QUE CONSIDERA: CONSTRUCCIÓN Y HABILITACIÓN DEL POZO CONSTRUIDO EN EL 2012 (D=8¿¿ P= 72 M QMAX AF. = 6,5 L/S), OBRAS Y EQUIPO BOMBEO,  IMPULSIÓN DE L= 34 M,  D= 75 MM EN AC. GALV ,  MACROMEDIDOR, CASETA DE COMANDO, Y TRATAMIENTO, OBRAS ELECTRICAS, EQUIPO CLORACION,  ESTANQUE H.A. SEMIENTERRADO V= 50 M3, SISTEMA DE PRESURIZACIÓN,  RED DE DISTRIBUCIÓN, CON VALVULAS REDUCTORAS DE PRESIÓN, DE 27.137 M DE CAÑERÍAS EN PVC C- 6  EN D= 63  A   110 MM., Y 221 ARRANQUES  VIV., PARA ABASTECER CON AP APROX. A  774  HAB"/>
    <n v="774"/>
    <s v="AGUA POTABLE RURAL"/>
    <s v=" "/>
    <s v=" "/>
    <n v="8"/>
    <n v="10"/>
    <s v="EL CONTRATO TUVO UNA MODIFICACION DE CONTRATO POR AUMENTO DE PLAZO DE 60 DIAS, POR ATRASO EN LA AUTORIZACION POR COOPELAN PARA OBRAS DE EMPALME A SUS REDES EXISTENTES EN UN TOTAL DE 2 KM., DADO QUE EL SAG SOLICITÓ INFORMACION DE LOS TERRENOS INVOLUCRADOS CON BOSQUE NATIVO PARA LA TRAMITACION DE LOS PERMISOS DE CORTE DE ARBOLES."/>
    <n v="25"/>
    <m/>
    <m/>
    <m/>
    <m/>
    <m/>
    <m/>
    <s v=""/>
    <m/>
    <m/>
    <m/>
    <m/>
    <m/>
    <m/>
    <m/>
    <m/>
    <m/>
    <n v="8"/>
    <n v="10"/>
    <s v="EL CONTRATO TUVO UNA MODIFICACION DE CONTRATO POR AUMENTO DE PLAZO DE 60 DIAS, POR ATRASO EN LA AUTORIZACION POR COOPELAN PARA OBRAS DE EMPALME A SUS REDES EXISTENTES EN UN TOTAL DE 2 KM., DADO QUE EL SAG SOLICITÓ INFORMACION DE LOS TERRENOS INVOLUCRADOS CON BOSQUE NATIVO PARA LA TRAMITACION DE LOS PERMISOS DE CORTE DE ARBOLES."/>
    <n v="25"/>
    <s v="Variación de 0 a 30%"/>
    <n v="1"/>
    <n v="60"/>
    <m/>
    <m/>
    <m/>
    <m/>
    <m/>
    <m/>
    <m/>
    <m/>
    <m/>
    <m/>
    <m/>
    <m/>
    <n v="8"/>
    <n v="8"/>
    <n v="10"/>
    <n v="10"/>
    <n v="0"/>
    <s v="EL CONTRATO TUVO UNA MODIFICACION DE CONTRATO POR AUMENTO DE PLAZO DE 60 DIAS, POR ATRASO EN LA AUTORIZACION POR COOPELAN PARA OBRAS DE EMPALME A SUS REDES EXISTENTES EN UN TOTAL DE 2 KM., DADO QUE EL SAG SOLICITÓ INFORMACION DE LOS TERRENOS INVOLUCRADOS CON BOSQUE NATIVO PARA LA TRAMITACION DE LOS PERMISOS DE CORTE DE ARBOLES."/>
    <n v="25"/>
    <n v="25"/>
    <s v="El proyecto se ejecutó en un plazo total de 10 meses, un 25% sobre el plazo total originalmente recomendado. Porcentualmente un 25% puede aparecer como significativo, sin embargo considerando valores absolutos, 60 días, se encuentra entre las variaciones  que pueden ocurrir en una obra de este tipo._x000a_La iniciativa tuvo un aumento de plazo de 60 dias, porque la empresa proveedora de energía eléctrica se demoro en la autorización de las obras de empalme."/>
    <s v="Variación de 0 a 30%"/>
    <s v="Un año"/>
    <s v="20/07/2017"/>
    <n v="852861"/>
    <n v="0"/>
    <n v="852861"/>
    <n v="852861"/>
    <n v="0"/>
    <s v="AMBOS CONTRATOS, OBRAS Y CONSULTORIA, FUERON FINANCIADOS CON RECURSOS SECTORIALES (AGUA POTABLE RURAL)"/>
    <s v="BIP = SIGFE"/>
    <x v="0"/>
    <n v="221"/>
    <n v="221"/>
    <n v="100"/>
    <s v="SIN OBSERVACIONES"/>
    <s v="No sufre variaciones, se mantiene lo recomendado original"/>
    <x v="2"/>
    <s v="RECEPCION PROVISIONAL SIN OBSERVACIONES"/>
    <s v="20/06/2018"/>
    <s v="RECEPCION DEFINITIVA SIN OBSERVACIONES"/>
    <s v="30/05/2019"/>
    <s v="SI"/>
    <s v="08/05/2018"/>
    <s v="EL SERVICIO OPERA NORMALMENTE"/>
    <s v=""/>
    <x v="0"/>
    <s v="EL PROYECTO TUVO QUE ESPERAR AUTORIZACION DE LA EMPRESA ELECTRICA. ATRASO EN LA AUTORIZACION POR COOPELAN PARA OBRAS DE EMPALME A SUS REDES EXISTENTES EN UN TOTAL DE 2 KM., DADO QUE EL SAG SOLICITÓ INFORMACION DE LOS TERRENOS INVOLUCRADOS CON BOSQUE NATIVO PARA LA TRAMITACION DE LOS PERMISOS DE CORTE DE ARBOLES."/>
    <s v="VICTOR BAHAMONDES URIBE"/>
    <x v="79"/>
    <s v=" "/>
    <s v=""/>
    <s v="LOURDES VELEZ"/>
    <s v="DEPARTAMENTO DE ESTUDIOS - MDS"/>
    <s v="15/07/2016"/>
    <s v="24/11/2016"/>
    <n v="132"/>
    <s v="27/12/2016"/>
    <n v="33"/>
    <s v="NA"/>
    <n v="0"/>
    <s v="12/07/2017"/>
    <n v="197"/>
    <s v="12/07/2017"/>
    <n v="197"/>
    <s v="20/07/2017"/>
    <n v="8"/>
    <s v="19/10/2017"/>
    <n v="91"/>
    <n v="461"/>
    <n v="329"/>
    <s v="ESTE CONTRATO SE LICITO DOS VECES, DEBIDO A QUE LA PRIMERA  LAS OFERTA FUERON SUPERIORES A LA DISPONIBILIDAD PRESUPUESTARIA."/>
    <s v="A SUMA ALZADA SIN REAJUSTE"/>
    <n v="2"/>
    <s v="SI"/>
    <s v="DIRECCION DE OBRAS HIDRAULICAS MOP BIO BIO"/>
    <s v=""/>
    <s v=""/>
    <s v="NO"/>
    <s v="DIRECCION DE OBRAS HIDRAULICAS MOP BIO BIOD"/>
    <s v="SI"/>
    <s v="DIRECCION DE OBRAS HIDRAULICAS MOP BIO BIO"/>
    <s v="Iniciativa recomendada favorablemente para la etapa de prefactibilidad  el 27.04.2011, proceso presupuestario 2011._x000a__x000a_La etapa de diseño fue ejecutada directamente por la DOH MOP, sin pasar poe el SNI_x000a__x000a_Posteriormente se postulo para el proceso 2016 la etapa de ejecución con rate RS el 18.07.2016. Etapa ejecutada, obra en operación."/>
    <n v="100209"/>
    <n v="0"/>
    <n v="0"/>
    <n v="0"/>
    <n v="0"/>
    <n v="691097"/>
    <n v="0"/>
    <n v="0"/>
    <n v="0"/>
    <n v="0"/>
    <n v="791306"/>
    <n v="109899"/>
    <n v="0"/>
    <n v="0"/>
    <n v="0"/>
    <n v="0"/>
    <n v="757929"/>
    <n v="0"/>
    <n v="0"/>
    <n v="0"/>
    <n v="0"/>
    <n v="867828"/>
    <s v="SIN OBSERVACIONES"/>
    <n v="108004"/>
    <n v="0"/>
    <n v="0"/>
    <n v="0"/>
    <n v="0"/>
    <n v="744856"/>
    <n v="0"/>
    <n v="0"/>
    <n v="0"/>
    <n v="0"/>
    <n v="852860"/>
    <s v="SIN OBSERVACIONES"/>
    <n v="108004"/>
    <n v="0"/>
    <n v="0"/>
    <n v="0"/>
    <n v="0"/>
    <n v="744856"/>
    <n v="0"/>
    <n v="0"/>
    <n v="0"/>
    <n v="0"/>
    <n v="852860"/>
    <s v="SIN OBSERVACIONES"/>
    <n v="-1"/>
    <x v="1"/>
    <n v="108004"/>
    <n v="0"/>
    <n v="0"/>
    <n v="0"/>
    <n v="0"/>
    <n v="744857"/>
    <n v="0"/>
    <n v="0"/>
    <n v="0"/>
    <n v="0"/>
    <n v="852861"/>
    <n v="109360"/>
    <n v="0"/>
    <n v="0"/>
    <n v="0"/>
    <n v="0"/>
    <n v="754340"/>
    <n v="0"/>
    <n v="0"/>
    <n v="0"/>
    <n v="0"/>
    <n v="863700"/>
    <s v="el proyecto se ejecuto normalmente."/>
    <n v="118448"/>
    <n v="0"/>
    <n v="0"/>
    <n v="0"/>
    <n v="0"/>
    <n v="816888"/>
    <n v="0"/>
    <n v="0"/>
    <n v="0"/>
    <n v="0"/>
    <n v="935336"/>
    <n v="0"/>
    <n v="110812"/>
    <n v="0"/>
    <n v="0"/>
    <n v="0"/>
    <n v="0"/>
    <n v="764223"/>
    <n v="0"/>
    <n v="0"/>
    <n v="0"/>
    <n v="0"/>
    <n v="875035"/>
    <n v="109359"/>
    <n v="0"/>
    <n v="0"/>
    <n v="0"/>
    <n v="0"/>
    <n v="754339"/>
    <n v="0"/>
    <n v="0"/>
    <n v="0"/>
    <n v="0"/>
    <n v="863698"/>
    <n v="-6.4469880342465142"/>
    <n v="-7.6590658330268457"/>
    <n v="-7.6569860250119914"/>
    <n v="-1.2956053186443994"/>
    <m/>
    <n v="3908.135746606335"/>
    <n v="3413.2986425339368"/>
    <s v="Los montos contratados y costos reales del proyecto tuvieron variaciones en relación al monto recomendado de -6.45% y -7.66% respectivamente, lo cual podría considerarse poco significativo. _x000a_Si bien, el proyecto tuvo que licitarse dos veces dado que los montos ofertados superaban el publicado y por tanto se tuvo que aumentar los fondos del proyecto, el contrato se realizó por un monto inferior al recomendado. _x000a_El proyecto no tuvo reevaluaciones ni modificaciones inferiores al 10%."/>
    <s v="Variación de 0 a +-10%"/>
    <s v="Variación de 0 a +-10%"/>
    <s v="Mediano"/>
    <s v="Mediano"/>
    <s v="VICTOR BAHAMONDES URIBE"/>
    <x v="0"/>
    <s v=" "/>
    <s v=""/>
    <s v="LOURDES VELEZ"/>
    <s v="DEPARTAMENTO DE ESTUDIOS - MDS"/>
    <s v="NO"/>
    <m/>
    <m/>
    <m/>
    <s v=" "/>
    <x v="1"/>
    <s v="NO"/>
    <m/>
    <m/>
    <m/>
    <m/>
    <s v="No hubo reevaluaciones ni modificaciones inferiores al 10%"/>
    <x v="0"/>
    <s v="VALOR ACTUALIZADO COSTOS INV. OPER. Y MANTEN."/>
    <n v="845306"/>
    <n v="833085"/>
    <n v="-1.4457486401374231"/>
    <x v="0"/>
    <s v="COSTO ANUAL EQUIVALENTE"/>
    <n v="73698"/>
    <n v="72632"/>
    <n v="-1.446443594127389"/>
    <s v="la variaciones de los indicadores economicas son minimas y estan en concordancia con la variación de costos._x000a_La actualizacion de los indicadores, se realizó ajustando solo los costos de inversión."/>
    <x v="0"/>
    <s v="El proyecto se ejecutó en un plazo total de 10 meses, un 25% sobre el plazo total originalmente recomendado,  debido a que la empresa contratista solicitó un aumento de plazo por 60 días porque la empresa proveedora de energía eléctrica se demoro en la autorización de las obras de empalme._x000a_Las diferencias de costos entre lo recomendado y lo contratado son mínimas y no existe variaciones significativas entre lo contratado y los gastado, expresado en moneda nominal, la diferencia se produce en que el gasto se ejecuta en dos periodos presupuestarios (2017 y 2018)._x000a_La magnitud no tuvo variaciones, construyéndose los 221 arranques estipulados originalmente._x000a_En conclusión, el proyecto se ejecutó de acuerdo a lo inicialmente recomendado en cuanto plazos, costos y magnitud. "/>
    <s v="WALDO ZUNIGA V"/>
    <s v="SEREMI DE DESARROLLO SOCIAL REGION DEL BIO BIO"/>
    <s v="LOURDES VELEZ"/>
    <s v="DEPARTAMENTO DE ESTUDIOS - MDS"/>
  </r>
  <r>
    <s v="30132034-0"/>
    <s v="CONSTRUCCION PASEO Y PROTECCION BORDE COSTERO SECTOR CORAZONES-ARICA"/>
    <x v="15"/>
    <x v="15"/>
    <s v="ARICA - REGION XV "/>
    <s v="ARICA - REGION XV"/>
    <s v="15 - REGION DE ARICA Y PARINACOTA"/>
    <x v="4"/>
    <x v="27"/>
    <x v="53"/>
    <x v="1"/>
    <x v="1"/>
    <s v="GOBIERNO REGIONAL - REGION DE ARICA Y PARINACOTA"/>
    <s v="GOBIERNO REGIONAL"/>
    <s v="GOBIERNO REGIONAL"/>
    <s v="FINALIZADO"/>
    <x v="0"/>
    <s v="DISEÑO"/>
    <s v="ESTE SECTOR CORRESPONDE A UN IMPORTANTE TRAMO DE BORDE COSTERO TURÍSTICO DE LA CIUDAD DE ARICA, EL QUE SE ENCUENTRA EN UN ESTADO DE INFERIOR CALIDAD QUE EL RESTO DE LA TRAMA URBANA DE LA CIUDAD, CON UN ANCHO QUE IMPIDE EL DESARROLLO TURÍSTICO DE ESTA ZONA. "/>
    <s v="LA ETAPA CONSISTE EN LA CONSTRUCCIÓN DE PASEO PEATONAL COSTERO CON CARACTERÍSTICAS DE ACCESIBILIDAD UNIVERSAL, CON UN MAGNITUD DE 7.800 METROS CUADRADOS DE SUPERFICIE.  ESTA SE DIVIDE EN OBRAS TERRESTRES Y OBRAS MARÍTIMAS. LAS SUPERFICIES ESTIMADAS SON DE CICLOBANDA (2.294 M2), PASEO PEATONAL (3.148 M2), TERRAZAS (1.688 M2), ÁREAS DE SERVICIOS (450 M2), ÁREA DE TURISMO Y EDIFICACIONES (221 M2) QUE INCLUYE MUROS DE PROTECCIÓN, CICLOVÍAS, LUMINARIAS, ESTACIONAMIENTOS, MOBILIARIO URBANO, MIRADORES, ZONA DE SERVICIOS Y TURISMO QUE INCLUYEN BAÑOS CON SOLUCIÓN PARTICULAR."/>
    <n v="339028"/>
    <s v="PLAN ZONAS EXTREMAS"/>
    <s v=" "/>
    <s v=" "/>
    <n v="16"/>
    <n v="15"/>
    <s v="Las variaciones entre el plazo recomendado y el real, son similares a lo que ocurrió con la obra. Es decir, el contrato de Asesoría  a la Inspección Fiscal (AIF) fue adjudicado con un plazo teórico que permitiera asesorar a la unidad técnica durante el plazo de ejecución del contrato de obras civiles. Cabe mencionar que la AIF se adjudicó con posterioridad al inicio del contrato de obra, por lo que el plazo inicial de la AIF fue de 540 días corridos planificado para contar con asesoría hasta la recepción provisional del contrato de obra. Como el plazo del contrato de obras civiles fue de 15 meses efectivos, se puso término anticipado al contrato de AIF por razones lógicas ya que una vez concluido y recibido provisionalmente el contrato de obra, ya no era necesario seguir con la AIF."/>
    <n v="-6.25"/>
    <m/>
    <m/>
    <m/>
    <m/>
    <m/>
    <m/>
    <s v=""/>
    <m/>
    <m/>
    <m/>
    <m/>
    <m/>
    <n v="1"/>
    <n v="6"/>
    <s v="Las fechas señaladas como corregidas para el primer y último gasto administrativo corresponden a las fechas de curse a pago para las respectivas facturas del diario oficial, en primer término para la publicación de la licitación de las obras civiles y luego para la publicación  de la licitación de la Asesoría a la inspección Fiscal."/>
    <n v="500"/>
    <n v="16"/>
    <n v="14"/>
    <s v="El plazo recomendado (16 meses) obedece a la planificación teórica de proyecto, que en su momento consideró un desarrollo de las obras civiles circunscrita a dicho plazo teórico. La ejecución real del proyecto consideró un plazo contractual inicial mayor (16 meses)  según una nueva carta Gantt aprobada por la institución técnica ya que se desagregaron algunas partidas, aumentando desde 82 partidas recomendadas a 132 partidas que se licitaron, sin que cambiara sustancialmente el proyecto recomendado. En la práctica, el ritmo de avance real de la empresa que se adjudicó y desarrolló el contrato, significó que la totalidad de las obras contratadas se ejecutaran en 14 meses, es decir dos meses menos que lo recomendado_x000a_El aumento de plazo proporcional a un aumento del valor del contrato que experimentó el contrato, obedeció al Convenio Ad-Referéndum de Modificación de Contrato N°2; ratificado por Resolución (EX) DROP XV N°028 del 13.02.2018 tramitada el 15.02.2018, se aumentó el plazo original del contrato que era de 550 días en 29 (adicionales) proporcionales por el aumento del contrato, según lo, con lo que el plazo total contractual aprobado fue de 579 días corridos. "/>
    <n v="-12.5"/>
    <s v="Variación de -30% a -0%"/>
    <n v="1"/>
    <n v="29"/>
    <m/>
    <m/>
    <m/>
    <m/>
    <m/>
    <m/>
    <m/>
    <m/>
    <m/>
    <m/>
    <m/>
    <m/>
    <n v="18"/>
    <n v="18"/>
    <n v="21"/>
    <n v="23"/>
    <n v="2"/>
    <s v="Las diferencias se explican porque el contrato de obra fue ejecutado con gran eficiencia y eficacia por parte de la empresa contratista."/>
    <n v="16.666666666666675"/>
    <n v="27.777777777777768"/>
    <s v="El proyecto tuvo una duración total de 21 meses, lo que equivale a un aumento del 16,67% respecto al plazo original recomendado. Este aumento se explica principalmente por el considerable aumento en el ítem Gastos Administrativos. Los ítems Consultorías y Obras civiles se ejecutaron en plazo inferiores a los recomendados, siendo este último producto del rápido avance por parte de la empresa contratista."/>
    <s v="Variación de 0 a 30%"/>
    <s v="Dos Años"/>
    <s v="03/01/2017"/>
    <n v="6411458"/>
    <n v="1000"/>
    <n v="6412458"/>
    <n v="6412458"/>
    <n v="0"/>
    <s v="1) Contrato de Obras Civiles adjudicado a la Empresa Constructora FV, según Resolución DROP XV (TR) N°002; tramitada el 14-11-2016 por un monto de $5.479.459.212._x000a_2) Contrato de Asesoría a la Inspección Técnica adjudicado a la empresa consultora SIGA, según Resolución DROP XV (EX) N° 252, tramitada el 30-12-2016."/>
    <s v="BIP = SIGFE"/>
    <x v="1"/>
    <n v="28000"/>
    <n v="28000"/>
    <n v="100"/>
    <s v="El valor corregido (28.000 m2) corresponde a los metros cuadrados declarados en la memoria explicativa del proyecto, previo a la licitación. la magnitud real corresponde a la misma cantidad, ya que a la fecha no ha sido posible determinar el valor exacto. Para poder estimar la superficie real construida se requerirá utilizar los planos as built y efectuar medidas exactas a través del software AutoCad."/>
    <s v="La magnitud ex ante corresponde a los metros cuadrados declarados en la memoria explicativa del proyecto, previo a la licitación._x000a_La magnitud real corresponde a la misma cantidad, en base al informe final y planos as built del proyecto "/>
    <x v="2"/>
    <s v="En Arica, a 16 de Mayo de 2018, se constituye la Comisión nombrada por Resolución (EX) DROP._x000a_N°074, del 30 de Abril de 2018, formada por los Sr. Edgardo Carvallo Flores, en representación del_x000a_Seremi de OO.PP. Región de Arica y Parinacota, Sra. Fabiola Castro Flores, en representación del_x000a_Director Regional de la Dirección de Obras Portuarias Región de Arica y Parinacota y el Sr. Cristian_x000a_Quiroz Frias, Jefe de División de Construcciones de la Dirección Nacional de Obras Portuarias, para_x000a_realizar la recepción provisional de las obras correspondientes al contrato denominado:_x000a_&quot;CONSTRUCCIÓN PASEO Y PROTECCIÓN BORDE COSTERO SECTOR CORAZONES, ARICA&quot;_x000a_contratada con la Empresa Constructora FV SA. mediante Res. DROP. N° 002 de 06.09.2016;_x000a_tramitada el14 de Noviembre 2016._x000a_Después de recorrer detenidamente la obra y habiendo verificado que las obras se_x000a_encuentran conforme y las observaciones de la comisión de recepción provisional que recibió con_x000a_reserva, fueron subsanadas por la empresa. Por tanto, la Cómisión de Recepción provisional_x000a_acuerda recibir las Obras en forma provisional, sin observaciones. Conforme lo establece el Art._x000a_168 del RCOP."/>
    <s v="16/05/2018"/>
    <s v="En Arica, a 27 de Junio de 2019, se constituye por segunda instancia la comisión nombrada por_x000a_Resolución (EX) DROP. N° 027, del 26.03.2019, formada por los Sr. Carlos Alvarado Sanchez, en_x000a_representación del Seremi de OO.PP. Región de Arica y Parinacota, Sr. Alejandro Rojas Rivera, en_x000a_representación del Jefe de División de Construcciones de la Dirección Nacional de Obras Portuarias y Don Andrés Humire Barraza Director Regional de la Dirección de Obras Portuarias Región de Arica y Parinacota, para realizar la recepción definitiva de las obras correspondientes al contrato denominado: &quot;CONSTRUCCIÓN PASEO Y PROTECCIÓN BORDE COSTERO SECTOR CORAZONES, ARICA&quot; contratada con la Empresa Constructora FV S.A. mediante Res. DROP. NO 002 de 06.09.2016; tramitada el 14 de Noviembre 2016. Después de recorrer detenidamente la obra y habiendo verificado que las obras se encuentran conforme y las observaciones de la comisión de recepción definitiva que no recibió en primera instancia, fueron subsanadas por la empresa y en los plazos otorgados por esta comisión. Por tanto, la Comisión de Recepción Definitiva que firma, acuerda recibir las Obras en forma Definitiva, sin observaciones. Conforme lo establece el Art. 168 del RCOP."/>
    <s v="27/06/2019"/>
    <s v="SI"/>
    <s v="09/03/2018"/>
    <s v="Actualmente el proyecto está siendo explotado por la Corporación Municipal Costa Chinchorro_x000a_El proyecto no consideró la magnitud de caída de rocas en el sector del centro interpretativo, lo que ha ocasionado daños a la sala de bombas. Tampoco se consideró la presencia de roedores que han causado daños a los cables de energía en la sala de potencia eléctrica."/>
    <s v=""/>
    <x v="0"/>
    <s v="La unidad técnica no emitió comentarios en este punto"/>
    <s v="MAURICIO DAZA GONZÁLEZ"/>
    <x v="80"/>
    <s v=" "/>
    <s v=""/>
    <s v="LOURDES VELEZ"/>
    <s v="DEPARTAMENTO DE ESTUDIOS - MDS"/>
    <s v="20/07/2015"/>
    <s v="20/07/2015"/>
    <n v="0"/>
    <s v="31/08/2015"/>
    <n v="42"/>
    <s v="12/11/2015"/>
    <n v="73"/>
    <s v="06/09/2016"/>
    <n v="299"/>
    <s v="06/09/2016"/>
    <n v="299"/>
    <s v="03/01/2017"/>
    <n v="119"/>
    <s v="06/02/2017"/>
    <n v="34"/>
    <n v="567"/>
    <n v="567"/>
    <s v="Cabe aclarar que debido a la fecha de inicio de la ejecución de la IDI fue hace más de 4 años, se recurrió al sistema Chileindica para informar lo que sigue:_x000a_4.- La fecha (corregida), corresponde al día de la Ficha GORE del sistema Chileindica._x000a_5.- La fecha (corregida), corresponde a la fecha de resolución que adjudica, pero el documento fue devuelto por la Contraloría el 11-10-16 reingresado y completamente tramitado el 14-11-16,. Posterior a esa fecha, fue remitido el documento por la Unidad Técnica._x000a_8.-  La fecha (corregida), corresponde al día de la Ficha GORE del sistema Chileindica."/>
    <s v="A SERIE DE PRECIOS UNITARIOS"/>
    <n v="1"/>
    <s v=""/>
    <s v=""/>
    <s v=""/>
    <s v=""/>
    <s v="SI"/>
    <s v="SERVICIO"/>
    <s v="SI"/>
    <s v="SERVICIO"/>
    <s v="Sin observaciones"/>
    <n v="131919"/>
    <n v="0"/>
    <n v="0"/>
    <n v="0"/>
    <n v="956"/>
    <n v="7417265"/>
    <n v="0"/>
    <n v="0"/>
    <n v="0"/>
    <n v="0"/>
    <n v="7550140"/>
    <n v="131919"/>
    <n v="0"/>
    <n v="0"/>
    <n v="0"/>
    <n v="956"/>
    <n v="7417265"/>
    <n v="0"/>
    <n v="0"/>
    <n v="0"/>
    <n v="0"/>
    <n v="7550140"/>
    <s v=""/>
    <n v="131442"/>
    <n v="0"/>
    <n v="0"/>
    <n v="0"/>
    <n v="1000"/>
    <n v="6280016"/>
    <n v="0"/>
    <n v="0"/>
    <n v="0"/>
    <n v="0"/>
    <n v="6412458"/>
    <s v="Sin observaciones"/>
    <n v="131442"/>
    <n v="0"/>
    <n v="0"/>
    <n v="0"/>
    <n v="1000"/>
    <n v="6280016"/>
    <n v="0"/>
    <n v="0"/>
    <n v="0"/>
    <n v="0"/>
    <n v="6412458"/>
    <s v="Sin observaciones"/>
    <n v="0"/>
    <x v="1"/>
    <n v="131442"/>
    <n v="0"/>
    <n v="0"/>
    <n v="0"/>
    <n v="1000"/>
    <n v="6280016"/>
    <n v="0"/>
    <n v="0"/>
    <n v="0"/>
    <n v="0"/>
    <n v="6412458"/>
    <n v="133924"/>
    <n v="0"/>
    <n v="0"/>
    <n v="0"/>
    <n v="1078"/>
    <n v="6375108"/>
    <n v="0"/>
    <n v="0"/>
    <n v="0"/>
    <n v="0"/>
    <n v="6510110"/>
    <s v="Sin observaciones"/>
    <n v="155265"/>
    <n v="0"/>
    <n v="0"/>
    <n v="0"/>
    <n v="1125"/>
    <n v="8729938"/>
    <n v="0"/>
    <n v="0"/>
    <n v="0"/>
    <n v="0"/>
    <n v="8886328"/>
    <n v="0"/>
    <n v="131442"/>
    <n v="0"/>
    <n v="0"/>
    <n v="0"/>
    <n v="1000"/>
    <n v="6375108"/>
    <n v="0"/>
    <n v="0"/>
    <n v="0"/>
    <n v="0"/>
    <n v="6507550"/>
    <n v="133924"/>
    <n v="0"/>
    <n v="0"/>
    <n v="0"/>
    <n v="1000"/>
    <n v="6375108"/>
    <n v="0"/>
    <n v="0"/>
    <n v="0"/>
    <n v="0"/>
    <n v="6510032"/>
    <n v="-26.768964638712411"/>
    <n v="-26.741034091921879"/>
    <n v="-26.974189278320193"/>
    <n v="3.8140313943024751E-2"/>
    <m/>
    <n v="232.50114285714287"/>
    <n v="227.68242857142857"/>
    <s v="Los montos contratados y costos reales del proyecto tuvieron disminuciones de 26,77% y 26,74% respectivamente y en relación a los montos recomendados. Esta diferencia se da principalmente por la contratación de empresa constructora por un monto significativamente inferior al monto establecido en las bases de licitación. Si bien existieron modificaciones de contratos durante la ejecución de la obra, el monto real gastado continuó por debajo de lo recomendado originalmente. _x000a_Este proyecto no tuvo reevaluación, pero si una modificación inferior la 10% consistente en modificaciones de contrato de obras civiles por aumento de obras, obras extraordinarias y disminución de partidas. "/>
    <s v="Variación Mayor al -20%"/>
    <s v="Variación Mayor al -20%"/>
    <s v="Muy Grande"/>
    <s v="Muy Grande"/>
    <s v="ESPERANZA MARIA REGENTE PENNA"/>
    <x v="27"/>
    <s v=" "/>
    <s v=""/>
    <s v="LOURDES VELEZ"/>
    <s v="DEPARTAMENTO DE ESTUDIOS - MDS"/>
    <s v="SI"/>
    <n v="8886328"/>
    <n v="779598"/>
    <n v="8.7730050027412894"/>
    <s v="El incremento corresponde a:_x000a_1) Aumento de contrato de obras civiles por M$800.698 aprobado por Resolución (Ex) DROP XV N°183, tramitada el 29.12.2017._x000a_2) Disminución de contrato de obras civiles por M$141.754 aprobado por Resolución (Ex) DROP XV N°028, tramitada el 15.02.2018._x000a_3) Disminución de contrato de AIF por M$20.958 No requiere resolución, sino las tramitaciones de los estados de pago. recordar que la AIF se paga por HH trabajadas del personal contratado, y si bien es cierto el contrato original fue por M$152.400, se pagó menos ya que el contrato terminó antes de la fecha pactada, pues la obra a asesorar terminó antes del plazo."/>
    <x v="0"/>
    <s v="NO"/>
    <m/>
    <m/>
    <m/>
    <m/>
    <s v="Sin observaciones"/>
    <x v="0"/>
    <s v="VALOR ACTUALIZADO COSTOS INV. OPER. Y MANTEN."/>
    <n v="5967992"/>
    <n v="5581439"/>
    <n v="-6.4771031864653938"/>
    <x v="0"/>
    <s v=""/>
    <m/>
    <m/>
    <m/>
    <s v="Las variaciones en termino de rentabilidad se relacionan al menor valor que se adjudico el proyecto._x000a_El calculo del VAC corregido se realizo en base a llevar la moneda IDI del 2015 al 2018 usando el convertidor de moneda 2.0._x000a_Para poder calcular el VAC Real del proyecto se utilizo el presupuesto adjudicado final, llevado a precio social."/>
    <x v="1"/>
    <s v="El proyecto tuvo una duración total de 21 meses, lo que equivale a un aumento del 16,67% respecto al plazo original recomendado. Este aumento se explica principalmente por el considerable aumento en el ítem Gastos Administrativos. Los ítems Consultorías y Obras civiles se ejecutaron en plazo inferiores a los recomendados, siendo este último producto de la rápida ejecución por parte de la empresa contratista.  _x000a_En relación a los costos, la iniciativa se ejecutó por un monto inferior al recomendado. Esta situación se debe principalmente a que la empresa contratista que se adjudicó la licitación realizó una oferta por un monto inferior al estipulado en las bases. Si bien el proyecto tuvo modificaciones inferiores al 10% producto de modificaciones de contratos, el monto total siguió siendo inferior al estipulado originalmente. _x000a_En cuanto a la magnitud del proyecto, este tuvo un significativo aumento, la cual se modifica en base al informe final y planos as built del proyecto _x000a_Finalmente, según señala la Institución Técnica, la empresa adjudicada realizo un trabajo eficiente, lo que logro una variación mínima entre los plazos y montos recomendados y reales."/>
    <s v="CARLO ANGELLO  FOCACCI LE-BLANC"/>
    <s v="SEREMI DE DESARROLLO SOCIAL REGION DE ARICA Y PARINACOTA"/>
    <s v="LOURDES VELEZ"/>
    <s v="DEPARTAMENTO DE ESTUDIOS - MDS"/>
  </r>
  <r>
    <s v="30108745-0"/>
    <s v="REPOSICION POSTA DE SALUD RURAL DE PISAGUA, COMUNA DE HUARA"/>
    <x v="11"/>
    <x v="11"/>
    <s v="TAMARUGAL"/>
    <s v="HUARA (Prov. Tamarugal)"/>
    <s v="1 - REGION DE TARAPACA"/>
    <x v="1"/>
    <x v="1"/>
    <x v="17"/>
    <x v="1"/>
    <x v="1"/>
    <s v="GOBIERNO REGIONAL - REGION DE TARAPACA"/>
    <s v="GOBIERNO REGIONAL"/>
    <s v="GOBIERNO REGIONAL"/>
    <s v="FINALIZADO"/>
    <x v="1"/>
    <s v="DISEÑO"/>
    <s v="DEBIDO A LA ANTIGUEDAD DEL ACTUAL ESTABLECIMIENTO Y AL SINIESTRO DEL AÑO 2010, QUE DEJÓ INUTILIZADA GRAN PARTE DE LA INFRAESTRUCTURA,  A SUS MALAS CONDICIONES TECNICAS Y LA_x000a_DISFUNCIONALIDAD DE SU UBICACIÓN SE ACONSEJA REPONER ESTE ANTIGUO ESTABLECIMIENTO"/>
    <s v="SE CONSTRUYE LA POSTA RURAL DE PISAGUA EMPLAZADA EN UN TERRENO DE 362,3 M2, SE CONTEMPLA UN PMA DE 237,3 M2, QUE TENDRÁ TODOS LOS RECINTOS CLÍNICOS Y DE APOYO NECESARIOS PARA SU BUEN FUNCIONAMIENTO. ADEMÁS SE CONTEMPLA LA CONSTRUCCIÓN DE LA CASA DEL PARAMÉDICO. LA POSTA QUEDARÁ COMPLETAMENTE EQUIPADA."/>
    <n v="323"/>
    <s v=" "/>
    <s v=" "/>
    <s v=" "/>
    <n v="12"/>
    <n v="4"/>
    <s v="Las variaciones son debido a que la primera empresa contratada dejo la obra por problemas financieros y se tuvo que tramitar el termino anticipado de obras, en el cual no fue necesario la continuidad del profesional en obra por parte del servicio."/>
    <n v="-66.666666666666671"/>
    <n v="3"/>
    <n v="4"/>
    <s v="Las variaciones son mininas, ya que las compras fueron realizadas por convenio marco.-"/>
    <n v="33.333333333333329"/>
    <n v="3"/>
    <n v="12"/>
    <s v="Las variaciones corresponden a dos  motivos:_x000a_1.- Por ley de compras publicas los plazos mínimos son de 6 meses, para cerrar el proceso desde la publicación hasta su cierre financiero con recepción física conforme.-_x000a_2.- Debido al atraso de la obra por parte de la segunda empresa, se atraso en 6 meses la compra de los últimos ítem, para no perder la garantía de los equipos a adquirir.-"/>
    <n v="300"/>
    <m/>
    <m/>
    <m/>
    <m/>
    <n v="2"/>
    <n v="1"/>
    <s v="Por temas de cierre del año presupuestario del 2014, se gastaron todos los recursos en el ultimo mes del año 2014.-"/>
    <n v="-50"/>
    <n v="12"/>
    <n v="26"/>
    <s v="Las razones de estas variaciones de tiempo, son debido a que se tuvo que dar termino anticipado de contrato a la primera empresa con el Noviembre del 2016, se realizo un trato directo después de dos procesos licitaciones publicas fallidas, se adjudico a la segunda empresa _x000a_con entrega de terreno 6 de julio del 2017"/>
    <n v="116.66666666666666"/>
    <s v="Variación &gt; al 100%"/>
    <s v="Sin información "/>
    <s v="Sin información "/>
    <m/>
    <m/>
    <m/>
    <m/>
    <m/>
    <m/>
    <m/>
    <m/>
    <m/>
    <m/>
    <m/>
    <m/>
    <n v="13"/>
    <n v="13"/>
    <n v="26"/>
    <n v="36"/>
    <n v="10"/>
    <s v="Como se indico anteriormente los tiempos muertos de 7 meses, están referidos a los procesos de adjudicación de la nueva empresa constructora.- "/>
    <n v="100"/>
    <n v="176.92307692307691"/>
    <s v="Las razones de las altas variaciones de tiempo de ejecución de las obras civiles, son debido a que se debió dar término anticipado de contrato a la primera empresa, por lo que se realizó un trato directo después de dos procesos licitaciones públicas fallidas._x000a_La demora en el inicio del proyecto responde a actualizaciones del diseño, demoras en la licitación por parte del Servicio de Salud de Iquique y problemas de diseño durante el desarrollo de la consultoría. _x000a_Además, debido al atraso de la obra por parte de la segunda empresa, se atrasó en seis meses la compra de los últimos ítem de equipos, para no perder la garantía de los equipos a adquirir."/>
    <s v="Variación &gt; al 100%"/>
    <s v="Tres años"/>
    <s v="29/09/2015"/>
    <n v="418102"/>
    <n v="1001"/>
    <n v="419103"/>
    <n v="362867"/>
    <n v="56236"/>
    <s v="Para esta iniciativa, no hubo contratos con recursos propios del servicio de Salud a esta iniciativa.-"/>
    <s v="BIP &gt; SIGFE"/>
    <x v="1"/>
    <n v="224"/>
    <n v="302"/>
    <n v="134.82142857142858"/>
    <s v="Estas diferencias son debido a que en el permiso original no se considero como permiso superficie de techumbre segundo piso, area de estanques y generadores.-"/>
    <s v="Aumentaron los m2 construidos, principalmente incorporándose mejoras en el entorno y cambios en el PMA. "/>
    <x v="0"/>
    <s v="Este acto administrativo se hizo por segunda vez, debido a observaciones por parte de la SEC, ya que el proyecto no estaba cumpliendo con la normativa actual. Debido a la data del diseño en el año 2012."/>
    <s v="23/08/2018"/>
    <s v="Se convoco a la comisión para la acta definitiva, pero la empresa no cumplió con las observaciones de obras menores, debido a esto se cobraron las garantías correspondientes."/>
    <s v="20/08/2019"/>
    <s v="NO"/>
    <s v=""/>
    <s v=""/>
    <s v="Debido al no cumplimiento por parte de la empresa constructora de la post-venta.-"/>
    <x v="1"/>
    <s v="Debido a que los proyectos de diseño son muy antiguos, se dificulta en obra los cambios de normativas.-"/>
    <s v="JUAN PABLO GONZALEZ VIDAK"/>
    <x v="18"/>
    <s v=" "/>
    <s v=""/>
    <s v="LOURDES VELEZ"/>
    <s v="DEPARTAMENTO DE ESTUDIOS - MDS"/>
    <s v="14/10/2013"/>
    <s v="14/10/2013"/>
    <n v="0"/>
    <s v="19/11/2013"/>
    <n v="36"/>
    <s v="01/12/2014"/>
    <n v="377"/>
    <s v="20/08/2015"/>
    <n v="262"/>
    <s v="20/08/2015"/>
    <n v="262"/>
    <s v="29/09/2015"/>
    <n v="40"/>
    <s v="30/11/2015"/>
    <n v="62"/>
    <n v="777"/>
    <n v="777"/>
    <s v="El primer contrato del proyecto corresponde a la contratación ITO, con cargo al Ítem Consultorías, cuya tramitación fue realizada mediante Resolución Exenta N°824 del 21.10.2015 del Servicio Salud Iquique._x000a_El contrato ejecución de obra entre el Servicio de Salud de Iquique con Constructora Guerra y Cía. Ltda fue suscrito con fecha 20.08.2015, aprobado mediante Resolución Exenta N°1399 de fecha 08.09.2015 del Servicio de Salud de Iquique._x000a_Primer gasto obra civil fue devengado con fecha 30.11.2015"/>
    <s v="A SUMA ALZADA SIN REAJUSTE"/>
    <n v="2"/>
    <s v=""/>
    <s v=""/>
    <s v=""/>
    <s v=""/>
    <s v="SI"/>
    <s v="SERVICIO"/>
    <s v="SI"/>
    <s v="SERVICIO"/>
    <s v="La postulación a etapa de diseño se inicia el 2011, obteniéndose el primer RS. El proyecto luego es postulado a etapa de ejecución en 2017, acutalizando su PMA por cambios desde MINSAL:"/>
    <n v="17737"/>
    <n v="12087"/>
    <n v="15277"/>
    <n v="0"/>
    <n v="986"/>
    <n v="355660"/>
    <n v="0"/>
    <n v="0"/>
    <n v="0"/>
    <n v="0"/>
    <n v="401747"/>
    <n v="17737"/>
    <n v="12087"/>
    <n v="15277"/>
    <n v="0"/>
    <n v="986"/>
    <n v="355660"/>
    <n v="0"/>
    <n v="0"/>
    <n v="0"/>
    <n v="0"/>
    <n v="401747"/>
    <s v="Sin Observaciones"/>
    <n v="18000"/>
    <n v="12352"/>
    <n v="15213"/>
    <n v="0"/>
    <n v="1001"/>
    <n v="375704"/>
    <n v="0"/>
    <n v="0"/>
    <n v="0"/>
    <n v="0"/>
    <n v="422270"/>
    <s v="Durante la ejecución del proyecto se realizaron 2 contratos, el primero con la empresa Guerra y Cía por un monto de $347.473 (M) y la empresa ALBORADA LIMITADA, por un monto de $157.641 (M), el total contratado fue de $505.114 (M)."/>
    <n v="18000"/>
    <n v="12267"/>
    <n v="12993"/>
    <n v="0"/>
    <n v="1001"/>
    <n v="375704"/>
    <n v="0"/>
    <n v="0"/>
    <n v="0"/>
    <n v="0"/>
    <n v="419965"/>
    <s v="La diferencia registrada con el SIGFE en el Item Obras Civiles son producto de la liquidación anticipada de contrato de la empresa Guerra y Cía, motivo por el cual no fueron cancelados la totalidad de las obras devengadas."/>
    <n v="57098"/>
    <x v="0"/>
    <n v="14400"/>
    <n v="12169"/>
    <n v="12994"/>
    <n v="0"/>
    <n v="0"/>
    <n v="323304"/>
    <n v="0"/>
    <n v="0"/>
    <n v="0"/>
    <n v="0"/>
    <n v="362867"/>
    <n v="15331"/>
    <n v="12860"/>
    <n v="13392"/>
    <n v="0"/>
    <n v="0"/>
    <n v="338280"/>
    <n v="0"/>
    <n v="0"/>
    <n v="0"/>
    <n v="0"/>
    <n v="379863"/>
    <s v=""/>
    <n v="21824"/>
    <n v="14872"/>
    <n v="18797"/>
    <n v="0"/>
    <n v="1213"/>
    <n v="437613"/>
    <n v="0"/>
    <n v="0"/>
    <n v="0"/>
    <n v="0"/>
    <n v="494319"/>
    <n v="0"/>
    <n v="19400"/>
    <n v="13053"/>
    <n v="15668"/>
    <n v="0"/>
    <n v="1126"/>
    <n v="536135"/>
    <n v="0"/>
    <n v="0"/>
    <n v="0"/>
    <n v="0"/>
    <n v="585382"/>
    <n v="19134"/>
    <n v="12053"/>
    <n v="13391"/>
    <n v="0"/>
    <n v="1126"/>
    <n v="393656"/>
    <n v="0"/>
    <n v="0"/>
    <n v="0"/>
    <n v="0"/>
    <n v="439360"/>
    <n v="18.421909738448239"/>
    <n v="-11.118124126323281"/>
    <n v="-10.044719878065777"/>
    <n v="-24.944736941006042"/>
    <m/>
    <n v="1454.8344370860927"/>
    <n v="1303.4966887417218"/>
    <s v="El proyecto al estar localizado en un lugar remoto, a más de 200 km de Iquique y Huara, presentó incrementos de monto respecto de lo originalmente recomendado. Los montos fueron actualizados en etapa de ejecución. Además, debido a que los proyectos de diseño son muy antiguos, se dificulta en obra los cambios de normativas."/>
    <s v="Variación entre el -10% al -20%"/>
    <s v="Variación entre el -10% al -20%"/>
    <s v="Mediano"/>
    <s v="Mediano"/>
    <s v="FRANCISCO HERRERA ADRIAZOLA"/>
    <x v="12"/>
    <s v=" "/>
    <s v=""/>
    <s v="LOURDES VELEZ"/>
    <s v="DEPARTAMENTO DE ESTUDIOS - MDS"/>
    <s v="NO"/>
    <m/>
    <m/>
    <m/>
    <s v=" "/>
    <x v="1"/>
    <s v="NO"/>
    <m/>
    <m/>
    <m/>
    <m/>
    <s v="No se realizaron reevaluaciones al proyecto"/>
    <x v="0"/>
    <s v="COSTO EQUIVALENTE POR PERSONA"/>
    <n v="327"/>
    <n v="345"/>
    <n v="5.504587155963292"/>
    <x v="2"/>
    <s v=""/>
    <m/>
    <m/>
    <m/>
    <s v="Los cambios obedecen a alteraciones en los costos.- "/>
    <x v="1"/>
    <s v="El proyecto ha sido localizado en un lugar remoto en donde las dificultades de acceso son evidentes. Es necesario estudiar los excesivos tiempos de implementación, por cuanto la evaluación ex ante no tiene concordancia con los reales tiempos de ejecución."/>
    <s v="CHRISTIAN EDUARDO TRONCOSO RODRIGUEZ"/>
    <s v="SEREMI DE DESARROLLO SOCIAL REGION DE TARAPACA"/>
    <s v="LOURDES VELEZ"/>
    <s v="DEPARTAMENTO DE ESTUDIOS - MDS"/>
  </r>
  <r>
    <s v="30123228-0"/>
    <s v="REPOSICION JARDIN INFANTIL RICITOS DE ORO, COMUNA DE LA SERENA"/>
    <x v="9"/>
    <x v="9"/>
    <s v="ELQUI"/>
    <s v="LA SERENA"/>
    <s v="4 - REGION DE COQUIMBO"/>
    <x v="5"/>
    <x v="5"/>
    <x v="6"/>
    <x v="0"/>
    <x v="0"/>
    <s v="JUNTA NACIONAL DE JARDINES INFANTILES"/>
    <s v="MINISTERIO DE EDUCACION"/>
    <s v="MINISTERIO"/>
    <s v="FINALIZADO"/>
    <x v="1"/>
    <s v="DISEÑO"/>
    <s v="REALIZAR REPOSICIÓN DE JARDÍN INFANTIL, DEBIDO A QUE SU ESTRUCTURA DATA DEL AÑO 1980, CUYA MATERIALIDAD EN MADERA SUPERA SU VIDA UTIL"/>
    <s v="EL PROYECTO PERMITIRÁ REALIZAR LA DEMOLICIÓN DE LA EDIFICACIÓN EXISTENTE Y CONSTRUIR EL NUEVO ESTABLECIMIENTO EDUCACIONAL, DANDO CUMPLIMIENTO AL MARCO NORMATIVO VIGENTE, ADEMÁS DE OFRECER COBERTURA A LA DEMANDA DEL SECTOR Y GENERANDO LAS CONDICIONES DE SEGURIDAD Y HABITABILIDAD QUE REQUIERE EL ESPACIO EDUCATIVO, CON UN TOTAL DE 935.67 M2. DE OBRAS QUE SE DIVIDEN EN LOS SIGUIENTES SECTORES:_x000a_ÁREA DOCENTE: SALA CUNA N°1 DE 45,65 M2, SALA CUNA N°2 DE 58,40 M2, , SALA CUNA N°3 DE 58,40 M2, SALA DE MUDAS N°1 DE 12,78 M2, SALA DE MUDAS N°2 DE 20,70 M2, SALA DE ACTIVIDADES NIVEL MEDIO N°1 DE 46,93 M2, NIVEL MEDIO N°2 DE 47,05 M2, NIVEL MEDIO 3 DE 46,93 M2, SALA DE HÁBITOS HIGIÉNICOS N°1 DE 8,15M2, SALA DE HÁBITOS HIGIÉNICOS N°2 DE 8,15, SALA DE HÁBITOS HIGIÉNICOS N°3 DE 8,15, SALA BAÑERA DE 2,08 M2, SALA AUDIOVISUAL DE 17,28 M2 Y PATIO EN SEGUNDO PISO DE 56.53 M2._x000a_ÁREA ADMINISTRATIVA: OFICINA DE DIRECTORA 5,85 M2, OFICINA DE EDUCADORAS 8,85 M2, SALA DE ESPERA DE 13,57 M2, SALA SALUD DE 6,90 M2, SALA DE USO MÚLTIPLE DE 15,34 M2, BAÑO DISCAPACITADOS DE 4,13 M2, BAÑO AUXILIAR DE 2,99 M2, BODEGA MATERIAL DIDÁCTICO N°1 7,27 M2, , BODEGA MATERIAL DIDÁCTICO N°2 DE 11,34 M2,  BODEGA GENERAL DE 8,29 M2, BODEGA DE ASEO DE 8,29 M2._x000a_ÁREA DE SERVICIOS: COCINA GENERAL DE 15,84 M2, COCINA NIVEL MEDIO 12,95 M2, COCINA DE LECHE DE 8,44 M2, BAÑO MANIPULADORAS  4,71 M2, BODEGA DE ALIMENTOS 9,59 M2 Y DESPENSA DE 4,69 M2._x000a_LAS TRES ÁREAS ALCANZAN UN TOTAL DE 586,22 M2 DE SUPERFICIE ÚTIL, A LO QUE SE SUMA UN 10% DE ESTRUCTURA DE MUROS CON UN TOTAL DE 58,62  M2 Y 290,81 M2 DE CIRCULACIONES CUBIERTAS, LO QUE RESULTA UN TOTAL DE 935,65 M2 CONSTRUIDOS._x000a_LA MATERIALIDAD PRINCIPAL DE LA ESTRUCTURA ES DE HORMIGÓN ARMADO, EN CUANTO A TERMINACIONES LOS MUROS DE LAS ZONAS HÚMEDAS TENDRÁN REVESTIMIENTO CERAMICO Y EN LOS DEMÁS RECINTOS SE CONSULTA MURO ESTUCADO CON TERMINACIÓN PINTURA ESMALTE AL AGUA, LOS PAVIMENTOS DE LOS RECINTOS DOCENTES SERÁ VINILICO ALTO TRAFICO Y EL RESTO PAVIMENTO CERAMICO."/>
    <n v="165"/>
    <s v=" "/>
    <s v=" "/>
    <s v=" "/>
    <n v="14"/>
    <n v="15"/>
    <s v="Dentro de las consultorías se solicitan recursos para 2 item:_x000a_- ATO (Asesor Técnico de Obras)_x000a_- Visitas de Profesional Ing. Calculista, que desarrolló el Proyecto de Estructuras  en la Etapa de Diseño del Proyecto._x000a__x000a_ATO: En orden cronológico se indica lo siguiente:_x000a_- Res Exenta 015/533 de fecha 04-08-2016, que Aprueba las Bases Administrativas, Términos de referencia y anexos para la contratación del servicio profesional de asesoría a la inspección._x000a__x000a_- Res Exenta 015/586 de fecha 25-08-2016 que Adjudica la licitación publica 1574-72-LE16, respecto del servicio profesional de asesoría a la inspección_x000a__x000a_- CONTRATO ATO: Profesional Joaquín Segura Silva. desde fecha 01-09-2016, duración por 14 meses, valor mensual $2.000.000 impuesto incluido. Total $28.000.000.- (imp incluido)_x000a__x000a_-Res Exenta 015/717 de fecha 27-10-2016 que aprueba contrato_x000a__x000a_- Modificación de contrato de fecha 17-10-2016, el cual prorroga contrato en 19 días corridos, desde el 01 al 19 de noviembre 2017._x000a_$1.266.673.- imp incluido_x000a__x000a_Se autoriza la prorroga de contrato al ATO por cuanto las Obras Civiles también tuvieron un aumento de plazo. _x000a_MONTO TOTAL PAGADO ATO: $29.266.673.-_x000a__x000a_- VISITAS CALCULISTA: se consideran 6 visitas del Profesional Calculista que participó en la Etapa de Diseño del proyecto, valorizadas en 3 UF por cada visita. Profesional Cristian Alvarado Lopez_x000a__x000a_- Res Exenta 015/111 de fecha 23-02-2017 Regulariza y autoriza pago a profesional Ing. Calculista._x000a_visitas realizadas en las siguientes fechas:_x000a_13-12-2016: Revisión Sello Fundación_x000a_20-12-2016: Revisión enfierradura cimiento y sobre cimiento_x000a_07-02-2017: Revisión elevaciones de muros y vigas_x000a_16-02-2017: Revisión enfierradura losa 1er nivel_x000a_30-03-2017: Se revisa hormigón de losa y enfierradura losa 2do nivel_x000a_17-10-2017: Se revisa estructura galpón central y pinturas intumescentes._x000a_TOTAL PAGO PROFESIONAL CALCULISTA: $474.636.- Bruto_x000a__x000a_Se adjuntan antecedentes en carpeta digital."/>
    <n v="7.1428571428571397"/>
    <n v="2"/>
    <n v="1"/>
    <s v="se  realizaron 10 ordenes de compra asociadas a compras de Equipamiento_x000a_Monto total en compra de Equipamiento: $40.352.706.- iva incluido._x000a__x000a_Las compras se realizaron exclusivamente durante el mes de noviembre del 2017"/>
    <n v="-50"/>
    <n v="2"/>
    <n v="1"/>
    <s v="se  realizaron 2 ordenes de compra asociadas a compras de Equipos._x000a_Monto total en compra de Equipos: $4.289.725.- iva incluido._x000a__x000a_Las compras se realizaron exclusivamente durante el mes de noviembre del 2017"/>
    <n v="-50"/>
    <m/>
    <m/>
    <m/>
    <m/>
    <n v="14"/>
    <n v="0"/>
    <s v="No se ejecutaron recursos por concepto de GASTOS ADMINISTRATIVOS."/>
    <n v="-100"/>
    <n v="12"/>
    <n v="13"/>
    <s v="Se detalla cronológicamente Historial del Proyecto, con sus respectivas Resoluciones y modificaciones de contrato:_x000a__x000a_- Res Exenta N°015/531 del 03-08-2016: Aprueba requerimientos especiales y autoriza llamado procedimiento grandes compras, respecto al Convenio Marco de &quot;Construcción de Salas Cunas y J. Infantiles y Servicios de Diseño de Especialidades y Arquitectura&quot; Licitación N°2239-14-LP14 / Proceso Grandes Compras ID:29613_x000a__x000a_- Res Exenta N°015/598 del 29-08-2016: Selecciona Oferta a la Empresa BDH Arquitectos Ltda_x000a__x000a_- ACUERDO COMPLEMENTARIO (CONTRATO): con fecha 15-09-2016, se realiza acuerdo complementario con la Empresa BDH Arquitectos Ltda.   por un Monto contrato de $798.007.810 iva incluido. y plazo de 340 días corridos._x000a__x000a_- ENTREGA DE ENTREGA DE TERRENO (Mediante Acta de fecha 24-10-2016)_x000a__x000a_- Res Exenta N°015/427 de fecha 16-06-2017, Aprueba Acuerdo Complementario. _x000a__x000a_- Res Exenta N°015/518 de fecha 10-07-2017, Autoriza aumento, disminución y obras extraordinarias. Finalmente se traduce en un aumento de $27.973.107._x000a_Las obras extraordinarias, hace referencia a lo siguiente:_x000a_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_x000a_Todo lo anterior resulta necesario para la correcta ejecución de la Obra._x000a__x000a_- Res Exenta N°015/584 de fecha 31-07-2017: Autoriza aumento de plazo por 60 días corridos, por cuanto la Empresa se vió afectada por lo siguiente: _x000a_- Periodo de Desratización. Las trampas fueron removidas de su posición original_x000a_- Paro Nacional, donde el recinto permaneció cerrado mientras duró el Paro. desde el 28-09-2016 hasta el 16- 11-2016_x000a_- Frente de mal tiempo._x000a__x000a_- Res. Exenta N°015/632 de fecha 10-08-2017: Aprueba modificación de contrato. Incluye aumento de Obra y aumento de plazo (Res Exenta N°518 y  584)_x000a__x000a_- Res. Exenta N°015/1002  de fecha 15-12-2017. Designa comisión para proceder a realizar Recepción Provisoria._x000a__x000a_- RECEPCIÓN PROVISORIA: con fecha 18-12-2017, se procede a realizar Recepción Provisoria. Con fecha 08-01-2018, se realiza Recepción Provisoria sin observaciones._x000a__x000a_- RECEPCIÓN DEFINITIVA: con fecha 15-11-2018 se realiza Recepción Definitiva._x000a__x000a_- Res. Exenta N°015/746 de fecha 20-11-2018: Aprueba Acta de Recepción Definitiva para proceder con la Liquidación del contrato._x000a__x000a_- Res. Exenta N°015/762 de fecha 27-11-2018: Aprueba la Liquidación del Contrato. por un monto total de $825.980.917. plazo total de 400 días corridos, se realizaron un total de 13 Estados de Pagos y no se cursaron multas durante el desarrollo del Proyecto._x000a__x000a_Se adjuntan documentos en carpeta digital."/>
    <n v="8.333333333333325"/>
    <s v="Variación de 0 a 30%"/>
    <n v="1"/>
    <n v="60"/>
    <m/>
    <m/>
    <m/>
    <m/>
    <m/>
    <m/>
    <m/>
    <m/>
    <m/>
    <m/>
    <m/>
    <m/>
    <n v="15"/>
    <n v="15"/>
    <n v="15"/>
    <n v="15"/>
    <n v="0"/>
    <s v="la Obra presentó un único aumento de plazo por 60 días corridos._x000a_PLAZO TOTAL DE LA OBRA: 340 + 60: 400 días corridos._x000a__x000a_- Res Exenta N°015/584 de fecha 31-07-2017: Autoriza aumento de plazo por 60 días corridos, por cuanto la Empresa se vió afectada por lo siguiente: _x000a_- Periodo de Desratización. Las trampas fueron removidas de su posición original_x000a_- Paro Nacional, donde el recinto permaneció cerrado mientras duró el Paro. desde el 28-09-2016 hasta el 16- 11-2016_x000a_- Frente de mal tiempo."/>
    <n v="0"/>
    <n v="0"/>
    <s v="el PROYECTO REGISTRA VARIACIONES MENORES EN EL ÍTEM DE OBRA CIVIL, ESTO DEBIDO A QUE SE EFECTUÓ UNA AMPLIACIÓN DE PLAZO De plazo por 60 días corridos, por cuanto la Empresa se vió afectada por lo siguiente: _x000a_- Periodo de Desratización. Las trampas fueron removidas de su posición original_x000a_- Paro Nacional, donde el recinto permaneció cerrado mientras duró el Paro. desde el 28-09-2016 hasta el 16- 11-2016_x000a_- Frente de mal tiempo._x000a__x000a_lAS CONSULTORÍAS IGUALMENTE SE EJECUTARON CON UNA VARIACIÓN MENOR AL RECOMENDADO (5.71%)_x000a__x000a_LOS EQUIPOS Y EQUIPAMIENTO FUERON ADQUIRIDOS exclusivamente durante el mes de noviembre del 2017."/>
    <s v="Sin variación"/>
    <s v="Dos Años"/>
    <s v="24/10/2016"/>
    <n v="900365"/>
    <n v="0"/>
    <n v="900365"/>
    <n v="900366"/>
    <n v="-1"/>
    <s v="OBRAS CIVILES:_x000a_- ACUERDO COMPLEMENTARIO (CONTRATO): con fecha 15-09-2016, se realiza acuerdo complementario con la Empresa BDH Arquitectos Ltda.   por un Monto contrato de $798.007.810 iva incluido. y plazo de 340 días corridos._x000a_- Res Exenta N°015/518 de fecha 10-07-2017, Autoriza aumento, disminución y obras extraordinarias. Finalmente se traduce en un aumento de $27.973.107._x000a_TOTAL OBRAS CIVILES: $825.980.917.-_x000a__x000a_CONSULTORIAS:_x000a_- ATO:_x000a_- CONTRATO ATO: Profesional Joaquín Segura Silva. desde fecha 01-09-2016, duración por 14 meses, valor mensual $2.000.000 impuesto incluido. Total $28.000.000.- (imp incluido)_x000a_- Modificación de contrato de fecha 17-10-2016, el cual prorroga contrato en 19 días corridos, desde el 01 al 19 de noviembre 2017._x000a_$1.266.673.- imp incluido_x000a_MONTO TOTAL PAGADO ATO: $29.266.673.-_x000a__x000a_CALCULISTA:_x000a_- Res Exenta 015/111 de fecha 23-02-2017 Regulariza y autoriza pago a profesional Ing. Calculista._x000a_TOTAL PAGO PROFESIONAL CALCULISTA: $474.636.- Bruto_x000a__x000a_EQUIPOS:_x000a_1ERA ORDEN DE COMPRA N°1574-760-CM17 DE FECHA 03-11-2017 _x000a_ULTIMA ORDEN DE COMPRA N°1574-773-CM17 DE FECHA 08-11-2017_x000a__x000a_EQUIPAMIENTO:_x000a_1ERA ORDEN DE COMPRA N°1574-757-CM17 DE FECHA 02-11-2017_x000a_ULTIMA ORDEN DE COMPRA N°1574-772-CM17 DE FECHA 07-11-2017"/>
    <s v="BIP = SIGFE"/>
    <x v="1"/>
    <n v="935"/>
    <n v="935"/>
    <n v="100"/>
    <s v="Solo error de decimales._x000a_- PERMISO DE EDIFICACIÓN: N°46 de fecha 05-03-2013 por 935,65 m2._x000a__x000a_- RECEPCIÓN DEFINITIVA MUNICIPAL: N°356 de fecha 21-02-2018. Se otorga Recepción Municipal Parcial por 932,93 m2._x000a_La DOM de la I. Municipalidad de la Serena, en Certificado de Recepción Definitiva, deja sin recepcionar una pequeña Bodega bajo tobogán, por cuanto no fué posible conseguir terreno para ejecutar área de estacionamiento. Este fué considerado en Proyecto de Diseño en terreno JUNJI adyacente al Jardín Infantil , pero en la actualidad funciona como Bodega Regional de nuestra Institución._x000a__x000a_Se adjuntan documentos de respaldos en carpeta digital"/>
    <s v="EN RELACIÓN CON LA MAGNITUD Se EJECUTÓ  lo diseñado originalmente SIN ALTERACIONES."/>
    <x v="2"/>
    <s v="CON FECHA 18-12-2017 SE PROCEDE A EFECTUAR RECEPCIÓN PROVISORIA. SE OTORGAN 15 DÍAS PARA SUB SANAR OBSERVACIONES._x000a_CON FECHA 08-01-2018 SE PROCEDE A RECEPCIONAR LA OBRA SIN OBSERVACIONES_x000a__x000a_Se sube en carpeta digital otros documentos, archivo folio del libro de obras, el cual indica la totalidad de las observaciones emitidas en Recepción provisoria, no obstante se detallan:_x000a_- Modificar señaletica sala cuna_x000a_- Instalar corrientes débiles_x000a_- Terminación tobogán_x000a_- Sala Cuna N°1/2 y 3 - 2do piso:_x000a_Desmanches pinturas_x000a_2 equipos de iluminación no prenden_x000a_- Sala de mudas N°1 y 2:_x000a_mejorar encuentro marco ventana_x000a_fijar estanque tasa wc_x000a_píntar bajada de agua en bañera_x000a_- Pasillo de Circulación:_x000a_limpieza tubo red seca_x000a_pintura cañeria red humeda- falta gabinete_x000a_- Bodega Sala Cuna_x000a_Desmanche pintura_x000a_reparar pintura estanteria_x000a_sacar clavo cielo_x000a_reparar palmeta picada_x000a_- Baño Personal:_x000a_cambio palmeta ceramica perforada_x000a_pintar descargas de artefactos_x000a_- Cocina de leche:_x000a_pintar descargas artefactos_x000a_limpieza ventana_x000a_pintura cañeria gas_x000a_- Cocina de Pre Preparados_x000a_pintura descarga de artefactos_x000a_falta recubrimiento y terminacion cañeria gas_x000a_terminacion ducto campana_x000a_limpieza ventana_x000a_limpieza general de recinto_x000a_rebaje hoja de puerta_x000a_- Sala de amamantamiento:_x000a_terminación malla mosquitera_x000a_instalar botiquín en Sala Control salud_x000a_desmanche pintura muro_x000a_terminaciones fichero mural_x000a_pintura descarga lavamanos_x000a_remate sello guardapolvo_x000a_- nicho patio juego Sala Cuna:_x000a_falta tapa electrica_x000a_pintura general en puertas nichos e int muros_x000a_corregir aldaba y candado_x000a_falta remate registro_x000a_limpieza"/>
    <s v="18/12/2017"/>
    <s v="SIN OBSERVACIONES"/>
    <s v="15/11/2018"/>
    <s v="SI"/>
    <s v="23/04/2018"/>
    <s v="solo en una oportunidad se presentaron malos olores en el sistema de alcantarillado durante el proceso de post venta. _x000a_La empresa contratista revisó el sector afectado (Sala de Mudas 2do piso), y una ventilación del sistema de alcantarillado no sobrepasó la techumbre. Se subsanó observación y se solucionó problema._x000a__x000a_El J. Infantil posterior a su ejecución, se benefició con carros para evacuar en caso de emergencias . Estos carros en la actualidad no cuentan con un espacio el cual permita su protección y su correcto guardado. Se emplazan provisoriamente a la intemperie y en un pasillo adyacente a los toboganes."/>
    <s v=""/>
    <x v="0"/>
    <s v="El Proyecto de Reposición del J. Infantil Ricitos de Oro, comuna de La Serena. Consideró en su proyecto de Agua Caliente “Panel Colector Solar” como apoyo al agua caliente. (termosifón)_x000a__x000a_Tiene una capacidad de 3 Niveles de Sala Cuna (20+20+14) y 3 Niveles Medios (28+28+28): Total 138 Pre- Escolares_x000a_En este establecimiento solo existe 1 bombona de GAS para JUNJI. Se realizó la única carga de gas con fecha 09-08-2018 por 275 litros, la que ha durado hasta la fecha._x000a_Por lo que existe un beneficioso ahorro de gas, en relación a la mayoría de los Jardines Infantiles de JUNJI."/>
    <s v="VALERIA  BUGUEÑO CANALES"/>
    <x v="81"/>
    <s v=" "/>
    <s v=""/>
    <s v="LOURDES VELEZ"/>
    <s v="DEPARTAMENTO DE ESTUDIOS - MDS"/>
    <s v="23/07/2014"/>
    <s v="23/07/2014"/>
    <n v="0"/>
    <s v="11/08/2014"/>
    <n v="19"/>
    <s v="NA"/>
    <n v="0"/>
    <s v="01/09/2016"/>
    <n v="752"/>
    <s v="15/09/2016"/>
    <n v="766"/>
    <s v="24/10/2016"/>
    <n v="39"/>
    <s v="29/11/2016"/>
    <n v="36"/>
    <n v="860"/>
    <n v="860"/>
    <s v="eN LO QUE RESPECTA AL PRIMER GASTO DEL CONTRATO DE OBRA CIVIL ES EL PRIMER ESTADO DE PAGO  APROBADO EL 29-11-2016 PAGADO EL 20-12-2016"/>
    <s v="A SUMA ALZADA SIN REAJUSTE"/>
    <n v="1"/>
    <s v=""/>
    <s v=""/>
    <s v=""/>
    <s v=""/>
    <s v="SI"/>
    <s v="JUNJI"/>
    <s v="SI"/>
    <s v="JUNJI"/>
    <s v="postulo inicialmente a etapa de Diseño y luego a la etapa de ejecución"/>
    <n v="13961"/>
    <n v="41709"/>
    <n v="5453"/>
    <n v="0"/>
    <n v="105"/>
    <n v="636235"/>
    <n v="0"/>
    <n v="0"/>
    <n v="0"/>
    <n v="0"/>
    <n v="697463"/>
    <n v="13961"/>
    <n v="41709"/>
    <n v="5453"/>
    <n v="0"/>
    <n v="105"/>
    <n v="636235"/>
    <n v="0"/>
    <n v="0"/>
    <n v="0"/>
    <n v="0"/>
    <n v="697463"/>
    <s v="Sin observaciones."/>
    <n v="29741"/>
    <n v="40353"/>
    <n v="4290"/>
    <n v="0"/>
    <n v="0"/>
    <n v="825981"/>
    <n v="0"/>
    <n v="0"/>
    <n v="0"/>
    <n v="0"/>
    <n v="900365"/>
    <s v="OBRAS CIVILES: 825.980.917_x000a_- Acuerdo complementario por un monto $ 798.007.811  fecha 15/09/2016_x000a_- Modificación acuerdo complementario  $   27.973.107   fecha 08/08/2017_x000a__x000a_CONSULTORIAS:  29.741.303_x000a_-Honorarios ATO $ 29.266.667 fecha 15/09/2016_x000a_-Calculista: $ 474.636_x000a__x000a_Equipamiento: $40.352.705.-_x000a_-1574-757-cm17 $ 26.144.840  fecha 02/11/2017_x000a_-1574-761-cm17 $ 771.817  fecha 03/11/2017_x000a_-1574-764-cm17 $  74.383  fecha 06/11/2017_x000a_-1574-765-cm17 $  199.099  fecha 06/11/2017_x000a_-1574-766-cm17 $ 41.234  fecha 06/11/2017_x000a_-1574-767-cm17 $ 809.349  fecha 06/11/2017_x000a_-1574-770-cm17 $ 4.851.356 fecha 07/11/2017_x000a_-1574-772-cm17 $ 2.858.216 fecha 06/11/2017_x000a_-1574-771-cm17 $ 4.486.427 fecha 07/11/2017_x000a_-1574-760-cm17 $ 115.983  (OC total 663.912) fecha 03/11/2017_x000a__x000a_Equipo: $4.289.725.-_x000a_-equipo_x0009_1574-773-cm17 $ 3.741.798 fecha 08/11/2017_x000a_-equipo_x0009_1574-760-cm17 $ 547.927  (OC total 663.912) fecha 03/11/2017"/>
    <n v="29741"/>
    <n v="40353"/>
    <n v="4290"/>
    <n v="0"/>
    <n v="0"/>
    <n v="825981"/>
    <n v="0"/>
    <n v="0"/>
    <n v="0"/>
    <n v="0"/>
    <n v="900365"/>
    <s v="Obras civiles_x000a_Ep01_x0009_20-12-2016_x0009_ $   18.235.403_x0009__x000a_Ep02_x0009_31-12-2016 $ 131.582.266_x0009__x000a_Ep03_x0009_14-03-2017 $   96.771.942_x0009__x000a_Ep04_x0009_24-04-2017 $   75.841.141_x0009__x000a_Ep05_x0009_13-06-2017_x0009_ $  63.339.950_x0009__x000a_Ep06_x0009_20-07-2017_x0009_ $  65.575.364_x000a_Ep07_x0009_23-08-2017_x0009_ $  36.855.079_x000a_Ep08_x0009_06-10-2017  $  70.124.984_x000a_Ep09_x0009_08-11-2017_x0009_  $  70.040.056_x000a_Ep10       24-11-2017  $  73.183.196_x000a_Ep11       22-12-2017  $   82.697.532 _x000a_Ep12       22-03-2018  $   34.148.751_x0009__x000a_Ep13       27-06-2018  $    7.585.253_x0009__x000a_Total obras civiles pagadas $ 825.980.917_x000a__x000a_Consultorias_x000a_07-10-2016 $2.000.000 ATO_x000a_09-11-2016 $2.000.000 ATO_x000a_09-12-2016_x0009_ $2.000.000 ATO_x000a_26-12-2016_x0009_ $2.000.000 ATO_x000a_15-03-2017_x0009_ $2.000.000 ATO_x000a_03-04-2017_x0009_ $4.000.000 ATO_x000a_10-05-2017_x0009_ $2.000.000 ATO_x000a_15-06-2017_x0009_ $2.000.000 ATO_x000a_11-07-2017_x0009_ $2.000.000 ATO_x000a_10-08-2017_x0009_ $2.000.000 ATO_x000a_14-09-2017_x0009_ $2.000.000 ATO_x000a_31-10-2017_x0009_ $2.000.000 ATO_x000a_09-11-2017_x0009_ $2.000.000 ATO_x000a_11-12-2017_x0009_ $1.266.667 ATO_x000a_27-11-2017_x0009_ $79.106 calculista_x000a_25-05-2017_x0009_ $395.529 calculista_x000a__x000a_Equipamiento: $40.352.705.-_x000a_-1574-757-cm17 $ 26.144.840  _x000a_-1574-761-cm17 $ 771.817_x000a_-1574-764-cm17 $  74.383 _x000a_-1574-765-cm17 $  199.099_x000a_-1574-766-cm17 $ 41.234_x000a_-1574-767-cm17 $ 809.349 _x000a_-1574-770-cm17 $ 4.851.356 _x000a_-1574-772-cm17 $ 2.858.216 _x000a_-1574-771-cm17 $ 4.486.427_x000a_-1574-760-cm17 $ 115.983_x000a__x000a_Equipo: $4.289.724.-_x000a_-equipo_x0009_1574-773-cm17 $ 3.741.798_x000a_-equipo_x0009_1574-760-cm17 $ 547.926"/>
    <n v="-1"/>
    <x v="1"/>
    <n v="29742"/>
    <n v="40353"/>
    <n v="4290"/>
    <n v="0"/>
    <n v="0"/>
    <n v="825981"/>
    <n v="0"/>
    <n v="0"/>
    <n v="0"/>
    <n v="0"/>
    <n v="900366"/>
    <n v="30761"/>
    <n v="41402"/>
    <n v="4402"/>
    <n v="0"/>
    <n v="0"/>
    <n v="850983"/>
    <n v="0"/>
    <n v="0"/>
    <n v="0"/>
    <n v="0"/>
    <n v="927548"/>
    <s v="financieramente No se presentaron mayores situaciones, dado que los decretos estaban gestionados oportunamente y el proveedor tuvo un buen comportamiento con sus obligaciones laborales y previsionales, como tambien en la ejecución de la obra"/>
    <n v="16926"/>
    <n v="50568"/>
    <n v="6611"/>
    <n v="0"/>
    <n v="127"/>
    <n v="771379"/>
    <n v="0"/>
    <n v="0"/>
    <n v="0"/>
    <n v="0"/>
    <n v="845611"/>
    <n v="1008294"/>
    <n v="30761"/>
    <n v="41402"/>
    <n v="4402"/>
    <n v="0"/>
    <n v="0"/>
    <n v="872019"/>
    <n v="0"/>
    <n v="0"/>
    <n v="0"/>
    <n v="0"/>
    <n v="948584"/>
    <n v="30761"/>
    <n v="41402"/>
    <n v="4402"/>
    <n v="0"/>
    <n v="0"/>
    <n v="850983"/>
    <n v="0"/>
    <n v="0"/>
    <n v="0"/>
    <n v="0"/>
    <n v="927548"/>
    <n v="12.177348686334488"/>
    <n v="9.6896800065278335"/>
    <n v="10.319700173325952"/>
    <n v="-2.2176212122489991"/>
    <n v="-8.0081801538043447"/>
    <n v="992.02994652406414"/>
    <n v="910.1422459893048"/>
    <s v="ESTA INICIATIVA FUE REEVALUADA POR CUANTO LA INSTITUCIÓN FINANCIERA, JUNTA NACIONAL DE JARDINES INFANTILES, SOLICITÓ AJUSTAR LOS ÍTEM OBRAS CIVILES Y CONSULTORÍAS, INCREMENTANDO CON ELLO EN UN 19,2% EL COSTO TOTAL DEL PROYECTO ORIGINALMENTE RECOMENDADO, ESTO DEBIDO A QUE Se requirió mayores recursos para efectos de recalcular por aplicación de norma sísmica y para OBRAS EXTRAORDINARIAS._x000a__x000a_Las obras extraordinarias, hace referencia a lo siguiente:_x000a_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 Todo lo anterior resulta necesario para la correcta ejecución de la Obra._x000a_AÚN ASÍ CON ESTAS MODIFICACIONES EL PROYECTO SE ENCUENTRA BAJO UN ACEPTABLE GRADO DE DESVIACIÓN QUE NO SUPERA EL +- 10% DEL MONTO RECOMENDADO, CONSIDERADO ACEPTABLE. _x000a__x000a_CABE MENCIONAR QUE LA INICIATIVA DE INVERSIÓN Consideró en su proyecto de Agua Caliente “Panel Colector Solar” como apoyo al agua caliente. (termosifón)_x000a_Tiene una capacidad de 3 Niveles de Sala Cuna (20+20+14) y 3 Niveles Medios (28+28+28): Total 138 Pre- Escolares_x000a_En este establecimiento solo existe 1 bombona de GAS para JUNJI. Se realizó la única carga de gas con fecha 09-08-2018 por 275 litros, la que ha durado hasta la fecha. Por lo que existe un beneficioso ahorro de gas, en relación a la mayoría de los Jardines Infantiles de JUNJI."/>
    <s v="Variación de 0 a +-10%"/>
    <s v="Variación del 10% al 20%"/>
    <s v="Mediano"/>
    <s v="Mediano"/>
    <s v="EDXELL SERRANO BERMUDEZ"/>
    <x v="32"/>
    <s v=" "/>
    <s v=""/>
    <s v="LOURDES VELEZ"/>
    <s v="DEPARTAMENTO DE ESTUDIOS - MDS"/>
    <s v="SI"/>
    <n v="845611"/>
    <n v="27973"/>
    <n v="3.3080222466358644"/>
    <s v="- Res Exenta N°015/518 de fecha 10-07-2017, Autoriza aumento, disminución y obras extraordinarias. Finalmente se traduce en un aumento de $27.973.107._x000a_Las obras extraordinarias, hace referencia a lo siguiente:_x000a_Se incorporan nuevas vigas incluidas en modificación de proyecto de Estructuras. Se incluye perfilería interior en cielo de Galpón no incluido en proyecto inicial. Se reemplaza baldosa por porcelanato antideslizante en 2do piso debido a la diferencia de espesores en piso. Los patios en primer piso, carecen de áreas verdes, por lo tanto se rebajan superficies de baldosas para aumentar áreas verdes y paisajismo, además se incluye área con revestimiento de caucho. Se realiza pequeña plaza en acceso._x000a_Todo lo anterior resulta necesario para la correcta ejecución de la Obra."/>
    <x v="0"/>
    <s v="SI"/>
    <n v="1"/>
    <n v="845612"/>
    <n v="1008294"/>
    <n v="19.238374100651367"/>
    <s v="Se solicitaron mayores recursos para terminar las obras_x000a_ESTA INICIATIVA FUE REEVALUADA, POR CUANTO, LA INSTITUCIÓN FINANCIERA, JUNTA NACIONAL DE JARDINES INFANTILES, SOLICITÓ AJUSTAR LOS ÍTEM OBRAS CIVILES Y CONSULTORÍAS, INCREMENTADO CON ELLO EN UN 19,2% EL COSTO TOTAL DEL PROYECTO ORIGINALMENTE RECOMENDADO"/>
    <x v="1"/>
    <s v="COSTO ANUAL EQUIVALENTE"/>
    <n v="194754"/>
    <n v="208460"/>
    <n v="7.0375961469340886"/>
    <x v="2"/>
    <s v=""/>
    <m/>
    <m/>
    <m/>
    <s v="En El indicador CAE Ex post se registra el indicador que se obtuvo luego de la reevaluación del proyecto, el cual se incrementó por las modificaciones que se registraron en el proyecto."/>
    <x v="1"/>
    <s v="En plazos  hubo una ampliación de plazo lo que lo que originó un mes de mayor tiempo respecto del recomendado._x000a_En costos, el proyecto se reevaluó debido que fue necesario mayores recursos para efectos de recalcular por aplicación de norma sísmica y para OBRAS EXTRAORDINARIAs, aún así se encuentra bajo un aceptable grado de predicción que no supera el +-10% de variación respecto del recomendado._x000a_la magnitud del proyecto se ejecutó de acuerdo a lo estimado_x000a__x000a_COn respecto a la operación del proyecto solo en una oportunidad se presentaron malos olores en el sistema de alcantarillado durante el proceso de post venta. La empresa contratista revisó el sector afectado (Sala de Mudas 2do piso), y una ventilación del sistema de alcantarillado no sobrepasó la techumbre. Se subsanó observación y se solucionó problema._x000a__x000a_El proyecto logró cumplir con el objetivo de  CONSTRUIR EL NUEVO ESTABLECIMIENTO EDUCACIONAL, DANDO CUMPLIMIENTO AL MARCO NORMATIVO VIGENTE, ADEMÁS DE OFRECER COBERTURA A LA DEMANDA DEL SECTOR Y GENERANDO LAS CONDICIONES DE SEGURIDAD Y HABITABILIDAD QUE REQUIERE EL ESPACIO EDUCATIVO."/>
    <s v="RAUL GUTIERREZ AREYUNA"/>
    <s v="SEREMI DE DESARROLLO SOCIAL REGION DE COQUIMBO"/>
    <s v="LOURDES VELEZ"/>
    <s v="DEPARTAMENTO DE ESTUDIOS - MDS"/>
  </r>
  <r>
    <s v="30124660-0"/>
    <s v="CONSTRUCCION COLECTOR DE AGUAS LLUVIAS LOS ALAMOS, CONCON"/>
    <x v="12"/>
    <x v="12"/>
    <s v="VALPARAISO"/>
    <s v="CONCON"/>
    <s v="5 - REGION DE VALPARAISO"/>
    <x v="0"/>
    <x v="28"/>
    <x v="56"/>
    <x v="1"/>
    <x v="1"/>
    <s v="GOBIERNO REGIONAL - REGION DE VALPARAISO"/>
    <s v="GOBIERNO REGIONAL"/>
    <s v="GOBIERNO REGIONAL"/>
    <s v="FINALIZADO"/>
    <x v="0"/>
    <s v="PERFIL"/>
    <s v="LA INUNDACIÓN DEL SECTOR LOS ROMEROS POR EL ESCURRIMIENTO Y ACUMULACIÓN DE AGUAS LLUVIAS, PROVOCA DAÑOS EN INFRAESTRUCTURA Y ENSERES DE VIVIENDAS, COMERCIO Y VÍA PÚBLICA. AL MISMO TIEMPO LOS EVENTOS DIFICULTAN EL ACCESO Y TRÁNSITO DE PERSONAS Y VEHÍCULOS DEL  SECTOR, QUEDANDO EN OCASIONES  AISLADOS "/>
    <s v=" CORRESPONDE A LA CONSTRUCCIÓN DEL COLECTOR PRIMARIO DE AGUAS LLUVIAS  LOS ÁLAMOS,  CON DESCARGA DIRECTA AL MAR , CON UNA LONGITUD TOTAL DE 1.469 MTS  Y   CAUDAL DE 3.389 LITROS POR SEGUNDO. _x000a_EL TRAZADO SE INICIA EN AV. MAGALLANES CON CALLE CLARENCIA, AGREGÁNDOSE UN COLECTOR DE REFUERZO QUE RECOGE LAS AGUAS LLUVIAS DE LA PISTA SUR PONIENTE Y AVANZA POR EL ÁREA VERDE, LLEGA  A MAGALLANES CON LOS CASTAÑOS. CONTINÚA POR LOS ÁLAMOS HASTA LLEGAR A LOS LIRIOS, BAJA HASTA AV. VERGARA. CONTINÚA POR VERGARA HASTA CALLE UNO, AVANZANDO  HASTA AV. BARROS, BAJANDO POR DICHA CALLE HASTA BORGOÑO PARA CAER FINALMENTE AL MAR EN EL MISMO SECTOR EN EL QUE ACTUALMENTE SE PRODUCE LA DESCARGA POR SOBRE LA CALZADA LO CUAL PROVOCA INUNDACIONES. LA INTERVENCION CONTEMPLA DEMOLICION Y REPOSICIÓN DE PAVIMENTOS,EXCAVACIONES, CONSTRUCCION DEL COLECTOR, CAMARAS, CAJON DE HORMIGON ARMADO Y SUMIDEROS ._x000a_"/>
    <n v="13635"/>
    <s v=" "/>
    <s v=" "/>
    <s v=" "/>
    <n v="9"/>
    <n v="18"/>
    <s v="EL CONTRATO DE ASESORÍA SE TRABAJÓ PARALELAMENTE A LA EJECUCIÓN DE OBRAS, CUYO PLAZO SE VIO INCREMENTADO ANTE LA NECESIDAD DE CORREGIR ASPECTOS NO CONSIDERADOS EN LA ETAPA DE DISEÑO Y CONCLUYÓ CON LA RECEPCIÓN PROVISORIA DE LOS TRABAJOS"/>
    <n v="100"/>
    <m/>
    <m/>
    <m/>
    <m/>
    <m/>
    <m/>
    <s v=""/>
    <m/>
    <m/>
    <m/>
    <m/>
    <m/>
    <m/>
    <m/>
    <m/>
    <m/>
    <n v="9"/>
    <n v="19"/>
    <s v="DEBIDO A SITUACIONES NO PREVISTAS EN LA ETAPA DE DISEÑO SE REQUIRIÓ ACOMETER OBRAS COMPLEMENTARIAS EN COLECTOR, SUMIDEROS E INFRAESTRUCTURA VIAL."/>
    <n v="111.11111111111111"/>
    <s v="Variación &gt; al 100%"/>
    <s v="Sin información "/>
    <s v="Sin información "/>
    <m/>
    <m/>
    <m/>
    <m/>
    <m/>
    <m/>
    <m/>
    <m/>
    <m/>
    <m/>
    <m/>
    <m/>
    <n v="9"/>
    <n v="9"/>
    <n v="19"/>
    <n v="19"/>
    <n v="0"/>
    <s v="NO SE REGISTRARON TIEMPOS MUERTOS. LA ASESORÍA A LA INSPECCIÓN TRABAJÓ ADEMÁS , PROYECTANDO LA DEFINICIÓN DE OBRAS COMPLEMENTARIAS NO RESUELTAS EN LA ETAPA DE DISEÑO"/>
    <n v="111.11111111111111"/>
    <n v="111.11111111111111"/>
    <s v="EL PROYECTO SE EJECUTÓ EN UN PLAZO TOTAL DE 19 MESES, AUMENTANDO UN 111% CON RESPECTO AL PLAZO ORIGINAL RECOMENDADO. _x000a_LA INICIATIVA DUPLICÓ EL TIEMPO RECOMENDADO DE EJECUCIÓN, PRODUCTO DE DETALLES NO RESUELTOS EN DISEÑO QUE DEBIERON SER ABORDADOS DURANTE LA CONSTRUCCIÓN A CARGO DE LA ASESORIA DE INSPECCION TECNICA DE OBRA, REQUIRIÉNDOSE ACOMETER OBRAS COMPLEMENTARIAS EN COLECTOR, SUMIDEROS E INFRAESTRUCTURA VIAL._x000a_LOS ÍTEMS DEL PROYECTO OBRAS CIVILES Y CONSULTORÍA PRESENTARON RETRASOS SIMILARES, 115.19% Y 104.81% RESPECTIVAMENTE."/>
    <s v="Variación &gt; al 100%"/>
    <s v="Dos Años"/>
    <s v="06/02/2017"/>
    <n v="1317468"/>
    <n v="0"/>
    <n v="1317468"/>
    <n v="1185008"/>
    <n v="132460"/>
    <s v="EL CONTRATO ORIGINAL DE OBRAS CIVILES COMPROMETIÓ LA SUMA TOTAL DE $ 1.174.159.800_x000a_POR RESOLUCIÓN EXENTA 31/1/2/2269, DEL 06/11/2017, SE SUPLEMENTA EN LA SUMA DE $ 77.997.815 EL CONTRATO, QUEDANDO EN DEFINITIVA COMPROMETIDA LA CANTIDAD DE $ 1.252.157.615 PARA LA EJECUCIÓN DE LAS OBRAS."/>
    <s v="BIP &gt; SIGFE"/>
    <x v="2"/>
    <n v="1469"/>
    <n v="1469"/>
    <n v="100"/>
    <s v="LA MAGNITUD DEL PROYECTO APARECE RELACIONADA CON LA LONGITUD DE COLECTORES DE AGUAS LLUVIA CONSTRUIDOS._x000a_A PESAR DE HABERSE INCREMENTADO LA ASIGNACIÓN DE RECURSOS  AL ÍTEM DE OBRAS CIVILES, LA MAGNITUD DEL PROYECTO APARECE INALTERADA POR CUANTO LAS OBRAS COMPLEMENTARIAS QUE FUE NECESARIO EJECUTAR SE RELACIONAN CON MODIFICACIÓN DE RASANTE EN ALGUNOS TRAMOS, EXCAVACIÓN EN ROCA EN OTROS Y, PRINCIPALMENTE, REPOSICIÓN DE INFRAESTRUCTURA VIAL QUE NO FUE PREVISTA EN EL DISEÑO"/>
    <s v="NO HAY VARIACION EN MAGNITUD DE OBRAS RECOMENDADAS"/>
    <x v="2"/>
    <s v="RECEPCIÓN PROVISORIA DE FECHA 10/09/2018"/>
    <s v="10/09/2018"/>
    <s v="PROGRAMADA PARA DICIEMBRE DE 2019"/>
    <s v="10/12/2019"/>
    <s v="SI"/>
    <s v="10/09/2018"/>
    <s v="FALTA DE PAVIMENTO EN VÍAS QUE CUENTAN CON COLECTOR DE AGUAS LLUVIA, CON ARRASTRE DE MATERIAL A SUMIDEROS Y DUCTOS"/>
    <s v=""/>
    <x v="0"/>
    <s v="TRAMOS DE EXCAVACIÓN EN TERRENO DE DUNA CON COTA DE RASANTE UBICADA A 5 BAJO SUPERFICIE REQUIRIERON ENTIBACIÓN ESPECIAL. _x000a_BUENA COORDINACIÓN DE LOS TRABAJOS CON LOS RESIDENTES DEL SECTOR INVOLUCRADO"/>
    <s v="RICARDO CARRASCO GODOY"/>
    <x v="82"/>
    <s v=" "/>
    <s v=""/>
    <s v=" "/>
    <s v=""/>
    <s v="19/12/2012"/>
    <s v="05/01/2016"/>
    <n v="1112"/>
    <s v="27/01/2016"/>
    <n v="22"/>
    <s v="NA"/>
    <n v="0"/>
    <s v="15/12/2016"/>
    <n v="323"/>
    <s v="15/12/2016"/>
    <n v="323"/>
    <s v="06/02/2017"/>
    <n v="53"/>
    <s v="26/04/2017"/>
    <n v="79"/>
    <n v="1589"/>
    <n v="477"/>
    <s v="Se corrige la fecha de la resolución de asignación presupuestaria de acuerdo a la información registrada en el departamento de finanzas."/>
    <s v="A SUMA ALZADA SIN REAJUSTE"/>
    <n v="1"/>
    <s v=""/>
    <s v=""/>
    <s v=""/>
    <s v=""/>
    <s v=""/>
    <s v=""/>
    <s v="SI"/>
    <s v="MUNICIPIO"/>
    <s v="LA INICIATIVA POSTULO A EJECUCION CON DISEÑO ELABORADO SEGUN ORIENTACIONES DEL ESTUDIO  PLAN MAESTRO DE AGUAS LLUVIAS  APROBADO POR  LA DIRECCION REGIONAL DE OBRAS HIDRAULICAS EN CALIDAD DE UNIDAD TECNICA."/>
    <n v="22000"/>
    <n v="0"/>
    <n v="0"/>
    <n v="0"/>
    <n v="1500"/>
    <n v="632253"/>
    <n v="0"/>
    <n v="0"/>
    <n v="0"/>
    <n v="0"/>
    <n v="655753"/>
    <n v="65311"/>
    <n v="0"/>
    <n v="0"/>
    <n v="0"/>
    <n v="0"/>
    <n v="1304622"/>
    <n v="0"/>
    <n v="0"/>
    <n v="0"/>
    <n v="0"/>
    <n v="1369933"/>
    <s v="Primer RS Ejecución corresponde al año 2012_x000a_RS que da origen a ejecución corresponde al año 2016_x000a_De acuerdo a datos informados en FICHA IDI"/>
    <n v="65311"/>
    <n v="0"/>
    <n v="0"/>
    <n v="0"/>
    <n v="0"/>
    <n v="1252158"/>
    <n v="0"/>
    <n v="0"/>
    <n v="0"/>
    <n v="0"/>
    <n v="1317469"/>
    <s v="El primer contrato de obras civiles fue por $1.174.159.800 existiendo posteriormente un aumento por $77.997.815. _x000a_El  contrato por consultoria es por $65.311.000, no tuvo modificaciones durante su ejecución."/>
    <n v="65311"/>
    <n v="0"/>
    <n v="0"/>
    <n v="0"/>
    <n v="0"/>
    <n v="1252158"/>
    <n v="0"/>
    <n v="0"/>
    <n v="0"/>
    <n v="0"/>
    <n v="1317469"/>
    <s v="Diferencia que se presenta entre gasto corregido y total SIGFE corresponde a gasto efectuado durante el  22/10/2018 por un monto de $6.531.100 correspondiente al item de Consultoría._x000a_Diferencia que se presenta entre gasto corregido y total SIGFE corresponde a gasto efectuado durante el 28/09/2018 por un monto de $125.928.519 correspondiente al item de Obras Civiles."/>
    <n v="132461"/>
    <x v="0"/>
    <n v="58779"/>
    <n v="0"/>
    <n v="0"/>
    <n v="0"/>
    <n v="0"/>
    <n v="1126229"/>
    <n v="0"/>
    <n v="0"/>
    <n v="0"/>
    <n v="0"/>
    <n v="1185008"/>
    <n v="60307"/>
    <n v="0"/>
    <n v="0"/>
    <n v="0"/>
    <n v="0"/>
    <n v="1153418"/>
    <n v="0"/>
    <n v="0"/>
    <n v="0"/>
    <n v="0"/>
    <n v="1213725"/>
    <s v="La empresa adjudicada a la obra INVERSIONES Y CONSTRUCCIONES FELIPE DE PAZ S.A la ejecuto al 100%. sólo se presento una rotura de matriz durante el 08/08/2017 que fue cubierta con la póliza de seguro._x000a_El consultor SERVICIOS DE CONSULTORÍA DE PROYECTOS VÍCTOR MANUEL MACHUCA CABRERA E.I.R.L._x000a_fue contratado para todo el período de ejecución de la obra hasta su recepción provisoria."/>
    <n v="73489"/>
    <n v="0"/>
    <n v="0"/>
    <n v="0"/>
    <n v="0"/>
    <n v="1467974"/>
    <n v="0"/>
    <n v="0"/>
    <n v="0"/>
    <n v="0"/>
    <n v="1541463"/>
    <n v="0"/>
    <n v="67009"/>
    <n v="0"/>
    <n v="0"/>
    <n v="0"/>
    <n v="0"/>
    <n v="1320854"/>
    <n v="0"/>
    <n v="0"/>
    <n v="0"/>
    <n v="0"/>
    <n v="1387863"/>
    <n v="66841"/>
    <n v="0"/>
    <n v="0"/>
    <n v="0"/>
    <n v="0"/>
    <n v="1279347"/>
    <n v="0"/>
    <n v="0"/>
    <n v="0"/>
    <n v="0"/>
    <n v="1346188"/>
    <n v="-9.9645596423657228"/>
    <n v="-12.668160053144318"/>
    <n v="-12.849478260514147"/>
    <n v="-3.0028180014886163"/>
    <m/>
    <n v="916.39754935330154"/>
    <n v="870.89652825051053"/>
    <s v="LOS MONTOS CONTRATADOS Y COSTOS REALES TUVIERON UNA VARIACIÓN CON RESPECTO A LOS MONTOS RECOMENDADOS DE -10,08% Y -12,78% RESPECTIVAMENTE. ESTAS VARIACIONES RESPONDEN  A SITUACIONES NO PREVISTAS EN LA ETAPA DE DISEÑO SE REQUIRIÓ ACOMETER OBRAS COMPLEMENTARIAS EN COLECTOR, SUMIDEROS E INFRAESTRUCTURA VIAL, SIENDO EL ÍTEM OBRAS CIVILES EL QUE MAYOR VARIACIÓN PRESENTÓ._x000a_EL PROYECTO NO SUFRIÓ REEVALUACIONES PERO UNA MODIFICACIÓN DEL 9.26%, DENTRO DEL MARGEN CONSIDERADO COMO ACEPTABLE. "/>
    <s v="Variación entre el -10% al -20%"/>
    <s v="Variación entre el -10% al -20%"/>
    <s v="Grande"/>
    <s v="Grande"/>
    <s v="MERCEDES RIVERA ROSA"/>
    <x v="24"/>
    <s v=" "/>
    <s v=""/>
    <s v=" "/>
    <s v=""/>
    <s v="SI"/>
    <n v="842681"/>
    <n v="77998"/>
    <n v="9.2559343333954374"/>
    <s v="OBRAS CIVILES SE INCREMENTÓ EN $ 77.997.815 EL MONTO DEL CONTRATO"/>
    <x v="0"/>
    <s v="NO"/>
    <m/>
    <m/>
    <m/>
    <m/>
    <s v="LA INICIATIVA NO PRESENTA REEVALUACIONES, Y SU INCREMENTO EN VALOR DE OBRAS SE AJUSTA A RANGO ACEPTADO DEL 10%"/>
    <x v="0"/>
    <s v="VAN SOCIAL"/>
    <n v="120840"/>
    <n v="280840"/>
    <n v="132.40648791790795"/>
    <x v="2"/>
    <s v="TIR SOCIAL"/>
    <n v="7.55"/>
    <n v="8"/>
    <n v="5.9602649006622599"/>
    <s v="EL VAN SOCIAL PRESENTA UN SIGNIFICATIVO AUMENTO EN COMPARACIÓN AL RECOMENDADO EX ANTE. LA TIR SOCIAL NO PRESENTA VARIACIÓN SIGNIFICATIVA. LAS VARIACIONES RESPECTO A LO RECOMENDADO SON PRODUCTO DE LA MODIFICACIÓN DEL PROYECTO, LA CUAL SE ENCUENTRA DENTRO DEL MARGEN DEL 10% CONSIDERADO COMO ACEPTABLE. "/>
    <x v="3"/>
    <s v="EL PROYECTO PRESENTA UN AUMENTO DE PLAZOS DEL 111% CON RESPECTO A LO RECOMENDADO EX ANTE.  LA INICIATIVA DUPLICÓ EL TIEMPO RECOMENDADO DE EJECUCIÓN, PRODUCTO DE DETALLES NO RESUELTOS EN DISEÑO QUE DEBIERON SER ABORDADOS DURANTE LA CONSTRUCCIÓN A CARGO DE LA ASESORIA DE INSPECCION TECNICA DE OBRA, REQUIRIÉNDOSE ACOMETER OBRAS COMPLEMENTARIAS EN COLECTOR, SUMIDEROS E INFRAESTRUCTURA VIAL._x000a_CON RESPECTO A LOS COSTOS, EL PROYECTO NO TUVO REEVALUACIONES PERO SI UNA MODIFICACIÓN DENTRO DEL RANGO DEL 10% CONSIDERADO COMO ACEPTABLE. _x000a_CON RESPECTO A LA MAGNITUD, EN METROS,  NO HAY VARIACIONES."/>
    <s v="MANUEL ESPINAL"/>
    <s v="SEREMI DE DESARROLLO SOCIAL REGION DE VALPARAISO"/>
    <s v="LOURDES VELEZ"/>
    <s v="DEPARTAMENTO DE ESTUDIOS - MDS"/>
  </r>
  <r>
    <s v="30134264-0"/>
    <s v="CONSTRUCCION CORDÓN VERDE, POBLACIÓN MENZEL - VALDIVIA"/>
    <x v="3"/>
    <x v="3"/>
    <s v="VALDIVIA - REGION XIV"/>
    <s v="VALDIVIA - REGION XIV "/>
    <s v="14 - REGION DE LOS RIOS"/>
    <x v="4"/>
    <x v="4"/>
    <x v="5"/>
    <x v="0"/>
    <x v="0"/>
    <s v="SERVICIO VIVIENDA Y URBANIZACION REGION DE LOS RIOS"/>
    <s v="MINISTERIO DE VIVIENDA Y URBANISMO"/>
    <s v="MINISTERIO"/>
    <s v="FINALIZADO"/>
    <x v="0"/>
    <s v="DISEÑO"/>
    <s v="EL PROYECTO BUSCA PONER EN VALOR Y VINCULAR CON EL ENTORNO, EL ÚNICO ESPACIO PÚBLICO LONGITUDINAL QUE CRUZA LA POBLACIÓN MENZEL, DE LA COMUNA DE VALDIVIA."/>
    <s v="EN ESTA ETAPA CORRESPONDE LA EJECUCIÓN DE LOS ESTUDIOS OBTENIDOS EN LA ETAPA DE DISEÑO, EL CUAL DEBERÁ INCLUIR ENTRE OTROS LAS SIGUIENTES PARTIDAS DE OBRAS: ÁREAS VERDES, VEREDAS, ESCAÑOS, ILUMINACIÓN, Y MOBILIARIO URBANO. PARTE DEL FINANCIAMIENTO DE LAS OBRAS ES PROPORCIONADO POR EL MUNICIPIO Y LOS GASTOS ADMINISTRATIVOS INDICADOS ESTÁN ASOCIADOS A GASTOS DE LICITACIÓN."/>
    <n v="3800"/>
    <s v="FONDO CONCURSABLE ESPACIOS PUBLICOS"/>
    <s v=" "/>
    <s v=" "/>
    <n v="11"/>
    <n v="0"/>
    <s v="Sin contrato"/>
    <n v="-100"/>
    <m/>
    <m/>
    <m/>
    <m/>
    <m/>
    <m/>
    <s v=""/>
    <m/>
    <m/>
    <m/>
    <m/>
    <m/>
    <n v="2"/>
    <n v="0"/>
    <s v="."/>
    <n v="-100"/>
    <n v="10"/>
    <n v="17"/>
    <s v="Por viabilidad de la obra, primero se licitó un contrato pequeño y luego el otro más grande."/>
    <n v="70"/>
    <s v="Variación del 50% al 100%"/>
    <n v="0"/>
    <n v="1"/>
    <m/>
    <m/>
    <m/>
    <m/>
    <m/>
    <m/>
    <m/>
    <m/>
    <m/>
    <m/>
    <m/>
    <m/>
    <n v="12"/>
    <n v="12"/>
    <n v="17"/>
    <n v="17"/>
    <n v="0"/>
    <s v="Al haber dos contratos, se aumentó el plazo total, dado que hay 2 procesos de licitación por separado."/>
    <n v="41.666666666666671"/>
    <n v="41.666666666666671"/>
    <s v="La iniciativa tiene 2 contratos por lo que se aumentó el plazo total, existiendo 2 procesos de licitación según informa la unidad técnica (SERVIU). ._x000a_El primer contrato establece un plazo de ejecución de 60 días y el segundo de 210 días corridos. _x000a_El plazo total real es un 41,67% mayor al plazo recomendado."/>
    <s v="Variación de 30% al 50%"/>
    <s v="Dos Años"/>
    <s v="16/12/2016"/>
    <n v="703297"/>
    <n v="2000"/>
    <n v="705297"/>
    <n v="705297"/>
    <n v="0"/>
    <s v="Obras Civiles_x000a__x000a_- Contrato 1:  Construcción Colector de Aguas LLuvias Cordón Verde Población Menzel  Valdivia, M$19.960.-, inicio 16/12/2016 término 14/02/2017._x000a_-  Contrato 2: Construcción Cordón Verde Población Menzel Valdivia, M$683.337.-, inicio 05/10/2017 término 03/05/2018._x000a__x000a_Total Contratado M$703.297.-"/>
    <s v="BIP = SIGFE"/>
    <x v="1"/>
    <n v="12112"/>
    <n v="12112"/>
    <n v="100"/>
    <s v="Sin observaciones"/>
    <s v="ACÁ NO SE EVIDENCIA LA EJECUCIÓN DE MENOR SUPERFICIE A LA RECOMENDADA._x000a_YA QUE ORIGINALMENTE EL PROYECTO CONSTA DE 12.122._x000a_INICIATIVA NO INGRESO A REEVALUACIÓN."/>
    <x v="2"/>
    <s v="Sin observaciones"/>
    <s v="18/05/2018"/>
    <s v="Aun no corresponde"/>
    <s v=""/>
    <s v="SI"/>
    <s v="01/06/2018"/>
    <s v="Sin observaciones"/>
    <s v=""/>
    <x v="0"/>
    <s v="Sin observaciones"/>
    <s v="CÉSAR ANDRÉS SOLÍS NAVARRO"/>
    <x v="83"/>
    <s v=" "/>
    <s v=""/>
    <s v="FERNANDA MATURANA DIAZ"/>
    <s v="DEPARTAMENTO DE ESTUDIOS - MDS"/>
    <s v="17/03/2016"/>
    <s v="17/03/2016"/>
    <n v="0"/>
    <s v="13/10/2016"/>
    <n v="210"/>
    <s v="01/12/2016"/>
    <n v="49"/>
    <s v="16/12/2016"/>
    <n v="15"/>
    <s v="16/12/2016"/>
    <n v="15"/>
    <s v="16/12/2016"/>
    <n v="0"/>
    <s v="29/12/2016"/>
    <n v="13"/>
    <n v="287"/>
    <n v="287"/>
    <s v="Los plazos son los normales, considerando los procesos de identificación presupuestaria, licitación y entrega de terrenos. Considerando aún el total de la cartera de proyectos del SERVIU Los Ríos, además de los recursos logísticos, humanos, etc."/>
    <s v="A SUMA ALZADA SIN REAJUSTE"/>
    <n v="2"/>
    <s v=""/>
    <s v=""/>
    <s v=""/>
    <s v=""/>
    <s v=""/>
    <s v=""/>
    <s v="SI"/>
    <s v="SERVICIO"/>
    <s v="EL PROYECTO FORMULADO POR MINVU LOS RÍOS, BUSCA PONER EN VALOR Y VINCULAR CON EL ENTORNO, EL ÚNICO ESPACIO PÚBLICO LONGITUDINAL QUE CRUZA LA POBLACIÓN_x000a_MENZEL, DE LA COMUNA DE VALDIVIA._x000a_ESTE PROYECTO PERTENECE AL CONCURSO DE EEPP DEL MINVU."/>
    <n v="16500"/>
    <n v="0"/>
    <n v="0"/>
    <n v="0"/>
    <n v="2000"/>
    <n v="1101403"/>
    <n v="0"/>
    <n v="0"/>
    <n v="0"/>
    <n v="0"/>
    <n v="1119903"/>
    <n v="16500"/>
    <n v="0"/>
    <n v="0"/>
    <n v="0"/>
    <n v="2000"/>
    <n v="1101403"/>
    <n v="0"/>
    <n v="0"/>
    <n v="0"/>
    <n v="0"/>
    <n v="1119903"/>
    <s v="N/A"/>
    <n v="0"/>
    <n v="0"/>
    <n v="0"/>
    <n v="0"/>
    <n v="2000"/>
    <n v="703297"/>
    <n v="0"/>
    <n v="0"/>
    <n v="0"/>
    <n v="0"/>
    <n v="705297"/>
    <s v="Obras Civiles_x000a__x000a_- Contrato 1:  Construcción Colector de Aguas LLuvias Cordón Verde Población Menzel  Valdivia, M$19.960.-,_x000a_-  Contrato 2: Construcción Cordón Verde Población Menzel Valdivia, M$683.337.-_x000a__x000a_Total Contratos M$703.297.-"/>
    <n v="0"/>
    <n v="0"/>
    <n v="0"/>
    <n v="0"/>
    <n v="2000"/>
    <n v="703297"/>
    <n v="0"/>
    <n v="0"/>
    <n v="0"/>
    <n v="0"/>
    <n v="705297"/>
    <s v="N/A"/>
    <n v="0"/>
    <x v="1"/>
    <n v="0"/>
    <n v="0"/>
    <n v="0"/>
    <n v="0"/>
    <n v="2000"/>
    <n v="703297"/>
    <n v="0"/>
    <n v="0"/>
    <n v="0"/>
    <n v="0"/>
    <n v="705297"/>
    <n v="0"/>
    <n v="0"/>
    <n v="0"/>
    <n v="0"/>
    <n v="2114"/>
    <n v="711666"/>
    <n v="0"/>
    <n v="0"/>
    <n v="0"/>
    <n v="0"/>
    <n v="713780"/>
    <s v="El proyecto agregó valor social al barrio Menzel, mayor espacio para áreas verdes y esparcimiento, mejora en la iluminación, y en general un entorno más amigable."/>
    <n v="18566"/>
    <n v="0"/>
    <n v="0"/>
    <n v="0"/>
    <n v="2250"/>
    <n v="1239310"/>
    <n v="0"/>
    <n v="0"/>
    <n v="0"/>
    <n v="0"/>
    <n v="1260126"/>
    <n v="0"/>
    <n v="0"/>
    <n v="0"/>
    <n v="0"/>
    <n v="0"/>
    <n v="2114"/>
    <n v="722197"/>
    <n v="0"/>
    <n v="0"/>
    <n v="0"/>
    <n v="0"/>
    <n v="724311"/>
    <n v="0"/>
    <n v="0"/>
    <n v="0"/>
    <n v="0"/>
    <n v="2114"/>
    <n v="713779"/>
    <n v="0"/>
    <n v="0"/>
    <n v="0"/>
    <n v="0"/>
    <n v="715893"/>
    <n v="-42.52074792520748"/>
    <n v="-43.188776360459194"/>
    <n v="-42.405128660302914"/>
    <n v="-1.1622079465864799"/>
    <m/>
    <n v="59.106093130779392"/>
    <n v="58.931555482166445"/>
    <s v="El costo de obras civiles fue menor al recomendado en un 43,19%."/>
    <s v="Variación Mayor al -20%"/>
    <s v="Variación Mayor al -20%"/>
    <s v="Mediano"/>
    <s v="Mediano"/>
    <s v="CÉSAR ANDRÉS SOLÍS NAVARRO"/>
    <x v="33"/>
    <s v=" "/>
    <s v=""/>
    <s v="FERNANDA MATURANA DIAZ"/>
    <s v="DEPARTAMENTO DE ESTUDIOS - MDS"/>
    <s v="NO"/>
    <m/>
    <m/>
    <m/>
    <s v=" "/>
    <x v="1"/>
    <s v="NO"/>
    <m/>
    <m/>
    <m/>
    <m/>
    <s v="NO EXISTIERON REEVALUACIONES."/>
    <x v="0"/>
    <s v="VALOR ACTUALIZADO COSTOS INV. OPER. Y MANTEN."/>
    <n v="278395"/>
    <n v="278395"/>
    <n v="0"/>
    <x v="1"/>
    <s v="COSTO ANUAL EQUIVALENTE"/>
    <n v="24271"/>
    <n v="24271"/>
    <n v="0"/>
    <s v="EN EL ANÁLISIS DE LOS DATOS INGRESADOS NO SE EVIDENCIAN SUPERFICIES MENORES A LAS RECOMENDADAS, PERO SI EN GASTO, YA QUE MONTO TOTAL DE OBRAS CIVILES SUPERABA EL MONTO MÁXIMO DEL CONCURSO DE EEPP DE MINVU."/>
    <x v="2"/>
    <s v="Los plazos son los normales, considerando los procesos de identificación presupuestaria, licitación y entrega de terrenos. Considerando aún el total de la cartera de proyectos del SERVIU Los Ríos, además de los recursos logísticos, humanos, etc."/>
    <s v="LUIS SOTO FUENTES"/>
    <s v="SEREMI DE DESARROLLO SOCIAL REGION DE LOS RIOS"/>
    <s v="FERNANDA MATURANA DIAZ"/>
    <s v="DEPARTAMENTO DE ESTUDIOS - MDS"/>
  </r>
  <r>
    <s v="30321473-0"/>
    <s v="CONSTRUCCION SERV ATENCIÓN URGENCIA ALTA RESOLUCIÓN SAN VICENTE THNO"/>
    <x v="2"/>
    <x v="2"/>
    <s v="CONCEPCION"/>
    <s v="TALCAHUANO"/>
    <s v="8 - REGION DEL BIO BIO"/>
    <x v="1"/>
    <x v="1"/>
    <x v="2"/>
    <x v="0"/>
    <x v="0"/>
    <s v="MINISTERIO DE SALUD"/>
    <s v="MINISTERIO DE SALUD"/>
    <s v="MINISTERIO"/>
    <s v="FINALIZADO"/>
    <x v="0"/>
    <s v="TERMINADO"/>
    <s v="A FIN DE MEJORAR LA COBERTURA, OPORTUNIDAD Y CALIDAD DE LA ATENCIÓN A LOS USUARIOS DE LOS SERVICIOS DE URGENCIA DE LA COMUNA DE TALCAHUANO, SE PROPONE LA CONSTRUCCIÓN DE UN SAR EN EL SECTOR DE SAN VICENTE, ANEXO AL CESFAM EXISTENTE"/>
    <s v="CONSISTE EN REALIZAR EL DISEÑO Y LA EJECUCIÓN DE OBRAS CORRESPONDIENTE A LA CONSTRUCCIÓN DE UN SERVICIO DE ATENCIÓN DE URGENCIA DE ALTA RESOLUTIVIDAD DE 552 M2, UBICADO A 500 METROS DEL CESFAM LOS CERROS EN LA COMUNA DE TALCAHUANO. ESTA INFRAESTRUCTURA POSEE UNA MATERIALIDAD CON MUROS ESTRUCTURALES DE HORMIGÓN ARMADO Y ALBAÑILERÍA, TENIENDO COMO PRINCIPALES RECINTOS UNA SALA CON RX OSTEOPULMONAR, UNA SALA PARA EXÁMENES DE LABORATORIO Y DISTINTOS BOX PARA LA FUNCIONALIDAD DE LA URGENCIA."/>
    <n v="41147"/>
    <s v=" "/>
    <s v=" "/>
    <s v=" "/>
    <n v="8"/>
    <n v="3"/>
    <s v="El plazo real es menor al recomendado, debido a que consultorias se ejecutaron en menor tiempo al proyectado"/>
    <n v="-62.5"/>
    <n v="4"/>
    <n v="27"/>
    <s v="La variación de plazo en los equipamiento esta relacionada con la situación de la obra ya que el SAR no se emplazo adosado al CESFAM de San Vicente su ejecución se realizó en el nuevo terreno donde se emplazara el CESFAM Penco (proyecto en ejecución). Por este motivo y al no contar con bodegaje el equipo RX Osteopulmonar fue el ultimo en adquirirse e instalarse._x000a_Otro antecedente fue la instrucción de contraloría de no utilizar boleta de anticipo lo cual generó tener que adquirir el equipamiento en el año presupuestario correspondiente."/>
    <n v="575"/>
    <n v="4"/>
    <n v="26"/>
    <s v="La variación de plazo en los equipos está relacionada con la situación de la obra ya que el SAR al estar adosado al CESFAM San Vicente y estar ejecutando obras con el CESFAM en funcionamiento generó atrasos en ella por lo cual se debió retrasar la instalación de los equipos._x000a_Otro antecedente fue la instrucción de contraloria de no utilizar boleta de anticipo lo cual generó tener que adquirir el equipo en el año presupuestario correspondiente."/>
    <n v="550"/>
    <m/>
    <m/>
    <m/>
    <m/>
    <m/>
    <m/>
    <m/>
    <m/>
    <n v="7"/>
    <n v="13"/>
    <s v="El aumento de plazo que se produce en este proyecto se debe a un error que hubo en la mecánica de suelo que retraso el inicio de obra gruesa, generando una sobre excavación y mejoramiento de base estabilizada por problemas con la napa freática._x000a_Otras causales fueron por modificaciones de autoridad sanitaria, DOM y proyecto Serviu."/>
    <n v="85.714285714285722"/>
    <s v="Variación del 50% al 100%"/>
    <n v="3"/>
    <n v="79"/>
    <m/>
    <m/>
    <m/>
    <m/>
    <n v="0"/>
    <n v="1"/>
    <s v="La variación en el plazo corresponde a la coordinación de la entrega de la ambulancia con el establecimiento."/>
    <n v="100"/>
    <m/>
    <m/>
    <m/>
    <m/>
    <n v="8"/>
    <n v="8"/>
    <n v="29"/>
    <n v="36"/>
    <n v="7"/>
    <s v="El tiempo muerto señalado se debe a que el proyecto original no consideraba el ítem vehículo con la ambulancia de traslado, la cual se presente en forma posterior al proyecto ejecutado por lo cual se adquirió con un año de desface."/>
    <n v="262.5"/>
    <n v="350"/>
    <s v="El proyecto del Servicio de Alta Resolución de Urgencia SAR se aprobó en paralelo con el proyecto Reposición del Cesfam San Vicente, con códigos diferentes. Se licitaron como en forma conjunta, cada uno con sus presupuestos, pero paso a hacer una sola obra con un plazo común. Por lo que los plazos del SAR ya no son relevantes y si los plazos del Cesfam.     _x000a_ Además, el plazo del proyecto se ve afectado por la compra de una ambulancia, la revaluación por la compra de la ambulancia se realizó el noviembre del 2017, el proyecto comenzó su operación en abril del 2018 y la compra de la ambulancia se realizó en septiembre de 2018.    "/>
    <s v="Variación &gt; al 100%"/>
    <s v="Tres años"/>
    <s v="12/12/2016"/>
    <n v="1213273"/>
    <n v="0"/>
    <n v="1213273"/>
    <n v="1158454"/>
    <n v="54819"/>
    <s v="No existen contratos pagados con recursos propios"/>
    <s v="BIP &gt; SIGFE"/>
    <x v="1"/>
    <n v="544"/>
    <n v="687"/>
    <n v="126.28676470588236"/>
    <s v="La licitación del SAR se efectuó en conjunto con el CEsfam San Vicente con el fin de optimización de recursos en escala. por lo cual los aumentos de superficie se generan en conexión con el CESFAM y sala de espera compartida con espera de rehabilitación."/>
    <s v="Existe un aumento de 143 metros cuadrados adicionales a lo aprobado, se argumenta por la unidad técnica que se debe a accesos y conexión entre el Cesfam y el SAR si bien este espacio no estaba aprobado en ninguno de los proyectos, los 143 metros cuadrados se consideran excesivo"/>
    <x v="0"/>
    <s v="Existe observaciones  las cuales fueron subsanadas con fecha 25-01-2018_x000a__x000a_Vitrificado de pisos_x000a_Limpieza de luminarias_x000a_Cambio palmetas_x000a_Terminación de muebles _x000a_Regular cierre de ventanas_x000a_Limpieza de guardapolvos_x000a_Repara pinturas_x000a_Falta señalética de puertas_x000a_Pintura de muros_x000a_Ligar y pintar cornisa_x000a_Cerradura de muebles _x000a_Sellar CPI_x000a_Porcelanato de muros _x000a_Tapas eléctricas"/>
    <s v="10/01/2018"/>
    <s v="Se encuentra en proceso de elaboracion"/>
    <s v=""/>
    <s v="SI"/>
    <s v="04/04/2018"/>
    <s v="No existen"/>
    <s v=""/>
    <x v="0"/>
    <s v=""/>
    <s v="ALEJANDRA CASTILLO JELDRES"/>
    <x v="2"/>
    <s v="EDGARDO MUÑOZ BENAVENTE"/>
    <s v="SEREMI DE DESARROLLO SOCIAL REGION DEL BIO BIO"/>
    <s v="LOURDES VELEZ"/>
    <s v="DEPARTAMENTO DE ESTUDIOS - MDS"/>
    <s v="25/03/2015"/>
    <s v="25/03/2015"/>
    <n v="0"/>
    <s v="27/04/2015"/>
    <n v="33"/>
    <s v="NA"/>
    <n v="0"/>
    <s v="13/08/2015"/>
    <n v="108"/>
    <s v="07/12/2016"/>
    <n v="590"/>
    <s v="12/12/2016"/>
    <n v="5"/>
    <d v="2016-12-30T00:00:00"/>
    <n v="18"/>
    <n v="646"/>
    <n v="646"/>
    <s v="El proyecto aprobado originalmente no consideraba el ítem vehículo, el RS se obtuvo con un año de desface._x000a_La diferencia en la gestión administrativa relacionada con la fecha de la suscripción del primer contrato y el primer pago relacionado a obras civiles se debe  a que en este proceso se utilizó la modalidad de pago anticipado contra boleta de garantía."/>
    <s v="A SUMA ALZADA SIN REAJUSTE"/>
    <n v="1"/>
    <s v=""/>
    <s v=""/>
    <s v=""/>
    <s v=""/>
    <s v=""/>
    <s v=""/>
    <s v="SI"/>
    <s v="SERVICIO"/>
    <s v="EL PROYECTO SE PRESENTA DESDE LA ETAPA DE PERFIL A EJECUCIÓN, DE ACUERDO A LO CONTEMPLADO EN ORDN°465 DE 10 DE FEBRERO DE 2015 DEL MINISTERIO DE DESARROLLO SOCIAL Y DEL MINISTERIO DE SALUD"/>
    <n v="30916"/>
    <n v="15091"/>
    <n v="199526"/>
    <n v="0"/>
    <n v="0"/>
    <n v="729898"/>
    <n v="0"/>
    <n v="56144"/>
    <n v="0"/>
    <n v="0"/>
    <n v="1031575"/>
    <n v="30916"/>
    <n v="15091"/>
    <n v="199526"/>
    <n v="0"/>
    <n v="0"/>
    <n v="729898"/>
    <n v="0"/>
    <n v="56144"/>
    <n v="0"/>
    <n v="0"/>
    <n v="1031575"/>
    <s v="Se crea el ítem vehículos, el cual no estaba considerado en el proyecto inicial, pero después se incluyo en decreto N°327/02.03.2018"/>
    <n v="30850"/>
    <n v="15777"/>
    <n v="208704"/>
    <n v="0"/>
    <n v="0"/>
    <n v="906177"/>
    <n v="0"/>
    <n v="51765"/>
    <n v="0"/>
    <n v="0"/>
    <n v="1213273"/>
    <s v="La diferencia se produce en el item vehículos, debido a que este no estaba considerando en el proyecto inicial"/>
    <n v="30850"/>
    <n v="15777"/>
    <n v="208704"/>
    <n v="0"/>
    <n v="0"/>
    <n v="906177"/>
    <n v="0"/>
    <n v="51765"/>
    <n v="0"/>
    <n v="0"/>
    <n v="1213273"/>
    <s v="Existe una diferencia con el Sigfe, debido a que a que Sigfe no se encuentra actualizado, ya que el último decreto de este proyecto es del 2018, provocando una diferencia en el item vehículos y obras civiles."/>
    <n v="54819"/>
    <x v="0"/>
    <n v="30851"/>
    <n v="15777"/>
    <n v="208704"/>
    <n v="0"/>
    <n v="0"/>
    <n v="903122"/>
    <n v="0"/>
    <n v="0"/>
    <n v="0"/>
    <n v="0"/>
    <n v="1158454"/>
    <n v="33251"/>
    <n v="17004"/>
    <n v="224939"/>
    <n v="0"/>
    <n v="0"/>
    <n v="928094"/>
    <n v="0"/>
    <n v="0"/>
    <n v="0"/>
    <n v="0"/>
    <n v="1203288"/>
    <s v=""/>
    <n v="36387"/>
    <n v="17762"/>
    <n v="234837"/>
    <n v="0"/>
    <n v="0"/>
    <n v="859072"/>
    <n v="0"/>
    <n v="56144"/>
    <n v="0"/>
    <n v="0"/>
    <n v="1204202"/>
    <n v="1175102"/>
    <n v="33250"/>
    <n v="17004"/>
    <n v="224939"/>
    <n v="0"/>
    <n v="0"/>
    <n v="938093"/>
    <n v="0"/>
    <n v="56144"/>
    <n v="0"/>
    <n v="0"/>
    <n v="1269430"/>
    <n v="33250"/>
    <n v="17004"/>
    <n v="224941"/>
    <n v="0"/>
    <n v="0"/>
    <n v="938094"/>
    <n v="0"/>
    <n v="56144"/>
    <n v="0"/>
    <n v="0"/>
    <n v="1269433"/>
    <n v="5.4166991916638541"/>
    <n v="5.4169483193019063"/>
    <n v="9.1985305073381429"/>
    <n v="2.3632654024829947E-4"/>
    <n v="8.0274733597594192"/>
    <n v="1847.7918486171761"/>
    <n v="1365.4934497816594"/>
    <s v="No existen variaciones significativas en los valores del proyecto "/>
    <s v="Variación de 0 a +-10%"/>
    <s v="Variación de 0 a +-10%"/>
    <s v="Mediano"/>
    <s v="Grande"/>
    <s v="ALEJANDRA CASTILLO JELDRES"/>
    <x v="1"/>
    <s v="EDGARDO MUÑOZ BENAVENTE"/>
    <s v="SEREMI DE DESARROLLO SOCIAL REGION DEL BIO BIO"/>
    <s v="LOURDES VELEZ"/>
    <s v="DEPARTAMENTO DE ESTUDIOS - MDS"/>
    <s v="NO"/>
    <m/>
    <m/>
    <m/>
    <s v=" "/>
    <x v="1"/>
    <s v="SI"/>
    <n v="3"/>
    <n v="933733"/>
    <n v="1175102"/>
    <n v="25.849894991394763"/>
    <s v="El proyecto presenta tres revaluaciones, la primera (abril 2015) se revalúa el monto aprobado de obras se consideró subvalorado. La segunda (julio 2017) revaluación tiene relación con la ficha IDI y el monto de consultorías aprobado inicialmente, y la tercera (noviembre 2017) tiene relación con la adquisición de una ambulancia que no estaba considerada inicialmente.   "/>
    <x v="1"/>
    <s v="COSTO EQUIVALENTE POR ATENCION"/>
    <n v="12"/>
    <n v="12"/>
    <n v="0"/>
    <x v="1"/>
    <s v=""/>
    <m/>
    <m/>
    <m/>
    <s v="se corrige los indicadores en función de los nuevos montos, en la revaluaciones se aumenta el presupuesto de obras y se incluye una ambulancia. Pasando de un Costo equivalente por atención de $11.156 a $11.536"/>
    <x v="1"/>
    <s v="En relación a los plazos el proyecto del SAR fue licitado en forma conjunta con el Cesfam, por lo que los plazos del SAR son irrelevantes ya que priman los plazos de la obra mayor, que es el Cesfam._x000a_Los montos no presentan variaciones significativas._x000a_La magnitud, existen 143 metros cuadrados más de ejecución que no están suficientemente justificados"/>
    <s v="EDGARDO MUÑOZ BENAVENTE"/>
    <s v="SEREMI DE DESARROLLO SOCIAL REGION DEL BIO BIO"/>
    <s v="LOURDES VELEZ"/>
    <s v="DEPARTAMENTO DE ESTUDIOS - MDS"/>
  </r>
  <r>
    <s v="30112398-0"/>
    <s v="CONSTRUCCION COMPLEJO POLIDEPORTIVO ORIENTE II ETAPA. RENGO"/>
    <x v="7"/>
    <x v="7"/>
    <s v="CACHAPOAL"/>
    <s v="RENGO"/>
    <s v="6 - REGION DEL LIBERTADOR GENERAL BERNARDO O'HIGGINS"/>
    <x v="6"/>
    <x v="9"/>
    <x v="57"/>
    <x v="1"/>
    <x v="1"/>
    <s v="GOBIERNO REGIONAL - REGION DEL LIBERTADOR GENERAL BERNARDO O'HIGGINS"/>
    <s v="GOBIERNO REGIONAL"/>
    <s v="GOBIERNO REGIONAL"/>
    <s v="FINALIZADO"/>
    <x v="0"/>
    <s v="PERFIL"/>
    <s v="EL PROYECTO COMPRENDE DOTAR DE INFRAESTRUCTURA DEPORTIVA A UN SECTOR URBANO DE GRAN_x000a_DESARROLLO HABITACIONAL Y EDUCACIONAL CARENTE DE RECINTOS DE ESTE TIPO POR LO CUAL REPRESENTA_x000a_UN AVANCE DESDE EL PUNTO DE VISTA DE LA CALIDAD DE SERVICIOS PARA LA CIUDADANIA"/>
    <s v="CORRESPONDE A UN REECINTO DE 1063 M2 QUE CUENTA CON UNA MULTICANCHA NORMADA PARA BASQUETBOL Y VOLEIBOL, UNA SALA MULTIUSO EQUIPADA DE 60 M2 , ZONAS DE ADMINISTRACION, BODEGA, CAMARINES Y SERVICIOS HIGIENICOS."/>
    <n v="20000"/>
    <s v=" "/>
    <s v=" "/>
    <s v=" "/>
    <n v="3"/>
    <n v="3"/>
    <s v="El dinero de la consultoría se utilizó para contratar las especialidades del proyecto de diseño, ya que este fue postulado con un prototipo que se entregó al municipio pero sólo tenía el diseño de arquitectura."/>
    <n v="0"/>
    <n v="3"/>
    <n v="2"/>
    <s v="El equipamiento se encuentra incluido en el contrato de Obras Civiles."/>
    <n v="-33.333333333333336"/>
    <m/>
    <m/>
    <s v=""/>
    <m/>
    <m/>
    <m/>
    <m/>
    <m/>
    <n v="3"/>
    <n v="1"/>
    <s v="El dinero que se utilizó para los gastos administrativos ingresó al municipio a una cuenta que es genérica de &quot;gastos administrativos&quot;, razón por la cual no se pudo identificar la fecha del primer gasto y del último de este proyecto en particular."/>
    <n v="-66.666666666666671"/>
    <n v="12"/>
    <n v="16"/>
    <s v="El proyecto se contrató con un plazo de ejecución de 480 días corridos. El día 22-02-2018 se constituyó la comisión receptora, encontrando observaciones que fueron subsanadas y dieron origen a la diferencia entre lo contratado y la fecha de término."/>
    <n v="33.333333333333329"/>
    <s v="Variación de 30% al 50%"/>
    <n v="0"/>
    <n v="0"/>
    <m/>
    <m/>
    <m/>
    <m/>
    <m/>
    <m/>
    <m/>
    <m/>
    <m/>
    <m/>
    <m/>
    <m/>
    <n v="16"/>
    <n v="16"/>
    <n v="20"/>
    <n v="60"/>
    <n v="40"/>
    <s v="Sin observaciones"/>
    <n v="25"/>
    <n v="275"/>
    <s v="Ante la existencia de un diseño incompleto fue necesario terminarlo en la etapa de ejecución, lo que alteró toda la programación inicial."/>
    <s v="Variación &gt; al 100%"/>
    <s v="Mayor a 3 años"/>
    <s v="03/11/2016"/>
    <n v="1428663"/>
    <n v="4695"/>
    <n v="1433358"/>
    <n v="1467784"/>
    <n v="-34426"/>
    <s v="Contrato de obras civiles y equipamiento: $1.444.531.837.-; fecha de contrato: 06-10-2016._x000a_Gastos administrativos: _x000a_Contrato de Consultoría: $30.665.730.-; fecha de decreto de contrato: 04-04-2013."/>
    <s v="BIP &lt; SIGFE"/>
    <x v="1"/>
    <n v="1600"/>
    <n v="1600"/>
    <n v="100"/>
    <s v="Sin observaciones"/>
    <s v="Según información inicial, no se modificó la magnitud de la iniciativa, que correspondió a prototipos del IND."/>
    <x v="2"/>
    <s v="Sin observaciones"/>
    <s v="17/05/2018"/>
    <s v="En trámite"/>
    <s v=""/>
    <s v="SI"/>
    <s v="27/05/2019"/>
    <s v="Acceso a cabina de transmisión: para llegar a la cabina se debe escalar por una zona estrecha, la que a su vez, no considera acceso universal._x000a_Sala de musculación: Se sugiere ampliarla a 30 personas, ya que actualmente es para 20 y las delegaciones son de 25 a 30 personas._x000a_Faltó equipamiento para alto rendimiento, específicamente, peso muerto._x000a_Se sugiere una entrada más ancha por seguridad, ante una eventual evacuación masiva._x000a_Se sugieren gradas retráctil para permitir el uso de la cancha en otro deporte y generar más espacios._x000a_Se sugiere resguardar el sistema de red húmeda, puesto que queda demasiado expuesto._x000a_El acceso a los sistemas de ventilación presentan las mismas dificultades que el acceso a la cabina de transmisión."/>
    <s v=""/>
    <x v="0"/>
    <s v="Situaciones positivas: Proyecto bastante completo en arquitectura e ingeniería (salvo una cosa). _x000a_ Se contaba con una superficie adecuada para las instalaciones de faenas._x000a_ Buena coordinación administrativa con la fuente de financiamiento, lo que permitió tramitar estado de pagos sin problemas._x000a_ La ejecución del proyecto se realizó normalmente, lo que implicó que se finalizara antes de la fecha de término indicada en el acta de entrega de terreno._x000a__x000a_Situaciones negativas: El proyecto informado se emplazaba en un terreno plano, siendo que existían desniveles considerables, lo que provocó una equivocación en la cubicación de rellenos._x000a_ El proyecto no actualizó su emplazamiento, ya que con el proyecto polideportivo primera etapa , el canal de regadío se desplazó hacia el oriente, quedando por debajo del  proyecto polideportivo segunda etapa, por lo que este edificio debió ser trasladado, originando una modificación no significativa._x000a_ El proyecto tiene permiso de edificación del año 2014, permiso que fue tramitado por el arquitecto de la municipalidad con la colaboración de la consultora Argia. La consultora subcontrató la ingeniería,  lo que provocó que a la fecha de ejecución del proyecto, contactarse con el ingeniero patrocinante del proyecto fuese difícil, ya que no existía ninguna obligación contractual con él por parte del municipio._x000a_ Hubo algunos errores mínimos en la cubicación de las partidas._x000a_ El proyecto en primera instancia tenía asignada una asistencia técnic"/>
    <s v="NATALIA ABARCA B."/>
    <x v="84"/>
    <s v=" "/>
    <s v=""/>
    <s v="LOURDES VELEZ"/>
    <s v="DEPARTAMENTO DE ESTUDIOS - MDS"/>
    <s v="20/09/2011"/>
    <s v="06/01/2012"/>
    <n v="108"/>
    <s v="06/02/2012"/>
    <n v="31"/>
    <s v="22/05/2015"/>
    <n v="1201"/>
    <s v="03/04/2013"/>
    <m/>
    <s v="06/10/2016"/>
    <n v="503"/>
    <s v="03/11/2016"/>
    <n v="28"/>
    <s v="27/12/2016"/>
    <n v="54"/>
    <n v="1925"/>
    <n v="1817"/>
    <s v="CONTRATO DE ITEM CONSULTORIA 01-02-2013 PLAZO 80 DIAS_x000a_CONTRATO DE OBRAS CIVILES 03-11-2016 PLAZO 480 DIAS"/>
    <s v="A SUMA ALZADA SIN REAJUSTE"/>
    <n v="1"/>
    <s v=""/>
    <s v=""/>
    <s v=""/>
    <s v=""/>
    <s v=""/>
    <s v=""/>
    <s v="SI"/>
    <s v="MUNICIPIO"/>
    <s v="Iniciativa se presenta a ejecución con diseño incompleto, igualmente se recomienda RS, lo que implico que durante la etapa de ejecución se terminara el proyectode arquitectura y especialidades. Generandose dos reevaluaciones y extendiendose el plazo de ejecución."/>
    <n v="30047"/>
    <n v="86661"/>
    <n v="0"/>
    <n v="0"/>
    <n v="4695"/>
    <n v="901215"/>
    <n v="0"/>
    <n v="0"/>
    <n v="0"/>
    <n v="0"/>
    <n v="1022618"/>
    <n v="30941"/>
    <n v="89239"/>
    <n v="0"/>
    <n v="0"/>
    <n v="4835"/>
    <n v="928022"/>
    <n v="0"/>
    <n v="0"/>
    <n v="0"/>
    <n v="0"/>
    <n v="1053037"/>
    <s v="NO HAY OBSERVACIONES"/>
    <n v="30666"/>
    <n v="95874"/>
    <n v="0"/>
    <n v="0"/>
    <n v="4695"/>
    <n v="1348658"/>
    <n v="0"/>
    <n v="0"/>
    <n v="0"/>
    <n v="0"/>
    <n v="1479893"/>
    <s v="CONTRATO DE OBRAS CIVILES 01-09-2016 PLAZO 480 DÍAS POR UN MONTO DE 1.444.532"/>
    <n v="30666"/>
    <n v="95874"/>
    <n v="0"/>
    <n v="0"/>
    <n v="4695"/>
    <n v="1348658"/>
    <n v="0"/>
    <n v="0"/>
    <n v="0"/>
    <n v="0"/>
    <n v="1479893"/>
    <s v="PAGO CONTRATO DE OBRAS CIVILES M$ 1.348.658"/>
    <n v="12109"/>
    <x v="0"/>
    <n v="18556"/>
    <n v="95873"/>
    <n v="0"/>
    <n v="0"/>
    <n v="4695"/>
    <n v="1348660"/>
    <n v="0"/>
    <n v="0"/>
    <n v="0"/>
    <n v="0"/>
    <n v="1467784"/>
    <n v="20880"/>
    <n v="98365"/>
    <n v="0"/>
    <n v="0"/>
    <n v="5060"/>
    <n v="1386748"/>
    <n v="0"/>
    <n v="0"/>
    <n v="0"/>
    <n v="0"/>
    <n v="1511053"/>
    <s v=""/>
    <n v="39761"/>
    <n v="114677"/>
    <n v="0"/>
    <n v="0"/>
    <n v="6213"/>
    <n v="1192563"/>
    <n v="0"/>
    <n v="0"/>
    <n v="0"/>
    <n v="0"/>
    <n v="1353214"/>
    <n v="1659270"/>
    <n v="36093"/>
    <n v="98367"/>
    <n v="0"/>
    <n v="0"/>
    <n v="5060"/>
    <n v="1425234"/>
    <n v="0"/>
    <n v="0"/>
    <n v="0"/>
    <n v="0"/>
    <n v="1564754"/>
    <n v="35132"/>
    <n v="98367"/>
    <n v="0"/>
    <n v="0"/>
    <n v="5060"/>
    <n v="1386746"/>
    <n v="0"/>
    <n v="0"/>
    <n v="0"/>
    <n v="0"/>
    <n v="1525305"/>
    <n v="15.632412907345028"/>
    <n v="12.717205113160235"/>
    <n v="16.282829502508456"/>
    <n v="-2.5210991631911428"/>
    <n v="-8.0737312191505932"/>
    <n v="953.31562499999995"/>
    <n v="866.71624999999995"/>
    <s v="El proyecto fue reevlauado dos veces, por MODIFICACIONES EN LAS PARTIDAS PRESUPUESTARIAS PRODUCTO DE CAMBIOS EN EL DISEÑO DE LA OBRA ya que este  era incompleto y fue necesario terminarlo en la etapa de ejecución, con ello se procedio a tener un presupuesto más afinado y con precios de mercado."/>
    <s v="Variación del 10% al 20%"/>
    <s v="Variación del 10% al 20%"/>
    <s v="Grande"/>
    <s v="Grande"/>
    <s v="JUAN ANTONIO LOBOS"/>
    <x v="8"/>
    <s v=" "/>
    <s v=""/>
    <s v="LOURDES VELEZ"/>
    <s v="DEPARTAMENTO DE ESTUDIOS - MDS"/>
    <s v="NO"/>
    <m/>
    <m/>
    <m/>
    <s v=" "/>
    <x v="1"/>
    <s v="SI"/>
    <n v="2"/>
    <n v="1207247"/>
    <n v="1659270"/>
    <n v="37.442462064515382"/>
    <s v="Al terminar el diseño en la etapa de ejecución,  se procedio a tener un presupuesto más afinado y con precios de mercado."/>
    <x v="1"/>
    <s v="CAE / USUARIO EQUIVALENTE"/>
    <n v="9.61"/>
    <n v="11"/>
    <n v="14.464099895941729"/>
    <x v="2"/>
    <s v=""/>
    <m/>
    <m/>
    <m/>
    <s v="EL indicador económico ex post se calculo considerando el mayor costo real respecto del recomendado, modicando así el monto de inversión inicial y obteniendose un CAE/ usuario equivalente mayor."/>
    <x v="1"/>
    <s v="Proyecto cuenta con información suficiente para su análisis, permitiendo dejar como principal observación la inconveniencia de recomendar iniciativas a la etapa de ejecución con prototipos.  Lo cual genero retraso y modificación de montos estimados.  "/>
    <s v="ENRIQUE STANDEN"/>
    <s v="SEREMI DE DESARROLLO SOCIAL REGION DEL LIBERTADOR GENERAL BERNARDO O'HIGGINS"/>
    <s v="LOURDES VELEZ"/>
    <s v="DEPARTAMENTO DE ESTUDIOS - MDS"/>
  </r>
  <r>
    <s v="30471198-0"/>
    <s v="CONSTRUCCION JARDIN INFANTIL JUNJI RIOS DEL MAULE, CONSTITUCION"/>
    <x v="0"/>
    <x v="0"/>
    <s v="TALCA"/>
    <s v="CONSTITUCION"/>
    <s v="7 - REGION DEL MAULE"/>
    <x v="5"/>
    <x v="5"/>
    <x v="6"/>
    <x v="0"/>
    <x v="0"/>
    <s v="JUNTA NACIONAL DE JARDINES INFANTILES"/>
    <s v="MINISTERIO DE EDUCACION"/>
    <s v="MINISTERIO"/>
    <s v="FINALIZADO"/>
    <x v="0"/>
    <s v="PERFIL"/>
    <s v="EL SECTOR POBLACIONAL DE VILLA VERDE POSEE ESCASA OFERTA PREESCOLAR AFECTANDO A UNA POBLACION INFANTIL DE 168 MENORES ENTRE 0 Y 4 AÑOS. ESTA FALTA DE ESTIMULACION TEMPRANA GENERA EN LOS NIÑOS UN BAJO DESARROLLO DE SUS CAPACIDADES Y LOGRO DE SUS APRENDIZAJES."/>
    <s v="EL PROYECTO CONTEMPLA LA CONSULTORIA, EJECUCION DE LAS OBRAS CIVILES, EQUIPAMIENTO Y EQUIPOS COMPLEMENTARIOS. LA ALTERNATIVA SELECCIONADA CONSISTE EN LA CONSTRUCCIÓN DE UN EDIFICIO EN DOS PISOS MÁS UN SUBTERRÁNEO CON UN TOTAL  DE 540,67 M2 EN UN TERRENO DE 1.131,03 M2,  CONSIDERANDO UNA SALA CUNA Y UN NIVEL MEDIO PARA 20 Y 28 ALUMNOS RESPECTIVAMENTE DEL SECTOR POBLACIONAL DE VILLA RÍOS DEL MAULE. EL TERRENO FUE CEDIDO EN USUFRUCTO POR LA MUNICIPALIDAD DE CONSTITUCIÓN EN UN ÁREA DE EQUIPAMIENTO DE ESE SECTOR POBLACIONAL. ."/>
    <n v="48"/>
    <s v=" "/>
    <s v=" "/>
    <s v=" "/>
    <n v="3"/>
    <n v="11"/>
    <s v="El plazo para presentar las consultorías se define en la Res. Ex. 015469 del 27-6-17,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 partir del inicio de obras indicado más arriba."/>
    <n v="266.66666666666663"/>
    <n v="1"/>
    <n v="2"/>
    <s v="Esta iniciativa no presentó gasto en este ítem, por lo que la extensión del contrato no se produjo por la incidencia de este tipo de recursos._x000a__x000a_*se modifican fechas de acuerdo a información contenida  en mail remitido por Unidad Técnica que detalla las ordenes de compras de los equipamientos y fechas de recepción. "/>
    <n v="100"/>
    <n v="1"/>
    <n v="0"/>
    <s v="Esta iniciativa no presentó gasto en este ítem, por lo que la extensión del contrato no se produjo por la incidencia de este tipo de recursos._x000a__x000a_*se modifican fechas de acuerdo a información contenida  en mail remitido por Unidad Técnica que detalla las ordenes de compras de los equipos y fechas de recepción. "/>
    <n v="-100"/>
    <m/>
    <m/>
    <m/>
    <m/>
    <m/>
    <m/>
    <m/>
    <m/>
    <n v="8"/>
    <n v="11"/>
    <s v="La JUNJI, mediante la resolución exenta 15710 del 28-9-17 aprobó el contrato que deriva de la adjudicación de la licitación ID 848-32-LR17, publicada en www.mercadopublico.cl , luego mediante la Res. Ex. 151039 del 15-12-17 se modificaron partidas y aumentó el plazo de construcción en 34 días, fundamentado en que JUNJI autorizó disminuciones de obras, aumentos de obras y obras extraordinarias que inciden en el plazo del contrato originalmente suscrito por las partes. _x000a_En la Res. Ex. 151043 del 18-12-17 se autorizó un ajuste de cubicación para excavaciones y hormigón de fundaciones, incidiendo en el plazo del contrato originalmente suscrito por las partes. Mediante la Res. Ex. N° 150386 del 18-4-18 fueron autorizadas disminuciones de obras y obras extraordinarias que inciden en el plazo del contrato originalmente suscrito por las partes. Finalmente la Res. Ex. 150712 del 31-7-2018 JUNJI autorizó disminuciones de obras, aumentos de obras y obras extraordinarias que inciden en el plazo del contrato originalmente suscrito por las partes. Se concluye por tanto que las extensiones de plazo sumaron un total de 87 días"/>
    <n v="37.5"/>
    <s v="Variación de 30% al 50%"/>
    <n v="3"/>
    <n v="87"/>
    <m/>
    <m/>
    <m/>
    <m/>
    <m/>
    <m/>
    <m/>
    <m/>
    <n v="1"/>
    <n v="0"/>
    <s v="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
    <n v="-100"/>
    <n v="8"/>
    <n v="8"/>
    <n v="13"/>
    <n v="15"/>
    <n v="2"/>
    <s v="La JUNJI, mediante la resolución exenta 15710 del 28-9-17 aprobó el contrato que deriva de la adjudicación de la licitación ID 848-32-LR17, publicada en www.mercadopublico.cl , luego mediante la Res. Ex. 151039 del 15-12-17 se modificaron partidas y aumentó el plazo de construcción en 34 días, fundamentado en que JUNJI autorizó disminuciones de obras, aumentos de obras y obras extraordinarias que inciden en el plazo del contrato originalmente suscrito por las partes. En la Res. Ex. 151043 del 18-12-17 se autorizó un ajuste de cubicación para excavaciones y hormigón de fundaciones, incidiendo en el plazo del contrato originalmente suscrito por las partes. Mediante la Res. Ex. N° 150386 del 18-4-18 fueron autorizadas disminuciones de obras y obras extraordinarias que inciden en el plazo del contrato originalmente suscrito por las partes. Finalmente la Res. Ex. 150712 del 31-7-2018 JUNJI autorizó disminuciones de obras, aumentos de obras y obras extraordinarias que inciden en el plazo del contrato originalmente suscrito por las partes. Se concluye por tanto que las extensiones de plazo sumaron un total de 87 días."/>
    <n v="62.5"/>
    <n v="87.5"/>
    <s v="El proyecto se ejecutó en un plazo total de 13 meses, un 62,5% sobre el plazo total recomendado.  La modalidad utilizada para la contratación del proyecto corresponde a diseño con ejecución en conjunto, por lo que las asignaciones presupuestarias consultorías y Obras civiles, se rigen por el mismo contrato y por lo tanto por los mismos plazos._x000a_La fecha de inicio de contrato corresponde a 27/09/2017 (fecha acta entrega terreno), y el contrato original considera 256  días corridos de plazo de ejecución._x000a_De acuerdo a lo indicado por la institución técnica, el “Diseño de Especialidades deberá entregarse dentro de los 90 días corridos contados desde la fecha de entrega de terreno”, condición que se cumplió sin retraso. De acuerdo a lo anterior restarían 166 días para la etapa de ejecución, plazo que fue aumentado en:_x000a_- 34 días donde la unidad técnica autorizó disminuciones de obras, aumentos de obras y obras extraordinarias que inciden en el plazo del contrato originalmente suscrito por las partes. _x000a_- 10 días donde la unidad técnica autorizó ajuste de cubicaciones de partidas a serie de precio unitario._x000a_- 28 días donde la unidad técnica autorizó disminuciones de obras y obras extraordinarias._x000a_- 15 días donde la unidad técnica autorizó disminuciones de obras, aumentos de obras y obras extraordinarias. _x000a_En Resumen, el plazo del contrato de especialidades y consultorías se extendió en 87 días, lo que explica el 62.5% de incremento respecto a lo programado, quedando fecha inicio 27-09-2017 y fecha de término 05-09-2018. (Plazo total de consultoría y ejecución, sin tiempos muertos)._x000a_Respecto a Ítem de Equipos, no existe variación ya que la adquisición se realizó dentro del periodo programado de un mes con fecha 31-10-2018  se generaron tres órdenes de compra. Respecto a la recepción de equipos, la última recepción conforme de mercancía para este conjunto fue con fecha 12-11-2018._x000a_Para ítem de equipamiento, JUNJI Maule generó la solicitud en sistema Abaco el 29/10/2018, con lo cual se solicitó la autorización para el monto y destino de las subdirecciones implicadas, luego de esto la Unidad de Recursos Financieros generó la respectiva orden de compra con fecha 31/10/2018 y el equipamiento fue recibido por JUNJI Región del Maule el 28/12/2018._x000a_Se debe mencionar que en términos de plazos el ítem equipos y equipamientos se encuentran  desfasados respecto al término de la ejecución por lo que generan tiempos muertos, ya que las obras civiles terminaron el 05-09-2018 y ambos ítems tiene fecha de inicio el 31/10/2018. Esto genera un incremento del plazo total en un 87.5%.  Además en modulo Gastos la Unidad Técnica informa que no hubo gasto para estos dos ítemes, sin embargo existen ordenes de compra para ambos, esto se encuentra en mails que hemos subido a la carpeta digital._x000a_Respecto a ítem otros gastos este corresponde a pago de permiso de edificación."/>
    <s v="Variación del 50% al 100%"/>
    <s v="Dos Años"/>
    <s v="27/09/2017"/>
    <n v="609174"/>
    <n v="0"/>
    <n v="609174"/>
    <n v="375877"/>
    <n v="233297"/>
    <s v="Esta iniciativa fue financiada con recursos propios; el contrato inicial contemplaba un monto de $557.243.287, mediante la resolución exenta 151039 del 15-12-2017, JUNJI autorizó aumentar el monto del contrato en $21.301.605, con un efecto similar la JUNJI autorizó un según aumento del contrato, aprobando el ajuste de cubo por $26.197.715; mediante la resolución exenta 151076 del 18-04-2018 se autorizó la modificación de contrato que incorporó los dos aumentos anteriores, dejando el valor del proyecto en $604.742.607. Luego de esto se tuvieron 150386 y 150712 del 18 de abril y 31 de julio de 2018 respectivamente, que si bien modificaron partidas del contrato, mantuvieron el monto de este._x000a_¿_x0009_Otros gastos: 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_x000a_¿_x0009_Obras civiles: los gastos de este ítem se ejecutaron mediante estados de pagos mensuales, registrados en su totalidad en el Detalle Financiero del Contrato del estado de avance de obra N° 13, el cual queda representado en la tabla 1._x000a_¿_x0009_Equipos: esta iniciativa no presentó gasto en este ítem._x000a_¿_x0009_Equipamiento: esta iniciativa no presentó gasto en este ítem._x000a_¿_x0009_Consultorías: los gastos de este ítem se pagaron en los 3 primeros estados de pago, desde octubre del 2017 a diciembre de 2017, según se indica en la tabla 2."/>
    <s v="BIP &gt; SIGFE"/>
    <x v="1"/>
    <n v="541"/>
    <n v="525"/>
    <n v="97.042513863216257"/>
    <s v="Si bien la magnitud original es de 541 m2, la magnitud precisa licitada es de 541.67 m2. Sin embargo, luego que la empresa constructora, durante el periodo de especialidades, hiciera las modificaciones necesarias para ajustar el proyecto a los espesores reales de los muros, secciones de ingeniería calculadas en la fase de ingeniería y resguardara las pasadas de instalaciones por los distintos elementos constructivos del edificio, así mismo corrigiera mediante levantamiento topográfico los distanciamientos a los predios vecinos y el área disponible para edificación, la superficie correspondiente a la magnitud real ex post es de 525.05 m2, según el ítem 7.2 del permiso de edificación N° 388 del 6-12-2017."/>
    <s v="Si bien la magnitud original es de 541 m2, la magnitud precisa licitada es de 541.67 m2. Sin embargo, luego que la empresa constructora, durante el periodo de especialidades, hiciera las modificaciones necesarias para ajustar el proyecto a los espesores reales de los muros, secciones de ingeniería calculadas en la fase de ingeniería y resguardara las pasadas de instalaciones por los distintos elementos constructivos del edificio, así mismo corrigiera mediante levantamiento topográfico los distanciamientos a los predios vecinos y el área disponible para edificación, la superficie correspondiente a la magnitud real ex post es de 525.05 m2."/>
    <x v="1"/>
    <s v="Recepción Provisoria: se adjunta acta de recepción provisoria firmada el 15-12-18 y aprobando el término de obras el 19-10-18, también la resolución exenta N° 151005 del 16-11-18 para designar a los integrantes de la mentada comisión y resolución exenta N° 015220 del 14-3-2019 que aprueba el acta de recepción provisoria."/>
    <s v="19/10/2018"/>
    <s v="Recepción Definitiva: en virtud de la resolución N° 015/0157 del 3-9-2014, suscrita por la Vicepresidente Ejecutiva, donde aprueba las bases administrativas tipo, en su ítem 47.4, indica en el primer párrafo que “la recepción definitiva de la obra, deberá ser efectuada en el plazo de 12 meses contado desde la fecha de la Recepción Provisoria de la obra…”, en consecuencia, la recepción provisoria para esta obra deberá ejecutarse al 8-1-2020"/>
    <s v="08/01/2020"/>
    <s v="SI"/>
    <s v="18/03/2019"/>
    <s v="No se han observado situaciones que afecten la normal operación del proyecto."/>
    <s v=""/>
    <x v="0"/>
    <s v="En lo positivo se observó en que la capacidad técnica del contratista a cargo de esta obra evitó incumplimientos administrativos, como errores de comprensión u omisión en las obras civiles, así mismo la incorporación de un ITO con experiencia._x000a_Respecto a las situaciones negativas, se observa el acostumbrado incumplimiento de plazos y servicio por parte de la empresa proveedora de electricidad"/>
    <s v="IGNACIO FUENTES TRONCOSO"/>
    <x v="85"/>
    <s v="CLAUDIA  CÉSPEDES MORALES"/>
    <s v="SEREMI DE DESARROLLO SOCIAL REGION DEL MAULE"/>
    <s v="LOURDES VELEZ"/>
    <s v="DEPARTAMENTO DE ESTUDIOS - MDS"/>
    <s v="25/04/2017"/>
    <s v="25/04/2017"/>
    <n v="0"/>
    <s v="13/06/2017"/>
    <n v="49"/>
    <s v="NA"/>
    <n v="0"/>
    <s v="25/09/2017"/>
    <n v="104"/>
    <s v="25/09/2017"/>
    <n v="104"/>
    <s v="27/09/2017"/>
    <n v="2"/>
    <s v="01/12/2017"/>
    <n v="65"/>
    <n v="220"/>
    <n v="220"/>
    <s v="La fecha de ingreso en  e la asignación presupuestaria que da origen a la ejecución corresponde a la fecha del Decreto Identificatorio N°862 de fecha 13-06-19, misma fecha que se ingresó documento al BIP._x000a_En cuanto a fecha de suscripción del 1° Contrato, es la fecha que aparece en el contrato. La fecha de la resolución que lo suscribe es de fecha 28-09-17 N°015710"/>
    <s v="A Serie de Precios Unitarios y Suma Alzada sin reajuste"/>
    <n v="1"/>
    <s v=""/>
    <s v=""/>
    <s v=""/>
    <s v=""/>
    <s v="SI"/>
    <s v="SERVICIO"/>
    <s v="SI"/>
    <s v="SERVICIO"/>
    <s v="ÉSTE ESTABLECIMIENTO SE ENCUENTRA INSERTO EN LA META PRESIDENCIAL DE CONSTRUCCIÓN DE SALAS CUNA Y JARDINES INFANTILES REGIÓN DEL MAULE, MODALIDAD DISEÑO CON EJECUCIÓN, LA UNIDAD TÉCNICA CORRESPONDE A LA JUNTA NACIONAL DE JARDINES INFANTILES REGIÓN DEL MAULE."/>
    <n v="21661"/>
    <n v="20133"/>
    <n v="5660"/>
    <n v="0"/>
    <n v="0"/>
    <n v="573177"/>
    <n v="0"/>
    <n v="0"/>
    <n v="1400"/>
    <n v="0"/>
    <n v="622031"/>
    <n v="21661"/>
    <n v="20133"/>
    <n v="5660"/>
    <n v="0"/>
    <n v="0"/>
    <n v="573177"/>
    <n v="0"/>
    <n v="0"/>
    <n v="1400"/>
    <n v="0"/>
    <n v="622031"/>
    <s v="Los valores corresponden a los aprobados por el MDS en el primer RS. El contrato sufrió modificaciones que están detalladas en siguiente módulo."/>
    <n v="20217"/>
    <n v="2832"/>
    <n v="498"/>
    <n v="0"/>
    <n v="0"/>
    <n v="584527"/>
    <n v="0"/>
    <n v="0"/>
    <n v="1102"/>
    <n v="0"/>
    <n v="609176"/>
    <s v="Obras Civiles y Consultorías: Contrato inicial de fecha 25-09-17 ´por un monto total de M$ 557.244.- Con modificaciones M$ 604.743.- (Desglosado en Consultorías M$20.217.- y Obras Civiles M$584.527.-)_x000a_Equipamiento M$2.832.- Convenio Marco_x000a_Equipos M$498.- Convenio Marco_x000a_Otros Gastos M$1.102.- (pago Permiso Edificación (recursos reembolsables)"/>
    <n v="20217"/>
    <n v="2832"/>
    <n v="498"/>
    <n v="0"/>
    <n v="0"/>
    <n v="584527"/>
    <n v="0"/>
    <n v="0"/>
    <n v="1102"/>
    <n v="0"/>
    <n v="609176"/>
    <s v="Se detallan los siguientes gastos acorde al SIGFE:_x000a_DEVENGADO_x0009_AÑO_x0009_MES_x0009_CUENTA PRESUPUESTARIA_x000a_59.713.555 _x0009_2018 _x0009_dic-18_x0009_31.02.004 - OBRAS CIVILES_x000a_2.831.802 _x0009_2018 _x0009_dic-18_x0009_31.02.005 - EQUIPAMIENTO_x000a_497.398 _x0009_2018 _x0009_dic-18_x0009_31.02.006 - EQUIPOS_x000a_79.291.562 _x0009_2018 _x0009_oct-18_x0009_31.02.004 - OBRAS CIVILES_x000a_90.961.631 _x0009_2018 _x0009_sep-18_x0009_31.02.004 - OBRAS CIVILES_x000a_130.881.268 _x0009_2018 _x0009_jul-18_x0009_31.02.004 - OBRAS CIVILES_x000a_40.465.146 _x0009_2018 _x0009_jun-18_x0009_31.02.004 - OBRAS CIVILES_x000a_39.677.423 _x0009_2018 _x0009_may-18_x0009_31.02.004 - OBRAS CIVILES_x000a_23.441.756 _x0009_2018 _x0009_abr-18_x0009_31.02.004 - OBRAS CIVILES_x000a_45.607.490 _x0009_2018 _x0009_mar-18_x0009_31.02.004 - OBRAS CIVILES_x000a_8.339.877 _x0009_2017 _x0009_dic-17_x0009_31.02.002 - CONSULTORÍAS_x000a_74.486.616 _x0009_2017 _x0009_dic-17_x0009_31.02.004 - OBRAS CIVILES_x000a_1.101.654 _x0009_2017 _x0009_dic-17_x0009_31.02.999 - OTROS GASTOS_x000a_11.876.283 _x0009_2017 _x0009_nov-17_x0009_31.02.002 - CONSULTORÍAS_x000a__x000a_En cuanto a los gastos de Equipamiento y Equipos, a la fecha de ingresar los antecedentes al módulo Evaluación Ex Post, éstos aparecen en el SIGFE acorde a siguiente detalle:_x000a__x000a_DEVENGADO_x0009_  AÑO_x0009_  MES_x0009_  CUENTA PRESUPUESTARIA_x000a_2.831.802 _x0009_  2018 _x0009_  dic-18_x0009_  31.02.005 - EQUIPAMIENTO_x000a_497.398 _x0009_  2018 _x0009_  dic-18_x0009_  31.02.006 - EQUIPOS"/>
    <n v="233299"/>
    <x v="0"/>
    <n v="20216"/>
    <n v="0"/>
    <n v="0"/>
    <n v="0"/>
    <n v="0"/>
    <n v="354559"/>
    <n v="0"/>
    <n v="0"/>
    <n v="1102"/>
    <n v="0"/>
    <n v="375877"/>
    <n v="20742"/>
    <n v="0"/>
    <n v="0"/>
    <n v="0"/>
    <n v="0"/>
    <n v="356495"/>
    <n v="0"/>
    <n v="0"/>
    <n v="1131"/>
    <n v="0"/>
    <n v="378368"/>
    <s v=""/>
    <n v="22224"/>
    <n v="20656"/>
    <n v="5807"/>
    <n v="0"/>
    <n v="0"/>
    <n v="588080"/>
    <n v="0"/>
    <n v="0"/>
    <n v="1436"/>
    <n v="0"/>
    <n v="638203"/>
    <n v="0"/>
    <n v="20742"/>
    <n v="2832"/>
    <n v="497"/>
    <n v="0"/>
    <n v="0"/>
    <n v="599724"/>
    <n v="0"/>
    <n v="0"/>
    <n v="1131"/>
    <n v="0"/>
    <n v="624926"/>
    <n v="20742"/>
    <n v="2832"/>
    <n v="497"/>
    <n v="0"/>
    <n v="0"/>
    <n v="586464"/>
    <n v="0"/>
    <n v="0"/>
    <n v="1131"/>
    <n v="0"/>
    <n v="611666"/>
    <n v="-2.0803725460394218"/>
    <n v="-4.15808136282656"/>
    <n v="-0.27479254523193886"/>
    <n v="-2.1218512271853007"/>
    <m/>
    <n v="1165.0780952380953"/>
    <n v="1117.0742857142857"/>
    <s v="En términos generales todos los ítemes presupuestarios fueron contratados por un monto menor al recomendado actualizado. No obstante, las diferencias entre los montos contratados y costos reales del proyecto en relación con los montos recomendados no son significativas. _x000a_Para las consultorías y OC el contrato es uno con la misma empresa constructora y que establecía el monto y plazo para cada componente, por lo que en cuadro de indicadores de costos se reflejan éstos. El presupuesto oficial para la obtención del RS diferenciaba los ítemes relacionados con diseño y ejecución, por lo que para consultorías se visualiza que lo contratado  y lo gastado fue un 11.15% mas bajo que lo recomendado, a diferencia de las obras civiles que fueron contratadas por un 2.92% menos a lo recomendado y lo gastado 5.07% menos que lo recomendado. _x000a__x000a_Los equipos y equipamientos presentan un comportamiento extraño, ya que se visualiza que lo contratado y gastado es considerablemente menor a lo recomendado, ademas se informa en módulo &quot;Gastos&quot; que no hubo gasto en estos ítemes, sin embargo se cuenta con correo electrónico que informa ordenes de compras ejecutadas para ambos ítemes. Finalmente al ver lo cargado en el sigfe no se ven reflejado gastos en éste ítem, por lo que se desconoce los motivos._x000a_El proyecto no tuvo reevaluaciones, pero si una modificación de 7.09% corresponden a los incrementos (Aumentos y obras extraordinarias menos disminuciones) que experimento el proyecto de M$47.500, respecto a lo recomendado por ajustes de cubicación para excavaciones y hormigón de fundaciones. Esta modificación se encuentra dentro del rango considerado como aceptable del 10%."/>
    <s v="Variación de 0 a +-10%"/>
    <s v="Variación de 0 a +-10%"/>
    <s v="Mediano"/>
    <s v="Mediano"/>
    <s v="JOSE LUIS FUENTES GONZALEZ"/>
    <x v="5"/>
    <s v="CLAUDIA  CÉSPEDES MORALES"/>
    <s v="SEREMI DE DESARROLLO SOCIAL REGION DEL MAULE"/>
    <s v="LOURDES VELEZ"/>
    <s v="DEPARTAMENTO DE ESTUDIOS - MDS"/>
    <s v="SI"/>
    <n v="670418"/>
    <n v="47500"/>
    <n v="7.085131962447309"/>
    <s v="El contrato inicial contemplaba un monto de $557.243.287, mediante la resolución exenta 151039 del 15-12-2017, JUNJI autorizó aumentar el monto del contrato en $21.301.605, con un efecto similar la JUNJI autorizó un según aumento del contrato, aprobando el ajuste de cubo por $26.197.715; mediante la resolución exenta 151076 del 18-04-2018 se autorizó la modificación de contrato que incorporó los dos aumentos anteriores, dejando el valor del proyecto en $604.742.607."/>
    <x v="0"/>
    <s v="NO"/>
    <m/>
    <m/>
    <m/>
    <m/>
    <s v="El proyecto fue Adjudicado  para ítem OC y Consultorías  en un 6.3% menos del monto recomendado originalmente (comparación moneda 2017), por un monto de  $ 557.243.287._x000a_Luego tuvo las siguientes modificaciones:_x000a_- la institución técnica autorizó una disminución de obra por $27.696.650, un aumentos de obras por $7.539.650 y obras extraordinarias por $41.458.605.  _x000a_- La institución técnica autorizó ajuste de cubicaciones de partidas a serie de precio unitario por un monto de $26.197.715._x000a_- La institución técnica autorizó disminuciones de obras por $58.493.710 y obras extraordinarias por $58.493.710, dejando en cero la variación final._x000a_- La institución técnica autorizó disminuciones de obras por $9.161.233, aumentos de obras por $13.878 y obras extraordinarias por $9.147.355. _x000a_Finalmente el valor del contrato quedo en $604.742.607 para contrato de Obras Civiles y consultorías._x000a_Respecto a Otros gastos, JUNJI, atendiendo al proceso de pago de valor pro forma del programa Aumento de Cobertura, el 26-12-2017 devolvió a la empresa constructora el valor de $1.101.654, como respuesta a la carta 036/2017 emanada de la empresa constructora ZURE e ingresada por oficina de partes de JUNJI el 18-12-2017, acompañando la orden de ingreso municipal de Constitución N° 951851 con timbre de pago de 6-12-17._x000a_Las modificaciones del 7.09% corresponden a los incrementos (Aumentos y obras extraordinarias menos disminuciones) que experimento el proyecto de M$47.500, respecto a lo recomendado por ajustes de cubicación para excavaciones y hormigón de fundaciones._x000a__x000a_Al analizar las variaciones que el proyecto sufrió, se tiene que al considerar los montos en valor absoluto las variaciones suman M$238.202 lo que representa un 36% respecto de lo recomendado y un 43% respecto a lo contratado. Al considerar los montos como aumento y disminución se tiene que aumento 7% respecto a lo recomendado y un 9% respecto a lo contratado."/>
    <x v="0"/>
    <s v="COSTO ANUAL EQUIVALENTE"/>
    <n v="156235"/>
    <n v="154964"/>
    <n v="-0.81351809773738681"/>
    <x v="0"/>
    <s v=""/>
    <m/>
    <m/>
    <m/>
    <s v="El costo anual equivalente expost estimado de la iniciativa modificada es menor a la iniciativa recomendada en un 0.81%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
    <x v="1"/>
    <s v="El proyecto se ejecutó en un plazo total de 13 meses, un 62,5% sobre el plazo total recomendado. Los equipos y equipamientos son tramitados y adquiridos por el Nivel central de Junji y a diferentes proveedores, por lo que se consideraron en ambos ítems la fecha de inicio como la primera orden de compra y como fecha de término la recepción de los productos, éstos iniciaron desfasados respecto al término de obra._x000a_Para el ítem consultorías el incremento de 266% se explica en que el contrato es uno solo y considera diseño - ejecución en conjunto, por lo que en las fechas no queda reflejado los 90 días que demoró la consultaría. En la modalidad diseño con ejecución que este proyecto fue ejecutado, no se refleja el plazo real de la consultoría, ya que se rigen por el mismo contrato, desvirtuando el plazo de éste ítem._x000a_Para ítem Obras Civiles el aumento del 37.5% se fundamenta en modificaciones al contrato las que totalizaron un aumento de 87 días adicionales a los 256 días del contrato original._x000a_Las modificaciones del 7.09%, dentro del rango del 10% considerado como aceptable, corresponden a los incrementos que experimento el proyecto de M$47.500, respecto a lo recomendado, pero esto no refleja las variaciones reales, ya que el proyecto fue adjudicado un   6.3% más bajo, y luego tuvo ajuste de cubos, aumentos y obras extraordinarias, pero además experimento dos disminuciones y aumentos que quedaron en términos presupuestarios en cero, pero que se consideran significativos, existiendo informe técnico que acredita y justifica los cambios, sin embargo se considera que debió haber sido re-evaluado, ya que las variaciones fueron de un 43% respecto de lo contratado._x000a_El proyecto no tuvo reevaluaciones. _x000a_La magnitud varió de 541 a 525.05 metros cuadrados, por ajustes del proyecto lo que es razonable en una modalidad diseño con ejecución._x000a_Respecto a los indicadores, el CAE ex post disminuyó, debido a la variación que sufrió la inversión y a la deflactación de la moneda, ya que el indicador fue calculado en moneda 2015, por lo que el monto de la inversión contratado se llevo a esa moneda."/>
    <s v="CLAUDIA  CÉSPEDES MORALES"/>
    <s v="SEREMI DE DESARROLLO SOCIAL REGION DEL MAULE"/>
    <s v="LOURDES VELEZ"/>
    <s v="DEPARTAMENTO DE ESTUDIOS - MDS"/>
  </r>
  <r>
    <s v="30202472-0"/>
    <s v="CONSTRUCCION ALCANTARILLADO PUNTA DE TRALCA, ETAPA 1, EL QUISCO"/>
    <x v="12"/>
    <x v="12"/>
    <s v="SAN ANTONIO"/>
    <s v="EL QUISCO"/>
    <s v="5 - REGION DE VALPARAISO"/>
    <x v="0"/>
    <x v="19"/>
    <x v="35"/>
    <x v="1"/>
    <x v="1"/>
    <s v="GOBIERNO REGIONAL - REGION DE VALPARAISO"/>
    <s v="GOBIERNO REGIONAL"/>
    <s v="GOBIERNO REGIONAL"/>
    <s v="FINALIZADO"/>
    <x v="0"/>
    <s v="PERFIL"/>
    <s v="EN LA ACTUALIDAD EL QUISCO, CUENTA CON ALGUNAS LOCALIDADES DE LA COMUNA QUE AÚN NO POSEEN SERVICIO DE ALCANTARILLADO DE RED. LA LOCALIDAD DE PUNTA DE TRALCA ES UNA DE ELLAS. EL SECTOR PRESENTA SISTEMAS DEFICIENTES DE SANEAMIENTO BÁSICO, DEBIDO PRINCIPALMENTE A QUE ACTUALMENTE ELIMINAN LAS EXCRETAS."/>
    <s v="EL PRESENTE PROYECTO SE REFIERE A LAS OBRAS DE DESAGÜE DE ALCANTARILLADO DE AGUAS SERVIDAS PARA LA ETAPA 1, DEL ESTUDIO_x000a_DENOMINADO &quot;ESTUDIO DE SANEAMIENTO SANITARIO INTEGRAL EN EL SECTOR PUNTA DE TRALCA, COMUNA DEL QUISCO&quot; FINANCIADO POR SUBDERE A_x000a_TRAVÉS DEL PMB ENTRE LOS AÑOS 2012-2013._x000a_EL PROYECTO CONSIDERA INSTALACIÓN DE FAENAS, MOVIMIENTO DE TIERRAS, TRANSPORTE INTERNO Y PRUEBA DE CAÑERÍA. SUMINISTRO DE DE_x000a_CAÑERÍA EN DISTINTOS DIÁMETROS, UNIONES DOMICILIARIAS PARCIALES O COMPLETAS SEGÚN LA CONDICIÓN DE LOS BENEFICIARIOS, OBRAS DE_x000a_HORMIGÓN, CÁMARAS DE INSPECCIÓN Y OBRAS ANEXAS._x000a_PARA LAS VIVIENDAS DEFINIDAS EN EL PROYECTO DE AGUAS SERVIDAS, SE VERIFICARAN LAS PENDIENTES, EL DIÁMETRO, EL CAUDAL MÁX. INST., LA_x000a_CAPACIDAD DE PORTEO (H/D=0,70), ALTURA Y VELOCIDAD DE ESCURRIMIENTO Y VELOCIDAD DE AUTO LAVADO, PARA CADA TRAMO DE COLECTOR_x000a_PROYECTADO, DE ACUERDO A LOS HABITANTES ACUMULADOS."/>
    <n v="1123"/>
    <s v=" "/>
    <s v=" "/>
    <s v=" "/>
    <n v="10"/>
    <n v="10"/>
    <s v="SE REALIZAN 03 AMPLIACIONES DE CONTRATO DE 60, 30, Y 20 DÍAS, RESPECTIVAMENTE. SEGÚN SE ESTABLECE EN LAS BASES QUE REGULARON LA CONTRATACIÓN DEL ATO (CONSULTORÍA), SE PRECISA QUE LA ASESORÍA TÉCNICA SE EXTENDERÁ: &quot;desde el día de la suscripción del contrato, hasta la fecha de la obtención del certificado de Recepción Provisoria sin observaciones de las obras “CONSTRUCCIÓN ALCANTARILLADO PUNTA DE TRALCA, ETAPA 1, EL QUISCO”, código BIP: 30202472-0&quot;, DEL QUE NO SE CUENTA CON REGISTRO SIN EMBARGO LA RECEPCIÓN PROVISORIA SE REALIZA CON FECHA 31082017."/>
    <n v="0"/>
    <m/>
    <m/>
    <m/>
    <m/>
    <m/>
    <m/>
    <s v=""/>
    <m/>
    <m/>
    <m/>
    <m/>
    <m/>
    <m/>
    <m/>
    <m/>
    <m/>
    <n v="10"/>
    <n v="12"/>
    <s v="DA N°2738/31082016 OTORGA 60 DÍAS DE AMPLIACIÓN DE PLAZO DEL 01092016 AL 30102016 - AMPLIACIÓN ESTUDIADA POR LA DOM Y DE ACUERDO A LO INDICADO EN EL DECRETO SE AJUSTA A LA REALIDAD_x000a_DA N°3424/27102016 OTORGA 30 DÍAS DE AMPLIACIÓN DE PLAZO DEL 31102016 AL 29112016  - AMPLIACIÓN ESTUDIADA POR LA DOM Y DE ACUERDO A LO INDICADO EN EL DECRETO SE AJUSTA A LA REALIDAD_x000a_DA N°3973/16122016 OTORGA 20 DÍAS DE AMPLIACIÓN DE PLAZO DEL 30112016 AL 19122016  - AMPLIACIÓN ESTUDIADA POR LA DOM Y DE ACUERDO A LO INDICADO EN EL DECRETO SE AJUSTA A LA REALIDAD_x000a_EXISTEN 255 DÍAS ENTRE EL TÉRMINO DE LA ÚLTIMA AMPLIACIÓN DEL PLAZO Y LA RECEPCIÓN PROVISORÍA QUE SE REALIZA EL 31082017"/>
    <n v="19.999999999999996"/>
    <s v="Variación de 0 a 30%"/>
    <n v="3"/>
    <n v="110"/>
    <m/>
    <m/>
    <m/>
    <m/>
    <m/>
    <m/>
    <m/>
    <m/>
    <m/>
    <m/>
    <m/>
    <m/>
    <n v="10"/>
    <n v="10"/>
    <n v="12"/>
    <n v="12"/>
    <n v="0"/>
    <s v="CON FECHA 23 DE DICIEMBRE LA EMPRESA SOLICITA RECEPCIÓN PROVISORIA. EN VISITA INSPECTIVA REALIZADA EL 28 DE DICIEMBRE DE 2016 SE VERIFICA QUE AÚN EXISTEN OBRAS PENDIENTES POR LO QUE LA DIRECCIÓN DE OBRAS MUNICIPALES NO OTORGA LA RECEPCIÓN DE OBRAS SEÑALADA, DEBIENDO EL CONTRATISTA SOLICITAR UNA NUEVA SOLICITUD DE RECEPCIÓN PROVISORIA._x000a_FINALMENTE LA RECEPCIÓN PROVISORIA SE REALIZA EL 31082017 Y LA RECEPCIÓN FINAL EL 26092018"/>
    <n v="19.999999999999996"/>
    <n v="19.999999999999996"/>
    <s v="EL PLAZO TOTAL DEL PROYECTO TUVO UN AUMENTO DE UN 20% CON RESPECTO AL PLAZO TOTAL ORIGINALMENTE RECOMENDADO. LA VARIACIÓN EXPERIMENTADA  SE DEBIÓ PRINCIPALMENTE A QUE DURANTE LA EJECUCIÓN HABÍA POCA CLARIDAD RESPECTO DE QUE UN SECTOR  QUE SE INTERVENÍA AL PARECER ESTABA DECLARADO COMO ZONA TÍPICA Y SE DEBIÓ TRABAJAR CON EL CONSEJO NACIONAL DE MONUMENTOS PARA DAR SOLUCIÓN AL CONFLICTO, DICHA ACLARACIÓN DEMORO MUCHO TIEMPO LO CUAL SE REFLEJO EN EL AUMENTO DE SUS PLAZOS. _x000a_EL ÍTEM OBRAS CIVILES PRESENTÓ UNA VARIACIÓN DE 16.67% RESPECTO AL PLAZO RECOMENDADO, EN TANTO CONSULTORÍA NO TUVO VARIACIÓN SIGNIFICATIVA. "/>
    <s v="Variación de 0 a 30%"/>
    <s v="Un año"/>
    <s v="04/01/2016"/>
    <n v="1289232"/>
    <n v="0"/>
    <n v="1289232"/>
    <n v="1289232"/>
    <n v="0"/>
    <s v="CONTRATO OOCC M$1.338.150.000.-/10.12.2015_x000a_DISMINUCIÓN DEL CONTRATO DE OOCC A SUGERENCIA DEL PROFESIONAL FISCALIZADOR M$100.718.-/28.09.2016_x000a_TOTAL FINAL CONTRATO OOCC $1.237.432.-_x000a_CONTRATO CONSULTORÍA $51.800..-/01.03.2016_x000a_TOTAL PROYECTO M$1.289.232.-"/>
    <s v="BIP = SIGFE"/>
    <x v="6"/>
    <n v="373"/>
    <n v="418"/>
    <n v="112.06434316353888"/>
    <s v="EL PROYECTO EN CUESTIÓN CORRESPONDE A LA CONSTRUCCIÓN DEL ALCANTARILLADO ETAPA 1 DE PUNTA DE TRALCA, ESTO IMPLICA TANTO LAS REDES COMO LAS UNIONES DOMICILIARIAS. DURANTE LA EJEUCIÓN DEL PROYECTO, SE HA REALIZADO EL LEVANTAMIENTO DE LAS UNIONES DOMICILIARIAS DETERMINANDO QUE ÉSTAS CORRESPONDEN A UN NÚMERO SIGNIFICATIVAMENTE MENOR AL CONTRATADO, LO QUE IMPLICA UNA REDUCCIÓN POR ESTE CONCEPTO DE DE $614.115.545.-_x000a_AL RESPECTO CABE ACLARAR QUE LAS DIFERENCIAS EN LA CANTIDAD DE UD, CON LO CONTRATADO ES SIGNIFICATIVA, NO LO ES TANTO CON LO APROBADO POR MIDESO, MOTIVO POR EL CUÁL SE DESESTIVA ENVIAR A REEVALUACIÓN._x000a__x000a_                                   APROBADO MIDESO            CONTRATADO                  REAL_x000a_UD                                              90                                    372                             90_x000a_UD SIN CÁMARA                    283                                     17                            328_x000a_TOTAL                                       373                                     389                          418_x000a__x000a_ADEMÁS, ESVAL INFORMA QUE LA UBICACIÓN DE LAS PLANTAS 2 Y 3 SE HAN MODIFICADO, LO QUE IMPLICA UNA REDUCCIÓN EN LA EXTENSIÓN DE RED EQUIVALENTE A $43.994.508. NO OBSTANTE SE DETECTAN 2 REQUERIMIENTOS NO CONSIDERADOS EN EL PROYECTO ORIGINAL Y QUE CORRESPONDE A LA EXTENSIÓN DEL ALCANTARILLADO DE LOS ESCRITORES O LOS AROMOS, Y UN REFUERZO DE HORMIGÓN ENTRE LAS CÁMARAS N°94 Y N°95 DEBIDO ALA POCA PROFUNDIDAD QUE TIENE EL COLECTOR RESPECTO DE LA RASANTE._x000a__x000a_DISMINUCIÓN                                            $105.109.962_x000a_AUMENTO                                                   $    4.392.007_x000a_DIFERENCIA A FAVOR DEL MANDANTE $100.717.955_x000a_PORCENTAJE DE DISMINUCIÓN RESPECTO DEL MONTO DEL CONTRATO DE OOCC 7,5%_x000a_LOS CAMBIOS PROPUESTOS AL PROYECTO RESPECTO A LAS UNIONES DOMICILIARIAS, SON REQUERIMIENTOS SEGÚN EL CATASTRO REAL Y VIGENTE, MANTENIÉNDOSE LOS CRITERIOS DE APROBACIÓN DE MIDESO._x000a_POR OTRA PARTE, LOS CAMBIOS PROPUESTOS PRODUCTO DE LA MODIFICACIÓN DE UBICACIÓN DE LAS PLANTAS N°2 Y N°3 DE ESVAL, RESPONDEN A NUEVAS CONDICIONES LAS CUALES HAY QUE ABORDAR PARA CUMPLIR CON EL OBJETIVO._x000a_ RESPECTO A LA EXTENSIÓN DEL COLECTOR EN LOS AROMOS Y LA CONSTRUCCIÓN DE UN DADO DE REFUERZO, SON MEJORAS AL PROEYECTO, QUE EN ESTE CASO EN PARTICULAR NO SIGNIFICAN MAYORES RECURSOS AL PROYECTO."/>
    <s v="EL DISEÑO DEL PROYECTO TIENE UN TIEMPO DE ANÁLISIS DEFINIDO, POR LO CUAL CUANDO EL PROYECTO POSTULA A SU EJECUCIÓN,  ENTRE SU PRESENTACIÓN AL SNI Y OBTENCIÓN DE SU RECOMENDACIÓN FAVORABLE, POSTERIOR PRIORIZACIÓN  Y CREACIÓN DEL CONVENIO ENTRE EL GORE Y MUNICIPALIDAD PASA MUCHO TIEMPO POR LO CUAL ES CLARO QUE EN EL TERRITORIO SE HAN DESARROLLADO CAMBIOS QUE IMPLICAN CONSIDERAR NUEVOS BENEFICIARIOS, LO CUAL POR LO GENERAL ES AJUSTADO POR LA UNIDAD TÉCNICA AL MOMENTO DE LA LICITACIÓN, SIN EMBARGO NO ES INFORMADO A MIDESO."/>
    <x v="0"/>
    <s v="EN ATENCIÓN A LA SOLICITUD DEL CONTRATISTA, PARA REALIZAR LA RECEPCIÓN PROVISORIA DE LA OBRA, LA UNIDAD TÉCNICA, DIRECCIÓN DE OBRAS MUNICIPALES CONFORMA LA COMISIÓN DE REVISIÓN DONDE ASISTE EL DIRECTOR DE OBRAS ANTONIO PAREDES PÉREZ, SERGIO ROJAS OTÁROLA, PROFESIONAL DE LA DIRECCIÓN DE OBRAS, Y JOSÉ FRANCISCO MARTÍNEZ, ATO; Y EL REPRESENTANTE LEGAL DE LA EMPRESA CONSTRUCCIONES E INVERSIONES VITAL LIMITADA ORLANDO GARRIDO PINCHEIRA. NO PRESENTA OBSERVACIONES SIN EMBARGO ES IMPORTANTE CONSIGNAR QUE LA FECHA DE TÉRMINO DEL CONTRATO ORIGINAL ERA EL 31082016, FECHA QUE SUFRIÓ 3 AMPLIACIONES DE PAGO QUE EN TOTAL SUMAN 110 DÍAS, A LA QUE SE DEBE SUMAR LA FECHA EFECTIVA DE TERMINO EL DÍA 31082017, CON 255 DÍAS DE ATRASO, CURSÁNDOSE LAS MULTAS RESPECTIVAS."/>
    <s v="31/08/2017"/>
    <s v="EN ATENCIÓN A LA SOLICITUD DEL CONTRATISTA PARA REALIZAR LA RECEPCIÓN FINAL SE CONFORMA LA COMISIÓN DE REVISIÓN DONDE ASISTE EL DIRECTOR DE OBRAS MUNICIPALES ANTONIO PAREDES PÉREZ, Y EL ATO JOSÉ FRANCISCO MARTÍNEZ, Y COMO REPRESENTANTE LEGAL DE LA EMPRESA FELIPE NOZIGLIA PARGA "/>
    <s v="26/09/2018"/>
    <s v="SI"/>
    <s v="22/03/2017"/>
    <s v="LA OPERACIÓN DEL PROYECTO ESTA A CARGO DE ESVAL"/>
    <s v=""/>
    <x v="0"/>
    <s v="NEGATIVAS:_x000a_- RETRASO EN LA EJECUCIÓN. _x000a_- POR DIVERSOS FACTORES SE AFECTARON CANALIZACIONES, POSTES, ÁRBOLES, Y OTRAS OBRAS CERCANAS QUE SUFRIERON DAÑOS Y QUE PARA DEJARLAS EN SIMILARES CONDICIONES A LAS QUE SE ENCONTRABAN AL INICIAR LAS OBRAS, RETRASARON, ENTRE OTRAS COSAS, LA EJECUCIÓN TOTAL DEL PROYECTO._x000a_- IMPACTO GENERADO POR LAS OBRAS EN TODO EL SECTOR, EN LA MEDIDA QUE AVANZABA LA OBRA NO SE RETIRO SISTEMÁTICAMENTE LOS EXCEDENTES OCASIONANDO DIFICULTADES DE MOVILIDAD DE LOS VECINOS DEL SECTOR, EN PERÍODOS EXCESIVOS._x000a_- PROBLEMAS EN LA SEÑALETICAS Y/O BARRERAS DE ADVERTENCIA A PEATONES Y CONDUCTORES, QUE DELIMITEN CLARAMENTE LA ZONA DE EXCAVACIONES._x000a_- NO SE VERIFICA LA INSTALACIONES DE PASARELAS EN LAS EXCAVACIONES PARA FACILITAR EL ACCESO DE LOS PEATONES A SUS VIVIENDAS._x000a_- POSTERIOR A LA RECEPCIÓN PROVISORIA REALIZADA EL 31082017, LA EMPRESA SANITARIA INFORMA QUE EL 10 DE OCTUBRE MEDIANTE VIDEO INSPECCIÓN SE DETECTARON ANOMALÍAS EN UN TRAMO DEL COLECTOR (FALLAS CONSTRUCTIVAS), LA EMPRESA CONSTRUCTORA FUE NOTIFICADA S OBJETO DE RESOLVER: VERIFICACIÓN Y REPARACIÓN DE INFILTRACIÓN DE NAPA EN TODA LA RED EJECUTADA, REPARACIÓN Y SELLADO DE CAMARA N°21, CORRECCIÓN DE LA CURVATURA EXISTENTE EN EL COLECTOR ENTRE CAMARAS N°20 Y N°21."/>
    <s v="SERGIO PINO RAIPAN"/>
    <x v="86"/>
    <s v=" "/>
    <s v=""/>
    <s v="LOURDES VELEZ"/>
    <s v="DEPARTAMENTO DE ESTUDIOS - MDS"/>
    <s v="03/03/2014"/>
    <s v="13/04/2015"/>
    <n v="406"/>
    <d v="2015-05-14T00:00:00"/>
    <n v="31"/>
    <s v="NA"/>
    <n v="0"/>
    <s v="10/12/2015"/>
    <n v="210"/>
    <s v="10/12/2015"/>
    <n v="0"/>
    <s v="04/01/2016"/>
    <n v="25"/>
    <s v="17/03/2016"/>
    <n v="73"/>
    <n v="745"/>
    <n v="339"/>
    <s v="Se corrige la fecha de la resolución de asignación presupuestaria de acuerdo a la información registrada en el departamento de finanzas."/>
    <s v="A SUMA ALZADA SIN REAJUSTE"/>
    <n v="1"/>
    <s v=""/>
    <s v=""/>
    <s v=""/>
    <s v=""/>
    <s v=""/>
    <s v=""/>
    <s v="SI"/>
    <s v="MUNICIPIO"/>
    <s v="/CON FECHA 27/01/2014, EL PROYECTO ES DECLARADO ADMISIBLE._x000a__x000a_/CON FECHA 29/01/2014, EL PROYECTO ES OBSERVADO IDENTIFICANDO RATE FI._x000a__x000a_/CON FECHA 03/03/2014, EL PROYECTO ES RECOMENDADO FAVORABLEMENTE._x000a__x000a_/CON FECHA  19/11/2014, SE MODIFICA LA RECOMENDACIÓN FAVORABLE POR RATE DE REEVALUACIÓN A SOLICITUD DE LA UNIDAD TÉCNICA DEBIDO A MODIFICACIONES EXPERIMENTADAS POR EL PROYECTO, IDENTIFICANDO LA SIGUIENTE OBSERVACIÓN:_x000a_ &quot;LA UNIDAD TÉCNICA DEL PROYECTO HA SOLICITADO LA REEVALUACIÓN DEL_x000a_PROYECTO, ESTO DEBIDO A QUE SE REQUIERE EL PRONUNCIAMIENTO DEL CONSEJO_x000a_DE MONUMENTOS NACIONALES RESPECTO DEL PROYECTO, YA QUE UNA ZONA DE_x000a_INTERVENCIÓN IDENTIFICADA EN LA ETAPA 1 SE ENCUENTRA DECLARADA ZONA TÍPICA,_x000a_SITUACIÓN QUE NUNCA FUE INFORMADA POR LA UNIDAD RESPONSABLE._x000a_EN VIRTUD DEL PUNTO ANTERIOR SE SOLICITA INGRESAR A LA CARPETA DIGITAL_x000a_TODOS LOS ANTECEDENTES QUE DEN CUENTA DE LA SITUACIÓN PLANTEADA Y SU_x000a_RESOLUCIÓN, RESPECTO DEL PRONUNCIAMIENTO DE DICHO CONSEJO&quot;._x000a__x000a_/CON FECHA 23/12/2014, SE RESTITUYE EL RATE FAVORABLE, DEBIDO A QUE LA UNIDAD TÉCNICA NO DIO RESPUESTA A  LAS OBSERVACIONES REALIZADAS._x000a__x000a_/CABE INDICAR QUE DESDE EL AÑO 2014 HASTA 2018, EL RATE FAVORABLE FUE OTORGADO DE MANERA AUTOMÁTICA POR EL SISTEMA, ESTO DEBIDO QUE LA SOLICITUD DE REEVALUACIÓN SOLICITADA EL AÑO 2014, NO IMPLICO UN AUMENTO DE COSTOS."/>
    <n v="49925"/>
    <n v="0"/>
    <n v="0"/>
    <n v="0"/>
    <n v="0"/>
    <n v="1248130"/>
    <n v="0"/>
    <n v="0"/>
    <n v="0"/>
    <n v="0"/>
    <n v="1298055"/>
    <n v="51428"/>
    <n v="0"/>
    <n v="0"/>
    <n v="0"/>
    <n v="0"/>
    <n v="1285708"/>
    <n v="0"/>
    <n v="0"/>
    <n v="0"/>
    <n v="0"/>
    <n v="1337136"/>
    <s v="Primer RS Ejecución corresponde al año 2014_x000a_RS que da origen a ejecución correspondiente al año 2015_x000a_De acuerdo a datos informados en Ficha IDI"/>
    <n v="51800"/>
    <n v="0"/>
    <n v="0"/>
    <n v="0"/>
    <n v="0"/>
    <n v="1237432"/>
    <n v="0"/>
    <n v="0"/>
    <n v="0"/>
    <n v="0"/>
    <n v="1289232"/>
    <s v="El contrato inicial por el item de obras civiles fue por M$1.338.150, posteriormente existe disminución de obras por M$100.718._x000a_El contrato para el item de consultoría fue por M$51.800, no tuvo modificaciones durante la ejecución de la asesoría."/>
    <n v="51800"/>
    <n v="0"/>
    <n v="0"/>
    <n v="0"/>
    <n v="0"/>
    <n v="1237432"/>
    <n v="0"/>
    <n v="0"/>
    <n v="0"/>
    <n v="0"/>
    <n v="1289232"/>
    <s v="El gasto efectuado para el item de obras civiles fue de M$1.163.186 más una multa de M$74.246 pagada el 20/12/2017._x000a_En consultoría no existe diferencia."/>
    <n v="0"/>
    <x v="1"/>
    <n v="51800"/>
    <n v="0"/>
    <n v="0"/>
    <n v="0"/>
    <n v="0"/>
    <n v="1237432"/>
    <n v="0"/>
    <n v="0"/>
    <n v="0"/>
    <n v="0"/>
    <n v="1289232"/>
    <n v="54009"/>
    <n v="0"/>
    <n v="0"/>
    <n v="0"/>
    <n v="0"/>
    <n v="1292493"/>
    <n v="0"/>
    <n v="0"/>
    <n v="0"/>
    <n v="0"/>
    <n v="1346502"/>
    <s v="Tanto como para el item de obras civiles como consultoría las empresas adjudicadas cumplieron con lo establecido en contrato, ejecutando al 100% la obra."/>
    <n v="60529"/>
    <n v="0"/>
    <n v="0"/>
    <n v="0"/>
    <n v="0"/>
    <n v="1513247"/>
    <n v="0"/>
    <n v="0"/>
    <n v="0"/>
    <n v="0"/>
    <n v="1573776"/>
    <n v="1573777"/>
    <n v="54741"/>
    <n v="0"/>
    <n v="0"/>
    <n v="0"/>
    <n v="0"/>
    <n v="1335807"/>
    <n v="0"/>
    <n v="0"/>
    <n v="0"/>
    <n v="0"/>
    <n v="1390548"/>
    <n v="54008"/>
    <n v="0"/>
    <n v="0"/>
    <n v="0"/>
    <n v="0"/>
    <n v="1284806"/>
    <n v="0"/>
    <n v="0"/>
    <n v="0"/>
    <n v="0"/>
    <n v="1338814"/>
    <n v="-11.642571750998876"/>
    <n v="-14.929824828946437"/>
    <n v="-15.096081472489287"/>
    <n v="-3.7204037544910307"/>
    <n v="-14.92987888373003"/>
    <n v="3202.9043062200958"/>
    <n v="3073.6985645933014"/>
    <s v="LOS MONTOS CONTRATADOS Y COSTOS REALES TUVIERON UNA VARIACIÓN CON RESPECTO A LOS MONTOS RECOMENDADOS DE -11,64% Y -14,93% RESPECTIVAMENTE. LA PRINCIPAL DIFERENCIA SE EXPLICA POR UNA DISMINUCIÓN DEL CONTRATO DE OBRAS CIVILES A SUGERENCIA DEL PROFESIONAL FISCALIZADOR POR UN MONTO M$100.718 CON FECHA 28.09.2016, SIENDO ESTE ÍTEM EL QUE MAYOR VARIACIÓN PRESENTÓ (-15,10% DE COSTOS REALES RESPECTO A LOS RECOMENDADOS.)._x000a_ADICIONALMENTE,  EL PROYECTO SOLICITO UNA REEVALUACIÓN  EL AÑO 2014 DEBIDO A QUE EXISTÍA DENTRO DEL TERRITORIO UN SECTOR DECLARADO ZONA TÍPICA, LO CUAL IMPLICO GESTIONES CON EL CONSEJO DE MONUMENTOS. SIN EMBARGO, NO IMPLICO MAYOR COSTOS RESPECTO DEL APROBADO ORIGINALMENTE, PERO AUMENTANDO LOS PLAZOS DE EJECUCIÓN. _x000a_FINALMENTE, EL PROYECTO TUVO UNA MODIFICACIÓN DE -6.95% PRODUCTO DE LA REDUCCIÓN DE COSTOS DEL CONTRATO DE OBRAS CIVILES."/>
    <s v="Variación entre el -10% al -20%"/>
    <s v="Variación entre el -10% al -20%"/>
    <s v="Grande"/>
    <s v="Grande"/>
    <s v="MERCEDES RIVERA ROSA"/>
    <x v="24"/>
    <s v=" "/>
    <s v=""/>
    <s v="LOURDES VELEZ"/>
    <s v="DEPARTAMENTO DE ESTUDIOS - MDS"/>
    <s v="SI"/>
    <n v="1573777"/>
    <n v="-109418"/>
    <n v="-6.9525733315457012"/>
    <s v="VALOR TOTAL RECOMENDADO (SEGÚN CONVENIO, MONEDA 2014), $1.398.650.000 ($1.344.857.000 - OOCC) + ($53.794.000 - CONSULTORÍA) _x000a_VALOR TOTAL CONTRATO OOCC                                                                  $ 1.338.150.000.-_x000a_VALOT TOTAL CONTRATO OOCC CON DISMINUCIÓN                               $1.237.432.045.-            _x000a_VALOR TOTAL CONTRATO CONSULTORÍA                                                    $      51.800.000.-_x000a_VALOR TOTAL PROYECTO                                                                                $1.289.232.045.-_x000a_VALOR TOTAL DISMINUCIÓN                                                                         $   109.417.955.- (MONTO INFERIOR AL 10% DEL MONTO RECOMENDADO)"/>
    <x v="0"/>
    <s v="SI"/>
    <n v="1"/>
    <n v="1573777"/>
    <n v="1573777"/>
    <n v="0"/>
    <s v="COMO SE INDICO ANTERIORMENTE SI BIEN EL PROYECTO SOLICITO UNA REEVALUACIÓN  EL AÑO 2014, ESTO SE DEBIÓ A QUE EXISTÍA DENTRO DEL TERRITORIO UN SECTOR DECLARADO ZONA TÍPICA, LO CUAL IMPLICO GESTIONES CON EL CONSEJO DE MONUMENTOS, SIN EMBARGO NO IMPLICO MAYOR COSTOS RESPECTO DEL APROBADO ORIGINALMENTE, SIN EMBARGO AUMENTARON LOS PLAZOS DE EJECUCIÓN."/>
    <x v="1"/>
    <s v="VALOR ACTUALIZADO COSTOS INV. OPER. Y MANTEN."/>
    <n v="1044719"/>
    <n v="936278"/>
    <n v="-10.379920342216419"/>
    <x v="0"/>
    <s v=""/>
    <m/>
    <m/>
    <m/>
    <s v="LOS MONTOS RECOMENDADOS ORIGINALMENTE CORRESPONDEN A UNA EVALUACIÓN EX-ANTES, LO CUAL SI BIEN ESTA BASADO EN UN ESTUDIO DE INGENIERÍA EL PRESUPUESTO ES REFERENCIAL, POR LO CUAL LOS VALORES REALES SON PRODUCTO DE LA LICITACIÓN Y ADJUDICACIÓN DEL PROYECTO LO CUAL ESTA DE ACUERDO A MERCADO._x000a_EN  ESTE CASO ESPECIFICO LA VARIACIÓN DE LOS INDICADORES FUE NEGATIVA DEBIDO A QUE EL MONTO RECOMENDADO ORIGINAL FUE MAYOR AL MONTO REAL DEL PROYECTO."/>
    <x v="1"/>
    <s v="EL PLAZO TOTAL DEL PROYECTO TUVO UN AUMENTO DE UN 20% CON RESPECTO AL PLAZO TOTAL ORIGINALMENTE RECOMENDADO. _x000a_SE CONSIDERA QUE EL PROYECTO SE AJUSTA A LO RECOMENDADO ORIGINALMENTE, INDEPENDIENTEMENTE DE LAS DIFICULTADES EXPERIMENTADAS DURANTE LA EJECUCIÓN DEL OBRAS LAS CUALES PRINCIPALMENTE SE DEBIERON A PROBLEMAS CON LA EMPRESA CONTRATISTA POR LA FORMA DE OPERAR EN EL TERRITORIO, ADEMÁS DE LA DEMORA EN CLARIFICAR SI UN SECTOR ERA ZONA TÍPICA._x000a_EN RELACIÓN A LOS COSTOS, EL MONTO GASTADO ESTUVO POR DEBAJO DE LO PRESUPUESTADO DEBIDO A UNA DISMINUCIÓN DEL CONTRATO DE OBRAS CIVILES. ADICIONALMENTE,  EL PROYECTO SOLICITO UNA REEVALUACIÓN  EN EL AÑO 2014 DEBIDO A QUE EXISTÍA DENTRO DEL TERRITORIO UN SECTOR DECLARADO ZONA TÍPICA, LO CUAL IMPLICO GESTIONES CON EL CONSEJO DE MONUMENTOS. SIN EMBARGO, NO IMPLICO MAYOR COSTOS RESPECTO DEL APROBADO ORIGINALMENTE, PERO AUMENTANDO LOS PLAZOS DE EJECUCIÓN. _x000a_LA MAGNITUD DEL PROYECTO, DADA EN UNIDADES, TUVO VARIACIÓN DEBIDO A LOS CAMBIOS PRODUCIDOS EN LA ZONA DE EJECUCIÓN DE LA OBRA EN EL PERÍODO COMPRENDIDO ENTRE LA POSTULACIÓN AL SNI Y LA RECOMENDACIÓN FAVORABLE DE LA INICIATIVA. LA MAGNITUD TUVO FINALMENTE UN LEVE AUMENTO."/>
    <s v="GONZALO MARAMBIO"/>
    <s v="SEREMI DE DESARROLLO SOCIAL REGION DE VALPARAISO"/>
    <s v="LOURDES VELEZ"/>
    <s v="DEPARTAMENTO DE ESTUDIOS - MDS"/>
  </r>
  <r>
    <s v="30452075-0"/>
    <s v="CONSTRUCCION CECOSF INDEPENDENCIA"/>
    <x v="1"/>
    <x v="1"/>
    <s v="SANTIAGO"/>
    <s v="INDEPENDENCIA"/>
    <s v="13 - REGION METROPOLITANA DE SANTIAGO"/>
    <x v="1"/>
    <x v="1"/>
    <x v="1"/>
    <x v="0"/>
    <x v="0"/>
    <s v="MINISTERIO DE SALUD"/>
    <s v="MINISTERIO DE SALUD"/>
    <s v="MINISTERIO"/>
    <s v="FINALIZADO"/>
    <x v="0"/>
    <s v="PERFIL"/>
    <s v="REFORZAR RESOLUTIVIDAD Y LA INTEGRALIDAD DE LA ATENCION PRIMARIA DE SALUD A NIVEL COMUNAL PARA DAR UNA RESPUESTA MAS EFECTIVA A LA POBLACIÓN DE LA COMUNA DE INDEPENDENCIA Y OPTIMIZAR EL FUNCIONAMIENTO DE LA RED ASISTENCIAL DEL SERVICIO DE SALUD METROPOLITANO NORTE"/>
    <s v="EL PROYECTO CONSISTE EN LA CONSTRUCCION Y HABILITACION DE UN CECOSF EN CALLE LAS ENREDADERAS Nº 2437 Y QUE TENDRA DE REFERENCIA EL CESFAM CRUZ MELO DE INDEPENDENCIA._x000a_EN UNA PRIMERA ETAPA SE CONTEMPLA EL DESARROLLO DE ESPECIALIDADES Y ANTEPROYECTO. LUEGO SE PROCEDERA A LA CONSTRUCCIÓN QUE TENDRÁ UNA INTERVENCIÓN DE 315 MT2 EN DOS NIVELES. EN PARALELO SE EFECTUARA LA ADQUISICIÓN DE LOS EQUIPOS Y EL EQUIPAMIENTO PARA LA EFICAZ OPERACIÓN DEL DISPOSITIVO DE SALUD. TAMBIÉN SE CONSIDERAN GASTOS ADMINISTRATIVOS Y OTROS GASTOS QUE SE USARAN PARA LA PREPARACIÓN DE LICITACIONES Y PAGO DE PERMISO DE EDIFICACIÓN."/>
    <n v="5000"/>
    <s v=" "/>
    <s v=" "/>
    <s v=" "/>
    <n v="6"/>
    <n v="20"/>
    <s v="La realización de todo el proyecto (desde la licitación hasta su recepción),  traspasó de un año al próximo año calendario, ya que la licitación de la construcción (lo cual marca el hito de inicio para realizar los estudios, en este caso, de mecánica de suelos), se tardó más de lo presupuestado en el perfil ya que la primera licitación fue declarada desierta, lo cual movió 6 meses de traspaso desde el año 2016 al año 2018 finalmente."/>
    <n v="233.33333333333334"/>
    <n v="3"/>
    <n v="9"/>
    <s v="La realización de todo el proyecto (desde la licitación hasta su recepción),  traspasó de un año al próximo año calendario, ya que la licitación de la construcción (lo cual marca el hito de inicio para realizar las compras y licitaciones por equipamiento), se tardó más de lo presupuestado en el perfil ya que la primera licitación fue declarada desierta, lo cual movió 6 meses de traspaso desde el año 2016 al año 2018."/>
    <n v="200"/>
    <n v="3"/>
    <n v="9"/>
    <s v="La realización de todo el proyecto (desde la licitación hasta su recepción),  traspasó de un año al próximo año calendario, ya que la licitación de la construcción (lo cual marca el hito de inicio para realizar las compras y licitaciones por equipos y equipamiento), se tardó más de lo presupuestado en el perfil ya que la primera licitación fue declarada desierta, lo cual movió 6 meses de traspaso desde el año 2016 al año 2018."/>
    <n v="200"/>
    <m/>
    <m/>
    <m/>
    <m/>
    <n v="4"/>
    <n v="0"/>
    <s v="No existen gastos por concepto de gastos administrativos."/>
    <n v="-100"/>
    <n v="6"/>
    <n v="9"/>
    <s v="En un inicio la obra tenía una duración original de 7 meses (210 días). Sin embargo, la Resolución N°2019 adjunta detalla todas las modificaciones por las cuales pasó el proyecto:_x000a__x000a_- el 17/11/17' se aprobó segundo addendum ampliando a 250 días debido al Emplazamiento y trazado del edificio, en terreno; corte en el suministro de agua; excavación de ejes perimetrales y hormigonado en muros perimetrales._x000a_- el 01/02/18' se aprobó tercer addendum modificando a 267 días por modificación del recinto de botiquín, y el proyecto consideraba blindaje de plomo para protección al equipo de RX, sin embargo, para advertir al personal que circula por el pasillo se debía instalar una luz de aviso que el proyecto original no consideró._x000a__x000a_Todas estas resoluciones se adjuntan como archivos de verificación.-"/>
    <n v="50"/>
    <s v="Variación de 30% al 50%"/>
    <n v="2"/>
    <n v="57"/>
    <m/>
    <m/>
    <m/>
    <m/>
    <m/>
    <m/>
    <m/>
    <m/>
    <n v="4"/>
    <n v="0"/>
    <s v="La obtención del Derecho municipal por obra nueva finalmente no se gestionó en mayo (como se tenía presupuestado), sino el pago fue realizado en diciembre del 2016."/>
    <n v="-100"/>
    <n v="9"/>
    <n v="9"/>
    <n v="21"/>
    <n v="21"/>
    <n v="0"/>
    <s v="El año 2016   -17 de octubre-  se declara desierta la 1era licitación pública (publicada después que MINSAL otorgara en agosto de ese año, el  financiamiento finalmente). Luego se llama a licitación privada el 21 de octubre del 2016, pero que sin embargo pudo ser recién adjudicada en abril del 2017 (eso explica parte de seis meses de desajuste)._x000a_Otro factor diferencial ocurre con las compras de equipo y equipamiento, ya que la última compra se realizó en agosto de 2018 (3 meses posterior a la recepción provisoria)."/>
    <n v="133.33333333333334"/>
    <n v="133.33333333333334"/>
    <s v="&quot;El plazo total  del proyecto fue de 21 meses, registrando un aumento de un año, equivalente a un 133% sobre el plazo total recomendado. _x000a_La realización del proyecto (desde la licitación hasta su recepción),  traspasó de un año al próximo año calendario, ya que la licitación de la construcción (lo cual marca el hito de inicio para realizar las compras y licitaciones por equipamiento), se tardó más de lo presupuestado en el perfil ya que la primera licitación fue declarada desierta, lo cual movió 6 meses de traspaso desde el año 2016 al año 2018._x000a_El año 2016   -17 de octubre-  se declara desierta la primera licitación pública (publicada después que MINSAL otorgara en agosto de ese año, el  financiamiento finalmente). Luego, se llama a licitación privada el 21 de octubre del 2016, pero que pudo ser recién adjudicada en abril del 2017 (eso explica parte de seis meses de desajuste)._x000a_Otro factor diferencial ocurre con las compras de equipo y equipamiento, ya que la última compra se realizó en agosto de 2018 (3 meses posterior a la recepción provisoria)._x000a_En lo que corresponde a obras civiles se puede indicar que en un inicio la obra iba a durar 7 meses (210 días) .Sin embargo, el contrato sufrió las siguientes modificaciones:_x000a_* el 17/11/17 se aprobó segundo addendum ampliando a 250 días debido al Emplazamiento y trazado del edificio, en terreno; corte en el suministro de agua; excavación de ejes perimetrales y hormigonado en muros perimetrales._x000a_* el 01/02/18 se aprobó tercer addendum modificando a 267 días por modificación del recinto de botiquín, y el proyecto consideraba blindaje de plomo para protección al equipo de RX, sin embargo, para advertir al personal que circula por el pasillo se debía instalar una luz de aviso que el proyecto original no consideró. Todas estas resoluciones se adjuntan como archivos de verificación.-_x000a_&quot;"/>
    <s v="Variación &gt; al 100%"/>
    <s v="Dos Años"/>
    <s v="18/05/2017"/>
    <n v="546215"/>
    <n v="0"/>
    <n v="546215"/>
    <n v="522546"/>
    <n v="23669"/>
    <s v="Cabe destacar que el contrato de obras civiles pasó por las siguientes modificaciones:_x000a__x000a_- 14/03/18 se aprobó cuarto addendum en el sentido de aumentar el valor del contrato a la cantidad de $547.791.156._x000a_- 03/05/18 se aprobó quinto addendum modificando a $546.857.014_x000a_- mediante res. N°2019 del año 2018, se resuelve modificación de monto a $549.761.561, siendo éste último monto el que efectivamente se gastó y pagó a la Constructora (no lo que muestra el recuadro)._x000a__x000a_El monto ajustado corresponde al pago de derecho municipal (otros gastos por $642.845) y al de consultorías._x000a__x000a_La diferencia que se produce en equipos por $4.024.000 se produce porque las compras de baja cantidad no están sometidas a suscripción de contrato, por tanto éstas quedan fuera de ser inscritas en la plataforma del BIP, lo mismo se produce en el ítem de equipamiento, quedando fuera del BIP la cifra de $518.000.-"/>
    <s v="BIP &gt; SIGFE"/>
    <x v="1"/>
    <n v="315"/>
    <n v="315"/>
    <n v="100"/>
    <s v="Las modificaciones no involucran cambios en el metraje cuadrado."/>
    <s v="No se observaron variaciones en el metraje definitivo de la superficie respecto a lo presupuestado en la etapa ex-ante, esto puede deberse a la calidad del prototipo desarrollado por el servicio de salud."/>
    <x v="2"/>
    <s v="La primera acta de recepción, se realiza con fecha 23/04/2018."/>
    <s v="03/05/2018"/>
    <s v="Se designa comisión mediante resolución N°1354 del año 2018."/>
    <s v="28/05/2019"/>
    <s v="SI"/>
    <s v="23/07/2018"/>
    <s v=""/>
    <s v=""/>
    <x v="0"/>
    <s v=""/>
    <s v="MARÍA PAZ PECHINI BURGOS"/>
    <x v="87"/>
    <s v="ALEJANDRO  RÍOS RUBIO"/>
    <s v="SEREMI DE DESARROLLO SOCIAL REGION METROPOLITANA DE SANTIAGO"/>
    <s v="LOURDES VELEZ"/>
    <s v="DEPARTAMENTO DE ESTUDIOS - MDS"/>
    <s v="22/03/2016"/>
    <s v="22/03/2016"/>
    <n v="0"/>
    <s v="13/05/2016"/>
    <n v="52"/>
    <s v="NA"/>
    <n v="0"/>
    <s v="27/05/2016"/>
    <n v="14"/>
    <s v="18/04/2017"/>
    <n v="340"/>
    <s v="18/05/2017"/>
    <n v="30"/>
    <s v="12/08/2017"/>
    <n v="86"/>
    <n v="508"/>
    <n v="508"/>
    <s v="Demora en los procesos licitatorios y de adjudicación y toma de razón por parte de la CGR."/>
    <s v="A SUMA ALZADA SIN REAJUSTE"/>
    <n v="2"/>
    <s v=""/>
    <s v=""/>
    <s v=""/>
    <s v=""/>
    <s v=""/>
    <s v=""/>
    <s v="SI"/>
    <s v="SERVICIO"/>
    <s v="Correspondía a un plan de inversiones del Minsal en base a la ejecución de prototipos."/>
    <n v="29413"/>
    <n v="9674"/>
    <n v="47920"/>
    <n v="0"/>
    <n v="546"/>
    <n v="523569"/>
    <n v="0"/>
    <n v="0"/>
    <n v="6003"/>
    <n v="0"/>
    <n v="617125"/>
    <n v="29413"/>
    <n v="9674"/>
    <n v="47920"/>
    <n v="0"/>
    <n v="546"/>
    <n v="523569"/>
    <n v="0"/>
    <n v="0"/>
    <n v="6003"/>
    <n v="62890"/>
    <n v="680015"/>
    <s v="No hay."/>
    <n v="28023"/>
    <n v="7356"/>
    <n v="36694"/>
    <n v="0"/>
    <n v="0"/>
    <n v="549762"/>
    <n v="0"/>
    <n v="0"/>
    <n v="643"/>
    <n v="6003"/>
    <n v="628481"/>
    <s v="El proyecto tuvo un contrato inicial, aprobado mediante Resolución Exenta N° 1022 del 18 de abril de 2017, por un monto de M$545.855._x000a_Este contrato presenta tres adendas , que no involucran incremento del monto contractual , sino aumentos de plazos. En total, se aumenta en 57 días. "/>
    <n v="28024"/>
    <n v="7356"/>
    <n v="36695"/>
    <n v="0"/>
    <n v="0"/>
    <n v="549762"/>
    <n v="0"/>
    <n v="0"/>
    <n v="643"/>
    <n v="6003"/>
    <n v="628483"/>
    <s v="Los gastos se efectuaron de acuerdo a lo recomendado para el proyecto."/>
    <n v="105937"/>
    <x v="0"/>
    <n v="28024"/>
    <n v="7356"/>
    <n v="36695"/>
    <n v="0"/>
    <n v="0"/>
    <n v="449828"/>
    <n v="0"/>
    <n v="0"/>
    <n v="643"/>
    <n v="0"/>
    <n v="522546"/>
    <n v="29196"/>
    <n v="7748"/>
    <n v="38554"/>
    <n v="0"/>
    <n v="0"/>
    <n v="457096"/>
    <n v="0"/>
    <n v="0"/>
    <n v="680"/>
    <n v="0"/>
    <n v="533274"/>
    <s v="Buena coordinación con las contrapartes del Servicio de Salud  Metropolitano Norte, para prever situaciones que dificultaran la ejecución adecuada del proyecto._x000a__x000a_Demoras en los procesos administrativos de adjudicación._x000a_Aumento en los  plazos de ejecución de obras, debido a problemas en el terreno y adecuaciones menores efectuadas en la ejecución."/>
    <n v="33096"/>
    <n v="10885"/>
    <n v="53920"/>
    <n v="0"/>
    <n v="614"/>
    <n v="589125"/>
    <n v="0"/>
    <n v="0"/>
    <n v="6755"/>
    <n v="70764"/>
    <n v="765159"/>
    <n v="0"/>
    <n v="29197"/>
    <n v="7774"/>
    <n v="38777"/>
    <n v="0"/>
    <n v="0"/>
    <n v="563955"/>
    <n v="0"/>
    <n v="0"/>
    <n v="680"/>
    <n v="0"/>
    <n v="640383"/>
    <n v="29195"/>
    <n v="7774"/>
    <n v="38777"/>
    <n v="0"/>
    <n v="0"/>
    <n v="554924"/>
    <n v="0"/>
    <n v="0"/>
    <n v="680"/>
    <n v="0"/>
    <n v="631350"/>
    <n v="-16.307198895915754"/>
    <n v="-17.487737842722883"/>
    <n v="-5.8053893486102233"/>
    <n v="-1.4105621167332716"/>
    <m/>
    <n v="2004.2857142857142"/>
    <n v="1761.663492063492"/>
    <s v="El contrato de obras civiles pasó por las siguientes modificaciones:_x000a__x000a_- 14/03/18 se aprobó cuarto addendum en el sentido de aumentar el valor del contrato a la cantidad de $547.791.156._x000a_- 03/05/18 se aprobó quinto addendum modificando a $546.857.014_x000a_- mediante res. N°2019 del año 2018, se resuelve modificación de monto a $549.761.561, siendo éste último monto el que efectivamente se gastó y pagó a la Constructora (Se ajusta a moneda 2018 como M$566.262 )._x000a__x000a_El monto ajustado corresponde al pago de derecho municipal (otros gastos por $642.845) y al de consultorías._x000a__x000a_La diferencia que se produce en equipos por $4.024.000 se produce porque las compras de baja cantidad no están sometidas a suscripción de contrato, por tanto éstas quedan fuera de ser inscritas en la plataforma del BIP, lo mismo se produce en el ítem de equipamiento, quedando fuera del BIP la cifra de $518.000.-_x000a__x000a_Corrigiendo el Costo de obras civiles se observa que le proyecto tuvo gastos inferiores en un 8,15% respecto a lo programado en la etapa ex ante. Estas disminuciones son atribuibles a la asignación de obras civiles, Equipos, Equipamiento y Consultorías."/>
    <s v="Variación entre el -10% al -20%"/>
    <s v="Variación de 0 a +-10%"/>
    <s v="Mediano"/>
    <s v="Mediano"/>
    <s v="ROSSANA CARRASCO MEZA"/>
    <x v="1"/>
    <s v="ALEJANDRO  RÍOS RUBIO"/>
    <s v="SEREMI DE DESARROLLO SOCIAL REGION METROPOLITANA DE SANTIAGO"/>
    <s v="LOURDES VELEZ"/>
    <s v="DEPARTAMENTO DE ESTUDIOS - MDS"/>
    <s v="SI"/>
    <n v="694395"/>
    <n v="3877"/>
    <n v="0.55832775293600911"/>
    <s v="Se genera aumento de contrato por nuevas cubicaciones, que arrojaron diferencia en la compra y cuantía de materiales, adicionalmente se debe pagar el arranque de agua potable (como valor pro forma) extra al contrato original de construcción."/>
    <x v="0"/>
    <s v="NO"/>
    <m/>
    <m/>
    <m/>
    <m/>
    <s v="Hay un aumento bajo el 10%_x000a_Se genera aumento de contrato por nuevas cubicaciones, que arrojaron diferencia en la compra y cuantía de materiales, adicionalmente se debe pagar el arranque de agua potable (como valor pro forma) extra al contrato original de construcción._x000a_El aumento fue de 3.877M$."/>
    <x v="0"/>
    <s v="COSTO EQUIVALENTE POR PERSONA"/>
    <n v="25.7"/>
    <n v="24.7"/>
    <n v="-3.8910505836575848"/>
    <x v="0"/>
    <s v=""/>
    <m/>
    <m/>
    <m/>
    <s v="La variación del indicador es muy menor y solo alcanza una disminución del -3,89% dando cuenta de las bondades del proyecto respecto a los presupuestos estimados en la evaluación ex ante. No hay mayores incidencias y variabilidad en el indicador de rentabilidad confirmando la conveniencia social de la misma."/>
    <x v="1"/>
    <s v="El proyecto postula a ejecución directamente con prototipo de Minsal y  se ajustó a lo esperado en la evaluación ex ante. Aunque se experimentaron plazos elevados, un año por sobre lo programado,  debido a que la licitación de la construcción (lo cual marca el hito de inicio para realizar las compras y licitaciones por equipamiento) se tardó más de lo presupuestado. La primera licitación fue declarada desierta, lo cual movió 6 meses de traspaso desde el año 2016 al año 2018._x000a_Adicionalmente, el contrato de obras civiles sufrió aumentos de plazos derivados del emplazamiento y trazado del edificio y modificación del recinto de botiquín._x000a_La Magnitud se ajusta a lo estipulado originalmente, sin existencia de variaciones. _x000a_En relación a los costos, hubo baja variación respecto a lo recomendado, exceptuando los ítems de equipos y equipamientos. El proyecto no tuvo reevaluaciones, pero si modificaciones inferiores al 10%. Estas modificaciones se derivan de aumentos de contrato por nuevas cubicaciones, que arrojaron diferencia en la compra y cuantía de materiales, adicionalmente se debe pagar el arranque de agua potable (como valor pro forma) extra al contrato original de construcción. El aumento fue de M$3.877._x000a_El indicador de rentabilidad disminuyó en un -3,89%_x000a_En general, el proyecto se ejecuta según lo esperado a excepción de los plazos.  En cuanto a lo positivo, la ejecución no tuvo mayor inconveniente conforme a lo planificado."/>
    <s v="ALEJANDRO  RÍOS RUBIO"/>
    <s v="SEREMI DE DESARROLLO SOCIAL REGION METROPOLITANA DE SANTIAGO"/>
    <s v="LOURDES VELEZ"/>
    <s v="DEPARTAMENTO DE ESTUDIOS - MDS"/>
  </r>
  <r>
    <s v="30115587-0"/>
    <s v="CONSTRUCCION SISTEMAS DE GENERACION FOTOVOLTAICA PROV. CAPITAN PRAT"/>
    <x v="14"/>
    <x v="14"/>
    <s v="CAPITAN PRAT"/>
    <s v=""/>
    <s v="11 - REGION DE AISEN DEL GENERAL CARLOS IBAÑEZ DEL CAMPO"/>
    <x v="8"/>
    <x v="29"/>
    <x v="58"/>
    <x v="1"/>
    <x v="1"/>
    <s v="GOBIERNO REGIONAL - REGION DE AISEN DEL GENERAL CARLOS IBAÑEZ DEL CAMPO"/>
    <s v="GOBIERNO REGIONAL"/>
    <s v="GOBIERNO REGIONAL"/>
    <s v="FINALIZADO"/>
    <x v="0"/>
    <s v="PERFIL"/>
    <s v="EXISTEN FAMILIAS DE ESCASOS RECURSOS, QUE HABITAN EN SECTORES AISLADOS, LO QUE HA IMPEDIDO DOTARLES DE ENERGÍA ELÉCT. TRADICIONAL. PARA SUPERAR DICHA CARENCIA, SE HA FORMULADO ESTE PROYECTO QUE ESTÁ INSERTO EN EL PLAN AYSÉN, EL QUE CONTRIBUIRÁ A ALCANZAR LA META NACIONAL DE COBERT. DE ELECT. RURAL."/>
    <s v="INSTALACIÓN DE 120 SISTEMAS INDIVIDUALES DE GENERACIÓN FOTOVOLTAICA EN LAS COMUNAS DE TORTEL, O´HIGGINS Y COCHRANE, PROVINCIA CAPITÁN PRAT._x000a_CONSIDERA LA ESTRUCTURA DEL MONTAJE, UN BANCO DE PANELES FOTOVOLTAICOS CON UNA POTENCIA INSTALADA DE 500W, UN INVERSOR DE 12V-500W, BATERÍA 400AH, REGULADOR DE CARGA Y LA INSTALACIÓN ELÉCTRICA INTERIOR (4 ENCHUFES Y 4 CENTROS DE LUZ)."/>
    <n v="120"/>
    <s v=" "/>
    <s v=" "/>
    <s v=" "/>
    <n v="12"/>
    <n v="55"/>
    <s v="El asesor manifestó y así se pudo corroborar que el único transporte lacustre, existente para poder acceder a cada una de las 5 soluciones objeto de su último contrato se encontraba con desperfectos que impidieron que pudiera acceder a los lugares que debía inspeccionar, se otorgo un aumento de plazo según Res. Exenta N°07 de fecha 04 de enero de 2019."/>
    <n v="358.33333333333331"/>
    <m/>
    <m/>
    <m/>
    <m/>
    <n v="12"/>
    <n v="53"/>
    <s v="Contrato de Obras_x0009_: Res. Afecta N° 70, de fecha 10-09-2013._x000a_Fecha Inicio Primer Contrato: _x0009_29-10-2013 (entrega de terreno)_x000a_Plazo original: 300 días, fecha de término: 25-8-2014_x000a_Aumento de Plazo: 187 días; Res. Ex. N° 1634 de fecha 23 de diciembre de 2015 (regulariza plazo)_x000a_Nuevo plazo: 28 de febrero de 2015._x000a_Fecha Término Primer Contrato: _x0009_01-06-2015, Res. Exenta N° 1.397, de igual fecha._x000a__x000a_Contrato de Obras_x0009_: Res. Ex. N° 1099, de fecha 10-08-2017._x000a_Fecha Inicio Segundo Contrato: _x0009_22-09-2017 (entrega de terreno)_x000a_Plazo original: 90 días, fecha de término: 21-12-2017_x000a_Aumento de Plazo: 90 días; Res. Ex. N° 93 de fecha 17 de enero de 2018._x000a_Nuevo plazo: 21 de marzo de 2018._x000a_Fecha Real Término Segundo contrato: 31 de enero de 2018."/>
    <n v="341.66666666666669"/>
    <m/>
    <m/>
    <m/>
    <m/>
    <n v="2"/>
    <n v="0"/>
    <s v="Los gastos administrativos se cargaron de una sola vez para ser utilizados."/>
    <n v="-100"/>
    <n v="12"/>
    <n v="52"/>
    <s v="Contrato de Obras_x0009_: Res. Afecta N° 70, de fecha 10-09-2013._x000a_Fecha Inicio Primer Contrato: _x0009_29-10-2013 (entrega de terreno)_x000a_Plazo original: 300 días, fecha de término: 25-8-2014_x000a_Aumento de Plazo: 187 días; Res. Ex. N° 1634 de fecha 23 de diciembre de 2015 (regulariza plazo)_x000a_Nuevo plazo: 28 de febrero de 2015._x000a_Fecha Término Primer Contrato: _x0009_01-06-2015, Res. Exenta N° 1.397, de igual fecha._x000a__x000a_Contrato de Obras_x0009_: Res. Ex. N° 1099, de fecha 10-08-2017._x000a_Fecha Inicio Segundo Contrato: _x0009_22-09-2017 (entrega de terreno)_x000a_Plazo original: 90 días, fecha de término: 21-12-2017_x000a_Aumento de Plazo: 90 días; Res. Ex. N° 93 de fecha 17 de enero de 2018._x000a_Nuevo plazo: 21 de marzo de 2018._x000a_Fecha Real Término Segundo contrato: 31 de enero de 2018."/>
    <n v="333.33333333333331"/>
    <s v="Variación &gt; al 100%"/>
    <n v="2"/>
    <n v="277"/>
    <m/>
    <m/>
    <m/>
    <m/>
    <m/>
    <m/>
    <m/>
    <m/>
    <m/>
    <m/>
    <m/>
    <m/>
    <n v="26"/>
    <n v="26"/>
    <n v="64"/>
    <n v="64"/>
    <n v="0"/>
    <s v="La naturaleza propia de este tipo de proyecto, el cual presenta una gran dispersión de las viviendas donde se instalaron cada solución, con  acceso limitado para muchas viviendas, a las cuales se accede solo en algunos meses del año o por medios lacustres propios. Lo anterior se ve agravado en no pocos casos, con la presencia parcial de los pobladores en las viviendas, limitada a unos pocos meses. La suma de todo lo expuesto retraso considerablemente la ejecución de las obras del primer contrato y debido a que los costos de logística y mano de obra para la ejecución de las soluciones, el contratista no las podía mantener en el tiempo se determinó el dar término al contrato quedando 7 soluciones sin implementarse, procediéndose a realizar todo el cierre administrativo del contrato, revaluación de las obras pendientes y posterior licitación de las obras pendientes, adjudicación y ejecución de las obras pendientes."/>
    <n v="146.15384615384616"/>
    <n v="146.15384615384616"/>
    <s v="La naturaleza propia de este tipo de proyecto, el cual presenta una gran dispersión de las viviendas donde se instalaron cada solución, con  acceso limitado para muchas viviendas, a las cuales se accede sólo en algunos meses del año o por medios lacustres propios. Lo anterior se ve agravado en no pocos casos, con la presencia parcial de los pobladores en las viviendas, limitada a unos pocos meses. La suma de todo lo expuesto retrasó considerablemente la ejecución de las obras del primer contrato y debido a que los costos de logística y mano de obra para la ejecución de las soluciones, el contratista no las podía mantener en el tiempo se determinó el dar término al contrato quedando siete soluciones sin implementarse, procediéndose a realizar todo el cierre administrativo del contrato, revaluación de las obras pendientes y posterior licitación de las obras pendientes, adjudicación y ejecución de las obras pendientes con nueva empresa para concluir el proyecto."/>
    <s v="Variación &gt; al 100%"/>
    <s v="Mayor a 3 años"/>
    <s v="29/10/2013"/>
    <n v="708710"/>
    <n v="0"/>
    <n v="708710"/>
    <n v="699392"/>
    <n v="9318"/>
    <s v="Primer Contrato: Vía Trato directo, con fondos FNDR, según Resolución Afecta N° 70 de fecha 10 de septiembre de 2013, para 120 soluciones fotovoltaicas individuales y por un monto de $640.606.940, obras contratadas a la empresa VISIBILITY S.A. Con término anticipado de obras._x000a__x000a_Segundo Contrato: Vía Licitación Pública, con fondos FNDR, según Resolución Exenta N° 1099 de fecha 10 de agosto de 2017, para 5 soluciones fotovoltaicas individuales y por un monto de $41.594.190, obras contratadas a la empresa Energía de la Patagonia SPA."/>
    <s v="BIP &gt; SIGFE"/>
    <x v="8"/>
    <n v="120"/>
    <n v="118"/>
    <n v="98.333333333333329"/>
    <s v="La diferencia se origina debido a que 2 beneficiarios se trasladaron de lugar de residencia, por lo que ya no se mantuvo la necesidad de implementar las soluciones inicialmente considerada para estos beneficiarios."/>
    <s v="Se ejecutaron 118 de las 120 soluciones fotovoltaicas,  puesto que dos de los beneficiarios cambiaron de residencia, por lo que ya no se mantuvo la necesidad de implementar las soluciones inicialmente considerada para estos beneficiarios."/>
    <x v="1"/>
    <s v="Se realiza una inspección muestral del 40 % de las soluciones consideradas en el segundo Contrato  :_x000a_- Observaciones: 1) Falta 01 tapa 4&quot; PVC, de camarilla de registro de Tierra de Protección, en el sistema fotovoltaico de el beneficiario Héctor Levican Mansilla. "/>
    <s v="27/02/2018"/>
    <s v="Se realiza recepción definitiva de las obras aprobada por medio de la resolución exenta N°1185 del Gobierno Regional de Aysén de fecha 02 de septiembre de 2019."/>
    <s v="02/09/2019"/>
    <s v="SI"/>
    <s v="31/01/2018"/>
    <s v="Incendio en la vivienda de don Ricardo Levican Mansilla, destruyó por completo la vivienda y la totalidad del sistema fotovoltaico emplazado en esta. "/>
    <s v=""/>
    <x v="0"/>
    <s v="Los beneficiarios manifiestan una positiva evaluación respecto al sistema fotovoltaico."/>
    <s v="JORGE VENEGAS CHAMORRO"/>
    <x v="88"/>
    <s v="FEDERICO DAVID PEEDE ORELLANA"/>
    <s v="SEREMI DE DESARROLLO SOCIAL REGION DE AISEN DEL GENERAL CARLOS IBAÑEZ DEL CAMPO"/>
    <s v="LOURDES VELEZ"/>
    <s v="DEPARTAMENTO DE ESTUDIOS - MDS"/>
    <s v="22/06/2012"/>
    <s v="22/06/2012"/>
    <n v="0"/>
    <s v="24/07/2012"/>
    <n v="32"/>
    <s v="NA"/>
    <n v="0"/>
    <s v="10/09/2013"/>
    <n v="413"/>
    <s v="10/09/2013"/>
    <n v="413"/>
    <s v="29/10/2013"/>
    <n v="49"/>
    <s v="23/06/2014"/>
    <n v="237"/>
    <n v="731"/>
    <n v="731"/>
    <s v="El hito que presenta una diferencia significativa es la suscripción del primer contrato, el cual consideró, licitación pública en primera instancia y contratación vía trato directo finalmente, procesos administrativos que fueron a toma de razón de la Contraloría Regional."/>
    <s v="A PAGO CONTRA RECEPCION"/>
    <n v="2"/>
    <s v=""/>
    <s v=""/>
    <s v=""/>
    <s v=""/>
    <s v=""/>
    <s v=""/>
    <s v="SI"/>
    <s v="SERVICIO"/>
    <s v="sin observaciones"/>
    <n v="29732"/>
    <n v="0"/>
    <n v="343278"/>
    <n v="0"/>
    <n v="3303"/>
    <n v="295753"/>
    <n v="0"/>
    <n v="0"/>
    <n v="0"/>
    <n v="0"/>
    <n v="672066"/>
    <n v="29732"/>
    <n v="0"/>
    <n v="343278"/>
    <n v="0"/>
    <n v="3303"/>
    <n v="295753"/>
    <n v="0"/>
    <n v="0"/>
    <n v="0"/>
    <n v="0"/>
    <n v="672066"/>
    <s v="*El monto del contrato fue menor a lo aprobado inicialmente (M$640.607)._x000a_*Hubo 5 soluciones que se contrataron el año 2017, por un monto de M$41.594, considero equipos y obras civiles."/>
    <n v="29000"/>
    <n v="0"/>
    <n v="438331"/>
    <n v="0"/>
    <n v="0"/>
    <n v="364293"/>
    <n v="0"/>
    <n v="0"/>
    <n v="0"/>
    <n v="0"/>
    <n v="831624"/>
    <s v="Contrato de Obras: Res Afecta N°70 de fecha 10-09-2013_x000a_Fecha Inicio Primer Contrato: 29-10-2013_x000a_Plazo original: 300 días_x000a_Monto: M$640.607_x000a_Aumento de Plazo: 187 días Res. Exenta N°1634 de fecha 23-12-2015_x000a_Nuevo Plazo: 28 de febrero de 2015_x000a_Fecha de término Primer Contrato: 01-06-2015, Res. Exenta N°1.397"/>
    <n v="23294"/>
    <n v="0"/>
    <n v="388331"/>
    <n v="0"/>
    <n v="0"/>
    <n v="297085"/>
    <n v="0"/>
    <n v="0"/>
    <n v="0"/>
    <n v="0"/>
    <n v="708710"/>
    <s v="Primer contrato vía Trato directo con fondos FNDR, según Resolución Afecta N°70 de fecha 10/09/2013, para 120 soluciones fotovoltaicas individuales y por un monto de $640.606.940, obras contratadas a la Empresa VISIBILITY SA. Con término anticipado de obras._x000a_Segundo Contrato: Vía licitación pública con fondos FNDR, según Resolución Exenta N°1099 de fecha 10-08-2017, para 5 soluciones fotovoltaicas individuales y por un monto de $41.594.190, obras contratadas a la empresa Energía de la Patagonia SPA."/>
    <n v="9318"/>
    <x v="0"/>
    <n v="13976"/>
    <n v="0"/>
    <n v="388331"/>
    <n v="0"/>
    <n v="0"/>
    <n v="297085"/>
    <n v="0"/>
    <n v="0"/>
    <n v="0"/>
    <n v="0"/>
    <n v="699392"/>
    <n v="15063"/>
    <n v="0"/>
    <n v="427427"/>
    <n v="0"/>
    <n v="0"/>
    <n v="327751"/>
    <n v="0"/>
    <n v="0"/>
    <n v="0"/>
    <n v="0"/>
    <n v="770241"/>
    <s v="El desarrollo del proyecto fue complejo, ya que implicaba acceder a lugares muy apartados y de difícil acceso, lo que requirió de un conocimiento de la zona bien acabado y de una logística apropiada (a pie, a caballo, en bote, lancha, etc), lo anterior  sumado a la presencia de pobladores limitada a unos pocos meses del año en el lugar, generaron retrasos en la ejecución."/>
    <n v="38207"/>
    <n v="0"/>
    <n v="441132"/>
    <n v="0"/>
    <n v="4245"/>
    <n v="380060"/>
    <n v="0"/>
    <n v="0"/>
    <n v="0"/>
    <n v="0"/>
    <n v="863644"/>
    <n v="863644"/>
    <n v="32631"/>
    <n v="0"/>
    <n v="490945"/>
    <n v="0"/>
    <n v="0"/>
    <n v="408049"/>
    <n v="0"/>
    <n v="0"/>
    <n v="0"/>
    <n v="0"/>
    <n v="931625"/>
    <n v="25549"/>
    <n v="0"/>
    <n v="427427"/>
    <n v="0"/>
    <n v="0"/>
    <n v="327751"/>
    <n v="0"/>
    <n v="0"/>
    <n v="0"/>
    <n v="0"/>
    <n v="780727"/>
    <n v="7.8714146106497518"/>
    <n v="-9.6008308979162678"/>
    <n v="-13.763353154765035"/>
    <n v="-16.197289682007245"/>
    <n v="-9.6008308979162678"/>
    <n v="6616.3305084745762"/>
    <n v="2777.5508474576272"/>
    <s v="EL PROYECTO FUE REEVALUADO UNA VEZ A SOLICITUD DE LA INSTITUCIÓN FINANCIERA, PARA QUE LA INSTITUCIÓN TÉCNICA PUEDA MODIFICAR LA PROGRAMACIÓN, SIN ALTERAR EL MONTO TOTAL, SÓLO HACIENDO UNA TRANSFERENCIA INTERNA DESDE EL ÍTEM GASTOS ADMINISTRATIVOS AL DE CONSULTORÍAS, PARA PROCEDER A LA CONTRATACIÓN DE INSPECCIÓN TÉCNICA DE OBRAS._x000a_EL PROYECTO SE EJECUTÓ POR UN VALOR MENOR AL RECOMENDADO POR TEMAS LOGÍSTICOS Y DISPONIBILIDAD DE LOS EQUIPOS."/>
    <s v="Variación de 0 a +-10%"/>
    <s v="Variación entre el -10% al -20%"/>
    <s v="Pequeño"/>
    <s v="Mediano"/>
    <s v="GASTON AVILA SALDAÑA"/>
    <x v="26"/>
    <s v="FEDERICO DAVID PEEDE ORELLANA"/>
    <s v="SEREMI DE DESARROLLO SOCIAL REGION DE AISEN DEL GENERAL CARLOS IBAÑEZ DEL CAMPO"/>
    <s v="LOURDES VELEZ"/>
    <s v="DEPARTAMENTO DE ESTUDIOS - MDS"/>
    <s v="SI"/>
    <n v="863644"/>
    <n v="0"/>
    <n v="0"/>
    <s v="El proyecto producto del proceso de las 2 licitaciones realizadas para su ejecución resulto significativamente con un menor costo que el monto estimado y recomendado inicialmente."/>
    <x v="0"/>
    <s v="SI"/>
    <n v="1"/>
    <n v="863633"/>
    <n v="863644"/>
    <n v="1.2736891711995213E-3"/>
    <s v="LA REEVALUACION QUE SE EVIDENCIO EL PROYECTO, SE GENERO A SOLICITUD DE LA UNIDAD FINANCIERA, PARA QUE LA UNIDAD TÉCNICA PUEDA MODIFICAR LA PROGRAMACIÓN, SIN ALTERAR EL MONTO TOTAL, SÓLO HACIENDO UNA TRANSFERENCIA INTERNA DESDE EL ÍTEM GASTOS ADMINISTRATIVOS AL DE CONSULTORÍAS, PARA PROCEDER A LA CONTRATACIÓN DE INSPECCIÓN TÉCNICA DE OBRAS."/>
    <x v="1"/>
    <s v="VALOR ACTUALIZADO COSTOS INV. OPER. Y MANTEN."/>
    <n v="868226"/>
    <n v="784876.3"/>
    <n v="-9.6000004607095342"/>
    <x v="0"/>
    <s v="COSTO ANUAL EQUIVALENTE"/>
    <n v="75696"/>
    <n v="68429.179999999993"/>
    <n v="-9.6000052842950883"/>
    <s v="los indicadores económicos sex post se re-calcularon considerando el menor costo real respecto del recomendado que tubo el proyecto, lo cual modifica el monto de inversión inicial y obteniéndose VAC y CAE menores al recomendado."/>
    <x v="0"/>
    <s v="SE APRECIA UNA DISTORSIÓN IMPORTANTE RESPECTO DE LA DURACIÓN, LA CUAL FUE EXPLICADA POR AL DIFÍCIL ACCESO A LOS PUNTOS A INTERVENIR POR SU AISLAMIENTO.  _x000a_El desarrollo del proyecto fue complejo, ya que implicaba acceder a lugares muy apartados y de difícil acceso, lo que requirió de un conocimiento de la zona bien acabado y de una logística apropiada (a pie, a caballo, en bote, lancha, etc), lo anterior  sumado a la presencia de pobladores limitada a unos pocos meses del año en el lugar, generaron retrasos en la ejecución._x000a_POR TEMAS LOGÍSTICOS Y DE DISPONIBILIDAD DE LOS EQUIPOS LA INICIATIVA SE EJECUTÓ POR MENOS DEL MONTO PROGRAMADO._x000a_EL PROYECTO SE EJECUTÓ CASI EN SU TOTALIDAD con relación a la magnitud, ESTO DEBIDO A QUE DOS BENEFICIARIOS CAMBIARON DE RESIDENCIA. _x000a__x000a_Los beneficiarios manifiestan una positiva evaluación respecto al sistema fotovoltaico."/>
    <s v="FEDERICO DAVID PEEDE ORELLANA"/>
    <s v="SEREMI DE DESARROLLO SOCIAL REGION DE AISEN DEL GENERAL CARLOS IBAÑEZ DEL CAMPO"/>
    <s v="LOURDES VELEZ"/>
    <s v="DEPARTAMENTO DE ESTUDIOS - MDS"/>
  </r>
  <r>
    <s v="30128683-0"/>
    <s v="REPOSICION CON RELOCALIZACIÓN TCIA. CHILLÁN ORIENTE BAJO PCSP 2007"/>
    <x v="8"/>
    <x v="8"/>
    <s v="DIGUILLIN"/>
    <s v="CHILLAN - REGION DE ÑUBLE"/>
    <s v="16 - REGION DE ÑUBLE"/>
    <x v="3"/>
    <x v="3"/>
    <x v="4"/>
    <x v="0"/>
    <x v="0"/>
    <s v="CARABINEROS DE CHILE"/>
    <s v="MINISTERIO DE DEFENSA NACIONAL"/>
    <s v="MINISTERIO"/>
    <s v="FINALIZADO"/>
    <x v="1"/>
    <s v="PERFIL"/>
    <s v="INCREMENTAR LA VIGILANCIA POLICIAL MEDIANTE SERVICIOS POLICIALES PERMANENTES Y EFECTIVOS POR CUADRANTES, ENTREGANDO MAYOR PRESENCIA DE CARABINEROS EN LA POBLACIÓN, CON EL PROPÓSITO DE CONTROLAR LA CRIMINALIDAD Y ELEVAR LOS NIVELES DE PERCEPCIÓN DE SEGURIDAD DE LA COMUNA DE CHILLÁN."/>
    <s v="SE POSTULA LA REPOSICIÓN CON RELOCALIZACIÓN DE LA TENENCIA CHILLÁN ORIENTE EN UN NUEVO TERRENO EL CUAL FUE ENTREGADO A CARABINEROS MEDIANTE UN COMODATO POR PARTE DE LA I. MUNICIPALIDAD. SE PROYECTA INA INFRAESTRUCTURA DE 636,7 M2. BAJO EL SISTEMA CONSTRUCTIVO ISOPOL MEDIANTE LA MODALIDAD PAGO CONTRA RECEPCIÓN. LO ANTERIOR CON LA FINALIDAD DE DAR TERMINO AL PROCESO DE IMPLEMENTACIÓN DE LA ESTRATEGIA PLAN CUADRANTE EN LA COMUNA DE CHILLÁN."/>
    <n v="40"/>
    <s v=" "/>
    <s v=" "/>
    <s v=" "/>
    <n v="16"/>
    <n v="26"/>
    <s v="SE EJECUTARON EN DOS PERIODOS_x000a__x000a_PROVEEDORES                                                                                                                                    N° FACTURAS    FECHA FACTURA_x000a_ARGON INGENIERIA DE SUELOS LTDA_x0009_                                                                                                283                 20/04/2015_x000a_ARGON INGENIERIA DE SUELOS LTDA_x0009_                                                                                                308                 23/09/2015_x000a_MARIO ALBERTO SEPULVEDA CARVAJAL CONSULTORES EN INGENIERIA Y CONSTRUCCIÓN_x0009_627                 19/01/2017_x000a_MARIO SEPULVEDA CARVAJAL _x0009_                                                                                                        671                 15/03/2017_x000a_MARIO SEPULVEDA CARVAJAL _x0009_                                                                                                        653                 14/02/2017_x000a_MARIO SEPULVEDA CARVAJAL _x0009_                                                                                                        688                  01/06/2017_x000a_MARIO ALBERTO SEPULVEDA CARVAJAL CONSULTORES EN INGENIERIA Y CONSTRUCCION_x0009_771                  15/11/2017"/>
    <n v="62.5"/>
    <n v="4"/>
    <n v="0"/>
    <s v="SE REGISTRA UN MENOR TIEMPO EN LA EJECUCIÓN DEBIDO A LA OPTIMIZACIÓN DE LOS TIEMPOS AL ENTREGAR A LA UNIDAD DE COMPRA EL ITEMISADOS CON EL TIPO DE MOBILIARIO A ADQUIRIR Y LA CANTIDAD."/>
    <n v="-100"/>
    <m/>
    <m/>
    <s v=""/>
    <m/>
    <m/>
    <m/>
    <m/>
    <m/>
    <n v="2"/>
    <n v="0"/>
    <s v="RE REALIZA SOLO UN GASTO ADMINISTRATIVO CANCELADO AL M.O.P."/>
    <n v="-100"/>
    <n v="12"/>
    <n v="13"/>
    <s v="El proyecto no presento variaciones en sus plazos de ejecución."/>
    <n v="8.333333333333325"/>
    <s v="Variación de 0 a 30%"/>
    <s v="No hay"/>
    <s v="No hay"/>
    <m/>
    <m/>
    <m/>
    <m/>
    <m/>
    <m/>
    <m/>
    <m/>
    <n v="12"/>
    <n v="0"/>
    <s v="No se registran variaciones en este item."/>
    <n v="-100"/>
    <n v="12"/>
    <n v="12"/>
    <n v="26"/>
    <n v="37"/>
    <n v="11"/>
    <s v="el proyecto no presento variaciones en los plazos de ejecución."/>
    <n v="116.66666666666666"/>
    <n v="208.33333333333334"/>
    <s v="El proyecto tuvo una duración total de 26 meses, registrando un aumento del 116,67% respecto al plazo total originalmente recomendado y sin considerar los tiempos muertos. El ítem que registra mayor aumento en sus plazos de ejecución es Consultoría, no obstante, las causas no queda esclarecidas. _x000a_El ítem Obras Civiles no tuvo una variación significativa de sus plazos, por lo que se concluye que dichas obras se ejecutaron según lo programado. _x000a_Finalmente, el ítem Equipamientos se ejecutó en un plazo inferior al estipulado originalmente, dado principalmente a la optimización de tiempos en la compra de los elementos que conforman este ítem. En tanto, en Gastos Administrativos se registra sólo un gasto efectivo. "/>
    <s v="Variación &gt; al 100%"/>
    <s v="Mayor a 3 años"/>
    <s v="07/06/2016"/>
    <n v="1143391"/>
    <n v="5000"/>
    <n v="1148391"/>
    <n v="1159526"/>
    <n v="-11135"/>
    <s v="MONTO CONTRATADO  $ 1.024.313.368.-_x000a_MONTO EJECUTADO EN OBRAS CIVILES SEGÚN SIGFE $  1.107.703.869_x000a_GASTOS ADMINISTRATIVOS CANCELADOS AL MOP $ 5.000.000._x000a_MONTO EJECUTADO EN EQUIPAMINEOT SEGUN SIGFE $ 24.091.130_x000a_MONTO EJECUTADO SEGÚN SIGFE EN CONSULTORIAS $ 22.728.600"/>
    <s v="BIP &lt; SIGFE"/>
    <x v="1"/>
    <n v="637"/>
    <n v="672"/>
    <n v="105.4945054945055"/>
    <s v="el proyecto no presento modificaciones en las magnitudes."/>
    <s v="EXISTE DIFERENCIA ENTRE LA MAGNITUD RECOMENDAD Y LA REAL, SIN EMBARGO LA INFORMACIÓN ENTREGADA POR UNIDAD TÉCNICA NO DA CUENTA DE ESTAS DIFERENCIAS."/>
    <x v="0"/>
    <s v="RECEPCIÓN SIN OBSERVACIONES"/>
    <s v="17/10/2017"/>
    <s v="RECEPCIÓN DEFINITA  SIN OBSERVACIONES"/>
    <s v="13/09/2018"/>
    <s v="SI"/>
    <s v="13/09/2018"/>
    <s v="SIN OBSERVACIONES"/>
    <s v=""/>
    <x v="0"/>
    <s v=""/>
    <s v="DINO RIVAS REYES"/>
    <x v="4"/>
    <s v="ERICA ASTUDILLO"/>
    <s v="SEREMI DE DESARROLLO SOCIAL REGION DE ÑUBLE"/>
    <s v="LOURDES VELEZ"/>
    <s v="DEPARTAMENTO DE ESTUDIOS - MDS"/>
    <s v="27/09/2012"/>
    <s v="27/09/2012"/>
    <n v="0"/>
    <s v="28/12/2012"/>
    <n v="92"/>
    <s v="05/11/2014"/>
    <n v="677"/>
    <s v="23/09/2015"/>
    <n v="322"/>
    <s v="31/05/2016"/>
    <n v="573"/>
    <s v="07/06/2016"/>
    <n v="7"/>
    <s v="17/08/2016"/>
    <n v="71"/>
    <n v="1420"/>
    <n v="1420"/>
    <s v="SE OBSERVAN ERRORES DE CALCULO EN DÍAS DESDE EL SISTEMA, POR EJEMPLO EN PRIMER GASTO ADMINISTRATIVO."/>
    <s v="A PAGO CONTRA RECEPCION"/>
    <n v="2"/>
    <s v=""/>
    <s v=""/>
    <s v=""/>
    <s v=""/>
    <s v=""/>
    <s v=""/>
    <s v="SI"/>
    <s v="Carabineros de Chile"/>
    <s v="Unidad técnica no completó esta información. Se ingresan datos."/>
    <n v="10000"/>
    <n v="0"/>
    <n v="0"/>
    <n v="0"/>
    <n v="5500"/>
    <n v="532762"/>
    <n v="0"/>
    <n v="0"/>
    <n v="10652"/>
    <n v="0"/>
    <n v="558914"/>
    <n v="10000"/>
    <n v="15025"/>
    <n v="0"/>
    <n v="0"/>
    <n v="5500"/>
    <n v="532762"/>
    <n v="0"/>
    <n v="0"/>
    <n v="10652"/>
    <n v="0"/>
    <n v="573939"/>
    <s v="SEGÚN DECRETO 1786, QUE SE ENCUENTRA ADJUNTO,  LA INICIATIVA NO CONTEMPLA EQUIPAMIENTO EN SU PRIMERA ASIGNACIÓN"/>
    <n v="22729"/>
    <n v="24091"/>
    <n v="0"/>
    <n v="0"/>
    <n v="5000"/>
    <n v="1107704"/>
    <n v="0"/>
    <n v="0"/>
    <n v="0"/>
    <n v="0"/>
    <n v="1159524"/>
    <s v="NO SE REGISTRA GASTOS PARA  EL ITEM OTROS GASTOS_x000a_CONSULTORIAS_x000a__x000a_PROVEEDORES                                                                                                                                    N° FACTURAS    FECHA FACTURA   MONTO_x000a_ARGON INGENIERIA DE SUELOS LTDA_x0009_                                                                                                283                 20/04/2015     $ 9.452.500.-_x000a_ARGON INGENIERIA DE SUELOS LTDA_x0009_                                                                                                308                 23/09/2015     $    497.500.-_x000a_MARIO ALBERTO SEPULVEDA CARVAJAL CONSULTORES EN INGENIERIA Y CONSTRUCCIÓN_x0009_627                 19/01/2017     $ 2.753.010.-_x000a_MARIO SEPULVEDA CARVAJAL _x0009_                                                                                                        671                 15/03/2017     $ 3.031.750.-_x000a_MARIO SEPULVEDA CARVAJAL _x0009_                                                                                                        653                 14/02/2017     $ 2.753.010.-_x000a_MARIO SEPULVEDA CARVAJAL _x0009_                                                                                                        688                  01/06/2017    $ 3.601.900.-_x000a_MARIO ALBERTO SEPULVEDA CARVAJAL CONSULTORES EN INGENIERIA Y CONSTRUCCION_x0009_771                  15/11/2017    $    638.930.-_x000a_                                                                                                                                                                                                                            TOTAL:     $ 22.728.600_x000a_EQUIPAMIENTO_x000a_ORDEN  DE COMPRA             PROVEEDORES                                                              MONTO_x000a_3179-727-CM17_x0009_COMERCIAL BELRT CHILE SPA_x0009_                                         $   93.777 _x000a_3179-741-CM17_x0009_JOSE H. HENRIQUEZ SEPULVEDA_x0009_                                  $ 683.941 _x000a_3179-715-CM17_x0009_COMERC. AGUSTIN LTDA._x0009_                                                  $ 324.333 _x000a_3179-745-CM17_x0009_LIBRERIA REY-SER Y CIA. LTDA._x0009_                                          $    26.182 _x000a_3179-739-CM17_x0009_HERALDO CASTRO PALMA_x0009_                                                  $1.090.135 _x000a_3179-712-CM17_x0009_AGM Y DIMAD S.A._x0009_                                                          $1.834.302 _x000a_3179-743-CM17_x0009_EMP. COM. LUIS VALDES LYON. SPA_x0009_                                  $      74.208 _x000a_3179-761-CM17_x0009_COMERCIAL COMPARO LTDA._x0009_                                          $    401.788 _x000a_3179-769-CM17_x0009_INDUSTRIA METALURGICA ACONCAGUA LTDA._x0009_          $    953.124 _x000a_3179-744-CM17_x0009_MUEBLES ORBI SPA_x0009_                                                          $ 2.564.487 _x000a_3179-737-CM17_x0009_FAYMO S.A._x0009_                                                                          $ 2.646.761 _x000a_3179-746-CM17_x0009_METALURGICA SILCOSIL LTDA._x0009_                                          $    543.444 _x000a_3179-749-CM17_x0009_METALURGICA SILCOSIL LTDA._x0009_                                          $      68.104 _x000a_3179-770-CM17_x0009_COMERCIAL  ASENJO LTDA._x0009_                                          $      70.686 _x000a_3179-748-CM17_x0009_SILLAS Y SILLAS S.A._x0009_                                                          $ 1.012.083 _x000a_3179-726-CM17_x0009_COMERCIAL E INDUSTRIAL MUEBLES ASENJO LTDA._x0009_  $     574.152 _x000a_3179-169-CM18_x0009_MUEBLES SANTIAGO SPA_x0009_                                                  $11.129.623 _x000a__x0009__x0009_                                                                                                                                  TOTAL  $24.091.130 _x000a__x000a_GASTOS ADMINISTRATIVOS CANCELADOS AL MOP $ 5.000.000._x000a_MONTO CONTRATADO  $ 1.024.313.368.-_x000a_MONTO EJECUTADO EN OBRAS CIVILES SEGÚN SIGFE $  1.107.703.869"/>
    <n v="22728"/>
    <n v="24091"/>
    <n v="0"/>
    <n v="0"/>
    <n v="5000"/>
    <n v="1107704"/>
    <n v="0"/>
    <n v="0"/>
    <n v="0"/>
    <n v="0"/>
    <n v="1159523"/>
    <s v="NO SE REGISTRA EJECUCIÓN EN EL ITEM OTROS GASTOS SEGÚN   REPORTE  SIGFE. PERO SE REGISTRA UN PESO COMO CORREGIDO."/>
    <n v="-3"/>
    <x v="1"/>
    <n v="22730"/>
    <n v="24092"/>
    <n v="0"/>
    <n v="0"/>
    <n v="5000"/>
    <n v="1107704"/>
    <n v="0"/>
    <n v="0"/>
    <n v="0"/>
    <n v="0"/>
    <n v="1159526"/>
    <n v="23837"/>
    <n v="24429"/>
    <n v="0"/>
    <n v="0"/>
    <n v="5626"/>
    <n v="1148299"/>
    <n v="0"/>
    <n v="0"/>
    <n v="0"/>
    <n v="0"/>
    <n v="1202191"/>
    <s v=""/>
    <n v="12304"/>
    <n v="18487"/>
    <n v="0"/>
    <n v="0"/>
    <n v="6767"/>
    <n v="655523"/>
    <n v="0"/>
    <n v="0"/>
    <n v="13106"/>
    <n v="0"/>
    <n v="706187"/>
    <n v="1272339"/>
    <n v="23835"/>
    <n v="24717"/>
    <n v="0"/>
    <n v="0"/>
    <n v="5626"/>
    <n v="1170599"/>
    <n v="0"/>
    <n v="0"/>
    <n v="0"/>
    <n v="0"/>
    <n v="1224777"/>
    <n v="23834"/>
    <n v="24717"/>
    <n v="0"/>
    <n v="0"/>
    <n v="5626"/>
    <n v="1148298"/>
    <n v="0"/>
    <n v="0"/>
    <n v="0"/>
    <n v="0"/>
    <n v="1202475"/>
    <n v="73.4352232482331"/>
    <n v="70.27713622595715"/>
    <n v="75.172800954352482"/>
    <n v="-1.8209029072231098"/>
    <n v="-5.4909894297038742"/>
    <n v="1789.3973214285713"/>
    <n v="1708.7767857142858"/>
    <s v="EL PROYECTO PRESENTA VARIACIONES DE LOS MONTOS CONTRATADOS Y COSTOS REALES CON RESPECTO A LOS MONTOS RECOMENDADOS DE 73,44% Y 70,28% RESPECTIVAMENTE. ESTA VARIACIÓN OBSERVADA SE DEBE EXCLUSIVAMENTE A LA VARIACIÓN DEL ÍTEM OBRAS CIVILES, EL CUAL TIENE AUMENTOS DE UN 78,57% EN CONTRATOS Y 75,17% EN COSTOS REALES, AMBOS RESPECTO AL MONTO RECOMENDADO.  LA CAUSA DE ESTA SITUACIÓN SE DEBE PRINCIPALMENTE A DOS REEVALUACIONES QUE SUFRIÓ EL PROYECTO, MODIFICANDO EL DISEÑO ORIGINAL. _x000a_LAS REEVALUACIONES TAMBIÉN AUMENTARON LOS COSTOS GASTADOS DE EQUIPAMIENTOS Y CONSULTORÍAS, REGISTRANDO UN ALZA DE 33,70% Y 93,71% RESPECTIVAMENTE Y EN RELACIÓN A LO RECOMENDADO ORIGINALMENTE._x000a_EL ÍTEM OTROS GASTOS NO FUE EJECUTADO Y ADICIONALMENTE EL PROYECTO TUVO MODIFICACIONES INFERIORES AL 10%, DENTRO DEL RANGO CONSIDERADO COMO ACEPTABLE. "/>
    <s v="Variación Mayor a 20%"/>
    <s v="Variación Mayor a 20%"/>
    <s v="Grande"/>
    <s v="Grande"/>
    <s v="DINO RIVAS REYES"/>
    <x v="3"/>
    <s v="ERICA ASTUDILLO"/>
    <s v="SEREMI DE DESARROLLO SOCIAL REGION DE ÑUBLE"/>
    <s v="LOURDES VELEZ"/>
    <s v="DEPARTAMENTO DE ESTUDIOS - MDS"/>
    <s v="SI"/>
    <n v="687700"/>
    <n v="83391"/>
    <n v="12.126072415297367"/>
    <s v="DEBIDO A LA DEMORA EN LA LICITACIÓN SE RECTIFICO LA OFERTA PRESENTADA POR EL PROVEEDOR"/>
    <x v="0"/>
    <s v="SI"/>
    <n v="2"/>
    <n v="687702"/>
    <n v="1272339"/>
    <n v="85.013130687419846"/>
    <s v="CLARAMENTE EL ÚNICO ANÁLISIS QUE SE PUEDE REALIZAR DE LA ETAPA DE MODIFICACIONES MENORES Y REEVALUACIONES SE DEBE NETAMENTE A LAS DOS REEVALUACIONES QUE SE REALIZARON EN ESTE PROCESO DE PAGO CONTRA RECEPCIÓN."/>
    <x v="1"/>
    <s v="VALOR ACTUALIZADO COSTOS INV. OPER. Y MANTEN."/>
    <n v="766488"/>
    <n v="766488"/>
    <n v="0"/>
    <x v="1"/>
    <s v=""/>
    <m/>
    <m/>
    <m/>
    <s v="NO SE OBSERVAN CAMBIOS EN ESTE ÍTEM"/>
    <x v="1"/>
    <s v="El plazo total del proyecto tuvo un alza de 116.67%, sin considerar los tiempos muertos, respecto al plazo total recomendado originalmente. El ítem que registra mayor aumento en sus plazos de ejecución es Consultoría producto de dos reevaluaciones que sufrió el proyecto. Por otro lado, el ítem Obras Civiles no tuvo una variación significativa de sus plazos, por lo que se concluye que dichas obras se ejecutaron según lo programado. _x000a_En relación a los montos, estos aumentaron significativamente en comparación con lo recomendado orignalmente, por lo cual fue necesario reevaluar el proyecto en dos ocasiones. El aumento de los costos reales del proyecto respecto a los montos recomendados fue del 70%, siendo los ítems con mayor variación Obras Civiles, Consultorías y Equipos. _x000a_La magnitud del proyecto tuvo una leve modificación en relación a lo informado en la etapa ex ante. No obstante, la causa de esta modificación no queda debidamente explicada. _x000a_Tras ser minuciosamente revisada la información indicada por la Unidad Técnica, se concluyó que esta no es suficientemente completa, además faltó aclarar puntos en cada ítem, por lo que se regresó el proyecto al responsable técnico., y finalmente por plazos se tuvo que evaluar desde esta SEREMI el proyecto con la información disponible en esta plataforma._x000a_Lamentablemente por el traspaso de información, dado las condiciones de la nueva región, resultó bastante compleja la entrega de la información, incluso a nivel de antecedentes en carpeta digital, se adjunto muy poca información."/>
    <s v="CLAUDIO GUIÑEZ CERDA"/>
    <s v="SEREMI DE DESARROLLO SOCIAL REGION DE ÑUBLE"/>
    <s v="LOURDES VELEZ"/>
    <s v="DEPARTAMENTO DE ESTUDIOS - MDS"/>
  </r>
  <r>
    <s v="30375226-0"/>
    <s v="CONSTRUCCION URBANIZACION LOTEO SUR ETAPA 3 SERVIU, PUNTA ARENAS"/>
    <x v="13"/>
    <x v="13"/>
    <s v="MAGALLANES"/>
    <s v="PUNTA ARENAS"/>
    <s v="12 - REGION DE MAGALLANES Y ANTARTICA CHILENA"/>
    <x v="4"/>
    <x v="23"/>
    <x v="46"/>
    <x v="1"/>
    <x v="1"/>
    <s v="GOBIERNO REGIONAL - REGION DE MAGALLANES Y ANTARTICA CHILENA"/>
    <s v="GOBIERNO REGIONAL"/>
    <s v="GOBIERNO REGIONAL"/>
    <s v="FINALIZADO"/>
    <x v="0"/>
    <s v="PERFIL"/>
    <s v="LA CIUDAD DE PUNTA ARENAS ACTUALMENTE POSEE LA MAS ALTA DEMANDA HABITACIONAL SOCIAL QUE NO HA SIDO SATISFECHA O ATENDIDA ADECUADAMENTE GENERÁNDOSE DÉFICIT Y NO EXISTE LA OFERTA PRIVADA. ACTUALMENTE EXISTEN TERRENOS SERVIU FACTIBLES DE UTILIZAR"/>
    <s v="CORRESPONDE A LA EJECUCIÓN DE LA TERCERA ETAPA DEL LOTEO DISEÑADO. ESTO IMPLICA LA URBANIZACIÓN DE LA CONSTRUCCIÓN DE UN LOTEO DE 130 SOLUCIONES HABITACIONALES, SIENDO LAS PRINCIPALES PARTIDAS LAS ASOCIADAS A: MEJORAMIENTO DE SUELOS, PAVIMENTACIÓN, AALL, INSTALACIÓN DE REDES DE SERVICIO, JUEGOS INFANTILES Y EQUIPAMIENTO ENTRE OTRAS MENORES."/>
    <n v="519"/>
    <s v="VIVIENDAS SOCIALES"/>
    <s v="PLAN ZONAS EXTREMAS"/>
    <s v=" "/>
    <n v="14"/>
    <n v="0"/>
    <s v="Proyecto inspeccionado por profesionales Serviu, no se contrató servicio externos._x000a_Se informa fecha inicio y término  de obras para continuar con el proceso."/>
    <n v="-100"/>
    <m/>
    <m/>
    <m/>
    <m/>
    <m/>
    <m/>
    <s v=""/>
    <m/>
    <m/>
    <m/>
    <m/>
    <m/>
    <n v="14"/>
    <n v="0"/>
    <s v="De acuerdo a lo informado por Depto. Administración y Finanzas del SERVIU,  no registra gastos administrativos._x000a_Se informa fecha inicio y término  de obras para continuar con el proceso."/>
    <n v="-100"/>
    <n v="14"/>
    <n v="16"/>
    <s v="1ra. Modificación : Ampliación 70 días por  Res. Ex. N° 762 del 27/04/17,  CAUSA: Aumento de Vvda. para minusválido, Disminución vvda. Tipo  Pionera y red de evacuación de aguas lluvias según informe técnico del 25/04/17._x000a_2da. Modificación:  Ampliación  41 días por Res. Ex. N° 1311 del 05/07/17 . CAUSA por trámites de modificación en el permiso de loteo y de edificación, de acuerdo a informe técnico del 27/06/17."/>
    <n v="14.285714285714279"/>
    <s v="Variación de 0 a 30%"/>
    <n v="2"/>
    <n v="111"/>
    <m/>
    <m/>
    <m/>
    <m/>
    <m/>
    <m/>
    <m/>
    <m/>
    <m/>
    <m/>
    <m/>
    <m/>
    <n v="15"/>
    <n v="15"/>
    <n v="16"/>
    <n v="16"/>
    <n v="0"/>
    <s v="1ra. Modificación : Ampliación 70 días por  Res. Ex. N° 762 del 27/04/17,  CAUSA: Aumento de Vvda. para minusválido, Disminución vvda. Tipo  Pionera y red de evacuación de aguas lluvias según informe técnico del 25/04/17._x000a_2da. Modificación:  Ampliación  41 días por Res. Ex. N° 1311 del 05/07/17 . CAUSA por trámites de modificación en el permiso de loteo y de edificación, de acuerdo a informe técnico del 27/06/17."/>
    <n v="6.6666666666666652"/>
    <n v="6.6666666666666652"/>
    <s v="Según Res. N° 08 del 07.03.2016, se adjudicó la obra por M$ 2.929.794 con un plazo establecido de 359 días corridos. Posteriormente se firmaron 2 modificaciones de contrato para aumentos de plazo, por cambios en el tipo de viviendas a construir (Pioneros, minusválidos) y tramitación de modificación de loteos y de permisos de edificación, que en total agregaron 111 días corridos a los 359 iniciales, resultando en _x000a_total en 470 días.-Esto significó un 6,67% adicional de tiempo con relación al plazo inicial estimado Los detalles de las modificaciones de contrato se detallan a continuación:     _x000a_1°  Modificación : Ampliación 70 días por  Res. Ex. N° 762 del 27/04/17,  CAUSA: Aumento de vivienda  para minusválidos, Disminución vivienda tipo  Pionera y red de evacuación de aguas lluvias según informe técnico del 25/04/17._x000a_2°  Modificación:  Ampliación  41 días por Res. Ex. N° 1311 del 05/07/17 . CAUSA por trámites de modificación en el permiso de loteo y de edificación, de acuerdo a informe técnico del 27/06/17."/>
    <s v="Variación de 0 a 30%"/>
    <s v="Dos Años"/>
    <s v="03/05/2016"/>
    <n v="2783305"/>
    <n v="0"/>
    <n v="2783305"/>
    <n v="2929793"/>
    <n v="-146488"/>
    <s v="En relación a las obras civiles:_x000a_Res. N° 08 del 07/03/16 adjudica y contrata las obras civiles del  proyecto  con los siguientes recursos:  sector 86.661,45 UF  y  FNDR. $2.929.794.037-Según la información ingresada existe error en el BIP,  dado que el gasto difiere de lo contratado en un 5%.  _x000a_En el SIGFE  los gastos corresponden exactamente a  lo contratado."/>
    <s v="BIP &lt; SIGFE"/>
    <x v="8"/>
    <n v="130"/>
    <n v="130"/>
    <n v="100"/>
    <s v="No se cambia la magnitud del proyecto"/>
    <s v="De acuerdo a los resultados, la urbanización se asoció a la construcción de 130 viviendas sociales, las que se mantuvieron en ese número."/>
    <x v="2"/>
    <s v="16/08/2017 se constituye la comisión receptora  en terreno, luego de inspeccionar la obra y documentación recibe con reserva, otorgando un plazo de 30 días corridos para levantar observaciones."/>
    <s v="16/08/2017"/>
    <s v="El director de obras del proyecto certifica con fecha 15/09/2017 , se levantaron las observaciones realizadas por la comisión receptora."/>
    <s v="15/09/2017"/>
    <s v="SI"/>
    <s v="16/09/2017"/>
    <s v=""/>
    <s v=""/>
    <x v="0"/>
    <s v=""/>
    <s v="JORGE NEGRON CASTRO"/>
    <x v="39"/>
    <s v="MARCELA LARRAVIDE"/>
    <s v="SEREMI DE DESARROLLO SOCIAL REGION DE MAGALLANES Y ANTARTICA CHILENA"/>
    <s v="FERNANDA MATURANA DIAZ"/>
    <s v="DEPARTAMENTO DE ESTUDIOS - MDS"/>
    <s v="12/03/2015"/>
    <s v="12/03/2015"/>
    <n v="0"/>
    <s v="15/04/2015"/>
    <n v="34"/>
    <s v="NA"/>
    <n v="0"/>
    <s v="07/03/2016"/>
    <n v="327"/>
    <s v="07/03/2016"/>
    <n v="327"/>
    <s v="03/05/2016"/>
    <n v="57"/>
    <s v="24/06/2016"/>
    <n v="52"/>
    <n v="470"/>
    <n v="470"/>
    <s v="EL PRIMER PAGO SE PROGRAMO PARA EL MES DE JUNIO, ACUMULANDO EL AVANCE DEL MES DE MAYO Y JUNIO (2 MESES). EL CRONOGRAMA SE ENTREGO POR RESOLUCION DEL SERVIU. Y LA DIFERENCIA DE TIEMPO ENTRE LA SUSCRIPCION DEL CONVENIO Y EL INICIO DEL CONTRATO ES PORQUE LAS BASES ADMINISTRATIVAS DEL PROCESO LICITATORIO PASARON POR CONTRALORIA COMO ASI MISMO EL CONTRATO AL ADJUDICATARIO."/>
    <s v="A SUMA ALZADA SIN REAJUSTE"/>
    <n v="1"/>
    <s v=""/>
    <s v=""/>
    <s v=""/>
    <s v=""/>
    <s v="NO"/>
    <s v="SERVICIO"/>
    <s v="SI"/>
    <s v="SERVICIO"/>
    <s v="MINVU elaboró los diseños de las diferentes etapas de este loteo y otros, en el sector sur, en el marco del  Plan para el desarrollo de Zonas extremas."/>
    <n v="90800"/>
    <n v="0"/>
    <n v="0"/>
    <n v="0"/>
    <n v="2380"/>
    <n v="2679835"/>
    <n v="0"/>
    <n v="0"/>
    <n v="0"/>
    <n v="0"/>
    <n v="2773015"/>
    <n v="90800"/>
    <n v="0"/>
    <n v="0"/>
    <n v="0"/>
    <n v="2380"/>
    <n v="2679835"/>
    <n v="0"/>
    <n v="0"/>
    <n v="0"/>
    <n v="0"/>
    <n v="2773015"/>
    <s v="NO SE VISUALIZARON MODIFICACIONES A LA FICHA DURANTE EL TRANSCURSO DEL PROYECTO. PERO EL PROYECTO DEL ITEM OBRAS CIVILES SE ADJUDICO CON UN INCREMENTO DEL 10% DE LA FICHA IDI PERMITIDO POR LEY. NO SE CONTRATO CONSULTORIAS. "/>
    <n v="0"/>
    <n v="0"/>
    <n v="0"/>
    <n v="0"/>
    <n v="0"/>
    <n v="2929795"/>
    <n v="0"/>
    <n v="0"/>
    <n v="0"/>
    <n v="0"/>
    <n v="2929795"/>
    <s v="EL MONTO RECOMENDADO PARA EL ITEM OBRAS CIVILES FUE DE $2.679.835, PERO SE ADJUDICO EL CONTRATO POR 2.929.795, APROBADO POR RESOL. EX. DAC Nº603 DEL 17/12/2015"/>
    <n v="0"/>
    <n v="0"/>
    <n v="0"/>
    <n v="0"/>
    <n v="0"/>
    <n v="2929795"/>
    <n v="0"/>
    <n v="0"/>
    <n v="0"/>
    <n v="0"/>
    <n v="2929795"/>
    <s v="EL GASTO SE EJECUTO DE ACUERDO A LO CONTRATADO, SE REALIZARON MODIFICACIONES DENTRO DEL MONTO CONTRATADO, APROBADO MEDIANTE INFORME TÉCNICO DEL SERVIU. "/>
    <n v="2"/>
    <x v="1"/>
    <n v="0"/>
    <n v="0"/>
    <n v="0"/>
    <n v="0"/>
    <n v="0"/>
    <n v="2929793"/>
    <n v="0"/>
    <n v="0"/>
    <n v="0"/>
    <n v="0"/>
    <n v="2929793"/>
    <n v="0"/>
    <n v="0"/>
    <n v="0"/>
    <n v="0"/>
    <n v="0"/>
    <n v="3037258"/>
    <n v="0"/>
    <n v="0"/>
    <n v="0"/>
    <n v="0"/>
    <n v="3037258"/>
    <s v="LA OBRA PRESENTO MODIFICACIONES EN LOS ITEM DE AREAS VERDES, HUBO UN AUMENTO DE PLAZO DE 359 DIAS CORRIDOS A 470 DIAS - EN CONCLUSION 111 DIAS"/>
    <n v="106869"/>
    <n v="0"/>
    <n v="0"/>
    <n v="0"/>
    <n v="2801"/>
    <n v="3154100"/>
    <n v="0"/>
    <n v="0"/>
    <n v="0"/>
    <n v="0"/>
    <n v="3263770"/>
    <n v="0"/>
    <n v="0"/>
    <n v="0"/>
    <n v="0"/>
    <n v="0"/>
    <n v="0"/>
    <n v="3096146"/>
    <n v="0"/>
    <n v="0"/>
    <n v="0"/>
    <n v="0"/>
    <n v="3096146"/>
    <n v="0"/>
    <n v="0"/>
    <n v="0"/>
    <n v="0"/>
    <n v="0"/>
    <n v="3037258"/>
    <n v="0"/>
    <n v="0"/>
    <n v="0"/>
    <n v="0"/>
    <n v="3037258"/>
    <n v="-5.135901120483366"/>
    <n v="-6.9401949279514152"/>
    <n v="-3.7044481785612371"/>
    <n v="-1.9019774907255704"/>
    <m/>
    <n v="23363.523076923077"/>
    <n v="23363.523076923077"/>
    <s v="El BIP no registra la totalidad del gasto, por lo que fue este fue rescatado en parte por el registro en el SIGFE._x000a_El monto contratado es un 1,84% menor al recomendado, por lo que se concluye una buena estimación de los precios de mercado. "/>
    <s v="Variación de 0 a +-10%"/>
    <s v="Variación de 0 a +-10%"/>
    <s v="Grande"/>
    <s v="Grande"/>
    <s v="IRENE MAKARENA WEBER OYARZUN"/>
    <x v="20"/>
    <s v="MARCELA LARRAVIDE"/>
    <s v="SEREMI DE DESARROLLO SOCIAL REGION DE MAGALLANES Y ANTARTICA CHILENA"/>
    <s v="FERNANDA MATURANA DIAZ"/>
    <s v="DEPARTAMENTO DE ESTUDIOS - MDS"/>
    <s v="NO"/>
    <m/>
    <m/>
    <m/>
    <s v=" "/>
    <x v="1"/>
    <s v="NO"/>
    <m/>
    <m/>
    <m/>
    <m/>
    <s v="Proyecto no tuvo aumentos de costos ni mayores ni inferiores a 10% de lo recomendado total."/>
    <x v="0"/>
    <s v="VALOR ACTUALIZADO COSTOS INV. OPER. Y MANTEN."/>
    <n v="2332779"/>
    <n v="2469553"/>
    <n v="5.8631357706838028"/>
    <x v="2"/>
    <s v="COSTO ANUAL EQUIVALENTE"/>
    <n v="203382"/>
    <n v="215307"/>
    <n v="5.8633507390034589"/>
    <s v="De acuerdo con los resultados de costos, los indicadores VAC y CAE experimentaron un incremento proporcional de 5,86%. Valor dentro de los margene esperables."/>
    <x v="3"/>
    <s v="Proyecto no aparece postulado al S.N.I. a la etapa previa de diseños. Se presume que los diseños fueron elaborados por MINVU para poder presentar el proyecto a  la  etapa de ejecución.  _x000a__x000a_La magnitud no tuvo modificaciones y 130 soluciones habitacionales fueron ejecutadas. Sin embargo el proyecto tuvo modificaciones ex-durante, lo que revela que este proyecto,  junto con otros del mismo tipo, han tenido cambios, y en consecuencia la poca eficacia de las participaciones ciudadanas, lo que influye en la maduración de los proyectos.   _x000a_Se constató que la información de ejecución en el BIP no es correcta, debido a subregistro del gasto._x000a_Los indicadores económicos del proyecto tuvieron un incremento del 5,86%.-_x000a__x000a_Con fecha 16/08/2017 se constituye la comisión receptora  en terreno, luego de inspeccionar la obra y documentación recibe con reserva, otorgando un plazo de 30 días corridos para levantar observaciones. El director de obras del proyecto certifica con fecha 15/09/2017 , se levantaron las observaciones realizadas por la comisión receptora. Proyecto entró en operaciones el 16.09.2017."/>
    <s v="MARCELA LARRAVIDE"/>
    <s v="SEREMI DE DESARROLLO SOCIAL REGION DE MAGALLANES Y ANTARTICA CHILENA"/>
    <s v="FERNANDA MATURANA DIAZ"/>
    <s v="DEPARTAMENTO DE ESTUDIOS - MDS"/>
  </r>
  <r>
    <s v="30109261-0"/>
    <s v="REPOSICION ACCESO Y PUENTES LEUFUCADE 1-2, COMUNA DE LANCO"/>
    <x v="3"/>
    <x v="3"/>
    <s v=""/>
    <s v=""/>
    <s v="14 - REGION DE LOS RIOS"/>
    <x v="7"/>
    <x v="14"/>
    <x v="59"/>
    <x v="1"/>
    <x v="1"/>
    <s v="GOBIERNO REGIONAL - REGION DE LOS RIOS"/>
    <s v="GOBIERNO REGIONAL"/>
    <s v="GOBIERNO REGIONAL"/>
    <s v="FINALIZADO"/>
    <x v="1"/>
    <s v="PERFIL"/>
    <s v="DOTAR DE RECURSOS FINANCIEROS, INFRAESTRUCTURA Y PROGRAMAS QUE ASEGUREN LA CONECTIVIDAD REGIONAL PARA EL TRANSPORTE DE BIENES Y PERSONAS.LA PRESENTE IDI DEBERÁ SOLUCIONAR UN TEMA DE INUNDACIONES, LA BAJA RASANTE EN EL ÁREA DE ESTUDIO Y MEJORAR LA CALIDAD ACTUAL DE LA VÍA."/>
    <s v="LA PRESENTE INICIATIVA CONTEMPLA LA REPOSICIÓN DEL PAVIMENTO DE HORMIGÓN EXISTENTE POR UN PAVIMENTO DE CONCRETO ASFÁLTICO DE RODADURA, MAS OBRAS DE PERALTAMIENTO DE 1,25 METROS EN EL CITADO CAMINO Y LA REPOSICION DE LOS PUENTES LEUFUCADE 1 Y 2."/>
    <n v="16194"/>
    <s v=" "/>
    <s v=" "/>
    <s v=" "/>
    <n v="15"/>
    <n v="11"/>
    <s v="no se excede"/>
    <n v="-26.666666666666671"/>
    <m/>
    <m/>
    <m/>
    <m/>
    <m/>
    <m/>
    <s v=""/>
    <m/>
    <n v="4"/>
    <n v="15"/>
    <s v="Los procesos de expropiaciones normalmente sufren variaciones de plazos producto de las distintas formas en que materializan, varis de estos procesos no dependen directamente del servicio."/>
    <n v="275"/>
    <n v="2"/>
    <n v="0"/>
    <s v="solo fue utilizado el monto de $54.134 por pago de publicación."/>
    <n v="-100"/>
    <n v="15"/>
    <n v="18"/>
    <s v="por aumento de contrato"/>
    <n v="19.999999999999996"/>
    <s v="Variación de 0 a 30%"/>
    <n v="0"/>
    <n v="0"/>
    <m/>
    <m/>
    <m/>
    <m/>
    <m/>
    <m/>
    <m/>
    <m/>
    <m/>
    <m/>
    <m/>
    <m/>
    <n v="17"/>
    <n v="17"/>
    <n v="27"/>
    <n v="27"/>
    <n v="0"/>
    <s v="Se debieron ajustar algunas partidas contratadas, debido a ajuste de rasante."/>
    <n v="58.823529411764696"/>
    <n v="58.823529411764696"/>
    <s v="Este proyecto tuvo tres (3) reevaluaciones, por plazos y por montos, lo que significó aumentar considerablemente el tiempo de ejecución."/>
    <s v="Variación del 50% al 100%"/>
    <s v="Tres años"/>
    <s v="30/07/2015"/>
    <n v="4331716"/>
    <n v="3290"/>
    <n v="4335006"/>
    <n v="4348628"/>
    <n v="-13622"/>
    <s v="No se realizaron gastos con recursos propios dado que el contrato fue FNDR."/>
    <s v="BIP &lt; SIGFE"/>
    <x v="4"/>
    <n v="4"/>
    <n v="4"/>
    <n v="100"/>
    <s v="sin observaciones"/>
    <s v="No sufrió modificaciones en magnitud. "/>
    <x v="2"/>
    <s v="Cumple con las bases y formas, sin observaciones."/>
    <s v="01/09/2016"/>
    <s v="SE reciben las obras, y se observan solo ajustes saldos menores y liquidación sin observación a la obra."/>
    <s v="17/08/2017"/>
    <s v="SI"/>
    <s v="02/08/2016"/>
    <s v="No existen situaciones que estén afectando la normal operación del proyecto, tanto puentes como pavimentos se encuentran dentro de la vida útil utilizada para su diseño. La fecha de comienzo de operación se asocia  de manera estimada a la de termino de la asesoría."/>
    <s v=""/>
    <x v="0"/>
    <s v="El contrato fue desarrollado con normalidad dentro de los plazos contractuales, sin mediar aspectos negativos durante su ejecución. La particularidad del contrata está dada por la tipología no tradicional del puente utilizado para el puente leufucade 2, el cual es un arco metálico que salva una luz de 70 metros y permitió resolver y optimizar de mejor manera la rasante final de la traza."/>
    <s v="SERGIO RODRIGO ARCE DURAN"/>
    <x v="89"/>
    <s v=" "/>
    <s v=""/>
    <s v="FERNANDA MATURANA DIAZ"/>
    <s v="DEPARTAMENTO DE ESTUDIOS - MDS"/>
    <s v="21/08/2012"/>
    <s v="21/08/2012"/>
    <n v="0"/>
    <s v="11/10/2012"/>
    <n v="51"/>
    <s v="23/12/2014"/>
    <n v="803"/>
    <s v="16/06/2015"/>
    <n v="175"/>
    <s v="16/06/2015"/>
    <n v="175"/>
    <s v="29/07/2015"/>
    <n v="43"/>
    <s v="30/09/2015"/>
    <n v="63"/>
    <n v="1135"/>
    <n v="1135"/>
    <s v="Gastos administrativos se solicitan luego de realizado el proceso de licitación (dic 2014)._x000a_El proceso de licitación, en 1er llamado (abr 2013) se rechaza, 2° llamado (feb 2014), ofertas sobre monto disponible, por lo que se solicita RE, en mayo 2014, se autoriza aumento por CORE, en nov del 2014, lo que implica que posterior a ello se autoriza a adjudicar (dic 2014)."/>
    <s v="A SUMA ALZADA SIN REAJUSTE"/>
    <n v="1"/>
    <s v=""/>
    <s v=""/>
    <s v=""/>
    <s v=""/>
    <s v="NO"/>
    <s v="SERVICIO"/>
    <s v="SI"/>
    <s v="SERVICIO"/>
    <s v="El diseño de la iniciativa de inversión fue desarrollado por la unidad técnica."/>
    <n v="268316"/>
    <n v="0"/>
    <n v="0"/>
    <n v="20000"/>
    <n v="1000"/>
    <n v="2683158"/>
    <n v="0"/>
    <n v="0"/>
    <n v="0"/>
    <n v="0"/>
    <n v="2972474"/>
    <n v="268316"/>
    <n v="0"/>
    <n v="0"/>
    <n v="20000"/>
    <n v="1000"/>
    <n v="2683158"/>
    <n v="0"/>
    <n v="0"/>
    <n v="0"/>
    <n v="0"/>
    <n v="2972474"/>
    <s v="Para inicio de ejecución presupuestaria se solicita RE (junio 2014), por lo que los nuevos montos autorizados quedan:_x000a_G. Admin. M$1.060, O. Civiles M$3.559.000, Expropiacion M$21.198, Consultoria M$285.000.-"/>
    <n v="312483"/>
    <n v="0"/>
    <n v="0"/>
    <n v="3485"/>
    <n v="1000"/>
    <n v="3715606"/>
    <n v="0"/>
    <n v="0"/>
    <n v="0"/>
    <n v="0"/>
    <n v="4032574"/>
    <s v="Obra se ejecuto en menor tiempo al ofertado, por lo en el caso de la consultoria, su valor fue menor."/>
    <n v="182432"/>
    <n v="0"/>
    <n v="0"/>
    <n v="2290"/>
    <n v="1000"/>
    <n v="4162906"/>
    <n v="0"/>
    <n v="0"/>
    <n v="0"/>
    <n v="0"/>
    <n v="4348628"/>
    <s v="En item expropiaciones se autorizó por CORE aumento para pago de expropiaciones y gasto en publicaciones."/>
    <n v="0"/>
    <x v="1"/>
    <n v="182432"/>
    <n v="0"/>
    <n v="0"/>
    <n v="2290"/>
    <n v="1000"/>
    <n v="4162906"/>
    <n v="0"/>
    <n v="0"/>
    <n v="0"/>
    <n v="0"/>
    <n v="4348628"/>
    <n v="193101"/>
    <n v="0"/>
    <n v="0"/>
    <n v="2418"/>
    <n v="1125"/>
    <n v="4418517"/>
    <n v="0"/>
    <n v="0"/>
    <n v="0"/>
    <n v="0"/>
    <n v="4615161"/>
    <s v="La obra se desarrollo de buena forma, la empresa desde su inicio tuvo un avance muy adecuado, que hizo adelantar la entrega de la obra,_x000a_Por lo anterior, la consultoria fue disminuida, de acuerdo a lo permitido por el Reglamento MOP. La empresa Consultora apelo a disminución y se pago indemnización."/>
    <n v="344802"/>
    <n v="0"/>
    <n v="0"/>
    <n v="25701"/>
    <n v="1285"/>
    <n v="3448016"/>
    <n v="0"/>
    <n v="0"/>
    <n v="0"/>
    <n v="0"/>
    <n v="3819804"/>
    <n v="5143304"/>
    <n v="336791"/>
    <n v="0"/>
    <n v="0"/>
    <n v="2419"/>
    <n v="1125"/>
    <n v="4496544"/>
    <n v="0"/>
    <n v="0"/>
    <n v="0"/>
    <n v="0"/>
    <n v="4836879"/>
    <n v="193102"/>
    <n v="0"/>
    <n v="0"/>
    <n v="2419"/>
    <n v="1125"/>
    <n v="4418518"/>
    <n v="0"/>
    <n v="0"/>
    <n v="0"/>
    <n v="0"/>
    <n v="4615164"/>
    <n v="26.626366169573103"/>
    <n v="20.822010762855903"/>
    <n v="28.146679133739518"/>
    <n v="-4.5838442516341615"/>
    <n v="-10.268496670622618"/>
    <n v="1153791"/>
    <n v="1104629.5"/>
    <s v="El plazo y presupuesto de recomendación original (2011), significo que al momento de efectuar el proceso de licitación las ofertas presentadas sobrepasaran el presupuesto oficial."/>
    <s v="Variación Mayor a 20%"/>
    <s v="Variación Mayor a 20%"/>
    <s v="Grande"/>
    <s v="Grande"/>
    <s v="KARIM LISSETTE BERTIN GUARDA"/>
    <x v="2"/>
    <s v=" "/>
    <s v=""/>
    <s v="FERNANDA MATURANA DIAZ"/>
    <s v="DEPARTAMENTO DE ESTUDIOS - MDS"/>
    <s v="NO"/>
    <m/>
    <m/>
    <m/>
    <s v=" "/>
    <x v="1"/>
    <s v="SI"/>
    <n v="3"/>
    <n v="3819808"/>
    <n v="5143304"/>
    <n v="34.648233628496513"/>
    <s v="El proyecto fue reevaluado presenta un incremento de los montos en el ítem obras civiles, esto producto de los procesos de licitación. Ademas, se debió incorporara elementos de seguridad no contemplados originalmente.   "/>
    <x v="1"/>
    <s v="VAN SOCIAL"/>
    <n v="2014402"/>
    <n v="1552849"/>
    <n v="-22.912655964400351"/>
    <x v="0"/>
    <s v="TIR SOCIAL"/>
    <n v="13.4"/>
    <n v="11.6"/>
    <n v="-13.432835820895528"/>
    <s v="Los aumentos del monto de inversión relacionados con las RE, inciden negativamente y muestran bajas respecto de lo originalmente recomendado.   "/>
    <x v="0"/>
    <s v="La obra se desarrollo de buena forma, la empresa desde su inicio tuvo un avance muy adecuado, que hizo adelantar la entrega de la obra,_x000a_Por lo anterior, la consultoria fue disminuida, de acuerdo a lo permitido por el Reglamento MOP. La empresa Consultora apelo a disminución y se pago indemnización."/>
    <s v="HECTOR LUIS GUTIERREZ FUENTES"/>
    <s v="SEREMI DE DESARROLLO SOCIAL REGION DE LOS RIOS"/>
    <s v="FERNANDA MATURANA DIAZ"/>
    <s v="DEPARTAMENTO DE ESTUDIOS - MDS"/>
  </r>
  <r>
    <s v="30444372-0"/>
    <s v="REPOSICION PAVIMENTOS AV. PAUL HARRIS"/>
    <x v="4"/>
    <x v="4"/>
    <s v="CHAÑARAL"/>
    <s v="DIEGO DE ALMAGRO"/>
    <s v="3 - REGION DE ATACAMA"/>
    <x v="7"/>
    <x v="7"/>
    <x v="11"/>
    <x v="1"/>
    <x v="1"/>
    <s v="GOBIERNO REGIONAL - REGION DE ATACAMA"/>
    <s v="GOBIERNO REGIONAL"/>
    <s v="GOBIERNO REGIONAL"/>
    <s v="FINALIZADO"/>
    <x v="1"/>
    <s v="PERFIL"/>
    <s v="EL PROYECTO REPONDRÁ LOS PAVIMENTOS DESTRUIDOS POR ALUVIÓN DE MARZO 2015"/>
    <s v="EL PROYECTO CONTEMPLA LA REPOSICIÓN DE  6.200 METROS CUADRADOS DE PAVIMENTO DE ASFALTO 7 CENTÍMETROS CON DEMARCACIONES, SEÑALETICA Y SOLUCIONES DE AGUAS LLUVIAS."/>
    <n v="0"/>
    <s v="VIALIDAD INTERMEDIA"/>
    <s v="RECONSTRUCCION ALUVION MARZO 2015 II, III REGION"/>
    <s v=" "/>
    <n v="6"/>
    <n v="0"/>
    <s v="El municipio en la fecha que ejecuto la obra no tenia problemas de personal en la Dirección de Obras Municipales, por lo que se decidió desistir del uso de dineros por concepto de consultoras.  Situación que fue aprobada por la unidad financiera mediante la resolución exenta FNDR N° del 05 de enero del 2018 firmada por la entonces intendenta de la región Doña Alexandra Nuñez Sorich."/>
    <n v="-100"/>
    <m/>
    <m/>
    <m/>
    <m/>
    <m/>
    <m/>
    <s v=""/>
    <m/>
    <m/>
    <m/>
    <m/>
    <m/>
    <n v="1"/>
    <n v="0"/>
    <s v="Esta obra no contaba con gastos administrativos. Esto según  la resolución  N°13 del 24 de marzo del 2017 firmada por el entonces intendente de la región "/>
    <n v="-100"/>
    <n v="6"/>
    <n v="5"/>
    <s v="Decreto N° 529 del 07 de marzo del 2018 aprueba ampliación de plazos por 14 días. Estableciendo como termino para la obra el dia 08 de marzo del 2018. (corrige Decreto 444 de fecha 22 de febrero del 2018 que ampliaba el plazo por 10 dias)"/>
    <n v="-16.666666666666664"/>
    <s v="Variación de -30% a -0%"/>
    <n v="1"/>
    <n v="14"/>
    <m/>
    <m/>
    <m/>
    <m/>
    <m/>
    <m/>
    <m/>
    <m/>
    <m/>
    <m/>
    <m/>
    <m/>
    <n v="7"/>
    <n v="7"/>
    <n v="5"/>
    <n v="8"/>
    <n v="3"/>
    <s v="la oferta de plazo real de la empresa contratista fue menor a la proyectada durante el diseño. se proyectaron 210 dias y se ofertaron 144."/>
    <n v="-28.571428571428569"/>
    <n v="14.285714285714279"/>
    <s v="La reposición de pavimentos de la Avenida Paul Harris se desarrollo dentro de los plazos estipulados ex-ante.  El contratista que se adjudicó el contrato ofreció un plazo de ejecución inferior al establecido en las bases de licitación. La iniciativa fue contratada muy posteriormente a la asignación de recursos dada la ocurrencia de aluviones en mayo de 2017._x000a_La obra en cuestión sufrió sólo una modificación de plazo, en la cual la empresa contratista solicitó un aumento de 14 días por aumento de obras y disminución de partidas producto de eventos hidrometeorológicos ocurridos en la zona. No obstante, el proyecto se ejecuta según lo establecido originalmente. "/>
    <s v="Variación de 0 a 30%"/>
    <s v="Un año"/>
    <s v="02/10/2017"/>
    <n v="443804"/>
    <n v="0"/>
    <n v="443804"/>
    <n v="443804"/>
    <n v="0"/>
    <s v="contrato original: 435.657.134 Según decreto alcaldicio municipal N° 2559 del 14 de septiembre 2017_x000a_contrato final: 446.089.836 según decreto alcaldicio municipal N° 195 del 22 de enero del 2018_x000a_suplemento: 10.432.702 Aprobado según  Ordinario N°970 del 19 de diciembre del 2017  del Gobierno Regional de Atacama y solicitado por el alcalde via el oficio alcaldicio N°687 del 27 de noviembre del 2017."/>
    <s v="BIP = SIGFE"/>
    <x v="1"/>
    <n v="6200"/>
    <n v="7193"/>
    <n v="116.01612903225806"/>
    <s v="Se produjo una modificación refrendada en el decreto N°195 que decreta modificación de contrato , aumento de obra y disminución de partidas."/>
    <s v="Se registro un incremento en las superficies a pavimentar del proyecto, debido a daños provocados por los aluviones del año 2017."/>
    <x v="0"/>
    <s v="sin observaciones"/>
    <s v="27/03/2017"/>
    <s v="sin observaciones"/>
    <s v="05/07/2018"/>
    <s v="SI"/>
    <s v="27/03/2018"/>
    <s v=""/>
    <s v=""/>
    <x v="0"/>
    <s v=""/>
    <s v="OSCAR DIAZ ICAZA"/>
    <x v="90"/>
    <s v=" "/>
    <s v=""/>
    <s v="LOURDES VELEZ"/>
    <s v="DEPARTAMENTO DE ESTUDIOS - MDS"/>
    <s v="19/04/2016"/>
    <s v="26/06/2016"/>
    <n v="68"/>
    <s v="18/11/2016"/>
    <n v="145"/>
    <s v="NA"/>
    <n v="0"/>
    <s v="02/10/2017"/>
    <n v="318"/>
    <s v="02/10/2017"/>
    <n v="318"/>
    <s v="02/10/2017"/>
    <n v="0"/>
    <s v="31/10/2017"/>
    <n v="29"/>
    <n v="560"/>
    <n v="492"/>
    <s v="El inicio de la ejecución del proyecto corresponde a la identificación presupuestaria del ítem de consultoria con fecha 18/11/2016 en resolución Nro. 65. El primer gasto efectivo se realizó con fecha 31/10/2017."/>
    <s v="A SUMA ALZADA SIN REAJUSTE"/>
    <n v="1"/>
    <s v=""/>
    <s v=""/>
    <s v=""/>
    <s v=""/>
    <s v=""/>
    <s v=""/>
    <s v="SI"/>
    <s v="MUNICIPIO"/>
    <s v="El proyecto fue formulado por la municipalidad de Diego de Almagro,que actuó como institución técnica, postulando a financiamiento FNDR Atacama."/>
    <n v="9000"/>
    <n v="0"/>
    <n v="0"/>
    <n v="0"/>
    <n v="750"/>
    <n v="419509"/>
    <n v="0"/>
    <n v="0"/>
    <n v="0"/>
    <n v="0"/>
    <n v="429259"/>
    <n v="9000"/>
    <n v="0"/>
    <n v="0"/>
    <n v="0"/>
    <n v="750"/>
    <n v="419509"/>
    <n v="0"/>
    <n v="0"/>
    <n v="0"/>
    <n v="0"/>
    <n v="429259"/>
    <s v="No se observa diferencias con lo recomendado por la institución correspondiente"/>
    <n v="0"/>
    <n v="0"/>
    <n v="0"/>
    <n v="0"/>
    <n v="0"/>
    <n v="443805"/>
    <n v="0"/>
    <n v="0"/>
    <n v="0"/>
    <n v="0"/>
    <n v="443805"/>
    <s v=""/>
    <n v="0"/>
    <n v="0"/>
    <n v="0"/>
    <n v="0"/>
    <n v="0"/>
    <n v="443805"/>
    <n v="0"/>
    <n v="0"/>
    <n v="0"/>
    <n v="0"/>
    <n v="443805"/>
    <s v="El gasto efectivo fue de M$ 443.805, observándose una diferencia de M$ 1 respecto a lo informado por la Unidad Técnica., no existen gastos para los items de Gastos Administrativos y Consultorias, no obstante estar recomendados."/>
    <n v="1"/>
    <x v="1"/>
    <n v="0"/>
    <n v="0"/>
    <n v="0"/>
    <n v="0"/>
    <n v="0"/>
    <n v="443804"/>
    <n v="0"/>
    <n v="0"/>
    <n v="0"/>
    <n v="0"/>
    <n v="443804"/>
    <n v="0"/>
    <n v="0"/>
    <n v="0"/>
    <n v="0"/>
    <n v="0"/>
    <n v="450899"/>
    <n v="0"/>
    <n v="0"/>
    <n v="0"/>
    <n v="0"/>
    <n v="450899"/>
    <s v="No hay"/>
    <n v="10127"/>
    <n v="0"/>
    <n v="0"/>
    <n v="0"/>
    <n v="844"/>
    <n v="472036"/>
    <n v="0"/>
    <n v="0"/>
    <n v="0"/>
    <n v="0"/>
    <n v="483007"/>
    <n v="0"/>
    <n v="0"/>
    <n v="0"/>
    <n v="0"/>
    <n v="0"/>
    <n v="0"/>
    <n v="455344"/>
    <n v="0"/>
    <n v="0"/>
    <n v="0"/>
    <n v="0"/>
    <n v="455344"/>
    <n v="0"/>
    <n v="0"/>
    <n v="0"/>
    <n v="0"/>
    <n v="0"/>
    <n v="450899"/>
    <n v="0"/>
    <n v="0"/>
    <n v="0"/>
    <n v="0"/>
    <n v="450899"/>
    <n v="-5.7272461889786292"/>
    <n v="-6.6475227067102516"/>
    <n v="-4.4778364362040186"/>
    <n v="-0.97618503812502144"/>
    <m/>
    <n v="62.68580564437648"/>
    <n v="62.68580564437648"/>
    <s v="El municipio no utilizó los  items Consultorias ni Gastos Administrativos, los cuales fueron asumidos con recursos propios. Los montos contratados y costos reales del proyecto, que sólo considero el ítem Obras Civiles, no tuvieron variaciones significativas con respecto a los montos recomendados. Estas diferencias se deben principalmente a modificaciones de contrato producto del aumentos de obra y disminución de partidas debido a las condiciones meteorológicas que azotaron la zona durante la ejecución del proyecto. _x000a_Dado lo anterior, los costos fueron menores a los estipulados ex-ante, teniendo una variación menor al 10% respecto al proyecto recomendado, lo cual está dentro del margen aceptable. Finalmente el proyecto no requirió reevaluación."/>
    <s v="Variación de 0 a +-10%"/>
    <s v="Variación de 0 a +-10%"/>
    <s v="Mediano"/>
    <s v="Mediano"/>
    <s v="WILLIANS GARCÍA ZAGUA"/>
    <x v="16"/>
    <s v=" "/>
    <s v=""/>
    <s v="LOURDES VELEZ"/>
    <s v="DEPARTAMENTO DE ESTUDIOS - MDS"/>
    <s v="SI"/>
    <n v="483007"/>
    <n v="-39202"/>
    <n v="-8.1162384810158024"/>
    <s v="se realiza una modificación de partidas producto de inundaciones del año 2017. Quedando el monto final en M$446.090, pero por una disminución de un valor pro-forma de $2.284.800.  Se vuelve a modificar el monto final quedando en M$ 443.805. Esto quedo refrendado en el decreto 508 del 02 de marzo del 2018. "/>
    <x v="0"/>
    <s v="NO"/>
    <m/>
    <m/>
    <m/>
    <m/>
    <s v="No se registraron reevaluaciones, dado que el incremento de costos destinado a financiar aumento de pavimentos fue inferior al 10% del monto inicial recomendado. "/>
    <x v="0"/>
    <s v="TIR SOCIAL"/>
    <n v="8.8000000000000007"/>
    <n v="7.8"/>
    <n v="-11.363636363636376"/>
    <x v="0"/>
    <s v=""/>
    <m/>
    <m/>
    <m/>
    <s v="Se autorizó un incremento del costo por el GORE Atacama, para financiar un aumentos de las superficie a pavimentar para reparar daños provocados por el aluvión del año 2017. Sin embargo, no fue necesario efectuar reevaluación dado que la magnitud del incremento era inferior al 10% del monto inicial. La evaluación ex post, con montos corregidos, indica una disminución de la TIR de 8,8 a 7,8, situación consistente con el incremento de costos  por el aumento de las obras civiles autorizado para reparar daños provocados por el aluvión del año 2017"/>
    <x v="1"/>
    <s v="El proyecto cumplió con los objetivos de recuperar la capacidad de servicio de la vía a intervenir, manteniendo indicadores de rentabilidad positiva a pesar de las variaciones observadas en los costos. _x000a_En relación a los plazos, el proyecto se ejecuta dentro de los plazos establecidos. la empres contratista que se adjudicó el proyecto ofreció un plazo de ejecución de la obra en un plazo menor al estipulado en las bases de licitación. Los eventos climáticos de la zona durante la ejecución desencadenó un aumento de las obras y por tanto un aumento de 14 días en la conclusión de la obra. No obstante, esta se termina dentro de los plazos establecidos. _x000a_Los costos no tuvieron variaciones significativas en relación a los montos recomendados. Estas variaciones responden a un aumento de obras y disminución de partidas producto de los eventos climáticos del año 2017 (aluvión). No obstante, la obra se ejecuta por un monto menor al recomendado, modificación que resultó ser menor al 10% considerado como aceptable. El proyecto no tuvo reevaluaciones. Cabe destacar que la Municipalidad de Diego de Almagro no utilizó los ítems Consultorías ni Gastos Administrativos, siendo estos asumidos con recursos propios. _x000a_Con respecto a la magnitud, en metros cuadrados, sí existieron modificaciones producto del aluvión del año 201, derivando en un aumento de obras, disminución de partidas y aumento del plazo de conclusión de la obra. "/>
    <s v="MARIO ARDILES FUNES"/>
    <s v="SEREMI DE DESARROLLO SOCIAL REGION DE ATACAMA"/>
    <s v="LOURDES VELEZ"/>
    <s v="DEPARTAMENTO DE ESTUDIOS - MDS"/>
  </r>
  <r>
    <s v="30135949-0"/>
    <s v="CONSTRUCCION POSTA DE SALUD RURAL QUINAMAVIDA, COMUNA DE COLBÚN"/>
    <x v="0"/>
    <x v="0"/>
    <s v="LINARES"/>
    <s v="COLBUN"/>
    <s v="7 - REGION DEL MAULE"/>
    <x v="1"/>
    <x v="1"/>
    <x v="17"/>
    <x v="1"/>
    <x v="1"/>
    <s v="GOBIERNO REGIONAL - REGION DEL MAULE"/>
    <s v="GOBIERNO REGIONAL"/>
    <s v="GOBIERNO REGIONAL"/>
    <s v="FINALIZADO"/>
    <x v="0"/>
    <s v="PERFIL"/>
    <s v="EN EL SECTOR NO EXISTE UN ESTABLECIMIENTO DE ATENCIÓN PRIMARIA DE SALUD Y LOS PACIENTES, UNA GRAN PROPORCIÓN  DE ADULTOS MAYORES (15 %), DEBEN TRASLADARSE AL CESFAM DE PANIMÁVIDA, DISTANTE MÁS DE 8 KM. DE LA LOCALIDAD DE QUINAMÁVIDA."/>
    <s v="ESTA ETAPA CONSISTE EN LA CONSTRUCCIÓN DE LA POSTA DE SALUD RURAL DE 254 M2, QUE INCLUYEN 4 BOX DE ATENCIÓN, ADEMÁS DE RECINTOS DE APOYO COMO SOME Y BODEGAS. TAMBIEN CONTEMPLA LA ADQUISICIÓN DE EQUIPOS Y EQUIPAMIENTO NECESARIO PARA SU OPERACIÓN."/>
    <n v="526"/>
    <s v=" "/>
    <s v=" "/>
    <s v=" "/>
    <m/>
    <m/>
    <m/>
    <m/>
    <n v="5"/>
    <n v="16"/>
    <s v="La fecha de término del último contrato ingresada por la Unidad Técnica, corresponde  a la fecha de envío a pago del último contrato,  en tanto la fecha ingresada en el BIP, corresponde a la fecha efectiva de pago por parte de la unidad financiera."/>
    <n v="220.00000000000003"/>
    <n v="5"/>
    <n v="7"/>
    <s v="La fecha de término del último contrato ingresada por la Unidad Técnica, corresponde  a la fecha de envío a pago del último contrato,  en tanto la fecha ingresada en el BIP, corresponde a la fecha efectiva de pago por parte de la unidad financiera._x000a_Las diferencias de fechas corresponden que para hacer efectivo el pago, los proveedores de equipos deben capacitar a los usuarios, una vez realizada dicha capacitación, la Unidad Técnica autoriza el pago."/>
    <n v="39.999999999999993"/>
    <m/>
    <m/>
    <m/>
    <m/>
    <n v="5"/>
    <n v="22"/>
    <s v="Los gastos Administrativos corresponden a Viáticos por visitas a Terreno, desde presentación del proyecto en terreno con los contratistas participantes, las visitas programadas del ITO, una vez adjudicada la obra y durante toda la ejecución de ésta, las recepciones provisorias y definitivas del  proyecto, entre otros conceptos."/>
    <n v="340.00000000000006"/>
    <n v="5"/>
    <n v="6"/>
    <s v="El plazo de la ejecución de las obras adjudicado fue de  170 días corridos, contados a partir de la fecha del Acta Entrega de Terreno.  Se autorizó un aumento de plazo de 23 días corridos."/>
    <n v="19.999999999999996"/>
    <s v="Variación de 0 a 30%"/>
    <n v="1"/>
    <n v="23"/>
    <m/>
    <m/>
    <m/>
    <m/>
    <m/>
    <m/>
    <m/>
    <m/>
    <m/>
    <m/>
    <m/>
    <m/>
    <n v="5"/>
    <n v="5"/>
    <n v="27"/>
    <n v="27"/>
    <n v="0"/>
    <s v="El plazo total del proyecto considera desde la ejecución de obras civiles, su implementación,. compras de equipos y equipamientos que generan tiempos muertos, por coordinaciones en capacitaciones y posterior pago para el termino del contrato."/>
    <n v="440.00000000000006"/>
    <n v="440.00000000000006"/>
    <s v="El proyecto se ejecutó en un plazo total de 27 meses, un 440% sobre el plazo recomendado y sin presencia de tiempos muertos._x000a_La institución técnica indica que el plazo de la ejecución de las obras adjudicado fue de  170 días corridos, equivalente a 5,6 meses, mayor al plazo recomendado, el plazo de ejecución se contabilizan a partir de la fecha del Acta Entrega de Terreno.  Hubo 2 aumentos de plazos, de 8 y 23 días corridos que se detallan a continuación:_x000a_El Servicio de Salud del Maule-SSM, autorizó el aumento de plazo de 8 días corridos para el desraizamiento de árboles que existían en el predio, resultando un nuevo plazo contractual de 178 días corridos._x000a__x000a_El SSM aumentó el plazo de ejecución en 23 días corridos. Necesidad de modificar el acceso vehicular diseñado para la posta, debido a que el proyecto inicial no consideró la ejecución y tramitación de la conectividad vial. Como solución se aprovechó el acceso existente en el mismo terreno designado en escritura y subdivisión proporcionado por el municipio para la ejecución del proyecto. _x000a_Adicionalmente,  la institución técnica decide modificar escaleras y rampas de acceso de la posta, con la finalidad de reducir costos en obra que permitan llevar a cabo las modificaciones requeridas. Esta situación generó aumento del plazo de ejecución en 23 días, pasando de 178 días corridos a 201 días corridos._x000a_La institución técnica indica que los gastos administrativos corresponden a Viáticos por visitas a Terreno, desde presentación del proyecto en terreno con los contratistas participantes hasta la recepción definitiva del  proyecto, en total transcurrieron 18 meses, la etapa ex ante programó el gasto administrativo en 5 meses, hasta la fecha de termino de la etapa, no incluyó el costo por visita a la recepción definitiva."/>
    <s v="Variación &gt; al 100%"/>
    <s v="Tres años"/>
    <s v="09/11/2015"/>
    <n v="199731"/>
    <n v="1634"/>
    <n v="201365"/>
    <n v="200982"/>
    <n v="383"/>
    <s v="Se realizaron modificaciones al proyecto “Construcción Posta De Salud Rural Quinamavida De Colbún”, que surgen a solicitud de la Seremi de Desarrollo Social de la Región del Maule, donde ésta, solicita modificaciones al proyecto aprobado, esto para dar cumplimiento a las exigencias sanitarias vigentes. Con lo anterior, se solicitó a la empresa ejecutora del proyecto “Construcción Posta De Salud Rural Quinamavida De Colbún”, entregar presupuesto para la subsanar las observaciones sanitarias indicadas por la autoridad sanitaria._x000a_Estas modificaciones totalizaron $4.285.488, que se ejecutaron por Trato Directo autorizado por el mandante"/>
    <s v="BIP &gt; SIGFE"/>
    <x v="1"/>
    <n v="254"/>
    <n v="254"/>
    <n v="100"/>
    <s v="El proyecto no presentó variaciones en la magnitud de este entre lo construido y lo adjudicado."/>
    <s v="El proyecto tiene una magnitud estándar de 254 metros cuadrados y según la información presentada por la unidad técnica se ejecutó la superficie de edificación determinada ex ante."/>
    <x v="2"/>
    <s v="La recepción Provisoria de la obra contratada originalmente fue realizada el día 15.06.2016, según consta en Acta de Recepción Provisoria, esta fue aprobada por Resolución Exenta Nº 3230728.06.16. se adjunta respaldo en carpeta digital._x000a_Un forma posterior a la recepción provisoria, se aprobaron obras extraordinarias al proyecto con fecha 29.09.19 y el acta de entrega de terreno fue el día 12.10.2016, y su Recepción provisoria el día _x000a_ 02.11.2016. autorizada por Resolución Exenta Nº 5875/24.11.16. se adjunta respaldos."/>
    <s v="15/06/2016"/>
    <s v="El Acta de Recepción Definitiva data de fecha 28.06.17 autorizada por Resolución Exenta Nº 3858/30.06.17"/>
    <s v="28/06/2017"/>
    <s v="SI"/>
    <s v="01/12/2016"/>
    <s v=""/>
    <s v=""/>
    <x v="0"/>
    <s v=""/>
    <s v="MARÍA GABRIELA GAJARDO GAJARDO"/>
    <x v="63"/>
    <s v="CARLOS SANTANDER MUÑOZ"/>
    <s v="SEREMI DE DESARROLLO SOCIAL REGION DEL MAULE"/>
    <s v="LOURDES VELEZ"/>
    <s v="DEPARTAMENTO DE ESTUDIOS - MDS"/>
    <s v="06/08/2013"/>
    <s v="08/05/2014"/>
    <n v="275"/>
    <s v="02/09/2014"/>
    <n v="117"/>
    <s v="15/07/2015"/>
    <n v="316"/>
    <s v="09/11/2015"/>
    <n v="117"/>
    <s v="09/11/2015"/>
    <n v="117"/>
    <s v="09/11/2015"/>
    <n v="0"/>
    <s v="29/12/2015"/>
    <n v="50"/>
    <n v="875"/>
    <n v="600"/>
    <s v="NO EXISTEN DIFERENCIAS SUBSTANCIALES."/>
    <s v="A SUMA ALZADA SIN REAJUSTE"/>
    <n v="1"/>
    <s v=""/>
    <s v=""/>
    <s v=""/>
    <s v=""/>
    <s v="NO"/>
    <s v="SERVICIO"/>
    <s v="SI"/>
    <s v="SERVICIO"/>
    <s v="El Servicio de Salud del Maule fue la institución que realizó la etapa de diseño y luego solicitó a la institución financiera, GORE del Maule, la postulación del proyecto al SNI para desarrollar la etapa de ejecución. Existe un programa arquitectónico y plantas previamente validados por el Ministerio de Salud, estándar."/>
    <n v="0"/>
    <n v="16644"/>
    <n v="11252"/>
    <n v="0"/>
    <n v="1932"/>
    <n v="171557"/>
    <n v="0"/>
    <n v="0"/>
    <n v="0"/>
    <n v="0"/>
    <n v="201385"/>
    <n v="0"/>
    <n v="16891"/>
    <n v="11419"/>
    <n v="0"/>
    <n v="1960"/>
    <n v="174106"/>
    <n v="0"/>
    <n v="0"/>
    <n v="0"/>
    <n v="0"/>
    <n v="204376"/>
    <s v="ACTUALIZACION MONEDA IDI"/>
    <n v="0"/>
    <n v="15786"/>
    <n v="10531"/>
    <n v="0"/>
    <n v="1634"/>
    <n v="173491"/>
    <n v="0"/>
    <n v="0"/>
    <n v="0"/>
    <n v="0"/>
    <n v="201442"/>
    <s v="OBRA CIVIL ORIGINAL FUE DE $ 169.713.700 CON UN AUMENTO QUE LO DEJÓ EN $ 173.490.622.-  _x000a_EQUIPAMIENTOS POR M$ 15.786 A TRAVES DE VARIOS CONTRATOS_x000a_EQUIPOS POR M$ 10.531 A TRAVES DE VARIOS CONTRATOS  "/>
    <n v="0"/>
    <n v="15784"/>
    <n v="10532"/>
    <n v="0"/>
    <n v="1176"/>
    <n v="173491"/>
    <n v="0"/>
    <n v="0"/>
    <n v="0"/>
    <n v="0"/>
    <n v="200983"/>
    <s v="LA DIFERENCIA PUEDE SER PRODUCTO DE LAS APROXIMACIONES DE VARIOS ESTADOS DE PAGO DE LOS EQUIPOS Y EQUIPAMIENTOS"/>
    <n v="1"/>
    <x v="1"/>
    <n v="0"/>
    <n v="15784"/>
    <n v="10531"/>
    <n v="0"/>
    <n v="1176"/>
    <n v="173491"/>
    <n v="0"/>
    <n v="0"/>
    <n v="0"/>
    <n v="0"/>
    <n v="200982"/>
    <n v="0"/>
    <n v="16217"/>
    <n v="10824"/>
    <n v="0"/>
    <n v="1268"/>
    <n v="183361"/>
    <n v="0"/>
    <n v="0"/>
    <n v="0"/>
    <n v="0"/>
    <n v="211670"/>
    <s v="SIN OBSERVACIONES"/>
    <n v="0"/>
    <n v="20479"/>
    <n v="13845"/>
    <n v="0"/>
    <n v="2376"/>
    <n v="211088"/>
    <n v="0"/>
    <n v="0"/>
    <n v="0"/>
    <n v="0"/>
    <n v="247788"/>
    <n v="247789"/>
    <n v="0"/>
    <n v="16165"/>
    <n v="10826"/>
    <n v="0"/>
    <n v="1725"/>
    <n v="186987"/>
    <n v="0"/>
    <n v="0"/>
    <n v="0"/>
    <n v="0"/>
    <n v="215703"/>
    <n v="0"/>
    <n v="16164"/>
    <n v="10825"/>
    <n v="0"/>
    <n v="1725"/>
    <n v="183360"/>
    <n v="0"/>
    <n v="0"/>
    <n v="0"/>
    <n v="0"/>
    <n v="212074"/>
    <n v="-12.948568937963101"/>
    <n v="-14.413127350799881"/>
    <n v="-13.135753808838025"/>
    <n v="-1.6824059007060632"/>
    <n v="-14.413472753027779"/>
    <n v="834.93700787401576"/>
    <n v="721.88976377952758"/>
    <s v="Los montos contratados y costos reales del proyecto variaron un -12,95% y -14,41% respectivamente y en relación a los montos recomendados._x000a_Las obras civiles fueron contratadas por un monto de $169.713.700 y tuvo aumento y disminuciones de obras compensadas, y debido a exigencias de la autoridad sanitaria hubo que realizar un trato director con la empresa que ejecutó el proyecto, post termino de obras, por un monto de $4.382.830._x000a_Según el cuadro de indicadores de costos precedente, el proyecto presentó un monto contratado menor al monto recomendado, en un 12,95%, aún cuando el proyecto tuvo un aumento del costo total de $4.382.830, por concepto de cumplir con las exigencias sanitarias. El monto total gastado es 2,38% menor al contratado total, atribuible al factor de actualización de la moneda aplicado en esta revaluación, para efectos de comparar los valores._x000a_El proyecto tuvo una reevaluación solicitada por el gobierno regional del Maule a fin de realizar cambios en las especificaciones técnicas y correcciones en las unidades de medida de las partidas aprobadas, las cuales no afectan la naturaleza del proyecto, los costos y plazos establecidos, por lo cual se mantiene la recomendación favorable de este proyecto. _x000a_Adicionalmente, el proyecto tuvo una modificación inferior al 10% para  para dar cumplimiento a las exigencias sanitarias vigentes, Estas modificaciones totalizaron $4.382.830, que se ejecutaron por Trato Directo autorizado por el mandante. Se ejecutó bajo la modalidad de trato directo el proyecto obras complementarias posta salud rural Quinamavida."/>
    <s v="Variación entre el -10% al -20%"/>
    <s v="Variación entre el -10% al -20%"/>
    <s v="Pequeño"/>
    <s v="Pequeño"/>
    <s v="FRANCISCO SALDÍA MELLA"/>
    <x v="23"/>
    <s v="CARLOS SANTANDER MUÑOZ"/>
    <s v="SEREMI DE DESARROLLO SOCIAL REGION DEL MAULE"/>
    <s v="LOURDES VELEZ"/>
    <s v="DEPARTAMENTO DE ESTUDIOS - MDS"/>
    <s v="SI"/>
    <n v="247789"/>
    <n v="4285"/>
    <n v="1.7292938750307723"/>
    <s v="Se realizaran modificaciones al proyecto “Construcción Posta De Salud Rural Quinamavida De Colbún”, que surgen a solicitud de la Seremi de Desarrollo Social de la Región del Maule, donde ésta, solicita modificaciones al proyecto aprobado, esto para dar cumplimiento a las exigencias sanitarias vigentes. Con lo anterior, se solicitó a la empresa ejecutora del proyecto “Construcción Posta De Salud Rural Quinamavida De Colbún”, entregar presupuesto para la subsanar las observaciones sanitarias indicadas por la autoridad sanitaria"/>
    <x v="0"/>
    <s v="SI"/>
    <n v="1"/>
    <n v="247787"/>
    <n v="247789"/>
    <n v="8.0714484618216176E-4"/>
    <s v="El gobierno regional del Maule solicitó la reevaluación del ítem obras civiles de este proyecto, el cual se encuentra en etapa de adjudicación. el objetivo de la reevaluación fue revisar cambios en las especificaciones técnicas y correcciones en las unidades de medida de las partidas aprobadas, las cuales no afectan la naturaleza del proyecto, los costos y plazos establecidos, por lo cual se mantiene la recomendación favorable de este proyecto. _x000a__x000a_Hubo compensación de presupuesto por modificación del acceso vehicular y peatonal de la posta: nuevas obras por $2.188.539 por nuevo acceso, aumento de obras por $1.379.420 (baldosas, baranda, materiales y malla) y disminución de obras por $3.567.959 para compensar visados por el proyectista según se indica (hormigón escalera y rampas, grada, pastelones, y puente de acceso._x000a_Modificación para dar cumplimiento a las exigencias sanitarias vigentes, Estas modificaciones totalizaron $4.382.830, que se ejecutaron por Trato Directo autorizado por el mandante. Se ejecutó bajo la modalidad de trato directo el proyecto obras complementarias posta salud rural Quinamavida."/>
    <x v="1"/>
    <s v="COSTO EQUIVALENTE POR PERSONA"/>
    <n v="87"/>
    <n v="85"/>
    <n v="-2.2988505747126409"/>
    <x v="0"/>
    <s v=""/>
    <m/>
    <m/>
    <m/>
    <s v="El indicador económico aplicable al proyecto es el costo equivalente por persona, para una población identificada ex ante de 526 personas. Se corrigió el indicador ex ante, se restó el IVA a las obras civiles, el equipamiento y a los equipos, faltó corregir la mano de obra, por las complejidades que reviste disponer del detalle en esta actividad (calificada, semi calificada y no calificada). El indicador ex ante corregido es M$87, el indicador económico ex post para los montos contratados es M$85, y para el monto gastado es M$84."/>
    <x v="1"/>
    <s v="En consideración a los antecedentes tenidos a la vista en el proceso de evaluación, el proyecto presentó una incremento en el plazo de ejecución demoras civiles de 1mes, debido a la ampliación de plazo para el desraizamiento de árboles que existían en el predio y a la habitación de acceso vehicular y peatonal, de ocho y 23 días respectivamente. La adquisición del equipamiento resultó significativamente mayor al programado, aumentado el plazo en 11 meses. _x000a_El proyecto ejecutado registró un costo total menor al recomendado. El proyecto tuvo una reevaluación solicitada por el gobierno regional del Maule a fin de realizar cambios en las especificaciones técnicas y correcciones en las unidades de medida de las partidas aprobadas, las cuales no afectan la naturaleza del proyecto, los costos y plazos establecidos, por lo cual se mantiene la recomendación favorable de este proyecto. _x000a_Adicionalmente, el proyecto tuvo una modificación inferior al 10% para  para dar cumplimiento a las exigencias sanitarias vigentes, Estas modificaciones totalizaron $4.382.830, que se ejecutaron por Trato Directo autorizado por el mandante. Se ejecutó bajo la modalidad de trato directo el proyecto obras complementarias posta salud rural Quinamavida._x000a_La magnitud se mantuvo invariante, construyéndose los 254 metros cuadrados estipulados originalmente. "/>
    <s v="CARLOS SANTANDER MUÑOZ"/>
    <s v="SEREMI DE DESARROLLO SOCIAL REGION DEL MAULE"/>
    <s v="LOURDES VELEZ"/>
    <s v="DEPARTAMENTO DE ESTUDIOS - MDS"/>
  </r>
  <r>
    <s v="30369425-0"/>
    <s v="CONSTRUCCION CECOSF COYHAIQUE URBANO"/>
    <x v="14"/>
    <x v="14"/>
    <s v="COYHAIQUE"/>
    <s v="COYHAIQUE"/>
    <s v="11 - REGION DE AISEN DEL GENERAL CARLOS IBAÑEZ DEL CAMPO"/>
    <x v="1"/>
    <x v="1"/>
    <x v="1"/>
    <x v="0"/>
    <x v="0"/>
    <s v="MINISTERIO DE SALUD"/>
    <s v="MINISTERIO DE SALUD"/>
    <s v="MINISTERIO"/>
    <s v="FINALIZADO"/>
    <x v="0"/>
    <s v="PERFIL"/>
    <s v="COMO PRINCIPAL OBJETIVO DE ESTE  PROYECTO, ESTA LA CONSOLIDACIÓN DEL MODELO DE SALUD FAMILIAR, EN SU ENFOQUE INTEGRAL QUE COMPRENDE PREVENCIÓN, EDUCACIÓN Y PROMOCIÓN DE LA SALUD, EN INTERACCIÓN CON LA COMUNIDAD ATENDIDA. "/>
    <s v="SE SOLICITAN RECURSOS PARA LA ETAPA DE EJECUCIÓN DEL PROYECTO, CONSTRUCCIÓN CECOSF COYHAIQUE, EMPLAZADO EN CALLE LAUTARO, EN EL CENTRO DE LA CIUDAD DE COYHAIQUE. UNA INFRAESTRUCTURA DE 274,14 M2, SE PROPONE LA CONSTRUCCIÓN EN RADIER Y FUNDACIONES DE HORMIGÓN ARMADO, ESTRUCTURA EN TABIQUERÍA METÁLICA TIPO METALCON, REVESTIMIENTOS EN FIBROCEMENTO Y PLACAS DE YESO CARTÓN, SE UTILIZARÁN VENTANAS TERMOPANEL Y CUBIERTA METÁLICA, APLICANDO CRITERIOS DE EFICIENCIA ENERGÉTICA EN LA ENVOLVENTE TÉRMICA. SE SOLICITAN RECURSOS PARA GASTOS ADMINISTRATIVOS Y CONSULTORÍAS, ESTAS ÚLTIMAS DESTINADAS A PAGO DE ALGUNAS ESPECIALIDADES COMO MECÁNICAS DE SUELO Y ADECUACIÓN DE INSTALACIONES MÁS LOS HONORARIOS PARA LA ASESORÍA A LA INSPECCIÓN TÉCNICA.  SE CONTEMPLAN TAMBIÉN GASTOS ASOCIADOS A EQUIPOS Y EQUIPAMIENTOS DEL PROYECTO."/>
    <n v="4624"/>
    <s v=" "/>
    <s v=" "/>
    <s v=" "/>
    <n v="7"/>
    <n v="17"/>
    <s v="1. La diferencia en la Fecha de Inicio del primer contrato entre lo recomendado y lo real, es debido a coordinaciones internas del Servicio de Salud Aysén._x000a_2.  La diferencia en la fecha de Término del último contrato entre lo recomendado y lo real, es debido a que hubo ajustes del cronograma de consultorías que van de la mano del avance en obras Civiles, en el caso en particular de la última cursada en diciembre de 2016 es por la &quot;Asesoría de inspección de Terminación de Obra Gruesa&quot;, en donde era imperante contratar antes para poder obtener el visto bueno del Ingeniero Civil patrocinante a las partidas de obra gruesa, para así poder pagar al contratista y dar así avance a éstas. "/>
    <n v="142.85714285714283"/>
    <n v="2"/>
    <n v="2"/>
    <s v="Considerando los plazos de licitación 734-94-LE15 para la adquisición de los primeros equipos, ésta fue publicada con fecha 07/10/2015, se pudo emitir el primer contrato y OC con fecha 05/11/2015."/>
    <n v="0"/>
    <n v="2"/>
    <n v="2"/>
    <s v="Considerando los plazos de licitación 734-95-LE15 para la adquisición de los primeros equipos, ésta fue publicada con fecha 07/10/2015, se pudo emitir el primer contrato y OC con fecha 05/11/2015."/>
    <n v="0"/>
    <m/>
    <m/>
    <m/>
    <m/>
    <n v="2"/>
    <n v="1"/>
    <s v="La ejecución del ítem presupuestario se dió en un solo proceso de gasto, pagandose el mismo día, por lo que no se alcanza la extensión indicada de un mes."/>
    <n v="-50"/>
    <n v="7"/>
    <n v="10"/>
    <s v="1. La diferencia de inicio del Contrato radica en que hubo demoras en la adjudicación del Proyecto, se registran tres procesos licitatorios, un proceso de reevaluación (noviembre 2015) en donde se ajusta el monto del Proyecto, más un último trato directo, en donde se firma contrato con fecha 30 de junio de 2016 y se aprueba mediante resolución Afecta N°906 de fecha 30.06.2016, tomada razón con fecha 27 de julio de 2016 por Contraloría Regional de Aysén. Posterior a esto fue posible entregar terreno y comenzar ejecución obras civiles_x000a_2. La diferencia entre el plazo recomendado del término del contrato es primero porque sufrió un aumento de plazo de 10 días corridos, especificado en el Modificatorio de obras N°2 de fecha 07.04.2017 en el punto TERCERO: PLAZO DE EJECUCIÓN ASOCIADO A LAS NOTAS DE CAMBIO, aprobado mediante resolución exenta N°838 de fecha 07.04.2017; y segundo porque entre el plazo de término de obras fijado para el día 23 de abril de 2017, y la revisión por la comisión de recepción provisoria, quienes revisan y levantan observaciones que debieron subsanarse, y cuya recepción provisoria sin observaciones fue con fecha 29 de mayo de 2017 según consta en Acta de Recepción Provisoria.  "/>
    <n v="42.857142857142861"/>
    <s v="Variación de 30% al 50%"/>
    <n v="1"/>
    <n v="10"/>
    <m/>
    <m/>
    <m/>
    <m/>
    <m/>
    <m/>
    <m/>
    <m/>
    <m/>
    <m/>
    <m/>
    <m/>
    <n v="19"/>
    <n v="19"/>
    <n v="22"/>
    <n v="22"/>
    <n v="0"/>
    <s v="Se da la explicación del plazo en item de obras civiles."/>
    <n v="15.789473684210531"/>
    <n v="15.789473684210531"/>
    <s v="EL proyecto durante su ejecución  registró Modificaciones de obra: Aumentos/disminuciones y Obras Extraordinarias relacionadas con: recinto de bodega, fachada ventilada, rejas de protección, protección de puertas, paisajismo, pasamanos, porcelanato. Corrientes débiles, radier, entre otras. por ello Se otorgó una ampliación de plazo por 10 días._x000a__x000a_Además hubo ajustes del cronograma de consultorías que van de la mano del avance en obras Civiles, en el caso en particular de la &quot;Asesoría de inspección de Terminación de Obra Gruesa&quot;, en donde era imperante contratar antes para poder obtener el visto bueno del Ingeniero Civil patrocinante a las partidas de obra gruesa, para así poder pagar al contratista y dar así avance a éstas. "/>
    <s v="Variación de 0 a 30%"/>
    <s v="Dos Años"/>
    <s v="16/08/2016"/>
    <n v="637882"/>
    <n v="203"/>
    <n v="638085"/>
    <n v="633090"/>
    <n v="4995"/>
    <s v="Item Equipamiento: existe diferencia en ambos presupuestos (Contratos BIP y SIGFE) dado que en un contrato enmarcado en orden de compra n° 734-981-CM15, el monto indicado en plataforma BIP fue de $409.722, sin embargo el verdadero facturado y reflejado por SIGFE es de$557.552,  dando la diferencia que reflejan ambas plataforma por $147.830 (M$147). De esta forma se corrobora que el efectivamente ejecutado corresponde al indicado por columna Total SIGFE [M$]_x000a_Item Equipos: se evidencia que existió una imprecisión al indicar los montos con contrato en sistema BIP para este item, dado que el efectivo ejecutado es que se indica en columna Total SIGFE [M$], ejecutándose para este item un total de $ 30.002.659."/>
    <s v="BIP &gt; SIGFE"/>
    <x v="1"/>
    <n v="274"/>
    <n v="274"/>
    <n v="100"/>
    <s v="No existen diferencias entre la magnitud recomendada, corregida y real. Si bien existieron modificaciones de obra, éstas no impactaron en la superficie total construida, ya que correspondieron a mejoramiento de proyecto de arquitectura y eficiencia en futuras mantenciones. "/>
    <s v="No existen diferencias entre la magnitud recomendada  y real. Si bien existieron modificaciones de obra, éstas no impactaron en la superficie total construida, ya que corresponden a mejoramiento de proyecto de arquitectura y eficiencia en futuras mantenciones. "/>
    <x v="2"/>
    <s v="Se recepciona provisoriamente la obra con fecha 29/05/2017, posterior a subsanación de observaciones efectuadas en recepción de fecha 28/04/2017. Se adjuntan ambas actas.  Las observaciones son: Mejorar terminaciones en distintos recintos; sellar filtraciones y artefactos en lavamanos de boxes y baños; cambiar porcelanatos y/o cerámicas en los diferentes recintos; revisar, reparar y/o instalar enchufes de distintos recintos; revisar luminarias; limpieza general en muros, pavimentos, cielos, puertas y ventanas; revisar todas las llaves de paso de lavamanos, lavafondos, wc."/>
    <s v="29/05/2017"/>
    <s v="Se recepciona definitivamente la obra con fecha 11/06/2018, posterior a subsanación de observaciones efectuadas en visita del 08/05/2018. Se adjuntan ambas actas. Las observaciones corresponden a: Ajustes de celosías en general; revisión de artefactos sanitarios en distintos recintos; reparar cerámicas y/o porcelanatos trizados; Ajustar aleros en fachada sur; Sellar gotera en fachada oeste; regular cierre de ventanas en general; revisar tablero eléctrico general."/>
    <s v="11/06/2018"/>
    <s v="SI"/>
    <s v="16/12/2017"/>
    <s v=""/>
    <s v=""/>
    <x v="0"/>
    <s v=""/>
    <s v="MARGARITA NAVARRETE BARRIA"/>
    <x v="91"/>
    <s v=" "/>
    <s v=""/>
    <s v="LOURDES VELEZ"/>
    <s v="DEPARTAMENTO DE ESTUDIOS - MDS"/>
    <s v="27/03/2015"/>
    <s v="27/03/2015"/>
    <n v="0"/>
    <s v="15/05/2015"/>
    <n v="49"/>
    <s v="01/12/2015"/>
    <n v="200"/>
    <s v="01/07/2015"/>
    <m/>
    <s v="30/06/2016"/>
    <n v="212"/>
    <s v="16/08/2016"/>
    <n v="47"/>
    <d v="2016-08-31T00:00:00"/>
    <n v="15"/>
    <n v="523"/>
    <n v="523"/>
    <s v="Problemas para adjudicar la iniciativa. "/>
    <s v="A SUMA ALZADA SIN REAJUSTE"/>
    <n v="3"/>
    <s v=""/>
    <s v=""/>
    <s v=""/>
    <s v=""/>
    <s v=""/>
    <s v=""/>
    <s v="SI"/>
    <s v="SERVICIO"/>
    <s v="Proyecto fue postulado e ingresado al SNI, etapa la cual fue recomendada. Luego la unidad financiera solicitó la reevaluación la cual fue analizada y aprobada por esta seremia."/>
    <n v="33938"/>
    <n v="8030"/>
    <n v="37242"/>
    <n v="0"/>
    <n v="478"/>
    <n v="261034"/>
    <n v="0"/>
    <n v="0"/>
    <n v="0"/>
    <n v="0"/>
    <n v="340722"/>
    <n v="33938"/>
    <n v="8030"/>
    <n v="37242"/>
    <n v="0"/>
    <n v="478"/>
    <n v="261034"/>
    <n v="0"/>
    <n v="0"/>
    <n v="0"/>
    <n v="0"/>
    <n v="340722"/>
    <s v="No hay."/>
    <n v="36028"/>
    <n v="7545"/>
    <n v="35143"/>
    <n v="0"/>
    <n v="203"/>
    <n v="559163"/>
    <n v="0"/>
    <n v="0"/>
    <n v="0"/>
    <n v="0"/>
    <n v="638082"/>
    <s v="Tras tres procesos de licitación desiertos, se contrata, mediante licitación privada._x000a_Contrato del 30 de junio de 2016, por un monto de M$550.200 "/>
    <n v="36029"/>
    <n v="7692"/>
    <n v="30003"/>
    <n v="0"/>
    <n v="203"/>
    <n v="559163"/>
    <n v="0"/>
    <n v="0"/>
    <n v="0"/>
    <n v="0"/>
    <n v="633090"/>
    <s v="En equipos, se produce una diferencia por el valor de alguno de lo equipos."/>
    <n v="0"/>
    <x v="1"/>
    <n v="36029"/>
    <n v="7692"/>
    <n v="30003"/>
    <n v="0"/>
    <n v="203"/>
    <n v="559163"/>
    <n v="0"/>
    <n v="0"/>
    <n v="0"/>
    <n v="0"/>
    <n v="633090"/>
    <n v="38254"/>
    <n v="8290"/>
    <n v="32337"/>
    <n v="0"/>
    <n v="218"/>
    <n v="589984"/>
    <n v="0"/>
    <n v="0"/>
    <n v="0"/>
    <n v="0"/>
    <n v="669083"/>
    <s v="Adecuada coordinación con el SS Aysén, para la buena ejecución del proyecto._x000a__x000a_Demora en el proceso de adjudicación, por la ausencia de oferentes , en tres licitaciones desiertas._x000a_Con fecha 11 de junio de 2018, se recepciona en forma definitiva el proyecto."/>
    <n v="39945"/>
    <n v="9451"/>
    <n v="43833"/>
    <n v="0"/>
    <n v="563"/>
    <n v="307231"/>
    <n v="0"/>
    <n v="0"/>
    <n v="0"/>
    <n v="0"/>
    <n v="401023"/>
    <n v="719911"/>
    <n v="38538"/>
    <n v="8132"/>
    <n v="37877"/>
    <n v="0"/>
    <n v="219"/>
    <n v="587094"/>
    <n v="0"/>
    <n v="0"/>
    <n v="0"/>
    <n v="0"/>
    <n v="671860"/>
    <n v="38260"/>
    <n v="8132"/>
    <n v="37877"/>
    <n v="0"/>
    <n v="219"/>
    <n v="589984"/>
    <n v="0"/>
    <n v="0"/>
    <n v="0"/>
    <n v="0"/>
    <n v="674472"/>
    <n v="67.53652533645203"/>
    <n v="68.187859549202926"/>
    <n v="92.032705033020761"/>
    <n v="0.38877147024678482"/>
    <n v="-6.3117524249525321"/>
    <n v="2461.5766423357663"/>
    <n v="2153.2262773722628"/>
    <s v="La variación de los costos contratados y el costo real del 68% con respecto del recomendado se explica porque el proyecto solicitó una reevaluación debido a problemas en la licitación la cual se tuvo que reiterar en tres oportunidades. El proyecto sufrió cambios mayores en su presupuesto de obras civiles de acuerdo a lo ofertado en el mercado."/>
    <s v="Variación Mayor a 20%"/>
    <s v="Variación Mayor a 20%"/>
    <s v="Mediano"/>
    <s v="Mediano"/>
    <s v="ROSSANA CARRASCO MEZA"/>
    <x v="1"/>
    <s v=" "/>
    <s v=""/>
    <s v="LOURDES VELEZ"/>
    <s v="DEPARTAMENTO DE ESTUDIOS - MDS"/>
    <s v="NO"/>
    <m/>
    <m/>
    <m/>
    <s v=" "/>
    <x v="1"/>
    <s v="SI"/>
    <n v="1"/>
    <n v="401023"/>
    <n v="719911"/>
    <n v="79.518631100959297"/>
    <s v="Proyecto solicito una reevaluación debido a problemas en la licitación la cual se tuvo que reiterar en dos oportunidades. El proyecto sufre cambios mayores en su presupuesto de obras civiles. La información de respaldo para la reevaluación fue analizada y aprobada por esta seremia."/>
    <x v="1"/>
    <s v="COSTO EQUIVALENTE POR PERSONA"/>
    <n v="40"/>
    <n v="45"/>
    <n v="12.5"/>
    <x v="2"/>
    <s v=""/>
    <m/>
    <m/>
    <m/>
    <s v="Se corrige el CAE recomendado ya que el indicador de la recomendación antes de la re-evaluación era de  m$40 el cual se incrementa a M$45  lo que equivale a un 12.5%"/>
    <x v="1"/>
    <s v="El proyecto tuvo variaciones en plazos y costos, los cuales fueron debidamente justificados para seguir con el correcto proceso de licitación y posterior ejecución de la iniciativa."/>
    <s v="RAUL ANDRES RIFO PEREZ"/>
    <s v="SEREMI DE DESARROLLO SOCIAL REGION DE AISEN DEL GENERAL CARLOS IBAÑEZ DEL CAMPO"/>
    <s v="LOURDES VELEZ"/>
    <s v="DEPARTAMENTO DE ESTUDIOS - MDS"/>
  </r>
  <r>
    <s v="30072781-0"/>
    <s v="REPOSICION CENTRO SALUD FAMILIAR  FREIRINA"/>
    <x v="4"/>
    <x v="4"/>
    <s v="HUASCO"/>
    <s v="FREIRINA"/>
    <s v="3 - REGION DE ATACAMA"/>
    <x v="1"/>
    <x v="1"/>
    <x v="7"/>
    <x v="1"/>
    <x v="1"/>
    <s v="GOBIERNO REGIONAL - REGION DE ATACAMA"/>
    <s v="GOBIERNO REGIONAL"/>
    <s v="GOBIERNO REGIONAL"/>
    <s v="FINALIZADO"/>
    <x v="1"/>
    <s v="DISEÑO"/>
    <s v="EL OBJETIVO DE ESTE PROYECTO ES DAR CUMPLIMIENTO A LA NORMATIVA VIGENTE, CONFORME AL NUEVO MODELO DE SALUD FAMILIAR, EL QUE BUSCA MEJORAR LA CALIDAD DE LA ATENCION PRIMARIA DE SALUD."/>
    <s v="EL PROYECTO CORRESPONDE A UN EDIFICIO NUEVO CON UN PRIMER PISO Y UN ZÓCALO, CON UNA SUPERFICIE DE 1.414,46 M2 EN HORMIGÓN ARMADO. ES UN EDIFICIO CUYO DISEÑO INCORPORA LA EFICIENCIA ENERGÉTICA A TRAVÉS DE UNA DOBLE PIEL. LAS OBRAS EXTERIORES SUMAN UNA SUPERFICIE DE MAS DE 3.000 M2 APROXIMADAMENTE. SE CONSIDERA ADEMAS UN PROYECTO DE OBRAS COMPLEMENTARIAS DE UN CONSULTORIO PROVISORIO EN BASE A CONTENEDORES Y CIRCULACIONES TECHADAS QUE SUMAN APROXIMADAMENTE 271 M2 PARA MANTENER EL CONSULTORIO EXISTENTE EN FUNCIONAMIENTO MIENTRAS DURA LA EJECUCIÓN DE LAS OBRAS CIVILES"/>
    <n v="6409"/>
    <s v=" "/>
    <s v=" "/>
    <s v=" "/>
    <n v="13"/>
    <n v="24"/>
    <s v="A raíz del aumento del plazo de las obras civiles, se requirió realizar un aumento de las Consultorias, las que finalizó el contrato al 31-08-2017, de acuerdo a resolución N°974 de fecha 20-06-2017; y se consideró además la visita del Revisor independiente del proyecto con fecha 26-09-2017, siendo este el último gasto de Consultoría del proyecto."/>
    <n v="84.615384615384627"/>
    <n v="8"/>
    <n v="15"/>
    <s v="Con respecto a la adquisición de equipamientos estos fueron ejecutados en su totalidad al 25-12-2017, quedando un saldo disponible, el cual fue solicitado por el Municipio la Gobierno Regional la ampliación del tiempo del Convenio Mandato, siendo esto aprobado, llevándose a cabo la adquisición de equipamiento adicional, el que fue adquirido hasta la fecha 22-10-2018."/>
    <n v="87.5"/>
    <n v="8"/>
    <n v="5"/>
    <s v="Se produjo una disminución de tiempo, debido a que la mayoría de los bienes se adquirieron por Convenio Marco y dentro de las Licitaciones que se realizaron, se consideró en la evaluación el tiempo de entrega, por lo que los proveedores ofertaron menores tiempos, produciéndose una diferencia en el periodo de ejecución de este ítem respecto de las cotizaciones que se presentaron para generar el proyecto y estimar el tiempo de su ejecución.  "/>
    <n v="-37.5"/>
    <m/>
    <m/>
    <m/>
    <m/>
    <n v="13"/>
    <n v="34"/>
    <s v="La diferencia en plazos se debe principalmente a que este proyecto se vio enfrentado a 4 procesos Licitatorios fallidos, llegándose a adjudicarse finalmente a través de un Trato Directo. Pero en Diciembre de 2013, se entregó presupuesto para gastos administrativos, gastándose en materiales de oficina y EPP; realizándose el siguiente gasto en  el año 2016. "/>
    <n v="161.53846153846155"/>
    <n v="13"/>
    <n v="20"/>
    <s v="La fecha inicial de término de obra era el 26-12-2016, a lo cual la empresa ejecutora de las obras solicitó un primer aumento de plazo de 16 días corridos, a esto se solicitó un segundo aumento de plazo de 90 días corridos, luego se presento un tercer solicitud de aumento de plazo de 45 días y por último solicitó un aumento de 30 días corridos. Todos los aumentos de plazos fueron solicitados por razones de haberse verificado un impacto en la ruta critica del trabajo conforme a lo establecido en el contrato, lo cual no involucro pago de mayores gastos generales ni indemnización alguna al contratista. Todo esto es señalado en la resolución Exenta N°802 de fecha 24-05-2017. "/>
    <n v="53.846153846153854"/>
    <s v="Variación del 50% al 100%"/>
    <n v="4"/>
    <n v="181"/>
    <m/>
    <m/>
    <m/>
    <m/>
    <n v="3"/>
    <n v="3"/>
    <s v="Sin Observaciones"/>
    <n v="0"/>
    <n v="2"/>
    <n v="27"/>
    <s v="Considerando que el 16-12-2013 fue cancelado el permiso de edificación como primer gastos, luego de ello existieron 4 procesos Licitatorios fallidos, realizándose un Trato Directo, el que se concreto finalmente a través del contrato que inició el 02-11-2015, por lo cual el último gasto de este ítem se realizó el 24-02-2016, es por ello la cantidad de meses que existieron."/>
    <n v="1250"/>
    <n v="14"/>
    <n v="14"/>
    <n v="59"/>
    <n v="59"/>
    <n v="0"/>
    <s v="Sin Observación"/>
    <n v="321.42857142857144"/>
    <n v="321.42857142857144"/>
    <s v="El incremento de los plazos en la mayoría de los ítems del proyecto se debe a: _x000a_Ítem Otros gastos: Considerando que en diciembre de 2013 fue cancelado el permiso de edificación (1er gasto) y posteriormente existieron 4 procesos Licitatorios fallidos, optándose finalmente por realizar Trato Directo, el que se concretó en noviembre de 2015, por lo cual el último gasto de este ítem se realizó el 24-02-2016, reflejando un incremento significativo en el plazo real versus el plazo estimado ex ante._x000a_Para los ítem equipo y equipamiento: Se produjo una disminución de tiempo según lo estimado inicialmente, debido a que la mayoría de los bienes se adquirieron por Convenio Marco y dentro de las Licitaciones que se realizaron, se consideró en la evaluación el tiempo de entrega, por lo que los proveedores ofertaron menores tiempos, produciéndose una diferencia en el periodo de ejecución de ambos ítem respecto de las cotizaciones que se presentaron para generar el proyecto y estimar el tiempo de su ejecución.  Con respecto a la adquisición del ítem equipamiento estos fueron ejecutados en su totalidad a diciembre de 2017, quedando un saldo disponible, el cual fue solicitado por el Municipio a la institución financiera (Gobierno Regional) la ampliación del tiempo del Convenio Mandato, siendo esto aprobado y llevándose a cabo la adquisición de equipamiento adicional lo que amplió el plazo en dicho ítem hasta el 22-10-2018. Cabe señalar que para la ejecución de dichos ítemes se esperó tener la obra terminada para iniciar la compra._x000a_Ítem obras civiles: Las solicitudes de aumento de plazo por parte de la empresa ejecutora de las obras llevó a incrementar el plazo real versus lo estimado ex ante, dado la envergadura del proyecto y el tipo de iniciativa a ejecutar (CESFAM) la empresa solicito un primer aumento de plazo de 16 días corridos, un segundo aumento de plazo de 90 días corridos, luego se presentó un tercer solicitud de aumento de plazo de 45 días y por último solicitó un aumento de 30 días corridos, lo cual no involucro pago de mayores gastos generales ni indemnización alguna al contratista.  Cabe señalar que el último aumento de plazo ocurrió debido a las desfavorables condiciones climáticas de la zona._x000a_Ítem consultaría: A raíz del aumento del plazo de las obras civiles, se requirió realizar un aumento de las Consultarías y se consideró además la visita del Revisor independiente del proyecto con fecha 26-09-2017, siendo este el último gasto de Consultaría del proyecto._x000a_Ítem Gastos administrativos: La diferencia en plazos reales totales versus los estimados, se debe principalmente a que este proyecto se vio enfrentado a 4 procesos Licitatorios fallidos, llegándose a adjudicarse finalmente a través de un Trato Directo. Pero en Diciembre de 2013, se entregó presupuesto para gastos administrativos, gastándose en materiales de oficina y EPP; realizándose el siguiente gasto en  el año 2016."/>
    <s v="Variación &gt; al 100%"/>
    <s v="Mayor a 3 años"/>
    <s v="02/11/2015"/>
    <n v="3871434"/>
    <n v="9513"/>
    <n v="3880947"/>
    <n v="3878851"/>
    <n v="2096"/>
    <s v="Sin Observaciones "/>
    <s v="BIP &gt; SIGFE"/>
    <x v="1"/>
    <n v="1414"/>
    <n v="1414"/>
    <n v="100"/>
    <s v="Sin Observaciones"/>
    <s v="SE EJECUTO EXACTAMENTE LO RECOMENDADO SEGÚN EL PROGRAMA MEDICO ARQUITECTÓNICO APROBADO ORIGINALMENTE."/>
    <x v="2"/>
    <s v="Se realizó una primera recepción provisoria con observaciones de fecha 15-07-2017; dando 21 días a la empresa para subsanarlas, encontrándose observaciones en el interior del CESFAM en: Bodega farmacia, Bodega PNAC, Sala Multiuso, Box Multiusos Clínico del 1 al 6, sector administrativo, Vacunatorio, Salas técnicas, baños, Aseo, SOME, Sala IRA/ERA, OIRS, y pasillos; siendo de iluminarias, cielo, pintura, pisos, cañerías, uniones, ventanas, mobiliario, limpieza, terminaciones, entre otras._x000a_Luego se realizó una segunda acta de recepción provisoria sin observaciones  con fecha 09-08-2017, donde todas las observaciones fueron subsanadas."/>
    <s v="09/08/2017"/>
    <s v="Se realizó una primera acta de recepción definitiva con observaciones de fecha 17-08-2018; dando 14 días corridos a la empresa para subsanarlas, encontrándose observaciones en: sector dirección, OIRS, baños públicos, recintos de emergencia, sala de estimulación, SOMA y gases clínicos; siendo las observaciones sobre: ajuste de ventanas, topes de puertas, chapas e iluminarias que no encienden._x000a_Luego se realizó una segunda acta de recepción definitiva sin observaciones con fecha 31-08-2018, donde todas las observaciones fueron subsanadas."/>
    <s v="31/08/2018"/>
    <s v="SI"/>
    <s v="28/11/2017"/>
    <s v="Sin observaciones"/>
    <s v=""/>
    <x v="0"/>
    <s v="Sin Observaciones"/>
    <s v="MARIA JOSE ARENAS"/>
    <x v="92"/>
    <s v="YENDERY IVETTE HURTADO HERRERA"/>
    <s v="SEREMI DE DESARROLLO SOCIAL REGION DE ATACAMA"/>
    <s v="LOURDES VELEZ"/>
    <s v="DEPARTAMENTO DE ESTUDIOS - MDS"/>
    <s v="03/10/2012"/>
    <s v="04/04/2013"/>
    <n v="183"/>
    <s v="09/08/2013"/>
    <n v="127"/>
    <s v="31/12/2013"/>
    <n v="144"/>
    <s v="30/09/2015"/>
    <n v="638"/>
    <s v="02/11/2015"/>
    <n v="671"/>
    <s v="02/11/2015"/>
    <n v="0"/>
    <s v="30/11/2015"/>
    <n v="28"/>
    <n v="1153"/>
    <n v="970"/>
    <s v="Con la identificación presupuestaria del ítem Obras civiles de fecha 16/01/2014 en resolución Nro. 03 se da inicio a la ejecución del proyecto.  Existe una diferencia de 1 día en el registro de la unidad técnica respecto al primer gasto efectivo de la obra civil"/>
    <s v="A SUMA ALZADA SIN REAJUSTE"/>
    <n v="1"/>
    <s v=""/>
    <s v=""/>
    <s v=""/>
    <s v=""/>
    <s v="SI"/>
    <s v="MUNICIPIO"/>
    <s v="SI"/>
    <s v="SERVICIO"/>
    <s v="LA INICIATIVA CONTABA CON RECOMENDACIÓN FAVORABLE 2012 PARA LA ETAPA DE DISEÑO  Y A PETICIÓN DE LA INSTITUCIÓN FINANCIERA (GORE ATACAMA) SE PROCEDE A ADELANTAR LA EJECUCIÓN DEL PROYECTO AL PROCESO 2011._x000a_ETAPA DE EJECUCIÓN SE RECOMIENDA FAVORABLEMENTE EL AÑO PRESUPUESTARIO 2012 Y PERMITIRÁ REPONER EL CENTRO DE SALUD FAMILIAR SIN CAMBIO DE LOCALIZACIÓN. ESTA CONSTITUYE LA MEJOR ALTERNATIVA DE SOLUCIÓN PARA DAR RESPUESTA A LA DEMANDA DE ATENCIÓN PRIMARIA DE SALUD DE TODA LA COMUNA DE FREIRINA BAJO EL NUEVO MODELO DE SALUD FAMILIAR."/>
    <n v="21823"/>
    <n v="138670"/>
    <n v="76874"/>
    <n v="0"/>
    <n v="8778"/>
    <n v="2003936"/>
    <n v="0"/>
    <n v="47234"/>
    <n v="5684"/>
    <n v="0"/>
    <n v="2302999"/>
    <n v="39372"/>
    <n v="94803"/>
    <n v="76791"/>
    <n v="0"/>
    <n v="14435"/>
    <n v="1777599"/>
    <n v="0"/>
    <n v="47234"/>
    <n v="7082"/>
    <n v="0"/>
    <n v="2057316"/>
    <s v="Se crea el ítem de vehículos que no se encontraba en la recomendación inicial."/>
    <n v="39124"/>
    <n v="157174"/>
    <n v="125823"/>
    <n v="0"/>
    <n v="9513"/>
    <n v="3457112"/>
    <n v="0"/>
    <n v="86128"/>
    <n v="5729"/>
    <n v="0"/>
    <n v="3880603"/>
    <s v="Se detectaron diferencias en lo informado por la Unidad Técnica y el sistema contable del Gore en el ítem de Equipo M$ 2.683 y en el ítem de obras civiles de M$ 2.669. Se contrato la compra de vehículos por M$ 86.128"/>
    <n v="39124"/>
    <n v="157174"/>
    <n v="127243"/>
    <n v="0"/>
    <n v="9513"/>
    <n v="3457112"/>
    <n v="0"/>
    <n v="86128"/>
    <n v="5729"/>
    <n v="0"/>
    <n v="3882023"/>
    <s v="Se observa una diferencia en el ítem de equipamiento entre lo informado por la Unidad técnica y el sistema contable GORE de M$ 344"/>
    <n v="3172"/>
    <x v="0"/>
    <n v="39125"/>
    <n v="155753"/>
    <n v="127243"/>
    <n v="0"/>
    <n v="7760"/>
    <n v="3457113"/>
    <n v="0"/>
    <n v="86128"/>
    <n v="5729"/>
    <n v="0"/>
    <n v="3878851"/>
    <n v="40942"/>
    <n v="159765"/>
    <n v="130552"/>
    <n v="0"/>
    <n v="8201"/>
    <n v="3629914"/>
    <n v="0"/>
    <n v="88367"/>
    <n v="6707"/>
    <n v="0"/>
    <n v="4064448"/>
    <s v="Existe una demora significativa en la adquisición del equipamiento y equipo, lo que afecta su normal funcionamiento"/>
    <n v="48444"/>
    <n v="116648"/>
    <n v="94486"/>
    <n v="0"/>
    <n v="17761"/>
    <n v="2187201"/>
    <n v="0"/>
    <n v="55593"/>
    <n v="8714"/>
    <n v="0"/>
    <n v="2528847"/>
    <n v="4457682"/>
    <n v="41415"/>
    <n v="162534"/>
    <n v="129094"/>
    <n v="0"/>
    <n v="16669"/>
    <n v="3723163"/>
    <n v="0"/>
    <n v="88367"/>
    <n v="6742"/>
    <n v="0"/>
    <n v="4167984"/>
    <n v="40940"/>
    <n v="161614"/>
    <n v="129094"/>
    <n v="0"/>
    <n v="10265"/>
    <n v="3629913"/>
    <n v="0"/>
    <n v="88367"/>
    <n v="6708"/>
    <n v="0"/>
    <n v="4066901"/>
    <n v="64.817563102868618"/>
    <n v="60.820365961246381"/>
    <n v="65.961564574997908"/>
    <n v="-2.425225240787876"/>
    <n v="-8.7664620311632806"/>
    <n v="2876.1676096181045"/>
    <n v="2567.1237623762377"/>
    <s v="LA VARIACIÓN DE MONTOS CONTRATADOS FUE DE 64,82% Y LA VARIACIÓN DE LOS COSTOS REALES FUE DE 60,82%. LA DIFERENCIA  QUE SE OBSERVA ENTRE LO RECOMENDADO Y LO CONTRATADO SE RESPONDEN AL SUPLEMENTO DE FONDOS SOLICITADO POR EL GORE ATACAMA (COMO INSTITUCIÓN FINANCIERA DEL PROYECTO) PARA LOS ITEMS: CONSULTORIA, GASTO ADMINISTRATIVO Y OTROS GASTOS. ADICIONALMENTE CONSULTA LA INCORPORACIÓN DEL ÍTEM VEHICULOS, EL QUE NO FORMABA PARTE DEL PROYECTO ORIGINALMENTE RECOMENDADO._x000a_SE INCORPORA EL ITEM VEHÍCULOS QUE ORIGINALMENTE NO FORMABA PARTE DEL PROYECTO, PERO POST REEVALUACIÓN SE APROBÓ SU INCORPORACIÓN._x000a__x000a_EL PROYECTO TUVO SÓLO UNA REEVALUACIÓN, VARIANDO LA REEVALUACIÓN EN UN 53.82% CON RESPECTO AL MONTO RECOMENDADO. "/>
    <s v="Variación Mayor a 20%"/>
    <s v="Variación Mayor a 20%"/>
    <s v="Grande"/>
    <s v="Grande"/>
    <s v="WILLIANS GARCÍA ZAGUA"/>
    <x v="16"/>
    <s v="YENDERY IVETTE HURTADO HERRERA"/>
    <s v="SEREMI DE DESARROLLO SOCIAL REGION DE ATACAMA"/>
    <s v="LOURDES VELEZ"/>
    <s v="DEPARTAMENTO DE ESTUDIOS - MDS"/>
    <s v="NO"/>
    <m/>
    <m/>
    <m/>
    <s v=" "/>
    <x v="1"/>
    <s v="SI"/>
    <n v="1"/>
    <n v="2898074"/>
    <n v="4457682"/>
    <n v="53.815327006832824"/>
    <s v="MEDIANTE ORD Nº 1043 DEL 20/10/2014, EL GOBIERNO REGIONAL DE ATACAMA SOLICITÓ SUPLEMENTOS DE FONDOS PARA LOS ÍTEM OBRAS CIVILES, EQUIPOS. POSTERIORMENTE, MEDIANTE ORD Nº 1182 DEL 26/11/2014, SOLICITA PRONUNCIAMIENTO TÉCNICO SOBRE UN SUPLEMENTO DE FONDOS PARA LOS ITEMS: CONSULTORIA, GASTO ADMINISTRATIVO Y OTROS GASTOS. ADICIONALMENTE CONSULTA LA INCORPORACIÓN DEL ÍTEM VEHICULOS, EL QUE NO FORMABA PARTE DEL PROYECTO ORIGINALMENTE RECOMENDADO._x000a_CONFORME A LO SEÑALADO SE RECOMIENDA FAVORABLEMENTE LA SOLICITUD DE FONDOS ADICIONALES PARA TODOS LOS ITEMS SOLICITADOS Y SE APRUEBA LA INCORPORACIÓN DEL ÍTEM VEHÍCULOS AL PROYECTO. LOS RECURSOS EXTRA PERMITIRÁN AJUSTAR LOS PRESUPUESTOS INICIALMENTE RECOMENDADOS A LOS ACTUALES PRECIOS DE MERCADO E INTRODUCIR CORRECCIONES, DEBIDO A QUE PRESENTAN ERRORES EN CUBICACIONES Y SE OMITIERON ALGUNAS PARTIDAS. CABE AGREGAR QUE, ES PARTE DE LAS ORIENTACIONES DEL SECTOR DE SALUD VIGENTE DOTAR DE EQUIPAMIENTO VEHICULAR BÁSICO ESTE TIPO DE PROYECTO. _x000a_LOS RECURSOS ECONÓMICOS ADICIONALES ESTÁN EXPRESADOS EN MONEDA DE DICIEMBRE DEL 2013 Y CORRESPONDEN A: M$1.095.714 OBRAS CIVILES; M$102.621 EQUIPOS; M$102.621 EQUIPAMIENTO; M$15.090 CONSULTORIA; M$4.575 GASTO ADMINISTRATIVO; M$2.522 OTROS GASTOS Y M$ 47.234 VEHÍCULOS. LO QUE CORRESPONDE A UN INCREMENTO DEL 50%, 68%, 68%, 63%, 48% Y 41% RESPECTIVAMENTE, EN COMPARACIÓN AL MONTO RECOMENDADO INICIALMENTE POR CADA ÍTEM._x000a_EN SÍNTESIS EL PROYECTO TUVO UN INCREMENTO DEL 53,82% RESPECTO DEL COSTO TOTAL INICIALMENTE APROBADO."/>
    <x v="1"/>
    <s v="COSTO EQUIVALENTE POR ATENCION"/>
    <n v="12"/>
    <n v="15"/>
    <n v="25"/>
    <x v="2"/>
    <s v=""/>
    <m/>
    <m/>
    <m/>
    <s v="ESTE INDICADOR QUE SE OBSERVA (CEA M$15 ) ES EL QUE SE OBTUVO DESPUÉS DE REEVALUAR EL PROYECTO. ORIGINALMENTE EL INDICAR DE RESULTADO ERA CEA M$12.-_x000a_RECALCULANDO EL INDICADOR, CON LOS MONTOS CONTRATADOS Y LLEVADOS AL MISMO AÑO DE MONEDA QUE SE CALCULO EL PRIMER INDICADOR (DIC 2010) SE PUEDE OBSERVAR QUE SE INCREMENTÓ DICHO INDICADOR EN UN 25%, OBTENIENDO UN CEA DE M$15._x000a_ "/>
    <x v="1"/>
    <s v="EN GENERAL LA INICIATIVA SE EJECUTA CONFORME A LO PREVISTO Y SE EVIDENCIAN CAMBIOS EN LOS INDICADORES DE COSTOS, PLAZOS Y CEA._x000a__x000a_EL PLAZO TOTAL SE VIÓ SIGNIFICATIVAMENTE AUMENTADO COMO CONSECUENCIA DE QUE LA INICIATIVA FUE RECOMENDADA EN EL PROCESO PRESUPUESTARIO 2012, SIN PODER EJECUTARSE HASTA EL AÑO 2015 LAS OBRAS CIVILES, DEBIDO A QUE ESTE PROYECTO SE VIO ENFRENTADO A 4 PROCESOS LICITATORIOS FALLIDOS, LLEGANDO A ADJUDICARSE FINALMENTE A TRAVÉS DE TRATO DIRECTO EN NOVIEMBRE DE 2015.  NO OBSTANTE SE HABIA REALIZADO EL PAGO DE PERMISO DE EDIFICACIÓN  (ÍTEM OTROS GASTOS) EN EL AÑO 2013, LO QUE INCIDIÓ DE MANERA DIRECTA EN LOS INDICADORES DE PLAZOS. CABE AGREGAR QUE LAS OBRAS CIVILES SUFRIÓ AUMENTOS DE PLAZO SOLICITADOS POR LA EMPRESA EJECUTORA POR 181 DÍAS POR LAS CARACTERÍSTICAS DE LA OBRA Y LAS CONDICIONES CLIMÁTICAS DE LAS ZONA.  POR SU PARTE, LOS ITEMS EQUIPOS Y EQUIPAMIENTO SE EJECUTARON POSTERIOR AL TERMINO DE LAS OBRAS CIVILES, LO QUE INCREMENTÓ AUN MÁS LOS PLAZOS REALES VERSUS LOS ESTIMADO EX ANTE. EL ÚNICO ÍTEM QUE PRESENTA UNA VARIACIÓN NEGATIVA ES EL DE EQUIPAMIENTO, Y ESTO SE DEBE A QUE LA MAYORÍA DE LOS BIENES SE ADQUIRIERON POR CONVENIO MARCO Y DENTRO DE LAS LICITACIONES QUE SE REALIZARON, SE CONSIDERÓ EN LA EVALUACIÓN EL TIEMPO DE ENTREGA, POR LO QUE LOS PROVEEDORES OFERTARON MENORES TIEMPOS._x000a_EN TÉRMINOS DE COSTOS: EL PROYECTO PRESENTÓ SUPLEMENTOS DE LOS ITEMS CONSULTORIA, GASTO ADMINISTRATIVO, OBRAS CIVILES, EQUIPOS Y EQUIPAMIENTO Y LA INCORPORACIÓN DEL ITEM VEHICULOS QUE NO ESTABA CONTEMPLADO INICIALMENTE. DADO ESTE ESCENARIO, FUE NECESARIA LA REEALUACIÓN DEL PROYECTO ORIGINAL RECOMENDADO. LOS INCREMENTOS SE SOLICITAN POR LA IMPOSIBILIDAD DE ADJUDICAR EL PROYECTO DESPUÉS DE CUATRO LICITACIONES DESIERTA Y UN TRATO DIRECTO. ADICIONALMENTE SE REALIZAN AJUSTES EN LOS PRESUPUESTOS A LOS ACTUALES PRECIOS DE MERCADO E INTRODUCIR CORRECCIONES.  _x000a__x000a_CON RESPECTO A LA MAGNITUD, EN METROS CUADRADOS, EL PROYECTO NO SUFRIÓ  VARIACIONES CON EN RELACIÓN AL VALOR EX – ANTE."/>
    <s v="YENDERY IVETTE HURTADO HERRERA"/>
    <s v="SEREMI DE DESARROLLO SOCIAL REGION DE ATACAMA"/>
    <s v="LOURDES VELEZ"/>
    <s v="DEPARTAMENTO DE ESTUDIOS - MDS"/>
  </r>
  <r>
    <s v="30459448-0"/>
    <s v="CONSTRUCCION SISTEMA APR EL LLANO-ARROZAL-HUENCUECHO NORTE"/>
    <x v="0"/>
    <x v="0"/>
    <s v="TALCA"/>
    <s v="PELARCO"/>
    <s v="7 - REGION DEL MAULE"/>
    <x v="0"/>
    <x v="0"/>
    <x v="0"/>
    <x v="0"/>
    <x v="0"/>
    <s v="AGUA POTABLE RURAL"/>
    <s v="MINISTERIO DE OBRAS PUBLICAS"/>
    <s v="MINISTERIO"/>
    <s v="FINALIZADO"/>
    <x v="0"/>
    <s v="PERFIL"/>
    <s v="A PESAR DE LAS DIVERSAS FUENTES DE ABASTECIMIENTO, ÉSTAS NO PRESTAN UN SERVICIO CON UN ESTÁNDAR EN CANTIDAD, CALIDAD Y PERMANENCIA QUE PERMITA SATISFACER LAS NECESIDADES BÁSICAS DE CONSUMO DE LOS HABITANTES."/>
    <s v="- SUMINISTRO E INSTALACIÓN EQUIPO DE BOMBEO Q=3,2 L/S A 32,69 M (AÑO 10)_x000a_- INSTALACIÓN DE IMPULSIÓN EN ACERO GALVANIZADO GRADO A DN=3 &quot;. LARGO 75 M._x000a_- INSTALACIÓN SISTEMA DE CLORACIÓN A BASE DE HIPOCLORITO DE CALCIO, CAPAC DE _x000a_  INYECTAR 2,92 L/H A UNA PRESIÓN DE 1,43 M.C.A._x000a_- CONSTRUCCIÓN DE ESTANQUE SEMIENTERRADO DE HORMIGÓN ARMADO V=30 M3._x000a_- SUMINISTRO E INSTALACIÓNDE EQUIPO BOOSTER PARA PRESURIZACIÓN DE LA RED,  _x000a_  CAPAZ DE ENTREGAR 2,94 L/S A 64 M. (AÑO 20)_x000a_- INSTALACIÓN DE 22,8 KM DE RED, DE LOS CUALES 17,37 KM SON EN PVC C-6 EN 63 MM,  _x000a_  2,48 KM EN PVC C-10 DN=110 MM, 2,36 KM EN PVC C-6 110 MM, Y EL RESTO EN HDPE Y _x000a_  ACERO GALVANIZADO._x000a_- INSTALACIÓN DE 180 ARRANQUES DOMICILIARIOS, 179 DE 1/2&quot; Y 1 DE 3/4&quot;._x000a_- PROYECTO ELÉCTRICO PARA LOS ELEMENTOS ELECTROMECÁNICOS._x000a_- URBANIZACIÓN RECINTO: ACCESO VEHICULAR, VEREDA PEATONAL, CIERRO PERIMETRAL,  _x000a_  CASETAS CLORACIÓN, BODEGA, EQUIPO BOOSTER Y EQUIPO ELECTRÓGENO."/>
    <n v="646"/>
    <s v="AGUA POTABLE RURAL"/>
    <s v=" "/>
    <s v=" "/>
    <n v="10"/>
    <n v="13"/>
    <s v="Según  contrato  11739 ,a probado bajo Resolución DOH Nº 4312  de fecha 01.12.2017,  se estipulo un plazo total del contrato  de 240 días a contar del 07.11.2017._x000a_ en modificación de con 11739-1 aprobada bajo Resolución DOH Nº 3938 de fecha 21.11.2018,  se aumenta el plazo en 60 días quedando un plazo total de 300 días corridos._x000a_en modificación 11739-2 aprobada bajo resolución DOH Nº 1278 de fecha 19.03.2018, se aumenta el plazo en 90 días quedando un plazo total de 390 días, quedando como fecha de termino el día 01.12.2018._x000a__x000a_Siendo la fecha de termino real según consta en carta del contratista y libro de obra, el día 22.11.2018."/>
    <n v="30.000000000000004"/>
    <m/>
    <m/>
    <m/>
    <m/>
    <m/>
    <m/>
    <s v=""/>
    <m/>
    <m/>
    <m/>
    <m/>
    <m/>
    <m/>
    <m/>
    <m/>
    <m/>
    <n v="8"/>
    <n v="13"/>
    <s v="Según  contrato  11739 ,a probado bajo Resolución DOH Nº 4312  de fecha 01.12.2017,  se estipulo un plazo total del contrato  de 240 días a contar del 07.11.2017._x000a_Modificación de con 11739-1 aprobada bajo Resolución DOH Nº 3938 de fecha 21.11.2018,  se aumenta el plazo en 60 días quedando un plazo total de 300 días corridos._x000a_Modificación 11739-2 aprobada bajo resolución DOH Nº 1278 de fecha 19.03.2018, se aumenta el plazo en 90 días quedando un plazo total de 390 días, quedando como fecha de termino el día 01.12.2018._x000a__x000a_Siendo la fecha de termino real según consta en carta del contratista y libro de obra, el día 22.11.2018."/>
    <n v="62.5"/>
    <s v="Variación del 50% al 100%"/>
    <n v="2"/>
    <n v="150"/>
    <m/>
    <m/>
    <m/>
    <m/>
    <m/>
    <m/>
    <m/>
    <m/>
    <m/>
    <m/>
    <m/>
    <m/>
    <n v="10"/>
    <n v="10"/>
    <n v="13"/>
    <n v="13"/>
    <n v="0"/>
    <s v="Según  contrato  11739 ,a probado bajo Resolución DOH Nº 4312  de fecha 01.12.2017,  se estipulo un plazo total del contrato  de 240 días a contar del 07.11.2017._x000a_ en modificación de con 11739-1 aprobada bajo Resolución DOH Nº 3938 de fecha 21.11.2018,  se aumenta el plazo en 60 días quedando un plazo total de 300 días corridos._x000a_en modificación 11739-2 aprobada bajo resolución DOH Nº 1278 de fecha 19.03.2018, se aumenta el plazo en 90 días quedando un plazo total de 390 días, quedando como fecha de termino el día 01.12.2018._x000a__x000a_Siendo la fecha de termino real según consta en carta del contratista y libro de obra, el día 22.11.2018."/>
    <n v="30.000000000000004"/>
    <n v="30.000000000000004"/>
    <s v="El proyecto se ejecutó en un plazo total de 13 meses, un 30% sobre el plazo total recomendado originalmente. El aumento de plazos se debe a situaciones que podrían entorpecer el normal curso de la obra, no quedando explicitado. Los aumento de obra solicitados por la empresa contratista totalizan 150 días, haciendo aumentar en un 58,75% el plazo de ejecución con respecto al plazo recomendado. "/>
    <s v="Variación de 0 a 30%"/>
    <s v="Dos Años"/>
    <s v="16/11/2017"/>
    <n v="856149"/>
    <n v="0"/>
    <n v="856149"/>
    <n v="717568"/>
    <n v="138581"/>
    <s v="Segun contrato 11739 aprobado bajo Resolución DOH Nº 4312 de fecha, 01.12.2017 , se estipulo que el valor del contrato seria de $747.728.415, monto que no fue modificado a lo largo del desarrollo del contrato._x000a__x000a_El Gasto por Gestión Técnica y Administrativa de Nuevosur, fue aprobado por Resolución DOH Nº 4468 de fecha 11.12.2017 y se estipulo el valor de $108.420.620 que corresponde el 14.5% del valor del contrato."/>
    <s v="BIP &gt; SIGFE"/>
    <x v="0"/>
    <n v="180"/>
    <n v="180"/>
    <n v="100"/>
    <s v="No existió modificaciones en la cantidad de arranques"/>
    <s v="No hubo variaciones."/>
    <x v="2"/>
    <s v="Visitadas las obras en terreno se corroboro que las obras se ajustan a lo estipulado en las bases administrativas, términos de referencia y planos del contrato, dando por recepcionada la obra de manera provisional. "/>
    <s v="14/01/2019"/>
    <s v="Aún no se realiza"/>
    <s v="14/01/2020"/>
    <s v="SI"/>
    <s v="22/11/2018"/>
    <s v="Se encuentra en operación con cerca del 80% de los beneficiarios conectados al sistema "/>
    <s v=""/>
    <x v="0"/>
    <s v=""/>
    <s v="LORETO FERNÁNDEZ BASTÍAS"/>
    <x v="0"/>
    <s v=" "/>
    <s v=""/>
    <s v="LOURDES VELEZ"/>
    <s v="DEPARTAMENTO DE ESTUDIOS - MDS"/>
    <s v="28/11/2016"/>
    <s v="02/12/2016"/>
    <n v="4"/>
    <s v="16/06/2017"/>
    <n v="196"/>
    <s v="NA"/>
    <n v="0"/>
    <s v="17/10/2017"/>
    <n v="123"/>
    <s v="17/10/2017"/>
    <n v="123"/>
    <s v="16/11/2017"/>
    <n v="30"/>
    <s v="18/12/2017"/>
    <n v="32"/>
    <n v="385"/>
    <n v="381"/>
    <s v="Segun contrato 11739 aprobado bajo Resolución DOH Nº 4312 de fecha, 01.12.2017 , se estipulo que el valor del contrato seria de $747.728.415, monto que no fue modificado a lo largo del desarrollo del contrato._x000a_Contrato 11739 protocolizado con fecha 17/10/2017._x000a__x000a_El Gasto por Gestión Técnica y Administrativa de Nuevosur, fue aprobado por Resolución DOH Nº 4468 de fecha 11.12.2017 y se estipulo el valor de $108.420.620 que corresponde el 14.5% del valor del contrato."/>
    <s v="A SUMA ALZADA SIN REAJUSTE"/>
    <n v="1"/>
    <s v=""/>
    <s v=""/>
    <s v=""/>
    <s v=""/>
    <s v=""/>
    <s v=""/>
    <s v="SI"/>
    <s v="SERVICIO"/>
    <s v="Dirección de Obras Hidráulicas Maule."/>
    <n v="124098"/>
    <n v="0"/>
    <n v="0"/>
    <n v="0"/>
    <n v="0"/>
    <n v="855847"/>
    <n v="0"/>
    <n v="0"/>
    <n v="0"/>
    <n v="0"/>
    <n v="979945"/>
    <n v="136100"/>
    <n v="0"/>
    <n v="0"/>
    <n v="0"/>
    <n v="0"/>
    <n v="938612"/>
    <n v="0"/>
    <n v="0"/>
    <n v="0"/>
    <n v="0"/>
    <n v="1074712"/>
    <s v="Segun contrato 11739 aprobado bajo Resolución DOH Nº 4312 de fecha, 01.12.2017 , se estipulo que el valor del contrato seria de $747.728.415, monto que no fue modificado a lo largo del desarrollo del contrato._x000a__x000a_El Gasto por Gestión Técnica y Administrativa de Nuevosur, fue aprobado por Resolución DOH Nº 4468 de fecha 11.12.2017 y se estipulo el valor de $108.420.620 que corresponde el 14.5% del valor del contrato."/>
    <n v="108421"/>
    <n v="0"/>
    <n v="0"/>
    <n v="0"/>
    <n v="0"/>
    <n v="747729"/>
    <n v="0"/>
    <n v="0"/>
    <n v="0"/>
    <n v="0"/>
    <n v="856150"/>
    <s v="Segun contrato 11739 aprobado bajo Resolución DOH Nº 4312 de fecha, 01.12.2017 , se estipulo que el valor del contrato seria de $747.728.415, monto que no fue modificado a lo largo del desarrollo del contrato._x000a__x000a_El Gasto por Gestión Técnica y Administrativa de Nuevosur, fue aprobado por Resolución DOH Nº 4468 de fecha 11.12.2017 y se estipulo el valor de $108.420.620 que corresponde el 14.5% del valor del contrato."/>
    <n v="108421"/>
    <n v="0"/>
    <n v="0"/>
    <n v="0"/>
    <n v="0"/>
    <n v="747728"/>
    <n v="0"/>
    <n v="0"/>
    <n v="0"/>
    <n v="0"/>
    <n v="856149"/>
    <s v="Segun contrato 11739 aprobado bajo Resolución DOH Nº 4312 de fecha, 01.12.2017 , se estipulo que el valor del contrato seria de $747.728.415, monto que no fue modificado a lo largo del desarrollo del contrato._x000a__x000a_El Gasto por Gestión Técnica y Administrativa de Nuevosur, fue aprobado por Resolución DOH Nº 4468 de fecha 11.12.2017 y se estipulo el valor de $108.420.620 que corresponde el 14.5% del valor del contrato."/>
    <n v="138581"/>
    <x v="0"/>
    <n v="90871"/>
    <n v="0"/>
    <n v="0"/>
    <n v="0"/>
    <n v="0"/>
    <n v="626697"/>
    <n v="0"/>
    <n v="0"/>
    <n v="0"/>
    <n v="0"/>
    <n v="717568"/>
    <n v="91166"/>
    <n v="0"/>
    <n v="0"/>
    <n v="0"/>
    <n v="0"/>
    <n v="628738"/>
    <n v="0"/>
    <n v="0"/>
    <n v="0"/>
    <n v="0"/>
    <n v="719904"/>
    <s v=""/>
    <n v="139639"/>
    <n v="0"/>
    <n v="0"/>
    <n v="0"/>
    <n v="0"/>
    <n v="963017"/>
    <n v="0"/>
    <n v="0"/>
    <n v="0"/>
    <n v="0"/>
    <n v="1102656"/>
    <n v="0"/>
    <n v="111240"/>
    <n v="0"/>
    <n v="0"/>
    <n v="0"/>
    <n v="0"/>
    <n v="767170"/>
    <n v="0"/>
    <n v="0"/>
    <n v="0"/>
    <n v="0"/>
    <n v="878410"/>
    <n v="108717"/>
    <n v="0"/>
    <n v="0"/>
    <n v="0"/>
    <n v="0"/>
    <n v="749769"/>
    <n v="0"/>
    <n v="0"/>
    <n v="0"/>
    <n v="0"/>
    <n v="858486"/>
    <n v="-20.336895641070285"/>
    <n v="-22.143805502350688"/>
    <n v="-22.143742010784862"/>
    <n v="-2.2681891144226474"/>
    <m/>
    <n v="4769.3666666666668"/>
    <n v="4165.3833333333332"/>
    <s v="Los montos contratados y costos reales del proyecto tuvieron bajas respecto a lo recomendado de 30,34% y 22,14% respectivamente. Esta variación entre el monto recomendado y el contratado es por efecto de la licitación y depende principalmente de los valores de mercado,_x000a_La variación entre el monto contratado y el pagado se debe sólo a la deflactación de la moneda, pues parte de lo pagado esta en distinta moneda que lo contratado, considerando que el contrato es a suma alzada y en sin reajustes._x000a_El proyecto no presenta reevaluaciones ni modificaciones inferiores al 10%."/>
    <s v="Variación Mayor al -20%"/>
    <s v="Variación Mayor al -20%"/>
    <s v="Mediano"/>
    <s v="Mediano"/>
    <s v="LORETO FERNÁNDEZ BASTÍAS"/>
    <x v="0"/>
    <s v=" "/>
    <s v=""/>
    <s v="LOURDES VELEZ"/>
    <s v="DEPARTAMENTO DE ESTUDIOS - MDS"/>
    <s v="NO"/>
    <m/>
    <m/>
    <m/>
    <s v=" "/>
    <x v="1"/>
    <s v="NO"/>
    <m/>
    <m/>
    <m/>
    <m/>
    <s v="No se efectuaron reevaluaciones ni modificaciones inferiores al 10%."/>
    <x v="0"/>
    <s v="VALOR ACTUALIZADO COSTOS INV. OPER. Y MANTEN."/>
    <n v="862138"/>
    <n v="707162"/>
    <n v="-17.975776499817897"/>
    <x v="0"/>
    <s v="COSTO ANUAL EQUIVALENTE"/>
    <n v="75165"/>
    <n v="61654"/>
    <n v="-17.975121399587579"/>
    <s v="Los indicadores económicos disminuyen debido a que el proyectos terminó con menores costos reales."/>
    <x v="0"/>
    <s v="El proyecto se ejecutó en un plazo total de 13 meses, un 30% sobre el plazo total recomendado originalmente. El aumento de plazos se debe a situaciones que podrían entorpecer el normal curso de la obra, no quedando explicitado. Los aumentos de plazo solicitados por la empresa contratista aumentaron significativamente el tiempo de ejecución de las obras. _x000a_En relación a los costos, estos fueron inferiores, tanto contratados como gastados, dado principalmente por haber adjudicado a la empresa contratista por un monto inferior al recomendado y los precios de mercado. El proyecto no tuvo reevaluaciones ni modificaciones inferiores al 10%._x000a_En relación a la magnitud, se construyeron los 180 arranques estipulados en el diseño original. _x000a_En conclusión, el proyecto se ejecutó conforme a lo recomendado y no sufrió modificaciones de montos ni cantidad respecto a lo contratado."/>
    <s v="PEDRO MORA VALENZUELA"/>
    <s v="SEREMI DE DESARROLLO SOCIAL REGION DEL MAULE"/>
    <s v="LOURDES VELEZ"/>
    <s v="DEPARTAMENTO DE ESTUDIOS - MDS"/>
  </r>
  <r>
    <s v="30100083-0"/>
    <s v="REPOSICION OFICINA DEL REGISTRO CIVIL DE LOS ANGELES              "/>
    <x v="2"/>
    <x v="2"/>
    <s v="BIO BIO"/>
    <s v="LOS ANGELES"/>
    <s v="8 - REGION DEL BIO BIO"/>
    <x v="9"/>
    <x v="15"/>
    <x v="60"/>
    <x v="0"/>
    <x v="0"/>
    <s v="SERVICIO DE REGISTRO CIVIL E IDENTIFICACION"/>
    <s v="MINISTERIO DE JUSTICIA Y DERECHOS HUMANOS"/>
    <s v="MINISTERIO"/>
    <s v="FINALIZADO"/>
    <x v="1"/>
    <s v="DISEÑO"/>
    <s v="REPOSICIÓN OFICINA AFECTADA POR TERREMOTO DEL 27 DE FEBRERO DE 2010.  ADEMÁS  LA OFICINA DAÑADA NO CUENTA CON CONDICIONES ADECUADAS PARA LA ATENCIÓN DE PÚBLICO MASIVO, ASÍ COMO PARA BRINDAR SEGURIDAD A FUNCIONARIOS Y PÚBLICO EN GENERAL."/>
    <s v="EL PROYECTO CONSISTE EN EL LA CONSTRUCCIÓN Y EQUIPAMIENTO DEL EDIFICIO DESTINADO A LA OFICINA DEL REGISTRO CIVIL E IDENTIFICACIÓN DE LOS ÁNGELES UNA SUPERFICIE TOTAL DE 691 M2 CONFORME A DISEÑO DESARROLLADO CON LA VARIABLE DE EFICIENCIA ENERGÉTICA Y DE UNA ESTRUCTURA DE HORMIGÓN ARMADO."/>
    <n v="198665"/>
    <s v="EDIFICACION PUBLICA"/>
    <s v="RECONSTRUCCION SISMO 2010"/>
    <s v=" "/>
    <n v="11"/>
    <n v="0"/>
    <s v="No hubo contrato de consultarías. No se adjudica la consultaría ID 825-22-le16  debido al poco tiempo que queda de ejecución de obras civiles."/>
    <n v="-100"/>
    <n v="2"/>
    <n v="1"/>
    <s v="Se demoran las cotizaciones y ordenes de compra por esto se retrasó el plazo recomendado"/>
    <n v="-50"/>
    <n v="2"/>
    <n v="0"/>
    <s v="No hay modificaciones"/>
    <n v="-100"/>
    <m/>
    <m/>
    <m/>
    <m/>
    <n v="12"/>
    <n v="45"/>
    <s v="Se produce demora, ya que se generan viáticos en la recepción definitiva, esto incluido el plazo contractual aumentado con 4 modificaciones, genera la diferencia entre el plazo recomendado y el real"/>
    <n v="275"/>
    <n v="16"/>
    <n v="15"/>
    <s v="O.Civiles Res. n°1 del 17.02.2016 que adjudica a Julio Riquelme Rodriguez por un monto de $943.440.880 y un plazo de 330 días_x000a_Res. 290 del 14.03.2017 modif 1 que aumenta plazo 30 días por espera de respuesta de mandante_x000a_Res 396 del 31.03.2017 modif 2 aumento efectivo 7.299 +45 días se aumenta a precio convenido  superficie de pintura intumescente para estructura de techo y se repara muro medianero con estuco hidrofugo. se aumenta a precio de contrato  estructura de acero de cubierta. Se disminuye perfil omega de cubierta y planchas de policarbonato_x000a_Res 676 del 19.05.2017 modif 3 que aumenta plazo + 20 días en espera de respuesta a modificación por parte del mandante_x000a_Res 766 del 07.06.2017 modif 4 que aumenta plazo +45 días "/>
    <n v="-6.25"/>
    <s v="Variación de -30% a -0%"/>
    <n v="4"/>
    <n v="140"/>
    <m/>
    <m/>
    <m/>
    <m/>
    <m/>
    <m/>
    <m/>
    <m/>
    <m/>
    <m/>
    <m/>
    <m/>
    <n v="24"/>
    <n v="24"/>
    <n v="45"/>
    <n v="45"/>
    <n v="0"/>
    <s v="Se producen 4 modificaciones de contrato, la principal fue para cumplir con la normativa vigente de resistencia al fuego. "/>
    <n v="87.5"/>
    <n v="87.5"/>
    <s v="El proyecto se ejecutó en un plazo total de 45 meses, un 87.50% sobre el plazo originalmente recomendado. El contrato de obras civiles presentó aumentos de plazo que totalizaron un aumento de 140 días en la ejecución. Según informa la institución técnica, este aumento se debe trabajos extraordinarios por aumento de la superficie de pintura intumescente para estructura de techo y reparación de muro medianero con estuco hidrofugo._x000a_En cuanto a los equipamientos, el aumento del plazo se debe a las demoras en las las cotizaciones y ordenes de compra."/>
    <s v="Variación del 50% al 100%"/>
    <s v="Mayor a 3 años"/>
    <s v="21/04/2016"/>
    <n v="1012731"/>
    <n v="10240"/>
    <n v="1022971"/>
    <n v="115982"/>
    <n v="906989"/>
    <s v="O.Civiles Res. n°1 del 17.02.2016 que adjudica a Julio Riquelme Rodriguez por un monto de $943.440.880 y un plazo de 330 días"/>
    <s v="BIP &gt; SIGFE"/>
    <x v="1"/>
    <n v="691"/>
    <n v="691"/>
    <n v="100"/>
    <s v="no hubo modificación de superficie"/>
    <s v="EL PROYECTO NO PRESENTA VARIACIONES EN SU MAGNITUD"/>
    <x v="2"/>
    <s v="obs generales limpieza de guardapolvos, rasgos de ventanas, antepechos y perfiles de aluminio, rotulación de circuitos eléctricos, falta sello y frague en baños entre otros "/>
    <s v="20/10/2017"/>
    <s v="recibida sin observaciones "/>
    <s v="09/11/2018"/>
    <s v="SI"/>
    <s v="13/05/2018"/>
    <s v="no existen observaciones y no se han producido anomalías que afecten la operación del proyecto"/>
    <s v=""/>
    <x v="0"/>
    <s v="El proyecto se desarrolla de manera normal, lo que podemos indicar es que en su inicio fue necesario una aprobación de la Seremi de Transporte para poder cumplir con la normativa vigente, estacionamientos y señaletica vigente."/>
    <s v="MARIA GABRIELA ZAPATA"/>
    <x v="24"/>
    <s v="HERNAN OSVALDO SEPULVEDA CISTERNAS"/>
    <s v="SEREMI DE DESARROLLO SOCIAL REGION DEL BIO BIO"/>
    <s v="LOURDES VELEZ"/>
    <s v="DEPARTAMENTO DE ESTUDIOS - MDS"/>
    <s v="31/12/2014"/>
    <s v="06/01/2015"/>
    <n v="6"/>
    <s v="08/05/2015"/>
    <n v="122"/>
    <s v="07/10/2015"/>
    <n v="152"/>
    <s v="12/04/2016"/>
    <n v="188"/>
    <s v="12/04/2016"/>
    <n v="188"/>
    <s v="21/04/2016"/>
    <n v="9"/>
    <s v="21/05/2016"/>
    <n v="30"/>
    <n v="507"/>
    <n v="501"/>
    <s v="Se utilizaron los antecedentes entregados por la institución financiera. "/>
    <s v="A SUMA ALZADA SIN REAJUSTE"/>
    <n v="1"/>
    <s v=""/>
    <s v=""/>
    <s v=""/>
    <s v=""/>
    <s v=""/>
    <s v=""/>
    <s v="SI"/>
    <s v="SERVICIO DE REGISTRO CIVIL E IDENTIFICACION"/>
    <s v="LA UNIDAD TÉCNICA ES LA DIRECCIÓN DE ARQUITECTURA DEL M.O.P."/>
    <n v="27501"/>
    <n v="47482"/>
    <n v="3781"/>
    <n v="0"/>
    <n v="9941"/>
    <n v="792858"/>
    <n v="0"/>
    <n v="0"/>
    <n v="0"/>
    <n v="0"/>
    <n v="881563"/>
    <n v="28329"/>
    <n v="48912"/>
    <n v="3895"/>
    <n v="0"/>
    <n v="10240"/>
    <n v="816729"/>
    <n v="0"/>
    <n v="0"/>
    <n v="0"/>
    <n v="0"/>
    <n v="908105"/>
    <s v=""/>
    <n v="0"/>
    <n v="42192"/>
    <n v="0"/>
    <n v="0"/>
    <n v="10240"/>
    <n v="970540"/>
    <n v="0"/>
    <n v="0"/>
    <n v="0"/>
    <n v="0"/>
    <n v="1022972"/>
    <s v=""/>
    <n v="0"/>
    <n v="42192"/>
    <n v="0"/>
    <n v="0"/>
    <n v="10240"/>
    <n v="970539"/>
    <n v="0"/>
    <n v="0"/>
    <n v="0"/>
    <n v="0"/>
    <n v="1022971"/>
    <s v=""/>
    <n v="906989"/>
    <x v="0"/>
    <n v="0"/>
    <n v="0"/>
    <n v="0"/>
    <n v="0"/>
    <n v="0"/>
    <n v="115982"/>
    <n v="0"/>
    <n v="0"/>
    <n v="0"/>
    <n v="0"/>
    <n v="115982"/>
    <n v="0"/>
    <n v="0"/>
    <n v="0"/>
    <n v="0"/>
    <n v="0"/>
    <n v="118997"/>
    <n v="0"/>
    <n v="0"/>
    <n v="0"/>
    <n v="0"/>
    <n v="118997"/>
    <s v=""/>
    <n v="33343"/>
    <n v="57568"/>
    <n v="4584"/>
    <n v="0"/>
    <n v="12052"/>
    <n v="961270"/>
    <n v="0"/>
    <n v="0"/>
    <n v="0"/>
    <n v="0"/>
    <n v="1068817"/>
    <n v="0"/>
    <n v="0"/>
    <n v="42192"/>
    <n v="0"/>
    <n v="0"/>
    <n v="11037"/>
    <n v="1025647"/>
    <n v="0"/>
    <n v="0"/>
    <n v="0"/>
    <n v="0"/>
    <n v="1078876"/>
    <n v="0"/>
    <n v="42192"/>
    <n v="0"/>
    <n v="0"/>
    <n v="11037"/>
    <n v="1001473"/>
    <n v="0"/>
    <n v="0"/>
    <n v="0"/>
    <n v="0"/>
    <n v="1054702"/>
    <n v="0.94113398271171711"/>
    <n v="-1.3206189647058331"/>
    <n v="4.1822796924901429"/>
    <n v="-2.2406652849817799"/>
    <m/>
    <n v="1526.3415340086831"/>
    <n v="1449.3096960926193"/>
    <s v="LOS MONTOS CONTRATADOS Y COSTOS TOTALES DEL PROYECTO NO PRESENTAN VARIACIONES SIGNIFICATIVAS EN RELACIÓN A LOS MONTOS RECOMENDADOS ORIGINALMENTE. SI BIEN, EL PROYECTO NO PRESENTA REVALUACIONES, SE REALIZARON MODIFICACIONES DE CONTRATO MENORES DE AUMENTOS Y DISMINUCIÓN DE OBRAS QUE NO AMERITABAN  REVALUAR. SEGÚN INFORMA LA INSTITUCIÓN FINANCIERA, LAS MODIFICACIONES SEÑALADAS SON PRODUCTO DE TRABAJOS EXTRAORDINARIOS PARA CUMPLIR CON LA NORMA VIGENTE DE RESISTENCIA AL FUEGO._x000a_SEGÚN SE OBSERVA EN LA INFORMACIÓN ENTREGADA POR LAS INSTITUCIONES TÉCNICA Y FINANCIERA, NO SE HIZO USO DE LOS ÍTEMS DE CONSULTORÍAS Y EQUIPOS.  "/>
    <s v="Variación de 0 a +-10%"/>
    <s v="Variación de 0 a +-10%"/>
    <s v="Mediano"/>
    <s v="Grande"/>
    <s v=""/>
    <x v="34"/>
    <s v="HERNAN OSVALDO SEPULVEDA CISTERNAS"/>
    <s v="SEREMI DE DESARROLLO SOCIAL REGION DEL BIO BIO"/>
    <s v="LOURDES VELEZ"/>
    <s v="DEPARTAMENTO DE ESTUDIOS - MDS"/>
    <s v="SI"/>
    <n v="1068818"/>
    <n v="30669"/>
    <n v="2.8694314654131947"/>
    <s v="El proyecto sufre un aumento para cumplir con requerimientos técnicos de la normativa de resistencia al fuego_x000a_Res. 290 del 14.03.2017 modif 1 que aumenta plazo 30 días por espera de respuesta de mandante_x000a_Res 396 del 31.03.2017 modif 2 aumento efectivo 7.299 +45 días se aumenta a precio convenido  superficie de pintura intumescente para estructura de techo y se repara muro medianero con estuco hidrofugo. se aumenta a precio de contrato  estructura de acero de cubierta. Se disminuye perfil omega de cubierta y planchas de policarbonato_x000a_Res 676 del 19.05.2017 modif 3 que aumenta plazo + 20 días en espera de respuesta a modificación por parte del mandante_x000a_Res 766 del 07.06.2017 modif 4 que aumenta plazo +45 días "/>
    <x v="0"/>
    <s v="NO"/>
    <m/>
    <m/>
    <m/>
    <m/>
    <s v="EL PROYECTO NO PRESENTA REVALUACIONES._x000a_SE REALIZARON MODIFICACIONES DE CONTRATO MENORES DE AUMENTOS Y DISMINUCIÓN DE OBRAS QUE NO AMERITABAN  REVALUAR._x000a_SEGÚN INFORMA LA INSTITUCIÓN FINANCIERA, LAS MODIFICACIONES SEÑALADAS SON PRODUCTO DE TRABAJOS EXTRAORDINARIOS PARA CUMPLIR CON LA NORMA VIGENTE DE RESISTENCIA AL FUEGO."/>
    <x v="0"/>
    <s v="VAN SOCIAL"/>
    <n v="3021172"/>
    <n v="2735975"/>
    <n v="-9.4399458223497383"/>
    <x v="0"/>
    <s v=""/>
    <m/>
    <m/>
    <m/>
    <s v="NO EXISTEN VARIACIONES SIGNIFICATIVAS EN LOS INDICADORES ECONÓMICOS"/>
    <x v="1"/>
    <s v="RESPECTO DE LOS PLAZOS, EL PROYECTO SUFRIÓ GRANDES VARIACIONES, LAS CUALES RESPONDEN PRINCIPALMENTE A UNA ADECUACIÓN DE LA OBRA A LA NORMATIVA ANTI INCENDIOS Y RETRASO EN LOS PROCESOS DE ADQUISICIÓN DE LOS EQUIPAMIENTOS._x000a_RESPECTO DE LA MAGNITUD NO HAY VARIACIONES, CONSTRUYÉNDOSE LOS 691 METROS CUADRADOS ESTIPULADOS EN EL DISEÑO ORIGINAL. _x000a_RESPECTO DEL GASTO, EL PROYECTO NO TIENE VARIACIONES SIGNIFICATIVAS EN RELACIÓN A LOS MONTOS RECOMENDADOS. SI BIEN, EL PROYECTO NO PRESENTA REVALUACIONES, SE REALIZARON MODIFICACIONES DE CONTRATO MENORES DE AUMENTOS Y DISMINUCIÓN DE OBRAS QUE NO AMERITABAN  REVALUAR. SEGÚN INFORMA LA INSTITUCIÓN FINANCIERA, LAS MODIFICACIONES SEÑALADAS SON PRODUCTO DE TRABAJOS EXTRAORDINARIOS PARA CUMPLIR CON LA NORMA VIGENTE DE RESISTENCIA AL FUEGO._x000a_SEGÚN SE OBSERVA EN LA INFORMACIÓN ENTREGADA POR LAS INSTITUCIONES TÉCNICA Y FINANCIERA, NO SE HIZO USO DE LOS ÍTEMS DE CONSULTORÍAS Y EQUIPOS."/>
    <s v="HERNAN OSVALDO SEPULVEDA CISTERNAS"/>
    <s v="SEREMI DE DESARROLLO SOCIAL REGION DEL BIO BIO"/>
    <s v="LOURDES VELEZ"/>
    <s v="DEPARTAMENTO DE ESTUDIOS - MDS"/>
  </r>
  <r>
    <s v="30086566-0"/>
    <s v="REPOSICION CENTRO DE SALUD FAMILIAR ALFREDO GANTZ MANN, LA UNION"/>
    <x v="3"/>
    <x v="3"/>
    <s v="DEL RANCO"/>
    <s v="LA UNION - REGION XIV "/>
    <s v="14 - REGION DE LOS RIOS"/>
    <x v="1"/>
    <x v="1"/>
    <x v="7"/>
    <x v="0"/>
    <x v="0"/>
    <s v="MINISTERIO DE SALUD"/>
    <s v="MINISTERIO DE SALUD"/>
    <s v="MINISTERIO"/>
    <s v="FINALIZADO"/>
    <x v="1"/>
    <s v="DISEÑO"/>
    <s v="DE ACUERDO A LAS POLITICAS DE SALUD, ESTA INICIATIVA PERMITIRA SATISFACER LAS NECESIDADES DE LA POBLACION DE LA CIUDAD DE LA UNION Y ENTREGAR UNA ORIENTACION FAMILIAR A LA SALUD COMUNAL "/>
    <s v="SE CONSTRUIRA UN EDIFICIO EN DOS NIVELES, DE HORMIGÓN ARMADO, DE UNA SUPERFICIE TOTAL DE 2.479 M2, DISTRIBUIDOS EN ÁREA CLÍNICA, AREA DE_x000a_APOYO TECNICO, AREA ADMINISTRATIVA Y AREA DE SERVICIOS GENERALES. INCLUYE EQUIPAMIENTO Y EQUIPOS,_x000a_SU CONSTRUCCION CUMPLE CON LA NORMA SÍSMICA Y NORMATIVA VIGENTE DEL MINSAL. "/>
    <n v="28827"/>
    <s v=" "/>
    <s v=" "/>
    <s v=" "/>
    <n v="14"/>
    <n v="14"/>
    <s v="Se genera termino anticipado del contrato por no existir certeza respecto a la disponibilidad presupuestaria._x000a_Res.58/12.01.2018"/>
    <n v="0"/>
    <n v="5"/>
    <n v="15"/>
    <s v="La variación  se produce por la compra de computadores e impresoras la cual se programó para 2018 en concordancia con los plazos de termino de las obras civiles."/>
    <n v="200"/>
    <n v="7"/>
    <n v="14"/>
    <s v="La variación  se produce por la compra de computadores e impresoras la cual se programó para 2018 en concordancia con los plazos de termino de las obras civiles."/>
    <n v="100"/>
    <m/>
    <m/>
    <m/>
    <m/>
    <n v="14"/>
    <n v="16"/>
    <s v="Se relaciona directamente con el aumento de plazo de las obras civiles."/>
    <n v="14.285714285714279"/>
    <n v="14"/>
    <n v="18"/>
    <s v="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
    <n v="28.57142857142858"/>
    <s v="Variación de 0 a 30%"/>
    <n v="1"/>
    <n v="120"/>
    <m/>
    <m/>
    <m/>
    <m/>
    <m/>
    <m/>
    <m/>
    <m/>
    <m/>
    <m/>
    <m/>
    <m/>
    <n v="18"/>
    <n v="18"/>
    <n v="24"/>
    <n v="24"/>
    <n v="0"/>
    <s v="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 "/>
    <n v="33.333333333333329"/>
    <n v="33.333333333333329"/>
    <s v="La unidad técnica informa que el retraso en la ejecución de las obras civiles obedece principalmente a la indefiniciones presentadas en el diseño del proyecto y evidente falta de solvencia económica de la empresa constructora, la cual al término de la obra se declaró en quiebra, alcanzándose a recepcionar la obra sin observaciones. ademas de lo anterior se autorizo un incremento de 120 días para la conexión del sistema de alcantarillado realizado por la empresa ESSAL.La variación entre lo recomendado y lo real para el ítem obras civiles fue de un 28,57%._x000a_Los resultados de variación entre el plazo recomendado y real, son significativos para el ítem Equipamiento y Equipos, con un 203,3 y 93,8% de variación respectivamente. _x000a_El ítem Consultorías se ajusto al plazo recomendado. "/>
    <s v="Variación de 30% al 50%"/>
    <s v="Dos Años"/>
    <s v="12/08/2016"/>
    <n v="4636252"/>
    <n v="2272"/>
    <n v="4638524"/>
    <n v="4418018"/>
    <n v="220506"/>
    <s v="El gasto total registrado en SIGFE es de M$ 4.6368.524.- _x000a_Adicionalmente se pagó con recursos propios por falta de disponibilidad presupuestaria  M$13.330.- correspondiente a obras civiles, monto no registrado dentro del costo total del proyecto"/>
    <s v="BIP &gt; SIGFE"/>
    <x v="1"/>
    <n v="2479"/>
    <n v="2479"/>
    <n v="100"/>
    <s v="No aplica."/>
    <s v="No hay diferencia en las magnitudes."/>
    <x v="2"/>
    <s v="Con fecha 21.11.2018  la comisión de recepción revisa la obra concluyendo que existen observaciones por reparar, posteriormente la comisión  verifica el día 03.01.2019 algunas observaciones pendientes, las cuales finalmente fueron subsanadas con fecha 14-02-2019._x000a_Res. 2671/03.05.2019"/>
    <s v="14/02/2019"/>
    <s v="Conforme a las Bases Administrativas la Recepción definitiva se realiza un año después de la recepción provisoria, debiendo en este caso efectuarse el 14.02.2020"/>
    <s v=""/>
    <s v="NO"/>
    <s v=""/>
    <s v=""/>
    <s v="Pendiente la Autorización Sanitaria."/>
    <x v="1"/>
    <s v="Durante el transcurso de la ejecución de las obras civiles se detectó que el diseño del proyecto no se encontraba terminado, lo cual retraso la obra y la operación del proyecto."/>
    <s v="JONATHAN RETTIG RIOS"/>
    <x v="93"/>
    <s v=" "/>
    <s v=""/>
    <s v=" "/>
    <s v=""/>
    <s v="13/10/2014"/>
    <s v="13/10/2014"/>
    <n v="0"/>
    <s v="13/05/2016"/>
    <n v="578"/>
    <s v="01/08/2016"/>
    <n v="80"/>
    <s v="22/07/2016"/>
    <m/>
    <s v="11/08/2016"/>
    <n v="10"/>
    <s v="12/08/2016"/>
    <n v="1"/>
    <s v="31/08/2016"/>
    <n v="19"/>
    <n v="688"/>
    <n v="688"/>
    <s v="Hubo cambio en la linea de financiamiento desde FNDR  a financiamiento con fondos sectoriales."/>
    <s v="A SUMA ALZADA SIN REAJUSTE"/>
    <n v="3"/>
    <s v=""/>
    <s v=""/>
    <s v=""/>
    <s v=""/>
    <s v="SI"/>
    <s v="SERVICIO"/>
    <s v="SI"/>
    <s v="SERVICIO"/>
    <s v="Obtuvo RS de diseño en con fecha 10/09/2010"/>
    <n v="55200"/>
    <n v="136534"/>
    <n v="109473"/>
    <n v="0"/>
    <n v="2000"/>
    <n v="2648594"/>
    <n v="0"/>
    <n v="0"/>
    <n v="0"/>
    <n v="0"/>
    <n v="2951801"/>
    <n v="55200"/>
    <n v="136534"/>
    <n v="109473"/>
    <n v="0"/>
    <n v="2000"/>
    <n v="2648594"/>
    <n v="0"/>
    <n v="0"/>
    <n v="0"/>
    <n v="0"/>
    <n v="2951801"/>
    <s v="Sin observaciones"/>
    <n v="71888"/>
    <n v="164717"/>
    <n v="128136"/>
    <n v="0"/>
    <n v="2272"/>
    <n v="4271512"/>
    <n v="0"/>
    <n v="0"/>
    <n v="0"/>
    <n v="0"/>
    <n v="4638525"/>
    <s v="El monto contratado de Obras Civiles considera el monto por la ejecución de las obras civiles y el pago del AFR pagado a ESSAL  por la conexión al sistema de agua potable y alcantarillado._x000a__x000a_Por término anticipado del contrato se disminuye el monto  contratado en consultarías._x000a_."/>
    <n v="71888"/>
    <n v="164716"/>
    <n v="128136"/>
    <n v="0"/>
    <n v="2272"/>
    <n v="4271512"/>
    <n v="0"/>
    <n v="0"/>
    <n v="0"/>
    <n v="0"/>
    <n v="4638524"/>
    <s v="El ingreso de la totalidad de los gastos se realiza en base a lo contabilizado en SIGFE, por lo tanto se desconoce el motivo por el cual este sistema  presenta una diferencia por un total de M$ 220.506.- entre el gasto corregido y el total SIGFE."/>
    <n v="220506"/>
    <x v="0"/>
    <n v="71888"/>
    <n v="125159"/>
    <n v="124055"/>
    <n v="0"/>
    <n v="2272"/>
    <n v="4094644"/>
    <n v="0"/>
    <n v="0"/>
    <n v="0"/>
    <n v="0"/>
    <n v="4418018"/>
    <n v="74216"/>
    <n v="128413"/>
    <n v="127281"/>
    <n v="0"/>
    <n v="2371"/>
    <n v="4226451"/>
    <n v="0"/>
    <n v="0"/>
    <n v="0"/>
    <n v="0"/>
    <n v="4558732"/>
    <s v=""/>
    <n v="66925"/>
    <n v="165535"/>
    <n v="132726"/>
    <n v="0"/>
    <n v="2425"/>
    <n v="3211186"/>
    <n v="0"/>
    <n v="0"/>
    <n v="0"/>
    <n v="0"/>
    <n v="3578797"/>
    <n v="4979177"/>
    <n v="75459"/>
    <n v="168882"/>
    <n v="131362"/>
    <n v="0"/>
    <n v="2370"/>
    <n v="4412332"/>
    <n v="0"/>
    <n v="0"/>
    <n v="0"/>
    <n v="0"/>
    <n v="4790405"/>
    <n v="74217"/>
    <n v="168089"/>
    <n v="131242"/>
    <n v="0"/>
    <n v="2370"/>
    <n v="4405389"/>
    <n v="0"/>
    <n v="0"/>
    <n v="0"/>
    <n v="0"/>
    <n v="4781307"/>
    <n v="33.855175356411671"/>
    <n v="33.600955851924553"/>
    <n v="37.188845491977119"/>
    <n v="-0.18992131145487701"/>
    <n v="-3.9739499118026989"/>
    <n v="1928.7240822912465"/>
    <n v="1777.0830980233966"/>
    <s v="El proyecto de reposición centro de salud familiar Alfredo Gantz Mann de la comuna de la unión, ha sido publicado en dos oportunidades en la plataforma mercado público, siendo en la primera instancia declarada desierta la licitación, debido a que el presupuesto ofertado supero el presupuesto disponible. esta situación se reitera en el segundo proceso licitatorio, razón por la cual es solicitada la autorización para el aumento de presupuesto, que permitirá adjudicar las obras a la empresa Ingetal, ingeniería y construcción s.a., única oferente de este segundo proceso, quien, según informa la unidad técnica, cumple con todos los antecedentes administrativos y requisitos exigidos. _x000a_La principal variación entre los montos recomendados y reales es del ítem obras civiles, en la que el monto real es un 37,4% superior al recomendado."/>
    <s v="Variación Mayor a 20%"/>
    <s v="Variación Mayor a 20%"/>
    <s v="Grande"/>
    <s v="Grande"/>
    <s v="DAYAN GARCES CATALÁN"/>
    <x v="1"/>
    <s v=" "/>
    <s v=""/>
    <s v=" "/>
    <s v=""/>
    <s v="SI"/>
    <n v="3578797"/>
    <n v="131408"/>
    <n v="3.6718483892771792"/>
    <s v="Aumento de contrato de obras civiles efectuados en el año 2017 por M$76.872.- y en 2018 por M$54.536.-_x000a_Del total M$13.330.- fueron pagados con recursos propios."/>
    <x v="0"/>
    <s v="SI"/>
    <n v="1"/>
    <n v="3578812"/>
    <n v="4979177"/>
    <n v="39.129325597432896"/>
    <s v="El proyecto de reposición centro de salud familiar Alfredo Gantz Mann de la comuna de la unión, ha sido publicado en dos oportunidades en la plataforma mercado público, siendo en la primera instancia declarada desierta la licitación, debido a que el presupuesto ofertado supero el presupuesto disponible. esta situación se reitera en el segundo proceso licitatorio, razón por la cual es solicitada la autorización para el aumento de presupuesto, que permitirá adjudicar las obras a la empresa Ingetal, ingeniería y construcción s.a., única oferente de este segundo proceso, quien, según informa la unidad técnica, cumple con todos los antecedentes administrativos y requisitos exigidos."/>
    <x v="1"/>
    <s v="COSTO EQUIVALENTE POR ATENCION"/>
    <n v="6.24"/>
    <n v="6.51"/>
    <n v="4.3269230769230616"/>
    <x v="2"/>
    <s v=""/>
    <m/>
    <m/>
    <m/>
    <s v="El proyecto fue reevaluado para ser adjudicado, esto aumento en indicador Costo Equivalente por Atención de M$ 6,24 a M$ 6,51."/>
    <x v="1"/>
    <s v=""/>
    <s v="HECTOR ISRAEL GONZALEZ JARAMILLO"/>
    <s v="SEREMI DE DESARROLLO SOCIAL REGION DE LOS RIOS"/>
    <s v="FERNANDA MATURANA DIAZ"/>
    <s v="DEPARTAMENTO DE ESTUDIOS - MDS"/>
  </r>
  <r>
    <s v="30098066-0"/>
    <s v="REPOSICION CENTRO DE MINEROS NATALES"/>
    <x v="13"/>
    <x v="13"/>
    <s v="ULTIMA ESPERANZA"/>
    <s v="NATALES"/>
    <s v="12 - REGION DE MAGALLANES Y ANTARTICA CHILENA"/>
    <x v="2"/>
    <x v="20"/>
    <x v="61"/>
    <x v="1"/>
    <x v="1"/>
    <s v="GOBIERNO REGIONAL - REGION DE MAGALLANES Y ANTARTICA CHILENA"/>
    <s v="GOBIERNO REGIONAL"/>
    <s v="GOBIERNO REGIONAL"/>
    <s v="FINALIZADO"/>
    <x v="1"/>
    <s v="PERFIL"/>
    <s v="EL ACTUAL CENTRO DE MINEROS FUNDADO EN EL AÑO 1972, ES UNA INFRAESTRUCTURA DE MADERA QUE HA CUMPLIDO SU VIDA UTIL SUS INSTALACIONES SE ENCUENTRAN MUY DETERIORADAS Y NO PERMITEN UN MEJORAMIENTO NI REPARACION, EN CUALQUIER MOMENTTO PUEDE OCACIONAR RIESGOS PARA LAS PERSONAS QUE FRECUENTAN EL LUGAR"/>
    <s v="SE CONSIDERA LA CONSTRUCCIÓN DE UN EDIFICIO 2  PISOS, 491 M2, MAS UN ALTILLO DE 69.5 M2, AREA PATIO DE SERVICIO EN PRIMER PISO DE 9.5 M2 Y AREA CLUB EN SEGUNDO PISO DE 26.6 M2, LO QUE SUMADO DA UN TOTAL DE 596.6 M2 EN ESTRUCTURA DE HORMIGON ARMADO Y MADERA LAMINADA, QUE CONTARA CON: HALL, SALONES DE EVENTOS, BAÑOS HOMBRES, MUJERES Y DISCAPACITADOS, PATIO DE SERVICIO, COCINAS, COMEDOR, SALA DE REUNIONES, HABITACION PARA EL CUIDADOR, SALA CLUB, ALTILLO, AREAS VERDES, SALA DE CALDERAS, ENTRE OTROS."/>
    <n v="1050"/>
    <s v=" "/>
    <s v=" "/>
    <s v=" "/>
    <n v="10"/>
    <n v="31"/>
    <s v="LAS VARIACIONES EN LA DURACIÓN DE LA CONSULTORA ESTÁN ASOCIADAS A LOS AUMENTOS DE OBRA DE LAS OBRAS CIVILES"/>
    <n v="210"/>
    <n v="1"/>
    <n v="34"/>
    <s v="EL PRIMER CONTRATO FUE FINALIZADO POR INCUMPLIMIENTO DEL MISMO POR PARTE DE LA EMPRESA CONTRATISTA SEGÚN CONSTA EN DECRETO Nº0912 DE FECHA 21.06.2016. POSTERIORMENTE SE REEVALUO, LICITO Y CONTRATO CON FECHA 26.07.2017 A LA EMPRESA  SOCIEDAD COMERCIAL Y CONSTRUCTORA SUBIABRE Y CIA. LTDA. CON UN PLAZO DE EJECUCIÓN DE 232 DÍAS CORRIDOS, SIENDO LOS PLAZOS, HASTA LA RECEPCIÓN PROVISORIA, LOS SIGUIENTES._x000a_FECHA INICIO_x0009__x0009__x0009_17/08/2017_x0009__x0009_(DÍA 001)_x000a_FECHA TERMINO 1_x0009__x0009__x0009_05/04/2018_x0009__x0009_(DÍA 232)_x000a_PARALIZACIÓN TEMPORAL_x0009__x0009_31 DÍAS CORRIDOS_x0009__x000a_FECHA DE TERMINO_x0009_2_x0009__x0009_06/05/2018_x0009__x0009_DECRETO 1354/2017_x000a_AUMENTO PLAZO 1_x0009__x0009__x0009_30 DÍAS CORRIDOS_x0009_DECRETO 0490/2018_x000a_FECHA TERMINO 3_x0009__x0009__x0009_05/06/2018_x0009__x0009__x000a_AUMENTO PLAZO 2_x0009__x0009__x0009_30 DÍAS CORRIDOS_x0009_DECRETO 0692/2018_x000a_FECHA TERMINO 4_x0009__x0009__x0009_05/07/2018_x000a_RECEPCIÓN PROVISORIA_x0009__x0009_28/09/2018"/>
    <n v="3300"/>
    <m/>
    <m/>
    <s v=""/>
    <m/>
    <m/>
    <m/>
    <m/>
    <m/>
    <n v="1"/>
    <n v="1"/>
    <s v="NO EXISTEN VARIACIONES."/>
    <n v="0"/>
    <n v="10"/>
    <n v="37"/>
    <s v="EL PRIMER CONTRATO FUE FINALIZADO POR INCUMPLIMIENTO DEL MISMO POR PARTE DE LA EMPRESA CONTRATISTA SEGÚN CONSTA EN DECRETO Nº0912 DE FECHA 21.06.2016. POSTERIORMENTE SE REEVALUO, LICITO Y CONTRATO CON FECHA 26.07.2017 A LA EMPRESA  SOCIEDAD COMERCIAL Y CONSTRUCTORA SUBIABRE Y CIA. LTDA. CON UN PLAZO DE EJECUCIÓN DE 232 DÍAS CORRIDOS, SIENDO LOS PLAZOS, HASTA LA RECEPCIÓN PROVISORIA, LOS SIGUIENTES._x000a_FECHA INICIO_x0009__x0009__x0009_17/08/2017_x0009__x0009_(DÍA 001)_x000a_FECHA TERMINO 1_x0009__x0009__x0009_05/04/2018_x0009__x0009_(DÍA 232)_x000a_PARALIZACIÓN TEMPORAL_x0009__x0009_31 DÍAS CORRIDOS_x0009__x000a_FECHA DE TERMINO_x0009_2_x0009__x0009_06/05/2018_x0009__x0009_DECRETO 1354/2017_x000a_AUMENTO PLAZO 1_x0009__x0009__x0009_30 DÍAS CORRIDOS_x0009_DECRETO 0490/2018_x000a_FECHA TERMINO 3_x0009__x0009__x0009_05/06/2018_x0009__x0009__x000a_AUMENTO PLAZO 2_x0009__x0009__x0009_30 DÍAS CORRIDOS_x0009_DECRETO 0692/2018_x000a_FECHA TERMINO 4_x0009__x0009__x0009_05/07/2018_x000a_RECEPCIÓN PROVISORIA_x0009__x0009_28/09/2018"/>
    <n v="270"/>
    <s v="Variación &gt; al 100%"/>
    <n v="3"/>
    <n v="91"/>
    <m/>
    <m/>
    <m/>
    <m/>
    <m/>
    <m/>
    <m/>
    <m/>
    <m/>
    <m/>
    <m/>
    <m/>
    <n v="11"/>
    <n v="11"/>
    <n v="38"/>
    <n v="40"/>
    <n v="2"/>
    <s v="LAS DIFERENCIAS SE DEBEN AL TERMINO ANTICIPADO DEL PRIMER CONTRATO Y REEVALUACION DEL PROYECTO CON UNA NUEVA LICITACION Y CONTRATACIÓN DE LAS OBRAS.  LO ANTERIOR DE ACUERDO A LO INDICADO EN EL ITEM PLAZOS DE LA PRESENTA EVALUACIÓN EX POST."/>
    <n v="245.45454545454547"/>
    <n v="263.63636363636363"/>
    <s v="Para los ítems de obras y equipamiento, con fecha 11.09.2015, se suscribió un contrato entre la Municipalidad de Natales y la empresa Constructora ANDESCORP LTDA., con un plazo de ejecución de la obra de 240 días corridos. La entrega de terreno se realiza con fecha 08.10.2015. Posteriormente ante un incumplimiento de contrato por parte de la constructora, se decreta el término anticipado, mediante decreto alcaldicio 912 de fecha 21.06.2016, por los reiterados atrasos por parte de la empresa._x000a_Posterior a esto, el proyecto entra a re-evaluación, dado que con los recursos disponibles no es posible finalizar el proyecto._x000a_Con fecha 14.07.2017, se suscribe un nuevo contrato, con la empresa Sociedad Comercial y Constructora Subiabre y Cía Ltda. Por un plazo de ejecución de 232 días corridos._x000a_En el transcurso de la ejecución del segundo contrato, la iniciativa presentó tres ampliaciones de plazos (de 31, 30 y 30 días corridos), cuyos motivos se deben a una falta de control y programación, según lo establece la Unidad Técnica._x000a__x000a_El proyecto finalmente tuvo un plazo real de 40 meses (con tiempos muertos) lo que es un 263,6% mayor al plazo recomendado (11 meses). "/>
    <s v="Variación &gt; al 100%"/>
    <s v="Mayor a 3 años"/>
    <s v="17/08/2017"/>
    <n v="318214"/>
    <n v="0"/>
    <n v="318214"/>
    <n v="1080440"/>
    <n v="-762226"/>
    <s v="1ER CONTRATO_x000a_FECHA&lt;. 11.09.2015_x000a_MONTO: 548.624.035_x000a_2DO CONTRATO_x000a_FECHA: 26.07.2017_x000a_MONTO: 1.106.025.820"/>
    <s v="BIP &lt; SIGFE"/>
    <x v="1"/>
    <n v="596"/>
    <n v="596"/>
    <n v="100"/>
    <s v="NO EXISTEN DIFERENCIAS ENTRE MAGNITUD RECOMENDADA, CORREGIDA Y REAL."/>
    <s v="No hubo modificaciones en la magnitud."/>
    <x v="2"/>
    <s v="DECRETO ADJUDICACIÓN _x0009__x0009_Nº 1018/2017_x000a_CONTRATO NOTARIAL_x0009__x0009_16/08/2017_x000a_PLAZO CONTRACTUAL_x0009__x0009_232 DIAS CORRIDOS_x000a_FECHA INICIO_x0009__x0009__x0009_17/08/2017_x0009__x0009_(DIA 001)_x000a_FECHA TERMINO 1_x0009__x0009__x0009_05/04/2018_x0009__x0009_(DIA 232)_x000a_PARALIZACION TEMPORAL_x0009__x0009_31 DIAS CORRIDOS_x0009__x000a_FECHA DE TERMINO_x0009_2_x0009__x0009_06/05/2018_x0009__x0009_DECRETO 1354/2017_x000a_AUMENTO PLAZO 1_x0009__x0009__x0009_30 DIAS CORRIDOS_x0009_DECRETO 0490/2018_x000a_FECHA TERMINO 3_x0009__x0009__x0009_05/06/2018_x0009__x0009__x000a_AUMENTO PLAZO 2_x0009__x0009__x0009_30 DIAS CORRIDOS_x0009_DECRETO 0692/2018_x000a_FECHA TERMINO 4_x0009__x0009__x0009_05/07/2018_x000a_RECEPCION PROVISORIA_x0009__x0009_28/09/2018_x0009__x000a_RECEPCION DEFINITIVA_x0009__x0009_13 MESES POSTERIORES A RECEPCION PROVISORIA _x000a_MONTO DEL CONTRATO_x0009__x0009_$ 1.106.025.820_x000a_FINANCIAMIENTO_x0009__x0009__x0009_FNDR _x000a_ GARANTIA BUENA EJECUCION_x0009_POR EL 5% DEL VALOR  CONTRATO, A FAVOR DEL GOBIERNO REGIONAL DE MAGALLANES Y ANTARTICA CHILENA, con  vigencia mínima al 28/10/2019._x000a_La Comisión verifica que el Proyecto, se encuentra ejecutado conforme a las especificaciones, presupuesto y el diseño que fue ajustado y optimizado por el arquitecto consultor en espacialidad, funcionalidad, materialidad y normativas vigentes de accesibilidad universal y otros, una vez adjudicada la ejecución. Encontrándose la Obra de acuerdo a los términos contratado, sin costos adicionales para el Mandante, con un total de 491,00 m² construidos en tres niveles con la totalidad de recintos del programa arquitectónico contratado. _x000a__x000a_Al tiempo, la edificación cuenta con la debida dotación de agua potable, alcantarillado, electricidad, gas, calefacción y ascensor. Habiéndose repuesto los pavimentos estampados de la intersección de calle Blanco Encalada con Esmeralda que sufrieron daños durante el desarrollo de la Obra; así como la limpieza de elementos y el mejoramiento de encuentros terminaciones_x000a__x000a_Por lo que en este acto la Comisión procede a efectuar la Recepción Provisoria conforme con calificación Buena para el contratista (en la escala de Mérito, Buena, Suficiente, Regular y Mala), por los tiempos adicionales al plazo contractual producto de falta de control y programación."/>
    <s v="28/09/2018"/>
    <s v="TODAVÍA NO SE REALIZA LA RECEPCIÓN DEFINITIVA"/>
    <s v="28/10/2019"/>
    <s v="SI"/>
    <s v="29/09/2018"/>
    <s v="EL PROYECTO PRESENTA UNA OPERACIÓN NORMAL A LA FECHA."/>
    <s v=""/>
    <x v="0"/>
    <s v=""/>
    <s v="PABLO ANDRES VIDAL LEAL"/>
    <x v="94"/>
    <s v="JAVIER VERGARA SOTO"/>
    <s v="SEREMI DE DESARROLLO SOCIAL REGION DE MAGALLANES Y ANTARTICA CHILENA"/>
    <s v="FERNANDA MATURANA DIAZ"/>
    <s v="DEPARTAMENTO DE ESTUDIOS - MDS"/>
    <s v="08/10/2014"/>
    <s v="08/10/2014"/>
    <n v="0"/>
    <s v="26/11/2014"/>
    <n v="49"/>
    <d v="2015-06-11T00:00:00"/>
    <n v="197"/>
    <s v="11/09/2015"/>
    <n v="92"/>
    <s v="11/09/2015"/>
    <n v="92"/>
    <s v="08/10/2015"/>
    <n v="27"/>
    <s v="20/01/2016"/>
    <n v="104"/>
    <n v="469"/>
    <n v="469"/>
    <s v="las fechas ingresadas corresponden al primer contrato del proyecto. la demora del primer gasto es porque para la primera adjudicacion la empresa no presento la boleta de fiel cumplimiento del contrato. "/>
    <s v="A SUMA ALZADA SIN REAJUSTE"/>
    <n v="2"/>
    <s v=""/>
    <s v=""/>
    <s v=""/>
    <s v=""/>
    <s v="SI"/>
    <s v="MUNICIPIO"/>
    <s v="SI"/>
    <s v="MUNICIPIO"/>
    <s v="El proyecto tuvo dos postulaciones al SNI, pasando de Perfil a Diseño y posteriormente a Ejecución._x000a_Durante el proceso de diseño, no se respetaron los tamaños y monto consignados en la etapa de pre-inversión, lo cual dificultó la obtención de la recomendación favorable."/>
    <n v="8000"/>
    <n v="9202"/>
    <n v="0"/>
    <n v="0"/>
    <n v="500"/>
    <n v="539437"/>
    <n v="0"/>
    <n v="0"/>
    <n v="0"/>
    <n v="0"/>
    <n v="557139"/>
    <n v="8000"/>
    <n v="9202"/>
    <n v="0"/>
    <n v="0"/>
    <n v="500"/>
    <n v="539437"/>
    <n v="0"/>
    <n v="0"/>
    <n v="0"/>
    <n v="0"/>
    <n v="557139"/>
    <s v="los montos recomendados corresponden a la ficha idi inicial, sin la reevaluacion del proyecto."/>
    <n v="24416"/>
    <n v="50197"/>
    <n v="0"/>
    <n v="0"/>
    <n v="539"/>
    <n v="1604453"/>
    <n v="0"/>
    <n v="0"/>
    <n v="0"/>
    <n v="0"/>
    <n v="1679605"/>
    <s v="los montos contratados corresponden al contrato 1 y 2 del proyecto, para O. civiles  y Consultorias _x000a_Obras Civiles _x000a_Contrato 1 $548.624.035_x000a_Contrato 2 $1.106.025.820_x000a_Consultorias _x000a_Contrato 1 $8.000.000_x000a_Contrato 2 $16.416.000"/>
    <n v="24416"/>
    <n v="50197"/>
    <n v="0"/>
    <n v="0"/>
    <n v="539"/>
    <n v="1114860"/>
    <n v="0"/>
    <n v="0"/>
    <n v="0"/>
    <n v="0"/>
    <n v="1190012"/>
    <s v="Gastos: _x000a_Obras Civiles: _x000a_Contrato 1 $59.031.197_x000a_Est. Pago 1: $16.617.274, de fecha 20.01.2016_x000a_Est. Pago 2: $42.413.923, de fecha 04.04.2016_x000a__x000a_Contrato 2 $1.106.025.820_x000a_Est. Pago 1: $121.846.683, octubre 2017_x000a_Est. pago 2: $123.862.987, noviembre 2017_x000a_Est. pago 3: $148.448.684, enero 2018_x000a_Est. Pago 4 y 5: $195.696.184, febrero 2018_x000a_Est. Pago 6: $140.378.373, marzo 2018_x000a_Est. Pago 7: $113.952.801, abril 2018_x000a_Est. Pago 8: $154.174.812, julio 218_x000a_Est. Pago 9: $107.665.296, noviembre 2018_x000a__x000a_Consultoría: _x000a_Contrato 1 : $8.000.000_x000a_Est. Pago 1: $1.000.000, enero 2016_x000a_Est. Pago 2: $1.000.000, febrero 2016_x000a_Est. Pago 3: $1.000.000, marzo 2016_x000a_Est. Pago 4: $1.000.000, abril 2016_x000a_Est. Pago 5: $1.000.000, mayo 2016_x000a_Est. Pago 6: $1.000.000, junio 2016_x000a_Est. Pago 7: $1.000.000, julio 2016_x000a_Est. Pago 8: $1.000.000, agosto 2016_x000a__x000a_Contrato 2: $ 16.416.000_x000a_Total, de 12 estados de pago por $1.368.000 cada uno, de septiembre de 2017 a agosto 2018"/>
    <n v="109572"/>
    <x v="0"/>
    <n v="23048"/>
    <n v="0"/>
    <n v="0"/>
    <n v="0"/>
    <n v="0"/>
    <n v="1057392"/>
    <n v="0"/>
    <n v="0"/>
    <n v="0"/>
    <n v="0"/>
    <n v="1080440"/>
    <n v="23645"/>
    <n v="0"/>
    <n v="0"/>
    <n v="0"/>
    <n v="0"/>
    <n v="1067132"/>
    <n v="0"/>
    <n v="0"/>
    <n v="0"/>
    <n v="0"/>
    <n v="1090777"/>
    <s v="el proyecto se reevaluo debido a que el primer contrato realizo termino anticipado por que los costos del proyecto no eran los de mercado."/>
    <n v="9699"/>
    <n v="11157"/>
    <n v="0"/>
    <n v="0"/>
    <n v="606"/>
    <n v="654020"/>
    <n v="0"/>
    <n v="0"/>
    <n v="0"/>
    <n v="0"/>
    <n v="675482"/>
    <n v="1182955"/>
    <n v="25465"/>
    <n v="50197"/>
    <n v="0"/>
    <n v="0"/>
    <n v="539"/>
    <n v="1674582"/>
    <n v="0"/>
    <n v="0"/>
    <n v="0"/>
    <n v="0"/>
    <n v="1750783"/>
    <n v="25013"/>
    <n v="50197"/>
    <n v="0"/>
    <n v="0"/>
    <n v="539"/>
    <n v="1124600"/>
    <n v="0"/>
    <n v="0"/>
    <n v="0"/>
    <n v="0"/>
    <n v="1200349"/>
    <n v="159.19017827270011"/>
    <n v="77.702588670016382"/>
    <n v="71.951928075594026"/>
    <n v="-31.439304585434058"/>
    <n v="1.4703856021573092"/>
    <n v="2014.0083892617449"/>
    <n v="1886.9127516778524"/>
    <s v="El proyecto tuvo dos empresas constructoras durante su proceso de ejecución debido a término anticipado del contrato inicial por reiterados atrasos en la ejecución. _x000a_El monto contratado en obra civil corresponde a la suma del primer (M$ 591.301) y segundo contrato del proyecto (M$ 1.083.281). _x000a_Las principales variaciones entre costos contratados y costos reales se dieron en obras civiles (-32,84%), dado que se tuvo que dar término anticipado al primer contrato. Del primer contrato de obra civil, sólo se ejecutó el 11% (M$ 62.383) del monto total del contrato._x000a_El ítem obra civil tuvo un costo real que es un 71,95% mayor al monto recomendado original._x000a_En el ítem de consultoría, se ejecutó el 100% del monto contratado y su variación se debe a una actualización de moneda._x000a_El ítem de Equipamiento se deduce del presupuesto del segundo contrato de obra civil del proyecto, y resulta ser un monto 349,91% mayor al monto recomendado. _x000a_Consultorías posee una variación de 157,89% de costo real con respecto al monto recomendado. _x000a_Finalmente, el proyecto tiene costos reales totales que son un 77,7% mayores a los montos recomendados, pero un 31,44% menor a los montos contratados debido al proceso de liquidación del primer contrato."/>
    <s v="Variación Mayor a 20%"/>
    <s v="Variación Mayor a 20%"/>
    <s v="Grande"/>
    <s v="Grande"/>
    <s v="IRENE MAKARENA WEBER OYARZUN"/>
    <x v="20"/>
    <s v="JAVIER VERGARA SOTO"/>
    <s v="SEREMI DE DESARROLLO SOCIAL REGION DE MAGALLANES Y ANTARTICA CHILENA"/>
    <s v="FERNANDA MATURANA DIAZ"/>
    <s v="DEPARTAMENTO DE ESTUDIOS - MDS"/>
    <s v="NO"/>
    <m/>
    <m/>
    <m/>
    <s v=" "/>
    <x v="1"/>
    <s v="SI"/>
    <n v="1"/>
    <n v="663721"/>
    <n v="1182955"/>
    <n v="78.230762624657046"/>
    <s v="El monto inicialmente contratado por obras civiles y equipamiento fue M$548.624 valor que se enmarca al monto originalmente recomendado (M$548.639). Valor expresado en moneda presupuestaria 2015.-_x000a_Terminado el contrato anticipadamente, la obra quedó paralizada por varios meses, donde solamente se habían ejecutado las fundaciones y algunos muros. Según informe de la Unidad Técnica, determinó que el proyecto debía considerar nuevamente una ejecución total, dado que la empresa que se adjudicara las obras debía demoler lo existente, por motivos legales de garantía de las obras, respecto de la estructura y desconocimiento de la calidad de lo ejecutado._x000a_Razón por la cual el valor de re-evaluación tuvo un alza considerable respecto del original, alcanzando los M$1.182.955.- Valor expresado en moneda presupuestaria 2018.-_x000a_La variación final, fue del 78,23% respecto del proyecto recomendado."/>
    <x v="1"/>
    <s v="VALOR ACTUALIZADO COSTOS INV. OPER. Y MANTEN."/>
    <n v="752478"/>
    <n v="921907"/>
    <n v="22.516140006751016"/>
    <x v="2"/>
    <s v="COSTO ANUAL EQUIVALENTE"/>
    <n v="27981"/>
    <n v="34281"/>
    <n v="22.515278224509494"/>
    <s v="Se incorporó el indicador de VAC, donde la variación entre lo recomendado y el Real fue del 22,52%, debido al incremento de la inversión, producto de la re-evaluación del proyecto._x000a_Esta misma variación se ve reflejada en el CAE, con una diferencia de un 22,52%."/>
    <x v="3"/>
    <s v="La ejecución del proyecto tuvo una gran complejidad, debido al término anticipado del primer contrato de obras, por incumplimientos reiterados de la empresa constructora (a un 84,17% del plazo el proyecto presentaba un avance físico cercano a un 10%). _x000a_Esto tuvo repercusiones en todos sus ítemes, ante lo cual fue necesario realizar una re-evaluación, donde se presentó un incremento notable del valor de las obras civiles y consultorías, cuyo montos y diferencias se encuentran descritas en el análisis de indicadores de costos y re-evaluaciones_x000a_Esto también afectó los plazos originales del proyecto, donde se estimaba una duración de 11 meses y finalmente fueron en total 40 meses, registrándose una variación de un 263.64% con respecto al recomendado. _x000a_El inicio del segundo contrato de obra civil tuvo fecha 17/08/2017 y la recepción definitiva tiene fecha 23/10/2019 (797 días corridos)."/>
    <s v="JAVIER VERGARA SOTO"/>
    <s v="SEREMI DE DESARROLLO SOCIAL REGION DE MAGALLANES Y ANTARTICA CHILENA"/>
    <s v="FERNANDA MATURANA DIAZ"/>
    <s v="DEPARTAMENTO DE ESTUDIOS - MDS"/>
  </r>
  <r>
    <s v="30096262-0"/>
    <s v="CONSTRUCCION RODOVIARIO COMUNA DE LAUTARO"/>
    <x v="5"/>
    <x v="5"/>
    <s v="CAUTIN"/>
    <s v="LAUTARO"/>
    <s v="9 - REGION DE LA ARAUCANIA"/>
    <x v="7"/>
    <x v="30"/>
    <x v="62"/>
    <x v="1"/>
    <x v="1"/>
    <s v="GOBIERNO REGIONAL - REGION DE LA ARAUCANIA"/>
    <s v="GOBIERNO REGIONAL"/>
    <s v="GOBIERNO REGIONAL"/>
    <s v="FINALIZADO"/>
    <x v="0"/>
    <s v="PERFIL"/>
    <s v="CONSULTA LA CONSTRUCCION DE UN RODOVIARIO PARA SATISFACER LA DEMANDA DE LOS USUARIOS DE LOCOMOCION COLECTIVA INTERURBANA DE LAUTARO."/>
    <s v="CONSULTA LA CONSTRUCCION DE UN TERMINAL DE BUSES RODOVIARIO CONSIDERANDO:_x000a_PRIMER PISO: SALA DE ESPERA (230,83M2),BOLETERIAS (84,24M2), BAÑOS PUBLICOS (41,47M2), BODEGA(16,32M2), CUSTODIA(13,80M2), LOCALES COMERCIALES (2) (22,20M2), CAFETERIA(54,42M2), CIRCULACIONES(15,00M2)._x000a_SEGUNDO PISO: ADMINISTRACION(91,35). _x000a_TOTAL AREAS INTERIORES 629,47M2_x000a_AREAS EXTERIORES CUBIERTAS: ANDENES EXTERIORES(374,07M2), ACCESO CUBIERTO PRINCIPAL(49,85M2), ACCESO CUBIERTO SECUNDARIO(35,00M2)._x000a_TOTAL AREAS EXTERIORES CUBIERTAS: 458,92M2._x000a_AREAS EXTERIORES NO CUBIERTAS: VEREDA Y ACCESO PEATONAL, JARDINERAS, ESTACIONAMIENTO VEHICULO, ESTACIONAMIENTO TAXIS, PARADA TAXIS, PARADA, BUSES, AREA MANIOBRA DE BUSES, CALLE RIQUELME, AREA VERDE, OTRAS CIRCULACIONES INTERIORES._x000a_TOTAL AREAS EXTERIORES NO CUBIERTAS 3751,77M2"/>
    <n v="34000"/>
    <s v=" "/>
    <s v=" "/>
    <s v=" "/>
    <n v="12"/>
    <n v="12"/>
    <s v="CONTRATO CON ASESOR A LA INSPECCIÓN TÉCNICA SUSCRITO CON FECHA 16 DE AGOSTO DE 2016, APROBADO MEDIANTE DECRETO ADMINISTRATIVO N°3173 DEL 25-08-2016"/>
    <n v="0"/>
    <n v="3"/>
    <n v="1"/>
    <s v="CON FECHA 30-06-2018 SE ENVÍA ORDEN DE COMPRA A PROVEEDOR ENILDA TERESA FIGUEROA MELLADO (MULTIMUEBLES) POR LA ADQUISICIÓN DE MOBILIARIO DE OFICINA BUTACAS, SILLAS MESÓN, MESA REUNIÓN, ESTACIONES DE TRABAJO, MUEBLE TIPO BIBLIOTECA, ESCRITORIOS, POR LA SUMA TOTAL DE $4.258.955.-_x000a_CON FECHA 14-08-2018 SE ENVÍA ORDEN DE COMPRA A PROVEEDOR ENILDA TERESA FIGUEROA MELLADO (MULTIMUEBLES) POR LA ADQUISICIÓN DE MOBILIARIO DE OFICINA BANQUETAS, SILLAS TAPIZADAS, SILLA VISITA, MESÓN RECEPCIÓN, MESA REUNIÓN, KARDEX, ESTANTE BASE, BIBLIOTECA ALTA,  ESCRITORIOS RECTOS, POR LA SUMA TOTAL DE $4.228.377.-"/>
    <n v="-66.666666666666671"/>
    <n v="3"/>
    <n v="0"/>
    <s v="CON FECHA 21-08-2018 SE ENVÍA ORDEN DE COMPRA A PROVEEDOR CENTRO REGIONAL DE COMPUTACIÓN E INFORMÁTICA DE CONCEPCIÓN (CRECIC) POR LA ADQUISICIÓN DE IMPRESORA MULTIFUNCIONAL, BANDEJA PARA IMPRESORA, TONER, POR LA SUMA TOTAL DE $2.835.780.-_x000a_CON FECHA 21-08-2018 SE EMITE ORDEN DE COMPRA A PROVEEDOR CENTRO REGIONAL DE COMPUTACIÓN E INFORMÁTICA DE CONCEPCIÓN (CRECIC) POR LA ADQUISICIÓN DE MS OFFICE HOME-STUDENT, ALL IN ONE INTEL CORE, POR LA SUMA TOTAL DE $4.165.233.-"/>
    <n v="-100"/>
    <m/>
    <m/>
    <m/>
    <m/>
    <m/>
    <m/>
    <m/>
    <m/>
    <n v="12"/>
    <n v="18"/>
    <s v="EL PROYECTO CONTÓ CON VARIAS AMPLIACIONES DE PLAZO: _x000a_Plazo de ejecución  según contrato:                                295 días corridos_x000a_Aumento de Plazo Decreto N°2124 del 04/05/2017: 150 días corridos_x000a_Aumento de Plazo Decreto N°5980 del 03/10/2017:   60 días corridos_x000a_Aumento de Plazo Decreto N°7109 del 01/12/2017:   40 días corridos  por anexo de Contrato por aumento de obra de $36.856.000.-_x000a_Plazo total de 545 días corridos"/>
    <n v="50"/>
    <s v="Variación de 30% al 50%"/>
    <n v="3"/>
    <n v="250"/>
    <m/>
    <m/>
    <m/>
    <m/>
    <m/>
    <m/>
    <m/>
    <m/>
    <m/>
    <m/>
    <m/>
    <m/>
    <n v="12"/>
    <n v="12"/>
    <n v="19"/>
    <n v="26"/>
    <n v="7"/>
    <s v="EXISTEN TIEMPOS MUERTOS EN LA EJECUCIÓN DEL PROYECTO QUE SE RELACIONAN CON MODIFICACIONES A EQUIPOS Y EQUIPAMIENTOS APROBADOS ORIGINALMENTE Y QUE DEBIERON ADECUARSE A LOS REQUERIMIENTOS ACTUALES DE LA INFRAESTRUCTURA,, PARA LO CUAL, SE DEBIÓ GESTIONAR LA AUTORIZACIÓN ANTE EL GORE, CABE SEÑALAR QUE ESTAS MODIFICACIONES SE ENMARCAN DENTRO DEL PRESUPUESTO APROBADO PARA ESTOS ITEMS, TAMBIÉN SE DEBEN SUMAR LOS PLAZOS PARA EFECTUAR LA ADQUISICIÓN EN SISTEMA MERCADO PUBLICO   "/>
    <n v="58.333333333333329"/>
    <n v="116.66666666666666"/>
    <s v="Tuvo 3 ampliaciones de plazo. La etapa de construcción involucro diversos ámbitos que dificultaron su ejecución en forma fluida. Contemplando la intervención en aspectos viales, de aguas lluvias, instalaciones, traslado de postación, aprobaciones ante diversos servicios entre otras situaciones.  También se debió efectuar por parte de la municipalidad de Lautaro la tramitación de su aprobación para el funcionamiento del rodoviario ante las instituciones competentes."/>
    <s v="Variación &gt; al 100%"/>
    <s v="Tres años"/>
    <s v="15/07/2016"/>
    <n v="893159"/>
    <n v="0"/>
    <n v="893159"/>
    <n v="877672"/>
    <n v="15487"/>
    <s v="CONTRATO DE OBRAS CIVILES CON EMPRESA INGENIERÍA Y CONSTRUCCIONES SUR LIMITADA, RUT: 76.188.610-K:_x000a_Contrato original por la suma de $825.980.000.-_x000a_Aumento de Contrato por la suma de $36.856.000.-_x000a_Monto total Contrato: $862.836.000.-"/>
    <s v="BIP &gt; SIGFE"/>
    <x v="1"/>
    <n v="4750"/>
    <n v="4750"/>
    <n v="100"/>
    <s v="EXISTE AUMENTO DE OBRA DEL PROYECTO QUE NO AFECTA LA MAGNITUD PRINCIPAL DE LA OBRA. EL AUMENTO DE OBRA CORRESPONDIÓ A CAMBIO DEL TIPO DE ESTRUCTURA EN LAS ÁREAS DE MUROS Y CIELOS, PINTURAS Y REPOSICIÓN PAVIMENTO CALZADA"/>
    <s v="sin cambios."/>
    <x v="2"/>
    <s v="SE EFECTÚA RECEPCIÓN PROVISORIA CON FECHA 20 DE FEBRERO DE 2018, CON OBSERVACIONES EN RELACIÓN PRINCIPALMENTE A TERMINACIONES DE PAVIMENTOS INTERIORES Y EXTERIORES,  DETALLES DE TERMINACIONES, DETALLES EN INSTALACIONES SANITARIAS Y ELÉCTRICAS (ARTEFACTOS)._x000a_CON FECHA 08 DE JUNIO DE 2018 MEDIANTE DECRETO ADMINISTRATIVO N°2818 SE APRUEBA ACTA DE RECEPCIÓN PROVISORIA DE FECHA 07 DE MAYO DE 2018, SIN OBSERVACIONES."/>
    <s v="20/02/2018"/>
    <s v="ACTUALMENTE SE ENCUENTRA EN TRAMITE"/>
    <s v=""/>
    <s v="SI"/>
    <s v="10/04/2019"/>
    <s v="TRAZADO DE LOS RECORRIDOS INTERNOS DE LA LOCOMOCIÓN COLECTIVA URBANA._x000a_CIRCUITO INTERNO PARA LA SALIDA DE LOS BUSES INTER REGIONALES."/>
    <s v=""/>
    <x v="0"/>
    <s v="LA ETAPA DE CONSTRUCCION INVOLUCRO DIVERSOS AMBITOS LO QUE DIFICULTO SU EJECUCION EN FORMA FLUIDA, CONTEMPLANDO INTERVENCION EN ASPECTOS VIALES, DE AGUAS LLUVIAS, INSTALACIONES, TRASLADO DE POSTACION, APROBACIONES ANTE DIVERSOS SERVICIOS, ENTRE OTRAS SITUACIONES._x000a_TAMBIÉN, SE DEBIÓ EFECTUAR POR PARTE DE LA MUNICIPALIDAD DE LAUTARO LA TRAMITACIÓN DE SU APROBACIÓN PARA EL FUNCIONAMIENTO DEL RODOVIARIO ANTE LAS INSTITUCIONES COMPETENTES."/>
    <s v="EDUARDO DE LA SIERRA GALLEGOS"/>
    <x v="95"/>
    <s v=" "/>
    <s v=""/>
    <s v=" "/>
    <s v=""/>
    <s v="01/12/2014"/>
    <s v="29/01/2015"/>
    <n v="59"/>
    <s v="23/04/2015"/>
    <n v="84"/>
    <s v="NA"/>
    <n v="0"/>
    <s v="02/06/2016"/>
    <n v="406"/>
    <s v="02/06/2016"/>
    <n v="406"/>
    <s v="15/07/2016"/>
    <n v="43"/>
    <s v="13/10/2016"/>
    <n v="90"/>
    <n v="682"/>
    <n v="623"/>
    <s v="El Mensaje para resolución de los recursos por parte del CORE fue el                30-03-2015._x000a_Los recursos fueron aprobados por el CORE el                                                           08-04-2015._x000a_La resolución que aprueba el Convenio Mandato con la Unidad Técnica fue el 02-06-2015_x000a_Se realizaron dos procesos de licitación. En ambos las ofertas fueron superiores a la disponibilidad. En el segundo proceso se aumentaron los recursos para adjudicar al primer oferente, pero finalmente este se desistió. Se debió incrementar nuevamente para adjudicar al segundo oferente._x000a_Esto requirió dos nuevos Acuerdo CORE para poder adjudicar, el primero de ellos fue el 18-11-2015 y el segundo fue el 02-03-2016"/>
    <s v="A SUMA ALZADA SIN REAJUSTE"/>
    <n v="1"/>
    <s v=""/>
    <s v=""/>
    <s v=""/>
    <s v=""/>
    <s v=""/>
    <s v=""/>
    <s v="SI"/>
    <s v="MUNICIPIO"/>
    <s v="municipio postuló con diseño."/>
    <n v="14400"/>
    <n v="8354"/>
    <n v="6798"/>
    <n v="0"/>
    <n v="0"/>
    <n v="705518"/>
    <n v="0"/>
    <n v="0"/>
    <n v="0"/>
    <n v="0"/>
    <n v="735070"/>
    <n v="14835"/>
    <n v="8606"/>
    <n v="7002"/>
    <n v="0"/>
    <n v="0"/>
    <n v="726760"/>
    <n v="0"/>
    <n v="0"/>
    <n v="0"/>
    <n v="0"/>
    <n v="757203"/>
    <s v="Sin observaciones."/>
    <n v="14835"/>
    <n v="8487"/>
    <n v="7001"/>
    <n v="0"/>
    <n v="0"/>
    <n v="862836"/>
    <n v="0"/>
    <n v="0"/>
    <n v="0"/>
    <n v="0"/>
    <n v="893159"/>
    <s v="El primer contrato de OOCC fue por M$825.980.-_x000a_Hubo incremento   de OOCC       por M$  36.856"/>
    <n v="14835"/>
    <n v="8487"/>
    <n v="7001"/>
    <n v="0"/>
    <n v="0"/>
    <n v="862836"/>
    <n v="0"/>
    <n v="0"/>
    <n v="0"/>
    <n v="0"/>
    <n v="893159"/>
    <s v="No existe diferencia entre el monto consignado en SIGFE y lo efectivamente gastado."/>
    <n v="15487"/>
    <x v="0"/>
    <n v="14835"/>
    <n v="0"/>
    <n v="0"/>
    <n v="0"/>
    <n v="0"/>
    <n v="862837"/>
    <n v="0"/>
    <n v="0"/>
    <n v="0"/>
    <n v="0"/>
    <n v="877672"/>
    <n v="15393"/>
    <n v="0"/>
    <n v="0"/>
    <n v="0"/>
    <n v="0"/>
    <n v="891529"/>
    <n v="0"/>
    <n v="0"/>
    <n v="0"/>
    <n v="0"/>
    <n v="906922"/>
    <s v="No hay"/>
    <n v="17460"/>
    <n v="10129"/>
    <n v="8241"/>
    <n v="0"/>
    <n v="0"/>
    <n v="855379"/>
    <n v="0"/>
    <n v="0"/>
    <n v="0"/>
    <n v="0"/>
    <n v="891209"/>
    <n v="0"/>
    <n v="15677"/>
    <n v="8487"/>
    <n v="7001"/>
    <n v="0"/>
    <n v="0"/>
    <n v="911827"/>
    <n v="0"/>
    <n v="0"/>
    <n v="0"/>
    <n v="0"/>
    <n v="942992"/>
    <n v="15391"/>
    <n v="8487"/>
    <n v="7001"/>
    <n v="0"/>
    <n v="0"/>
    <n v="891529"/>
    <n v="0"/>
    <n v="0"/>
    <n v="0"/>
    <n v="0"/>
    <n v="922408"/>
    <n v="5.810421573390756"/>
    <n v="3.5007501046331546"/>
    <n v="4.2261968086660939"/>
    <n v="-2.1828393029845405"/>
    <m/>
    <n v="194.19115789473685"/>
    <n v="187.69031578947369"/>
    <s v="La variación del monto recomendado se debe a que se incurrió un aumento de obra por cambio del tipo de estructura en las áreas de muros y cielos, pinturas y reposición pavimento calzada que resultaron, en un incremento respecto del monto del contrato original,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ediano"/>
    <s v="Mediano"/>
    <s v="HELGA CORTÉS REYES"/>
    <x v="6"/>
    <s v=" "/>
    <s v=""/>
    <s v=" "/>
    <s v=""/>
    <s v="SI"/>
    <n v="891207"/>
    <n v="36856"/>
    <n v="4.135515093575342"/>
    <s v="EL CONVENIO MANDATO DE FECHA 02 DE JUNIO DE 2015, ESTABLECE UN MONTO DE M$726.760.- (OBRAS CIVILES)_x000a_PARA PROCEDER A LA ADJUDICACIÓN DE LAS OBRAS CIVILES SE SOLICITO UN INCREMENTO DE CONVENIO POR UN MONTO DE M$48.486.-(OBRAS CIVILES), PARA LO CUAL SE REALIZÓ MODIFICACIÓN DE CONVENIO MANDATO CON FECHA 18 DE ABRIL DE 2016, ESTABLECIÉNDOSE UN MONTO TOTAL DE M$826.120.-(OBRAS CIVILES)_x000a_SE EFECTUÓ MODIFICACIÓN DE CONVENIO MANDATO DE FECHA 31 DE OCTUBRE DE 2017 QUE INCREMENTA LA ASIGNACIÓN DE OBRAS CIVILES EN M$36.856.-, CON LO CUAL EL PROYECTO CUENTA CON UNA ASIGNACIÓN DE M$862.976.-(OBRAS CIVILES)."/>
    <x v="0"/>
    <s v="NO"/>
    <m/>
    <m/>
    <m/>
    <m/>
    <s v="sin reevaluación."/>
    <x v="0"/>
    <s v="COSTO ANUAL EQUIVALENTE"/>
    <n v="43066"/>
    <n v="43066"/>
    <n v="0"/>
    <x v="1"/>
    <s v=""/>
    <m/>
    <m/>
    <m/>
    <s v="El valor CAE corresponde al mismo de la ficha IDI. No se cuenta con información suficiente para calcular el valor ex post del indicador."/>
    <x v="1"/>
    <s v="El proyecto tuvo 3 ampliaciones de plazo y varias complicaciones en su ejecución que le significo una variación de 116% con respecto al plazo recomendado. Por otra parte tuvo un aumento de obra generando una variación que no supera el 10% de los costos recomendados.  El proyecto no tuvo reevaluaciones."/>
    <s v="LEONARDO BONTES GUERRERO"/>
    <s v="SEREMI DE DESARROLLO SOCIAL REGION DE LA ARAUCANIA"/>
    <s v="FERNANDA MATURANA DIAZ"/>
    <s v="DEPARTAMENTO DE ESTUDIOS - MDS"/>
  </r>
  <r>
    <s v="30128870-0"/>
    <s v="REPOSICION CESFAM LAS ANIMAS, VALDIVIA"/>
    <x v="3"/>
    <x v="3"/>
    <s v="VALDIVIA - REGION XIV"/>
    <s v="VALDIVIA - REGION XIV "/>
    <s v="14 - REGION DE LOS RIOS"/>
    <x v="1"/>
    <x v="1"/>
    <x v="7"/>
    <x v="1"/>
    <x v="1"/>
    <s v="GOBIERNO REGIONAL - REGION DE LOS RIOS"/>
    <s v="GOBIERNO REGIONAL"/>
    <s v="GOBIERNO REGIONAL"/>
    <s v="FINALIZADO"/>
    <x v="1"/>
    <s v="PERFIL"/>
    <s v="EL ESTADO Y EL NUMERO DE RECINTOS DE LA ACTUAL INFRAESTRUCTURA IMPIDE ENTREGAR EL SERVICIO DE SALUD DE ACUERDO AL NUEVO MODELO DE ATENCION DEL SECTOR PARA LA ATENCION PRIMARIA"/>
    <s v="SE CONSTRUIRA UN EDIFICIO EN UN NIVEL, DE HORMIGÓN ARMADO, DE UNA SUPERFICIE TOTAL DE 2.831 M2, DISTRIBUIDOS EN ÁREA CLÍNICA, AREA DE APOYO TECNICO, AREA ADMINISTRATIVA Y AREA DE SERVICIOS GENERALES. INCLUYE EQUIPAMIENTO Y EQUIPOS._x000a_SU CONSTRUCCION CONSIDERA EFICIENCIA ENERGÉTICA, PAVIMENTOS DE ACCESO VEHICULARES, SEÑALETICA, LETREROS EXTERIORES"/>
    <n v="30000"/>
    <s v=" "/>
    <s v=" "/>
    <s v=" "/>
    <n v="14"/>
    <n v="14"/>
    <s v="No hay modificaciones en el contrato del profesional asesor  de la Inspección Técnica contratado para esta obra. "/>
    <n v="0"/>
    <n v="3"/>
    <n v="17"/>
    <s v="todas las adquisiciones por concepto de equipamiento se tramito directamente por el Departamento de Salud Municipal, quienes iniciaron su proceso de comprar en otro periodo en relación  a las obras civiles."/>
    <n v="466.66666666666669"/>
    <n v="3"/>
    <n v="19"/>
    <s v="Por la necesidad de tramitar aumentos de obras, disminuciones de obras y obras extraordinarias que significaron aumento del plazo original segun contrato."/>
    <n v="533.33333333333326"/>
    <m/>
    <m/>
    <m/>
    <m/>
    <n v="3"/>
    <n v="13"/>
    <s v="Se pagaron los dias trabajados ´por el asesor el mes de febrero de 2016 por $400.000 y de febrero a diciembre de 2016 se pagaron $ 2.000.000 mensuales.  De febrero a marzo de 2017 se pagaron $ 2.000.000 mensuales. El consultor solicito termino anticipado del contrato. Pago total por consultoria: $ 26.400.000"/>
    <n v="333.33333333333331"/>
    <n v="14"/>
    <n v="20"/>
    <s v="En el proceso previo inicio de la obra y durante su ejecución,  se generaron diversas necesidades y corrección de los proyectos presentados como anteproyecto generando aumentos de obras, obras extraordinarias y disminuciones de obras."/>
    <n v="42.857142857142861"/>
    <s v="Variación de 30% al 50%"/>
    <n v="2"/>
    <n v="185"/>
    <m/>
    <m/>
    <m/>
    <m/>
    <m/>
    <m/>
    <m/>
    <m/>
    <m/>
    <m/>
    <m/>
    <m/>
    <n v="16"/>
    <n v="16"/>
    <n v="36"/>
    <n v="37"/>
    <n v="1"/>
    <s v="Los aumentos  de plazo se generaron principalmente por aumentos, disminuciones de obras y obras extraordinarias."/>
    <n v="125"/>
    <n v="131.25"/>
    <s v="La Unidad técnica informa que en el proceso previo inicio de la obra y durante su ejecución,  se generaron diversas necesidades y corrección de los proyectos presentados como anteproyecto generando aumentos de obras, obras extraordinarias y disminuciones de obras. El contrato de obras tuvo un plazo inicial de 420 días (14 meses) el cual por modificaciones que mejoraron el proyecto se amplió a 605 días, luego de 2 ampliaciones de plazo de 115 y 70 días. _x000a_En los ítem Equipos y Equipamientos se observa la mayor variación entre lo recomendado y lo real (535 y 482% respectivamente). Se destaca que se realizaron un gran número de contratos (9 Equipos y 22 en Equipamiento). Todas las adquisiciones por concepto de equipamiento se tramito directamente por el Departamento de Salud Municipal, quienes iniciaron su proceso de comprar en otro periodo en relación  a las obras civiles."/>
    <s v="Variación &gt; al 100%"/>
    <s v="Mayor a 3 años"/>
    <s v="08/10/2015"/>
    <n v="4427573"/>
    <n v="2000"/>
    <n v="4429573"/>
    <n v="4412731"/>
    <n v="16842"/>
    <s v="Contrato del 23-09-2015 por $3.919.337.400. Plazo ejecución 420 días corridos. Termino obra 2-12-2016_x000a_Contrato del 14-12-2016 por $ 216.138.620. Aumento de plazo  115 dias corridos. termino obra 28-03-2017_x000a_Contrato del 21-04-2017 por $ 0 . Aumento de plazo  70 días corridosd. Termino obra 06-06-2017"/>
    <s v="BIP &gt; SIGFE"/>
    <x v="1"/>
    <n v="2831"/>
    <n v="2831"/>
    <n v="100"/>
    <s v="No hubo diferencias en la superficie de la obra construida en relación  a proyecto. son 2831"/>
    <s v="No hubo diferencias en la magnitud del proyecto. "/>
    <x v="2"/>
    <s v="el acto de recepción provisoria se realizo el dia  14-06-2017  en el cual la comisión estampo observaciones  ala obra principalmente en partiads de terminaciones y de caracter menor. La recepción provisoria se concreto sin observaciones por parte de la comisión de recepción el dia  28-06-2017 emitiendo la respectiva Acta de Recepción provisoria. Decreto Exento N° 5916  del 17-07-2017."/>
    <s v="28/06/2017"/>
    <s v="El Acta de  Recepción Definitiva se realizo el 31-08-2018, aprobada mediante DEcreto Exento N° 7784 del 12-09-2018"/>
    <s v="31/08/2018"/>
    <s v="SI"/>
    <s v="05/07/2017"/>
    <s v="No hay"/>
    <s v=""/>
    <x v="0"/>
    <s v="El proyecto al momento de su ejecución tenia cuatro años de antiguedad y la normativa sanitaria había cambiado, lo cual debe ser considerado para otros proyectos y considerar valores Pro-Forma por si esto implica ejecutar obras adicionales. En esta obra la exigencia del Servicio de Salud fue que el equipo generador sea operativo para todo el edifico y no solo para áreas criticas.  Independiente de la normativa al momento de proyectar un edifico de estas envergaduras, se deben proyectar  dependencias por sobre la normativa,  box, sala de reunion, oficinas, secretaria, recepción,  proyectar en exceso,  ya que al termino de la obra se verifico que faltaban oficinas y BOX para la atención de nuevos  programas. El proyectar nuevas superficie al corto plazo, el costo  para el estado es muy superior.  La superficie y calidad de terminaciones ha sido un beneficio notable para los funcionarios y usuarios del sector. En general un buen proyecto con una buena ejecución de obra por parte de la empresa adjudicataria."/>
    <s v="LUISA ELFRIDA CUMIAN RIVAL"/>
    <x v="96"/>
    <s v=" "/>
    <s v=""/>
    <s v="FERNANDA MATURANA DIAZ"/>
    <s v="DEPARTAMENTO DE ESTUDIOS - MDS"/>
    <s v="26/09/2013"/>
    <s v="26/09/2013"/>
    <n v="0"/>
    <s v="30/10/2013"/>
    <n v="34"/>
    <s v="29/05/2014"/>
    <n v="211"/>
    <s v="07/10/2015"/>
    <n v="496"/>
    <s v="07/10/2015"/>
    <n v="496"/>
    <s v="08/10/2015"/>
    <n v="1"/>
    <s v="30/11/2015"/>
    <n v="53"/>
    <n v="795"/>
    <n v="795"/>
    <s v="Las obras civiles fueron licitadas en varias ocasiones hasta que finalmente se adjudicó la propuesta a la empresa &quot;Constructora e Ingeniería Alejandro Emilio Niño Solis E.I.R.L Rut. 76.405.633-7 en un plazo inicial de 420 días por un monto de $3.919.337.400.-"/>
    <s v="A SUMA ALZADA SIN REAJUSTE"/>
    <n v="1"/>
    <s v=""/>
    <s v=""/>
    <s v=""/>
    <s v=""/>
    <s v=""/>
    <s v=""/>
    <s v="SI"/>
    <s v="MUNICIPIO"/>
    <s v="Postulo directamente a ejecución."/>
    <n v="28000"/>
    <n v="143222"/>
    <n v="129890"/>
    <n v="0"/>
    <n v="2000"/>
    <n v="3291714"/>
    <n v="0"/>
    <n v="0"/>
    <n v="0"/>
    <n v="0"/>
    <n v="3594826"/>
    <n v="28000"/>
    <n v="143222"/>
    <n v="129890"/>
    <n v="0"/>
    <n v="2000"/>
    <n v="3291714"/>
    <n v="0"/>
    <n v="0"/>
    <n v="0"/>
    <n v="0"/>
    <n v="3594826"/>
    <s v="Hubo que incrementar los recursos para el financiamiento de las obras civiles, lo cual requirió de una reevaluación."/>
    <n v="26400"/>
    <n v="137876"/>
    <n v="129348"/>
    <n v="0"/>
    <n v="2000"/>
    <n v="4135477"/>
    <n v="0"/>
    <n v="0"/>
    <n v="0"/>
    <n v="0"/>
    <n v="4431101"/>
    <s v="El proyecto tuvo 22 contratos de Equipamiento y 9 de Equipos. También un contrato de Apoyo a la Inspección Técnica de la Obra (ATO)._x000a_El contrato inicial de de obras civiles fue por un monto de $ 3.919.337.400  con un plazo inicial de 420 días. Hubo 2 aumentos de plazo por 185 días totalizando un plazo final de 605 días. El monto final del contrato fue de $ 4.133.948.090.-  "/>
    <n v="26400"/>
    <n v="137876"/>
    <n v="129348"/>
    <n v="0"/>
    <n v="2000"/>
    <n v="4133949"/>
    <n v="0"/>
    <n v="0"/>
    <n v="0"/>
    <n v="0"/>
    <n v="4429573"/>
    <s v="Las mayores diferencias se producen en los items de Equipos (M$ 1.815) y Equipamiento (M$ 14.941)., probablemente por la cantidad de contratos que se realizaron (9 Equipos y 22 Equipamientos). "/>
    <n v="16842"/>
    <x v="0"/>
    <n v="26400"/>
    <n v="122935"/>
    <n v="127533"/>
    <n v="0"/>
    <n v="2000"/>
    <n v="4133863"/>
    <n v="0"/>
    <n v="0"/>
    <n v="0"/>
    <n v="0"/>
    <n v="4412731"/>
    <n v="27715"/>
    <n v="124812"/>
    <n v="129679"/>
    <n v="0"/>
    <n v="2250"/>
    <n v="4354676"/>
    <n v="0"/>
    <n v="0"/>
    <n v="0"/>
    <n v="0"/>
    <n v="4639132"/>
    <s v="El contrato de obras tuvo un plazo inicial de 420 días el cual por modificaciones que mejoraron el proyecto se amplió a 605 días, incrementándose el monto inicial desde $ 3.919.337.400 hasta $ 4.133.948.090 lo que significó una variación de 5,5%._x000a_Para los items de Equipos y Equipamiento, la Unidad Técnica (Municipalidad de Valdivia),  realizó varias licitaciones adquiriéndose la totalidad de los bienes necesarios para el buen funcionamiento del Cesfam._x000a_También hubo un contrato de Asesoría a la inspección técnica de la obra el cual terminó con un mes de anticipación, por eso la diferencia entre el contrato inicial de 28 millones al final que fue de 26 millones cuatrocientos mil pesos."/>
    <n v="34452"/>
    <n v="176224"/>
    <n v="159820"/>
    <n v="0"/>
    <n v="2461"/>
    <n v="4050205"/>
    <n v="0"/>
    <n v="0"/>
    <n v="0"/>
    <n v="0"/>
    <n v="4423162"/>
    <n v="5009842"/>
    <n v="27714"/>
    <n v="139753"/>
    <n v="131494"/>
    <n v="0"/>
    <n v="2250"/>
    <n v="4457173"/>
    <n v="0"/>
    <n v="0"/>
    <n v="0"/>
    <n v="0"/>
    <n v="4758384"/>
    <n v="27714"/>
    <n v="139752"/>
    <n v="131495"/>
    <n v="0"/>
    <n v="2250"/>
    <n v="4354764"/>
    <n v="0"/>
    <n v="0"/>
    <n v="0"/>
    <n v="0"/>
    <n v="4655975"/>
    <n v="7.5787863976042535"/>
    <n v="5.2634970186486552"/>
    <n v="7.519594687182507"/>
    <n v="-2.152180235979273"/>
    <n v="-7.0634363319242439"/>
    <n v="1644.6397032850582"/>
    <n v="1538.2423172024021"/>
    <s v="No se observan diferencias significativas entre entre lo programado y lo contratado, la variación del proyecto es de 7,58%. La variación entre lo contratado y el costo real se debe a la actualización de la moneda según el año del gasto."/>
    <s v="Variación de 0 a +-10%"/>
    <s v="Variación de 0 a +-10%"/>
    <s v="Grande"/>
    <s v="Grande"/>
    <s v="JUAN CARLOS CASTILLO AVILA"/>
    <x v="2"/>
    <s v=" "/>
    <s v=""/>
    <s v="FERNANDA MATURANA DIAZ"/>
    <s v="DEPARTAMENTO DE ESTUDIOS - MDS"/>
    <s v="SI"/>
    <n v="4423162"/>
    <n v="216139"/>
    <n v="4.8865268782830018"/>
    <s v="Aumento de contrato y plazos por aumentos disminuciones y obras extraordinarias. Año de la moneda del valor ingresado  2015."/>
    <x v="0"/>
    <s v="SI"/>
    <n v="2"/>
    <n v="4420701"/>
    <n v="5009842"/>
    <n v="13.326868295322392"/>
    <s v="Hubo que incrementar los recursos para el financiamiento de las obras civiles, lo cual requirió de una reevaluación. El proyecto tuvo solo una reevaluación ya que la solicitud de 2015 no prospero y fue reevaluado en 2016. La unidad técnica justifica la reevaluación  principalmente a la inclusión de partidas no consideradas en el proyecto original, pero de gran importancia para el correcto término de las obras y para satisfacer las reales necesidades tanto de funcionarios como de usuarios del proyecto. "/>
    <x v="1"/>
    <s v="COSTO EQUIVALENTE POR ATENCION"/>
    <n v="7.54"/>
    <n v="8.56"/>
    <n v="13.527851458885953"/>
    <x v="2"/>
    <s v=""/>
    <m/>
    <m/>
    <m/>
    <s v="Los aumentos de contrato y plazos por aumentos disminuciones y obras extraordinarias generan un aumento del indicador."/>
    <x v="1"/>
    <s v="En términos generales el proyecto fue ejecutado en forma normal, respetando el proyecto recomendado."/>
    <s v="HECTOR ISRAEL GONZALEZ JARAMILLO"/>
    <s v="SEREMI DE DESARROLLO SOCIAL REGION DE LOS RIOS"/>
    <s v="FERNANDA MATURANA DIAZ"/>
    <s v="DEPARTAMENTO DE ESTUDIOS - MDS"/>
  </r>
  <r>
    <s v="30199074-0"/>
    <s v="REPOSICION ESTADIO VIEJOS CRACKS CHINQUIHUE, PUERTO MONTT"/>
    <x v="6"/>
    <x v="6"/>
    <s v="LLANQUIHUE"/>
    <s v="PUERTO MONTT"/>
    <s v="10 - REGION DE LOS LAGOS"/>
    <x v="6"/>
    <x v="9"/>
    <x v="63"/>
    <x v="1"/>
    <x v="1"/>
    <s v="GOBIERNO REGIONAL - REGION DE LOS LAGOS"/>
    <s v="GOBIERNO REGIONAL"/>
    <s v="GOBIERNO REGIONAL"/>
    <s v="FINALIZADO"/>
    <x v="1"/>
    <s v="PERFIL"/>
    <s v="EL FUTBOL EN LA CATEGORIA VIEJOS CRACKS SE PRACTICA CON LIMITADAS Y DEFICIENTES_x000a_CONDICIONES DE INFRAESTRUCTURA LA INFRAESTRUCTURA DEL ESTADIO ANTONIO VARAS TIENE MAS DE 20_x000a_AÑOS POR LO QUE SE ENCUENTRA EN PESIMAS CONDICIONES PARA SU OPERACION "/>
    <s v="REPOSICION ESTADIO VIEJOS CRACK CHINQUIHUE A CUAL COMPRENDE CANCHA SINTETICA CON MEDIDAS 68* 105 MT, MODULO 1 DE 556 MTS QUE COMPRENDE_x000a_ADMINISTRACION, CAMARINES, AREA DE PRECALENTAMIENTO, SALA MULTIUSO,CAFETERIA, MODULO 2 DE 278.9 MTS2 CORRESPONDE A GRADERIAS_x000a_TECHADAS PARA 300 PERSONAS MAS BAÑOS PUBLICOS Y BODEGA, MODULO 3 DE 24,56 MTS2 CORREPONDE A PORTAL DE ACCESO Y BOLETERIAS,_x000a_MODULO 4 DE 32.19 MTS 2 CORRESPONDE A SALA DE CALDERA Y GRUPO ELECTROGENO, ADEMAS DE CIERRE PERIMETRAL, INCLUYE RECURSOS PARA_x000a_CONSULTORIA, EQUIPOS , EQUIPAMIENTO Y GASTOS ADMINISTRATIVOS"/>
    <n v="2297"/>
    <s v=" "/>
    <s v=" "/>
    <s v=" "/>
    <n v="12"/>
    <n v="4"/>
    <s v="Se contrató la consultoría  a partir del 16 de septiembre de 2015, sin embargo el ito asesor renunció a partir del 31 de diciembre de 2015. No se volvió a contratar asesoría externa."/>
    <n v="-66.666666666666671"/>
    <n v="2"/>
    <n v="5"/>
    <s v="Cuando se licitan el equipamiento se realizan por línea de productos, existe el riesgo de no adjudicar la totalidad del equipamiento ya que los proveedores no  tienen todos los productos y quedan líneas sin adjudicar. Por lo tanto se debe licitar nuevamente hasta adjudicar todo el equipamiento. "/>
    <n v="150"/>
    <n v="2"/>
    <n v="8"/>
    <s v="Cuando se licitan los equipos se realizan por línea de productos, existe el riesgo de no adjudicar la totalidad de equipos ya que los proveedores no  tienen todos los productos y quedan líneas sin adjudicar. Por lo tanto se debe licitar nuevamente hasta adjudicar todo el equipo. "/>
    <n v="300"/>
    <m/>
    <m/>
    <m/>
    <m/>
    <n v="1"/>
    <n v="0"/>
    <s v="No existen variaciones entre el plazo recomendado y el plazo real "/>
    <n v="-100"/>
    <n v="12"/>
    <n v="21"/>
    <s v="La municipalidad de Puerto Montt adjudicó a la empresa Constructora Angelmó S.A. la licitación pública para las obras de reposición estadio viejos cracks. Se firma contrato con fecha 24 de abril de 2015 por un monto de $1.398.627.364 y se entrega terreno con fecha 5 de mayo de 2015. El plazo de ejecución sería de 210 días, sin embargo el plazo se prorrogó en las siguientes oportunidades: _x000a_Decreto exento 13.220 de fecha 2 de diciembre de 2015 que aprueba aumento de plazo hasta el 19 de enero de 2016. Se aumentó el plazo en 50 días debido a que el contratista debe realizar un nuevo proyecto de agua potable y alcantarillado ya que lo proyectado no es posible de construir según normativa y las características del proyecto._x000a_Decreto 604 del 15 de enero de 2016 que aprueba aumento de plazo hasta el 4 de marzo de 2016. Se aumentó el plazo en 80 días corridos para evaluar la propuesta de la empresa contratista. _x000a_Decreto 2932 de fecha 1 de marzo de 2016 que aprueba aumento de plazo hasta el 3 de mayo de 2016. Debido a la espera de la evaluación del Gobierno Regional._x000a_Decreto 6292 de fecha 2 de mayo de 2016 que aumenta plazo  hasta el 18 de julio de 2016. Se aumenta el plazo en 75 días corridos ya que los servicios respectivos demoran en la revisión de de los proyectos y posterior aprobación, lo que no fue considerado por el contratista._x000a_Decreto 12401 de fecha 24 de agosto de 2016 que aprueba aumento de plazo hasta el 9 de septiembre de 2016. Se aumenta el plazo en 53 días corridos porque aún no se aprueban los proyectos de alcantarillado y agua potable._x000a_Decreto 12991 de fecha 2 de septiembre de 2016 que aprueba aumento de plazo hasta el 8 de noviembre de 2016. Se aumenta el plazo en 60 días corridos debido a que el proyecto fue reevaluado pero falta la autorización de los montos por parte del Gobierno Regional._x000a_Decreto 15544 de fecha 24 de agosto de 2016 que aprueba aumento de plazo en 90 días corridos hasta el 27 de febrero y aumento del monto del contrato quedando en $1.495.410.543, para el suministro de agua potable y solución alcantarillado particular."/>
    <n v="75"/>
    <s v="Variación del 50% al 100%"/>
    <n v="7"/>
    <n v="471"/>
    <m/>
    <m/>
    <m/>
    <m/>
    <m/>
    <m/>
    <m/>
    <m/>
    <m/>
    <m/>
    <m/>
    <m/>
    <n v="10"/>
    <n v="10"/>
    <n v="29"/>
    <n v="40"/>
    <n v="11"/>
    <s v="La municipalidad de Puerto Montt adjudicó a la empresa Constructora Angelmó S.A. la licitación pública para las obras de reposición estadio viejos cracks. Se firma contrato con fecha 24 de abril de 2015 por un monto de $1.398.627.364 y se entrega terreno con fecha 5 de mayo de 2015. El plazo de ejecución sería de 210 días, sin embargo el plazo se prorrogó en las siguientes oportunidades: Decreto exento 13.220 de fecha 2 de diciembre de 2015 que aprueba aumento de plazo hasta el 19 de enero de 2016. Decreto 604 del 15 de enero de 2016 que aprueba aumento de plazo hasta el 4 de marzo de 2016. Decreto 2932 de fecha 1 de marzo de 2016 que aprueba aumento de plazo hasta el 3 de mayo de 2016. Decreto 6292 de fecha 2 de mayo de 2016 que aumenta plazo  hasta el 18 de julio de 2016. Decreto 12401 de fecha 24 de agosto de 2016 que aprueba aumento de plazo hasta el 9 de septiembre de 2016. Decreto 12991 de fecha 2 de septiembre de 2016 que aprueba aumento de plazo hasta el 8 de noviembre de 2016. Decreto 15544 de fecha 24 de agosto de 2016 que aprueba aumento de plazo hasta el 27 de febrero y aumento del monto del contrato quedando en $1.495.410.543, para el suministro de agua potable y solución alcantarillado particular."/>
    <n v="190"/>
    <n v="300"/>
    <s v="El proyecto tuvo una duración total de 29 meses, lo que equivale a un aumento de 190% con respecto al plazo original recomendado, sin considerar los tiempos muertos. Los ítems Equipos, Equipamiento y Obras Civiles tuvieron significativos aumentos de plazo comparados con los recomendados, de un 288.33%, 156.67% y 78.89% respectivamente. Las variaciones de Equipos y Equipamientos fueron producto de múltiples licitaciones para adquirirlos dado que los proveedores no poseían la totalidad de lo solicitado en las bases. En relación a obras civiles, las modificaciones de plazo totalizaron 471 días debido a que fue necesario cambiar el proyecto sanitario (red de alcantarillado y agua potable), reevaluando el proyecto en dos ocasiones mas y finalmente retrasos en la aprobación y asignación de recursos por parte del GORE. _x000a_Consultoría registró una disminución de plazo debido a que el el ito asesor renunció a partir del 31 de diciembre de 2015 y no se volvió a contratar asesoría externa."/>
    <s v="Variación &gt; al 100%"/>
    <s v="Mayor a 3 años"/>
    <s v="05/05/2015"/>
    <n v="1771289"/>
    <n v="1200"/>
    <n v="1772489"/>
    <n v="1717692"/>
    <n v="54797"/>
    <s v="Contrato de fecha 24 de abril de 2015 por un monto de $1.398.627.364_x000a_Modificación de contrato de fecha 17 de noviembre de 2016 que incorpora las obras extraordinarias quedando en $1.495.410.543_x000a_Contrato de fecha 4 de mayo de 2015 por un monto de M$259.816_x000a_Contrato de fecha 16 de septiembre de 2015 por un monto de $4.025.000"/>
    <s v="BIP &gt; SIGFE"/>
    <x v="1"/>
    <n v="9106"/>
    <n v="9106"/>
    <n v="100"/>
    <s v="La magnitud real es la magnitud recomendada, ya que no varió la superficie de la cancha y de la edificación. Las variaciones se produjeron por el cambio del proyecto de alcantarillado y agua potable. "/>
    <s v="Proyecto no experimentó variaciones en la superficie respecto del programa de recintos recomendado."/>
    <x v="2"/>
    <s v="Se fija recepción provisoria para el día 7 de febrero de 2017, el contratista Constructora Angelmó solicita se reconozca la recepción tácita de la obra. La comisión se presenta en terreno el día 7 de febrero de 2017 y revisó las obras contratadas de acuerdo a los planos, especificaciones técnicas y demás antecedentes que forman parte del contrato, pero las obras no se encuentran terminadas. La obra queda sujeta a multas. Dirección Jurídica informa que debe operar la recepción tácita por lo que la obra no queda sujeta a multas. Se realiza un informe de observaciones. Con fecha 23 de octubre de 2017 se reúne la comisión y la obra se encuentra terminada en conformidad a planos, especificaciones y demás antecedentes del contrato."/>
    <s v="23/10/2017"/>
    <s v="La comisión se constituye el 23 de octubre de 2018, se levanta un acta de observaciones. Se constituye nuevamente el 22 de noviembre de 2018 se constata que las obras se encuentran ejecutadas conforme a planos y especificaciones y permanecen en buen estado de conservación "/>
    <s v="22/11/2018"/>
    <s v="SI"/>
    <s v="08/08/2017"/>
    <s v="La operación se realiza de manera normal "/>
    <s v=""/>
    <x v="0"/>
    <s v="Durante la ejecución del proyecto, a pesar de contar con el expediente técnico que apuntaba a una conexión de agua potable existente, no fue posible llevar a cabo dicho proyecto por conflictos de una propiedad que atraviesa el camino que conduce al estadio de los Viejos Cracks, impidió trazar y regularizar el arranque existente, por lo que fue necesario cambiar el punto de conexión, lo que implicó cambio de los proyectos de agua potable y alcantarillado._x000a_Por otra parte debido a que desde el 19 de octubre de 2015 se entregó el uso de las instalaciones para entrenamiento de selecciones extranjeras durante el desarrollo del mundial sub17, quedó consignada en el libro de obras la instrucción para habilitar graderías y accesos aún cuando las obras no contaban con la recepción municipal, razón por la cual el contratista se acoge a la recepción tácita."/>
    <s v="NAYADE ANGELICA SOTO VERA"/>
    <x v="97"/>
    <s v="EDUARDO REYES BUSCH"/>
    <s v="SEREMI DE DESARROLLO SOCIAL REGION DE LOS LAGOS"/>
    <s v="LOURDES VELEZ"/>
    <s v="DEPARTAMENTO DE ESTUDIOS - MDS"/>
    <s v="16/12/2014"/>
    <s v="07/01/2015"/>
    <n v="22"/>
    <s v="12/01/2015"/>
    <n v="5"/>
    <s v="19/02/2015"/>
    <n v="38"/>
    <s v="26/03/2015"/>
    <n v="35"/>
    <s v="24/04/2015"/>
    <n v="64"/>
    <s v="05/05/2015"/>
    <n v="11"/>
    <s v="23/06/2015"/>
    <n v="49"/>
    <n v="189"/>
    <n v="167"/>
    <s v="La diferencia esta en la fecha de suscripción del primer contrato y el primero de obras civiles, ya que la fecha que estaba indicada es la de entrega de terreno."/>
    <s v="A SUMA ALZADA SIN REAJUSTE"/>
    <n v="2"/>
    <s v=""/>
    <s v=""/>
    <s v=""/>
    <s v=""/>
    <s v="NO"/>
    <s v="MUNICIPIO"/>
    <s v="SI"/>
    <s v="MUNICIPIO"/>
    <s v=""/>
    <n v="9322"/>
    <n v="6640"/>
    <n v="6644"/>
    <n v="0"/>
    <n v="1165"/>
    <n v="1217705"/>
    <n v="0"/>
    <n v="0"/>
    <n v="0"/>
    <n v="0"/>
    <n v="1241476"/>
    <n v="9603"/>
    <n v="6840"/>
    <n v="6844"/>
    <n v="0"/>
    <n v="1200"/>
    <n v="1254368"/>
    <n v="0"/>
    <n v="0"/>
    <n v="0"/>
    <n v="515054"/>
    <n v="1793909"/>
    <s v="No hay"/>
    <n v="5750"/>
    <n v="4684"/>
    <n v="7350"/>
    <n v="0"/>
    <n v="1200"/>
    <n v="1755227"/>
    <n v="0"/>
    <n v="0"/>
    <n v="0"/>
    <n v="0"/>
    <n v="1774211"/>
    <s v="Diferencia en consultorías, debido a que el asesor renuncio y no se pago el total del contrato._x000a_Diferencia en pesos al redondear en  miles de pesos"/>
    <n v="4025"/>
    <n v="4684"/>
    <n v="7350"/>
    <n v="0"/>
    <n v="1200"/>
    <n v="1755227"/>
    <n v="0"/>
    <n v="0"/>
    <n v="0"/>
    <n v="0"/>
    <n v="1772486"/>
    <s v="Diferencias en pesos al redondear en miles de pesos"/>
    <n v="54794"/>
    <x v="0"/>
    <n v="4025"/>
    <n v="4684"/>
    <n v="7349"/>
    <n v="0"/>
    <n v="1200"/>
    <n v="1700434"/>
    <n v="0"/>
    <n v="0"/>
    <n v="0"/>
    <n v="0"/>
    <n v="1717692"/>
    <n v="4326"/>
    <n v="4771"/>
    <n v="7384"/>
    <n v="0"/>
    <n v="1293"/>
    <n v="1817077"/>
    <n v="0"/>
    <n v="0"/>
    <n v="0"/>
    <n v="0"/>
    <n v="1834851"/>
    <s v=""/>
    <n v="11302"/>
    <n v="8051"/>
    <n v="8055"/>
    <n v="0"/>
    <n v="1412"/>
    <n v="1476360"/>
    <n v="0"/>
    <n v="0"/>
    <n v="0"/>
    <n v="606206"/>
    <n v="2111386"/>
    <n v="1990389"/>
    <n v="6197"/>
    <n v="4771"/>
    <n v="7387"/>
    <n v="0"/>
    <n v="1293"/>
    <n v="1891765"/>
    <n v="0"/>
    <n v="0"/>
    <n v="0"/>
    <n v="0"/>
    <n v="1911413"/>
    <n v="4326"/>
    <n v="4770"/>
    <n v="7387"/>
    <n v="0"/>
    <n v="1293"/>
    <n v="1871872"/>
    <n v="0"/>
    <n v="0"/>
    <n v="0"/>
    <n v="0"/>
    <n v="1889648"/>
    <n v="-9.4711720168647489"/>
    <n v="-10.502011474926897"/>
    <n v="26.789671895743595"/>
    <n v="-1.1386864063391844"/>
    <n v="-5.0613724251892478"/>
    <n v="207.51680210849989"/>
    <n v="205.56468262683944"/>
    <s v="Los montos contratados y costos reales del proyecto tuvieron variaciones respecto a los montos recomendados de -9,47% y -10,50% respectivamente. Los ítems Consultorías y Equipamiento tuvieron gastos inferiores a los presupuestados, variaciones de -61,72% y -40,75% respectivamente. El equipamiento fue adquirido por montos inferiores a los presupuestados y en el ítem Consultorías  el asesor renuncio y no se pago el total del contrato._x000a_Por otro parte, Obras Civiles registró un importante aumento de 26,79% respecto a lo recomendado. Esto es producto de modificaciones en el diseño, principalmente en proyecto de red sanitaria. Estas modificaciones decantaron en dos reevaluaciones, existiendo una adicional para la adjudicación de Obras Civiles. Se totalizan tres reevaluaciones en el proyecto. "/>
    <s v="Variación entre el -10% al -20%"/>
    <s v="Variación Mayor a 20%"/>
    <s v="Grande"/>
    <s v="Grande"/>
    <s v="KARIN DEL CARMEN BARRIENTOS WINTER"/>
    <x v="7"/>
    <s v="EDUARDO REYES BUSCH"/>
    <s v="SEREMI DE DESARROLLO SOCIAL REGION DE LOS LAGOS"/>
    <s v="LOURDES VELEZ"/>
    <s v="DEPARTAMENTO DE ESTUDIOS - MDS"/>
    <s v="SI"/>
    <n v="1505178"/>
    <n v="96783"/>
    <n v="6.4300036274779471"/>
    <s v="Se cambió el proyecto de agua potable y alcantarillado"/>
    <x v="0"/>
    <s v="SI"/>
    <n v="3"/>
    <n v="1505181"/>
    <n v="1990389"/>
    <n v="32.235857348717524"/>
    <s v="Primera reevaluación: Para adjudicar obras civiles, Según RATE de 12.03.2015 : M$ 1.658.444 ( M$ 1.398.628 + 259.816) (M$ nominales del año del contrato)_x000a_Segunda y tercera reevaluación: Por mayores obras (no superficie)SEgún RATE de 25.08.2016 y 06.09.2016  : M$ 1.755.227 (1.658.444 + M$96.783) (M$ nominales del año del contrato y del año de la modificación)_x000a_ Total contrato en M$ pp2018 : M$ 1970.410_x000a_Total recomendado Obras civiles : M$ 1.476.359_x000a_Variación obras civiles : 32,46%_x000a_Variación total proyecto : 32,24 %"/>
    <x v="1"/>
    <s v="VALOR ACTUALIZADO COSTOS INV. OPER. Y MANTEN."/>
    <n v="1199749"/>
    <n v="1485000"/>
    <n v="23.775889790281134"/>
    <x v="2"/>
    <s v=""/>
    <m/>
    <m/>
    <m/>
    <s v="El proyecto se evaluó por componentes con indicador global VAC propiedad aditiva del VAC-VAN"/>
    <x v="1"/>
    <s v="La ejecución del proyecto tuvo un significativo aumento en relación al plazo total originalmente recomendado. Esto es producto principalmente de modificaciones en el contrato de Obras Civiles dado que fue necesario rehacer el proyecto sanitario, solicitar dos reevaluaciones y esperar la aprobación y asignación de recursos por parte del GORE.  En menor medida, la ejecución se retrasó debido a la compra de equipos y equipamientos. _x000a_En relación a los costos, el proyecto tuvo tres reevalauciones que derivaron en cambios con respecto al diseño original. Las últimas dos corresponden a cambios en el diseño de la red sanitaria y que aumentaron los costos, principalmente de Obras Civiles. Dado esto, el proyecto tiene ligeras modificaciones de montos contratados y gastos reales respecto a los montos recomendados. _x000a_Con respecto a la magnitud, la obra no experimentó variaciones en la superficie respecto del programa de recintos recomendado._x000a_Finalmente, el proyecto supera el monto máximo referencial de 30.000 UTM. El mayor costo se justificó por los beneficios atribuibles a cumplir exigencia FIFA de dotación de recintos con características definidas para definir sede la ciudad de Puerto Montt. Finalmente se logró la sede para el campeonato mundial juvenil sin el estadio que fue terminado recién en 2018. Lo anterior implicó realizar una sobre inversión social de cerca de M$ 600.000 (RATE 05.09.2016) sin los beneficios pues se logro la sede independiente de la dotación del estadio."/>
    <s v="EDUARDO REYES BUSCH"/>
    <s v="SEREMI DE DESARROLLO SOCIAL REGION DE LOS LAGOS"/>
    <s v="LOURDES VELEZ"/>
    <s v="DEPARTAMENTO DE ESTUDIOS - MDS"/>
  </r>
  <r>
    <s v="30446824-0"/>
    <s v="CONSTRUCCION SISTEMA EVACUACIÓN AGUAS LLUVIAS FREIRE INTERIOR, LEBU"/>
    <x v="2"/>
    <x v="2"/>
    <s v="ARAUCO"/>
    <s v="LEBU"/>
    <s v="8 - REGION DEL BIO BIO"/>
    <x v="0"/>
    <x v="28"/>
    <x v="56"/>
    <x v="1"/>
    <x v="1"/>
    <s v="GOBIERNO REGIONAL - REGION DEL BIO BIO"/>
    <s v="GOBIERNO REGIONAL"/>
    <s v="GOBIERNO REGIONAL"/>
    <s v="FINALIZADO"/>
    <x v="0"/>
    <s v="PERFIL"/>
    <s v="LA NECESIDAD DE DAR SOLUCIÓN URGENTE AL PROBLEMA DE INUNDACIONES QUE SE CONCENTRAN EN EL PASAJE FREIRE INTERIOR DE LA COMUNA DE LEBU, CUYOS RESIDENTES ENFRENTAN PROBLEMAS DE ACCESIBILIDAD CADA VEZ QUE OCURREN PRECIPITACIONES, DADA LA AUSENCIA DE UN SISTEMA DE EVACUACIÓN DE AGUAS LLUVIAS."/>
    <s v="LAS OBRAS CIVILES DEL PROYECTO CONTEMPLAN LA CONSTRUCCIÓN DE 1015 M2 DE PAVIMENTO DE HCV PARA EL PASAJE FREIRE INTERIOR, 227 M2 DE ACERAS, 459 M DE TUBERÍA DE HDPE DE ESPESORES 300, 450 Y 600 MM Y 86 M3 DE MUROS DE CONTENCIÓN DE HORMIGÓN ARMADO. TODAS EN CONJUNTO CONFORMAN EL SISTEMA DE EVACUACIÓN DE AGUAS LLUVIAS NECESARIO. ADEMAS SE CONSIDERA EL ÍTEM DE INSPECCIÓN DONDE EXISTA LA CONTRATACIÓN DE UN PROFESIONAL QUE SE ENCARGUE DE SUPERVISAR LA OBRA DE MANERA CONTINUA PARA SU CORRECTA EJECUCIÓN."/>
    <n v="210"/>
    <s v=" "/>
    <s v=" "/>
    <s v=" "/>
    <n v="6"/>
    <n v="6"/>
    <s v="Se aprueba aumento de plazo de 20 días corridos, que según informe N°1 se requiere construir un muro de contención, solicitud planteada al  Gobierno Regional que obliga esperar la resolución de éste.  _x000a_posteriormente, por Decreto Alcaldicio N° 1124 de fecha 22.02.2018, se aprueba un nuevo aumento de obra correspondiente a 25 días corridos, se plantea el reemplazo del muro de contención antes planteado._x000a_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
    <n v="0"/>
    <m/>
    <m/>
    <m/>
    <m/>
    <m/>
    <m/>
    <s v=""/>
    <m/>
    <m/>
    <m/>
    <m/>
    <m/>
    <m/>
    <m/>
    <m/>
    <m/>
    <n v="6"/>
    <n v="8"/>
    <s v="Por Decreto Alcaldicio N°854 de fecha 05.02.2018, se aprueba aumento de plazo de 20 días corridos, que según informe N°1 se requiere construir un muro de contención, solicitud planteada al  Gobierno Regional que obliga esperar la resolución de éste. _x000a_ Contrato Modificatorio N°1 de fecha 05 de febrero de 2018,  en el que se aumenta el plazo de ejecución en 20 días corridos,  se detecto un problema en el diseño del proyecto en el cual no consideraba un muro de contención en una de las viviendas del sector la cual tenia como medida de protección gaviones, se tomó la determinación de pedir un aumento de obra al gobierno regional, el cual se encuentra en tramite,  por eso es imposible continuar con los trabajos de pavimentación,  ya que primero se debe construir el muro de contención que se encuentra en proceso de aprobación del SERVIU Y GORE. entendiendo que los planos y EETT, nacen de un diseño propuesto para obtención de recursos y futura intervención de los espacios públicos, es que hoy se analizan los puntos anteriores en pos de la mejoría constante de ellos: se busca a través de esta modificación proteger la integridad y vida de los habitantes de la vivienda mencionada. disminuyendo la probabilidad de desprendimientos y así esta tenga una mayor durabilidad en el futuro. no implica modificación en el monto._x000a__x000a_Posteriormente, por Decreto Alcaldicio N° 1124 de fecha 22.02.2018, se aprueba un nuevo aumento de obra correspondiente a 25 días corridos, se plantea el reemplazo del muro de contención antes planteado._x000a_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
    <n v="33.333333333333329"/>
    <s v="Variación de 30% al 50%"/>
    <n v="5"/>
    <n v="120"/>
    <m/>
    <m/>
    <m/>
    <m/>
    <m/>
    <m/>
    <m/>
    <m/>
    <m/>
    <m/>
    <m/>
    <m/>
    <n v="6"/>
    <n v="6"/>
    <n v="8"/>
    <n v="8"/>
    <n v="0"/>
    <s v="Las diferencias en los plazos establecidos son producto de las modificaciones 1, 2, (aumento de plazo), de contrato estas se  generaron  ya que se detectaron problemas en el proyecto  en el cual no consideraba un muro de contención en unas de las viviendas del sector la cual tenia como medida de protección gaviones, a raíz de esto se solicito el aumento de obra la que fue  rechazada por el gobierno regional, el cual se encuentra en tramite, por eso que es imposible continuar con los trabajos de pavimentación, ya que primero se debe construir el muro de contención que se encuentra en proceso de aprobación SERVIU Y GORE, generando tiempos muertos, que se ven reflejados en los plazos dando origen a la diferencia de 225 días a 232 días corridos.  "/>
    <n v="33.333333333333329"/>
    <n v="33.333333333333329"/>
    <s v="El proyecto se ejecutó en un plazo total de 8 meses, un 33.33% sobre el plazo originalmente recomendado. La variación observada se debió a  modificaciones de contrato que derivaron en aumentos de plazo por dificultades encontradas en la ejecución de la obra. No queda claro, sin embargo, si estos aumentos de plazo puedan corresponder a tiempos muertos, mientras se esperaba la decisión de autorización por parte del Gobierno Regional , modificaciones de obra que finalmente no fueron aprobadas._x000a_Sin perjuicio de lo anterior, aun cuando el aumento porcentualmente  es importante, en valor absoluto (dos meses) es una diferencia esperable."/>
    <s v="Variación de 30% al 50%"/>
    <s v="Un año"/>
    <s v="09/08/2017"/>
    <n v="282957"/>
    <n v="0"/>
    <n v="282957"/>
    <n v="0"/>
    <n v="282957"/>
    <s v=" Contrato de fecha  02. de Agosto de 2017, Por 180 días de ejecución._x000a__x000a_Contrato Modificatorio N°1 de fecha 05 de febrero de 2018,  en el que se aumenta el plazo de ejecución en 20 días corridos,  se detecto un problema en el diseño del proyecto en el cual no consideraba un muro de contención en una de las viviendas del sector la cual tenia como medida de protección gaviones, se tomó la determinación de pedir un aumento de obra al gobierno regional, el cual se encuentra en tramite,  por eso es imposible continuar con los trabajos de pavimentación,  ya que primero se debe construir el muro de contención que se encuentra en proceso de aprobación del SERVIU Y GORE. entendiendo que los planos y EETT, nacen de un diseño propuesto para obtención de recursos y futura intervención de los espacios públicos, es que hoy se analizan los puntos anteriores en pos de la mejoría constante de ellos: se busca a través de esta modificación proteger la integridad y vida de los habitantes de la vivienda mencionada. disminuyendo la probabilidad de desprendimientos y así esta tenga una mayor durabilidad en el futuro. no implica modificación en el monto._x000a__x000a_Contrato Modificatorio N° 2 de fecha 22 de febrero de 2018, en el que se aumenta el plazo de ejecución en 25 días corridos,  en respuesta al folio 15 del libro de obras, ante la negativa del gobierno regional para el aumento de obra solicitado, de solicita 30 días corridos de aumento de plazo para poder evaluar la situación, proponer una solución de mitigación a costo de la empresa contratista y poder finalizar las obras pendientes producto de la espera de respuesta de la solicitud presentada. analizando los puntos expuestos por el contratista, esta inspección corrobora lo señalado, ya que efectivamente luego de las visitas a la obra y lo revisado en terreno, es que se requiere evaluar y proponer una solución en reemplazo del muro de contención antes planteado en la propiedad indicada en el informe N°1, por lo que esta unidad requiere de la aprobación de 25 días corridos.  el valor del contrato permanece invariable, manteniendo el costo total. "/>
    <s v="BIP &gt; SIGFE"/>
    <x v="2"/>
    <n v="459"/>
    <n v="459"/>
    <n v="100"/>
    <s v="Se modificaron los plazos de ejecución pero esto no genera variables en las magnitudes originales"/>
    <s v="El proyecto se ajusta a lo recomendado."/>
    <x v="2"/>
    <s v="Acta con observaciones de fecha 12 de abril de 2018, Después de recorrer se constataron las siguientes observaciones :_x000a__x000a_- Mejorar encuentro de calzada con terreno natural, para evitar socavamiento _x000a_- Repintar anillo de cámaras indicadas en terreno _x000a_- Mejorar gaviones casa N° 77_x000a_- Mejorar barandas peatonales según lamina 1 de 3_x000a_- Repasar sellos en juntas de dilatación _x000a_- Mejorar veredones en todo el proyecto _x000a_- Aplomar tapa de cámara en casa N°10_x000a_- Mejorar encuentro de veredas con aceras en cuello acceso de pasaje Freire Interior_x000a_- Repasar corte en aceras_x000a_- Mejorar encuentro aceras con terreno natural_x000a_- Retiro de moldaje en general_x000a_- Mejora tapa de cámara de Calle Freire esquina calle Pedro Aguirre Cerda_x000a_- Limpieza de obra."/>
    <s v="08/05/2018"/>
    <s v=""/>
    <s v="11/06/2019"/>
    <s v="SI"/>
    <s v="12/06/2019"/>
    <s v=""/>
    <s v=""/>
    <x v="0"/>
    <s v="Es posible indicar respecto de los aspectos positivos que se presentaron en la obra, es que en términos generales las obras fueron ejecutadas según lo indicado en proyecto, sin sufrir modificaciones importantes en terreno,  aún cuando el terreno presentaba varias dificultades en términos logísticos por cuando el ancho del camino era acotado y además existían varias interferencias debido a la presencia de colectores de alcantarillado, agua potable, etc. Aspectos negativos y recalcando lo anterior, la geometría y ubicación del tramo ejecutado, hacia dificultoso el transito para los vecinos del sector y para el propio paso de las maquinarias utilizadas en la obra, no obstante, los trabajos fueron coordinados de buena manera y se pudo llevar a cabo la obra en su totalidad sin inconvenientes mayores."/>
    <s v="LEONARDO BADILLA COFRE"/>
    <x v="98"/>
    <s v=" "/>
    <s v=""/>
    <s v="LOURDES VELEZ"/>
    <s v="DEPARTAMENTO DE ESTUDIOS - MDS"/>
    <s v="03/05/2016"/>
    <s v="03/05/2016"/>
    <n v="0"/>
    <s v="01/02/2017"/>
    <n v="274"/>
    <s v="NA"/>
    <n v="0"/>
    <s v="03/08/2017"/>
    <n v="183"/>
    <s v="03/08/2017"/>
    <n v="183"/>
    <s v="09/08/2017"/>
    <n v="6"/>
    <s v="31/10/2017"/>
    <n v="83"/>
    <n v="546"/>
    <n v="546"/>
    <s v="El mayor plazo se produce entre la obtención del RS de la etapa de ejecución y la creación presupuestaria con fecha 01.02.2017, lo cual se debe a que certificado que aprueba el CORE con los recursos fue obtenido el 20.05.2016 y posteriormente el convenio mandato obtuvo resolución con fecha 07.03.2017 el que posteriormente fue enviado a la toma de razón de contraloría quedando totalmente tramitado el convenio con fecha 23.03.2017."/>
    <s v="A SUMA ALZADA SIN REAJUSTE"/>
    <n v="1"/>
    <s v=""/>
    <s v=""/>
    <s v=""/>
    <s v=""/>
    <s v="NO"/>
    <s v="MUNICIPIO"/>
    <s v="SI"/>
    <s v="MUNICIPIO"/>
    <s v="El proyecto fue presentado a etapa de ejecución con los diseños elaborados por el municipio"/>
    <n v="9000"/>
    <n v="0"/>
    <n v="0"/>
    <n v="0"/>
    <n v="0"/>
    <n v="278571"/>
    <n v="0"/>
    <n v="0"/>
    <n v="0"/>
    <n v="0"/>
    <n v="287571"/>
    <n v="9000"/>
    <n v="0"/>
    <n v="0"/>
    <n v="0"/>
    <n v="0"/>
    <n v="278571"/>
    <n v="0"/>
    <n v="0"/>
    <n v="0"/>
    <n v="0"/>
    <n v="287571"/>
    <s v="No existen observaciones, los montos indicados son los que indica el convenio que se origina del RS que da origen  a la ejecución "/>
    <n v="9000"/>
    <n v="0"/>
    <n v="0"/>
    <n v="0"/>
    <n v="0"/>
    <n v="275454"/>
    <n v="0"/>
    <n v="0"/>
    <n v="0"/>
    <n v="0"/>
    <n v="284454"/>
    <s v="Obras civiles cuenta con un contrato por un monto de $275.453.763 realizado según decreto Nº 4948 de fecha 03 de agosto de 2017._x000a_No existieron modificaciones de contrato en relación a recursos. _x000a__x000a_Consultoría cuenta con un contrato por un monto de $9.000.000 realizado según decreto Nº 4946 de fecha 03.08.2017"/>
    <n v="9000"/>
    <n v="0"/>
    <n v="0"/>
    <n v="0"/>
    <n v="0"/>
    <n v="275457"/>
    <n v="0"/>
    <n v="0"/>
    <n v="0"/>
    <n v="0"/>
    <n v="284457"/>
    <s v="Obras civiles, el contrato original corresponde a $275.453.763 el cual fue cancelado mediante 6 estados de pagos correspondientes a;_x000a_Estado de pago Nº1 $33.446.438 autorizado para pago con fecha 31.10.2017_x000a_Estado de pago Nº 2 $39.426.188 autorizado para pago con fecha 29.12.2017_x000a_Estado de pago Nº3 $72.807.174 autorizado para pago con fecha 19.02.2018_x000a_Estado de pago Nº4 $73.691.494 autorizado para pago con fecha 29.03.2018_x000a_Estado de pago Nº5 $42.274.006 autorizado para pago con fecha 16.05.2018_x000a_Estado de pago Nº6 $13.808.463 autorizado para pago con fecha 29.06.2018_x000a__x000a_Consultoria, el contrato original fue por un monto de $9.000.000 cancelado en 6 estados de pago_x000a_Estado de pago Nº 1  por un monto de $1.500.000 autorizado a pago el 31.10.2017_x000a_Estado de pago Nº2 por un monto de $1.500.000 autorizado a pago el 11.12.2017_x000a_Estado de pago Nº3 por un monto de $1.500.000 autorizado a pago el 13.12.2017_x000a_Estado de pago Nº 4 por un monto de $1.500.000 autorizado a pago el 29.12.2017_x000a_Estado de pago Nº 5 por un monto de $1.500.000 autorizado a pago el 19.02.2018_x000a_Estado de pago Nº6 porun monto de $1.500.000 autorizado a pago el 25.06.2018_x000a__x000a_En cuanto a la diferencia en el monto entre el contrato de la consultoría y el SIGFE corresponde solo a que no se cargo el último estado de pago."/>
    <n v="284457"/>
    <x v="0"/>
    <n v="0"/>
    <n v="0"/>
    <n v="0"/>
    <n v="0"/>
    <n v="0"/>
    <n v="0"/>
    <n v="0"/>
    <n v="0"/>
    <n v="0"/>
    <n v="0"/>
    <n v="0"/>
    <n v="0"/>
    <n v="0"/>
    <n v="0"/>
    <n v="0"/>
    <n v="0"/>
    <n v="0"/>
    <n v="0"/>
    <n v="0"/>
    <n v="0"/>
    <n v="0"/>
    <n v="0"/>
    <s v="El proyecto se realizo con dificultad por el sector que correspondía a cerros, sin embargo, la empresa ejecutora contaba con la experiencia necesaria pudiendo resolver en terreno los detalles constructivos. _x000a_Se solicito una modificación de contrato que decía relación con el aumento de muros de contención el que no pudo se aprobado ya que correspondía a un terreno privado."/>
    <n v="10127"/>
    <n v="0"/>
    <n v="0"/>
    <n v="0"/>
    <n v="0"/>
    <n v="313451"/>
    <n v="0"/>
    <n v="0"/>
    <n v="0"/>
    <n v="0"/>
    <n v="323578"/>
    <n v="0"/>
    <n v="9234"/>
    <n v="0"/>
    <n v="0"/>
    <n v="0"/>
    <n v="0"/>
    <n v="282616"/>
    <n v="0"/>
    <n v="0"/>
    <n v="0"/>
    <n v="0"/>
    <n v="291850"/>
    <n v="9156"/>
    <n v="0"/>
    <n v="0"/>
    <n v="0"/>
    <n v="0"/>
    <n v="277352"/>
    <n v="0"/>
    <n v="0"/>
    <n v="0"/>
    <n v="0"/>
    <n v="286508"/>
    <n v="-9.8053637762765096"/>
    <n v="-11.456279475118825"/>
    <n v="-11.51663258372122"/>
    <n v="-1.8303923248243925"/>
    <m/>
    <n v="624.20043572984753"/>
    <n v="604.25272331154679"/>
    <s v="El proyecto en cuanto a montos contratados se encuentra dentro de los rangos de variación -9,84% respecto a lo recomendado, en tanto que los costos reales variaron un -11.46% respecto a lo recomendado. _x000a_Si bien existieron modificaciones en el contrato de obras civiles, sólo hubo aumentos de plazo ya que la solicitud de recursos adicionales fue rechazada. _x000a_No hubo reevaluaciones ni modificaciones inferiores al 10%."/>
    <s v="Variación entre el -10% al -20%"/>
    <s v="Variación entre el -10% al -20%"/>
    <s v="Pequeño"/>
    <s v="Pequeño"/>
    <s v="YESSICA  SAEZ SALAZAR"/>
    <x v="9"/>
    <s v=" "/>
    <s v=""/>
    <s v="LOURDES VELEZ"/>
    <s v="DEPARTAMENTO DE ESTUDIOS - MDS"/>
    <s v="NO"/>
    <m/>
    <m/>
    <m/>
    <s v=" "/>
    <x v="1"/>
    <s v="NO"/>
    <m/>
    <m/>
    <m/>
    <m/>
    <s v="No hubo reevaluaciones ni modificaciones inferiores al 10%."/>
    <x v="0"/>
    <s v="COSTO ANUAL EQUIVALENTE"/>
    <n v="21762"/>
    <n v="19700"/>
    <n v="-9.4752320558772141"/>
    <x v="0"/>
    <s v=""/>
    <m/>
    <m/>
    <m/>
    <s v="La variación en el indicador economico de  -9,48%, esta en concordancia con el menor costo que salio la ejecución respecto al monto recomendado. La variación se encontraria dentro de los rangos aceptables._x000a_Nota_x000a_N1  Corregido a moneda 2018"/>
    <x v="1"/>
    <s v="Respecto a los costos, estos fueron inferiores a los recomendados. Si bien existieron modificaciones en el contrato de obras civiles, sólo hubo aumentos de plazo ya que la solicitud de recursos adicionales fue rechazada. El proyecto no tuvo reevaluaciones ni modificaciones inferiores al 10%._x000a_Los plazos tienen una variación porcentualmente importante, pero que en tiempo absoluto fueron dos meses. _x000a_La magnitud se mantuvo invariante, construyéndose los 459 metros del sistema de aguas lluvias estipulados en el diseño original._x000a_En general se puede señalar que la iniciativa se ejecuto razonablemente de acuerdo a lo recomendado y que se encuentra en operación dando solución al problema originalmente planteado._x000a_Finalmente, el proyecto se ejecuta de acuerdo a lo recomendado."/>
    <s v="WALDO ZUNIGA V"/>
    <s v="SEREMI DE DESARROLLO SOCIAL REGION DEL BIO BIO"/>
    <s v="LOURDES VELEZ"/>
    <s v="DEPARTAMENTO DE ESTUDIOS - MDS"/>
  </r>
  <r>
    <s v="30132197-0"/>
    <s v="CONSTRUCCION CUARTEL DE BOMBEROS, TIERRA VIVA COPIAPO"/>
    <x v="4"/>
    <x v="4"/>
    <s v="COPIAPO"/>
    <s v="COPIAPO"/>
    <s v="3 - REGION DE ATACAMA"/>
    <x v="3"/>
    <x v="3"/>
    <x v="48"/>
    <x v="1"/>
    <x v="1"/>
    <s v="GOBIERNO REGIONAL - REGION DE ATACAMA"/>
    <s v="GOBIERNO REGIONAL"/>
    <s v="GOBIERNO REGIONAL"/>
    <s v="FINALIZADO"/>
    <x v="0"/>
    <s v="PERFIL"/>
    <s v="INADECUADA COBERTURA EN MATERIA DE SEGURIDAD EN UN SECTOR  POBLACIONAL, QUE HA TENIDO Y TENDRÁ UN IMPORTANTE DESARROLLO INMOBILIARIO. ESTO IMPLICA LA NECESIDAD DE CONTAR CON EQUIPAMIENTO ADECUADO DESDE EL PUNTO DE VISTA DE LA SEGURIDAD PARA QUIENES HABITAN LAS VIVIENDAS DEL SECTOR."/>
    <s v="EL PROYECTO CON TEMPLA LA CONSTRUCCION DE UN CUARTEL DE BOMBEROS DE UNA SUPERFICIE DE 550 METROS CUADRADOS, EN ESTRUCTURA METÁLICA, CON SU RESPECTIVO EQUIPAMIENTO EN EL SECTOR TIERRA VIVA DE COPIAPO. LAS OBRAS CONTEMPLAN SALA DE ESTUDIO, DORMITORIOS, COCINA, SS.HH, SALA DE REUNIONES Y SALA DE MAQUINAS "/>
    <n v="20000"/>
    <s v=" "/>
    <s v=" "/>
    <s v=" "/>
    <n v="6"/>
    <n v="9"/>
    <s v="La diferencia del Item fue asumida por la Municipalidad de Copiapó, puesto que el valor inicial considerado para el item fue menor al pagado."/>
    <n v="50"/>
    <n v="3"/>
    <n v="4"/>
    <s v="La diferencia  que es menor se explica  por demoras en los procedimientos de compras de la Unidad Técnica"/>
    <n v="33.333333333333329"/>
    <m/>
    <m/>
    <s v=""/>
    <m/>
    <m/>
    <m/>
    <m/>
    <m/>
    <m/>
    <m/>
    <m/>
    <m/>
    <n v="6"/>
    <n v="11"/>
    <s v="La diferencia que se observa entre el plazo recomendado y el real, se debe a las ampliaciones de plazo  solicitadas por el contratista. Pues inicialmente la obra fue contratado por el plazo que inicialmente habia sido recomendada. Las ampliaciones de plazo son producto de algunas indefiniciones del proyecto y solicitud e suplementos de obras solicitadas y que fueron en su momento rechazadas"/>
    <n v="83.333333333333329"/>
    <s v="Variación del 50% al 100%"/>
    <n v="3"/>
    <n v="114"/>
    <m/>
    <m/>
    <m/>
    <m/>
    <m/>
    <m/>
    <m/>
    <m/>
    <m/>
    <m/>
    <m/>
    <m/>
    <n v="7"/>
    <n v="7"/>
    <n v="18"/>
    <n v="18"/>
    <n v="0"/>
    <s v="Las ampliaciones de plazo son producto de algunas indefiniciones del proyecto y solicitud y suplementos de obras solicitadas y que fueron en su momento rechazadas"/>
    <n v="157.14285714285717"/>
    <n v="157.14285714285717"/>
    <s v="El proyecto evaluado, y de acuerdo a los registros de los indicadores de plazos, no se ejecutó en los plazos programados, existiendo una amplia diferencia en lo que respecta a consultoría y obras civiles, con incrmentos del 80,56% y 52,22%, respectivamente. _x000a__x000a_La diferencia considerable entre el plazo recomendado versus el real en el ítem obras civiles se debe a que el plazo contemplado y recomendado se aleja de la realidad, pues se debieron incorporar elementos al proyecto no contemplados previamente. Se consideraron sólo 6 meses para una obra de este tipo, produciendo esa diferencia, y además se solicitaron ampliaciones de plazos de ejecución por parte del contratista. La ampliación  .También se observa un leve aumento en la consultoría del proyecto y en el equipamiento. Este último se debe a una pequeña demora en los procedimientos de compras de la Institución Técnica."/>
    <s v="Variación &gt; al 100%"/>
    <s v="Dos Años"/>
    <s v="09/09/2016"/>
    <n v="666099"/>
    <n v="0"/>
    <n v="666099"/>
    <n v="666099"/>
    <n v="0"/>
    <s v="No existen variaciones entre el monto pagado y el contratado"/>
    <s v="BIP = SIGFE"/>
    <x v="1"/>
    <n v="550"/>
    <n v="550"/>
    <n v="100"/>
    <s v="No hay modificaciones en la magnitud del proyecto recomendado"/>
    <s v="El proyecto se ejecutó conforme a lo aprobado ex ante, por lo tanto no hay variaciones en este indicador."/>
    <x v="2"/>
    <s v="Acta de Recepción Provisoria sin observaciones "/>
    <s v="02/11/2017"/>
    <s v="Sin Recepción Definitiva"/>
    <s v=""/>
    <s v="SI"/>
    <s v="31/12/2017"/>
    <s v="No han habido situaciones que afecten la normal operación  del cuerpo de bomberos"/>
    <s v=""/>
    <x v="0"/>
    <s v="El proyecto fue una solicitud de la comunidad y por tanto dada su ubicación no generó situaciones negativas, es mas, se observaron aspectos positivos por el tipo de infraestructura que se proyectaba en el terreno, que a la fecha de su ejecución era un sitio eriazo"/>
    <s v="SERGIO MARTINEZ HENRIQUEZ"/>
    <x v="31"/>
    <s v=" "/>
    <s v=""/>
    <s v="LOURDES VELEZ"/>
    <s v="DEPARTAMENTO DE ESTUDIOS - MDS"/>
    <s v="03/07/2014"/>
    <s v="03/07/2014"/>
    <n v="0"/>
    <s v="19/12/2014"/>
    <n v="169"/>
    <s v="NA"/>
    <n v="0"/>
    <s v="09/09/2016"/>
    <n v="630"/>
    <s v="09/09/2016"/>
    <n v="630"/>
    <s v="09/09/2016"/>
    <n v="0"/>
    <s v="11/11/2016"/>
    <n v="63"/>
    <n v="862"/>
    <n v="862"/>
    <s v="Se observa una diferencia en la fecha del primer gasto del ítem Obras Civiles producto del desfase que se genera e el ingreso del Estado de Pago y la fecha de pago efectiva."/>
    <s v="A SUMA ALZADA SIN REAJUSTE"/>
    <n v="1"/>
    <s v=""/>
    <s v=""/>
    <s v=""/>
    <s v=""/>
    <s v=""/>
    <s v=""/>
    <s v="SI"/>
    <s v="MUNICIPIO"/>
    <s v="La construcción del Cuartel de Bomberos Tierra Viva, en la comuna de Copiapó, ingresó al Sistema Nacional de Inversiones  el 25 de abril de 2013, en la etapa de ejecución, para  resolver la inadecuada cobertura en materia de seguridad en el sector poblacional Tierra Viva, que ha tenido y tendrá un importante desarrollo inmobiliario."/>
    <n v="8553"/>
    <n v="36439"/>
    <n v="0"/>
    <n v="0"/>
    <n v="0"/>
    <n v="607033"/>
    <n v="0"/>
    <n v="0"/>
    <n v="0"/>
    <n v="0"/>
    <n v="652025"/>
    <n v="8553"/>
    <n v="36439"/>
    <n v="0"/>
    <n v="0"/>
    <n v="0"/>
    <n v="607033"/>
    <n v="0"/>
    <n v="0"/>
    <n v="0"/>
    <n v="0"/>
    <n v="652025"/>
    <s v="No se observan diferenbcias"/>
    <n v="9687"/>
    <n v="37382"/>
    <n v="0"/>
    <n v="0"/>
    <n v="0"/>
    <n v="619530"/>
    <n v="0"/>
    <n v="0"/>
    <n v="0"/>
    <n v="0"/>
    <n v="666599"/>
    <s v="Se observa una diferencia en el monto del Contrato del Item Consultorias informado por la UT con el monto del contrato registrado en el GORE"/>
    <n v="9187"/>
    <n v="37382"/>
    <n v="0"/>
    <n v="0"/>
    <n v="0"/>
    <n v="619530"/>
    <n v="0"/>
    <n v="0"/>
    <n v="0"/>
    <n v="0"/>
    <n v="666099"/>
    <s v=""/>
    <n v="0"/>
    <x v="1"/>
    <n v="9188"/>
    <n v="37381"/>
    <n v="0"/>
    <n v="0"/>
    <n v="0"/>
    <n v="619530"/>
    <n v="0"/>
    <n v="0"/>
    <n v="0"/>
    <n v="0"/>
    <n v="666099"/>
    <n v="9407"/>
    <n v="37963"/>
    <n v="0"/>
    <n v="0"/>
    <n v="0"/>
    <n v="640084"/>
    <n v="0"/>
    <n v="0"/>
    <n v="0"/>
    <n v="0"/>
    <n v="687454"/>
    <s v="No hay"/>
    <n v="10370"/>
    <n v="44179"/>
    <n v="0"/>
    <n v="0"/>
    <n v="0"/>
    <n v="735974"/>
    <n v="0"/>
    <n v="0"/>
    <n v="0"/>
    <n v="0"/>
    <n v="790523"/>
    <n v="0"/>
    <n v="9939"/>
    <n v="37965"/>
    <n v="0"/>
    <n v="0"/>
    <n v="0"/>
    <n v="654707"/>
    <n v="0"/>
    <n v="0"/>
    <n v="0"/>
    <n v="0"/>
    <n v="702611"/>
    <n v="9407"/>
    <n v="37965"/>
    <n v="0"/>
    <n v="0"/>
    <n v="0"/>
    <n v="640084"/>
    <n v="0"/>
    <n v="0"/>
    <n v="0"/>
    <n v="0"/>
    <n v="687456"/>
    <n v="-11.12073905503066"/>
    <n v="-13.037824326426939"/>
    <n v="-13.028992872030809"/>
    <n v="-2.1569545594930961"/>
    <m/>
    <n v="1249.92"/>
    <n v="1163.7890909090909"/>
    <s v="Los montos contratados tuvieron una variación de -11,47%, en tanto los costos reales una variación de -13,04%, ambos con respecto a los montos recomendados. De aquí, se extrae que los costos del proyecto no tuvieron mayores variaciones en los montos contratados versus los reales. Esto se debe principalmente a que en el ítem obras civiles solicitó un suplemento, el que fue rechazado, y lo que generó  en el ítem consultoría un aumento de costo en este,  que fue asumido por la Municipalidad de Copiapó y que por lo tanto no se refleja acá.  Las variaciones observadas entre los montos reales versus contratados responde exclusivamente a la actualización de la moneda, y no se utilizaron en su totalidad."/>
    <s v="Variación entre el -10% al -20%"/>
    <s v="Variación entre el -10% al -20%"/>
    <s v="Mediano"/>
    <s v="Mediano"/>
    <s v="WILLIANS GARCÍA ZAGUA"/>
    <x v="16"/>
    <s v=" "/>
    <s v=""/>
    <s v="LOURDES VELEZ"/>
    <s v="DEPARTAMENTO DE ESTUDIOS - MDS"/>
    <s v="NO"/>
    <m/>
    <m/>
    <m/>
    <s v=" "/>
    <x v="1"/>
    <s v="NO"/>
    <m/>
    <m/>
    <m/>
    <m/>
    <s v="El proyecto no pasó por proceso de reevaluación, aún cuando la unidad técnica indica que se solicitó un suplemento menor al 10% en el ítem obras civiles, el que fue rechazado, lo que amplió el plazo del ítem consultoría y que por lo tanto este aumento de plazo aumentó el costo, que lo tuvieron que asumir ellos como Municipio."/>
    <x v="0"/>
    <s v="VALOR ACTUALIZADO COSTOS INV. OPER. Y MANTEN."/>
    <n v="873001"/>
    <n v="873001"/>
    <n v="0"/>
    <x v="1"/>
    <s v="COSTO ANUAL EQUIVALENTE"/>
    <n v="63293"/>
    <n v="62293"/>
    <n v="-1.5799535493656536"/>
    <s v="Al evaluar los indicadores recomendados versus los reales, se observa que no existe variación significativa en éstos debido a que no se entregaron suplementos en ningún ítem considerado en el proyecto, aún cuando el Municipio tuvo que asumir un aumento en el costo de la consultoría.  _x000a_Por lo tanto se puede concluir que el proyecto fue ejecutado de acuerdo a los costos  recomendados  ex ante."/>
    <x v="0"/>
    <s v="Al evaluar las diferentes etapas del proyecto, se puede evidenciar claramente que la iniciativa fue ejecutada sin mayores inconvenientes, no existiendo un aumento considerable en los plazos y tampoco un aumento de sus costos._x000a__x000a_En relación a los plazos, la diferencia que se observa entre el plazo recomendado y el real de obras civiles, se debe a las ampliaciones  solicitadas por el contratista., pues inicialmente la obra fue contratada por el plazo que inicialmente había sido recomendada. Las ampliaciones de plazo son producto de algunas indefiniciones del proyecto y solicitud de suplementos de obras y que fueron en su momento rechazadas.  Además hay que considerar que el plazo recomendado y aprobado es bajo considerando la envergadura de la construcción que se requería para el Cuartel, por lo tanto si se hubiese considerado un tiempo promedio real de ejecución de obras, quizás no hubiese existido esta variación en este ítem.   En el ítem consultoría hay una diferencia debido a que la consultoría se tuvo que extender 3 meses más._x000a__x000a_En relación a los costos, no existen  variaciones relevantes, los montos contratados versus los reales, sólo tuvieron pequeñas variaciones. Esto se debe principalmente a que en el ítem consultoría, el aumento de costo en este ítem fue asumido por la Municipalidad de Copiapó.  Las variaciones observadas responden exclusivamente a la actualización de la moneda. _x000a_En cuanto a la magnitud del proyecto, dada en metros cuadrados, no existieron variaciones. _x000a__x000a_El resultado final del proyecto ejecutado, satisface enormemente los requerimientos de la comunidad y de los voluntarios de Bomberos, el Cuartel cumple con las condiciones básicas de habitabilidad y funcionalidad para el cumplimiento de las tareas que realizan los voluntarios hacia la comunidad,  entregando mayor nivel de seguridad, resguardo y apoyo en caso de alguna emergencia."/>
    <s v="MARGARET MARICEL VALLEJO ARAYA "/>
    <s v="SEREMI DE DESARROLLO SOCIAL REGION DE ATACAMA"/>
    <s v="LOURDES VELEZ"/>
    <s v="DEPARTAMENTO DE ESTUDIOS - MDS"/>
  </r>
  <r>
    <s v="30286023-0"/>
    <s v="CONSTRUCCION RED CICLOVIA ETAPA I (EJE SANTA MARIA),ARICA"/>
    <x v="15"/>
    <x v="15"/>
    <s v=""/>
    <s v=""/>
    <s v="15 - REGION DE ARICA Y PARINACOTA"/>
    <x v="7"/>
    <x v="7"/>
    <x v="64"/>
    <x v="0"/>
    <x v="0"/>
    <s v="SERVICIO VIVIENDA Y URBANIZACION REGION DE ARICA Y PARINACOTA"/>
    <s v="MINISTERIO DE VIVIENDA Y URBANISMO"/>
    <s v="MINISTERIO"/>
    <s v="FINALIZADO"/>
    <x v="0"/>
    <s v="PERFIL"/>
    <s v="EL PARQUE AUTOMOTRIZ DE ARICA SE HA TRIPLICADO CONGESTIONANDO LAS VIAS DE CIRCULACION, ADICIONALMENTE LOS PRECIOS DE LOS COMBUSTIBLES SON MAS ELEVADOS QUE EN OTRAS CIUDADES. SE DEBE DESTACAR QUE ARICA POSEE UN CLIMA Y  TAMAÑO QUE FAVORECE EL USO DE MEDIOS ALTERNATIVOS DE TRANSPORTE COMO LA BICICLETA"/>
    <s v="EL PRESENTE PROYECTO CONTEMPLA LA CONSTRUCCION DE UNA CICLOVIA DE 4,034 KM DE CARPETA ASFALTICA EN CALIENTE DE 7 CM DE ESPESOR, COLOR 50/12. ESTARA UBICADA ENTRE AVDA DIEGO PORTALES Y AMADOR NEGHME, ESTO PERMITIRA LA CONEXION ENTRE LA ZONA NORTE DE LA CIUDAD CON UN PUNTO IMPORTANTE DE CENTROS COMERCIALES, EDUCACIONALES, ETC. ADICIONALMENTE SE CONSIDERA PAISAJISMO, ILUMINACION, MOBILIARIO URBANO Y DE ESTA FORMA GENERAR UN LUGAR DE ENCUENTRO FAMILIAR Y RECREACIONAL."/>
    <n v="39418"/>
    <s v=" "/>
    <s v=" "/>
    <s v=" "/>
    <n v="14"/>
    <n v="13"/>
    <s v="No existen observaciones."/>
    <n v="-7.1428571428571397"/>
    <m/>
    <m/>
    <m/>
    <m/>
    <m/>
    <m/>
    <s v=""/>
    <m/>
    <m/>
    <m/>
    <m/>
    <m/>
    <n v="3"/>
    <n v="0"/>
    <s v="No existen observaciones."/>
    <n v="-100"/>
    <n v="12"/>
    <n v="13"/>
    <s v="Resolución Exenta N°2098 de 06.12.2016 &quot;SANCIÓNESE AUMENTO DE PLAZO PP 22/2015 “CONSTRUCCION RED DE CICLOVIA ETAPA I (EJE SANTA MARIA), ARICA”."/>
    <n v="8.333333333333325"/>
    <s v="Variación de 0 a 30%"/>
    <n v="1"/>
    <n v="30"/>
    <m/>
    <m/>
    <m/>
    <m/>
    <m/>
    <m/>
    <m/>
    <m/>
    <m/>
    <m/>
    <m/>
    <m/>
    <n v="15"/>
    <n v="15"/>
    <n v="14"/>
    <n v="14"/>
    <n v="0"/>
    <s v="Resolución Exenta N°2098 de 06.12.2016 &quot;SANCIÓNESE AUMENTO DE PLAZO PP 22/2015 “CONSTRUCCION RED DE CICLOVIA ETAPA I (EJE SANTA MARIA), ARICA”."/>
    <n v="-6.6666666666666652"/>
    <n v="-6.6666666666666652"/>
    <s v="En relación a la información ingresada por la Institución técnica, se puede observar que no hubo una variación significativa entre los plazos  recomendados y los plazos ejecutados. _x000a_Existió una modificación de plazo correspondiente a 30 días corridos adicionales, referente a las obras civiles._x000a_No hubo tiempos muertos en la ejecución de la iniciativa. "/>
    <s v="Variación de -30% a -0%"/>
    <s v="Dos Años"/>
    <s v="17/11/2015"/>
    <n v="2161599"/>
    <n v="2295"/>
    <n v="2163894"/>
    <n v="2337833"/>
    <n v="-173939"/>
    <s v="No existen observaciones."/>
    <s v="BIP &lt; SIGFE"/>
    <x v="2"/>
    <n v="4034"/>
    <n v="4234"/>
    <n v="104.95785820525533"/>
    <s v="Resolucion Exenta N°2106 de 07.12.2016 que se &quot;APRUEBA EL CONVENIO DE MODIFICACIÓN DE CONTRATO N°02 DE LA PROPUESTA PÚBLICA Nº 22/2015  “CONSTRUCCION RED DE CICLOVIA ETAPA I (EJE SANTA MARIA), ARICA”,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
    <s v="Resolución Exenta N°2106 de 07.12.2016 que aprueba modificación de contrato N° 02,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
    <x v="0"/>
    <s v="En Arica, con fecha 15 de Diciembre de 2016, se procede a efectuar la recepción con reserva de la obra denominada “Construcción red de Ciclovía Etapa I (Eje Santa Maria, Arica”. La cual se recibe con observaciones, conforme a lo establecido en el Articulo 125 del D.S. Nº 236/2002 (V. y U). Observaciones menores de obra."/>
    <s v="15/12/2016"/>
    <s v="En Arica, con fecha 30 de Diciembre de 2016, se procede a efectuar la recepción de la obra denominada “Construcción red de Ciclovía Etapa I (Eje Santa Maria), Arica”. La cual se recibe sin observaciones, conforme a lo establecido en el Articulo 125 del D.S. Nº 236/2002 (V. y U)._x000a_Se levantan observaciones menores de obra"/>
    <s v="30/12/2016"/>
    <s v="SI"/>
    <s v="11/12/2016"/>
    <s v="No hay problema."/>
    <s v=""/>
    <x v="0"/>
    <s v="Proyecto mejoro la conectividad mas rápida, segura de la movilidad urbana en la zona norte de Arica, conectándola hacia el interior urbano._x000a_Propicio el interés deportivo y recreacional de los habitantes de Arica."/>
    <s v="WILLIAM  POBLETE TORRES"/>
    <x v="99"/>
    <s v=" "/>
    <s v=""/>
    <s v=" "/>
    <s v=""/>
    <s v="22/05/2015"/>
    <s v="22/05/2015"/>
    <n v="0"/>
    <s v="11/09/2015"/>
    <n v="112"/>
    <s v="30/12/2015"/>
    <n v="110"/>
    <s v="15/10/2015"/>
    <m/>
    <s v="15/10/2015"/>
    <m/>
    <s v="17/11/2015"/>
    <n v="33"/>
    <s v="18/12/2015"/>
    <n v="31"/>
    <n v="210"/>
    <n v="210"/>
    <s v="Sobre los hitos N° 4 y 8, la causa de la diferencia es que el registro del pago fue realizado posterioridad en el sistema._x000a_y con respecto a la diferencia en los hitos  N° 5 y 6, se estaba considerando la fecha de inicio y ahora se corrige por la fecha de la  resolución del primer contrato."/>
    <s v="A SUMA ALZADA REAJUSTABLE"/>
    <n v="1"/>
    <s v=""/>
    <s v=""/>
    <s v=""/>
    <s v=""/>
    <s v=""/>
    <s v=""/>
    <s v="SI"/>
    <s v="SERVICIO"/>
    <s v="La etapa previa a la ejecución de este proyecto, se realizo a través de un estudio básico, llamado plan maestro de ciclovias (Código Bip: 30080185-0), donde se prioriza los lugares de la ciudad donde se realizaran cicliovias."/>
    <n v="26769"/>
    <n v="0"/>
    <n v="0"/>
    <n v="0"/>
    <n v="2194"/>
    <n v="2138752"/>
    <n v="0"/>
    <n v="0"/>
    <n v="0"/>
    <n v="0"/>
    <n v="2167715"/>
    <n v="26769"/>
    <n v="0"/>
    <n v="0"/>
    <n v="0"/>
    <n v="2194"/>
    <n v="2138752"/>
    <n v="0"/>
    <n v="0"/>
    <n v="0"/>
    <n v="0"/>
    <n v="2167715"/>
    <s v="Concuerda con Ficha IDI año 2015 Primer RS fecha 22/05/2015"/>
    <n v="25750"/>
    <n v="0"/>
    <n v="0"/>
    <n v="0"/>
    <n v="2295"/>
    <n v="2335539"/>
    <n v="0"/>
    <n v="0"/>
    <n v="0"/>
    <n v="0"/>
    <n v="2363584"/>
    <s v="Modificación de contrato N° 1: Resolución exenta  N°2107 de fecha 07.12.2016 (Monto  aumento M$25.655)_x000a_Modificación  de contrato N° 2: Resolución exenta. N° 2106 de fecha 07.12.2016 (Monto aumento M$46.026)_x000a_Modificación  de contrato N°3: Resolución exenta N° 2125 de fecha 09.12.2016 (Monto aumento  M$ 56.165)_x000a_Modificación  de contrato N° 4: Resolución exenta N°2338 de fecha 30.12.2016 (Monto disminuye M$7.690) _x000a_En consultoría monto contratado M$25.750 ( (resol. exenta N° 2123 de fecha 15.12.2015)"/>
    <n v="25750"/>
    <n v="0"/>
    <n v="0"/>
    <n v="0"/>
    <n v="2295"/>
    <n v="2335539"/>
    <n v="0"/>
    <n v="0"/>
    <n v="0"/>
    <n v="0"/>
    <n v="2363584"/>
    <s v="Diferencia con el Sigfe:_x000a_Consultoría _x000a_                        año 2015  Estado de Pago N° 1 : monto M$1.750 _x000a_                        año 2016 Estado de Pago del N° 2 al 12 : monto M$22.000_x000a_                        año 2018 Estado de Pago del N° 13 : monto M$2.000_x000a_Total  M$25.750"/>
    <n v="25751"/>
    <x v="0"/>
    <n v="0"/>
    <n v="0"/>
    <n v="0"/>
    <n v="0"/>
    <n v="2295"/>
    <n v="2335538"/>
    <n v="0"/>
    <n v="0"/>
    <n v="0"/>
    <n v="0"/>
    <n v="2337833"/>
    <n v="0"/>
    <n v="0"/>
    <n v="0"/>
    <n v="0"/>
    <n v="2474"/>
    <n v="2471802"/>
    <n v="0"/>
    <n v="0"/>
    <n v="0"/>
    <n v="0"/>
    <n v="2474276"/>
    <s v="Se modificó en 4 oportunidades los montos del contrato y se realizó un aumento del plazo en 30 días corridos (según Resolución Exenta N°2098 de fecha 06.12.2016)."/>
    <n v="31506"/>
    <n v="0"/>
    <n v="0"/>
    <n v="0"/>
    <n v="2582"/>
    <n v="2517258"/>
    <n v="0"/>
    <n v="0"/>
    <n v="0"/>
    <n v="0"/>
    <n v="2551346"/>
    <n v="0"/>
    <n v="27212"/>
    <n v="0"/>
    <n v="0"/>
    <n v="0"/>
    <n v="2425"/>
    <n v="2468150"/>
    <n v="0"/>
    <n v="0"/>
    <n v="0"/>
    <n v="0"/>
    <n v="2497787"/>
    <n v="27212"/>
    <n v="0"/>
    <n v="0"/>
    <n v="0"/>
    <n v="2425"/>
    <n v="2468150"/>
    <n v="0"/>
    <n v="0"/>
    <n v="0"/>
    <n v="0"/>
    <n v="2497787"/>
    <n v="-2.0992448691788623"/>
    <n v="-2.0992448691788623"/>
    <n v="-1.9508528724508922"/>
    <n v="0"/>
    <m/>
    <n v="589.93552196504493"/>
    <n v="582.93575814832309"/>
    <s v="Los montos contratados y costos reales del proyecto no tuvieron variaciones significativas respecto de los montos recomendados. En relación a la partida mas incidente, que es Obras Civiles, se puede señalar que el monto contratado es menor al monto recomendado en un 1,95%, a pesar de la existencia de cuatro modificaciones en el contrato con aumentos en costos y plazos.  Estas modificaciones corresponden a las nuevas condiciones de la localización desde que se realizó el primer estudio y la ejecución de las obras, por ejemplo, cambio de materialidad de algunos tramos, cambio en el sistema de luminaria, nueva semaforización y nuevos empalmes,_x000a_El proyecto no tuvo reevaluación, pero una modificación de 5.01%, por las modificaciones en el contrato de obras civiles ya comentadas. Esta modificación se encuentra dentro del rango del 10% considerada como aceptable."/>
    <s v="Variación de 0 a +-10%"/>
    <s v="Variación de 0 a +-10%"/>
    <s v="Grande"/>
    <s v="Grande"/>
    <s v="ZAIDA SANCHEZ LOPEZ"/>
    <x v="35"/>
    <s v=" "/>
    <s v=""/>
    <s v=" "/>
    <s v=""/>
    <s v="SI"/>
    <n v="2551346"/>
    <n v="127846"/>
    <n v="5.0109236457932402"/>
    <s v="Modificaciones Contrato N°01_x000a_En visita realizada el día 10 de Diciembre de 2015,  la proyectista MINVU Región de Arica y Parinacota, solicita a través de libro de inspección N° 1 folios 6,7 y 8, el cambio de materialidad de 2.020 m2 de pavimento de asfalto a pavimento de hormigón correspondiente al tramo Amador Neghme – Línea del tren, el motivos del cambio es la trabajabilidad de la maquinarias terminadora de asfalto en los 2,4 metros de ancho que posee la ciclovía, además por una seguridad hacia el ciclista y por la velocidad a la que transitan los vehículos por la calzada de Santiago Arata es que se modifica los segregadores tipo zebra que delimitan la calzada de la ciclovía, por la instalación de soleras tipo A, formando un Bandejón entre la calzada vehicular de la ciclovía _x000a_Modificaciones Contrato N°02_x000a_En este contexto señalar que, conforme a lo solicitado por la Ilustre Municipalidad de Arica, mediante oficio Ord. N° 2655/2016, en el cual se pronuncian sobre proyectos de luminarias SERVIU, solicitando el recambio de Luminarias de Haluro metálico a tecnología LED, de acuerdo a los requerimientos vigentes a la fecha._x000a_Por otro lado el proyecto original considera la ubicación de postes en el eje de Renato Rocca entre Barros Arana y A. Azolas bajo la línea de Alta Tensión lo cual no es viable, además que en la actualidad esta cuadra cuenta  con postación eléctrica y alumbrado. En este sentido se reubicarán estos postes hacia las cuadras entre Santa  María y Barros Arana las que no cuentan con alumbrado público, y para poder dar cumplimiento a la normativa vigente es necesario incorporar postes y luminarias, lo que justifica el aumento de obras._x000a_Ahora bien, en el Eje de Amador Neghme el proyecto original considera postación para Alumbrado Público, entre Cancha Rayada y Robinson Rojas, en la cuadra norte, lugar por donde la ciclovía no pasa, por lo que se evaluó trasladar estos en el tramo entre Francisco Urzúa y Linderos, que no cuenta con Alumbrado Público._x000a_Finalmente dado que el Proyecto Parque Renato Rocca considerará el proyecto completo de semaforización, se hace necesario suprimir esta partida y la correspondiente al valor proforma._x000a_Modificaciones Contrato N°03_x000a_PROYECTO ELÉCTRICO; Según el cálculo realizado de luminosidad este considera la instalación de 70 unidades de postes de 12 mts de altura los cuales no estaban considerados en el proyecto y deben ser considerados como aumento de obras._x000a_PROYECTO DE RIEGO; proyecto el cual considera más metros lineales de tubería y puntos de riegos según lo que se tiene en terreno en el tramo de Amador Neghme y Eilat._x000a_PROYECTO DE SEMAFORIZACIÓN; El proyecto menciona la instalación de 4 intersecciones semaforizados los cuales son Santa Maria esquina Juan Antonio Rios, Santa Maria esquina Gonzalo Cerda, Santa Maria Renato Rocca y Santa Maria esquina Eilat, de lo anterior se indica lo siguiente:_x000a_EMPALME DIEGO PORTALES_x000a_Se realizó la modificación del trazado de la ciclovía en el tramo entre Raúl del Canto y Diego Portales, evaluada la situación en terreno, el proyecto original destinaba la llegada de la ciclovía en la esquina de Diego Portales con Avenida Santa Maria,  dicha situación proyectada produce un cuello de botella en el tránsito vehicular ya que la ciclovía reducía de dos a 1 pista dicha esquina, además se considera que desde Avenida Santa Maria viniendo desde el sur esta tiene prácticamente 3 pistas y atravesando Diego Portales se reduce a 1 lo cual condiciona el correcto desplazamiento entre vehículos y ciclistas._x000a_OBRAS VARIAS_x000a_Durante la ejecución de la obra, su pudo verificar en terreno que no se habían considerado partidas las cuales son relevantes tales como los pasos peatonales en el Bandejón central entre Amador Neghme y Eilat, conexión entre rebaje para minusválidos y veredas proyectadas, baldosas para no videntes en los pasos peatonales del Bandejón central, lo anterior se debe considerar como aumento de obras."/>
    <x v="0"/>
    <s v="NO"/>
    <m/>
    <m/>
    <m/>
    <m/>
    <s v="la ejecución de la iniciativa contó con las siguientes modificaciones:_x000a_Modificación de contrato N° 1: Resolución exenta  N°2107 de fecha 07.12.2016 (Monto  aumento M$25.655)_x000a_Modificación  de contrato N° 2: Resolución exenta. N° 2106 de fecha 07.12.2016 (Monto aumento M$46.026)_x000a_Modificación  de contrato N°3: Resolución exenta N° 2125 de fecha 09.12.2016 (Monto aumento  M$ 56.165)_x000a_Modificación  de contrato N° 4: Resolución exenta N°2338 de fecha 30.12.2016 (Monto disminuye M$7.690)_x000a_las cuales generaron una variación de no mas del 5% del monto contratado._x000a_Las modificaciones se enfocaron principalmente en las nuevas condiciones de la localización desde que se realizo el levantamiento previo (estudio básico) y la ejecución de las obras, por ejemplo, cambio de materialidad de algunos tramos, cambio en el sistema de luminaria, nueva semaforización, nuevos empalmes, etc."/>
    <x v="0"/>
    <s v="VAN SOCIAL"/>
    <n v="823524"/>
    <n v="933080"/>
    <n v="13.303315993219389"/>
    <x v="2"/>
    <s v="TIR SOCIAL"/>
    <n v="10.93"/>
    <n v="11.87"/>
    <n v="8.6001829826166443"/>
    <s v="En relación a la variación de los indicadores económicos recomendados y reales, luego de realizar los ajustes de año y valor social, se puede apreciar que el VAN se mejora en un 13,30%, esto se debe a que la inversión real fue mas baja que la recomendada, por l que el beneficio es aun mayor que lo proyectado._x000a_En relación a la TIR, también aumenta en un 8,6%, alejándose casi al doble de la tasa de descuento, lo que nos señala que la inversión se justifica en relación al beneficio."/>
    <x v="3"/>
    <s v="En relación al proyecto, se puede apreciar que a pesar de haber tenido 4 modificaciones, tuvo una baja variación en relación a lo recomendado y real, cumpliéndose con los plazos y monto recomendado. por lo que no fueron modificaciones significativas para el desarrollo y cumplimiento de objetivos. _x000a_Con respecto a la magnitud, esta aumentó ya que el proyecto inicial no contemplo la ejecución de franja de terreno, denominado sector Chinchorro de la Av. Santiago Arata, correspondiente entre calle Eilat y salida norte Gasolinera Copec modificación de contrato busco dar solución y no dejar un tramo sin ejecución generando la ampliación del tramo faltante con el fin da dar continuidad al proyecto."/>
    <s v="CARLO ANGELLO  FOCACCI LE-BLANC"/>
    <s v="SEREMI DE DESARROLLO SOCIAL REGION DE ARICA Y PARINACOTA"/>
    <s v="LOURDES VELEZ"/>
    <s v="DEPARTAMENTO DE ESTUDIOS - MDS"/>
  </r>
  <r>
    <s v="20169740-0"/>
    <s v="CONSTRUCCION ELECTRIFICACIÓN SECTOR LA PARRITA-EL TALHUEN,CANELA"/>
    <x v="9"/>
    <x v="9"/>
    <s v="CHOAPA"/>
    <s v="CANELA"/>
    <s v="4 - REGION DE COQUIMBO"/>
    <x v="8"/>
    <x v="10"/>
    <x v="15"/>
    <x v="1"/>
    <x v="1"/>
    <s v="GOBIERNO REGIONAL - REGION DE COQUIMBO"/>
    <s v="GOBIERNO REGIONAL"/>
    <s v="GOBIERNO REGIONAL"/>
    <s v="FINALIZADO"/>
    <x v="0"/>
    <s v="PERFIL"/>
    <s v="LOGRAR UN DESARROLLO SOCIAL Y ECONOMICO EN IGUALDAD DE CONDICIONES CON EL RESTO DE LA REGION,_x000a_PERMITIENDO APROVECHAR LAS OPORTUNIDADES DE MEJOR CALIDAD DE VIDA QUE TRAE CONSIGO EL USO DE_x000a_NUEVAS TECNOLOGIAS DOMESTICAS, PRODUCTIVAS Y DE LA COMUNICACION."/>
    <s v="LA RED ELÉCTRICA CONSIDERA LA CONSTRUCCIÓN DE APROXIMADAMENTE 5.890 METROS DE RED DE MEDIA TENSIÓN BIFÁSICA EN POSTE DE HORMIGÓN ARMADO DE 11,5 METROS, CON CABLE DESNUDO DE ALUMINIO N° 2 AWG  (33 MM²) Y ESTRUCTURAS ASOCIADAS._x000a__x000a_INSTALACIÓN DE CUATROS SUBESTACIONES BIFÁSICAS DE 15 KVA CADA UNA, EN TENSIONES DE 23.000/231 VOLTS Y SUS RESPECTIVOS EQUIPOS DE PROTECCIÓN EN MEDIA Y BAJA TENSIÓN._x000a__x000a_CONSTRUCCIÓN DE RED DE BAJA TENSIÓN MONOFÁSICA EN UNA EXTENSIÓN DE APROXIMADAMENTE 25 METROS SOBRE POSTES DE HORMIGÓN ARMADO DE 9,0 METROS Y DE 3.160 METROS EN POSTACIÓN COMÚN CON LA RED DE MEDIA TENSIÓN, EN CONDUCTOR DE ALUMINIO PREENSAMBLADO DE 2X25 MM2._x000a__x000a_CONSTRUCCIÓN DE 15 EMPALMES HASTA CONECTAR LA INSTALACIÓN ELÉCTRICA INTERIOR DE CADA UNO DE LOS BENEFICIARIOS Y TRES EQUIPAMIENTOS COMUNITARIOS. SUMINISTRO E INSTALACIÓN DE 18 MEDIDORES MONOFÁSICOS."/>
    <n v="45"/>
    <s v="PLAN ZONAS REZAGADAS"/>
    <s v=" "/>
    <s v=" "/>
    <m/>
    <m/>
    <m/>
    <m/>
    <m/>
    <m/>
    <m/>
    <m/>
    <m/>
    <m/>
    <s v=""/>
    <m/>
    <m/>
    <m/>
    <m/>
    <m/>
    <m/>
    <m/>
    <m/>
    <m/>
    <n v="6"/>
    <n v="9"/>
    <s v="Estos proyectos tienen diferencias en el tiempo Recomendado y Real ya que depende de varios factores previos a la ejecución de la obra, tales como tramites de servidumbres, permisos vial , publicación de servidumbres permiso de extensión provisoria a la Sec._x000a_Las ampliaciones de plazo se debió principalmente a tramites de servidumbres que se debió regularizar , por lo que involucro procesos administrativos, con tiempos  que incidieron en la ejecución._x000a_Res. N°130 de fecha 05 de Febrero 2018."/>
    <n v="50"/>
    <s v="Variación de 30% al 50%"/>
    <s v="Sin información "/>
    <s v="Sin información "/>
    <m/>
    <m/>
    <m/>
    <m/>
    <m/>
    <m/>
    <m/>
    <m/>
    <m/>
    <m/>
    <m/>
    <m/>
    <n v="6"/>
    <n v="6"/>
    <n v="9"/>
    <n v="9"/>
    <n v="0"/>
    <s v="El proyecto se inicia con entrega de terreno , ya que posterior al contrato  y resolución que lo aprueba , se deben realizar los trámites previos a la ejecución , consistente en servidumbres, permisos de vialidad ,, permisos a la SEC, otros, _x000a_Se considero una ampliación de plazo hasta el 04 de mayo 2019, por motivos de administración en la obtención de servidumbre. y su protocolización."/>
    <n v="50"/>
    <n v="50"/>
    <s v="El proyecto fue ejecutado en un plazo total de 9 meses, un 50% sobre el plazo total recomendado._x000a_La variación del 50% se debió principalmente a la imposibilidad de la empresa distribuidora de energía eléctrica, encargada de ejecutar las obras civiles del proyecto,  en obtener la autorización del uso de la franja  vial, ante la Dirección Regional de Vialidad, terrenos utilizados para la instalación de los postes para sostener  los cables de las redes eléctricas. Esto conllevo un aumento del plazo del proyecto, el que fue  aprobado por intermedio Res. N°130 de fecha 05 de Febrero 2018. Se debe considerar, además, la existencia de un tiempo muerto, característico de este tipo  de iniciativas públicas, asociado a la obtención de los permisos de ampliación de redes eléctricas en zona no concesionadas  ante la Superintendencia de Electricidad y Combustible, donde se involucro cerca de 69 días, considerado desde  la fecha de contratación  y el inicio de la construcción  de las redes eléctricas. En total dichas demoras involucraron un retraso de los trabajos sin tiempo muertos de 180 días adicionales, dando como resultado el aumento de obra de un 50% (9 meses en total). "/>
    <s v="Variación de 30% al 50%"/>
    <s v="Un año"/>
    <s v="09/08/2017"/>
    <n v="126318"/>
    <n v="0"/>
    <n v="126318"/>
    <n v="126318"/>
    <n v="0"/>
    <s v="Contrato efectuado con fecha 25 -01-2017 y resolución que lo aprueba de fechaN° 351 del 05 -04-2017, por un monto en UF , de 5.222,34 UF, y Subsidio Gore de 4.678,58 UF."/>
    <s v="BIP = SIGFE"/>
    <x v="3"/>
    <n v="18"/>
    <n v="18"/>
    <n v="100"/>
    <s v="No existieron modificaciones  mayores al proyecto , solo consideraciones menores normales en este tipo de proyectos "/>
    <s v="El proyecto consideró inicialmente conectar 18 viviendas a las redes eléctricas, con lo cual se cumplieron a cabalidad_x000a_El sistema Expost no ha reconocido la magnitud que tiene el proyecto en su ficha IDI, que corresponde a 18 empalmes, los que fueron realmente conectados. La Unidad Técnica trató de ingresar la magnitud, pero el sistema BIP no le permitía registrarlo, a lo cual el analista le permitió que fuera ingresado en las observaciones para efecto del análisis."/>
    <x v="2"/>
    <s v="no considera  recepción  provisoria "/>
    <s v="29/06/2018"/>
    <s v="Considera recepción final con la resolución que aprueba el informe técnico, previa carta de ingreso a la Superintendencia d electricidad y Combustible SEC._x000a_Res N°554 que aprueba el informe técnico  de  fecha  29-06-2018"/>
    <s v="29/06/2018"/>
    <s v="SI"/>
    <s v="29/06/2018"/>
    <s v="No se tiene antecedentes  de situaciones que esten afectando  la operación  del proyecto ."/>
    <s v=""/>
    <x v="0"/>
    <s v="Positivas _x000a_El impacto social en la gente , que le cambia la calidad de vida y la gente no emigra y ademas algunas de  sus  familias que emigran  vuelven al lugar y se pueden conectar a ala red._x000a__x000a_Negativo _x000a_Los tramites  que tienen estos proyectos , los permisos vial y servidumbre y el proceso administrativo que  afecta al proyecto , antes y durante la ejecución."/>
    <s v="IRMA  MUÑOZ CORTES"/>
    <x v="15"/>
    <s v=" "/>
    <s v=""/>
    <s v="LOURDES VELEZ"/>
    <s v="DEPARTAMENTO DE ESTUDIOS - MDS"/>
    <s v="31/08/2016"/>
    <s v="18/01/2017"/>
    <n v="140"/>
    <s v="20/02/2017"/>
    <n v="33"/>
    <s v="NA"/>
    <n v="0"/>
    <s v="11/04/2017"/>
    <n v="50"/>
    <s v="11/04/2017"/>
    <n v="50"/>
    <s v="09/08/2017"/>
    <n v="120"/>
    <s v="03/07/2018"/>
    <n v="328"/>
    <n v="671"/>
    <n v="531"/>
    <s v="El proyecto se paga en UF, ,cuando el proyecto se encuentra terminado, puesta en servicio y segun reajuste de la UF a la fecha.._x000a_Considero 18 empalmes ."/>
    <s v="A SUMA ALZADA REAJUSTABLE"/>
    <s v="Sin información"/>
    <s v=""/>
    <s v=""/>
    <s v=""/>
    <s v=""/>
    <s v=""/>
    <s v=""/>
    <s v="SI"/>
    <s v="MUNICIPIO"/>
    <s v="El proyecto fue formulado y postulado al F.N.D.R. por el Municipio de Canela. Su etapa de ejecución fue realizada por el Gobierno Regional de Coquimbo. La Obras Civiles estuvieron a cargo de la Empresa Concesionaria de Energía Eléctrica del Sector (CGE Distribución)."/>
    <n v="0"/>
    <n v="0"/>
    <n v="0"/>
    <n v="0"/>
    <n v="0"/>
    <n v="113425"/>
    <n v="0"/>
    <n v="0"/>
    <n v="0"/>
    <n v="0"/>
    <n v="113425"/>
    <n v="0"/>
    <n v="0"/>
    <n v="0"/>
    <n v="0"/>
    <n v="0"/>
    <n v="124393"/>
    <n v="0"/>
    <n v="0"/>
    <n v="0"/>
    <n v="18325"/>
    <n v="142718"/>
    <s v="No existe observaciones ."/>
    <n v="0"/>
    <n v="0"/>
    <n v="0"/>
    <n v="0"/>
    <n v="0"/>
    <n v="126318"/>
    <n v="0"/>
    <n v="0"/>
    <n v="0"/>
    <n v="0"/>
    <n v="126318"/>
    <s v="No existe modificaciones en sus montos."/>
    <n v="0"/>
    <n v="0"/>
    <n v="0"/>
    <n v="0"/>
    <n v="0"/>
    <n v="126318"/>
    <n v="0"/>
    <n v="0"/>
    <n v="0"/>
    <n v="0"/>
    <n v="126318"/>
    <s v="M $126..318.-"/>
    <n v="0"/>
    <x v="1"/>
    <n v="0"/>
    <n v="0"/>
    <n v="0"/>
    <n v="0"/>
    <n v="0"/>
    <n v="126318"/>
    <n v="0"/>
    <n v="0"/>
    <n v="0"/>
    <n v="0"/>
    <n v="126318"/>
    <n v="0"/>
    <n v="0"/>
    <n v="0"/>
    <n v="0"/>
    <n v="0"/>
    <n v="126318"/>
    <n v="0"/>
    <n v="0"/>
    <n v="0"/>
    <n v="0"/>
    <n v="126318"/>
    <s v="Negativas , Los temas de contingencia y tramites de servidumbres , no se puede determinar por lo que e se debe considerar los tiempos estimados para la resolución que asigna recursos._x000a__x000a_Positivo : Este subsidio a la inversión permite tener una obra que tiene beneficiarios directos e indirectos y que no se requiere mantener y operar esta línea ya que pasa hacer responsabilidad de la Distribuidora"/>
    <n v="0"/>
    <n v="0"/>
    <n v="0"/>
    <n v="0"/>
    <n v="0"/>
    <n v="127627"/>
    <n v="0"/>
    <n v="0"/>
    <n v="0"/>
    <n v="18801"/>
    <n v="146428"/>
    <n v="0"/>
    <n v="0"/>
    <n v="0"/>
    <n v="0"/>
    <n v="0"/>
    <n v="0"/>
    <n v="126318"/>
    <n v="0"/>
    <n v="0"/>
    <n v="0"/>
    <n v="0"/>
    <n v="126318"/>
    <n v="0"/>
    <n v="0"/>
    <n v="0"/>
    <n v="0"/>
    <n v="0"/>
    <n v="126318"/>
    <n v="0"/>
    <n v="0"/>
    <n v="0"/>
    <n v="0"/>
    <n v="126318"/>
    <n v="-13.733712131559539"/>
    <n v="-13.733712131559539"/>
    <n v="-1.025645043760337"/>
    <n v="0"/>
    <m/>
    <n v="7017.666666666667"/>
    <n v="7017.666666666667"/>
    <s v="Los montos contratados y costos reales del proyecto no tienen variación significativa respecto a los montos recomendados, por lo que los costos se mantuvieron dentro de los márgenes de lo programado originalmente. _x000a_El proyecto no tuvo reevaluación ni modificaciones inferiores al 10%."/>
    <s v="Variación entre el -10% al -20%"/>
    <s v="Variación de 0 a +-10%"/>
    <s v="Pequeño"/>
    <s v="Pequeño"/>
    <s v="IRMA  MUÑOZ CORTES"/>
    <x v="10"/>
    <s v=" "/>
    <s v=""/>
    <s v="LOURDES VELEZ"/>
    <s v="DEPARTAMENTO DE ESTUDIOS - MDS"/>
    <s v="NO"/>
    <m/>
    <m/>
    <m/>
    <s v=" "/>
    <x v="1"/>
    <s v="NO"/>
    <m/>
    <m/>
    <m/>
    <m/>
    <s v="Los proyectos de extensión de redes no consideran reevaluación por ser la misma empresa electrica la que diseña y ejecuta las obras civiles bajo una contratación de suma alzada."/>
    <x v="0"/>
    <s v="VAN PRIVADO"/>
    <n v="-119228"/>
    <n v="-133101"/>
    <n v="11.635689603113363"/>
    <x v="2"/>
    <s v=""/>
    <m/>
    <m/>
    <m/>
    <s v="Se actualiza el indicador a la moneda de 31 de diciembre de 2018, cuyo valor registra el monto de M$ -133.101, lo que refleja un incremento del 11,64% con respecto al indicador calculado en el año 2016, año que se postula la iniciativa pública. Lo anterior, se puede observar que existe una variación cercana a la variación inflacionaria, pues el proyecto no presenta aumento de obras ni de costos que influyen en la determinación del indicador Van Privado."/>
    <x v="1"/>
    <s v="En conformidad de los antecedentes ingresados por las unidades técnicas y financiera, se puede concluir lo siguiente: El proyecto de electrificación rural   logro cumplir con el objetivo original al proveer de un sistema de redes eléctricas de calidad y continúo en el servicio  al construir 18 nuevos empalmes para  viviendas ubicadas las localidades de La Parrita y El Talhuen, Comuna de Canela. En cambio, las obras presentan un atraso en el plazo de ejecución de las obras civiles de un 50%, esto se debe principalmente a la obtención del permiso de construir que otorga la Superintendencia de Electricidad y Combustible a las empresas eléctricas. Es importante señalar que el proceso de construcción desde el momento de entrega de terrenos consideró una duración de 9 meses, que refleja un crecimiento en el plazo de ejecución de tan solo de 50%.   No obstante, las variaciones de plazo no implicaron un mayor alza en el costo del proyecto, solamente las correspondientes  a la variación inflacionaria debido a que los contratos se realizan usando la variación de la U.F. De acuerdo al contrato ingresado por la Unidad Técnica en la carpeta digital, las obras fueron contratadas por la suma de M$ 113.425, pero al finalizar las obras se canceló el monto de M$ 126.318 que implica un crecimiento del 11,3% al valor original aprobado. Esto como se ha señalado, que los contratos están con montos en UF. Dicha variación  implicó una variación en el indicador económico, VAN privado,  que alcanzó la cantidad -133.101 M$, que implica que el requerimiento del subsidio estatal para financiar las obras eléctricas es mayor. No obstante, el monto cancelado fue menor a dicho valor cumpliendo las condiciones del subsidio estatal para este tipos de obras."/>
    <s v="ALFREDO PAVEZ ROJAS"/>
    <s v="SEREMI DE DESARROLLO SOCIAL REGION DE COQUIMBO"/>
    <s v="LOURDES VELEZ"/>
    <s v="DEPARTAMENTO DE ESTUDIOS - MDS"/>
  </r>
  <r>
    <s v="30427328-0"/>
    <s v="MEJORAMIENTO CALLE GABRIELA MISTRAL - PAILLACO"/>
    <x v="3"/>
    <x v="3"/>
    <s v="VALDIVIA - REGION XIV"/>
    <s v="PAILLACO - REGION XIV "/>
    <s v="14 - REGION DE LOS RIOS"/>
    <x v="7"/>
    <x v="7"/>
    <x v="11"/>
    <x v="1"/>
    <x v="1"/>
    <s v="GOBIERNO REGIONAL - REGION DE LOS RIOS"/>
    <s v="GOBIERNO REGIONAL"/>
    <s v="GOBIERNO REGIONAL"/>
    <s v="FINALIZADO"/>
    <x v="2"/>
    <s v="PERFIL"/>
    <s v="EL PRESENTE PROYECTO SOLUCIONA EL PROBLEMA DE CONEXIÓN VIAL INTERNA EN LA CIUDAD DE PAILLACO, SE POSIBILITA LA CONCRECIÓN DE RECORRIDOS DE LOCOMOCIÓN COLECTIVA, ADEMAS SE EVITARA LA OCURRENCIA DE ACCIDENTES DE TRANSITO, ANEGAMIENTO DE CALLES, CONTAMINACIÓN ENTRE_x000a_OTROS BENEFICIOS"/>
    <s v="EL PRESENTE PROYECTO CONTEMPLA LA EJECUCIÓN DE LAS SIGUIENTES PARTIDAS:_x000a__x000a_* PAVIMENTACION_x000a_* AGUAS LLUVIAS_x000a_* ILUMINACION "/>
    <n v="19237"/>
    <s v="VIALIDAD INTERMEDIA"/>
    <s v=" "/>
    <s v=" "/>
    <n v="6"/>
    <n v="29"/>
    <s v="No hay observaciones."/>
    <n v="383.33333333333331"/>
    <m/>
    <m/>
    <m/>
    <m/>
    <m/>
    <m/>
    <s v=""/>
    <m/>
    <m/>
    <m/>
    <m/>
    <m/>
    <n v="2"/>
    <n v="7"/>
    <s v="La diferencia que existe es debido a que se fue gastando de forma gradual las compra."/>
    <n v="250"/>
    <n v="6"/>
    <n v="10"/>
    <s v="Modificación de Contrato a costo cero, según Decreto Exento Nº 944 del 13 de junio de 2017._x000a_Modificación de contrato por aumento de costo de obras y de plazos del proyecto por 90 días, llegando a totalizar 240 días corridos, según Decreto Exento Nº 1096 del 20 de julio de 2017._x000a_Aumento de obra por 40 días, según Decreto Exento Nº 1457 del 06 de octubre de 2017. El motivo, es en cuanto a los atrasos producidos por el factor climático, ya que la partida &quot;Resalto Plano&quot; solo se puede asfaltar en condiciones climáticas favorable, y a su vez durante la ejecución de excavaciones para la instalación del colector de aguas lluvias, se han encontrado interferencia de redes de agua potable y alcantarillado las cuales involucran el visto bueno de ESSAL para concretar una solución._x000a_Modificación de Contrato a costo cero, según Decreto Exento Nº 1800 del 20 de diciembre de 2017."/>
    <n v="66.666666666666671"/>
    <s v="Variación del 50% al 100%"/>
    <n v="2"/>
    <n v="130"/>
    <m/>
    <m/>
    <m/>
    <m/>
    <m/>
    <m/>
    <m/>
    <m/>
    <m/>
    <m/>
    <m/>
    <m/>
    <n v="8"/>
    <n v="8"/>
    <n v="31"/>
    <n v="32"/>
    <n v="1"/>
    <s v="Aumento de obra por 40 días, según Decreto Exento Nº 1457 del 06 de octubre de 2017. El motivo, es en cuanto a los atrasos producidos por el factor climático, ya que la partida &quot;Resalto Plano&quot; solo se puede asfaltar en condiciones climáticas favorable, y a su vez durante la ejecución de excavaciones para la instalación del colector de aguas lluvias, se han encontrado interferencia de redes de agua potable y alcantarillado las cuales involucran el visto bueno de ESSAL para concretar una solución."/>
    <n v="287.5"/>
    <n v="300"/>
    <s v="Dos ampliaciones de plazo (90 y 40 días).  Durante la ejecución el proyecto tuvo una reevaluación debido a modificaciones por aumento, disminución y obras extraordinarias, esto debido a que en las excavaciones para la instalación del colector de aguas lluvias, se encotnraron interferencia de redes de agua potable y alcantarillado, las cuales involucran el visto bueno de ESSAL para concretar una solución). La segunda ampliación de plazo se debió a factor climático (ya que la partida &quot;Resalto Plano&quot; solo se puede asfaltar en condiciones climáticas favorables). La ampliación de plazo total consistió en aumentar un 87% el plazo inicial del contrato._x000a__x000a_Finalmente, con respecto a los plazos recomendados, el plazo total real sin tiempos muertos fue un 287,5% mayor."/>
    <s v="Variación &gt; al 100%"/>
    <s v="Tres años"/>
    <s v="14/02/2017"/>
    <n v="345102"/>
    <n v="2000"/>
    <n v="347102"/>
    <n v="15242"/>
    <n v="331860"/>
    <s v="Total monto contratado $213.786.520.fecha contrato 16/05/2017._x000a_No hubo contratos con recursos propios."/>
    <s v="BIP &gt; SIGFE"/>
    <x v="2"/>
    <n v="307"/>
    <n v="307"/>
    <n v="100"/>
    <s v="No hay observaciones."/>
    <s v="Se ejecutó la magnitud recomendada sin modificaciones."/>
    <x v="2"/>
    <s v="Acta de recepción provisoria con fecha 03/01/2018, según las siguientes observaciones._x000a_* Perforar fondo de todos los basureros instalados y repasar pintura en ojalatería._x000a_*Reparar pintura en valla tipo Conasep en todas las áreas indicadas en terreno._x000a_*Sacar tierra en contacto con valla Conasep._x000a_*Realizar limpieza general en toda la calzada intervenida._x000a_*Realizar limpieza de rejillas en todos los sumideros ejecutados._x000a_*Pintar anillos de todos los sumideros y cámaras de inspección._x000a_* Estucar vigas en sumideros indicados._x000a_*Rehacer vereda en cámara lado inspección Nº 1._x000a_*Sacar carachas de hormigón en calzada calle Gabriela Mistral._x000a_*Rehacer vereda frente a terreno futuro Cesfam._x000a_*Reparar vereda rayada con grafiti frente a terreno futuro Cesfam._x000a_*Mejorar fijación escalín Nº 1en sumidero Nº3._x000a_*Retirar moldajes de vereda en general._x000a_*Rehacer vereda en intersección Pasaje Lidia Moll y Gabriela Mistral._x000a_*Rehacer vereda frente a Gabriela Mistral Nº 1285._x000a_* Rehacer vereda oriente intersección Gabriela Mistral Independencia._x000a_* Realizar limpieza en veredones, rastrillar piedras._x000a_*Sellar con Mortero junta entre calzada y solera en calle independencia._x000a_*Rellenar con tierra veredones indicados en terrenos._x000a_*Retirar moldaje en cámaras especiales._x000a_*Reparar grietas losa cámara de inspección ubicada en intersección pasaje Calafquen e Independencia._x000a_*Retirar moldaje en sumidero ubicado en intersección calle Manuel Bulnes e independencia._x000a_*Realizar corte a vereda ubicada frente al Nº 691 de Independencia._x000a_*Realizar corte de cuello de calle Manuel Bulnes con Independencia._x000a_*Rehacer vereda en 1m afuera del consultorio por calle Independencia._x000a_*En sumidero Existente de calle Mac Iver con Independencia, mejorar radier de entrada del tubo HDPE._x000a_*Instalar jardines en calle Gabriela Mistral, de acuerdo a ubicación que será entregada por el ITO._x000a_*Instalar disco Pare en intersección de calle Gabriela Mistral con Vicuña Mackenna._x000a_*Colocar solera en calle Independencia vereda sur al llegar a Mac Iver._x000a_*Reparar fisura en vereda en donde se encuentran cámaras especiales en calle Independencia._x000a_*Rehacer vereda lado poniente calle Gabriela Mistral al llegar a Villa Nuevo Amanecer._x000a_*Hacer cortes en lado poniente calle Gabriela Mistral, indicada en terreno._x000a_*Entregar la obra limpia en toda la extensión del proyecto._x000a_*Limpiar y pintar cerco de vecina intervenido en calle Independencia."/>
    <s v="12/02/2018"/>
    <s v="No hubieron observaciones."/>
    <s v="11/01/2019"/>
    <s v="SI"/>
    <s v="15/12/2017"/>
    <s v="No se han observado situaciones que afecten la operación del proyecto."/>
    <s v=""/>
    <x v="0"/>
    <s v="Se hizo fue a re valuación el proyecto ya que sufrió modificaciones mayor al 10%, no se observaron otras situaciones."/>
    <s v="MARÌA ANGÉLICA  MARTÌNEZ DELGADO"/>
    <x v="3"/>
    <s v="HECTOR LUIS GUTIERREZ FUENTES"/>
    <s v="SEREMI DE DESARROLLO SOCIAL REGION DE LOS RIOS"/>
    <s v="FERNANDA MATURANA DIAZ"/>
    <s v="DEPARTAMENTO DE ESTUDIOS - MDS"/>
    <s v="28/07/2016"/>
    <s v="30/12/2016"/>
    <n v="155"/>
    <s v="05/01/2017"/>
    <n v="6"/>
    <s v="30/05/2017"/>
    <n v="145"/>
    <s v="14/02/2017"/>
    <m/>
    <d v="2017-02-10T00:00:00"/>
    <m/>
    <d v="2017-02-10T00:00:00"/>
    <n v="4"/>
    <s v="30/04/2017"/>
    <n v="75"/>
    <n v="276"/>
    <n v="121"/>
    <s v="No hay."/>
    <s v="A SUMA ALZADA SIN REAJUSTE"/>
    <n v="1"/>
    <s v=""/>
    <s v=""/>
    <s v=""/>
    <s v=""/>
    <s v=""/>
    <s v=""/>
    <s v="SI"/>
    <s v="MUNICIPIO"/>
    <s v="El municipio desarrollo el diseño."/>
    <n v="9000"/>
    <n v="0"/>
    <n v="0"/>
    <n v="0"/>
    <n v="2000"/>
    <n v="223473"/>
    <n v="0"/>
    <n v="0"/>
    <n v="0"/>
    <n v="0"/>
    <n v="234473"/>
    <n v="9000"/>
    <n v="0"/>
    <n v="0"/>
    <n v="0"/>
    <n v="2000"/>
    <n v="223473"/>
    <n v="0"/>
    <n v="0"/>
    <n v="0"/>
    <n v="0"/>
    <n v="234473"/>
    <s v="Sin observaciones."/>
    <n v="7500"/>
    <n v="0"/>
    <n v="0"/>
    <n v="0"/>
    <n v="2000"/>
    <n v="337601"/>
    <n v="0"/>
    <n v="0"/>
    <n v="0"/>
    <n v="0"/>
    <n v="347101"/>
    <s v="No existen modificaciones"/>
    <n v="7500"/>
    <n v="0"/>
    <n v="0"/>
    <n v="0"/>
    <n v="2000"/>
    <n v="337602"/>
    <n v="0"/>
    <n v="0"/>
    <n v="0"/>
    <n v="0"/>
    <n v="347102"/>
    <s v="Gasto Sigfe año 2017 para obras civiles  es :M$ 331.858_x000a_Gasto Sigfe año 2018 para obras civiles  es :  M$    5.743._x000a__x000a_Lo demás está correcto."/>
    <n v="331860"/>
    <x v="0"/>
    <n v="7500"/>
    <n v="0"/>
    <n v="0"/>
    <n v="0"/>
    <n v="2000"/>
    <n v="5742"/>
    <n v="0"/>
    <n v="0"/>
    <n v="0"/>
    <n v="0"/>
    <n v="15242"/>
    <n v="7695"/>
    <n v="0"/>
    <n v="0"/>
    <n v="0"/>
    <n v="2052"/>
    <n v="5742"/>
    <n v="0"/>
    <n v="0"/>
    <n v="0"/>
    <n v="0"/>
    <n v="15489"/>
    <s v="El contrato contó con aumento de costo de M$ 123.814, debido principalmente al cambio de proyecto de evacuación de aguas lluvias, que fue reevaluado por MIDESO y posteriormrntr aprobado por el CORE ."/>
    <n v="10127"/>
    <n v="0"/>
    <n v="0"/>
    <n v="0"/>
    <n v="2250"/>
    <n v="251454"/>
    <n v="0"/>
    <n v="0"/>
    <n v="0"/>
    <n v="0"/>
    <n v="263831"/>
    <n v="349664"/>
    <n v="7695"/>
    <n v="0"/>
    <n v="0"/>
    <n v="0"/>
    <n v="2052"/>
    <n v="346379"/>
    <n v="0"/>
    <n v="0"/>
    <n v="0"/>
    <n v="0"/>
    <n v="356126"/>
    <n v="7695"/>
    <n v="0"/>
    <n v="0"/>
    <n v="0"/>
    <n v="2052"/>
    <n v="346231"/>
    <n v="0"/>
    <n v="0"/>
    <n v="0"/>
    <n v="0"/>
    <n v="355978"/>
    <n v="34.982621450853003"/>
    <n v="34.926524934522483"/>
    <n v="37.691585737351559"/>
    <n v="-4.1558324862545071E-2"/>
    <n v="1.8057335041639977"/>
    <n v="1159.5374592833875"/>
    <n v="1127.7882736156353"/>
    <s v="Proyecto sufrió modificaciones durante la ejecución de las obras.  El contrato contó con aumento de costo de M$ 123.814, debido principalmente al cambio de proyecto de evacuación de aguas lluvias, que fue reevaluado por MIDESO y posteriormente aprobado por el CORE. El contrato de obra civil aumento el costo en un 58% con respecto al monto contratado originalmente (por aumento, diminución de obras y obras extraordinarias).  Finalmente, los costos reales de la obra civil fueron 37,69% mayores a los montos recomendados. _x000a__x000a_En el ítem consultorias la diferencia de 24% entre el monto contratado y el recomendado se condiciona a la oferta adjudicada, que considera un monto menor.  _x000a__x000a_Se concluye que el costo real total del proyecto fue un 34,98% mayor al monto recomendado. "/>
    <s v="Variación Mayor a 20%"/>
    <s v="Variación Mayor a 20%"/>
    <s v="Mediano"/>
    <s v="Mediano"/>
    <s v="EDITH HAIDEE MONARDEZ BALCAZAR"/>
    <x v="2"/>
    <s v="HECTOR LUIS GUTIERREZ FUENTES"/>
    <s v="SEREMI DE DESARROLLO SOCIAL REGION DE LOS RIOS"/>
    <s v="FERNANDA MATURANA DIAZ"/>
    <s v="DEPARTAMENTO DE ESTUDIOS - MDS"/>
    <s v="SI"/>
    <n v="263831"/>
    <n v="123814"/>
    <n v="46.929284276677116"/>
    <s v="A) Presupuesto contratado $213.786.520.-_x000a_B) Aumento de Obras           $  29.502.375.-_x000a_C) Obras Extraordinarias     $ 137.784.624.-_x000a_D) Disminución de Obra      $  43.473.449.-_x000a_ Total A+B+C-D                      $337.600.070.-"/>
    <x v="0"/>
    <s v="SI"/>
    <n v="1"/>
    <n v="244789"/>
    <n v="349664"/>
    <n v="42.843019906940263"/>
    <s v="La iniciativa se sometió a proceso de reevaluación con la finalidad de aumentar los montos del ítem obras civiles en un 42,84% con respecto al monto recomendado del RATE RS que dió origen a la ejecución.Este proyecto  tuvo una  re evaluación por un cambio en la solución de aguas lluvia no considerada en la recomendación original. "/>
    <x v="1"/>
    <s v="VAN SOCIAL"/>
    <n v="101969"/>
    <n v="308623"/>
    <n v="202.66355460973435"/>
    <x v="2"/>
    <s v="TIR SOCIAL"/>
    <n v="10.53"/>
    <n v="15.82"/>
    <n v="50.237416904083588"/>
    <s v="El proyecto presenta variaciones respecto a la rentabilidad recomendada, que se explican en la herramienta utilizada para obtener los resultados. En la reevaluación,  se incrementan los montos de inversión e igualmente se corrigen a la alza los flujos de transito. El resultado, mejores indicadores.  "/>
    <x v="3"/>
    <s v="Proyecto sufrió modificaciones durante la ejecución de las obras.  La iniciativa se sometió a proceso de reevaluación con la finalidad de aumentar los montos del ítem obras civiles."/>
    <s v="HECTOR LUIS GUTIERREZ FUENTES"/>
    <s v="SEREMI DE DESARROLLO SOCIAL REGION DE LOS RIOS"/>
    <s v="FERNANDA MATURANA DIAZ"/>
    <s v="DEPARTAMENTO DE ESTUDIOS - MDS"/>
  </r>
  <r>
    <s v="30070756-0"/>
    <s v="CONSTRUCCION CESFAM  P. AGUIRRE CERDA,  CALLE LARGA"/>
    <x v="12"/>
    <x v="12"/>
    <s v="LOS ANDES"/>
    <s v="CALLE LARGA"/>
    <s v="5 - REGION DE VALPARAISO"/>
    <x v="1"/>
    <x v="1"/>
    <x v="7"/>
    <x v="0"/>
    <x v="0"/>
    <s v="MINISTERIO DE SALUD"/>
    <s v="MINISTERIO DE SALUD"/>
    <s v="MINISTERIO"/>
    <s v="FINALIZADO"/>
    <x v="0"/>
    <s v="DISEÑO"/>
    <s v="EL C.E.S. P. AGUIRRE C.  NO CUMPLE CON LA INFRAESTRUCTURA FÍSICA  NI FUNCIONALIDAD REQUERIDA BAJO EL MODELO DE CESFAM, NO SIENDO POSIBLE OCUPAR LA ACTUAL PROPIEDAD DEBIDO A LA NORMATIVA URBANISTICA, REQUIRIENDO EN EL ÁREA DE INFLUENCIA UN TERRENO PARA LA UBICACIÓN DEL CESFAM REQUERIDO."/>
    <s v="LA OBRA CONSIDERA LA CONSTRUCCION DE UN EDIFICO DE UN PISO, CON UNA SUPERFICIE DE 1.798 M2. EN UN TERRENO DISTINTO AL ACTUAL Y CUYA PROPIEDAD ES MUNICIPAL, SU FABRICACION ES EN HORMIGON ARMADO, COMPRENDE ADEMÁS INSTALACIONES ELÉCTRICAS E ILUMINACIÓN, CORRIENTES DÉBILES, SISTEMAS DE ALARMAS, INSTALACIÓN DE GAS LICUADO, CALEFACCIÓN, INSTALACIONES SANITARIAS DE AGUA POTABLE Y ALCANATRILLADO, MANEJO DE AGUAS LLUVIA, INSTALACIONES DE GASES CLÍNICOS, MOBILIARIO, EQUIPOS Y EQUIPAMIENTO,  SUMADO A ELLO LAS OBRAS EXTERIORES PARA LOS ACCESOS Y PAISAJISMO._x000a_EL PMA CONTEMPLA 9 BOX MULTIPROPOSITOS, 1 BOX GINECOLÓGICOS, 3 BOX PARA ATENCIÓN ODONTOLÓGICA, BOX IRA, BOX ERA, BOX PROCEDIMIENTO Y CIRUGÍA MENOR; BOX CURACIONES Y TRATAMIENTO, BOX DE URGENCIA, BOX ECOGRAFÍAS, BOX VACUNATORIO, SALAS DE TRABAJO GRUPAL, SOME MÁS LOS RECINTOS PROPIOS ASOCIADOS A UN CESFAM PARA 14.000 HABITANTES APP."/>
    <n v="13446"/>
    <s v=" "/>
    <s v=" "/>
    <s v=" "/>
    <n v="14"/>
    <n v="21"/>
    <s v="1. Se contrata al ATO previo al proceso de licitación, para analizar y velar por el proceso de licitación _x000a_2. Su contrato se extiende 1 mes app posterior a la recepción para cierre de tramites administrativos del proyecto"/>
    <n v="50"/>
    <n v="3"/>
    <n v="13"/>
    <s v="Las diferencias entre el plazo real y recomendado esta dada por procesos de arrastre de la ficha IDI de un año a otro y por efecto de asignación de fondos y sus respectivos decretos para poder licitar y adjudicar._x000a_Además esta asociados con ello partidas de equipos que en su proceso de licitación han debido ser licitados en mas de una oportunidad."/>
    <n v="333.33333333333331"/>
    <n v="3"/>
    <n v="7"/>
    <s v="Las diferencias entre el plazo real y recomendado esta dada por procesos de arrastre de la ficha IDI de un año a otro y por efecto de asignación de fondos y sus respectivos decretos para poder licitar y adjudicar."/>
    <n v="133.33333333333334"/>
    <m/>
    <m/>
    <m/>
    <m/>
    <n v="2"/>
    <n v="10"/>
    <s v="1. Las variaciones se refieren a requerimientos y flujo de caja del proyecto _x000a_2. A su vez, como gasto de saldo del proyecto."/>
    <n v="400"/>
    <n v="12"/>
    <n v="12"/>
    <s v="1. Se produce un aumento de plazo por un total de 15 días corridos _x000a_2. el total del plazo a ejecutar es de 365 días corridos "/>
    <n v="0"/>
    <s v="Sin variación"/>
    <n v="1"/>
    <n v="15"/>
    <m/>
    <m/>
    <m/>
    <m/>
    <m/>
    <m/>
    <m/>
    <m/>
    <m/>
    <m/>
    <m/>
    <m/>
    <n v="15"/>
    <n v="15"/>
    <n v="35"/>
    <n v="35"/>
    <n v="0"/>
    <s v="1. Ampliación de plazo del contrato original "/>
    <n v="133.33333333333334"/>
    <n v="133.33333333333334"/>
    <s v="EL PLAZO TOTAL DE EJECUCIÓN DEL PROYECTO SE VIO AUMENTADO SIGNIFICATIVAMENTE RESPECTO AL PLANIFICADO  ORIGINALMENTE(133,33%)._x000a_LOS PLAZOS INDIVIDUALES POR PARTIDAS DE INVERSIÓN PRESENTARON CONSIDERABLES AUMENTOS,. LOS ÍTEMS EQUIPAMIENTO Y EQUIPO INICIAN SU EJECUCIÓN RECIÉN CON EL TERMINO DE OBRA, GENERANDO UNA AGREGACIÓN DE PLAZOS EN LUGAR DE REALIZAR PROCESOS PARALELOS DE EJECUCIÓN SEGÚN LO ACOSTUMBRADO EN ESTE TIPO DE INICIATIVAS. _x000a_EL ÍTEM OBRAS CIVILES NO TUVO VARIACIÓN SIGNIFICATIVA DE SUS PLAZOS RESPECTO AL ESTIPULADO INICIALMENTE. "/>
    <s v="Variación &gt; al 100%"/>
    <s v="Tres años"/>
    <s v="07/11/2016"/>
    <n v="3015461"/>
    <n v="4120"/>
    <n v="3019581"/>
    <n v="2711339"/>
    <n v="308242"/>
    <s v="AÑO_x0009__x0009__x0009_MONTO TOTAL DEVENGADO [M$] (*)_x0009__x0009__x0009_MONTO TOTAL GASTADO [M$] (*)_x0009__x0009__x0009__x000a_2016_x0009__x0009__x0009_                879.403_x0009__x0009__x0009__x0009__x0009_                                           879.403_x0009__x0009__x0009__x000a__x0009__x0009__x0009__x0009__x0009__x0009__x0009__x0009__x0009__x0009__x0009__x000a_AÑO_x0009__x0009__x0009_MONTO TOTAL DEVENGADO [M$] (*)_x0009__x0009__x0009_MONTO TOTAL GASTADO [M$] (*)_x0009__x0009__x0009__x000a_2017_x0009__x0009__x0009_                    1.972.489_x0009__x0009__x0009__x0009__x0009_                                1.972.489_x0009__x0009__x0009__x000a__x0009__x0009__x0009__x0009__x0009__x0009__x0009__x0009__x0009__x0009__x0009__x000a_AÑO_x0009__x0009__x0009_MONTO TOTAL DEVENGADO [M$] (*)_x0009__x0009__x0009_MONTO TOTAL GASTADO [M$] (*)_x0009__x0009__x0009__x000a_2018_x0009__x0009__x0009_                  167.689_x0009__x0009__x0009__x0009__x0009_                                167.689_x0009__x0009__x0009__x000a__x0009__x0009__x0009__x0009__x0009__x0009__x0009__x0009__x0009__x0009__x0009__x000a_MONTO TOTAL (M$)_x0009__x0009_3.019.581_x0009__x0009__x0009__x0009_                                   _x0009_3.019.581_x000a__x000a_se sube archivo con detalle de gastos por año"/>
    <s v="BIP &gt; SIGFE"/>
    <x v="1"/>
    <n v="1798"/>
    <n v="1798"/>
    <n v="100"/>
    <s v="No sufre variaciones en cuanto a superficie"/>
    <s v="EL PROGRAMA DE ARQUITECTURA SE EJECUTO SIN DESVIACION, AJUSTANDOSE A LAS DIMENSIONES ORIGINALMENTE RECOMENDADAS.."/>
    <x v="2"/>
    <s v="Se realiza recepcion sin observaciones mediante acta de fecha 18.12.2017._x000a_Se recepciona el establecimiento en su totalidad como obra nuevas "/>
    <s v="18/12/2107"/>
    <s v="Se realiza recepción definitiva del establecimiento con fecha 17.01.2019"/>
    <s v="17/01/2019"/>
    <s v="SI"/>
    <s v="18/06/2018"/>
    <s v="Sin afectación del normal funcionamiento. Solo retraso normales por solicitud de Autorizacion Sanitaria"/>
    <s v=""/>
    <x v="0"/>
    <s v="El proyecto se desarrollo dentro de los cánones normales de la obra, se presentaron dificultades respecto al diseño, del cual hubo que hacer modificaciones al respecto que derivaron en cambio del diseño y obra extraordinarias."/>
    <s v="KARINA ALEJANDRA ROCCFO ROJAS"/>
    <x v="87"/>
    <s v=" "/>
    <s v=""/>
    <s v="LOURDES VELEZ"/>
    <s v="DEPARTAMENTO DE ESTUDIOS - MDS"/>
    <s v="15/01/2016"/>
    <s v="15/01/2016"/>
    <n v="0"/>
    <s v="04/02/2016"/>
    <n v="20"/>
    <s v="04/02/2016"/>
    <n v="0"/>
    <d v="2016-10-21T00:00:00"/>
    <n v="260"/>
    <d v="2016-10-21T00:00:00"/>
    <n v="260"/>
    <s v="07/11/2016"/>
    <n v="17"/>
    <d v="2016-12-01T00:00:00"/>
    <n v="24"/>
    <n v="321"/>
    <n v="321"/>
    <s v="1. Ampliación de contrato por un total de 15 dias corridos_x000a_2. plazos entre recepciones de acuerdo a bases"/>
    <s v="A SUMA ALZADA SIN REAJUSTE"/>
    <n v="1"/>
    <s v=""/>
    <s v=""/>
    <s v=""/>
    <s v=""/>
    <s v="SI"/>
    <s v="MUNICIPIO"/>
    <s v="SI"/>
    <s v="SERVICIO"/>
    <s v="LA ETAPA DE DISEÑO FUE POSTULADA POR EL MUNICIPIO A FUENTE FNDR, PARA LUEGO SER FINANCIADA PARA EJECUCION POR MINSAL, SIENDO POSTULADA Y EJECUTADA POR EL SERVICIO DE SALUD ACONCAGUA."/>
    <n v="36015"/>
    <n v="71296"/>
    <n v="130577"/>
    <n v="0"/>
    <n v="3949"/>
    <n v="2622028"/>
    <n v="0"/>
    <n v="0"/>
    <n v="0"/>
    <n v="0"/>
    <n v="2863865"/>
    <n v="36015"/>
    <n v="71296"/>
    <n v="130577"/>
    <n v="0"/>
    <n v="3949"/>
    <n v="2622028"/>
    <n v="0"/>
    <n v="0"/>
    <n v="0"/>
    <n v="0"/>
    <n v="2863865"/>
    <s v="1. El financiamiento corresponde al sector salud_x000a_2. Se da cumplimiento año a años a lo asignado y decretado, gastándose el 100% de los recursos._x000a_3. El proyecto solo presenta un aumento de obras por un monto inferior al 10%"/>
    <n v="36297"/>
    <n v="78748"/>
    <n v="127717"/>
    <n v="0"/>
    <n v="4121"/>
    <n v="2772699"/>
    <n v="0"/>
    <n v="0"/>
    <n v="0"/>
    <n v="0"/>
    <n v="3019582"/>
    <s v="1. El proyecto sufrió modificaciones respecto a las obras civiles el cual de acuerdo a resolución N° 3077 de fecha 30.10.2107 por un monto de $32.933.465.-se autoriza disminución y obras adicionales y mediante resolución N°3562 del 19.12.2017 se autorizó aumento, disminuciones y obras adicionales por un monto de $4.249.796.- "/>
    <n v="36297"/>
    <n v="78748"/>
    <n v="127717"/>
    <n v="0"/>
    <n v="4121"/>
    <n v="2772699"/>
    <n v="0"/>
    <n v="0"/>
    <n v="0"/>
    <n v="0"/>
    <n v="3019582"/>
    <s v="1. El proyecto sufrió modificaciones respecto a las obras civiles el cual de acuerdo a resolución N° 3077 de fecha 30.10.2017 por un monto de $32.933.465.-se autoriza disminución y obras adicionales y mediante resolución N°3562 del 19.12.2017 se autorizó aumento, disminuciones y obras adicionales por un monto de $4.249.796.- _x000a_2. Las diferencia con SIGFE se deben a cambio en registro de sub 31 al 32 del anticipo, situación que genera la diferencia en lo reflejado en SIGFE versus BIP."/>
    <n v="308243"/>
    <x v="0"/>
    <n v="32897"/>
    <n v="72981"/>
    <n v="127717"/>
    <n v="0"/>
    <n v="4121"/>
    <n v="2473623"/>
    <n v="0"/>
    <n v="0"/>
    <n v="0"/>
    <n v="0"/>
    <n v="2711339"/>
    <n v="34109"/>
    <n v="73026"/>
    <n v="128724"/>
    <n v="0"/>
    <n v="4355"/>
    <n v="2540245"/>
    <n v="0"/>
    <n v="0"/>
    <n v="0"/>
    <n v="0"/>
    <n v="2780459"/>
    <s v="Negativas_x000a_1. Sucesivos retrasos en la asignación de fondos y decretos._x000a_2. proyecto con dificultades en su desarrollo debido a problemas en diseño _x000a_Positivas_x000a_1. Empresa proactiva y dispuesta a resolver a la brevedad los problemas_x000a_2. Se concluye obra dentro de los plazo estimados_x000a_3. Fuerte apoyo por parte de los servicios externos y de los cuales se requiere aprobaciones y recepciones"/>
    <n v="40524"/>
    <n v="80223"/>
    <n v="146927"/>
    <n v="0"/>
    <n v="4443"/>
    <n v="2950333"/>
    <n v="0"/>
    <n v="0"/>
    <n v="0"/>
    <n v="0"/>
    <n v="3222450"/>
    <n v="0"/>
    <n v="37598"/>
    <n v="78794"/>
    <n v="128724"/>
    <n v="0"/>
    <n v="4353"/>
    <n v="2928403"/>
    <n v="0"/>
    <n v="0"/>
    <n v="0"/>
    <n v="0"/>
    <n v="3177872"/>
    <n v="37597"/>
    <n v="78793"/>
    <n v="128723"/>
    <n v="0"/>
    <n v="4353"/>
    <n v="2871330"/>
    <n v="0"/>
    <n v="0"/>
    <n v="0"/>
    <n v="0"/>
    <n v="3120796"/>
    <n v="-1.3833573833573864"/>
    <n v="-3.154556315846635"/>
    <n v="-2.6777655268066303"/>
    <n v="-1.7960446487460757"/>
    <m/>
    <n v="1735.7041156840935"/>
    <n v="1596.9577308120133"/>
    <s v="EL GASTO CONTRATADO SE AJUSTA PLENAMENTE AL RECOMENDADO PARA ETAPA DE EJECUCION, NO PRESENTANDO VARIACIONES SIGNIFICATIVAS DE LOS MONTOS CONTRATADOS Y COSTOS REALES VERSUS LOS MONTOS RECOMENDADOS. EL ÍTEM QUE PRESENTÓ MAYOR VARIACIÓN FUE EQUIPOS, UN -12,39%.   EL SIGFE REGISTRA MENOR GASTO ASOCIADO A OBRA CIVIL, DERIVADO DEL USO DEL SUBTITULO 32-06 PRESTAMOS POR ANTICIPOS A CONTRATISTAS._x000a_El proyecto sufrió modificaciones respecto a las obras civiles el cual de acuerdo a resolución N° 3077 de fecha 30.10.2107 por un monto de $32.933.465.-se autoriza disminución y obras adicionales y mediante resolución N°3562 del 19.12.2017 se autorizó aumento, disminuciones y obras adicionales por un monto de $4.249.796, principalmente por modificaciones en la obra gruesa, enfierradura, incorporación de empalmes eléctricos y cambios en la techumbre. "/>
    <s v="Variación de 0 a +-10%"/>
    <s v="Variación de 0 a +-10%"/>
    <s v="Grande"/>
    <s v="Grande"/>
    <s v="KARINA ALEJANDRA ROCCFO ROJAS"/>
    <x v="1"/>
    <s v=" "/>
    <s v=""/>
    <s v="LOURDES VELEZ"/>
    <s v="DEPARTAMENTO DE ESTUDIOS - MDS"/>
    <s v="SI"/>
    <n v="3222450"/>
    <n v="37183"/>
    <n v="1.1538736054865086"/>
    <s v="1. El proyecto sufrió modificaciones respecto a las obras civiles el cual de acuerdo a resolución N° 3077 de fecha 30.10.2107 por un monto de $32.933.465.-se autoriza disminución y obras adicionales y mediante resolución N°3562 del 19.12.2017 se autorizó aumento, disminuciones y obras adicionales por un monto de $4.249.796.- "/>
    <x v="0"/>
    <s v="NO"/>
    <m/>
    <m/>
    <m/>
    <m/>
    <s v="NO PRESENTA REEVALUACIONES, Y LOS INCREMENTOS DE CONTRATO SE AJUSTAN A RANGO ACEPTADO DEL 10%."/>
    <x v="0"/>
    <s v="COSTO EQUIVALENTE POR ATENCION"/>
    <n v="15"/>
    <n v="15"/>
    <n v="0"/>
    <x v="1"/>
    <s v=""/>
    <m/>
    <m/>
    <m/>
    <s v="NO HAY VARIACIONES EN VALOR DE INDICADOR ECONOMICO DADO QUE LA INVERSION REAL SE AJUSTA A MONTOS RECOMENDADOS."/>
    <x v="1"/>
    <s v="EN RELACIÓN A LOS PLAZOS DE EJECUCIÓN DEL PROYECTO, ESTOS SE VIERON AUMENTADOS SIGNIFICATIVAMENTE RESPECTO AL PLANIFICADO  ORIGINALMENTE(133,33%). LOS PLAZOS POR ÍTEM AUMENTARON CONSIDERABLEMENTE, PARTICULARMENTE EQUIPAMIENTO Y EQUIPO, LOS CUALES INICIAN SU EJECUCIÓN RECIÉN CON EL TERMINO DE OBRA, GENERANDO UNA AGREGACIÓN DE PLAZOS EN LUGAR DE REALIZAR PROCESOS PARALELOS DE EJECUCIÓN SEGÚN LO ACOSTUMBRADO EN ESTE TIPO DE INICIATIVAS._x000a_EL PROYECTO SE AJUSTA A LOS MONTOS RECOMENDADOS PARA SU ETAPA DE EJECUCIÓN, NO OBSTANTE MOSTRAR UN SUBREGISTRO EN SIGFE PRODUCTO DEL USO DEL ITEM 32-06 PRESTAMOS, PARA SU CONTABILIZACIÓN (CUENTA TRANSITORIA), QUE AL PARECER NO FUE CERRADA RECONOCIENDO EL GASTO UNA VEZ RECIBIDA LA OBRA QUE GENERA EL ANTICIPO._x000a_SE SUGIERE QUE EL SECTOR REVISE EL ADECUADO USO DEL ITEM REGISTRO CONTABLE PRESTAMOS A PROVEEDORES._x000a_SI BIEN EL PROYECTO NO SUFRIÓ REEVALUACIONES, SI TUVO UNA MODIFICACIÓN DEL _x0009_1.15% CON RESPECTO AL PROYECTO ORIGINALMENTE RECOMENDADO, EL CUAL ESTÁ DENTRO DEL RANGO CONSIDERADO COMO ACEPTABLE. _x000a_LA MAGNITUD, DADA EN METROS CUADRADOS, NO TIENE VARIACIÓN. "/>
    <s v="MANUEL ESPINAL"/>
    <s v="SEREMI DE DESARROLLO SOCIAL REGION DE VALPARAISO"/>
    <s v="LOURDES VELEZ"/>
    <s v="DEPARTAMENTO DE ESTUDIOS - MDS"/>
  </r>
  <r>
    <s v="30257223-0"/>
    <s v="REPOSICION ESTADIO TECHADO COMUNA DE FREIRINA"/>
    <x v="4"/>
    <x v="4"/>
    <s v="HUASCO"/>
    <s v="FREIRINA"/>
    <s v="3 - REGION DE ATACAMA"/>
    <x v="6"/>
    <x v="6"/>
    <x v="65"/>
    <x v="1"/>
    <x v="1"/>
    <s v="GOBIERNO REGIONAL - REGION DE ATACAMA"/>
    <s v="GOBIERNO REGIONAL"/>
    <s v="GOBIERNO REGIONAL"/>
    <s v="FINALIZADO"/>
    <x v="1"/>
    <s v="PERFIL"/>
    <s v="EL INCUMPLIMIENTO NORMATIVO DEL ESTADIO ACTUAL PARA EL DESARROLLO DE ACTIVIDADES DEPORTIVAS Y LA NECESIDAD DE CONTAR CON UN ESPACIO COMUNAL PARA ACTIVIDADES RECREACIONALES."/>
    <s v="SE PROYECTA LA CONSTRUCCIÓN DEL ESTADIO TECHADO DE FREIRINA EN TERRENOS MUNICIPALES DEL SECTOR VICUÑA MACKENNA, DE ACUERDO A DISEÑO PROPUESTO POR LA I.M. DE FREIRINA, QUE COMPRENDE CANCHAS DE BASQUETBOL, VOLEIBOL, GRADERÍAS, INCORPORACIÓN DE PISCINA MUNICIPAL, ADEMÁS DE CAMARINES, Y OFICINAS ADMINISTRATIVAS."/>
    <n v="5666"/>
    <s v=" "/>
    <s v=" "/>
    <s v=" "/>
    <n v="11"/>
    <n v="15"/>
    <s v="Según ficha IDI, el plazo recomendado para la  para ítem CONSULTORÍAS corresponde a 11 meses, sin embargo la Institución Técnica , consideró ampliar plazo de Inspección Técnica  a 13 meses para que las obras fuesen supervisadas hasta  entrega equipamiento._x000a_Aprobación contrato D.A.N° 1872 del 29 de Junio 2016, por un monto de $21.234.000 por un periodo de 13 meses. Modificacion contrato (aumento plazo) D.A. n°2604 del 29 de Junio 2019; se prolonga contrato  por retraso en obra; este a  contar del 01 al 30 de Septiembre 2017, por un monto de $1.663.385."/>
    <n v="36.363636363636353"/>
    <n v="3"/>
    <n v="18"/>
    <s v="Según ficha IDI  el plazo recomendado  para ítem EQUIPAMIENTO  corresponde a  3 meses,  sin embargo esta Unidad Técnica  consideró Obras Civiles y Equipamiento en un solo contrato aprobado según D.A. N 1736 del 16 junio 2016, Por lo que el plazo automáticamente  aumento de acuerdo al contrato de ejecución de Obras Civiles y Equipamiento. "/>
    <n v="500"/>
    <m/>
    <m/>
    <s v=""/>
    <m/>
    <m/>
    <m/>
    <m/>
    <m/>
    <n v="1"/>
    <n v="1"/>
    <s v="Esta Unidad Técnica no hizo uso del Ítem Gasto Administrativo. Por lo que las fechas anteriormente descritas no son reales. Se corrige fecha de acuerdo a los entregado por la entidad financiera. "/>
    <n v="0"/>
    <n v="12"/>
    <n v="17"/>
    <s v="•_x0009_Ampliación de Plazo D.A. N° 2442, con fecha 20 de julio 2017; 95 días corridos a contar desde el 13 de Julio a 15 de Septiembre 2017._x000a__x000a_La ampliación antes descrita, tuvo diferentes causas en las que se menciona;_x000a_1._x0009_Realización de obras adicionales no consideradas en el contrato, correspondiente a movimientos de tierra (más de 5.000m3); sin embargo estas obras no fueron cobradas por la empresa contratista._x000a_2._x0009_Entre los días 11 de Mayo al 13 de Mayo 2017, se produjo condiciones climáticas adversas, consistente en precipitaciones fuera del rango normal, por lo que esto produjo daños en los trabajos de pintura intumescente de la estructura y en el acopio de material, entre otros daños ocasionados._x000a_3._x0009_ Hubo una demora en la ejecución de las obras debido a que no se contempló la desratización del terreno, previo a la demolición de las estructuras existentes, por lo que el plazo para dicha desratización es de 21 días, según la Secretaria Regional Ministerial de Salud, la cual emitió un certificado N° de tramite 1603273236 del 16 de agosto de 2016."/>
    <n v="41.666666666666671"/>
    <s v="Variación de 30% al 50%"/>
    <n v="1"/>
    <n v="95"/>
    <m/>
    <m/>
    <m/>
    <m/>
    <m/>
    <m/>
    <m/>
    <m/>
    <m/>
    <m/>
    <m/>
    <m/>
    <n v="13"/>
    <n v="13"/>
    <n v="18"/>
    <n v="19"/>
    <n v="1"/>
    <s v="Ampliación de Plazo D.A. N° 2442, con fecha 20 de julio 2017; 95 días corridos a contar desde el 13 de Julio a 15 de Septiembre 2017._x000a__x000a_La ampliación antes descrita, tuvo diferentes causas en las que se menciona;_x000a_1._x0009_Realización de obras adicionales no consideradas en el contrato, correspondiente a movimientos de tierra (más de 5.000m3); sin embargo estas obras no fueron cobradas por la empresa contratista._x000a_2._x0009_Entre los días 11 de Mayo al 13 de Mayo 2017, se produjo condiciones climáticas adversas, consistente en precipitaciones fuera del rango normal, por lo que esto produjo daños en los trabajos de pintura intumescente de la estructura y en el acopio de material, entre otros daños ocasionados._x000a_3._x0009_ Hubo una demora en la ejecución de las obras debido a que no se contempló la desratización del terreno, previo a la demolición de las estructuras existentes, por lo que el plazo para dicha desratización es de 21 días, según la Secretaria Regional Ministerial de Salud, la cual emitió un certificado N° de tramite 1603273236 del 16 de agosto de 2016."/>
    <n v="38.46153846153846"/>
    <n v="46.153846153846146"/>
    <s v="PLAZO EQUIPAMIENTO_x000a_UNIDAD TÉCNICA  CONSIDERÓ OBRAS CIVILES Y EQUIPAMIENTO EN UN SOLO CONTRATO APROBADO EL 16 JUNIO 2016, POR LO QUE EL PLAZO AUTOMÁTICAMENTE  AUMENTÓ DE ACUERDO AL CONTRATO DE EJECUCIÓN DE OBRAS CIVILES Y EQUIPAMIENTO._x000a_PLAZO OBRAS CIVILES_x000a_- REALIZACIÓN DE OBRAS ADICIONALES NO CONSIDERADAS EN EL CONTRATO, CORRESPONDIENTE A MOVIMIENTOS DE TIERRA (MÁS DE 5.000M3); SIN EMBARGO ESTAS OBRAS NO FUERON COBRADAS POR LA EMPRESA CONTRATISTA._x000a_- ENTRE LOS DÍAS 11 DE MAYO AL 13 DE MAYO 2017, SE PRODUJERON CONDICIONES CLIMÁTICAS ADVERSAS, CONSISTENTE EN PRECIPITACIONES FUERA DEL RANGO NORMAL, POR LO QUE ESTO PRODUJO DAÑOS EN LOS TRABAJOS DE PINTURA INTUMESCENTE DE LA ESTRUCTURA Y EN EL ACOPIO DE MATERIAL, ENTRE OTROS DAÑOS OCASIONADOS._x000a_3._x0009_ HUBO UNA DEMORA EN LA EJECUCIÓN DE LAS OBRAS DEBIDO A QUE NO SE CONTEMPLÓ LA DESRATIZACIÓN DEL TERRENO, PREVIO A LA DEMOLICIÓN DE LAS ESTRUCTURAS EXISTENTES."/>
    <s v="Variación de 30% al 50%"/>
    <s v="Dos Años"/>
    <s v="18/07/2016"/>
    <n v="1469299"/>
    <n v="614"/>
    <n v="1469913"/>
    <n v="1504585"/>
    <n v="-34672"/>
    <s v="•_x0009_Contrato de Ejecución de Obras y Equipamiento D.A. n° 1736 de fecha 16 de Junio 2016_x000a_Asignaciones ;_x000a_Subtitulo 31, ítem 02, Asignación 004, Obras Civiles: $ 1.384.373.043.-iva incluido._x000a_Subtitulo 31, ítem 02, Asignación 005, Equipamiento: $98.368.000.- iva incluido._x000a__x000a_Resolución Exenta N° 370 Autoriza Modificación Convenio de Programación._x000a_Subtitulo 31, ítem 02, Asignacion 001 Gastos Administrativos 614 M$.-_x000a_Subtitulo 31, ítem 02, Asignacion 002 Consultorias 22.868M$.-_x000a_ Subtitulo 31, ítem 04, Asignación 002, Obras Civiles: $ 1.349.456.-iva incluido._x000a_Subtitulo 31, ítem 05, Asignación 005, Equipamiento: $133.283.- iva incluido._x000a_D.A. 1711 del 15 de Junio 2016, Aprueba Orden de Compra 4353-12-SE16 por un monto de $1.482.741.943.-IVA incluido._x000a_•_x0009_Contrato de Consultoria D.A. N°1872; de fecha 29 de Junio 2016;_x000a_Monto adjudicado: $21.234.000.- IVA incluido;  modificación contrato (aumento) D.A.n° 2602 del 29 de Junio 2018 por un monto de $1.663.385.-_x000a_No existen gastos asociados a &quot;Gastos Administrativos&quot;"/>
    <s v="BIP &lt; SIGFE"/>
    <x v="1"/>
    <n v="1260"/>
    <n v="1260"/>
    <n v="100"/>
    <s v="Existieron modificaciones  en Obras Civiles , aumentos de plazo de Ejecución de Obras y Consultorías sin embargo estas no infirieron en diferencias en la magnitud del proyecto."/>
    <s v="NO SE PRESENTAN DIFERENCIAS EN MAGNITUDES, SI BIEN EXISTIERON MODIFICACIONES CONTRACTUALES DURANTE LA EJECUCIÓN, ESTAS NO INVOLUCRARON AUMENTO O DISMINUCIONES DE ÁREAS."/>
    <x v="2"/>
    <s v="Acta de Recepción Provisoria 001 , fecha 16 de enero 2018; se otorga un plazo de 21 días corridos para subsanar observaciones. Las observaciones  emanadas por esta Unidad Técnica se adjuntan en Acta de Recepción Provisorias 001, con fecha 16.01.2018 a modo general se establecieron las siguientes observaciones;_x000a_Falta de equipos y equipamiento; correspondientes a muebles, maquinas ejercicios, computadores etc_x000a_Falta de terminaciones como; zócalos, cubrejuntas, señaléticas_x000a_Falta de aprobación; sello verde, Plan de Emergencia emanado por Bomberos._x000a_Acta de Recepción Provisoria 002 con fecha 08.02.2018; Se recibe sin observaciones; sin embargo se cursa multa por concepto de atraso por 7 días por un valor de $4.884.323.-"/>
    <s v="08/02/2018"/>
    <s v="Acta de Recepción Definitiva 003 con fecha 10 de Julio 2019, D.A.N° 2436  con fecha 22 de Julio 2019. Se recepciona obra sin observaciones."/>
    <s v="22/07/2019"/>
    <s v="SI"/>
    <s v="09/02/2018"/>
    <s v="No existen  situaciones que afecten la operación del proyecto"/>
    <s v=""/>
    <x v="0"/>
    <s v=""/>
    <s v="PAMELA VILLARROEL JIMÉNEZ"/>
    <x v="100"/>
    <s v=" "/>
    <s v=""/>
    <s v="LOURDES VELEZ"/>
    <s v="DEPARTAMENTO DE ESTUDIOS - MDS"/>
    <s v="21/04/2015"/>
    <s v="21/04/2015"/>
    <n v="0"/>
    <s v="10/02/2016"/>
    <n v="295"/>
    <s v="19/05/2016"/>
    <n v="99"/>
    <s v="16/06/2016"/>
    <n v="28"/>
    <s v="16/06/2016"/>
    <n v="28"/>
    <s v="18/07/2016"/>
    <n v="32"/>
    <s v="17/12/2016"/>
    <n v="152"/>
    <n v="606"/>
    <n v="606"/>
    <s v="Se observan diferencias en las fechas de la creación presupuestaria que da origen a la ejecución, la cual presenta una diferencia de 20 dias respecto a lo informado por la Unidad Tecnica, toda vez que la asignación que asigna corresponde a la Nro. 03 de fecha 10/02/2016."/>
    <s v="A SUMA ALZADA SIN REAJUSTE"/>
    <n v="1"/>
    <s v=""/>
    <s v=""/>
    <s v=""/>
    <s v=""/>
    <s v=""/>
    <s v=""/>
    <s v="SI"/>
    <s v="MUNICIPIO"/>
    <s v=""/>
    <n v="20300"/>
    <n v="94042"/>
    <n v="0"/>
    <n v="0"/>
    <n v="587"/>
    <n v="1331141"/>
    <n v="0"/>
    <n v="0"/>
    <n v="0"/>
    <n v="0"/>
    <n v="1446070"/>
    <n v="20300"/>
    <n v="94042"/>
    <n v="0"/>
    <n v="0"/>
    <n v="587"/>
    <n v="1331141"/>
    <n v="0"/>
    <n v="0"/>
    <n v="0"/>
    <n v="0"/>
    <n v="1446070"/>
    <s v="Sin diferencias a lo recomendado en el banco Integrado de proyectos."/>
    <n v="22898"/>
    <n v="133283"/>
    <n v="0"/>
    <n v="0"/>
    <n v="614"/>
    <n v="1349458"/>
    <n v="0"/>
    <n v="0"/>
    <n v="0"/>
    <n v="0"/>
    <n v="1506253"/>
    <s v="No se observan diferencias en los montos contratados para cada items del proyecto"/>
    <n v="22897"/>
    <n v="133283"/>
    <n v="0"/>
    <n v="0"/>
    <n v="614"/>
    <n v="1349458"/>
    <n v="0"/>
    <n v="0"/>
    <n v="0"/>
    <n v="0"/>
    <n v="1506252"/>
    <s v="Sin observaciones. "/>
    <n v="1667"/>
    <x v="0"/>
    <n v="21231"/>
    <n v="133282"/>
    <n v="0"/>
    <n v="0"/>
    <n v="614"/>
    <n v="1349458"/>
    <n v="0"/>
    <n v="0"/>
    <n v="0"/>
    <n v="0"/>
    <n v="1504585"/>
    <n v="21571"/>
    <n v="136212"/>
    <n v="0"/>
    <n v="0"/>
    <n v="649"/>
    <n v="1387390"/>
    <n v="0"/>
    <n v="0"/>
    <n v="0"/>
    <n v="0"/>
    <n v="1545822"/>
    <s v="El proyecto se ejecuto de acuerdo a lo contratado."/>
    <n v="23893"/>
    <n v="110685"/>
    <n v="0"/>
    <n v="0"/>
    <n v="691"/>
    <n v="1566720"/>
    <n v="0"/>
    <n v="0"/>
    <n v="0"/>
    <n v="0"/>
    <n v="1701989"/>
    <n v="0"/>
    <n v="24103"/>
    <n v="136748"/>
    <n v="0"/>
    <n v="0"/>
    <n v="649"/>
    <n v="1462977"/>
    <n v="0"/>
    <n v="0"/>
    <n v="0"/>
    <n v="0"/>
    <n v="1624477"/>
    <n v="23193"/>
    <n v="136748"/>
    <n v="0"/>
    <n v="0"/>
    <n v="649"/>
    <n v="1461682"/>
    <n v="0"/>
    <n v="0"/>
    <n v="0"/>
    <n v="0"/>
    <n v="1622272"/>
    <n v="-4.5542009965986896"/>
    <n v="-4.6837553004161592"/>
    <n v="-6.7043249591503322"/>
    <n v="-0.13573599379984591"/>
    <m/>
    <n v="1287.5174603174603"/>
    <n v="1160.0650793650793"/>
    <s v="LOS MONTOS CONTRATADOS PRESENTAN UNA VARIACIÓN DE UN -4,55% CON RESPECTO AL MONTO RECOMENDADO, EN TANTO, LOS COSTOS REALES UNA VARIACIÓN DE -4,68% EN RELACIÓN AL MONTO RECOMENDADO. EL ÍTEM QUE MAYOR VARIACIÓN PRESENTÓ FUE EQUIPAMIENTO, CON UN 25,56% RESPECTO AL MONTO RECOMENDADO. ESTAS VARIACIONES PROVIENEN PRINCIPALMENTE DE LA MODIFICACIÓN DE LOS CONTRATOS DADOS POR  INCLUSIÓN DE OBRAS ADICIONALES.  _x000a_SI BIEN SE OBSERVA UNA VARIACIÓN EN LOS GASTOS, LA CUAL PRODUCE DIFERENCIAS PORCENTUALES ENTRE LOS MONTOS CONTRATADOS Y REALES, ESTAS SE ENCUENTRAN POR DEBAJO DEL MARGEN DE VARIACIÓN DEL 10% CONSIDERADO COMO ACEPTABLES."/>
    <s v="Variación de 0 a +-10%"/>
    <s v="Variación de 0 a +-10%"/>
    <s v="Grande"/>
    <s v="Grande"/>
    <s v="WILLIANS GARCÍA ZAGUA"/>
    <x v="16"/>
    <s v=" "/>
    <s v=""/>
    <s v="LOURDES VELEZ"/>
    <s v="DEPARTAMENTO DE ESTUDIOS - MDS"/>
    <s v="SI"/>
    <n v="1701989"/>
    <n v="1758"/>
    <n v="0.10329091433610911"/>
    <s v="Se considera un aumento en item consultoría de $1.663.385.- según anexo de contrato D.A N° 2602, de fecha 29 de Junio 2019.- _x000a_**1.757.831 corresponde a valor actualizado moneda Presupuesto 2018"/>
    <x v="0"/>
    <s v="NO"/>
    <m/>
    <m/>
    <m/>
    <m/>
    <s v="NO SE REALIZARON REEVALUACIONES YA QUE LAS MODIFICACIONES FUERON MENORES Y NO SOBREPASAN EL 10%."/>
    <x v="0"/>
    <s v="COSTO ANUAL EQUIVALENTE"/>
    <n v="6"/>
    <n v="6"/>
    <n v="0"/>
    <x v="1"/>
    <s v=""/>
    <m/>
    <m/>
    <m/>
    <s v="No hay variación en el indicador económico. "/>
    <x v="1"/>
    <s v="LA OBRA SE EJECUTA DE ACUERDO A LO PREVISTO, SOLO SE REALIZARON MODIFICACIONES MENORES  QUE CORRESPONDE A UN -4.68%, EL CUAL NO SOBREPASA EL 10% CONSIDERADO COMO ACEPTABLE._x000a_EN RELACIÓN A LOS PLAZOS, SE OBSERVA UN AUMENTO DE ESTOS DEBIDO A LA INCLUSIÓN DE OBRAS ADICIONALES, PRINCIPALMENTE LA EL MOVIMIENTOS DE TIERRA (5.000M3). SE SUMA A LO ANTERIOR LAS ADVERSAS CONDICIONES CLIMÁTICAS DURANTE LA EJECUCIÓN DE LA OBRA Y EL PROCESO DE DESRATIZACIÓN DEL LUGAR, AUMENTANDO LOS TIEMPOS DE DESARROLLO DEL PROYECTO. _x000a_LOS COSTOS NO PRESENTAN DIFERENCIAS SIGNIFICATIVAS EN RELACIÓN A LOS MONTOS RECOMENDADOS. SI BIEN, EL PROYECTO NO SUFRIÓ REEVALUACIONES, SI TUVO MODIFICACIONES QUE NO SUPERARON EL 10% EN RELACIÓN AL PROYECTO ORIGINAL RECOMENDADO. _x000a_EN TORNO A LA MAGNITUD, EN METROS CUADRADOS, NO HAY VARIACIÓN. "/>
    <s v="YASNA CAROLINA MARTÍNEZ ANGULO"/>
    <s v="SEREMI DE DESARROLLO SOCIAL REGION DE ATACAMA"/>
    <s v="LOURDES VELEZ"/>
    <s v="DEPARTAMENTO DE ESTUDIOS - MDS"/>
  </r>
  <r>
    <s v="30369422-0"/>
    <s v="REPOSICION CALETA CAVANCHA, IQUIQUE"/>
    <x v="11"/>
    <x v="11"/>
    <s v="IQUIQUE"/>
    <s v="IQUIQUE"/>
    <s v="1 - REGION DE TARAPACA"/>
    <x v="12"/>
    <x v="24"/>
    <x v="41"/>
    <x v="1"/>
    <x v="1"/>
    <s v="GOBIERNO REGIONAL - REGION DE TARAPACA"/>
    <s v="GOBIERNO REGIONAL"/>
    <s v="GOBIERNO REGIONAL"/>
    <s v="FINALIZADO"/>
    <x v="1"/>
    <s v="PERFIL"/>
    <s v="LAS CONDICIONES NO SE CONDICEN CON EL CAMBIO QUE HA EXPERIMENTADO EL ENTORNO DE LA PENÍNSULA SE COMPARTE CIRCULACIÓN PEATONAL Y VEHICULAR SIENDO RIESGOSO PARA LA SEGURIDAD DE LOS TRANSEÚNTES. EXISTE SUPERPOSICIÓN DE USOS PRODUCTIVOS Y SERVICIOS LO QUE DIFICULTA LA OPERATIVIDAD Y ORDEN DE LA CALETA"/>
    <s v="CONSIDERA LA REUTILIZACIÓN DE LAS LOS BOXES DE ALBAÑILERÍA EXISTENTES Y DEL SOMBREADERO METÁLICO, LO QUE SUPONDRÍA BAJAR LOS COSTOS DE EDIFICACIÓN. LA CONSTRUCCIÓN DE LAS NUEVAS EDIFICACIONES SE CONSIDERA ALBAÑILERÍA CONFINADA CON H° ESTUCADO PARA LOS BOXES, PARA LAS CONSTRUCCIONES A NIVEL DE CALLE SE ESTRUCTURAN CON MADERA LAMINADA DONDE SE PRIVILEGIA ENTREGAR ILUMINACIÓN Y VENTILACIÓN NATURAL A LA MAYOR CANTIDAD POSIBLE DE RECINTOS A NIVEL DE EXPLANADA. SE ESTABLECEN DOS RECORRIDOS INDEPENDIENTES ENTRE SÍ; POR UN LADO SE DEFINE TODO EL SISTEMA OPERACIONAL A PARTIR DE LA RAMPA CENTRAL (COLOCADA EN SENTIDO ORTOGONAL A LA CALLE PARA ASÍ RECUPERAR LOS ESPACIOS RESIDUALES), MIENTRAS QUE POR OTRO LADO SE ORDENAN LOS RECORRIDOS PEATONALES TURÍSTICOS A PARTIR DE LOS ESPACIOS PÚBLICOS EXISTENTES A NIVEL CALLE. ESTOS RECORRIDOS SE DIVIDEN EN DOS, SE INCORPORA AL PROYECTO UN PASEO PEATONAL DE MADERA QUE UNE LAS CONSTRUCCIONES NUEVAS Y ANTIGUAS DE LA CALETA. EL OTRO DONDE SE REMPLAZA LA VEREDA EXISTENTE CON UN PASEO DE BALDOSA INTEGRANDO UNA NUEVA PLAZA PÚBLICA DE ACCESO AL PROYECTO. ESTE PASEO EN CONJUNTO CON FAROLES, BANCAS Y BASUREROS DEL MISMO DISEÑO Y MATERIALIDAD QUE EN EL PASEO CAVANCHA Y BAQUEDANO. RESCATANDO LA IMAGEN SALITRERA E HISTÓRICA DE LA CIUDAD, UNIFICANDO LOS DISTINTOS PUNTOS TURÍSTICOS. SECTOR PESCADERÍA, A NIVEL DE LA EXPLANADA, SE ENCUENTRAN EN TOTAL 59 PAÑOLES DE ALBAÑILERÍA REFORZADA (12 DE ELLOS PREXISTENTES), UNA NUEVA BODEGA DE COMBUSTIBLES, TALLER DE CARPINTERÍA (DONDE SE REGULARIZA EL EXISTENTE REFORZANDO SU LOSA), LAS NUEVAS UBICACIONES DE LA FÁBRICA DE HIELO (CUYA MAQUINARIA SE REMPLAZA) Y MEJORAMIENTO DEL SOPORTE DE LA ESTATUA DE SAN PEDRO, NUEVA RAMPA QUE CONECTA LOS NIVELES DE LA EXPLANADA, Y EL ÁREA RESERVADA PARA EL CONTAINER DEL TÚNEL DE FRÍO. CABE DESTACAR QUE LA LOSA SUPERIOR DE LOS PAÑOLES SE CONSTITUYE COMO PASEO PEATONAL, REVISTIENDO SU SUPERFICIE CON MADERA, AGREGÁNDOSE MOBILIARIO URBANO (BANCAS, BASUREROS, LUMINARIAS) Y BARANDAS."/>
    <n v="295"/>
    <s v=" "/>
    <s v=" "/>
    <s v=" "/>
    <n v="18"/>
    <n v="31"/>
    <s v="Como se informó en los Gastos Administrativos, el contrato de Obra se licitó en 3 oportunidades, esto significó que el inicio de la Obra fue postergada, sumado a eso que hubo aumento de plazo durante la ejecución del contrato, por lo tanto el último asesor permaneció hasta el término de las Obras."/>
    <n v="72.222222222222229"/>
    <m/>
    <m/>
    <m/>
    <m/>
    <m/>
    <m/>
    <s v=""/>
    <m/>
    <m/>
    <m/>
    <m/>
    <m/>
    <n v="4"/>
    <n v="29"/>
    <s v="La licitación Pública de esta Obra se realizó en 3 oportunidades, donde en el periodo se tuvo que ir a re valuación para solicitar más recursos para su adjudicación, con ello exponer al CORE para aprobación de los recursos. Una vez otorgado, se volvió a licitar y en el tercer llamado, se pudo adjudicar la Obra. Sumando además, que durante la ejecución de la Obra hubo modificación de plazo, según se expone en las Resoluciones que lo aprueban."/>
    <n v="625"/>
    <n v="18"/>
    <n v="13"/>
    <s v="El contrato se ejecuto en un plazo menor al recomendado, que fue finalmente de 391 días corridos. _x000a_Hubo dos RES modificatorias , que son las siguientes:_x000a_- RES DOP (Ex.) IR N°39 de 13/03/2018, se aumento en 24 días corrido por la contratación de Obras Extraordinarias no contempladas en el proyecto, por encontrase roca en el edificio de administración._x000a_- RES DOP (Ex.) RT N°60 del 09/04/2018, se aumento en 7 días corridos por contratación de valor pro-forma, puesta en marcha del túnel de congelamiento de la cámara de frió."/>
    <n v="-27.777777777777779"/>
    <s v="Variación de -30% a -0%"/>
    <n v="2"/>
    <n v="31"/>
    <m/>
    <m/>
    <m/>
    <m/>
    <m/>
    <m/>
    <m/>
    <m/>
    <m/>
    <m/>
    <m/>
    <m/>
    <n v="21"/>
    <n v="21"/>
    <n v="31"/>
    <n v="31"/>
    <n v="0"/>
    <s v="la justificación fue expuesta en las asignaciones de gastos administrativos y consultorías "/>
    <n v="47.619047619047628"/>
    <n v="47.619047619047628"/>
    <s v="RESPECTO A LOS PLAZOS DE LA OBRA CIVIL, EXISTIERON DOS AUMENTOS DE PLAZO POR UN TOTAL DE 31 DÍAS POR por la contratación de Obras Extraordinarias no contempladas en el proyecto, por encontrase roca en el edificio de administración Y ADEMÁS por contratación de valor pro-forma, puesta en marcha del túnel de congelamiento de la cámara de frió._x000a__x000a_SIN EMBRAGO, SE PUEDE MENCIONAR QUE EN CUANTO A LA OBRA CIVIL ESTA SE DESARROLLO DENTRO DE LOS TIEMPOS NORMALES CONSIDERANDO QUE INCLUSO HUBO REVALUACION EN EL PROCESO , SIN EMBARGO EN EL ÁMBITO DE LA IMPLEMENTACIÓN DE LA CALETA DE PESCADORES ASÍ COMO LA INFRAESTRUCTURA DE APOYO TARDE CONSIDERABLEMENTE EN ESTAR OPERATIVO._x000a__x000a_EL ÍTEM GASTOS ADMINISTRATIVOS REGISTRA UNA ELEVADA VARIACIÓN YA QUE La licitación Pública de esta Obra se realizó en TRES oportunidades, donde en el periodo se tuvo que ir a re valuación para solicitar más recursos para su adjudicación,"/>
    <s v="Variación de 30% al 50%"/>
    <s v="Tres años"/>
    <s v="24/04/2017"/>
    <n v="2548764"/>
    <n v="1999"/>
    <n v="2550763"/>
    <n v="2549165"/>
    <n v="1598"/>
    <s v="En obras civiles se gastaron M$ 2.396.837.- según presupuesto final y Acta de Recepción Provisional."/>
    <s v="BIP &gt; SIGFE"/>
    <x v="2"/>
    <n v="250"/>
    <n v="250"/>
    <n v="100"/>
    <s v="Se mantuvo. Si bien hubo modificaciones pero no alteraron la magnitud del proyecto."/>
    <s v="NO EXISTEN OBSERVACIONES CONSIDERABLES , PUES LA SUPERFICIE EDIFICADA NO TUVO VARIACIÓN RESPECTO A LO RECOMENDADO"/>
    <x v="2"/>
    <s v="La obra fue recepcionada con reservas, quedando ésta en explotación, siendo sus observaciones:_x000a_- Filtración en losa superior piso zocalo edificio administración._x000a_- Reparar fisura en radier de explanada sector poniente de canaleta._x000a_- Cámara de frío, sellar e impermeabilizar filtración de agua proveniente del cielo del contenedor y reparar fisura en radier del contenedor._x000a_- Reparar fisura al termino de baranda en sector rampa de acceso a explanada._x000a_Y otras observaciones en mejorar calidad de terminación."/>
    <s v="20/07/2018"/>
    <s v="La obra se recibió definitivamente, detectando observaciones menores que se indican:_x000a_- Falta calidad de terminación de hojalateria edificio locales de venta._x000a_- Madera tajibo suelta en pasillo poniente._x000a_- oxidación pomeles del portón acceso a pescaderias._x000a_- Mejorar refuerzos ángulos soportes de canaleta de drenaje."/>
    <s v="10/07/2019"/>
    <s v="SI"/>
    <s v="20/07/2018"/>
    <s v="no hay."/>
    <s v=""/>
    <x v="0"/>
    <s v="Positiva: Existió coordinación con los usuarios para el buen término de la obra._x000a_Negativo; Debido al impacto de las obras por el lugar estratégico en que se ubica, se tuvo problemas con los residentes donde hicieron llegar su molestia al Municipio, a pesar que el Servicio realizó participaciones ciudadanas informando los avances de la Obra, pero como siempre no asisten todos los invitados a estas actividades."/>
    <s v="PATRICIA CALLPA SARMIENTO"/>
    <x v="101"/>
    <s v=" "/>
    <s v=""/>
    <s v="LOURDES VELEZ"/>
    <s v="DEPARTAMENTO DE ESTUDIOS - MDS"/>
    <s v="04/05/2015"/>
    <s v="04/05/2015"/>
    <n v="0"/>
    <s v="13/07/2015"/>
    <n v="70"/>
    <s v="10/12/2015"/>
    <n v="150"/>
    <s v="21/10/2015"/>
    <m/>
    <s v="07/03/2017"/>
    <n v="453"/>
    <s v="24/04/2017"/>
    <n v="48"/>
    <s v="31/05/2017"/>
    <n v="37"/>
    <n v="758"/>
    <n v="758"/>
    <s v="SIN OBSERVACIONES"/>
    <s v="A SUMA ALZADA SIN REAJUSTE"/>
    <n v="3"/>
    <s v=""/>
    <s v=""/>
    <s v=""/>
    <s v=""/>
    <s v="NO"/>
    <s v="MUNICIPIO"/>
    <s v="SI"/>
    <s v="SERVICIO"/>
    <s v="EL PROYECTO FUE DISEÑADO INTERNAMENTE POR LA MUNICIPALIDAD DE IQUIQUE , QUIENES POSTERIORMENTE ENTREGAN A LA DIRECCIÓN DE OBRAS PORTUARIAS DE MOP TARAPACÁ PARA QUE EJECUTE LAS OBRAS COMO UNIDAD TÉCNICA, PREVIA REVISIÓN DE LOS CRITERIOS Y ESTÁNDARES NORMATIVOS QUE UTILIZAN DICHO SERVICIO."/>
    <n v="145184"/>
    <n v="0"/>
    <n v="0"/>
    <n v="0"/>
    <n v="1911"/>
    <n v="1805599"/>
    <n v="0"/>
    <n v="0"/>
    <n v="0"/>
    <n v="0"/>
    <n v="1952694"/>
    <n v="145184"/>
    <n v="0"/>
    <n v="0"/>
    <n v="0"/>
    <n v="1911"/>
    <n v="1805599"/>
    <n v="0"/>
    <n v="0"/>
    <n v="0"/>
    <n v="0"/>
    <n v="1952694"/>
    <s v="SIN OBSERVACIONES"/>
    <n v="203796"/>
    <n v="0"/>
    <n v="0"/>
    <n v="0"/>
    <n v="1999"/>
    <n v="2396837"/>
    <n v="0"/>
    <n v="0"/>
    <n v="0"/>
    <n v="0"/>
    <n v="2602632"/>
    <s v="SIN OBSERVACIONES"/>
    <n v="151819"/>
    <n v="0"/>
    <n v="0"/>
    <n v="0"/>
    <n v="1999"/>
    <n v="2396945"/>
    <n v="0"/>
    <n v="0"/>
    <n v="0"/>
    <n v="0"/>
    <n v="2550763"/>
    <s v="SIN OBSERVACIONES"/>
    <n v="1598"/>
    <x v="0"/>
    <n v="150220"/>
    <n v="0"/>
    <n v="0"/>
    <n v="0"/>
    <n v="1999"/>
    <n v="2396946"/>
    <n v="0"/>
    <n v="0"/>
    <n v="0"/>
    <n v="0"/>
    <n v="2549165"/>
    <n v="157371"/>
    <n v="0"/>
    <n v="0"/>
    <n v="0"/>
    <n v="2154"/>
    <n v="2430942"/>
    <n v="0"/>
    <n v="0"/>
    <n v="0"/>
    <n v="0"/>
    <n v="2590467"/>
    <s v="SIN OBSERVACIONES"/>
    <n v="170878"/>
    <n v="0"/>
    <n v="0"/>
    <n v="0"/>
    <n v="2249"/>
    <n v="2125145"/>
    <n v="0"/>
    <n v="0"/>
    <n v="0"/>
    <n v="0"/>
    <n v="2298272"/>
    <n v="2821821"/>
    <n v="219426"/>
    <n v="0"/>
    <n v="0"/>
    <n v="0"/>
    <n v="2155"/>
    <n v="2458770"/>
    <n v="0"/>
    <n v="0"/>
    <n v="0"/>
    <n v="0"/>
    <n v="2680351"/>
    <n v="159090"/>
    <n v="0"/>
    <n v="0"/>
    <n v="0"/>
    <n v="2155"/>
    <n v="2430941"/>
    <n v="0"/>
    <n v="0"/>
    <n v="0"/>
    <n v="0"/>
    <n v="2592186"/>
    <n v="16.624620584508708"/>
    <n v="12.788477604043379"/>
    <n v="14.389418133821463"/>
    <n v="-3.2893080048098211"/>
    <n v="-8.1378301458526199"/>
    <n v="10368.744000000001"/>
    <n v="9723.7639999999992"/>
    <s v="EL PROYECTO FUE REEVALUADO EN DOS VECES. LAS CAUSAS PRINCIPALES DE LA REVALUACION SURGEN PRINCIPALMENTE POR INCORPORACIÓN DE OBRAS MARÍTIMAS COMO MUROS VIERTE OLAS LOS CUALES NO ESTABAN CONSIDERADOS EN EL DISEÑO ORIGINAL Y CONSIDERANDO LOS CAMBIOS CLIMÁTICOS ASI COMO LAS FRECUENCIA DE MAREAS SE ESTIMÓ PERTINENTE INCLUIRLOS._x000a__x000a_POR OTRA PARTE SE DISMINUYÓ UNA PARTIDA RELACIONADA CON LA FABRICACIÓN DE HIELO Y MANTENCIÓN DE PRODUCTOS CONGELADOS POR EXISTIR DICHAS INSTALACIONES EN EL RECINTO Y ESTAR AÚN CON VIDA ÚTIL ._x000a__x000a_SE MODIFICARON Y AGREGARON ALGUNOS BOXES DE PESCADORES NO CONSIDERADOS EN EL DISEÑO ORIGINAL ._x000a__x000a_SE CONCLUYE QUE EN LA ETAPA DE DISEÑO DEBE REALIZARSE UN TRABAJO COLABORATIVO CON LOS USUARIOS QUE SEA VINCULANTE._x000a__x000a_ADEMÁS PUDO DEBERSE A QUE EL MUNICIPIO DE IQUIQUE NO VALIDO DICHOS DISEÑOS DE ARQUITECTURA Y ESPECIALIDADES CON LA DIRECCION DE OBRAS PORTUARIAS."/>
    <s v="Variación del 10% al 20%"/>
    <s v="Variación del 10% al 20%"/>
    <s v="Grande"/>
    <s v="Grande"/>
    <s v="FRANCISCO HERRERA ADRIAZOLA"/>
    <x v="12"/>
    <s v=" "/>
    <s v=""/>
    <s v="LOURDES VELEZ"/>
    <s v="DEPARTAMENTO DE ESTUDIOS - MDS"/>
    <s v="SI"/>
    <n v="2298272"/>
    <n v="5904"/>
    <n v="0.25688865373637237"/>
    <s v="Por RES DOP (Ex) IR N°219 del 18/10/2017 se realizo disminución de obras, con una variación efectiva de M$9.740._x000a_Por RES DOP (Ex) IR N°39 del 13/03/2018 se realizo un aumento efectivo de M$21.271.-_x000a_Por RES DOP (Ex) RT N°60 del 09/04/2018 se realizo una disminución de obras, con una variación efectiva de M$6.437.-_x000a_Y que finalmente resulto un monto final de M$2.396.837.-"/>
    <x v="0"/>
    <s v="SI"/>
    <n v="2"/>
    <n v="2298273"/>
    <n v="2821821"/>
    <n v="22.780061376520532"/>
    <s v="LAS CAUSAS PRINCIPALES DE LA REVALUACION SURGEN PRINCIPALMENTE POR SOLICITUDES DE LOS USUARIOS ASI COMO LA INCORPORACIÓN DE UNOS MUROS VIERTE OLAS LOS CUALES NO ESTABAN CONSIDERADOS EN EL DISEÑO ORIGINAL Y CONSIDERANDO LOS CAMBIOS CLIMÁTICOS ASI COMO LAS FRECUENCIA DE MAREAS SE ESTIMO PERTINENTE INCLUIRLOS._x000a__x000a_POR OTRA PARTE SE DISMINUYO UNA PARTIDA RELACIONADA CON LA FABRICACIÓN DE HIELO Y MANTENCION DE PRODUCTOS CONGELADOS POR EXISTIR DICHAS INSTALACIONES EN EL RECINTO Y ESTAR AUN CON VIDA ÚTIL ._x000a__x000a_SE MODIFICARON Y AGREGARON ALGUNOS BOXES DE PESCADORES NO CONSIDERADOS EN EL DISEÑO ORIGINAL ._x000a__x000a_SE CONCLUYE QUE EN LA ETAPA DE DISEÑO DEBE REALIZARSE UN TRABAJO COLABORATIVO CON LOS USUARIOS QUE SEA VINCULANTE."/>
    <x v="1"/>
    <s v="VAN SOCIAL"/>
    <n v="567985"/>
    <n v="567985"/>
    <n v="0"/>
    <x v="1"/>
    <s v="TIR SOCIAL"/>
    <n v="8.6999999999999993"/>
    <n v="8.6999999999999993"/>
    <n v="0"/>
    <s v="LA UNIDAD FORMULADORA POSTERIOR A LOS PROCESOS DE REVALUACION NO ACTUALIZO LA EVALUACIÓN ECONÓMICA POR ENDE EN LA FICHA IDI NO SE REFLEJO LOS NUEVOS INDICADORES DE LA INICIATIVA DE INVERSION"/>
    <x v="2"/>
    <s v="LA INICIATIVA DE INVERSIÓN ES PERTINENTE CON EL PROBLEMA DETECTADO Y LA ALTERNATIVA DE SOLUCION ADOPTADA ._x000a__x000a_UN ASPECTO A CONSIDERAR ES QUE AL SER DISEÑADA POR PARTE DE UN MUNICIPIO ESTE NO MANEJA O NO SE LE INDICAN POR PARTE DE LOS ORGANISMOS TÉCNICOS Y/O FINANCIEROS CUANTO ES EL COSTO POR METRO CUADRADO MÁXIMO QUE ESTARÁ DISPONIBLE PARA ESTE TIPO DE INFRAESTRUCTURA DE CALETA DE PESCADORES._x000a__x000a_POR OTRO LADO EL PROGRAMA ARQUITECTÓNICO NO ESTA FUNDAMENTADO EN UN MODELO DE GESTIÓN ADECUADO A LAS COMPETENCIAS Y CAPACIDAD DE GESTIÓN DE LA COMUNIDAD QUE INTEGRA ESTA CALETA DE PESCADORES._x000a_LOS NUEVOS ANTECEDENTES APORTADOS POR LA UNIDAD FORMULADORA SON DE GRAN APORTE PARA LA EVALUACIÓN EX POST."/>
    <s v=""/>
    <s v=""/>
    <s v="LOURDES VELEZ"/>
    <s v="DEPARTAMENTO DE ESTUDIOS - MDS"/>
  </r>
  <r>
    <s v="30129273-0"/>
    <s v="REPOSICION HOSPEDERÍA HOGAR DE CRISTO, PUERTO MONTT"/>
    <x v="6"/>
    <x v="6"/>
    <s v="LLANQUIHUE"/>
    <s v="PUERTO MONTT"/>
    <s v="10 - REGION DE LOS LAGOS"/>
    <x v="2"/>
    <x v="2"/>
    <x v="12"/>
    <x v="1"/>
    <x v="1"/>
    <s v="GOBIERNO REGIONAL - REGION DE LOS LAGOS"/>
    <s v="GOBIERNO REGIONAL"/>
    <s v="GOBIERNO REGIONAL"/>
    <s v="FINALIZADO"/>
    <x v="1"/>
    <s v="PERFIL"/>
    <s v="EN LA ACTUALIDAD EN PUERTO MONTT EXISTEN IDENTIFICADAS 128 PERSONAS EN SITUACION DE CALLE, LOS QUE EN LA ACTUALIDAD SE ATIENDEN EN LA FUNDACION HOGAR DE CRISTO QUE ESTA HABILITADA PARA 80 PERSONAS Y EN CUANTO A SU INFRAESTRUCTURA TIENE FALENCIAS PARA ENTREGAR UNA ATENCION DIGNA Y SEGURA."/>
    <s v="EL PROYETCO CONSIDERA LA CONSTRUCCION DE UN CENTRO QUE PERMITA LA ATENCION DIGNA A LAS PERSONAS EN SITUACION DE CALLE, EN LA ACTUALIDAD SE CUENTA CON UN TERRENO DE 2.311M2, Y SE PROPONE UNA CONSTRUCCION DE 2.095M2, EL CUAL CONSIDERA DEPENDENCIAS ADMINISTRATIVAS DE SOPORTE SOCIAL, DORMITORIOS, SERVICIOS HIGIENICOS, DUCHAS COMEDORES, DEPENDENCIAS DE APOYO Y SERVICIOS, COCINA, BODEGAS, ENTRE OTRAS, SE CONTEMPLA UNA CAPACIDAD DE ATENCION EN LA HOSPEDERÍA PARA 112 PERSONAS, EN EL COMEDOR 112 PERSONAS Y PARA EL PROGRAMA DE ACOGIDA 65 PERSONAS. EL PROYECTO INCLUYE LOS EQUIPOS Y EQUIPAMIENTO ADEMÁS DE LAS CONSULTORÍAS PARA LA INSPECCIÓN DE LAS OBRAS CIVILES."/>
    <n v="128"/>
    <s v=" "/>
    <s v=" "/>
    <s v=" "/>
    <n v="14"/>
    <n v="34"/>
    <s v="La variación en el plazo se debe a que las obras civiles se paralizaron y hubo aumentos de plazo asociados a obras extraordinarias. "/>
    <n v="142.85714285714283"/>
    <n v="2"/>
    <n v="14"/>
    <s v="Cuando se licita el equipamiento,  se realiza por línea de producto,  sin embargo no se logra adjudicar todo el equipo en la primera licitación, por lo que se debe volver a licitar todos aquellos que no se adjudicaron y así sucesivamente hasta adjudicar la totalidad. "/>
    <n v="600"/>
    <n v="2"/>
    <n v="7"/>
    <s v="Cuando se licitan los equipos,  se realiza por línea de producto,  sin embargo no se logra adjudicar todo el equipo en la primera licitación, por lo que se debe volver a licitar todos aquellos que no se adjudicaron y así sucesivamente hasta adjudicar la totalidad. "/>
    <n v="250"/>
    <m/>
    <m/>
    <m/>
    <m/>
    <n v="2"/>
    <n v="0"/>
    <s v="No hay variación en el plazo de  los gastos administrativos, ya que se realizó por una vez en la publicación de la licitación en un medio de circulación local y un medio de circulación nacional."/>
    <n v="-100"/>
    <n v="12"/>
    <n v="34"/>
    <s v="El plazo de ejecución fue de 300  días corridos a contar del  6 de octubre de 2014._x000a_Se autoriza paralización de las obras según decreto exento 10783 de fecha 29 de diciembre de 2014, desde el 22 de diciembre de 2014 hasta el 8 de mayo de 2015. Se reinician las obras y se aprueba obras extraordinarias por un valor de $352.012.473 y un aumento de plazo de 129 días corridos según decreto exento 4291 de fecha 14 de mayo de 2015, siendo el 21 de mayo de 2016 la nueva fecha de término. Se autorizaron obras extraordinarias por $137.829.539 y un aumento de plazo de 260 días corridos, según decreto 9781 del 5 de junio de 2016 quedando como nueva fecha de término el 10 de abril de 2017._x000a_Posteriormente se autorizó un aumento de plazo de 30 días corridos según decreto 3706 de fecha 10 de marzo de 2017, quedando como nueva fecha de término de las obras el 10 de mayo de 2017. Finalmente se autorizó un nuevo aumento de plazo de 45 días corridos según decreto exento 5874 de fecha 12 de marzo de 2017 siendo la nueva fecha de término de las obras el 25 de junio de 2017."/>
    <n v="183.33333333333334"/>
    <s v="Variación &gt; al 100%"/>
    <n v="4"/>
    <n v="464"/>
    <m/>
    <m/>
    <m/>
    <m/>
    <m/>
    <m/>
    <m/>
    <m/>
    <m/>
    <m/>
    <m/>
    <m/>
    <n v="15"/>
    <n v="15"/>
    <n v="47"/>
    <n v="55"/>
    <n v="8"/>
    <s v="La fecha de inicio de las obras fue el 6 de octubre de 2014, sin embargo con fecha 18 de diciembre de 2014 la empresa contratista solicita paralización temporal de las obras debido a que en el proyecto de arquitectura e ingeniería faltaban antecedentes, el proyecto de aguas lluvias no era el adecuado a la situación del terreno,  se encontraron incongruencias entre los proyectos de arquitectura e ingeniería, incongruencias entre emplazamientos de arquitectura y terreno existente, presencia de nivel freático en la superficie, lo que no fue considerado en el diseño de uno de los block del proyecto. La solución a este tema fue resuelto por la Fundación Hogar de Cristo. Las obras fueron reevaluadas y aprobadas por el Gobierno Regional. Las obras se reinician el 3 de agosto de 2015. Posteriormente se originan una serie de obras extraordinarias y disminuciones de obras originadas por los proyectos de abatimiento de napa, extracción forzada, electricidad. Se considera abatimiento de las napas subterráneas, cubierta traslúcida, estructuras resistentes y tabiquerías, revestimiento exterior y hojalatería, instalación de aguas lluvias, instalación de agua potable e instalación eléctrica. El abatimiento de napas subterráneas de acuerdo a proyecto desarrollado considerando las características del terreno donde se ubica el edificio c y que corresponde a la parte más baja (menor cota) del sitio donde se emplaza la obra. Los trabajos tienen por objeto garantizar la estabilidad del piso donde se ubican la sala de las calderas bodegas y estacionamiento para vehículos. Se diseñan excavaciones, rellenos y tuberías para drenaje. Se consulta la instalación de cúpulas acrílicas en los sectores indicados en los nuevos planos. Se consulta estructura soportante del acceso vehicular. Se consulta suministro e instalación del revestimiento exterior. Construcción de elementos de evacuación de aguas lluvias._x000a_Por otra parte se consideraron disminuciones de obras tales como eliminación de tragaluces , eliminación de hojalatería, eliminación de teja propuesta por estar descontinuado el material especificado. Eliminación de partidas de aguas lluvia que no se ejecutarían. Eliminar partidas den PVC y se reemplazan por cañerías de cobre. Se eliminó parte de las partidas de instalaciones eléctricas por cambios en la normativa vigente. Se elimina partida por cambio de las características de las bombas de acuerdo a los requerimientos del proyecto de abatimiento de la napa."/>
    <n v="213.33333333333334"/>
    <n v="266.66666666666663"/>
    <s v="El proyecto tuvo sucesivos aumentos de plazo y una paralización debido a situaciones no contempladas en el diseño original relacionadas con la calidad del suelo y napas freaticas superficiales que se tuvieron que  resolver para continuar la ejecución de las obras. Los aumentos de plazos del ítem obras civiles totalizan 464 días, en tanto que la paralización 137 días, lo que incrementó el plazo total en un 213,3% con respecto al plazo total recomendado y sin considerar los tiempos muertos que presentó la obra. _x000a_Asimismo, durante la ejecución se detectaron problemas de emplazamiento del edificio ya que los deslindes no eran coincidentes con el terreno. _x000a_Todos los ítems indican sustantivos incrementos, siendo el mayor Equipamientos debido a que no se logró adjudicar todo el equipo en la primera licitación, por lo que se debe volver a licitar todos aquellos que no se adjudicaron y así sucesivamente hasta adjudicar la totalidad. "/>
    <s v="Variación &gt; al 100%"/>
    <s v="Mayor a 3 años"/>
    <s v="06/10/2014"/>
    <n v="2014772"/>
    <n v="2000"/>
    <n v="2016772"/>
    <n v="2016534"/>
    <n v="238"/>
    <s v="CONTRATO OBRA CIVIL  DE FECHA  11 DE AGOSTO DE 2014 POR $1.393.728.000_x000a_CONTRATO ASESOR ITO DE FECHA 25 DE SEPTIEMBRE DE 2014 POR $15.400.000_x000a_CONTRATO ASESOR ITO DE FECHA 1 DE JULIO DE 2016 POR $15.400.000_x000a_MODIFICACIÓN CONTRATO OBRAS CIVILES DE FECHA 9 DE JULIO DE 2015 AUMENTO POR $352.794.473_x000a_MODIFICACIÓN CONTRATO OBRAS CIVILES DE FECHA 10 DE AGOSTO DE 2016 AUMENTO POR $137.829.539"/>
    <s v="BIP &gt; SIGFE"/>
    <x v="1"/>
    <n v="2095"/>
    <n v="2095"/>
    <n v="100"/>
    <s v="No hay diferencia  entre la magnitud recomendada y la magnitud real"/>
    <s v="No existio variacion en la magnitud del proyecto y se construyeron los 2095 m2 de acuerdo a lo que definido en la etapa de diseño."/>
    <x v="2"/>
    <s v="La comisión se constituyó con fecha 25 de junio de 2017. Sin embargo no se realiza y se levanta un acta de observaciones y se entrega un plazo de 40 días corridos al contratista. La comisión se constituye nuevamente el 4 de agosto de 2017"/>
    <s v="04/08/2017"/>
    <s v="La recepción definitiva se efectúa el 27 de agosto de 2018. La comisión revisó el estado de conservación de las obras presentando observaciones por corregir atribuibles al contratista para lo cual se  otorgaron 22 días corridos para subsanarlas. Transcurrido el plazo señalado, la comisión constató en terreno la reparación total de las observaciones."/>
    <s v="27/08/2018"/>
    <s v="SI"/>
    <s v="01/01/2018"/>
    <s v="La operación del proyecto se ha efectuado de manera normal "/>
    <s v=""/>
    <x v="0"/>
    <s v="En el diseño del proyecto entregado por la Fundación Hogar de Cristo  no se  previno la situación del suelo en uno de los sectores del emplazamiento de la edificación lo que tuvo consecuencias durante la ejecución del proyecto  paralizando las obras."/>
    <s v="NAYADE ANGELICA SOTO VERA"/>
    <x v="97"/>
    <s v=" "/>
    <s v=""/>
    <s v="LOURDES VELEZ"/>
    <s v="DEPARTAMENTO DE ESTUDIOS - MDS"/>
    <s v="24/06/2013"/>
    <s v="24/06/2013"/>
    <n v="0"/>
    <s v="23/09/2013"/>
    <n v="91"/>
    <s v="03/04/2014"/>
    <n v="192"/>
    <s v="11/08/2014"/>
    <n v="130"/>
    <s v="11/08/2014"/>
    <n v="130"/>
    <s v="06/10/2014"/>
    <n v="56"/>
    <s v="06/11/2014"/>
    <n v="31"/>
    <n v="500"/>
    <n v="500"/>
    <s v="Las diferencias en las gestiones administrativas, se generan por el tiempo del proceso de licitacion."/>
    <s v="A SUMA ALZADA SIN REAJUSTE"/>
    <n v="1"/>
    <s v=""/>
    <s v=""/>
    <s v=""/>
    <s v=""/>
    <s v=""/>
    <s v=""/>
    <s v="SI"/>
    <s v="MUNICIPIO"/>
    <s v="El proyecto postulo para el proceso 2015 a la etapa de ejecucion  con un diseño formulado y concebido por el Hogar de Cristo, la unidad tecnica fue la Municipalidad de Puerto Montt._x000a_En opinion del analista y debido a las situaciones negativas con el desarrollo del diseño, se debe comentar que el Hogar de Cristo no tuvo las suficientes competencias para desarrollar la etapa de diseño y esa situacion perjudico de manera importante el normal desarrollo de las obras, con obras extraordinarias no contempladas y con especialiddaes incompletas."/>
    <n v="16000"/>
    <n v="69116"/>
    <n v="28463"/>
    <n v="0"/>
    <n v="2000"/>
    <n v="1394510"/>
    <n v="0"/>
    <n v="0"/>
    <n v="0"/>
    <n v="0"/>
    <n v="1510089"/>
    <n v="16000"/>
    <n v="69116"/>
    <n v="28463"/>
    <n v="0"/>
    <n v="2000"/>
    <n v="1394510"/>
    <n v="0"/>
    <n v="0"/>
    <n v="0"/>
    <n v="0"/>
    <n v="1510089"/>
    <s v="Los montos de obras civiles y consultorias tuvieron modificaciones, ambos aumentaron, totalizando los contratos en:_x000a_o.civil: m$1.884.353_x000a_consult: m$35.800"/>
    <n v="35200"/>
    <n v="72594"/>
    <n v="22630"/>
    <n v="0"/>
    <n v="2000"/>
    <n v="1884353"/>
    <n v="0"/>
    <n v="0"/>
    <n v="0"/>
    <n v="0"/>
    <n v="2016777"/>
    <s v="Existió revaluacion y modificación en los montos de obras civiles y consultorias:_x000a__x000a_Obra civil: un primer aumento de $352.012.473 y un segundo aumento de $137.829.539_x000a_Consultorias: un aumento de $19.200.000 para acompañar la obra debido a los aumentos de plazo dados._x000a__x000a_El plazo inicial fue de 300 días corridos, pero hubo una paralización al inicio del contrato y luego aumentos de plazo de 464 días mas."/>
    <n v="35200"/>
    <n v="72590"/>
    <n v="22629"/>
    <n v="0"/>
    <n v="2000"/>
    <n v="1884353"/>
    <n v="0"/>
    <n v="0"/>
    <n v="0"/>
    <n v="0"/>
    <n v="2016772"/>
    <s v="ho hay diferencias con sigfe."/>
    <n v="238"/>
    <x v="0"/>
    <n v="35200"/>
    <n v="72354"/>
    <n v="22629"/>
    <n v="0"/>
    <n v="2000"/>
    <n v="1884351"/>
    <n v="0"/>
    <n v="0"/>
    <n v="0"/>
    <n v="0"/>
    <n v="2016534"/>
    <n v="37438"/>
    <n v="74191"/>
    <n v="23206"/>
    <n v="0"/>
    <n v="2250"/>
    <n v="1977448"/>
    <n v="0"/>
    <n v="0"/>
    <n v="0"/>
    <n v="0"/>
    <n v="2114533"/>
    <s v="Problemas con el terreno en el inicio del contrato por lo que se genero una paralización de obras de 5 meses que retraso la ejecución de la iniciativa."/>
    <n v="19687"/>
    <n v="85042"/>
    <n v="35022"/>
    <n v="0"/>
    <n v="2461"/>
    <n v="1715839"/>
    <n v="0"/>
    <n v="0"/>
    <n v="0"/>
    <n v="0"/>
    <n v="1858051"/>
    <n v="2185439"/>
    <n v="38554"/>
    <n v="74432"/>
    <n v="23206"/>
    <n v="0"/>
    <n v="2250"/>
    <n v="2120294"/>
    <n v="0"/>
    <n v="0"/>
    <n v="0"/>
    <n v="0"/>
    <n v="2258736"/>
    <n v="37436"/>
    <n v="74429"/>
    <n v="23205"/>
    <n v="0"/>
    <n v="2250"/>
    <n v="1977450"/>
    <n v="0"/>
    <n v="0"/>
    <n v="0"/>
    <n v="0"/>
    <n v="2114770"/>
    <n v="21.564800966173703"/>
    <n v="13.816574464317721"/>
    <n v="15.24682677104321"/>
    <n v="-6.373741774160413"/>
    <n v="-3.2336294904593554"/>
    <n v="1009.436754176611"/>
    <n v="943.89021479713608"/>
    <s v="Los montos contratados y costos reales presentan una variación con respecto a los montos recomendados de 21,56% y 13,83% respectivamente. El incremento se debe principalmente a modificaciones de contrato que derivaron en tres reevaluaciones en los años 2015 y 2016._x000a_Dada la falta de experiencia del Hogar de Cristo el año 2015 se debió revaluar, debido a incongruencias en la etapa de diseño entre la ingeniería y la arquitectura y no se detecto la presencia de napas freaticas, se paralizaron las obras  y se realizo un incremento de costos de M$ 352.794.- (Moneda 2014) que corresponde al 25 % de monto original recomendado del item obras civiles ._x000a_La reevaluacion efectuada el año 2016 tuvo relación  con las napas freaticas y se debió resolver sobre  el proyecto de aguas lluvias  e instalaciones electricas con un aumento de M$ 490.624.- (Moneda 2015). Asimismo, se aumento el ítem de consultorias ante el aumento de plazos de ejecución de las obras  y que correspondió a un aumento de M$ 19.000.- (Moneda 2015)."/>
    <s v="Variación del 10% al 20%"/>
    <s v="Variación del 10% al 20%"/>
    <s v="Grande"/>
    <s v="Grande"/>
    <s v="PAULINA  ALEJANDRA HUIDOBRO JARAMI"/>
    <x v="7"/>
    <s v=" "/>
    <s v=""/>
    <s v="LOURDES VELEZ"/>
    <s v="DEPARTAMENTO DE ESTUDIOS - MDS"/>
    <s v="NO"/>
    <m/>
    <m/>
    <m/>
    <s v=" "/>
    <x v="1"/>
    <s v="SI"/>
    <n v="3"/>
    <n v="1857944"/>
    <n v="2185439"/>
    <n v="17.626742248420847"/>
    <s v="EL proyecto tuvo tres reevaluaciones relacionas con los ítem de obras civiles y consultorias  debido a que los proyectos de arquitecturas e ingeniería estaban incompletos,  la solución de aguas lluvias no era atingente,  el emplazamiento no concordaba con el terreno y los estudios de mecánicas de suelo no detecto napas  freaticas. Lo anterior, en opinión de evaluador, corresponde  una falta de experiencia del Hogar de Cristo para desarrollar la etapa de diseño, generándose todas las situaciones anómalas antes descritas, incurriéndose en mayores costos que están debidamente refrendados en las reevaluaciones efectuadas, los gastos ingresados en el BIP coinciden con lo registrado en el SIGFE. La reevalaución significó un incremento en un 17,63% con respecto al proyecto originalmente recomendado. "/>
    <x v="1"/>
    <s v="CAE / USUARIO EQUIVALENTE"/>
    <n v="2085"/>
    <n v="2085"/>
    <n v="0"/>
    <x v="1"/>
    <s v="COSTO ANUAL EQUIVALENTE"/>
    <n v="266835"/>
    <n v="266835"/>
    <n v="0"/>
    <s v="La iniciativa tuvo tres procesos de reevaluacion, durante el año 2014 (idi 2012) y 2015 (idi 2013) y los indicadores que se encuentran registrados corresponde a aquellos debidamente actualizados hasta el ultimo aumento del ítem obras civiles y consultorias._x000a_Los indicadores originales de la iniciativa y la alternativa seleccionada, ficha idi 2014, son :_x000a_-Costo anual equivalente M$232.743.- para evaluación 2014, M$ 253.319.- para 2015 y M$ 266.835.- para 2016 y definitivo._x000a_-CAE/usuario equivalente M$1.979.- corregido en evaluación 2015 y concordante y actualizado el 2016 a M$ 2.085.- debido a las sucesivos aumento de obra y costos adicionales por consultorias._x000a__x000a_Indicadores vigentes :_x000a_-Costo anual equivalente M$266.835.-_x000a_-CAE/usuario equivalente M$2.085.-"/>
    <x v="2"/>
    <s v="El proyecto registró un extraordinario aumento del plazo total debido a una paralización y cuatro modificaciones de plazo debido a situaciones no contempladas en el diseño original relacionadas con la calidad del suelo y napas freaticas superficiales que se tuvieron que  resolver para continuar la ejecución de las obras. _x000a_Esta situaciones no previstas en la formulación del proyecto derivaron que éste fuese reevaluado en tres ocasiones, aumentando en un _x0009_17.63% con respecto al proyecto originalmente recomendado. Esta situación se reflejó en una leve variación de los costos reales en comparación con los montos recomendados. _x000a_La magnitud del proyecto se mantuvo invariante en el transcurso de su ejecución. _x000a_Dadas las situaciones que se destacaron en esta iniciativa, se determina que los mayores costos y plazos se argumentan como una falta de experiencia de la unidad técnica en la etapa de diseño que  fue desarrollado por el Hogar de Cristo y  donde no existió la suficiente  previsión para determinar la idoneidad para el desarrollo de etapa de diseño, tanto por esta Seremi como por la Ilustre Municipalidad de Puerto Montt y a todas luces no es conveniente que instituciones privadas, sin experiencia en proyectos del sector publico o experiencia en el desarrollo de proyectos de ingeniería sean las instituciones responsables, ya que generan  un sin numero de situaciones que finalmente  se reflejan en mayores costos._x000a_EL proyecto se encuentra operando y con recepción desde 01/01/201 y con recepción definitiva desde Agosto del 2018."/>
    <s v="CARLOS SEGUNDO DOUGLAS TECA"/>
    <s v="SEREMI DE DESARROLLO SOCIAL REGION DE LOS LAGOS"/>
    <s v="LOURDES VELEZ"/>
    <s v="DEPARTAMENTO DE ESTUDIOS - MDS"/>
  </r>
  <r>
    <s v="30128832-0"/>
    <s v="CONSTRUCCION 20 VIVIENDAS ADULTO MAYOR COMUNA DE CASTRO"/>
    <x v="6"/>
    <x v="6"/>
    <s v="CHILOE"/>
    <s v="CASTRO"/>
    <s v="10 - REGION DE LOS LAGOS"/>
    <x v="4"/>
    <x v="12"/>
    <x v="66"/>
    <x v="0"/>
    <x v="0"/>
    <s v="SERVICIO VIVIENDA Y URBANIZACION REGION DE LOS LAGOS"/>
    <s v="MINISTERIO DE VIVIENDA Y URBANISMO"/>
    <s v="MINISTERIO"/>
    <s v="FINALIZADO"/>
    <x v="0"/>
    <s v="DISEÑO"/>
    <s v="ATENDER LA NECESIDAD HABITACIONAL DE LOS ADULTOS MAYORES DE LA COMUNA DE CASTRO EN CUMPLIMIENTO AL CONVENIO MINVU - SENAMA"/>
    <s v="EL PROYECTO CORRESPONDE A LA CONSTRUCCIÓN DE 20 VIVIENDAS TUTELADAS PARA EL ADULTO MAYOR CON UNA SUP. PROMEDIO DE 31,65 M2, TOTALIZANDO UN TOTAL DE 633,7 M2; MAS UNA SEDE SOCIAL DE 132,8 M2 TODO LO CUAL ARROJA  796,5 M2 A CONSTRUIR. EN CIRCULACIONES ABIERTAS CUBIERTAS SE TIENE UN TOTAL DE 200 M2 ADICIONALES, LOS CUALES SUMADOS A LOS ANTERIORES ARROJA UN TOTAL DE 996,5 M2 ABSOLUTOS A CONSTRUIR PARA EL PROYECTO 20 VAM DE CASTRO. "/>
    <n v="40"/>
    <s v=" "/>
    <s v=" "/>
    <s v=" "/>
    <m/>
    <m/>
    <m/>
    <m/>
    <m/>
    <m/>
    <m/>
    <m/>
    <m/>
    <m/>
    <s v=""/>
    <m/>
    <m/>
    <m/>
    <m/>
    <m/>
    <n v="5"/>
    <n v="18"/>
    <s v="Se actualizaron las fechas reales de los pagos correspondientes por concepto de gastos administrativos, existiendo variación sólo en los días que corresponde a cada mes, ya que al ingresar al sistema Bip el gasto sólo indica mes que corresponde y no a la fecha real del pago. "/>
    <n v="260"/>
    <n v="10"/>
    <n v="20"/>
    <s v="La obra presentó modificaciones del plazo de la obra según se indica:_x000a__x000a_Mediante Resolución Exenta 1449 del 19.04.2018, se otorgó ampliación de plazo por 180 días corridos, de acuerdo a lo expuesto en  Informe de la I.T.O. de fecha 20.03.2018 indicando que  las razones del aumento de plazo corresponde a la necesidad de gestionar una solución a irregularidades en los deslindes del lugar de emplazamiento de las obras provocadas por tomas irregulares efectuadas por terceras personas._x000a__x000a_Además mediante Resolución Exenta N°3438 del 30.10.2018, se autoriza una nueva ampliación de plazo de 60 días corridos, según Informe  de la Inspección Técnica de Obra de fecha 06.09.2019 las razones de la ampliación de plazo corresponde a atraso en la ejecución de las partidas de acceso a los estacionamientos y ubicación definitiva de los cercos perimetrales, producto que los vecinos colindantes se desplazaron tomando parte de la propiedad del terreno._x000a__x000a_El plazo inicial de la obra fue de 364 días corridos, con término contractual inicial de fecha 02.04.2018. _x000a__x000a_La fecha de término contractual incluidas las ampliaciones de plazo de 180 más 60 días corridos corresponde al 27.11.2018 con un plazo total ampliado de la obra de 604 días corridos."/>
    <n v="100"/>
    <s v="Variación del 50% al 100%"/>
    <n v="2"/>
    <n v="240"/>
    <m/>
    <m/>
    <m/>
    <m/>
    <m/>
    <m/>
    <m/>
    <m/>
    <m/>
    <m/>
    <m/>
    <m/>
    <n v="12"/>
    <n v="12"/>
    <n v="38"/>
    <n v="42"/>
    <n v="4"/>
    <s v="La obra presentó modificaciones del plazo de la obra según se indica:_x000a__x000a_Mediante Resolución Exenta 1449 del 19.04.2018, se otorgó ampliación de plazo por 180 días corridos, debido a la necesidad de gestionar una solución a irregularidades en los deslindes del lugar de emplazamiento de las obras provocadas por tomas irregulares efectuadas por terceras personas._x000a__x000a_Además mediante Resolución Exenta N°3438 del 30.10.2018, se autoriza una nueva ampliación de plazo de 60 días corridos, debido a atraso en la ejecución de las partidas de acceso a los estacionamientos y ubicación definitiva de los cercos perimetrales, producto que los vecinos colindantes se desplazaron tomando parte de la propiedad del terreno._x000a__x000a_El plazo inicial de la obra fue de 364 días corridos, con término contractual inicial de fecha 02.04.2018. La obra presentó ampliaciones de plazo por un total  de 240 días corridos, por lo que su plazo total ampliado fue de 604 días corridos, siendo su fecha de término contractual incluida las ampliaciones el 27.11.2018."/>
    <n v="216.66666666666666"/>
    <n v="250"/>
    <s v="El proyecto presentó un aumento en el plazo total de 216,67%, sin considerar los tiempos muertos, con respecto al plazo total originalmente recomendado. Estas variaciones se debieron principalmente a que al  momento de ejecutar las obras se produjeron una serie de irregularidades con los deslindes de los terrenos, siendo estos corridos por los vecinos colindantes con el terreno donde se emplazaban las obras. Adicionalmente, existieron atrasos en la ejecución de las partidas de acceso a los estacionamientos y ubicación definitiva de los cercos perimetrales, producto que los vecinos colindantes se desplazaron tomando parte de la propiedad del terreno. Todas esta situaciones derivaron en dos aumentos de plazos, totalizando 240 días adicionales a la ejecución de la obra."/>
    <s v="Variación &gt; al 100%"/>
    <s v="Mayor a 3 años"/>
    <s v="03/04/2017"/>
    <n v="540558"/>
    <n v="4000"/>
    <n v="544558"/>
    <n v="421114"/>
    <n v="123444"/>
    <s v="La obra fue contratada mediante Resolución de Contrato N°32 del 05.12.2016 por un monto de M$540.557,884 sin variación del monto inicial contratado._x000a__x000a_Por concepto de gastos administrativos se pagó en el año 2015 M$2.000 y el año 2016 M$2.000. Monto total pago gastos administrativos M$4.000_x000a_Por concepto de obras civiles se pagó en el año 2017 M$219.745  y en el año 2018 M$320.812,844. Monto total pago obras civiles M$540.557,844 que corresponde al total del monto contratado de la obra.-_x000a__x000a_Obras con recursos Sector._x000a__x000a_El total gastado se encuentra ingresado en BIP y el gasto total SIGFE se encuentra igualmente ingresado en su totalidad. _x000a_Se adjunta reporte SIGFE años 2015, 2016, 2017 y 2018 en carpeta digital &quot;Pagos registrados en Sigfe&quot;"/>
    <s v="BIP &gt; SIGFE"/>
    <x v="1"/>
    <n v="672"/>
    <n v="664"/>
    <n v="98.80952380952381"/>
    <s v="Según Certificado de Recepción Definitiva de Obras de Edificación de fecha 29.11.2018 de la I. Municipalidad de Castro , indica que la recepción corresponde a 20 viviendas  con 663,7 m2."/>
    <s v="Según Certificado de Recepción Definitiva de Obras de Edificación de fecha 29.11.2018 de la I. Municipalidad de Castro , indica que la recepción corresponde a 20 viviendas  con 663,7 m2."/>
    <x v="1"/>
    <s v="La obra fue recepcionada con fecha 05.12.2018 con 2 días de atraso en la entrega de las obras."/>
    <s v="05/12/2018"/>
    <s v="La obra fue recepcionada con fecha 05.12.2018 con 2 días de atraso en la entrega de las obras."/>
    <s v="05/12/2018"/>
    <s v="SI"/>
    <s v="24/05/2019"/>
    <s v="El proyecto se encuentra en normal operación."/>
    <s v=""/>
    <x v="0"/>
    <s v="Se presentaron algunas irregularidades en los deslindes del lugar de emplazamiento de las obras_x000a_provocadas por tomas irregulares."/>
    <s v="SANDRA BARRIA OYARZUN"/>
    <x v="9"/>
    <s v=" "/>
    <s v=""/>
    <s v="LOURDES VELEZ"/>
    <s v="DEPARTAMENTO DE ESTUDIOS - MDS"/>
    <s v="05/03/2015"/>
    <s v="05/03/2015"/>
    <n v="0"/>
    <s v="20/04/2015"/>
    <n v="46"/>
    <s v="30/06/2015"/>
    <n v="71"/>
    <s v="03/04/2017"/>
    <n v="643"/>
    <s v="03/04/2017"/>
    <n v="643"/>
    <s v="03/04/2017"/>
    <n v="0"/>
    <s v="24/08/2017"/>
    <n v="143"/>
    <n v="903"/>
    <n v="903"/>
    <s v="La obra fue contratada mediante Resolución de contrato N°32 de fecha 05.12..2016 y el primer gasto en obras civiles se ejecutó con fecha 24.08.2017._x000a__x000a_Este contrato fue mediante Trato Directo,  Ex. Propuesta Pública N°65-2016, declarándose desierta la Propuesta Pública 65-2016 debido a que las ofertas recibidas se encontraban fuera de bases."/>
    <s v="TRATO DIRECTO"/>
    <n v="3"/>
    <s v=""/>
    <s v=""/>
    <s v=""/>
    <s v=""/>
    <s v=""/>
    <s v=""/>
    <s v="SI"/>
    <s v="SERVICIO"/>
    <s v="Postulo la iniciativa el Ministerio de Vivienda y la Unidad  Tecnica y Financiera fue el Servicio de Vivienda  y Urbanizacion."/>
    <n v="0"/>
    <n v="0"/>
    <n v="0"/>
    <n v="0"/>
    <n v="2000"/>
    <n v="464193"/>
    <n v="0"/>
    <n v="0"/>
    <n v="0"/>
    <n v="0"/>
    <n v="466193"/>
    <n v="0"/>
    <n v="0"/>
    <n v="0"/>
    <n v="0"/>
    <n v="2000"/>
    <n v="464193"/>
    <n v="0"/>
    <n v="0"/>
    <n v="0"/>
    <n v="0"/>
    <n v="466193"/>
    <s v="La obra fue financiada con recursos Sectoriales._x000a__x000a_Por concepto de gastos administrativos se pagó M$2.000 en el año 2015 y M$2.000 en el año 2016, total M$4.000 _x000a__x000a_Por concepto de obras civiles se pagó M$219.745,000 el año 20107 y M$320.812,844 en el año 2018, total pagado en obras civiles M$540.557,844 que corresponde al monto del contrato."/>
    <n v="0"/>
    <n v="0"/>
    <n v="0"/>
    <n v="0"/>
    <n v="4000"/>
    <n v="540558"/>
    <n v="0"/>
    <n v="0"/>
    <n v="0"/>
    <n v="0"/>
    <n v="544558"/>
    <s v="Por concepto de gastos administrativos se pagó un total de M$4.000 _x000a__x000a_Por concepto de obras civiles se pagó un total de M$540.557,844 que corresponde al monto del contrato."/>
    <n v="0"/>
    <n v="0"/>
    <n v="0"/>
    <n v="0"/>
    <n v="4000"/>
    <n v="540558"/>
    <n v="0"/>
    <n v="0"/>
    <n v="0"/>
    <n v="0"/>
    <n v="544558"/>
    <s v="Por concepto de gastos administrativos se pagó M$2.000 en el año 2015 y M$2.000 en el año 2016, total M$4.000 _x000a__x000a_Por concepto de obras civiles se pagó M$219.745,000 el año 20107 y M$320.812,844 en el año 2018, total pagado en obras civiles M$540.557,844 que corresponde al monto del contrato. _x000a__x000a_No existen diferencia en gasto BIP y Gasto Sigfe. Se adjunta en carpeta Digital archivo &quot;Pagos Registrados en SIGFE&quot;"/>
    <n v="123444"/>
    <x v="0"/>
    <n v="0"/>
    <n v="0"/>
    <n v="0"/>
    <n v="0"/>
    <n v="2000"/>
    <n v="419114"/>
    <n v="0"/>
    <n v="0"/>
    <n v="0"/>
    <n v="0"/>
    <n v="421114"/>
    <n v="0"/>
    <n v="0"/>
    <n v="0"/>
    <n v="0"/>
    <n v="4269"/>
    <n v="424827"/>
    <n v="0"/>
    <n v="0"/>
    <n v="0"/>
    <n v="0"/>
    <n v="429096"/>
    <s v="Se presentaron algunas irregularidades en los deslindes del lugar de emplazamiento de las obras_x000a_provocadas por tomas irregulares."/>
    <n v="0"/>
    <n v="0"/>
    <n v="0"/>
    <n v="0"/>
    <n v="2354"/>
    <n v="546344"/>
    <n v="0"/>
    <n v="0"/>
    <n v="0"/>
    <n v="0"/>
    <n v="548698"/>
    <n v="612559"/>
    <n v="0"/>
    <n v="0"/>
    <n v="0"/>
    <n v="0"/>
    <n v="4269"/>
    <n v="554613"/>
    <n v="0"/>
    <n v="0"/>
    <n v="0"/>
    <n v="0"/>
    <n v="558882"/>
    <n v="0"/>
    <n v="0"/>
    <n v="0"/>
    <n v="0"/>
    <n v="4269"/>
    <n v="546270"/>
    <n v="0"/>
    <n v="0"/>
    <n v="0"/>
    <n v="0"/>
    <n v="550539"/>
    <n v="1.8560300930566598"/>
    <n v="0.33552154372715748"/>
    <n v="-1.3544579971591642E-2"/>
    <n v="-1.4928017005378602"/>
    <n v="-10.124739004732607"/>
    <n v="829.125"/>
    <n v="822.6957831325301"/>
    <s v="Los montos contratados y costos reales del proyecto no tuvieron variaciones significativas con respecto a los montos recomendados.  Los mayores costos corresponde al aumento del 19% en moneda 2015, después de dos procesos de licitación y sobre el monto originalmente recomendado. Asimismo, se incremento el presupuesto por mayores costo de gastos generales y utilidades de un 22 a un 38 % por mayores costos de transportes y alojamientos incluyéndose partidas solicitadas por SENAMA con las terminaciones  e instalaciones especiales instaladas en obra._x000a_El proyecto tuvo tres reevaluaciones producto de las modificaciones realizadas durante su ejecución y que no estaban contempladas en el diseño original, variando en un 12.12% con respecto al proyecto recomendado originalmente. "/>
    <s v="Variación de 0 a +-10%"/>
    <s v="Variación de 0 a +-10%"/>
    <s v="Mediano"/>
    <s v="Mediano"/>
    <s v="SANDRA BARRIA OYARZUN"/>
    <x v="18"/>
    <s v=" "/>
    <s v=""/>
    <s v="LOURDES VELEZ"/>
    <s v="DEPARTAMENTO DE ESTUDIOS - MDS"/>
    <s v="NO"/>
    <m/>
    <m/>
    <m/>
    <s v=" "/>
    <x v="1"/>
    <s v="SI"/>
    <n v="3"/>
    <n v="546344"/>
    <n v="612559"/>
    <n v="12.119653551608511"/>
    <s v="Si bien el historial RATE indica que se han efectuado tres reevalauciones, en la practica solo una de ellas corresponde al proceso de licitación y mayores costos después de dos licitaciones. Las otras reevaluaciones corresponden al proceso de ajusten en la ficha IDI y que requerían del RATE RE para efectuar las modificaciones necesarias en la ficha  del proceso 2016."/>
    <x v="1"/>
    <s v="COSTO ANUAL EQUIVALENTE"/>
    <n v="36.700000000000003"/>
    <n v="43"/>
    <n v="17.166212534059945"/>
    <x v="2"/>
    <s v=""/>
    <m/>
    <m/>
    <m/>
    <s v="La recomendacion satisfactoria emitida el año 2015 indica erroneamente un indicado de CAE de M$ 36.763.-, que en realidad corresponde a M$ 36,7 y el cual fue corregido para el proceso 2016 debido a la reevaluaciones efectuadas, a M$ 43.-_x000a_En todas las fichas idi 2015 al 2018 el indicador CAE se indica por un valor de M$ 43.- dado que el sistema BIP mantenia solo un valor del indicador para todas las etapas al momento de efectuar las correcciones."/>
    <x v="1"/>
    <s v="Con respecto a los plazos, el proyecto presentó un aumento excesivo con respecto al plazo original recomendado. Estas variaciones se debieron principalmente a que al  momento de ejecutar las obras se produjeron una serie de irregularidades con los deslindes de los terrenos, siendo estos corridos por los vecinos colindantes con el terreno donde se emplazaban las obras. Adicionalmente, existieron atrasos en la ejecución de las partidas de acceso a los estacionamientos y ubicación definitiva de los cercos perimetrales, producto que los vecinos colindantes se desplazaron tomando parte de la propiedad del terreno. Todas esta situaciones derivaron en dos aumentos de plazos, totalizando 240 días adicionales a la ejecución de la obra. _x000a_Los costos del proyecto tuvieron variaciones que derivaron en tres reevaluaciones, debidos principalmente a mayores costos por licitación.  _x000a_La magnitud del proyecto no presentó variación respecto a lo recomendado ex ante._x000a_En general, se puede indicar que el proyecto se desarrollo de manera favorable, con dos licitaciones y con reevaluacion debido a mayores costos por licitación. Sin mayores costos por aumentos de obras y si con aumentos de plazo debido a  situaciones de definición de los deslindes durante la ejecución de la obras."/>
    <s v="CARLOS SEGUNDO DOUGLAS TECA"/>
    <s v="SEREMI DE DESARROLLO SOCIAL REGION DE LOS LAGOS"/>
    <s v="LOURDES VELEZ"/>
    <s v="DEPARTAMENTO DE ESTUDIOS - MDS"/>
  </r>
  <r>
    <s v="30095573-0"/>
    <s v="CONSTRUCCION CASETAS SANITARIAS VARIOS SECTORES URBANOS, MACHALI"/>
    <x v="7"/>
    <x v="7"/>
    <s v="CACHAPOAL"/>
    <s v="MACHALI"/>
    <s v="6 - REGION DEL LIBERTADOR GENERAL BERNARDO O'HIGGINS"/>
    <x v="0"/>
    <x v="19"/>
    <x v="67"/>
    <x v="1"/>
    <x v="1"/>
    <s v="GOBIERNO REGIONAL - REGION DEL LIBERTADOR GENERAL BERNARDO O'HIGGINS"/>
    <s v="GOBIERNO REGIONAL"/>
    <s v="GOBIERNO REGIONAL"/>
    <s v="FINALIZADO"/>
    <x v="0"/>
    <s v="PERFIL"/>
    <s v="EN EL SECTOR URBANO EXISTE UNA GRAN CANTIDAD DE VIVIENDAS SIN EL SERVICIO DE ALCANTARILLADO, LO QUE ORIGINA SERIOS PROBLEMAS DE SALUBRIDAD. ADEMAS, HAY UN NUMERO NO MENOR DE VIVIENDAS SIN SERVICIO DE AGUA POTABLE POR FALTA DE RED. LA FALTA DE URBANIZACION IMPIDE EJECUTAR OBRAS DE PAVIMENTACION."/>
    <s v="EL PROYECTO CONSIDERA UN TOTAL DE 128 BENEFICIARIOS DIRECTOS, A LOS QUE SE LES OTORGARA LAS SIGUIENTES SOLUCIONES AL INTERIOR DE SUS SITIOS: 49 CASETA SANITARIAS COMPLETAS,  2 CASETA SOLO BAÑO, 1 CASETA BAÑO MAS MEJORAMIENTO COCINA, 3 MEJORAMIENTO BAÑO, 7 MEJORAMIENTO BAÑO Y COCINA Y 66 UNIONES DOMICILIARIAS, SE CONTEMPLA ADEMAS 4 SOLUCIONES PARTICULARES DE FOSA Y POZO _x000a_- EL PROYECTO DE ALCANTARILLADO CONSIDERA LA INSTALACION DE REDES EN LOS CALLEJONES: MIRAFLORES, SIMON BOLIVAR, LO PEREZ, LO PALMA, LO CARTAGENA, PISAGUA, LOS CIRUELOS, LOS ALAMOS, QUILLAYES, LOS CEREZOS, EL MANZANO, EN LOS CAMINOS: BARROS NEGROS Y LA HACIENDA, Y COMPLETAR TRAMOS EN CALLES: ARTURO PRAT, SAN JUAN, TARAPACA E IRARRAZAVAL, LO QUE CORRESPONDE A 2.604 M.L. DE REDES. ADEMAS SE CONSIDRA LA CONSTRUCCION DE DOS PLANTAS ELEVADORAS EN EL SECTOR DE BARROS NEGROS._x000a_- EL PROYECTO DE AGUA POTABLE CONSIDERA LA AMPLIACION DE LA RED HACIA LOS SIGUIENTES CALLEJONES: LOS QUILLAYES, MIRAFLORES, LO PEREZ, LA HACIENDA, SIMON BOLIVAR, LOS NOGALES Y PISAGUA, LO QUE CORRESPONDE A 1.291 M.L. DE REDES Y 8 GRIFOS._x000a_- EL PROYECTO DE PAVIMENTACION CONSIDERA PAVIMENTAR LOS CAMINOS: LA VINILLA, BARROS NEGROS Y LA HACIENDA Y LOS CALLEJONES: LO CARTAGENA, CABAÑAS, LO PERZ, MIRAFLORES, LOS CIRUELOS, PISAGUA, LOS ALAMOS, LOS NOGALES, EL MANZANO, LOS QUILLAYES, LO PALMA Y SIMON BOLIVAR, LO QUE CORRESPONDE A 14.915 M2 DE PAVIMENTOS DE HORMIGON EN DISTINTOS ESPESORES Y 2.713 M2 DE ACERAS."/>
    <n v="925"/>
    <s v="PROGRAMA MEJORAMIENTO DE BARRIOS"/>
    <s v=" "/>
    <s v=" "/>
    <n v="15"/>
    <n v="27"/>
    <s v="Se realizaron las gestiones de asesoría en los plazos convenidos. Sólo se menciona que se inició  la asesoría, post inicio de obras por temas licitatorios para el caso de los ITO y en cuanto a la Asesoría Tecnica ESSBIO, esta inicio antes de la ejecución de obras y finalizó post recepción de obras en el mes de agosto 2017. "/>
    <n v="80"/>
    <m/>
    <m/>
    <m/>
    <m/>
    <m/>
    <m/>
    <s v=""/>
    <m/>
    <m/>
    <m/>
    <m/>
    <m/>
    <n v="2"/>
    <n v="0"/>
    <s v="Las diferencias se deben a que las adquisiciones cargadas en la cuenta correspondiente, no se habian subido al portal para su registro. Se adjunta en anexos de carpeta digital, las OC correspondientes al gasto:_x000a__x000a_Insumos y equipos computacionales: $"/>
    <n v="-100"/>
    <n v="10"/>
    <n v="20"/>
    <s v="Se inician labores de ejecución para la planta elevadora de Barros Negros, en forma previa a las labores de Arauco S.A.; por parte de la empresa ·3L S.A., por lo que las fechas de inicio se cuentan desde el contrato de esta última (19.08.2015) con término de obras el 03.02.2016. Se adjuntará a la carpeta digital del proyecto, copia del contrato respectivo._x000a_ _x000a_Por su parte, a Arauco S.A., empresa ejecutora de las obras restantes en general, se le realizaron dos ampliaciones de plazos  por obras complementarias, las cuales se respaldaron en Anexo de Contrato:_x000a__x000a_N° 1: 45 días corridos por un monto de $196.042.515 (impuestos incluidos)_x000a_N° 2: 29 días corridos por un monto de $  57.074.344 (impuestos incluidos)_x000a__x000a_Las ampliaciones se sustentan en los siguientes antecedentes:_x000a_Anexo Contrato N° 1: Ordinario 1341 (10.08.2016) del GORE, autoriza anexo_x000a_Anexo Contrato N° 2: Ordinario 2280 (30.12.2016) del  GORE autoriza anexo"/>
    <n v="100"/>
    <s v="Variación del 50% al 100%"/>
    <n v="2"/>
    <n v="74"/>
    <m/>
    <m/>
    <m/>
    <m/>
    <m/>
    <m/>
    <m/>
    <m/>
    <m/>
    <m/>
    <m/>
    <m/>
    <n v="16"/>
    <n v="16"/>
    <n v="27"/>
    <n v="27"/>
    <n v="0"/>
    <s v="Las ampliaciones de plazo, se deben principalmente a obras que salieron en forma emergente con el desarrollo del proyecto, siendo el aumento, aceptable en los términos estipulados por el municipio. De igual forma, las asesorías funcionaron dentro de sus plazos; siendo el plazo de gastos administrativos, los unicos ampliados en gran cantidad, debido principalmente a que no han sido actualizados.  "/>
    <n v="68.75"/>
    <n v="68.75"/>
    <s v="Para el ítem OBRAS CIVILES, Originalmente se consideró un plazo de ejecución de las Obras Civiles de 10 meses y que se realizaba un solo contrato. Por la necesidad de no atrasar la entrega de cuatro proyectos habitacionales en el Sector Barros Negros (420 viviendas) se licitó en forma separada las Plantas Elevadoras de Aguas Servidas en el Sector Barros Negros del resto de las obras civiles._x000a_El contrato de las P.E.A.S. Barros Negros tuvo un costo de m$ 198.990 y se ejecutó entre el19/08/2015 y el 03/02/2016 (6 meses)_x000a_El segundo contrato tuvo un costo de m$ 2.580.580 y se ejecutó entre el 03/02/2016 y el 10/02/2017, (12.4 meses) Tuvo dos aumentos de plazo por un total de 74 días. _x000a_El plazo total real de las Obras Civiles fue de 20 meses y lo programado original de 10 meses._x000a_La Recepción Provisoria de las Obras fue el 23/02/2017. A partir de esa fecha el proyecto entra en operación, quedando las viviendas conectadas  a las redes de agua potable y alcantarillado y los pavimentos de calles y pasajes pasan a ser de uso público, que era el objetivo del proyecto, solucionando los problemas sanitarios existentes._x000a__x000a_Los contratos de Consultoría se extendieron por un total de 27 meses y lo programado originalmente fue de 15 meses. La razón principal fue la necesidad de ejecutar dos contratos para las obras civiles._x000a_El Convenio con la Sanitaria ESSBIO se extendió por 6 meses a partir de la Recepción Provisoria de las Obras Civiles, para entregar todo en orden al Municipio. Este mayor plazo no afectó la entrada en operación de las obras ejecutadas.     _x000a__x000a_ Durante la ejecución del proyecto no se utilizaron los Gastos Administrativos."/>
    <s v="Variación del 50% al 100%"/>
    <s v="Tres años"/>
    <s v="19/08/2015"/>
    <n v="2965054"/>
    <n v="0"/>
    <n v="2965054"/>
    <n v="0"/>
    <n v="2965054"/>
    <s v="Obras Civiles:_x000a_El contrato de ejecución fue adjudicado a Constructora ARAUCO S.A. por un monto inicial de $2.327.463.191 con IVA incluido. _x000a_Se debe considerar en forma complementaria, el contrato a empresa constructora 3L S.A. por concepto de construcción planta elevadora Barros Negros, que entregó cerca de 420 soluciones de conectividad a viviendas del área de influencia. _x000a__x000a_Consultorías: _x000a__x000a_* Se contrata a ESSBIO S.A. para asesoría técnica por un monto inicial de $169.431.600.-_x000a_*Se contrata como AITO a ISKRA Reyes por $19.999.992.-_x000a_*Se contrata como Encargada Participación Ciudadana a Maria Isabel Riveros, por $9.984.408.-"/>
    <s v="BIP &gt; SIGFE"/>
    <x v="6"/>
    <n v="212"/>
    <n v="266"/>
    <n v="125.47169811320755"/>
    <s v="Se aumentaron el numero de soluciones producto de la ampliación de obras realizada en terreno, donde se lograron incorporar nuevos beneficiarios del mismo perfil que los originales."/>
    <s v="La recomendación original del proyecto consideraba un total de 212 Beneficiarios Directos (207 Viviendas conectadas a las redes de alcantarillado y 5 viviendas con Solución Particular de Aguas Servidas)._x000a__x000a_Producto del tiempo transcurrido entre la recomendación del proyecto y la ejecución de las obras civiles fue necesario incrementar el número de viviendas beneficiadas con el proyecto, dado que enfrentaban las redes de alcantarillado. Finalmente quedaron 266 viviendas con solución de alcantarillado, lo que aumentó los beneficios del proyecto."/>
    <x v="0"/>
    <s v="La recepción Provisoria, no tuvo observaciones, según consta en Certificado Acta de la DOM adjunta en Anexos"/>
    <s v="23/02/2017"/>
    <s v="La recepción Definitiva de las obras, no tuvo observaciones, según consta en Certificado DOM"/>
    <s v="27/04/2018"/>
    <s v="SI"/>
    <s v="23/02/2017"/>
    <s v="No se presentan observaciones a la fecha."/>
    <s v=""/>
    <x v="0"/>
    <s v="Las problemáticas mayores se presentaron en las servidumbres de paso de los acueductos, que a la fecha no se han podido resolver (se está en el proceso actualmente, de resolución)._x000a_Se presentaron algunos ítem de presupuesto que debieron ser corregidos con el avance del proyecto, como son los geotextiles en calles previos a la pavimentación."/>
    <s v="MIGUEL HERRERA HERNANDEZ"/>
    <x v="102"/>
    <s v=" "/>
    <s v=""/>
    <s v="LOURDES VELEZ"/>
    <s v="DEPARTAMENTO DE ESTUDIOS - MDS"/>
    <s v="21/08/2013"/>
    <s v="18/12/2014"/>
    <n v="484"/>
    <s v="08/01/2015"/>
    <n v="21"/>
    <s v="NA"/>
    <n v="0"/>
    <s v="02/05/2015"/>
    <n v="114"/>
    <s v="17/06/2015"/>
    <n v="160"/>
    <s v="19/08/2015"/>
    <n v="63"/>
    <s v="09/11/2015"/>
    <n v="82"/>
    <n v="810"/>
    <n v="326"/>
    <s v="No se generaron grandes problemas administrativos, ya que la obra tuvo una ejecución dentro de lo esperables con inconvenientes propios de una construcción de esta envergadura."/>
    <s v="A SUMA ALZADA SIN REAJUSTE"/>
    <n v="3"/>
    <s v=""/>
    <s v=""/>
    <s v=""/>
    <s v=""/>
    <s v=""/>
    <s v=""/>
    <s v="SI"/>
    <s v="MUNICIPIO"/>
    <s v="La Etapa de Diseño se postuló al S.N.I. en el año 2009 pero con el Código 30070631-0 &quot;Construcción Casetas Sanitarias Varios Sectores Urbanos&quot; . Esta Solicitud obtuvo el RS con fecha 06/11/2009 por un monto de m$ 33.777. La Subsecretaría de Desarrollo Regional aportó los recursos al Municipio para el financiamiento del Diseño de Ingeniería."/>
    <n v="169298"/>
    <n v="0"/>
    <n v="0"/>
    <n v="0"/>
    <n v="2538"/>
    <n v="2089986"/>
    <n v="0"/>
    <n v="0"/>
    <n v="0"/>
    <n v="0"/>
    <n v="2261822"/>
    <n v="198819"/>
    <n v="0"/>
    <n v="0"/>
    <n v="0"/>
    <n v="2653"/>
    <n v="2731319"/>
    <n v="0"/>
    <n v="0"/>
    <n v="0"/>
    <n v="0"/>
    <n v="2932791"/>
    <s v="Montos Gastados Finales por Ítem:_x000a__x000a_1) Gastos Administrativos: M$2.653_x000a_2) Consultoría: M$185.483_x000a_3) Obras Civiles: M$2.779.570"/>
    <n v="185483"/>
    <n v="0"/>
    <n v="0"/>
    <n v="0"/>
    <n v="0"/>
    <n v="2779570"/>
    <n v="0"/>
    <n v="0"/>
    <n v="0"/>
    <n v="0"/>
    <n v="2965053"/>
    <s v="Obras Civiles_x000a__x000a_Contrato Original 1 ==&gt; $198.990.000 (168 días total)_x000a__x000a_Contrato original 2 ==&gt; $2.327.463.191 _x000a_Modificación ==&gt;            $    253.116.859_x000a_Total Contrato ==&gt;         $2.580.580.050 (300 días total)_x000a__x000a_Total Contrato ==&gt;        $2.779.570.050"/>
    <n v="185483"/>
    <n v="0"/>
    <n v="0"/>
    <n v="0"/>
    <n v="0"/>
    <n v="2779570"/>
    <n v="0"/>
    <n v="0"/>
    <n v="0"/>
    <n v="0"/>
    <n v="2965053"/>
    <s v=""/>
    <n v="2965053"/>
    <x v="0"/>
    <n v="0"/>
    <n v="0"/>
    <n v="0"/>
    <n v="0"/>
    <n v="0"/>
    <n v="0"/>
    <n v="0"/>
    <n v="0"/>
    <n v="0"/>
    <n v="0"/>
    <n v="0"/>
    <n v="0"/>
    <n v="0"/>
    <n v="0"/>
    <n v="0"/>
    <n v="0"/>
    <n v="0"/>
    <n v="0"/>
    <n v="0"/>
    <n v="0"/>
    <n v="0"/>
    <n v="0"/>
    <s v="Positivo:_x000a_Ejecución de las obras dentro del rango normal para un proyecto de esta envergadura._x000a__x000a_Negativo:_x000a_Ninguno que sea significativo."/>
    <n v="234005"/>
    <n v="0"/>
    <n v="0"/>
    <n v="0"/>
    <n v="3123"/>
    <n v="3214695"/>
    <n v="0"/>
    <n v="0"/>
    <n v="0"/>
    <n v="0"/>
    <n v="3451823"/>
    <n v="3147750"/>
    <n v="199913"/>
    <n v="0"/>
    <n v="0"/>
    <n v="0"/>
    <n v="0"/>
    <n v="2995791"/>
    <n v="0"/>
    <n v="0"/>
    <n v="0"/>
    <n v="0"/>
    <n v="3195704"/>
    <n v="195945"/>
    <n v="0"/>
    <n v="0"/>
    <n v="0"/>
    <n v="0"/>
    <n v="2936987"/>
    <n v="0"/>
    <n v="0"/>
    <n v="0"/>
    <n v="0"/>
    <n v="3132932"/>
    <n v="-7.4198184553495361"/>
    <n v="-9.2383358011114751"/>
    <n v="-8.6387044494112164"/>
    <n v="-1.9642620217642182"/>
    <n v="-0.47074894766102604"/>
    <n v="11777.939849624061"/>
    <n v="11041.304511278195"/>
    <s v="El proyecto fue reevaluado tres veces. La primer REEVALUACION Aprobada el 02/09/2014. Se solicitó para considerar dos plantas elevadoras en el sector Barros Negros para posibilitar la construcción de cuatro conjuntos habitacionales que contaban con terreno y subsidio, por un total de 420 viviendas. El proyecto original solo contemplaba una planta elevadora. Esta modificación incrementó en m$ 60.017 las Obras Civiles, que representó un  2,83% de esta Asignación y un 2,61% del Costo Total._x000a__x000a_La segunda REEVALUACION, Aprobada el 06/03/2015. Las Obras Civiles se habían licitado en tres oportunidades y siempre el monto ofertado era superior al monto autorizado. En la tercera licitación esta diferencia fue de mm$ 795. Se actualizó el presupuesto de las Obras Civiles. Además, se incorporó en Consultoría un profesional para que apoyara al Municipio en la inspección de la obra y las relaciones con la comunidad durante la ejecución del proyecto. Las Obras Civiles se incrementaron en m$ 484.599 que equivale a un 21,6% de la Asignación Presupuestaria._x000a_La Consultoría se incrementó en m$ 21.827 que representa un 12,3% de la Asignación Presupuestaria._x000a_El Costo Total del Proyecto aumentó en m$ 506.425 equivalente al 20,9%._x000a__x000a_La terecera REEVALUACION, Aprobada el 19/07/2016. Por las Obras Extraordinarias que es necesario ejecutar se originan por el tiempo transcurrido entre la aprobación original de los diseños (agosto 2013) y la ejecución de las Obras Civiles (junio 2016), lo que significó una inversión de m$ 199.666, que representa un 8.6% del monto contratado.  Por una parte hay mas viviendas que enfrentan a las redes de alcantarillado por lo que se requirió la ampliación de 508 m.l. de colectores y 36 uniones domiciliarias, con una inversión de m$ 88.029. Además, se deben considerar las nuevas exigencias realizadas por SERVIU relacionadas con mejoramientos en aceras, soleras, calzadas y evacuación de aguas lluvias por un monto de m$ 111.637. Todas estas obras permiten un mejor funcionamiento del proyecto._x000a_  _x000a_Los GASTOS ADMINISTRASTIVos, La Unidad Técnica no los utilizó durante la ejecución del proyecto."/>
    <s v="Variación de 0 a +-10%"/>
    <s v="Variación de 0 a +-10%"/>
    <s v="Grande"/>
    <s v="Grande"/>
    <s v="JULIO ERNESTO CARRASCO VERDUGO"/>
    <x v="8"/>
    <s v=" "/>
    <s v=""/>
    <s v="LOURDES VELEZ"/>
    <s v="DEPARTAMENTO DE ESTUDIOS - MDS"/>
    <s v="SI"/>
    <n v="2783000"/>
    <n v="253117"/>
    <n v="9.0951131872080477"/>
    <s v="Se consideran 2 aumentos de obra, bajo anexos de contrato por $196.042.515 y $57.074.344, con IVA incluido a la misma empresa ejecutora de obras ARAUCO S.A."/>
    <x v="0"/>
    <s v="SI"/>
    <n v="3"/>
    <n v="2783000"/>
    <n v="3147750"/>
    <n v="13.106360043118936"/>
    <s v="REEVALUACION N° 1 Aprobada el 02/09/2014_x000a_Se solicitó para considerar dos plantas elevadoras en el sector Barros Negros para posibilitar la construcción de 4 conjuntos habitacionales que contaban con terreno y subsidio, por un total de 420 viviendas. El proyecto original solo contemplaba una planta elevadora._x000a_Esta modificación incrementó en m$ 60.017 las Obras Civiles, que representó un  2,83% de esta Asignación y un 2,61% del Costo Total._x000a__x000a_REEVALUACION N° 2 Aprobada el 06/03/2015_x000a_Las Obras Civiles se habían licitado en 3 oportunidades y siempre el monto ofertado era superior al monto autorizado. En la tercera licitación esta diferencia fue de mm$ 795. Se actualizó el presupuesto de las Obras Civiles. Además, se incorporó en Consultoría un profesional para que apoyara al Municipio en la inspección de la obra y las relaciones con la comunidad durante la ejecución del proyecto._x000a_Las Obras Civiles se incrementaron en m$ 484.599 que equivale a un 21,6% de la Asignación Presupuestaria._x000a_La Consultoría se incrementó en m$ 21.827 que representa un 12,3% de la Asignación Presupuestaria._x000a_El Costo Total del Proyecto aumentó en m$ 506.425 equivalente al 20,9%._x000a__x000a_REEVALUACION N° 3 Aprobada el 19/07/2016_x000a_Las Obras Extraordinarias que es necesario ejecutar se originan por el tiempo transcurrido entre la aprobación original de los diseños (agosto 2013) y la ejecución de las Obras Civiles (junio 2016), lo que significó una inversión de m$ 199.666, que representa un 8.6% del monto contratado.  Por una parte hay mas viviendas que enfrentan a las redes de alcantarillado por lo que se requirió la ampliación de 508 m.l. de colectores y 36 uniones domiciliarias, con una inversión de m$ 88.029. Además, se deben considerar las nuevas exigencias realizadas por SERVIU relacionadas con mejoramientos en aceras, soleras, calzadas y evacuación de aguas lluvias por un monto de m$ 111.637._x000a_Todas estas obras permiten un mejor funcionamiento del proyecto._x000a_  _x000a_ "/>
    <x v="1"/>
    <s v="SIN INDICADOR"/>
    <m/>
    <m/>
    <m/>
    <x v="3"/>
    <s v=""/>
    <m/>
    <m/>
    <m/>
    <s v="Dada las características de estos proyecto en el año 2013 no se exigían Indicadores Económicos para la postulación._x000a_En este caso el proyecto consideraba Infraestructura Sanitaria, Redes de Agua Potable, Redes de Alcantarillado y Pavimentación. Cada una de estas tipologías tiene sus propios indicadores."/>
    <x v="1"/>
    <s v="La principal dificultad se originó en la separación del proyecto para su ejecución (Plantas Elevadoras de Aguas Servidas Sector Barros Negros y resto de Obras Civiles), lo que origina un aumento en el plazo de ejecución. Además, se requirió de una reevaluación._x000a_En lo que se refiere a las Obras Civiles, también contribuyó al atraso en el inicio de las obras las tres licitaciones realizadas. A esto se debe agregar la segunda reevaluación requerida._x000a_El plazo transcurrido entre la recomendación original y la ejecución del proyecto (tres años) originó modificaciones para dejar a todas las viviendas conectadas a los servicios de agua potable y alcantarillado."/>
    <s v="RAIMUNDO ASTABURUAGA"/>
    <s v="SEREMI DE DESARROLLO SOCIAL REGION DEL LIBERTADOR GENERAL BERNARDO O'HIGGINS"/>
    <s v="LOURDES VELEZ"/>
    <s v="DEPARTAMENTO DE ESTUDIOS - MDS"/>
  </r>
  <r>
    <s v="30460581-0"/>
    <s v="MEJORAMIENTO CALLE OSCAR VIEL, COMUNA DE PORVENIR. XII REGION"/>
    <x v="13"/>
    <x v="13"/>
    <s v="TIERRA DEL FUEGO"/>
    <s v="PORVENIR"/>
    <s v="12 - REGION DE MAGALLANES Y ANTARTICA CHILENA"/>
    <x v="7"/>
    <x v="7"/>
    <x v="11"/>
    <x v="1"/>
    <x v="1"/>
    <s v="GOBIERNO REGIONAL - REGION DE MAGALLANES Y ANTARTICA CHILENA"/>
    <s v="GOBIERNO REGIONAL"/>
    <s v="GOBIERNO REGIONAL"/>
    <s v="FINALIZADO"/>
    <x v="2"/>
    <s v="PERFIL"/>
    <s v="LA EJECUCIÓN DEL PROYECTO VIAL, CALLE OSCAR VIEL, TRAMO ESMERALDA ¿ FRANCISCO SAMPAIO, DE  LA COMUNA DE PORVENIR,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
    <s v="CORRESPONDE A LA EJECUCIÓN DE UN PROYECTO VIAL DE LA CALLE OSCAR VIEL, ENTRE LOS TRAMOS ESMERALDA- FRANCISCO SAMPAIO. LA OBRA DE PAVIMENTACIÓN VIAL CONSIDERA 341 (M) DE LONGITUD._x000a_ EL PROYECTO CONSIDERA  CALZADAS EN HCV DE ESPESOR, E=0,16 Y UN ANCHO DE 7 M. LAS VEREDAS TIENEN UN ESPESOR DE 0,07 (M) Y CONSIDERAN UN ANCHO DE 1.5 (M)._x000a_EL PROYECTO EN RESUMEN, CONTEMPLA TODAS LAS OBRAS DE PAVIMENTACIÓN Y ANEXAS DEL PROYECTO NECESARIO PARA SU ÓPTIMA EJECUCIÓN."/>
    <n v="5465"/>
    <s v=" "/>
    <s v=" "/>
    <s v=" "/>
    <n v="12"/>
    <n v="6"/>
    <s v="No se contrata servicios consultoría externo, ya que se realiza con profesional del SERVIU.  Se incorpora fecha de inicio y termino del proyectos de acuerdo a actas, periodo en el cual profesional del SERVIU realiza labores de inspección."/>
    <n v="-50"/>
    <m/>
    <m/>
    <m/>
    <m/>
    <m/>
    <m/>
    <s v=""/>
    <m/>
    <m/>
    <m/>
    <m/>
    <m/>
    <n v="13"/>
    <n v="0"/>
    <s v="De acuerdo a lo señalado por Depto. de finanza del SERVIU no se utilizaron gastos administrativos.  para efecto de continuar con el proceso se incorporan las fecha de entrega de terreno y recepción del proyecto"/>
    <n v="-100"/>
    <n v="10"/>
    <n v="6"/>
    <s v="Se llama licitación por un periodo menor al establecido en ficha IDI"/>
    <n v="-40"/>
    <s v="Variación de -50% al -30%"/>
    <n v="0"/>
    <n v="0"/>
    <m/>
    <m/>
    <m/>
    <m/>
    <m/>
    <m/>
    <m/>
    <m/>
    <m/>
    <m/>
    <m/>
    <m/>
    <n v="13"/>
    <n v="13"/>
    <n v="6"/>
    <n v="6"/>
    <n v="0"/>
    <s v="Se llama licitación por un periodo menor al establecido en ficha IDI."/>
    <n v="-53.846153846153847"/>
    <n v="-53.846153846153847"/>
    <s v="Se aprecia una disminución importante del tiempo entre lo recomendado y lo ejecutado realmente. Es opinión del analista que se aprovecho al máximo las condiciones climáticas imperantes en la zona, (de verano), ya que la obra se inicio en el mes de Enero."/>
    <s v="Variación del -100% al -50%"/>
    <s v="Un año"/>
    <s v="26/01/2018"/>
    <n v="0"/>
    <n v="0"/>
    <n v="0"/>
    <n v="0"/>
    <n v="0"/>
    <s v="Res. Exta. N° 2633 del  28/12/2017, del Serviu Región de Magallanes y de la Antártica Chilena, se contrata y adjudica por $272.817.773- licitación Pública N° 66/2017 por $272.817.773-"/>
    <s v="BIP = SIGFE"/>
    <x v="2"/>
    <n v="341"/>
    <n v="341"/>
    <n v="100"/>
    <s v="No existe diferencias entre las magnitudes aprobadas y reales."/>
    <s v="No existen variaciones sobre las magnitudes recomendadas y las ejecutadas.en ambos casos son 341 metros de calzada."/>
    <x v="2"/>
    <s v="No presentó observaciones"/>
    <s v="25/07/2018"/>
    <s v="Con fecha 02/08/2018 la comisión receptora nombrada por Res. Exta. N° 1298 del 30/07/2018, procede a recibir la obra del proyecto sin observaciones y con los antecedentes detallado en el acta, estableciendo como fecha de término del plazo el 25/07/2018"/>
    <s v="25/07/2018"/>
    <s v="SI"/>
    <s v="25/07/2018"/>
    <s v="No hay"/>
    <s v=""/>
    <x v="0"/>
    <s v="Fotos del proyecto antes de su intervención"/>
    <s v="JORGE NEGRON CASTRO"/>
    <x v="39"/>
    <s v="ROBERTO AGUERO B."/>
    <s v="SEREMI DE DESARROLLO SOCIAL REGION DE MAGALLANES Y ANTARTICA CHILENA"/>
    <s v=" "/>
    <s v=""/>
    <s v="19/08/2016"/>
    <s v="02/02/2017"/>
    <n v="167"/>
    <s v="23/06/2017"/>
    <n v="141"/>
    <s v="NA"/>
    <n v="0"/>
    <s v="28/12/2017"/>
    <n v="188"/>
    <s v="28/12/2017"/>
    <n v="188"/>
    <s v="26/01/2018"/>
    <n v="29"/>
    <s v="30/05/2018"/>
    <n v="124"/>
    <n v="649"/>
    <n v="482"/>
    <s v="El Mandato Completo e Irrevocable fue firmado el 19.07.2017 y el primer contrato tiene fecha 28.12.2017, lo que entrega una diferencia de fechas aceptables, si se consideran los plazos administrativos que significa una licitación, adicionando que se debió realizar una segunda licitación, producto de que no se presentaran oferentes en el primer llamado. Tras lo anterior, no existen diferencias de plazo que involucren una gestión administrativa ineficiente.."/>
    <s v="A SUMA ALZADA SIN REAJUSTE"/>
    <n v="2"/>
    <s v=""/>
    <s v=""/>
    <s v=""/>
    <s v=""/>
    <s v=""/>
    <s v=""/>
    <s v="SI"/>
    <s v="SERVIU REGIÓN DE MAGALLANES Y DE LA ANTÁRTICA CHILENA"/>
    <s v="Diseños confeccionados con recursos propios del SERVIU"/>
    <n v="18000"/>
    <n v="0"/>
    <n v="0"/>
    <n v="0"/>
    <n v="1000"/>
    <n v="226382"/>
    <n v="0"/>
    <n v="0"/>
    <n v="0"/>
    <n v="0"/>
    <n v="245382"/>
    <n v="19741"/>
    <n v="0"/>
    <n v="0"/>
    <n v="0"/>
    <n v="1096"/>
    <n v="248274"/>
    <n v="0"/>
    <n v="0"/>
    <n v="0"/>
    <n v="0"/>
    <n v="269111"/>
    <s v="Sin observaciones. Montos aprobados por el Core en la 16° Sesión Ordinaria de fecha 19.06.2017 (Of. Ord. N°169 AC/2017, de fecha 21.06.2017)"/>
    <n v="0"/>
    <n v="0"/>
    <n v="0"/>
    <n v="0"/>
    <n v="0"/>
    <n v="272818"/>
    <n v="0"/>
    <n v="0"/>
    <n v="0"/>
    <n v="0"/>
    <n v="272818"/>
    <s v="Se adjudica el contrato de obras civiles por un monto superior al aprobado para dicho ítem en un 1,4%. considerándose dentro del monto adicional total, posible de adjudicar, según lo establecido en la ley de presupuestos. _x000a_No se registran movimientos en gastos administrativos, ni solicitudes realizadas por la Unidad Técnica."/>
    <n v="0"/>
    <n v="0"/>
    <n v="0"/>
    <n v="0"/>
    <n v="0"/>
    <n v="272818"/>
    <n v="0"/>
    <n v="0"/>
    <n v="0"/>
    <n v="0"/>
    <n v="272818"/>
    <s v="Se adjudica el contrato de obras civiles por un monto superior al aprobado para dicho ítem en un 1,4%. considerándose dentro del monto adicional total, posible de adjudicar, según lo establecido en la ley de presupuestos.  El monto ingresado en Gasto (Corregido) es el valor real cancelado._x000a_No se registran movimientos en los ítems de gastos administrativos y consultorías."/>
    <n v="272818"/>
    <x v="0"/>
    <n v="0"/>
    <n v="0"/>
    <n v="0"/>
    <n v="0"/>
    <n v="0"/>
    <n v="0"/>
    <n v="0"/>
    <n v="0"/>
    <n v="0"/>
    <n v="0"/>
    <n v="0"/>
    <n v="0"/>
    <n v="0"/>
    <n v="0"/>
    <n v="0"/>
    <n v="0"/>
    <n v="0"/>
    <n v="0"/>
    <n v="0"/>
    <n v="0"/>
    <n v="0"/>
    <n v="0"/>
    <s v="Respecto a los antecedentes archivados en la División de Presupuesto e Inversión Regional del GORE, no se registran observaciones negativas asociadas a la iniciativa en materia. Conforme a las situaciones positivas, se puede rescatar  que el proyecto no se sometió a modificaciones de contrato, por lo cual se deduce que existió una correcta evaluación del diseño licitado, lo cual se tradujo en un termino de contrato sin intervenciones y ajustes en terreno, además de que la empresa contratista haya podido terminar sus labores en los plazos establecidos, cumpliendo con los estados de pago programados, no alterando las cajas y flujos presupuestarios de este ente financiero."/>
    <n v="21277"/>
    <n v="0"/>
    <n v="0"/>
    <n v="0"/>
    <n v="1181"/>
    <n v="267587"/>
    <n v="0"/>
    <n v="0"/>
    <n v="0"/>
    <n v="0"/>
    <n v="290045"/>
    <n v="0"/>
    <n v="0"/>
    <n v="0"/>
    <n v="0"/>
    <n v="0"/>
    <n v="0"/>
    <n v="272818"/>
    <n v="0"/>
    <n v="0"/>
    <n v="0"/>
    <n v="0"/>
    <n v="272818"/>
    <n v="0"/>
    <n v="0"/>
    <n v="0"/>
    <n v="0"/>
    <n v="0"/>
    <n v="272818"/>
    <n v="0"/>
    <n v="0"/>
    <n v="0"/>
    <n v="0"/>
    <n v="272818"/>
    <n v="-5.9394231929528196"/>
    <n v="-5.9394231929528196"/>
    <n v="1.9548782265207176"/>
    <n v="0"/>
    <m/>
    <n v="800.05278592375362"/>
    <n v="800.05278592375362"/>
    <s v="Respecto de las obras propiamente tal se ajustaron a las magnitudes indicadas en la formulación y evaluación de las iniciativa, así como en los costos de las obras civiles, existiendo una desviación menor de 1,95%._x000a_Se aprecia de que no se ejecutaron los recursos destinados a los gastos administrativos y consultarías situación que deberá ser analizada en futuros proyectos similares."/>
    <s v="Variación de 0 a +-10%"/>
    <s v="Variación de 0 a +-10%"/>
    <s v="Pequeño"/>
    <s v="Pequeño"/>
    <s v="RODOLFO  BARRIENTOS"/>
    <x v="20"/>
    <s v="ROBERTO AGUERO B."/>
    <s v="SEREMI DE DESARROLLO SOCIAL REGION DE MAGALLANES Y ANTARTICA CHILENA"/>
    <s v=" "/>
    <s v=""/>
    <s v="NO"/>
    <m/>
    <m/>
    <m/>
    <s v=" "/>
    <x v="1"/>
    <s v="NO"/>
    <m/>
    <m/>
    <m/>
    <m/>
    <s v="El proyecto no se reevaluo, por lo que se aprecia una buena gestión en la confección de los diseños como en la ejecución propiamente tal, tanto de la unidad técnica como de la empresa contratista."/>
    <x v="0"/>
    <s v="VAN SOCIAL"/>
    <n v="15"/>
    <n v="15"/>
    <n v="0"/>
    <x v="1"/>
    <s v=""/>
    <m/>
    <m/>
    <m/>
    <s v="No existen variaciones de los indicadores económicos entre lo recomendado y el indicador final (basado fundamentalmente en el nivel de inversión similar ya que se debería efectuar una medición del tránsito vehícular)."/>
    <x v="1"/>
    <s v="I. Plazos: Se llama a licitación por un periodo menor al recomendado (12 meses), a pesar de recurrir a una segunda licitación (Licitación N°66/2017) por ausencia de oferentes en el primer llamado.  Se incorpora fecha de inicio y termino de obra civil de acuerdo a actas. La obra civil se ejecuta en 180 días corridos, cifra 120 días menor al plazo recomendado._x000a_II. Costos: Se adjudica el contrato de obras civiles por un monto superior al aprobado para dicho ítem en un 1,95%. considerándose dentro del monto adicional total, posible de adjudicar por ser menor al 10%, según lo establecido en la ley de presupuestos. _x000a_No se registran movimientos en gastos administrativos, ni solicitudes realizadas por la Unidad Técnica._x000a_No se contrata servicios de consultaría externos, ya que se realiza con profesional del SERVIU."/>
    <s v="ROBERTO AGUERO B."/>
    <s v="SEREMI DE DESARROLLO SOCIAL REGION DE MAGALLANES Y ANTARTICA CHILENA"/>
    <s v="FERNANDA MATURANA DIAZ"/>
    <s v="DEPARTAMENTO DE ESTUDIOS - MDS"/>
  </r>
  <r>
    <s v="30453432-0"/>
    <s v="CONSTRUCCION MATRIZ GAS NATURAL SECTOR PAMPA REDONDA ALTO,P.ARENAS"/>
    <x v="13"/>
    <x v="13"/>
    <s v="MAGALLANES"/>
    <s v="PUNTA ARENAS"/>
    <s v="12 - REGION DE MAGALLANES Y ANTARTICA CHILENA"/>
    <x v="8"/>
    <x v="10"/>
    <x v="68"/>
    <x v="1"/>
    <x v="1"/>
    <s v="GOBIERNO REGIONAL - REGION DE MAGALLANES Y ANTARTICA CHILENA"/>
    <s v="GOBIERNO REGIONAL"/>
    <s v="GOBIERNO REGIONAL"/>
    <s v="FINALIZADO"/>
    <x v="0"/>
    <s v="PERFIL"/>
    <s v="EL SECTOR RURAL Y PERIURBANO DE LA COMUNA HA IDO QUEDANDO AL MARGEN DEL SANEAMIENTO BASICO, SITUACION QUE SE SE HACE NECESARIA SUBSANAR,  PRINCIPALMENTE EN LO QUE RESPECTA AL SISTEMA DE CALEFACCION,LO QUE PERMITIRA MEJORAR LA CALIDAD DE VIDA DE LOS VECINOS QUE HABITAN DICHOS SECTORES "/>
    <s v="EL PROYECTO CONTEMPLA LA EJECUCIÓN DE UNA LÍNEA MATRIZ PARA DOTAR DE GAS NATURAL AL SECTOR PAMPA REDONDA ALTO, UBICADO EN EL SECTOR RURAL, AL COSTADO NORPONIENTE DE LA COMUNA DE PUNTA ARENAS._x000a_ESTA LÍNEA DE GAS ESTÁ COMPUESTA POR UNA RED DE MATERIAL PEMD, DE ACUERDO A LOS DIFERENTES DIÁMETROS, SEGÚN PLANO QUE SE ADJUNTA EN ANEXO._x000a_SE HACE REFERENCIA A LOS DIÁMETROS Y LARGOS SEGÚN LOS SIGUIENTES DATOS DEL PROYECTO:_x000a_-        110 MM = 750 M._x000a_-          63 MM = 4.020 M._x000a_ADEMÁS, SE CONTEMPLA LA EJECUCIÓN DE 60 ARRANQUES DE GAS NATURAL, DE ACUERDO A LA NORMATIVA VIGENTE DE LA SEC Y GASCO S.A."/>
    <n v="0"/>
    <s v=" "/>
    <s v=" "/>
    <s v=" "/>
    <n v="8"/>
    <n v="8"/>
    <s v="NO EXISTEN DIFERENCIAS ENTRE EL PLAZO RECOMENDADO Y EL REAL RESPECTO DE LA CONTRATACION DE LA CONSULTORIA, LA CUAL SE HIZO POR 8 MESES, SEGÚN CONSTA EN CONTRATO DE FECHA 12.06.17, EL CUAL SE APROBO POR D.A. NRO. 1717 DEL 13.07.17  "/>
    <n v="0"/>
    <m/>
    <m/>
    <m/>
    <m/>
    <m/>
    <m/>
    <s v=""/>
    <m/>
    <m/>
    <m/>
    <m/>
    <m/>
    <n v="6"/>
    <n v="0"/>
    <s v="LA DIFERENCIA EXISTENTE ENTRE EL PLAZO RECOMENDADO Y EL REAL DE LOS GASTOS ADMINISTRATIVOS SE DEBE A QUE LA UNIDAD TECNICA  (DOM) NO LOS SOLICITO, POR LO TANTO NO FUERON GASTADOS "/>
    <n v="-100"/>
    <n v="6"/>
    <n v="4"/>
    <s v="LA VARIACIÓN ENTRE EL PLAZO RECOMENDADO Y EL REAL SE DEBE A QUE LA UNIDAD FORMULADORA (SECPLAN) ESTIMO 6 MESES DE PLAZO PARA LA EJECUCION DEL PROYECTO.  SIN EMBARGO, LA UNIDAD TECNICA (DOM) ESTABLECIO EN SUS BASES DE LICITACIÓN PUBLICA UN PLAZO ESTIMADO DE 4 MESES (120 DIAS CORRIDOS), MISMO PLAZO QUE OFERTO LA EMPRESA ADJUDICATARIA INGENIERIA AUSTRAL LTDA._x000a__x000a_LA FECHA DE INICIO CORRESPONDE A LA FECHA DEL ACTA DE ENTREGA DE TERRENO.  EL CONTRATO ES DEL 30.06.17 Y FUE APROBADO POR D.A. NRO. 1718 DEL 13.07.17_x000a__x000a_CABE SEÑALAR QUE EL PROYECTO SE EJECUTO DENTRO DEL PLAZO SEÑALADO Y NO HUBO AMPLIACIONES DE PLAZO."/>
    <n v="-33.333333333333336"/>
    <s v="Variación de -50% al -30%"/>
    <n v="0"/>
    <n v="0"/>
    <m/>
    <m/>
    <m/>
    <m/>
    <m/>
    <m/>
    <m/>
    <m/>
    <m/>
    <m/>
    <m/>
    <m/>
    <n v="8"/>
    <n v="8"/>
    <n v="8"/>
    <n v="8"/>
    <n v="0"/>
    <s v="NO EXISTEN DIFERENCIAS EN EL PLAZO TOTAL DEL PROYECTO SIN TIEMPOS MUERTOS Y CON TIEMPOS MUERTOS (8 MESES).  CABE SEÑALAR QUE LA OBRA FUE EJECUTADA EN 4 MESES Y LA CONSULTORIA EN 8 MESES .  NO HUBO AMPLIACIONES DE PLAZO  "/>
    <n v="0"/>
    <n v="0"/>
    <s v="Las obras se ejecutaron en un plazo menor al estimado por la unidad formuladora que consideró 6 meses. Sin embargo la Dirección de Obras en la licitación, estableció un plazo menor, adjudicando las obras en un plazo de 4 meses, plazo en que las obras fueron ejecutadas._x000a__x000a_Con fecha 13.7.2017 se aprueban los contratos de obras civiles y de consultoria papa la asesoria a la Inspección Técnica. Se observa que esta última se extiende por un plazo mayor a la duración de las obras, incluso más allá de la recepción provisoria._x000a__x000a_El proyecto se ejecutó dentro del plazo recomendado y no hubo ampliaciones de plazo."/>
    <s v="Sin variación"/>
    <s v="Un año"/>
    <s v="18/07/2017"/>
    <n v="175948"/>
    <n v="0"/>
    <n v="175948"/>
    <n v="198842"/>
    <n v="-22894"/>
    <s v="LA OBRA FUE CONTRATADA A LA EMPRESA INGENIERIA AUSTRAL LTDA. , POR UN MONTO DE $ 189.041.020 IVA INCLUIDO Y UN PLAZO DE EJECUCION DE 120 DIAS CORRIDOS A CONTAR DE LA FECHA DE ACTA DE ENTREGA DE TERRENO.  EL CONTRATO ES DE FECHA 30.06.17 Y FUE APROBADO POR D.A. NRO. 1718 DEL 13.07.17._x000a__x000a_LA CONSULTORIA  FUE CONTRATADA A MIGUEL ANGEL OJEDA GUERRERO, POR UN MONTO DE $ 1.225.000.- MENSUAL CON DURACIÓN DE 8 MESES, ES DECIR, UN TOTAL DE $ 9.800.000.- SEGUN CONSTA EN CONTRATO DE FECHA 12.06.17 EL CUAL FUE APROBADO POR D.A. NRO. 1717 DEL 13.07.17"/>
    <s v="BIP &lt; SIGFE"/>
    <x v="2"/>
    <n v="4770"/>
    <n v="4770"/>
    <n v="100"/>
    <s v="EL PROYECTO SE REALIZO DE ACUERDO A LO FORMULADO. NO HUBO DIFERENCIAS ENTRE LAS MAGNITUDES RECOMENDADAS, CORREGIDAS Y REALES._x000a__x000a_NO HUBO MODIFICACIONES DE OBRA NI OBRAS EXTRAORDINARIAS QUE HAYAN AFECTADO LA MAGNITUD."/>
    <s v="Las obras se ejecutaron conforme a lo contratado, sin modificaciones de magnitud."/>
    <x v="2"/>
    <s v="LA RECEPCION PROVISORIA DE LA OBRA SE REALIZO CONFORME Y SIN OBSERVACIONES "/>
    <s v="12/01/2018"/>
    <s v=""/>
    <s v=""/>
    <s v="SI"/>
    <s v="12/01/2018"/>
    <s v="NO HAY OBSERVACIONES"/>
    <s v=""/>
    <x v="0"/>
    <s v=""/>
    <s v="MARISOL TATIANA LOW VIDAL"/>
    <x v="103"/>
    <s v=" "/>
    <s v=""/>
    <s v="FERNANDA MATURANA DIAZ"/>
    <s v="DEPARTAMENTO DE ESTUDIOS - MDS"/>
    <s v="06/06/2016"/>
    <s v="06/06/2016"/>
    <n v="0"/>
    <s v="30/01/2017"/>
    <n v="238"/>
    <s v="NA"/>
    <n v="0"/>
    <s v="08/05/2017"/>
    <n v="98"/>
    <s v="08/05/2017"/>
    <n v="98"/>
    <s v="18/07/2017"/>
    <n v="71"/>
    <s v="18/08/2017"/>
    <n v="31"/>
    <n v="438"/>
    <n v="438"/>
    <s v="Con fecha 02.02.2017 se aprobó el Mandato Completo e Irrevocable. Por lo tanto no existen fechas que requieran de un análisis mayor. Las fechas indicadas están dentro de los rangos de plazo tolerables que requiere un proceso licitatorio."/>
    <s v="A SUMA ALZADA SIN REAJUSTE"/>
    <n v="1"/>
    <s v=""/>
    <s v=""/>
    <s v=""/>
    <s v=""/>
    <s v=""/>
    <s v=""/>
    <s v="SI"/>
    <s v="MUNICIPIO"/>
    <s v="Los proyectos de extensión de gas natural postulan directamente a ejecución con diseños de redes suministrados por la empresa distribuidora."/>
    <n v="10000"/>
    <n v="0"/>
    <n v="0"/>
    <n v="0"/>
    <n v="1200"/>
    <n v="174868"/>
    <n v="0"/>
    <n v="0"/>
    <n v="0"/>
    <n v="0"/>
    <n v="186068"/>
    <n v="10000"/>
    <n v="0"/>
    <n v="0"/>
    <n v="0"/>
    <n v="1200"/>
    <n v="174868"/>
    <n v="0"/>
    <n v="0"/>
    <n v="0"/>
    <n v="0"/>
    <n v="186068"/>
    <s v="Los montos establecidos corresponden a lo aprobado en la 28ª Sesión Ordinaria de fecha 17.10.2016.- (OF. ORD. Nº257AC/2016)"/>
    <n v="9800"/>
    <n v="0"/>
    <n v="0"/>
    <n v="0"/>
    <n v="0"/>
    <n v="189042"/>
    <n v="0"/>
    <n v="0"/>
    <n v="0"/>
    <n v="0"/>
    <n v="198842"/>
    <s v="Los monto identificados anteriormente, corresponden a los montos contratados y pagados."/>
    <n v="9800"/>
    <n v="0"/>
    <n v="0"/>
    <n v="0"/>
    <n v="0"/>
    <n v="189042"/>
    <n v="0"/>
    <n v="0"/>
    <n v="0"/>
    <n v="0"/>
    <n v="198842"/>
    <s v="Se informa M1 en el Ítem G. Adm. por defecto del sistema. No tuvo gasto."/>
    <n v="0"/>
    <x v="1"/>
    <n v="9800"/>
    <n v="0"/>
    <n v="0"/>
    <n v="0"/>
    <n v="0"/>
    <n v="189042"/>
    <n v="0"/>
    <n v="0"/>
    <n v="0"/>
    <n v="0"/>
    <n v="198842"/>
    <n v="9959"/>
    <n v="0"/>
    <n v="0"/>
    <n v="0"/>
    <n v="0"/>
    <n v="193458"/>
    <n v="0"/>
    <n v="0"/>
    <n v="0"/>
    <n v="0"/>
    <n v="203417"/>
    <s v="El proyecto contempla la dotación de gas natural a 53 beneficiarios en sector de Pampa Redonda. Al momento de la Recepción Provisoria, se observaron los arranques instalados. Posterior a esto cada beneficiado debe gestionar la instalación del medidor y regular de gas de forma particular con la empresa de distribución en este caso Empresa Gasco."/>
    <n v="11252"/>
    <n v="0"/>
    <n v="0"/>
    <n v="0"/>
    <n v="1350"/>
    <n v="196763"/>
    <n v="0"/>
    <n v="0"/>
    <n v="0"/>
    <n v="0"/>
    <n v="209365"/>
    <n v="0"/>
    <n v="10055"/>
    <n v="0"/>
    <n v="0"/>
    <n v="0"/>
    <n v="0"/>
    <n v="193957"/>
    <n v="0"/>
    <n v="0"/>
    <n v="0"/>
    <n v="0"/>
    <n v="204012"/>
    <n v="9959"/>
    <n v="0"/>
    <n v="0"/>
    <n v="0"/>
    <n v="0"/>
    <n v="193957"/>
    <n v="0"/>
    <n v="0"/>
    <n v="0"/>
    <n v="0"/>
    <n v="203916"/>
    <n v="-2.5567788312277573"/>
    <n v="-2.6026317674874067"/>
    <n v="-1.4260811229753534"/>
    <n v="-4.7056055526140117E-2"/>
    <m/>
    <n v="42.749685534591194"/>
    <n v="40.661844863731659"/>
    <s v="Se observa que la Asesoría a la Inspección Técnica se licito y contrato por un plazo de 8 meses en circunstancias que la obra ya se encontraba adjudicada en un plazo de 4 meses. _x000a_Si bien la fecha de entrega de terreno fue el 18.7.2017 con 120 días de plazo, la consultoría se extendió más allá de la recepción provisoria del 12.1.2018_x000a_La oferta adjudicada superó el monto recomendado para obras civiles en un 8,1%, y un 1,6% respecto del monto total recomendado, estando dentro de las facultades de la institución financiera la aprobación de este mayor monto al no superar el 10% "/>
    <s v="Variación de 0 a +-10%"/>
    <s v="Variación de 0 a +-10%"/>
    <s v="Pequeño"/>
    <s v="Pequeño"/>
    <s v="RODRIGO JUAN GONZALEZ ALCAÍNO"/>
    <x v="20"/>
    <s v=" "/>
    <s v=""/>
    <s v="FERNANDA MATURANA DIAZ"/>
    <s v="DEPARTAMENTO DE ESTUDIOS - MDS"/>
    <s v="SI"/>
    <n v="209365"/>
    <n v="200242"/>
    <n v="95.642538151075868"/>
    <s v="Según Convenio Mandato Completo e Irrevocable de fecha 12.01.17 el proyecto fue aprobado por M$ 186.068 desglosados en M$ 1.200 para Gastos Administrativos; M$ 10.000.- para Consultoría y M$ 174.868.- para obras civiles._x000a_Posteriormente se solicitó un suplemento menor al 10% de $ 14.173.020 IVA incluido el cual fue autorizado con fecha 04.04.17 por el Servicio de Gobierno Regional._x000a_Finalmente el costo total de las obras civiles fue de  M$ 189.042.- y el costo total del proyecto M$ 200.242.- valores correspondientes a la moneda del año 2017, año en el cual se ejecutó el proyecto"/>
    <x v="0"/>
    <s v="NO"/>
    <m/>
    <m/>
    <m/>
    <m/>
    <s v="El proyecto no fue sometido a reevaluación"/>
    <x v="0"/>
    <s v="COSTO ANUAL EQUIVALENTE"/>
    <n v="14830"/>
    <n v="14830"/>
    <n v="0"/>
    <x v="1"/>
    <s v=""/>
    <m/>
    <m/>
    <m/>
    <s v="No se producen variaciones entre las magnitudes recomendadas y las reales pues el proyecto se ejecutó de acuerdo a los diseños elaborados."/>
    <x v="1"/>
    <s v="En general este tipo de iniciativas se ejecuta dentro de los parámetros recomendados pues tanto el diseño definitivo como el presupuesto referencial es preparado por la empresa distribuidora, la que una vez ejecutadas las obras las recibe de acuerdo al diseño. De igual forma los plazos son relativamente cortos. Por tanto la evaluación a valores finales no varia significativamente respecto de lo presentado a nivel de perfil. _x000a_Sólo se observa que la contratación de la AITO fue por un plazo superior a la ejecución de las obras."/>
    <s v="RICARDO FORETICH OYARZUN"/>
    <s v="SEREMI DE DESARROLLO SOCIAL REGION DE MAGALLANES Y ANTARTICA CHILENA"/>
    <s v="FERNANDA MATURANA DIAZ"/>
    <s v="DEPARTAMENTO DE ESTUDIOS - MDS"/>
  </r>
  <r>
    <s v="30103179-0"/>
    <s v="CONSTRUCCION OBRAS DE URBANIZACION Y CASETAS SANITARIAS, ANTUCO"/>
    <x v="2"/>
    <x v="2"/>
    <s v="BIO BIO"/>
    <s v="ANTUCO"/>
    <s v="8 - REGION DEL BIO BIO"/>
    <x v="4"/>
    <x v="23"/>
    <x v="67"/>
    <x v="1"/>
    <x v="1"/>
    <s v="GOBIERNO REGIONAL - REGION DEL BIO BIO"/>
    <s v="GOBIERNO REGIONAL"/>
    <s v="GOBIERNO REGIONAL"/>
    <s v="FINALIZADO"/>
    <x v="0"/>
    <s v="PERFIL"/>
    <s v="LA LOCALIDAD NO CUENTA CON ALCANTARILLADO DE AGUAS SERVIDAS POR LO QUE PROLIFERAN LOS POZOS NEGROS Y SOLUCIONES PARTICULARES EN MAL ESTADO. ADEMAS LAS CALLES ESTAN CONSTITUIDAS EN TIERRA.TODO ESTO SE TRADUCE EN PROBLEMAS DE SALUD Y MALA CALIDAD DE VIDA DE LOS HABITANTES. "/>
    <s v="CONTEMPLA LA EJEC. DE 548 SOL. SANIT. INTER. SEPARADAS EN 88 CAS. BAÑO, 321 CONEX. CON REP. DE ARTEF. Y ACCS. Y 139 SOLO CONEX. - CONSIDERA LA CONSTRUCCION DE UN SISTEMA DE ALCANTARILLADO DE A.S. CON PLANTA DE TRATAMIENTO, INCLUYE 14.538 ML DE COLECT., 179 C.I Y EXCAVACIONES POR 23527 M3. - CONTEMPLA 25449 M2 PAVIMENTACION DE CALZADA EN ASFALTO, 10025 ML  DE SOLERAS, 4476 M2 ACERAS HCV, Y 5171 M2 DE ZARPAS, GAVIONES Y MUROS DE CONTENCION  - MEJOR. Y AMP. DEL SIST. DE A.P. INCLUYE UNA NUEVA CAPT.  PARA EL FUNCIONAMIENTO DEL ALCANT. SANIT. - AGUAS LLUVIAS INCLUYEN 5180ML DE TUBERÍAS, 64 C.I . Y 58 SUMIDEROS S2 Y 5 SUMIDEROS S3, 560 ML DE CANAL DE HORMIGON ARM. Y 112 CAJONES DE H.A - CONTEMPLA ADEMAS LA  OPERACION Y MANT. DE LA PTAS POR 1 AÑO . -_x000a__x000a_- SE CONTEMPLA ADEMAS EL PAGO DE DERECHOS Y SERVIDUMBRES DE PASO."/>
    <n v="2389"/>
    <s v="SANEAMIENTO SANITARIO"/>
    <s v=" "/>
    <s v=" "/>
    <n v="26"/>
    <n v="47"/>
    <s v="Se modifico la fecha de las consultorias, aumentándolas debido a que se ampliaron los plazos para la ejecución del proyecto._x000a_Las consultorias contratadas, fueron las siguientes:_x000a__x000a_1) Carlos Ahumada Mercado, por un plazo de 1 mes, totalizando $360.000 por concepto de Formulación del los Términos Técnicos y Bases._x000a_2) B.M.I. Ingenieria Ltda., por un plazo de 1 mes, totalizando $ 493.344 por Concepto de Asesoría Profesional  Ingeniería_x000a_3) Leonidas Merino San Critobal por un plazo de 3 meses, totalizando $3.333.333 por Concepto de Asesoría Profesional, Abogado._x000a_4) Paul Gabriel Lagos Sánchez por un plazo de 44 meses, totalizando $88.515.553 por Concepto de Asesoría de la Inspección Técnica de Obras (AITO)_x000a_5) Carolyn Sabelle Osses, por un plazo de 6 meses, totalizando $11.699.072 por Concepto de Inspección Técnica de Obras (ITO)_x000a_6) Alex Salgado Schwaner por un plazo de 19 meses, Totalizando $ 21.111.109  por Concepto de Asesoría Técnica Profesional en Geomensura._x000a__x000a_Todo esto Totalizando $125.512.411"/>
    <n v="80.769230769230774"/>
    <m/>
    <m/>
    <m/>
    <m/>
    <m/>
    <m/>
    <s v=""/>
    <m/>
    <m/>
    <m/>
    <m/>
    <m/>
    <n v="4"/>
    <n v="49"/>
    <s v="Debido a las ampliaciones de plazo, se modificaron las fechas de las compras de Gastos Administrativos._x000a__x000a_Se realizaron en total de 12 compras por medio de Facturas, que en total equivalen a un valor de $2.191.566"/>
    <n v="1125"/>
    <n v="24"/>
    <n v="42"/>
    <s v="Se aumentaron los plazos debido a las obras complementarias en 4 oportunidades:_x000a_1er Aumento: el  17-11-2015 en $378.577.025 en 180 días _x000a_2do Aumento: el 20-06-2016 en $102.451.135 en 115 días_x000a_3er Aumento: el 31-01-2017 en $689.451.589 en 180 días_x000a_4to Aumento: el  19-06-2017 en $68.738.997 en 150 días."/>
    <n v="75"/>
    <s v="Variación del 50% al 100%"/>
    <n v="4"/>
    <n v="625"/>
    <n v="3"/>
    <n v="9"/>
    <s v="Se realizaron 10 compras de terrenos para Servidumbre de Paso debido a la cantidad de personas que firman se aumento el plazo previsto. El listado de compra de terrenos para servidumbres es el siguiente:_x000a_1) Sucesión Vásquez Muñoz en 134 m2 por un valor de $5.520.000_x000a_2) Maritza Gutierrez Aguilera en 73.2 m2 por un valor de $948.000_x000a_3) Sucesión Salazar Arévalo en 274 m2 por un valor de $4.110.000_x000a_4) Ilia Riquelme Sánchez - Aurelio Riquelme Parra en 134 m2 por un valor de $2.010.000_x000a_5) Juana de la Fuentes Lagos en 307.2 m2 por un valor de $4.608.000_x000a_6) Salvador Mellado Mellado en 220.88 m2 por un valor de $3.313.200_x000a_7) Oscar Salamanca Rodriguez en 204 m2 por un valor de $3.060.000_x000a_8) Silvia Muñoz Contreras en 57.2 m2 por un valor de $858.000_x000a_9) Regner Jimenez Toro (Sucesión) en 300 m2 por un valor de $ 4.500.000_x000a_10) Sucesión Muñoz Gatica en 340 m2 por un valor de $6.120.000_x000a__x000a_Totalizando en esta partida $35.047.200_x000a__x000a_y ademas de estas compras, se consideraron 3 Expropiaciones de Servidumbres_x000a__x000a_1) Benavides Jara Luís E. y Otros en 276.16 m2 por un valor de expropiación de $1.279.555_x000a_2) Espinoza Garrido Audalicio en 84 m2 por un valor de expropiación de $389.840_x000a_3) Espinoza Suarez Manuel y Hna. en 208 m2 por un valor de expropiación de $1.108.800_x000a__x000a_Totalizando en esta partida $2.778.195_x000a__x000a_Totalizando en las dos partidas de terreno (Compra + Expropiaciones) un total de $37.825.395"/>
    <n v="200"/>
    <m/>
    <m/>
    <m/>
    <m/>
    <m/>
    <m/>
    <m/>
    <m/>
    <n v="27"/>
    <n v="27"/>
    <n v="51"/>
    <n v="51"/>
    <n v="0"/>
    <s v="&quot;Con fecha 29 de abril de 2014, se firma contrato inicial, por la suma $ 4.810.281.603.-, por un plazo de 700 días corridos.  _x000a_ _x000a_Obras contratadas: _x000a_•_x0009_548 soluciones sanitarias interiores, separadas en 88 casetas baño, 321 conexiones con reposición de artefactos y accesorios, y 139 sólo conexión. _x000a_•_x0009_Construcción de un sistema de alcantarillado de aguas servidas con planta de tratamiento, incluye 14.538 m de colector, 179 cámaras de inspección, y excavaciones por 23.527 m3. _x000a_•_x0009_25.449 m2 pavimentación de calzada en asfalto, 10.025 m de soleras, 4.476 m2 aceras HCV y 5.171 m2 de zarpas, gaviones y muros de contención. _x000a_•_x0009_Mejoramiento y ampliación del sistema de agua potable, con nueva captación para el funcionamiento del alcantarillado sanitario. _x000a_ _x000a_•_x0009_Aguas lluvias 5.180 m de tuberías, 64 cámaras de inspección, 58 sumideros 52, 5 sumideros 53, 560 m de canal de hormigón armado, y 112 cajones de hormigón armado. _x000a_•_x0009_Gastos de operación y mantención de las plantas por 1 año _x000a_ _x000a_Con fecha 17 de noviembre de 2015, se firma I Anexo de Contrato, por la suma de $  378.577.025 (trescientos setenta y ocho millones quinientos setenta y siete mil veinticinco pesos) impuesto incluido, en un plazo de ejecución 180 días corridos. _x000a_ _x000a_Fondo 10% adicional obras complementarias _x000a_ _x000a_Obras contratadas _x000a_•_x0009_Conexión 59 viviendas Villa Jardín – año 2005 _x000a_•_x0009_Conexión 68 viviendas Villa Los Ríos – año 2011 _x000a_•_x0009_Obra complementarias Villa Jardín y Los Ríos _x000a_•_x0009_Obras de regadío _x000a_ _x000a_Con fecha 01 de julio de 2016, se firma II Anexo de Contrato, por la suma de $ 102.451.135 (ciento dos millones cuatrocientos cincuenta y un mil ciento treinta y cinco pesos) impuesto incluido, aumento de plazo de 115 días corridos. _x000a_ _x000a_Fondo 10% adicional obras complementarias _x000a_ _x000a_Obras contratadas _x000a_•_x0009_Colector de aguas servidas en calle Los Carrera _x000a_•_x0009_Conexión de baño a red pública _x000a_•_x0009_Disminución de las Casetas Sanitarias de las 88 originales a 25 (63 menos) _x000a_•_x0009_Disminución de los Mejoramientos de Salas de Baño de los 321 originales a 121 (200 menos) _x000a_•_x0009_Aumento de las conexiones del baño a la red pública de las 139 a 389 (250 más) _x000a_•_x0009_Reposición pavimento aceras en mal estado _x000a_ _x000a_¿_x0009_Con fecha 31 de enero de 2017, se firma III Anexo de Contrato, por la suma de $ 689.452.000 (seiscientos ochenta y nueve millones cuatrocientos cincuenta y dos mil pesos) impuesto incluido, más aumento de plazo de 180 días corridos. _x000a_ _x000a_Fondo proceso de reevaluación _x000a_Se autorizan 700.185 M$ para Obras Civiles y Consultorías _x000a_ _x000a_Inicio 01.02.2017 -_x0009_Término 30.07.2017 _x000a_ _x000a_Obras contratadas _x000a_•_x0009_Pavimento calle Maipú, entre calle Los Carrera y Diego Portales _x000a_•_x0009_Pavimento calle Maipú, entre calle La Peña y Arturo Prat _x000a_•_x0009_Pavimento calle José Manso de Velasco, desde Liceo hacia el sur _x000a_•_x0009_Pavimento calles 18 de Septiembre y 21 de Mayo _x000a_•_x0009_Pavimento calle Bernardo O’Higgins, entre calle Almagro y Calixto Padilla _x000a_•_x0009_Pavimento calle Arturo Prat, entre calle José Manso de Velasco y pasaje Las Camelias _x000a_•_x0009_Pavimento calle La Peña _x000a_•_x0009_Pavimento calle Almagro, excluye pasaje Almagro, entre calle Los Carrera y Costanera _x000a_•_x0009_Pavimento calle Calixto Padilla, entre calle Bernardo O’Higgins y Arturo Prat _x000a_•_x0009_Pavimento calle Colón, entre calles Bernardo O’Higgins y Los Carrera _x000a_•_x0009_Pavimento calle Colón, excluye pasaje Colón, entre calle Los Carrera y Costanera _x000a_ _x000a_¿_x0009_Con fecha 19 de junio de 2017, se firma IV Anexo de Contrato, por la suma de por la suma de $ 68.738.997 (sesenta y ocho millones setecientos treinta y ocho mil novecientos noventa y siete pesos) impuesto incluido, más aumento de plazo de 150 días corridos _x000a_ _x000a_Fondo 10% adicional proceso de reevaluación _x000a_ _x000a_Inicio 31.07.2017 -_x0009_Término 27-12-2017 _x000a_ _x000a_Obras contratadas _x000a_•_x0009_Sumideros en calle Los Carrera _x000a_•_x0009_Cajón de aguas lluvias en calle Almagro _x000a_•_x0009_Recuperación de pasos de agua y sifones _x000a_•_x0009_51 Uniones domiciliarias _x000a_•_x0009_Cajón de aguas lluvias de calle 21 de Mayo _x000a_•_x0009_Muro de contención en calle 10 de Diciembre _x000a_•_x0009_Servidumbre de calle Santa Rosa _x000a_&quot;"/>
    <n v="88.888888888888886"/>
    <n v="88.888888888888886"/>
    <s v="Se presenta una desviación importante entre los plazos recomendados y los plazos reales, esto se genera debido a las sucesivas modificaciones del proyecto, se presentaron 4 modificaciones de contrato."/>
    <s v="Variación del 50% al 100%"/>
    <s v="Mayor a 3 años"/>
    <s v="12/05/2014"/>
    <n v="4634498"/>
    <n v="0"/>
    <n v="4634498"/>
    <n v="0"/>
    <n v="4634498"/>
    <s v="La Municipalidad Realizo Gastos propios para las siguientes partidas:_x000a__x000a_1) Pago de Consultorias_x000a_Realizado un pago de $3.333.333 pesos desde enero a marzo del 2014 (3 meses), para don Leonidas Mérino._x000a_Pagos desde Octubre del 2016, hasta Enero del 2017 y Desde Julio del 2017 hasta Noviembre del 2017 (9 meses) por un total de $17.845.078_x000a__x000a_Totalizando en ambas consultorias $21.178.411_x000a__x000a_2) Ademas se realizaron los siguientes gastos en terrenos_x000a__x000a_Para Compras de Terrenos se Pagaron $3.535.200 y para Expropiaciones $2.778.195, Totalizando en estas dos partidas $6.313.395_x000a__x000a_Con lo que el aporte Municipal Total (Consultorias + Terrenos) fue de $27.491.806"/>
    <s v="BIP &gt; SIGFE"/>
    <x v="8"/>
    <n v="548"/>
    <n v="614"/>
    <n v="112.04379562043796"/>
    <s v="Con fecha 29 de abril de 2014, se firma contrato inicial, por la suma $ 4.810.281.603.-, por un plazo de 700 días corridos. _x000a__x000a_Obras contratadas:_x000a_•_x0009_548 soluciones sanitarias interiores, separadas en 88 casetas baño, 321 conexiones con reposición de artefactos y accesorios, y 139 sólo conexión._x000a_•_x0009_Construcción de un sistema de alcantarillado de aguas servidas con planta de tratamiento, incluye 14.538 m de colector, 179 cámaras de inspección, y excavaciones por 23.527 m3._x000a_•_x0009_25.449 m2 pavimentación de calzada en asfalto, 10.025 m de soleras, 4.476 m2 aceras HCV y 5.171 m2 de zarpas, gaviones y muros de contención._x000a_•_x0009_Mejoramiento y ampliación del sistema de agua potable, con nueva captación para el funcionamiento del alcantarillado sanitario._x000a__x000a_•_x0009_Aguas lluvias 5.180 m de tuberías, 64 cámaras de inspección, 58 sumideros 52, 5 sumideros 53, 560 m de canal de hormigón armado, y 112 cajones de hormigón armado._x000a_•_x0009_Gastos de operación y mantención de las plantas por 1 año_x000a__x000a_Con fecha 17 de noviembre de 2015, se firma I Anexo de Contrato, por la suma de $  378.577.025 (trescientos setenta y ocho millones quinientos setenta y siete mil veinticinco pesos) impuesto incluido, en un plazo de ejecución 180 días corridos._x000a__x000a_Fondo 10% adicional obras complementarias_x000a__x000a_Obras contratadas_x000a_•_x0009_Conexión 59 viviendas Villa Jardín – año 2005_x000a_•_x0009_Conexión 68 viviendas Villa Los Ríos – año 2011_x000a_•_x0009_Obra complementarias Villa Jardín y Los Ríos_x000a_•_x0009_Obras de regadío_x000a__x000a_Con fecha 01 de julio de 2016, se firma II Anexo de Contrato, por la suma de $ 102.451.135 (ciento dos millones cuatrocientos cincuenta y un mil ciento treinta y cinco pesos) impuesto incluido, aumento de plazo de 115 días corridos._x000a__x000a_Fondo 10% adicional obras complementarias_x000a__x000a_Obras contratadas_x000a_•_x0009_Colector de aguas servidas en calle Los Carrera_x000a_•_x0009_Conexión de baño a red pública_x000a_•_x0009_Disminución de las Casetas Sanitarias de las 88 originales a 25 (63 menos)_x000a_•_x0009_Disminución de los Mejoramientos de Salas de Baño de los 321 originales a 121 (200 menos)_x000a_•_x0009_Aumento de las conexiones del baño a la red pública de las 139 a 389 (250 más)_x000a_•_x0009_Reposición pavimento aceras en mal estado_x000a__x000a_¿_x0009_Con fecha 31 de enero de 2017, se firma III Anexo de Contrato, por la suma de $ 689.452.000 (seiscientos ochenta y nueve millones cuatrocientos cincuenta y dos mil pesos) impuesto incluido, más aumento de plazo de 180 días corridos._x000a__x000a_Fondo proceso de reevaluación_x000a_Se autorizan 700.185 M$ para Obras Civiles y Consultorías_x000a__x000a_Inicio 01.02.2017 -_x0009_Término 30.07.2017_x000a__x000a_Obras contratadas_x000a_•_x0009_Pavimento calle Maipú, entre calle Los Carrera y Diego Portales_x000a_•_x0009_Pavimento calle Maipú, entre calle La Peña y Arturo Prat_x000a_•_x0009_Pavimento calle José Manso de Velasco, desde Liceo hacia el sur_x000a_•_x0009_Pavimento calles 18 de Septiembre y 21 de Mayo_x000a_•_x0009_Pavimento calle Bernardo OHiggins, entre calle Almagro y Calixto Padilla_x000a_•_x0009_Pavimento calle Arturo Prat, entre calle José Manso de Velasco y pasaje Las Camelias_x000a_•_x0009_Pavimento calle La Peña_x000a_•_x0009_Pavimento calle Almagro, excluye pasaje Almagro, entre calle Los Carrera y Costanera_x000a_•_x0009_Pavimento calle Calixto Padilla, entre calle Bernardo OHiggins y Arturo Prat_x000a_•_x0009_Pavimento calle Colón, entre calles Bernardo O’Higgins y Los Carrera_x000a_•_x0009_Pavimento calle Colón, excluye pasaje Colón, entre calle Los Carrera y Costanera_x000a__x000a_¿_x0009_Con fecha 19 de junio de 2017, se firma IV Anexo de Contrato, por la suma de por la suma de $ 68.738.997 (sesenta y ocho millones setecientos treinta y ocho mil novecientos noventa y siete pesos) impuesto incluido, más aumento de plazo de 150 días corridos_x000a__x000a_Fondo 10% adicional proceso de reevaluación_x000a__x000a_Inicio 31.07.2017 -_x0009_Término 27-12-2017_x000a__x000a_Obras contratadas_x000a_•_x0009_Sumideros en calle Los Carrera_x000a_•_x0009_Cajón de aguas lluvias en calle Almagro_x000a_•_x0009_Recuperación de pasos de agua y sifones_x000a_•_x0009_51 Uniones domiciliarias_x000a_•_x0009_Cajón de aguas lluvias de calle 21 de Mayo_x000a_•_x0009_Muro de contención en calle 10 de Diciembre_x000a_•_x0009_Servidumbre de calle Santa Rosa"/>
    <s v="las variaciones que se reflejan en la magnitud del proyecto, son importantes. En este caso la magnitud correspondia al numero de soluciones sanitarias a ejecutar, pero en este proyecto se vario en numero y tipo de soluciones._x000a_Ademas hubo variaciones importantes en la cantidad de pavimento originalmente aprobado con la finalmente construidas, las que en todo caso fueron aprobadas en la etapa de reevaluación."/>
    <x v="0"/>
    <s v="Sin Observaciones."/>
    <s v="20/10/2017"/>
    <s v="Sin Observaciones."/>
    <s v="19/10/2018"/>
    <s v="SI"/>
    <s v="19/10/2017"/>
    <s v=""/>
    <s v=""/>
    <x v="0"/>
    <s v="El modificar el proyecto tantas veces realizo un poco compleja la tarea de la gestión del proyecto."/>
    <s v="FELIX RICARDO QUIROGA FIERRO"/>
    <x v="64"/>
    <s v=" "/>
    <s v=""/>
    <s v="LOURDES VELEZ"/>
    <s v="DEPARTAMENTO DE ESTUDIOS - MDS"/>
    <s v="09/04/2013"/>
    <s v="09/04/2013"/>
    <n v="0"/>
    <s v="19/08/2013"/>
    <n v="132"/>
    <s v="29/11/2013"/>
    <n v="102"/>
    <s v="05/05/2014"/>
    <n v="157"/>
    <s v="05/05/2014"/>
    <n v="157"/>
    <s v="12/05/2014"/>
    <n v="7"/>
    <d v="2014-06-05T00:00:00"/>
    <n v="24"/>
    <n v="422"/>
    <n v="422"/>
    <s v="La diferencias observadas respecto a los pagos, tienen relación con que de acuerdo a la normativa vigente al momento comenzar el proyecto, se permitía efectuar transferencias iniciales al municipio, sin embargo, la factura por obras es de fecha 05/06/2014."/>
    <s v="A SUMA ALZADA SIN REAJUSTE"/>
    <n v="1"/>
    <s v=""/>
    <s v=""/>
    <s v=""/>
    <s v=""/>
    <s v="NO"/>
    <s v="MUNICIPIO"/>
    <s v="SI"/>
    <s v="MUNICIPIO"/>
    <s v="Municipio contrato y desarrollo la etapa de diseño, con financiamiento Subdere sin pasar por el SNI."/>
    <n v="93601"/>
    <n v="0"/>
    <n v="0"/>
    <n v="0"/>
    <n v="2194"/>
    <n v="4574194"/>
    <n v="31512"/>
    <n v="0"/>
    <n v="0"/>
    <n v="0"/>
    <n v="4701501"/>
    <n v="93601"/>
    <n v="0"/>
    <n v="0"/>
    <n v="0"/>
    <n v="2194"/>
    <n v="4574194"/>
    <n v="31512"/>
    <n v="0"/>
    <n v="0"/>
    <n v="0"/>
    <n v="4701501"/>
    <s v="sin observaciones"/>
    <n v="104334"/>
    <n v="0"/>
    <n v="0"/>
    <n v="0"/>
    <n v="2194"/>
    <n v="6049500"/>
    <n v="31512"/>
    <n v="0"/>
    <n v="0"/>
    <n v="0"/>
    <n v="6187540"/>
    <s v="EL contrato en obras civiles corresponde a la suma de $4810281603 y los respectivos aumentos de contrato, el que además incluyó una reevaluación ante MIDESO. Mod. Nº1: 378.577.025+Mod. Nº2:$102.451.135, Mod. Nº3: $689.451.589 (reevaluación), Mod. Nº4: $68.738.997 _x000a_En cuanto a la consultoría, CARLOS AHUMADA $360.000, BMI // ALEX SALGADO SCHWANER_x0009_$21.604.453, CAROLYN SABELLE $11.699.072_x0009_y GABRIEL LAGOS por $70.670.475."/>
    <n v="104334"/>
    <n v="0"/>
    <n v="0"/>
    <n v="0"/>
    <n v="2194"/>
    <n v="6049500"/>
    <n v="31512"/>
    <n v="0"/>
    <n v="0"/>
    <n v="0"/>
    <n v="6187540"/>
    <s v="N° E.P._x0009_FECHA PAGO_x0009_MONTO EST PAGO_x0009_RENDICION_x000a_ 1 _x0009_29/11/13_x0009_$342.625.000_x0009_$278.209.368_x000a_ 2 _x0009__x0009__x0009_$45.144.416_x000a_ 3 _x0009_25/8/14_x0009_$42.621.238_x0009_$61.892.454_x000a_ 4 _x0009_30/9/14_x0009_$71.571.925_x0009_$71.571.925_x000a_ 5 _x0009_30/10/14_x0009_$112.664.498_x0009_$112.664.498_x000a_ 6 _x0009_28/11/14_x0009_$140.246.108_x0009_$140.246.108_x000a_ 7 _x0009_30/12/14_x0009_$329.453.176_x0009_$329.453.176_x000a_ 8 _x0009_29/1/15_x0009_$132.246.231_x0009_$132.246.231_x000a_ 9 _x0009_27/2/15_x0009_$177.184.964_x0009_$177.184.964_x000a_ 10 _x0009_31/3/15_x0009_$241.631.345_x0009_$241.631.345_x000a_ 11 _x0009_8/5/15_x0009_$285.627.712_x0009_$285.627.712_x000a_ 12 _x0009_4/6/15_x0009_$199.456.555_x0009_$199.456.555_x000a_ 13 _x0009_30/6/15_x0009_$150.254.896_x0009_$150.254.896_x000a_ 14 _x0009_9/9/15_x0009_$81.390.615  _x0009_$81.390.615_x000a_ 15 _x0009_30/9/15_x0009_$48.808.436 _x0009_$48.808.436_x000a_ 16 _x0009_27/10/15_x0009_$120.241.332_x0009_$120.241.332_x000a_ 17 _x0009_30/11/15_x0009_$195.909.479_x0009_$195.909.479_x000a_ 18 _x0009_31/12/15_x0009_$274.699.616_x0009_$274.699.616_x000a_ 19 _x0009_16/2/16_x0009_$255.886.290_x0009_$255.886.290_x000a_ 20 _x0009_29/2/16_x0009_$285.029.823_x0009_$285.029.823_x000a_ 21 _x0009_23/3/16_x0009_$195.458.635_x0009_$195.458.635_x000a_ 22 _x0009_2/5/16_x0009_$211.013.275_x0009_$211.013.275_x000a_ 23 _x0009_30/5/16_x0009_$184.013.886_x0009_$184.013.886_x000a_ 24 _x0009_16/8/16_x0009_$257.855.897_x0009_$257.855.897_x000a_ 25 _x0009_16/8/16_x0009_$174.323.432_x0009_$174.323.432_x000a_ 26 _x0009_26/8/16_x0009_$161.908.575_x0009_$161.908.575_x000a_ 27 _x0009_28/9/16_x0009_$152.472.386_x0009_$152.472.386_x000a_ 28 _x0009_23/11/16 $151.067.463_x0009_$151.067.463_x000a_ 29 _x0009_31/1/17_x0009_$51.026.764_x0009_        $51.026.764_x000a_ 30 _x0009_29/3/17_x0009_$145.513.854_x0009_$145.513.854_x000a_ 31 _x0009_24/4/17_x0009_$180.022.407_x0009_$180.022.407_x000a_ 32 _x0009_2/5/17_x0009_$145.531.512_x0009_$145.531.512_x000a_ 33 _x0009_25/5/47_x0009_$126.547.665_x0009_$126.547.665_x000a_ 34 _x0009_28/6/17_x0009_$57.418.042 _x0009_$57.418.042_x000a_ 35 _x0009_31/7/17_x0009_$65.301.543 _x0009_$65.301.543_x000a_ 36 _x0009_5/3/18_x0009_$302.475.774_x0009_$302.475.774_x000a_ 37 _x0009__x0009__x0009__x000a_TOTALES_x0009__x0009_$6.049.500.349_x0009_$6.049.500.349"/>
    <n v="6187540"/>
    <x v="0"/>
    <n v="0"/>
    <n v="0"/>
    <n v="0"/>
    <n v="0"/>
    <n v="0"/>
    <n v="0"/>
    <n v="0"/>
    <n v="0"/>
    <n v="0"/>
    <n v="0"/>
    <n v="0"/>
    <n v="0"/>
    <n v="0"/>
    <n v="0"/>
    <n v="0"/>
    <n v="0"/>
    <n v="0"/>
    <n v="0"/>
    <n v="0"/>
    <n v="0"/>
    <n v="0"/>
    <n v="0"/>
    <s v="El proyecto permitió dar solución sanitaria y de pavimentación a la zona urbana de Antuco. Ante distintos inconvenientes en el diseño se concurrío con el 10% de aumentos de obras, además de complementado con recursos adicionales con reevaluación para generar pavimentación de la zona central de la comuna."/>
    <n v="115169"/>
    <n v="0"/>
    <n v="0"/>
    <n v="0"/>
    <n v="2700"/>
    <n v="5628199"/>
    <n v="38773"/>
    <n v="0"/>
    <n v="0"/>
    <n v="0"/>
    <n v="5784841"/>
    <n v="6573260"/>
    <n v="106300"/>
    <n v="0"/>
    <n v="0"/>
    <n v="0"/>
    <n v="0"/>
    <n v="6706778"/>
    <n v="33301"/>
    <n v="0"/>
    <n v="0"/>
    <n v="0"/>
    <n v="6846379"/>
    <n v="110166"/>
    <n v="0"/>
    <n v="0"/>
    <n v="0"/>
    <n v="0"/>
    <n v="6484342"/>
    <n v="33301"/>
    <n v="0"/>
    <n v="0"/>
    <n v="0"/>
    <n v="6627809"/>
    <n v="18.350340138994305"/>
    <n v="14.572016758974016"/>
    <n v="15.211668954846825"/>
    <n v="-3.1924905121378799"/>
    <n v="0.82986219927403404"/>
    <n v="10794.477198697068"/>
    <n v="10560.817589576547"/>
    <s v="Los M$ 5.628.199 corresponden al monto de la ficha idi 2013 actualizada a moneda 2018._x000a_En lo nominal en el item Obras Civiles entre lo contratado y lo gastado no hay diferencias, la variación que se muestra es por actualización de moneda._x000a_La iniciativa presenta una variación aprox de un 15% entre lo recomendado y lo ejecutado."/>
    <s v="Variación del 10% al 20%"/>
    <s v="Variación del 10% al 20%"/>
    <s v="Muy Grande"/>
    <s v="Muy Grande"/>
    <s v="MARIO LOBO ROJAS"/>
    <x v="9"/>
    <s v=" "/>
    <s v=""/>
    <s v="LOURDES VELEZ"/>
    <s v="DEPARTAMENTO DE ESTUDIOS - MDS"/>
    <s v="NO"/>
    <m/>
    <m/>
    <m/>
    <s v=" "/>
    <x v="1"/>
    <s v="SI"/>
    <n v="1"/>
    <n v="5784841"/>
    <n v="6573260"/>
    <n v="13.629052207312187"/>
    <s v="el monto recomendado actualizado es de M$ 5.784.841 y no de M$ 4.019.874._x000a_El proyecto fue reevaluado para incorporar obras de pavimentación, cuyos diseños fueron desarrollados durante la ejecución del proyecto y que no fueron presentados en la etapa de recomendación del proyecto."/>
    <x v="1"/>
    <s v="COSTO ANUAL EQUIVALENTE"/>
    <n v="441140"/>
    <n v="513889"/>
    <n v="16.491136600625644"/>
    <x v="2"/>
    <s v=""/>
    <m/>
    <m/>
    <m/>
    <s v="la variación en el indicador costo anual equivalente, es concordante con el mayor costo del proyecto."/>
    <x v="1"/>
    <s v="La iniciativa de inversión, presenta desviaciones importantes respecto a lo inicialmente recomendado, prueba de esto es las 4 modificaciones de contrato que se producen durante la ejecución. En monto, estas alcanzan aprox un 15 %, pero en plazos la variación es muy importante y supera el 80%, aumento que se produce por las sucesivas modificaciones de contrato que sufre la iniciativa en la etapa de ejecución._x000a_Sin perjuicio de lo anterior, el proyecto se encuentra en operación y ha significado una mejora importante en las condiciones de vida de los habitantes de la localidad de Antuco."/>
    <s v="WALDO ZUNIGA V"/>
    <s v="SEREMI DE DESARROLLO SOCIAL REGION DEL BIO BIO"/>
    <s v=" "/>
    <s v=""/>
  </r>
  <r>
    <s v="30251873-0"/>
    <s v="CONSTRUCCION SISTEMA DE AGUA POTABLE LOTEO 2-A, MAITENCILLO FREIRINA"/>
    <x v="4"/>
    <x v="4"/>
    <s v="HUASCO"/>
    <s v="FREIRINA"/>
    <s v="3 - REGION DE ATACAMA"/>
    <x v="0"/>
    <x v="0"/>
    <x v="0"/>
    <x v="1"/>
    <x v="1"/>
    <s v="GOBIERNO REGIONAL - REGION DE ATACAMA"/>
    <s v="GOBIERNO REGIONAL"/>
    <s v="GOBIERNO REGIONAL"/>
    <s v="FINALIZADO"/>
    <x v="0"/>
    <s v="PERFIL"/>
    <s v="EL PROYECTO VIENE A PROVEER DE SANEAMIENTO BASICO A 126 VIVIENDAS DE  LAS CUALES SE CONSIDERA CONSTRUIR EN UNA PRIMERA ETAPA 47 VIVIENDAS PARA LAS FAMILIAS QUE YA CUENTAN CON SUBSIDIO HABITACIONAL. LAS 79 RESTANTES SE ENCUENTRAN EN PROCESO DE FORMACION DE UN NUEVO COMITE."/>
    <s v="CONTEMPLA LA CONSTRUCCION DE RED DE DISTRIBUCION DE AGUA POTABLE PARA 126 VIVIENDAS DEL SECTOR DE MAITENCILLO, Y QUE ABARCA 3,12 HECTAREAS, EL SISTEMA SE ALIMENTARA DESDE LA DUCCION VALLENAR HUASCO HACIA SENTINA DE ACUMULACION DE 150 M2 Y DISTRIBUIDA POR 1275 ML DE CAÑERIA."/>
    <n v="378"/>
    <s v="AGUA POTABLE RURAL"/>
    <s v=" "/>
    <s v=" "/>
    <n v="7"/>
    <n v="9"/>
    <s v="Segun ficha IDI, el item consultoría considera un plazo de 7 meses, mientras que el plazo real fue de 9 meses, según aprobación contrato D.A. N 6683.no existiendo ampliaciones de contrato."/>
    <n v="28.57142857142858"/>
    <n v="0"/>
    <n v="0"/>
    <s v=""/>
    <n v="0"/>
    <m/>
    <m/>
    <s v=""/>
    <m/>
    <m/>
    <m/>
    <m/>
    <m/>
    <n v="8"/>
    <n v="0"/>
    <s v="Esta institución técnica no hizo  uso de sus gastos administrativos correspondientes a 700 M$, por lo tanto las fechas indicadas anteriormente no son reales, debido a que este ítem necesita obligatoriamente la validación o corrección de fechas."/>
    <n v="-100"/>
    <n v="6"/>
    <n v="30"/>
    <s v="•_x0009_Ampliación de Plazo según Decreto N° 2624 de fecha 10.08.2016 por 45 días  con fecha de término 26.08.2016_x000a_•_x0009_Primera Paralización  de Obra Decreto N° 2879 de fecha 29.08.2016  desde el 26.08.2016 al 24.10.2016_x000a_•_x0009_Segunda Paralización  de Obra Decreto   N° 3869 de fecha 03.11.2016 desde 25.10.2016 al 24.12.2016_x000a_•_x0009_Tercera Paralización de Obra Decreto N° 4691 de fecha 19.12.2016 desde el  25.12.2016 al 22.02.2017_x000a_•_x0009_Cuarta Paralización de Obra Decreto N° 682 de Fecha 17.02.2017 desde el 23.02.2017 al 23.04.2017_x000a_•_x0009_Quinta Paralización de Obra Decreto N° 1376 del 24.04.2017 al 22.06.2017_x000a_•_x0009_Sexta Paralización de Obra Decreto N° 2950 de fecha 22.08.2017 desde el 23.06.2017 Hasta plazo otorgado de acuerdo a finiquito de Convenio 52 bis y demás tramites con Aguas Chañar S.A._x000a_La paralización de las obras  se debe a la demora en la ejecución del convenio 52 Bis por parte Aguas Chañar requisito indispensable para la conexión a la aducción de agua, liberando de responsabilidad al contratista en el retraso de los trabajos, las obras se encuentran terminadas en su totalidad, faltando solo dicha conexión._x000a_•_x0009_Levantamiento de Paralización de la obra según Decreto N°2950 de  fecha 22.08.2017_x000a_La empresa aguas chañar S.A. no le bastaba el Convenio 52 Bis firmado por las partes, solicito a la empresa contratista el cambio de puntos de conexión, generando una mayor demora en la entrega debido a trabajos adicionales, y para poner fin a los trabajos de Aguas Chañar, solicitaron la desinfección de tuberías y estanque, trabajo ejecutados el 17 de julio, poniendo  fin a los trabajos ejecutados por el contratista, por lo que se levanta la paralización de las obras._x000a_La ampliación y posteriormente paralización de la obra antes detalladas, se deben  a la demora y concreción en la ejecución del convenio 52 BIS, por parte de Aguas Chañar S.A., requisito indispensable para la conexión de aducción de agua del sector los Chorros, además de  cambios de puntos de conexión, el cual inicialmente era la aducción Freirina-Huasco, en tuberías de 300mm al nuevo punto equidistante en 10 m, paralelo a la tubería inicial en diámetro 75 mm dirección Maintecillo Antiguo, generando aún más la demora, adicionalmente se solicita la desinfección de las tuberías y estanque."/>
    <n v="400"/>
    <s v="Variación &gt; al 100%"/>
    <n v="1"/>
    <n v="373"/>
    <m/>
    <m/>
    <m/>
    <m/>
    <m/>
    <m/>
    <m/>
    <m/>
    <m/>
    <m/>
    <m/>
    <m/>
    <n v="8"/>
    <n v="8"/>
    <n v="29"/>
    <n v="30"/>
    <n v="1"/>
    <s v="Las ampliaciones y paralizaciones que originaron la demora en la entrega de la obra se debe principalmente al convenio de 52 bis con Aguas Chañar, cambios de punto de conexión y desinfección de tuberías."/>
    <n v="262.5"/>
    <n v="275"/>
    <s v="Los plazos tuvieron incrementos extraordinarios debidos a exigencias de la empresa sanitaria Aguas Chañar, proveedora de agua potable a través de un convenio 52 bis, por encontrarse el proyecto fuera de la zona de operación. Estas exigencias provocaron seis paralizaciones de obra, detalladas a continuación:_x000a_•_x0009_Primera Paralización  de Obra  desde el 26.08.2016 al 24.10.2016_x000a_•_x0009_Segunda Paralización  de Obra desde 25.10.2016 al 24.12.2016_x000a_•_x0009_Tercera Paralización de Obra desde el  25.12.2016 al 22.02.2017_x000a_•_x0009_Cuarta Paralización de Obra  desde el 23.02.2017 al 23.04.2017_x000a_•_x0009_Quinta Paralización de Obra  del 24.04.2017 al 22.06.2017_x000a_•_x0009_Sexta Paralización de Obra  desde el 23.06.2017 Hasta plazo otorgado de acuerdo a finiquito de Convenio 52 bis y demás tramites con Aguas Chañar S.A._x000a_Adicionalmente, la empresa contratista solicitó un aumento de plazo de 45 días, el cual fue aprobado por el municipio. _x000a_La ampliación y posteriormente paralización de la obra antes detalladas, se deben  a la demora y concreción en la ejecución del convenio 52 BIS, por parte de Aguas Chañar S.A., requisito indispensable para la conexión de aducción de agua del sector los Chorros, además de  cambios de puntos de conexión, el cual inicialmente era la aducción Freirina-Huasco, en tuberías de 300mm al nuevo punto equidistante en 10 m, paralelo a la tubería inicial en diámetro 75 mm dirección Maintecillo Antiguo, generando aún más la demora, adicionalmente se solicita la desinfección de las tuberías y estanque._x000a_Las paralizaciones suman un total de 693 días. _x000a_Este incremento fue de un 275% con respecto al plazo recomendado. "/>
    <s v="Variación &gt; al 100%"/>
    <s v="Tres años"/>
    <s v="21/12/2015"/>
    <n v="362480"/>
    <n v="0"/>
    <n v="362480"/>
    <n v="362480"/>
    <n v="0"/>
    <s v="Obras Civiles: El monto adjudicado corresponde a $364.414.316 IVA incluido._x000a_Consultorías: El monto adjudicado corresponde a $16.740.000.- IVA incluido, Orden de Compra 4353-38-SE15, D.A.6427 del 10 dic 2015, Contrato D.A. 6683, del 17 dic 2015,  plazo 9 meses."/>
    <s v="BIP = SIGFE"/>
    <x v="0"/>
    <n v="126"/>
    <n v="126"/>
    <n v="100"/>
    <s v="No se identificaron modificaciones."/>
    <s v="No se registraron variaciones en magnitud."/>
    <x v="2"/>
    <s v="Con Acta de Recepción Provisoria 006 del  01 de Agosto de 2018, se procedió a dar por recibida la Obra. La Obra se recepcionó sin observaciones."/>
    <s v="01/08/2018"/>
    <s v="La obra se encuentra en etapa de gestiones para la Recepción Final."/>
    <s v=""/>
    <s v="NO"/>
    <s v=""/>
    <s v=""/>
    <s v="Esta obra empezará su operación cuando se  desarrolle la etapa  de Recepción Provisoria del Proyecto “Pro vivienda Maitencillo”, correspondiente a 47 viviendas SERVIU,  la obra antes descrita considera un avance de un 90% aproximadamente, terminando su ejecución fines de Septiembre."/>
    <x v="1"/>
    <s v=""/>
    <s v="PAMELA VILLARROEL JIMÉNEZ"/>
    <x v="100"/>
    <s v=" "/>
    <s v=""/>
    <s v="LOURDES VELEZ"/>
    <s v="DEPARTAMENTO DE ESTUDIOS - MDS"/>
    <s v="02/06/2015"/>
    <s v="02/06/2015"/>
    <n v="0"/>
    <s v="29/07/2015"/>
    <n v="57"/>
    <s v="NA"/>
    <n v="0"/>
    <s v="01/12/2015"/>
    <n v="125"/>
    <s v="01/12/2015"/>
    <n v="125"/>
    <s v="21/12/2015"/>
    <n v="20"/>
    <s v="03/03/2016"/>
    <n v="73"/>
    <n v="275"/>
    <n v="275"/>
    <s v="Se observa incosistencia en la fecha de entrega de terreno con la suscripción del contrato de obra civil, la UT debe verificar dicho antecedente."/>
    <s v="A PAGO CONTRA RECEPCION"/>
    <n v="1"/>
    <s v=""/>
    <s v=""/>
    <s v=""/>
    <s v=""/>
    <s v=""/>
    <s v=""/>
    <s v="SI"/>
    <s v="MUNICIPIO"/>
    <s v="El proyecto fue formulado por la municipalidad de Freirina, que actúa como institución formuladora y como unidad técnica, postulando a recursos FNDR."/>
    <n v="16019"/>
    <n v="0"/>
    <n v="0"/>
    <n v="0"/>
    <n v="669"/>
    <n v="350490"/>
    <n v="0"/>
    <n v="0"/>
    <n v="0"/>
    <n v="0"/>
    <n v="367178"/>
    <n v="16019"/>
    <n v="0"/>
    <n v="0"/>
    <n v="0"/>
    <n v="669"/>
    <n v="350490"/>
    <n v="0"/>
    <n v="0"/>
    <n v="0"/>
    <n v="0"/>
    <n v="367178"/>
    <s v="No hay observaciones con la recomendación técnica."/>
    <n v="16740"/>
    <n v="0"/>
    <n v="0"/>
    <n v="0"/>
    <n v="0"/>
    <n v="364414"/>
    <n v="0"/>
    <n v="0"/>
    <n v="0"/>
    <n v="0"/>
    <n v="381154"/>
    <s v="No se observan diferencias en los items contratados"/>
    <n v="16740"/>
    <n v="0"/>
    <n v="0"/>
    <n v="0"/>
    <n v="0"/>
    <n v="347600"/>
    <n v="0"/>
    <n v="0"/>
    <n v="0"/>
    <n v="0"/>
    <n v="364340"/>
    <s v="Se observa una diferencia en el item de consultorias con el sigfe dado que en lo informado no considera un pago efectuado el dia 28/09/2018 por un monto de M$ 1.860"/>
    <n v="1860"/>
    <x v="0"/>
    <n v="14880"/>
    <n v="0"/>
    <n v="0"/>
    <n v="0"/>
    <n v="0"/>
    <n v="347600"/>
    <n v="0"/>
    <n v="0"/>
    <n v="0"/>
    <n v="0"/>
    <n v="362480"/>
    <n v="15610"/>
    <n v="0"/>
    <n v="0"/>
    <n v="0"/>
    <n v="0"/>
    <n v="366692"/>
    <n v="0"/>
    <n v="0"/>
    <n v="0"/>
    <n v="0"/>
    <n v="382302"/>
    <s v="El proyecto se ejecutó de acuerdo a lo contratdo, no se observan diferencias significativas."/>
    <n v="18854"/>
    <n v="0"/>
    <n v="0"/>
    <n v="0"/>
    <n v="787"/>
    <n v="412518"/>
    <n v="0"/>
    <n v="0"/>
    <n v="0"/>
    <n v="0"/>
    <n v="432159"/>
    <n v="0"/>
    <n v="18042"/>
    <n v="0"/>
    <n v="0"/>
    <n v="0"/>
    <n v="0"/>
    <n v="385105"/>
    <n v="0"/>
    <n v="0"/>
    <n v="0"/>
    <n v="0"/>
    <n v="403147"/>
    <n v="17241"/>
    <n v="0"/>
    <n v="0"/>
    <n v="0"/>
    <n v="0"/>
    <n v="366692"/>
    <n v="0"/>
    <n v="0"/>
    <n v="0"/>
    <n v="0"/>
    <n v="383933"/>
    <n v="-6.7132698844638234"/>
    <n v="-11.159318676690756"/>
    <n v="-11.108848583576957"/>
    <n v="-4.7660034677177272"/>
    <m/>
    <n v="3047.0873015873017"/>
    <n v="2910.2539682539682"/>
    <s v="Los montos contratados y costos reales presentaron variaciones de -6,71% y -11,16% respectivamente en relación a los montos recomendados. _x000a_A pesar de que la obra se extendió de forma extraordinaria en cuanto a plazos, los montos contratados y costos reales de los items Consultorias y Obras Civiles fueron inferiores a los recomendados originalmente. _x000a_El ítem Obras civiles presenta una diferencia de M$16.814  entre el monto contratado y gastado, sin justificación por parte de la instituciones técnica y financiera. "/>
    <s v="Variación entre el -10% al -20%"/>
    <s v="Variación entre el -10% al -20%"/>
    <s v="Mediano"/>
    <s v="Mediano"/>
    <s v="WILLIANS GARCÍA ZAGUA"/>
    <x v="16"/>
    <s v=" "/>
    <s v=""/>
    <s v="LOURDES VELEZ"/>
    <s v="DEPARTAMENTO DE ESTUDIOS - MDS"/>
    <s v="NO"/>
    <m/>
    <m/>
    <m/>
    <s v=" "/>
    <x v="1"/>
    <s v="NO"/>
    <m/>
    <m/>
    <m/>
    <m/>
    <s v="No se registraron reevaluaciones"/>
    <x v="0"/>
    <s v="COSTO ANUAL EQUIVALENTE"/>
    <n v="23456"/>
    <n v="22291"/>
    <n v="-4.9667462482946849"/>
    <x v="0"/>
    <s v=""/>
    <m/>
    <m/>
    <m/>
    <s v="Los indicadores de evaluacion expost tienen menores valores que los originales y son consistentes con el menor costo total del proyecto"/>
    <x v="1"/>
    <s v="El proyecto presentó un incremento extraordinario con respecto a los plazos recomendados, situación originada exclusivamente por la exigencias de la empresa sanitaria Aguas Chañar por encontrarse el proyecto fuera de su zona de operación. Estas exigencias provocaron seis paralizaciones de obra, las cuales suman 693 días. Adicionalmente, existió un aumento de plazo por 45 días producto de la demora y concreción en la ejecución del convenio 52 BIS, por parte de Aguas Chañar S.A., requisito indispensable para la conexión de aducción de agua. _x000a_Por otro lado, el proyecto tuvo costos inferiores a los considerados ex-ante, incluso cuando los plazos se extendieron considerablemente. La institución técnica no utilizó montos asociados a Gastos Administrativos._x000a_Con respecto a la magnitud, dada en unidades domiciliarias, no existieron variaciones respecto a lo considerado en el proyecto original._x000a_Finalmente, en esta iniciativa se verifica un factor de incertidumbre que se presenta en proyectos del sector recursos hídricos cuando hay participación de la empresa sanitaria Aguas Chañar por medio del articulo 52bis, ya que habitualmente la empresa modifica las condiciones de diseño o puntos de conexión, generando sobrecostos y/o prolongaciones de plazos, por tardanza en aprobar modificaciones o responder a requerimientos de las instituciones técnicas"/>
    <s v="MARIO ARDILES FUNES"/>
    <s v="SEREMI DE DESARROLLO SOCIAL REGION DE ATACAMA"/>
    <s v="LOURDES VELEZ"/>
    <s v="DEPARTAMENTO DE ESTUDIOS - MDS"/>
  </r>
  <r>
    <s v="30457128-0"/>
    <s v="CONSTRUCCION ELECTRIFICACIÓN SING VARIAS LOCALIDADES CAMARONES "/>
    <x v="15"/>
    <x v="15"/>
    <s v="ARICA - REGION XV "/>
    <s v="CAMARONES - REGION XV "/>
    <s v="15 - REGION DE ARICA Y PARINACOTA"/>
    <x v="8"/>
    <x v="10"/>
    <x v="15"/>
    <x v="1"/>
    <x v="1"/>
    <s v="GOBIERNO REGIONAL - REGION DE ARICA Y PARINACOTA"/>
    <s v="GOBIERNO REGIONAL"/>
    <s v="GOBIERNO REGIONAL"/>
    <s v="FINALIZADO"/>
    <x v="0"/>
    <s v="PERFIL"/>
    <s v="CAMARONES ES LA ÚNICA COMUNA DE LA REGIÓN QUE NO CUENTA CON SUMINISTRO DE ENERGÍA ELÉCTRICA LAS 24 HORAS DEL DÍA.  EL CONTAR CON DICHO SUMINISTRO PERMITIRÁ INCREMENTAR LAS POSIBILIDADES DE DESARROLLO DE SUS HABITANTES."/>
    <s v="EL PROYECTO CONSISTE EN LA CONSTRUCCIÓN DE UNA LÍNEA ELÉCTRICA DE MEDIA TENSIÓN DE APROXIMADAMENTE 130 KILÓMETROS, 8 KILÓMETROS DE RED DE BAJA TENSIÓN, 7 SUBESTACIONES DE DISTRIBUCIÓN PARA DOTAR DE ENERGÍA ELÉCTRICA A VARIAS LOCALIDADES DE LA COMUNA DE CAMARONES, CUYA CANTIDAD DE BENEFICIARIOS ES: MARQUIRAVE 4, GUATANAVE 45, GUAÑACAGUA 61, CODPA 75, TALTAPE 29, MAQUITA 7 Y CAMARONES 28, ADEMÁS DE SERVICIOS PÚBLICOS, LO QUE DA UN TOTAL DE 294 EMPALMES"/>
    <n v="249"/>
    <s v="PLAN ZONAS EXTREMAS"/>
    <s v=" "/>
    <s v=" "/>
    <m/>
    <m/>
    <m/>
    <m/>
    <m/>
    <m/>
    <m/>
    <m/>
    <m/>
    <m/>
    <s v=""/>
    <m/>
    <m/>
    <m/>
    <m/>
    <m/>
    <m/>
    <m/>
    <m/>
    <m/>
    <n v="17"/>
    <n v="26"/>
    <s v="Aumento de Plazo 1. Res. Afecta N° 1324 hasta el 15 de junio 2018._x000a_Aumento de Plazo 2. Res. Afecta N° 2587 hasta el 01 de octubre 2018. _x000a_Ambos aumentos para ubicar a beneficiarios."/>
    <n v="52.941176470588225"/>
    <s v="Variación del 50% al 100%"/>
    <n v="2"/>
    <n v="150"/>
    <m/>
    <m/>
    <m/>
    <m/>
    <m/>
    <m/>
    <m/>
    <m/>
    <m/>
    <m/>
    <m/>
    <m/>
    <n v="24"/>
    <n v="24"/>
    <n v="26"/>
    <n v="26"/>
    <n v="0"/>
    <s v="Aumento de Plazo 1. Res. Afecta N° 1324 hasta el 15 de junio 2018._x000a_Aumento de plazo 2. Res. Afecta N° 2587 hasta el 01 de octubre 2018. _x000a_Ambas para ubicar a beneficiarios."/>
    <n v="8.333333333333325"/>
    <n v="8.333333333333325"/>
    <s v="El plazo recomendado fue de 24 meses y el proyecto se ejecuto en 26, por lo que existió una variación de 8,33% respecto al plazo total recomendado. Esto es producto de la realización de 2 aumentos de plazo para ubicar a los beneficiarios del proyecto."/>
    <s v="Variación de 0 a 30%"/>
    <s v="Tres años"/>
    <s v="03/08/2016"/>
    <n v="2000000"/>
    <n v="0"/>
    <n v="2000000"/>
    <n v="2000000"/>
    <n v="0"/>
    <s v="El Convenio se aprueba por Resolución Afecta N° 121 del 04 de agosto 2016.- La fecha del Convenio es el 04 de agosto 2016.- por un monto de $3.373.217.000.-"/>
    <s v="BIP = SIGFE"/>
    <x v="3"/>
    <n v="294"/>
    <n v="282"/>
    <n v="95.918367346938766"/>
    <s v="- 5 soluciones no otorgadas, no se ubica a los beneficiarios._x000a_- 3 soluciones no abastecidas por falta de red._x000a_- 4 empalmes no abastecidos por falta de elementos.-"/>
    <s v="La variación respecto a la disminución de empalmes se debe a:_x000a_- 5 soluciones no otorgadas, no se ubica a los beneficiarios._x000a_- 3 soluciones no abastecidas por falta de red._x000a_- 4 empalmes no abastecidos por falta de elementos."/>
    <x v="1"/>
    <s v="La Comisión Receptora fue designada por Res. Exenta N° 3072 del 14 de noviembre 2018."/>
    <s v="21/11/2018"/>
    <s v="No se ha designado."/>
    <s v=""/>
    <s v="SI"/>
    <s v="20/12/2017"/>
    <s v="La empresa CGE está gestionando la Concesión Definitiva ante la SEC."/>
    <s v=""/>
    <x v="0"/>
    <s v="No se registra situaciones irregulares."/>
    <s v="ROBERTO  AHUMADA VILLANUEVA "/>
    <x v="104"/>
    <s v="CARLO ANGELLO  FOCACCI LE-BLANC"/>
    <s v="SEREMI DE DESARROLLO SOCIAL REGION DE ARICA Y PARINACOTA"/>
    <s v="LOURDES VELEZ"/>
    <s v="DEPARTAMENTO DE ESTUDIOS - MDS"/>
    <s v="14/04/2016"/>
    <s v="14/04/2016"/>
    <n v="0"/>
    <s v="08/07/2016"/>
    <n v="85"/>
    <s v="NA"/>
    <n v="0"/>
    <s v="03/08/2016"/>
    <n v="26"/>
    <s v="03/08/2016"/>
    <n v="26"/>
    <s v="03/08/2016"/>
    <n v="0"/>
    <s v="01/09/2016"/>
    <n v="29"/>
    <n v="140"/>
    <n v="140"/>
    <s v="Sin Observaciones"/>
    <s v="Convenio de Electrificación Rural Extensión de Red de Servicio Público."/>
    <n v="0"/>
    <s v=""/>
    <s v=""/>
    <s v=""/>
    <s v=""/>
    <s v=""/>
    <s v=""/>
    <s v="SI"/>
    <s v="SERVICIO"/>
    <s v="No se visualiza información de las etapas previas del proyecto."/>
    <n v="0"/>
    <n v="0"/>
    <n v="0"/>
    <n v="0"/>
    <n v="0"/>
    <n v="3231057"/>
    <n v="0"/>
    <n v="0"/>
    <n v="0"/>
    <n v="115514"/>
    <n v="3346571"/>
    <n v="0"/>
    <n v="0"/>
    <n v="0"/>
    <n v="0"/>
    <n v="0"/>
    <n v="3231057"/>
    <n v="0"/>
    <n v="0"/>
    <n v="0"/>
    <n v="115514"/>
    <n v="3346571"/>
    <s v="El Items Aporte Indirecto no corresponde, no es parte del proyecto"/>
    <n v="0"/>
    <n v="0"/>
    <n v="0"/>
    <n v="0"/>
    <n v="0"/>
    <n v="3088537"/>
    <n v="0"/>
    <n v="0"/>
    <n v="0"/>
    <n v="0"/>
    <n v="3088537"/>
    <s v="Se realizo menor pago por obras no realizadas."/>
    <n v="0"/>
    <n v="0"/>
    <n v="0"/>
    <n v="0"/>
    <n v="0"/>
    <n v="3088537"/>
    <n v="0"/>
    <n v="0"/>
    <n v="0"/>
    <n v="0"/>
    <n v="3088537"/>
    <s v="Se realizo menor pago por obras no realizadas."/>
    <n v="1088537"/>
    <x v="0"/>
    <n v="0"/>
    <n v="0"/>
    <n v="0"/>
    <n v="0"/>
    <n v="0"/>
    <n v="2000000"/>
    <n v="0"/>
    <n v="0"/>
    <n v="0"/>
    <n v="0"/>
    <n v="2000000"/>
    <n v="0"/>
    <n v="0"/>
    <n v="0"/>
    <n v="0"/>
    <n v="0"/>
    <n v="2113559"/>
    <n v="0"/>
    <n v="0"/>
    <n v="0"/>
    <n v="0"/>
    <n v="2113559"/>
    <s v=""/>
    <n v="0"/>
    <n v="0"/>
    <n v="0"/>
    <n v="0"/>
    <n v="0"/>
    <n v="3635619"/>
    <n v="0"/>
    <n v="0"/>
    <n v="0"/>
    <n v="129978"/>
    <n v="3765597"/>
    <n v="0"/>
    <n v="0"/>
    <n v="0"/>
    <n v="0"/>
    <n v="0"/>
    <n v="0"/>
    <n v="3564746"/>
    <n v="0"/>
    <n v="0"/>
    <n v="0"/>
    <n v="0"/>
    <n v="3564746"/>
    <n v="0"/>
    <n v="0"/>
    <n v="0"/>
    <n v="0"/>
    <n v="0"/>
    <n v="3263815"/>
    <n v="0"/>
    <n v="0"/>
    <n v="0"/>
    <n v="0"/>
    <n v="3263815"/>
    <n v="-5.3338421503947409"/>
    <n v="-13.325430204028732"/>
    <n v="-10.226704173347102"/>
    <n v="-8.4418637400813452"/>
    <m/>
    <n v="11573.812056737588"/>
    <n v="11573.812056737588"/>
    <s v="En relación a la única partida del proyecto (Obras Civiles) las cuales fueron una transferencia a través de un convenio con la empresa eléctrica, se visualiza que el valor recomendado es menor que el valor contrato y real. La diferencia entre el monto contratado y el real, se debe a una modificación del proyecto, donde existió una disminución de obra."/>
    <s v="Variación entre el -10% al -20%"/>
    <s v="Variación entre el -10% al -20%"/>
    <s v="Grande"/>
    <s v="Grande"/>
    <s v="YERKO RAUL CASANGA CHUPETEA"/>
    <x v="27"/>
    <s v="CARLO ANGELLO  FOCACCI LE-BLANC"/>
    <s v="SEREMI DE DESARROLLO SOCIAL REGION DE ARICA Y PARINACOTA"/>
    <s v="LOURDES VELEZ"/>
    <s v="DEPARTAMENTO DE ESTUDIOS - MDS"/>
    <s v="SI"/>
    <n v="3635619"/>
    <n v="-284763"/>
    <n v="-7.8325864178837215"/>
    <s v="Se redujo la longitud de líneas en dos sectores ahorrando $ 146.998.096.-_x000a_Se contabilizan 12 soluciones no abastecidas que suman  $ 137.682.409.-_x000a_Multas 3 UF al 03- de noviembre 2018         $                                      82.320.-_x000a_Valor total del descuento                                                                 284.762.825.-"/>
    <x v="0"/>
    <s v="NO"/>
    <m/>
    <m/>
    <m/>
    <m/>
    <s v="Existió una disminución de obra:_x000a_Se redujo la longitud de líneas en dos sectores ahorrando $ 146.998.096.-_x000a_Se contabilizan 12 soluciones no abastecidas que suman  $ 137.682.409.-_x000a_Multas 3 UF al 03- de noviembre 2018                                    $           82.320.-_x000a_Valor total del descuento                                                             $ 284.762.825.-"/>
    <x v="0"/>
    <s v="VAN PRIVADO"/>
    <n v="3795579"/>
    <n v="3498385.16"/>
    <n v="-7.8300001132896924"/>
    <x v="0"/>
    <s v=""/>
    <m/>
    <m/>
    <m/>
    <s v="En relación a los indicadores económicos, no se pudo obtener el beneficio y los costos de operación y mantención, por lo que se calcula con la variación que existió entre el valor recomendado y el real (Obras Civiles con el porcentaje de variación de la disminución del contrato , ya que es la única partida del proyecto). _x000a_La variación no es significativa, esta dentro de los rangos de tolerancia establecidos (+- 10%)."/>
    <x v="1"/>
    <s v="En relación al monto recomendado y al real, no hubo una diferencia significativa, sin embargo, en los plazos si hubo diferencia, llegando a mas del 30% de lo recomendado, por lo que es importante, en futuras obras eléctricas, analizar los tiempos que se proponen en el proyecto y cruzarlos con la experiencia de los proyectos ejecutado, con la intención de acercar la brecha entre lo recomendado y lo real._x000a_en relación a los indicadores económicos, no se pudo obtener información de los costos de manutención y operación, por lo que, no se pudo tener un VAN mas aproximado a lo real, se realiza estimación, sin embargo, el proyecto aun no entra en operación, por lo que, en un tiempo mas se verán reflejados los verdaderos valores de operación y manutención._x000a_La magnitud del proyecto disminuyó debido a que no fue posible ubicar a algunos beneficiarios de la iniciativa. _x000a_En relación al objetivo del proyecto, al no estar operativo, podríamos señalar que no se estaría cumpliendo hasta ahora."/>
    <s v="CARLO ANGELLO  FOCACCI LE-BLANC"/>
    <s v="SEREMI DE DESARROLLO SOCIAL REGION DE ARICA Y PARINACOTA"/>
    <s v="LOURDES VELEZ"/>
    <s v="DEPARTAMENTO DE ESTUDIOS - MDS"/>
  </r>
  <r>
    <s v="30115871-0"/>
    <s v="CONSTRUCCION ALCANTARILLADO Y DISPOSICION AGUAS SERVIDAS CHAPIQUIÑA"/>
    <x v="15"/>
    <x v="15"/>
    <s v="PARINACOTA - REGION XV "/>
    <s v="PUTRE - REGION XV "/>
    <s v="15 - REGION DE ARICA Y PARINACOTA"/>
    <x v="0"/>
    <x v="19"/>
    <x v="32"/>
    <x v="1"/>
    <x v="1"/>
    <s v="GOBIERNO REGIONAL - REGION DE ARICA Y PARINACOTA"/>
    <s v="GOBIERNO REGIONAL"/>
    <s v="GOBIERNO REGIONAL"/>
    <s v="FINALIZADO"/>
    <x v="0"/>
    <s v="PERFIL"/>
    <s v="CHAPIQUIÑA CARECE DE INFRAESTRUCTURA SANITARIA PARA LA RECOLECCIÓN Y TRATAMIENTO DE AGUAS SERVIDAS, NO SE CUENTA CON ESTE SERVICIO DE CARÁCTER BÁSICO, CON TODAS LAS CONSECUENCIAS SANITARIAS Y AMBIENTALES QUE TAL SITUACIÓN IMPLICA."/>
    <s v="EL PROYECTO CONSISTE EN LA CONSTRUCCIÓN DE LA RED DE ALCANTARILLADO PARA UNA EXTENSIÓN DE 2.223 ML CON COLECTORES DE DIÁMETRO 160, 180 Y 200 MM. CONSIDERANDO LA CONSTRUCCIÓN DE UNA PLANTA DE TRATAMIENTO PRIMARIO DE AGUAS SERVIDAS  MEDIANTE UNA FOSA SÉPTICA COLECTIVA CON UN VOLUMEN ÚTIL DE 26,3 M3 Y  UN SISTEMA DE DRENAJE CON  UNA SUPERFICIE DE 6.400 M2. SE CONTEMPLA UNA DOTACIÓN DE CONSUMO DE 100 LTS/HAB/DÍA Y UN CAUDAL DE CONSUMO PROMEDIO ACTUAL DE  180  M3/MES. "/>
    <n v="216"/>
    <s v="PLAN ZONAS EXTREMAS"/>
    <s v=" "/>
    <s v=" "/>
    <n v="8"/>
    <n v="7"/>
    <s v="Plazo recomendado de Contratación Consultoria: 6 meses (180 días)_x000a_Plazo real de contratación Consultoria: 9 meses (270 días)"/>
    <n v="-12.5"/>
    <m/>
    <m/>
    <m/>
    <m/>
    <m/>
    <m/>
    <s v=""/>
    <m/>
    <m/>
    <m/>
    <m/>
    <m/>
    <n v="1"/>
    <n v="0"/>
    <s v="Plazo real de giro de los gastos administrativas fue de un mes, en Noviembre del 2015."/>
    <n v="-100"/>
    <n v="8"/>
    <n v="9"/>
    <s v="1. El plazo inicial programado o recomendado fue de 6 meses (180 días)., según Contrato firmado con fecha 23 de Marzo 2016._x000a_2. El tiempo total de ejecución demando 272 días totales,equivalente a 9 meses, según Modificaciones de Contrato por Aumento de Plazo  de fechas 20 de Septiembre 2016 y 19 de Noviembre 2016, culminando el tiempo real de ejecución del contrato el 31 de Diciembre del 2016._x000a__x000a_Posteriormente se pudieron visualizar otros aumentos de plazo, pero que no tienen que ver con la ejecución de las obras, sino que por otros problemas constructivos ajenos al proyecto de alcantarillado propiamente tal, que derivo en atrasos en la Recepción Provisoria, mientas se resolvían los problemas señalados. "/>
    <n v="12.5"/>
    <s v="Variación de 0 a 30%"/>
    <n v="4"/>
    <n v="247"/>
    <m/>
    <m/>
    <m/>
    <m/>
    <m/>
    <m/>
    <m/>
    <m/>
    <m/>
    <m/>
    <m/>
    <m/>
    <n v="8"/>
    <n v="8"/>
    <n v="9"/>
    <n v="14"/>
    <n v="5"/>
    <s v="El Plazo Total de ejecución del proyecto sin tiempos muertos fue nueve meses._x000a_El Plazo Total de ejecución del proyecto con tiempos muertos fue nueve meses, es decir, el mismo tiempo. No hubieron tiempos muertos."/>
    <n v="12.5"/>
    <n v="75"/>
    <s v="En relación a los plazos señalados, el municipio informa que la obra se ejecutó en 9 meses, un 12,50% sobre el plazo recomendado, no existiendo tiempos muertos en el desarrollo del proyecto. Al parecer se visualiza como tiempo muerto, el tiempo desde que se traspasan los gastos administrativos (desde el gobierno regional) hasta que comienzan las obras civiles. situación que tiene una diferencia ya que con los gastos administrativos se realiza la licitación, y hasta que se adjudica la obra, pasan alrededor de 4 meses._x000a_El aumento del plazo total se debe a los aumentos de plazos solicitados por la empresa contratista debido a retrasos en el trazado de la obra, condiciones climáticas de la zona y retrasos en la autorización de los propietarios de las viviendas beneficiadas para instalación de cámaras domiciliarias."/>
    <s v="Variación del 50% al 100%"/>
    <s v="Dos Años"/>
    <s v="29/03/2016"/>
    <n v="585150"/>
    <n v="1800"/>
    <n v="586950"/>
    <n v="596951"/>
    <n v="-10001"/>
    <s v="1. El Contrato original se firmo con fecha 30 de Marzo  del 2016 por 180 días por un monto de $ 524.702.109.- . _x000a_2. Hubo una primera Modificación de Contrato por aumento de Obras de fecha 19 de Noviembre del 2016,  por un monto incremental de $ 49.747.712.-, totalizando un costo total de 574.449.821.-"/>
    <s v="BIP &lt; SIGFE"/>
    <x v="6"/>
    <n v="72"/>
    <n v="75"/>
    <n v="104.16666666666667"/>
    <s v="En definitiva se ejecutaron 75 Uniones Domiciliarias, tres (3) mas de las inicialmente previstas, por requerimiento de vecinos que inicialmente no habían sido considerados en el levantamiento de información inicial. "/>
    <s v="Las UD se incrementaron en 3 adicionales, considerando el interés que surgió en la comunidad una vez que visualizaron que el proyecto era una realidad."/>
    <x v="0"/>
    <s v="La Recepción Provisoria de las Obras fue realizada con fecha 23 de Noviembre 2017, &quot;Sin Observaciones&quot;, siendo aprobada mediante Decreto N° 1705 de fecha 28 de Noviembre 2017._x000a__x000a_En la primera Recepción efectuada se verificaron errores y observaciones menores, las que fueron subsanadas en el plazo de 15 días otorgados,  aprobándose la Recepción Provisoria Definitiva según Decreto 1705/2017, &quot;Sin Observaciones&quot;. "/>
    <s v="23/11/2017"/>
    <s v="La Recepción Definitiva y Final  de las Obras fue realizada con fecha 4 de Marzo del 2019, &quot;Sin Observaciones&quot;, siendo aprobada mediante Decreto N° 0426 de fecha 5 de Marzo  2019."/>
    <s v="04/03/2019"/>
    <s v="SI"/>
    <s v="01/12/2017"/>
    <s v="Del punto de vista técnico o de la Ingeniería  sanitaria, el Sistema de Alcantarillado esta operativo desde la Recepción Final de las Obras, después de todas las pruebas que se hicieron, constatándose que opera a la fecha con toda normalidad, sin problemas._x000a__x000a_Se produjeron problemas con algunos vecinos del pueblo por razones de otra índole, pero que no afectaron el funcionamiento del sistema._x000a__x000a_Un problema observado es el reducido numero de conexiones domiciliarais de la población, es decir, no existe una plena utilización de las instalaciones. "/>
    <s v=""/>
    <x v="0"/>
    <s v="Del punto de vista positivo, cabe destacar el interés de la población por contar con un sistema de alcantarillado, aun considerando el bajo numero de instalaciones particulares._x000a__x000a_Como aspecto deficitario cabe señalar  los problemas que tuvo la Consultora a raíz de daños generados en muchas viviendas como consecuencia del uso de material privado (arena, tierra) para las excavaciones, roturas de matrices y arranques de agua potable, de cableado eléctrico, etc., es decir, hubo mucho descuido y desorden en el trabajo de la Empresa, lo que obligo el pago de compensaciones económicas y materiales."/>
    <s v="PATRICIO NEGRÓN RÍOS"/>
    <x v="68"/>
    <s v="CARLO ANGELLO  FOCACCI LE-BLANC"/>
    <s v="SEREMI DE DESARROLLO SOCIAL REGION DE ARICA Y PARINACOTA"/>
    <s v="LOURDES VELEZ"/>
    <s v="DEPARTAMENTO DE ESTUDIOS - MDS"/>
    <s v="03/09/2013"/>
    <s v="07/02/2014"/>
    <n v="157"/>
    <s v="14/07/2015"/>
    <n v="522"/>
    <s v="01/11/2015"/>
    <n v="110"/>
    <s v="24/03/2016"/>
    <n v="144"/>
    <s v="24/03/2016"/>
    <n v="144"/>
    <s v="29/03/2016"/>
    <n v="5"/>
    <s v="02/06/2016"/>
    <n v="65"/>
    <n v="1003"/>
    <n v="846"/>
    <s v="Sin Observaciones"/>
    <s v="A SUMA ALZADA SIN REAJUSTE"/>
    <n v="1"/>
    <s v="NO"/>
    <s v="MUNICIPIO"/>
    <s v="NO"/>
    <s v="MUNICIPIO"/>
    <s v="NO"/>
    <s v="MUNICIPIO"/>
    <s v="SI"/>
    <s v="MUNICIPIO"/>
    <s v="la etapa de Prefactibilidad, Factibilidad y Diseño se realizo a través del programa de acciones concurrentes perteneciente a la Subdere y que transfiere a las Municipalidades para su aplicación."/>
    <n v="14713"/>
    <n v="0"/>
    <n v="0"/>
    <n v="0"/>
    <n v="1537"/>
    <n v="366111"/>
    <n v="0"/>
    <n v="0"/>
    <n v="0"/>
    <n v="0"/>
    <n v="382361"/>
    <n v="14932"/>
    <n v="0"/>
    <n v="0"/>
    <n v="0"/>
    <n v="1560"/>
    <n v="371551"/>
    <n v="0"/>
    <n v="0"/>
    <n v="0"/>
    <n v="0"/>
    <n v="388043"/>
    <s v="Sin Observaciones"/>
    <n v="22327"/>
    <n v="0"/>
    <n v="0"/>
    <n v="0"/>
    <n v="1800"/>
    <n v="574450"/>
    <n v="0"/>
    <n v="0"/>
    <n v="0"/>
    <n v="0"/>
    <n v="598577"/>
    <s v="Se genero mayor Contrato en el Ítems Consultorías y aumento el monto de contrato de obras civiles"/>
    <n v="20700"/>
    <n v="0"/>
    <n v="0"/>
    <n v="0"/>
    <n v="1800"/>
    <n v="574450"/>
    <n v="0"/>
    <n v="0"/>
    <n v="0"/>
    <n v="0"/>
    <n v="596950"/>
    <s v="En el Items Consultoría se generaron gastos menores al contratado"/>
    <n v="-1"/>
    <x v="1"/>
    <n v="20700"/>
    <n v="0"/>
    <n v="0"/>
    <n v="0"/>
    <n v="1800"/>
    <n v="574451"/>
    <n v="0"/>
    <n v="0"/>
    <n v="0"/>
    <n v="0"/>
    <n v="596951"/>
    <n v="21876"/>
    <n v="0"/>
    <n v="0"/>
    <n v="0"/>
    <n v="1940"/>
    <n v="606500"/>
    <n v="0"/>
    <n v="0"/>
    <n v="0"/>
    <n v="0"/>
    <n v="630316"/>
    <s v=""/>
    <n v="25206"/>
    <n v="0"/>
    <n v="0"/>
    <n v="0"/>
    <n v="1891"/>
    <n v="591762"/>
    <n v="0"/>
    <n v="0"/>
    <n v="0"/>
    <n v="0"/>
    <n v="618859"/>
    <n v="618994"/>
    <n v="21875"/>
    <n v="0"/>
    <n v="0"/>
    <n v="0"/>
    <n v="1940"/>
    <n v="607068"/>
    <n v="0"/>
    <n v="0"/>
    <n v="0"/>
    <n v="0"/>
    <n v="630883"/>
    <n v="21875"/>
    <n v="0"/>
    <n v="0"/>
    <n v="0"/>
    <n v="1940"/>
    <n v="607068"/>
    <n v="0"/>
    <n v="0"/>
    <n v="0"/>
    <n v="0"/>
    <n v="630883"/>
    <n v="1.9429304575032447"/>
    <n v="1.9429304575032447"/>
    <n v="2.5865128210327715"/>
    <n v="0"/>
    <n v="1.9206971311515053"/>
    <n v="8411.7733333333326"/>
    <n v="8094.24"/>
    <s v="Los montos contratados y costos reales de la iniciativa no tuvieron variaciones significativas en relación a los montos recomendados.  Si bien obras civiles presentó una modificación de contrato en relación a aumento de costos, la variación con respecto a lo gastado no tiene variación significativa. _x000a_En relación a los indicadores económicos de la iniciativa, luego de haber actualizado los valores, se puede apreciar que hubo un aumento del 2,59% , esto debido a que el valor adjudicado fue mayor al valor recomendado._x000a_El proyecto tuvo una reevaluación, por lo que hubo que actualizar los valores de las partidas debido al tiempo que había pasado (del año 2013 al  2015)._x000a_Finalmente, en relación a la modificación menor a 10%, el contrato tuvo un monto recomendado, al año 2016 que fue el año que se realizó la modificación, de M$585.736, y el monto de la modificación fue de M$ 49.748, siendo menor al 10% (8,49%)."/>
    <s v="Variación de 0 a +-10%"/>
    <s v="Variación de 0 a +-10%"/>
    <s v="Mediano"/>
    <s v="Mediano"/>
    <s v="YERKO RAUL CASANGA CHUPETEA"/>
    <x v="27"/>
    <s v="CARLO ANGELLO  FOCACCI LE-BLANC"/>
    <s v="SEREMI DE DESARROLLO SOCIAL REGION DE ARICA Y PARINACOTA"/>
    <s v="LOURDES VELEZ"/>
    <s v="DEPARTAMENTO DE ESTUDIOS - MDS"/>
    <s v="SI"/>
    <n v="470466"/>
    <n v="49748"/>
    <n v="10.574196647579209"/>
    <s v="Se produjo un aumento de obras por $ 49.747.712, equivalente al 9,48% del  valor del contrato original."/>
    <x v="0"/>
    <s v="SI"/>
    <n v="1"/>
    <n v="470466"/>
    <n v="618994"/>
    <n v="31.570400411506895"/>
    <s v="En relación a la modificación menor a 10%, el contrato tuvo un monto recomendado, al año 2016 que fue el año que se realizo la modificación, de M$585.736, y el monto de la modificación fue de M$ 49.748, siendo menor al 10% (8,49%), por lo que, se debe corregir la variación señala de 10,57%._x000a_En relación a la Reevaluación, hubo que actualizar los valores de las partidas debido al tiempo que había pasado (del año 2013 al  2015)."/>
    <x v="1"/>
    <s v="CAE / USUARIO EQUIVALENTE"/>
    <n v="400396"/>
    <n v="377455"/>
    <n v="-5.7295777180591205"/>
    <x v="0"/>
    <s v="VALOR ACTUALIZADO COSTOS INV. OPER. Y MANTEN."/>
    <n v="480475"/>
    <n v="471819"/>
    <n v="-1.8015505489359485"/>
    <s v="En relación a los indicadores económicos de la iniciativa, luego de haber actualizado los valores, se puede apreciar que existe una variación negativa, esto debido a que el valor adjudicado fue menor al recomendado. En relación al CAE/Usuario Equivalente, presento la mayor variación debido a que se aumento el numero de beneficiarios durante la ejecución del proyecto."/>
    <x v="0"/>
    <s v="En relación a los plazos, la iniciativa tuvo un aumento de 12,5% respecto al plazo total recomendado. Esta situación se debe principalmente a modificaciones de contrato producto de las condiciones climáticas de la zona, retrasos en el trazado de la obra y en la obtención de los permisos de los propietarios de las viviendas beneficiadas para la instalación de las cámaras domiciliarias. _x000a_Los costos del proyecto no tuvieron variaciones significativas en relación a los montos recomendados. El contrato de obras civiles tuvo un aumento, que se reflejó en una modificación inferior al 10%, dentro del rango considerado como aceptable. El proyecto tuvo una reevaluación, por lo que hubo que actualizar los valores de las partidas debido al tiempo que había pasado (del año 2013 al  2015)._x000a_Con respecto a la magnitud, esta aumentó en tres unidades domiciliarias adicionales considerando el interés que surgió en la comunidad una vez que visualizaron que el proyecto era una realidad._x000a_Finalmente, es importante comentar que el proyecto cumplió su objetivo, que era dotar a la comunidad de chapiquiña con un sistema de tratamiento de aguas servidas, donde cuyo objetivo se llevo a cabo dentro de los valores recomendados."/>
    <s v="CARLO ANGELLO  FOCACCI LE-BLANC"/>
    <s v="SEREMI DE DESARROLLO SOCIAL REGION DE ARICA Y PARINACOTA"/>
    <s v="LOURDES VELEZ"/>
    <s v="DEPARTAMENTO DE ESTUDIOS - MDS"/>
  </r>
  <r>
    <s v="30446373-0"/>
    <s v="CONSTRUCCION CENTRO COMUNITARIO DE SALUD FAMILIAR DE GAMBOA, CASTRO"/>
    <x v="6"/>
    <x v="6"/>
    <s v="CHILOE"/>
    <s v="CASTRO"/>
    <s v="10 - REGION DE LOS LAGOS"/>
    <x v="1"/>
    <x v="1"/>
    <x v="1"/>
    <x v="0"/>
    <x v="0"/>
    <s v="MINISTERIO DE SALUD"/>
    <s v="MINISTERIO DE SALUD"/>
    <s v="MINISTERIO"/>
    <s v="FINALIZADO"/>
    <x v="0"/>
    <s v="PERFIL"/>
    <s v="LA IMPOSIBILIDAD DE PODER REALIZAR TODAS LAS PRESTACIONES QUE LA CANASTA DE SALUD FAMILIAR CONTEMPLA  SOBRE TODO ACTIVIDADES DE TIPO PREVENTIVO Y PROMOCIONAL  A LA POBLACIÓN DEL SECTOR DE NERCON Y GAMBOA  LO QUE IMPACTA EN LA BAJA ADHERENCIA A  LOS TRATAMIENTOS Y LA COMPENSACIÓN DE LOS CRÓNICOS."/>
    <s v="SE CONSTRUIRA UN ESTABLECIMIENTO ASISTENCIAL EL QUE CONTARÁ CON: 1 BOX MULTIPROPÓSITO, 1 BOX DENTAL, 1 GINECO-OBSTETRICO, MÁS BAÑO, 1 BOX CONSULTA, 1 BOX PROCEDIMIENTOS, MAS RECINTOS FIJOS Y DE APOYO DE ACUERDO AL PROGRAMA DE RECINTOS ESTABLECIDO POR MINSAL.  SE CONSIDERA ADEMÁS LA CONTRATACIÓN DE ASESORÍA PARA LA INSPECCIÓN DE LA OBRA, PAGO DE PERMISOS DE EDIFICACIÓN  Y LA ADQUISICIÓN DEL EQUIPAMIENTO ESTABLECIDO PARA ESTE TIPO DE ESTABLECIMIENTO ASISTENCIAL."/>
    <n v="4654"/>
    <s v=" "/>
    <s v=" "/>
    <s v=" "/>
    <n v="8"/>
    <n v="10"/>
    <s v="El plazo se extiende por sobre lo programado ya que inicialmente se cancelo la consulto ría de un revisor independiente y el plazo de término obedece al término del contrato del Asesor técnico de Obra."/>
    <n v="25"/>
    <n v="3"/>
    <n v="9"/>
    <s v="Algunos retrasos de los proveedores incrementaron el plazo por sobre lo programado"/>
    <n v="200"/>
    <n v="3"/>
    <n v="4"/>
    <s v="Las gestiones de pago extendieron el plazo programado en un mes mas"/>
    <n v="33.333333333333329"/>
    <m/>
    <m/>
    <m/>
    <m/>
    <n v="7"/>
    <n v="12"/>
    <s v="Los gastos administrativos se ejecutaron a lo largo de la etapa de ejecución por lo cual el plazo se incrementó en cinco meses por sobre lo programado"/>
    <n v="71.428571428571416"/>
    <n v="7"/>
    <n v="7"/>
    <s v="Se suscribe contrato con fecha 12 de enero de 2017 por un monto de $452.967.020, el cual fue aprobado mediante Resolución exenta 138 de fecha 17 de enero de 2017 y se establece un plazo de ejecución de 180 días corridos desde la fecha de entrega de terreno, la cual se realiza el 23 de enero de 2017. Luego mediante Resolución exenta N°6060 de fecha 14 de julio de 2017 se aprueba aumento de plazo de 44 días . Mediante Resolución 7172 de fecha 22 de agosto de 2017 se aprueba aumento de obras correspondiente a la nota de cambio N°7 por un monto de $1.234.632, correspondiente a un 0,27% del monto del contrato original."/>
    <n v="0"/>
    <s v="Sin variación"/>
    <n v="1"/>
    <n v="44"/>
    <m/>
    <m/>
    <m/>
    <m/>
    <m/>
    <m/>
    <m/>
    <m/>
    <n v="3"/>
    <n v="0"/>
    <s v="No se incurrió en gastos en este ítem dado que el permiso fue cancelado por la Ilustre Municipalidad de Castro"/>
    <n v="-100"/>
    <n v="13"/>
    <n v="13"/>
    <n v="18"/>
    <n v="18"/>
    <n v="0"/>
    <s v="Se suscribe contrato con fecha 12 de enero de 2017 por un monto de $452.967.020, el cual fue aprobado mediante Resolución exenta 138 de fecha 17 de enero de 2017 y se establece un plazo de ejecución de 180 días corridos desde la fecha de entrega de terreno, la cual se realiza el 23 de enero de 2017. Luego mediante Resolución exenta N°6060 de fecha 14 de julio de 2017 se aprueba aumento de plazo de 44 días . Mediante Resolución 7172 de fecha 22 de agosto de 2017 se aprueba aumento de obras correspondiente a la nota de cambio N°7 por un monto de $1.234.632, correspondiente a un 0,27% del monto del contrato original."/>
    <n v="38.46153846153846"/>
    <n v="38.46153846153846"/>
    <s v="El proyecto tuvo una duración total de 18 meses, un 36,46% sobre el plazo total recomendado y sin presencia de tiempo de tiempos muertos. Los items que ocasionaron la mayor variación en los plazos entre la ejecución y lo recomendado fue en equipamiento y equipos, aumentos de 206.67% y 42.22% respectivamente. La adquisición de estos se comenzó cuando la obra estaba terminándose y algunos artículos se compraron recién en el año 2018. Esto incremento en forma considerable el tiempo de la habilitación del CECOSF._x000a_En los proyectos de salud es común que se extiendan  los plazos en la adquisición de todo el equipamiento debido a que se realizan varios llamados a licitación y no siempre llegan las ofertas con todos los artículos estipulados en las bases. _x000a_Consultoría tuvo un aumento de 27,08% respecto al plazo recomendado debido a que inicialmente se cancelo la consultoría de un profesional independiente y el plazo de término obedece al término del contrato del Asesor técnico de Obra._x000a_Gastos administrativos tuvo un aumento de 73.81% en relación a lo recomendado. Esto se debe a que este ítem se utilizó a lo largo de la etapa de ejecución,  aumentando el plazo en cinco meses por sobre lo recomendado._x000a_Finalmente, obras civiles, a pesar de existir una modificación de contrato que aumentó el plazo de ejecución en 44 días, no tuvo una variación significativa respecto al plazo recomendado, en tanto que, el ítem otros gastos no fue utilizado."/>
    <s v="Variación de 30% al 50%"/>
    <s v="Dos Años"/>
    <s v="23/01/2017"/>
    <n v="532804"/>
    <n v="1146"/>
    <n v="533950"/>
    <n v="533948"/>
    <n v="2"/>
    <s v="Se suscribe contrato con fecha 12 de enero de 2017 por un monto de $452.967.020, el cual fue aprobado mediante Resolución exenta 138 de fecha 17 de enero de 2017 y se establece un plazo de ejecución de 180 días corridos desde la fecha de entrega de terreno, la cual se realiza el 23 de enero de 2017. Luego mediante Resolución exenta N°6060 de fecha 14 de julio de 2017 se aprueba aumento de plazo de 44 días . Mediante Resolución 7172 de fecha 22 de agosto de 2017 se aprueba aumento de obras correspondiente a la nota de cambio N°7 por un monto de $1.234.632, correspondiente a un 0,27% del monto del contrato original."/>
    <s v="BIP = SIGFE"/>
    <x v="1"/>
    <n v="268"/>
    <n v="268"/>
    <n v="100"/>
    <s v="La variación entre la magnitud recomendada y corregida se debe a que el permiso de edificación incluye las áreas de acceso exterior y el recinto del grupo electrógeno. en 17 y 14 metros cuadrados respectivamente."/>
    <s v="El diseño es el tipo elaborado por MINSAL y No hubo cambios en el diseño tipo._x000a_La variación entre la magnitud recomendada (237 m2) y real se debe a que el permiso de edificación incluye las áreas de acceso exterior y el recinto del grupo electrógeno. en 17 y 14 metros cuadrados respectivamente."/>
    <x v="2"/>
    <s v="Con fecha 25 de Septiembre de 2017 se emite acta de recepción provisoria la cual presenta observaciones generales relativas a terminaciones y retiro de escombros."/>
    <s v="25/09/2017"/>
    <s v="El Departamento de Obras de la Municipalidad de Castro emite el certificado de recepción definitiva de obras N°226 de fecha 23 de octubre de 2017, con 268 metros cuadrados."/>
    <s v="23/10/2017"/>
    <s v="SI"/>
    <s v="12/01/2018"/>
    <s v="A la fecha no se presentan situaciones que perjudiquen la normal operación del recinto"/>
    <s v=""/>
    <x v="0"/>
    <s v="Como servicio post venta se resolvieron filtraciones en el estanque de agua"/>
    <s v="BERNARDITA NAVARRO VARNET"/>
    <x v="105"/>
    <s v="XIMENA TRONCOSO TAPIA"/>
    <s v="SEREMI DE DESARROLLO SOCIAL REGION DE LOS LAGOS"/>
    <s v="LOURDES VELEZ"/>
    <s v="DEPARTAMENTO DE ESTUDIOS - MDS"/>
    <s v="05/04/2016"/>
    <s v="05/04/2016"/>
    <n v="0"/>
    <s v="24/06/2016"/>
    <n v="80"/>
    <s v="01/12/2016"/>
    <n v="160"/>
    <s v="12/01/2017"/>
    <n v="42"/>
    <s v="12/01/2017"/>
    <n v="42"/>
    <s v="23/01/2017"/>
    <n v="11"/>
    <s v="22/02/2017"/>
    <n v="30"/>
    <n v="323"/>
    <n v="323"/>
    <s v="Se realizaron dos procesos licitatorios, adjudicando en el segundo de ellos"/>
    <s v="A SUMA ALZADA SIN REAJUSTE"/>
    <n v="2"/>
    <s v=""/>
    <s v=""/>
    <s v=""/>
    <s v=""/>
    <s v=""/>
    <s v=""/>
    <s v="SI"/>
    <s v="SERVICIO"/>
    <s v="Esta iniciativa forma parte del programa de gobierno de Michelle Bachelet._x000a_Se postulaba a etapa de ejecución con un diseño tipo elaborado por MINSAL._x000a_La presentación del estudio preinversional se realizaba de acuerdo con un  instructivo establecido entre MINSAL Y el Ministerio de Desarrollo Social"/>
    <n v="12068"/>
    <n v="20228"/>
    <n v="39451"/>
    <n v="0"/>
    <n v="1916"/>
    <n v="394520"/>
    <n v="0"/>
    <n v="0"/>
    <n v="862"/>
    <n v="0"/>
    <n v="469045"/>
    <n v="12068"/>
    <n v="20228"/>
    <n v="39451"/>
    <n v="0"/>
    <n v="1916"/>
    <n v="394520"/>
    <n v="0"/>
    <n v="0"/>
    <n v="862"/>
    <n v="0"/>
    <n v="469045"/>
    <s v="No existen observaciones al financiamiento de la inversión"/>
    <n v="17820"/>
    <n v="20184"/>
    <n v="39257"/>
    <n v="0"/>
    <n v="1146"/>
    <n v="455542"/>
    <n v="0"/>
    <n v="0"/>
    <n v="0"/>
    <n v="0"/>
    <n v="533949"/>
    <s v="No existe registro de gastos sin contrato"/>
    <n v="17820"/>
    <n v="20185"/>
    <n v="39257"/>
    <n v="0"/>
    <n v="1147"/>
    <n v="455542"/>
    <n v="0"/>
    <n v="0"/>
    <n v="0"/>
    <n v="0"/>
    <n v="533951"/>
    <s v="La diferencia con el SIGFE se produce por los gastos administrativos los cuales , están debidamente ingresados al BIP como gasto en diciembre de 2016 por M$131 y en el año 2017 con  M$941 y M$74 en los meses de febrero y diciembre respectivamente."/>
    <n v="3"/>
    <x v="1"/>
    <n v="17820"/>
    <n v="20181"/>
    <n v="39258"/>
    <n v="0"/>
    <n v="1147"/>
    <n v="455542"/>
    <n v="0"/>
    <n v="0"/>
    <n v="0"/>
    <n v="0"/>
    <n v="533948"/>
    <n v="18394"/>
    <n v="20699"/>
    <n v="40279"/>
    <n v="0"/>
    <n v="1182"/>
    <n v="467351"/>
    <n v="0"/>
    <n v="0"/>
    <n v="0"/>
    <n v="0"/>
    <n v="547905"/>
    <s v="No se presentaron situaciones importantes de destacar"/>
    <n v="13579"/>
    <n v="22761"/>
    <n v="44391"/>
    <n v="0"/>
    <n v="2156"/>
    <n v="443918"/>
    <n v="0"/>
    <n v="0"/>
    <n v="970"/>
    <n v="0"/>
    <n v="527775"/>
    <n v="0"/>
    <n v="18394"/>
    <n v="20702"/>
    <n v="40278"/>
    <n v="0"/>
    <n v="1179"/>
    <n v="467352"/>
    <n v="0"/>
    <n v="0"/>
    <n v="0"/>
    <n v="0"/>
    <n v="547905"/>
    <n v="18394"/>
    <n v="20702"/>
    <n v="40278"/>
    <n v="0"/>
    <n v="1179"/>
    <n v="467352"/>
    <n v="0"/>
    <n v="0"/>
    <n v="0"/>
    <n v="0"/>
    <n v="547905"/>
    <n v="3.8141253375017836"/>
    <n v="3.8141253375017836"/>
    <n v="5.2789028604381949"/>
    <n v="0"/>
    <m/>
    <n v="2044.4216417910447"/>
    <n v="1743.8507462686566"/>
    <s v="La iniciativa no tuvo variaciones significativas entre los costos reales y lo recomendados respecto a los montos originalmente recomendados.  Sólo los ítems Consultorías y Gastos Administrativos registraron variaciones significativas de sus gastos reales en relación a lo recomendado, de 34,46% y -45,32% respectivamente.  En el ítem Consultoría hubo una asesoría que no se ejecutó, la cual podría ser eventual causa de la reducción de costos para este ítem. _x000a_El ítem Obras Civiles registró un aumento de 5,28% de sus gastos reales respecto a lo recomendado, lo cual se debe a una modificación de contrato orientada a un aumento de obras para reforzar elementos no estructurales de la obras, como cielos y tabiques. _x000a_El proyecto no tuvo reevaluaciones, pero si una modificación de 6.91%, dentro del rango considerado como aceptable del 10%. Este aumento se debe a las modificaciones de contrato en el ítem Obras Civiles ya descrito. "/>
    <s v="Variación de 0 a +-10%"/>
    <s v="Variación de 0 a +-10%"/>
    <s v="Mediano"/>
    <s v="Mediano"/>
    <s v="BERNARDITA NAVARRO VARNET"/>
    <x v="1"/>
    <s v="XIMENA TRONCOSO TAPIA"/>
    <s v="SEREMI DE DESARROLLO SOCIAL REGION DE LOS LAGOS"/>
    <s v="LOURDES VELEZ"/>
    <s v="DEPARTAMENTO DE ESTUDIOS - MDS"/>
    <s v="SI"/>
    <n v="527775"/>
    <n v="36482"/>
    <n v="6.9124153285017291"/>
    <s v="La variación en moneda presupuestaria 2018 son de M$36.482 que es la diferencia entre el monto de la inversión y el gasto, dado por el ítem obras civiles principalmente"/>
    <x v="0"/>
    <s v="NO"/>
    <m/>
    <m/>
    <m/>
    <m/>
    <s v="No tuvo reevaluaciones, si una modificación inferior al 10%. "/>
    <x v="0"/>
    <s v="COSTO EQUIVALENTE POR PERSONA"/>
    <n v="34"/>
    <n v="34"/>
    <n v="0"/>
    <x v="1"/>
    <s v=""/>
    <m/>
    <m/>
    <m/>
    <s v="El diseño es el tipo elaborado por MINSAL el aumento en la superficie recomendada se debió a que esta no considero la superficie de los estacionamientos y unas bodegas."/>
    <x v="1"/>
    <s v="Esta iniciativa tuvo variaciones importantes en los plazos de ejecución entre lo recomendado y lo real. Los items que ocasionaron la mayor variación fue en equipamiento y equipos, debido a que la adquisición de estos comenzó cuando la obra estaba terminándose y algunos artículos se compraron recién en el año 2018. Esta situación incrementó el tiempo de habilitación de la obra. Obras Civiles, a pesar de existir una modificación de contrato que aumentó el plazo de ejecución en 44 días, no tuvo una variación significativa respecto al plazo recomendado._x000a_En relación a los costos, no hubo variaciones significativas entre lo gastado y lo recomendado. No hubo reevaluación, pero si una modificación inferior al 10% debido a modificaciones en el contrato de obras civiles. _x000a_En cuanto a la magnitud de la iniciativa, esta no tuvo modificaciones, construyéndose los 268 metros cuadrados estipulados originalmente. _x000a_Finalmente, la obra tiene recepción definitiva por parte del municipio con fecha 23-10-2017, no tiendo observaciones o situaciones que afecten el normal funcionamiento del CECOSF."/>
    <s v="XIMENA TRONCOSO TAPIA"/>
    <s v="SEREMI DE DESARROLLO SOCIAL REGION DE LOS LAGOS"/>
    <s v="LOURDES VELEZ"/>
    <s v="DEPARTAMENTO DE ESTUDIOS - MDS"/>
  </r>
  <r>
    <s v="30283175-0"/>
    <s v="CONSTRUCCION RED CICLOVIAS OSORNO"/>
    <x v="6"/>
    <x v="6"/>
    <s v="OSORNO"/>
    <s v="OSORNO"/>
    <s v="10 - REGION DE LOS LAGOS"/>
    <x v="7"/>
    <x v="7"/>
    <x v="64"/>
    <x v="0"/>
    <x v="0"/>
    <s v="SERVICIO VIVIENDA Y URBANIZACION REGION DE LOS LAGOS"/>
    <s v="MINISTERIO DE VIVIENDA Y URBANISMO"/>
    <s v="MINISTERIO"/>
    <s v="FINALIZADO"/>
    <x v="0"/>
    <s v="DISEÑO"/>
    <s v="AJUSTAR EL DISEÑO ESTABLECIDO POR SECTRA AL PLAN DE CICLOVIAS DE CORTO PLAZO DE OSORNO A LA PERTINENCIA DE USO Y LAS RECOMENDACIONES DE DISEÑO ESTABLECIDAD POR EL MINVU PARA EL DESARROLLO DE LA MEDIDA PRESIDENCIAL DEL PLAN CICLOVIAS 190 KMS."/>
    <s v="CONSIDERA LA CONSTRUCCIÓN DE LA PRIMERA ETAPA DE LA RED DE CICLOVIAS DE LA CIUDAD DE OSORNO , LAS PRINCIPALES PARTIDAS SON: CICLOVIAS DE HORMIGÓN PIGMENTADO (10,4 KM), LUMINARIAS LED, SEÑALETICA Y DEMARCACIÓN VIAL, BICIESTACIONAMIENTOS Y CONTADORES DE BICICLETAS."/>
    <n v="150000"/>
    <s v=" "/>
    <s v=" "/>
    <s v=" "/>
    <n v="12"/>
    <n v="0"/>
    <s v="En el Ítem Consultorías se contempla el Diseño de este proyecto por un monto total de M$48.000. Durante el año 2015 se pago M$24.000 y durante el año 2016 se pagó M$24.000._x000a__x000a_El primer pago de Consultorías fue con fecha 30.10.2015 por el monto de M$9.600._x000a__x000a_Se especifica el detalle de los gastos del item consultorias correspondiente a la etapa de diseño, solo a modo informativo ya que terminada la etapa de diseño se licito y adjudico la etapa de ejecucion durante el mismo año. No se ejecutaron gastos asociados a las consultorias de la etapa de ejecucion."/>
    <n v="-100"/>
    <m/>
    <m/>
    <m/>
    <m/>
    <m/>
    <m/>
    <s v=""/>
    <m/>
    <m/>
    <m/>
    <m/>
    <m/>
    <n v="4"/>
    <n v="0"/>
    <s v="El primer gasto por concepto de Gastos Administrativos fue de M$980,249 con fecha 30.04.2015. El último gasto por concepto de gastos administrativos fue de M$978,659 con fecha 31.12.2016"/>
    <n v="-100"/>
    <n v="12"/>
    <n v="14"/>
    <s v="La obra fue iniciada con fecha 28.12.2016 con un plazo contractual de 420 días corridos, sin modificaciones en su plazo, siendo su fecha de término contractual el 21.02.2018."/>
    <n v="16.666666666666675"/>
    <s v="Variación de 0 a 30%"/>
    <n v="0"/>
    <n v="0"/>
    <m/>
    <m/>
    <m/>
    <m/>
    <m/>
    <m/>
    <m/>
    <m/>
    <m/>
    <m/>
    <m/>
    <m/>
    <n v="12"/>
    <n v="12"/>
    <n v="14"/>
    <n v="14"/>
    <n v="0"/>
    <s v="La obra fue ejecutada con una plazo de 420 días corridos, sin modificaciones en su plazo contractual"/>
    <n v="16.666666666666675"/>
    <n v="16.666666666666675"/>
    <s v="La obras del proyecto fueron ejecutadas dentro del plazo estipulado en el contrato, no existiendo aumentos de plazos. "/>
    <s v="Variación de 0 a 30%"/>
    <s v="Dos Años"/>
    <s v="28/12/2016"/>
    <n v="3610647"/>
    <n v="1680"/>
    <n v="3612327"/>
    <n v="3572015"/>
    <n v="40312"/>
    <s v="En el ítem obras civiles se pagó en el año 2016 M$152.053, el año 2017 M$2.766.437 y el año 2018 M$692.156,029. Esta misma cantidad M$3.610.646,026 se refleja en Sigfe según detalle presentado en carpeta digital que se adjunta en Informe &quot;Pagos Registrados en SIGFE años 2016 - 2017 - 2018&quot;_x000a__x000a_Los gastos administrativos de este proyecto es de M$1.680 durante el año 2016, cuyo primer gasto de M$701 se pagó en Noviembre 2016 y M$979 en diciembre 2016._x000a__x000a_La obra fue contratada mediante Resolución N°026 de fecha 08.11.2016, con toma de Razón por parte de Contraloría Regional con fecha 29.11.2016, protocolizada con fecha 05.12.2016, por el monto de M$3.3347.126,128 de los cuales M$2.567.126,128 corresponden a valor de la obra y M$780.000 a valor proforma, con un plazo inicial de 420 días corridos, iniciada el 28.12.2017 siendo su fecha de término contractual el 21.02.2018. Sin modificaciones en su plazo._x000a__x000a_La obra presenta las siguientes modificaciones de obras:_x000a__x000a_Mediante resolución Exenta N°2975 del 31.10.2017 se modifica el monto del contrato, principalmente relacionadas con el tránsito vehicular en los puntos donde las calles que lo cruzan van intersectando a las ciclo vías, por lo que debía realizarse modificaciones geométricas en estos cuellos con diferencia de M$0 de variación. Asimismo, se modifican los montos finales de valores proforma, relacionados principalmente con el proyecto de iluminación de la obra, produciéndose una diferencia de M$168.515,629 de aumento del monto del contrato._x000a__x000a_Mediante resolución Exenta N°519 del 31.01.2018 se modifica el monto del contrato, según informe 27 de fecha 09.08.2017 produciéndose una diferencia de aumento del contrato de M$152.053 que fueron anticipados a Saesa por la cotización de partidas correspondientes a alumbrado público que finalmente no se materializaron, debiendo dicha empresa reintegrar este monto al Ministerio._x000a__x000a_Mediante resolución Exenta N°1197 del 27.03.2018 se autoriza modificación de obra, con diferencia M$0 en el monto del contrato._x000a__x000a_Mediante Resolución Exenta N°3386 del 22.10.2018 se modifica el contrato en M$57.068,729 por saldo no pagado y diferencia de pagos a las empresas de Telefonía y Telecomunicaciones por valores Pro forma, revisadas en terreno las interferencias existentes y de la solicitud emanada por la Dirección de Transito de la I. Municipalidad de Osorno en conjunto con la empresa constructora a cargo de las obras civiles, se definió modificar el trazado de la ciclo vía, donde en algunos sectores se trasladó dentro de las mismas áreas verdes, mientras que en otros se debió subir la ciclo vía hacia la vereda (Originalmente estaba emplazada a nivel de calzada). Por esta razón algunas empresas no ejecutaron sus obras de traslado de redes, por lo que no fue necesario mover sus postes. _x000a__x000a_El proyecto fue sometido a reevaluación por reemplazo de 2 ejes inicialmente seleccionados para la construcción de la red de ciclo vías recomendada por conflictos de uso vehículos motorizados ciclista. Los ejes a cambiar fueron:_x000a_Calle Chillán entre calles Concepción y Santiago, que se reemplaza por calle Tarapacá entre calles Concepción y Santiago._x000a_Calle Barros Arana entre calles Zenteno y Cesar Ercilla que se reemplaza por calle Zenteno, entre calles Barros Arana y César Ercilla."/>
    <s v="BIP &gt; SIGFE"/>
    <x v="2"/>
    <n v="10000"/>
    <n v="10000"/>
    <n v="100"/>
    <s v="La magnitud real del proyecto es de 10,05 Kilómetros de ciclo vías ejecutadas."/>
    <s v="Se ejecutaron los 10 km de ciclovias que se definieron en el diseño y de acuerdo a lo contratado."/>
    <x v="2"/>
    <s v="La obra fue recepcionada con fecha 28 de marzo 2018"/>
    <s v="28/03/2018"/>
    <s v="La obra fue recepcionada con fecha 28 de marzo 2018"/>
    <s v="28/03/2018"/>
    <s v="SI"/>
    <s v="28/03/2018"/>
    <s v="La obra está en normal funcionamiento."/>
    <s v=""/>
    <x v="0"/>
    <s v="Con este proyecto se motivo más el uso de bicicletas en un espacio definido y seguro para las personas que utilizan con el uso de las bicicletas esta vía tanto para trasladarse a sus trabajos como para una manera de entretención y paseo."/>
    <s v="SANDRA BARRIA OYARZUN"/>
    <x v="9"/>
    <s v="CARLOS SEGUNDO DOUGLAS TECA"/>
    <s v="SEREMI DE DESARROLLO SOCIAL REGION DE LOS LAGOS"/>
    <s v="LOURDES VELEZ"/>
    <s v="DEPARTAMENTO DE ESTUDIOS - MDS"/>
    <s v="21/06/2016"/>
    <s v="21/06/2016"/>
    <n v="0"/>
    <s v="11/08/2016"/>
    <n v="51"/>
    <s v="30/11/2016"/>
    <n v="111"/>
    <s v="05/12/2016"/>
    <n v="5"/>
    <s v="05/12/2016"/>
    <n v="5"/>
    <s v="28/12/2016"/>
    <n v="23"/>
    <s v="31/12/2016"/>
    <n v="3"/>
    <n v="193"/>
    <n v="193"/>
    <s v="Los gastos administrativos de este proyecto de ejecución de la obra es de M$1.680 durante el año 2016, cuyo primer gasto de M$701,341 se pagó el 30.11.2016 y M$978,659 se pagó el 31.12.2016._x000a__x000a_Respecto al diseño del proyecto su primer gasto administrativo fue el 30.04.2015 por el monto de M$980,249_x000a__x000a_La obra fue contratada mediante Resolución de contrato N°26 de fecha 08.11.2016, cuya toma de razón fue el 29.11.2016 por parte de la Contraloría Regional"/>
    <s v="A SUMA ALZADA SIN REAJUSTE"/>
    <n v="1"/>
    <s v=""/>
    <s v=""/>
    <s v=""/>
    <s v=""/>
    <s v=""/>
    <s v=""/>
    <s v="SI"/>
    <s v="SERVICIO"/>
    <s v="La  etapa de ejecucion fue unidad tecnica la Seremi de Vivienda y la unidad Financiera El Serviu Los Lagos."/>
    <n v="18002"/>
    <n v="0"/>
    <n v="0"/>
    <n v="0"/>
    <n v="4000"/>
    <n v="3610666"/>
    <n v="0"/>
    <n v="0"/>
    <n v="0"/>
    <n v="0"/>
    <n v="3632668"/>
    <n v="18002"/>
    <n v="0"/>
    <n v="0"/>
    <n v="0"/>
    <n v="4000"/>
    <n v="3610666"/>
    <n v="0"/>
    <n v="0"/>
    <n v="0"/>
    <n v="0"/>
    <n v="3632668"/>
    <s v="En el ítem obras civiles se pagó en el año 2016 M$152.053, el año 2017 M$2.766.437 y el año 2018 M$692.156,029. Esta misma cantidad M$3.610.646,026 se refleja en Sigfe según detalle presentado en carpeta digital que se adjunta en Informe &quot;Pagos Registrados en SIGFE años 2016 - 2017 - 2018&quot;._x000a__x000a_Los gastos administrativos del proyecto de obras civiles fue de M$1.680. _x000a__x000a_El proyecto de obras civiles no contempló gastos por concepto de Consultorías"/>
    <n v="0"/>
    <n v="0"/>
    <n v="0"/>
    <n v="0"/>
    <n v="1680"/>
    <n v="3610646"/>
    <n v="0"/>
    <n v="0"/>
    <n v="0"/>
    <n v="0"/>
    <n v="3612326"/>
    <s v="En el ítem obras civiles se pagó en el año 2016 M$152.053, el año 2017 M$2.766.437 y el año 2018 M$692.156,029. Esta misma cantidad M$3.610.646,026 se refleja en Sigfe según detalle presentado en carpeta digital que se adjunta en Informe &quot;Pagos Registrados en SIGFE años 2016 - 2017 - 2018&quot;._x000a__x000a_Los gastos administrativos del proyecto de obras civiles fue de M$1.680. El proyecto de obras civiles no contempló gastos por concepto de Consultorías. "/>
    <n v="0"/>
    <n v="0"/>
    <n v="0"/>
    <n v="0"/>
    <n v="1680"/>
    <n v="3610647"/>
    <n v="0"/>
    <n v="0"/>
    <n v="0"/>
    <n v="0"/>
    <n v="3612327"/>
    <s v="En el ítem obras civiles se pagó en el año 2016 M$152.053, el año 2017 M$2.766.437 y el año 2018 M$692.156,029. Esta misma cantidad M$3.610.646,026 se refleja en Sigfe según detalle presentado en carpeta digital que se adjunta en Informe &quot;Pagos Registrados en SIGFE años 2016 - 2017 - 2018&quot;._x000a__x000a_Los gastos administrativos del proyecto de obras civiles fue de M$1.680. El proyecto de obras civiles no contempló gastos por concepto de Consultorías.  En el ítem Consultorías no se necesitaron recursos por este concepto, por tanto no fueron solicitados ni decretados recursos en este ítem."/>
    <n v="40312"/>
    <x v="0"/>
    <n v="0"/>
    <n v="0"/>
    <n v="0"/>
    <n v="0"/>
    <n v="1680"/>
    <n v="3570335"/>
    <n v="0"/>
    <n v="0"/>
    <n v="0"/>
    <n v="0"/>
    <n v="3572015"/>
    <n v="0"/>
    <n v="0"/>
    <n v="0"/>
    <n v="0"/>
    <n v="1776"/>
    <n v="3650898"/>
    <n v="0"/>
    <n v="0"/>
    <n v="0"/>
    <n v="0"/>
    <n v="3652674"/>
    <s v="Este proyecto permitió motivar más el uso de bicicletas en un espacio definido y seguro para las personas en la ciudad de Osorno."/>
    <n v="20256"/>
    <n v="0"/>
    <n v="0"/>
    <n v="0"/>
    <n v="4501"/>
    <n v="4062759"/>
    <n v="0"/>
    <n v="0"/>
    <n v="0"/>
    <n v="0"/>
    <n v="4087516"/>
    <n v="3983933"/>
    <n v="0"/>
    <n v="0"/>
    <n v="0"/>
    <n v="0"/>
    <n v="1776"/>
    <n v="3715258"/>
    <n v="0"/>
    <n v="0"/>
    <n v="0"/>
    <n v="0"/>
    <n v="3717034"/>
    <n v="0"/>
    <n v="0"/>
    <n v="0"/>
    <n v="0"/>
    <n v="1776"/>
    <n v="3691210"/>
    <n v="0"/>
    <n v="0"/>
    <n v="0"/>
    <n v="0"/>
    <n v="3692986"/>
    <n v="-9.0637443376368481"/>
    <n v="-9.6520723099310146"/>
    <n v="-9.1452384943335296"/>
    <n v="-0.64696744770158521"/>
    <n v="-7.3030093628582593"/>
    <n v="369.29860000000002"/>
    <n v="369.12099999999998"/>
    <s v="EL proyecto se ejecuto de acuerdo a los contratos establecidos, con modificaciones de trazados y sin variaciones significativas de los costos respecto lo recomendado. para esta iniciativa no se considero gastos en el ítem  de consultorias para la etapa de ejecución. Gastos administrativos presentó una baja en sus costos del 60,54% respecto a lo recomendado. _x000a_Si bien este proyecto tuvo una reevaluación debido al reemplazo de dos ejes debido a conflictos de los flujos entre ciclistas y  vehículos, no implicó variación de los costos."/>
    <s v="Variación de 0 a +-10%"/>
    <s v="Variación de 0 a +-10%"/>
    <s v="Grande"/>
    <s v="Grande"/>
    <s v="SANDRA BARRIA OYARZUN"/>
    <x v="18"/>
    <s v="CARLOS SEGUNDO DOUGLAS TECA"/>
    <s v="SEREMI DE DESARROLLO SOCIAL REGION DE LOS LAGOS"/>
    <s v="LOURDES VELEZ"/>
    <s v="DEPARTAMENTO DE ESTUDIOS - MDS"/>
    <s v="NO"/>
    <m/>
    <m/>
    <m/>
    <s v=" "/>
    <x v="1"/>
    <s v="SI"/>
    <n v="1"/>
    <n v="3983933"/>
    <n v="3983933"/>
    <n v="0"/>
    <s v="El proyecto fue reevaluado debido al reemplazo de dos ejes debido a conflictos de los flujos entre ciclistas y  vehículos,  en la calle Chillan y calle Barros Arana. Dicha modificación no implico variación de los costos."/>
    <x v="1"/>
    <s v="VAN SOCIAL"/>
    <n v="1458670"/>
    <n v="1458670"/>
    <n v="0"/>
    <x v="1"/>
    <s v="TIR SOCIAL"/>
    <n v="10.8"/>
    <n v="10.8"/>
    <n v="0"/>
    <s v="Los indicadores económicos  no sufrieron variaciones debido a que no existió aumento de contratos que significara un aumento de costo del proyecto."/>
    <x v="2"/>
    <s v="El proyecto se desarrollo de acuerdo a lo establecido en el contrato, con modificaciones de trazados que derivaron en una reevaluación del proyecto, siendo cambios en el  alumbrado publico y ajustes en obras civiles,  debido a  conflictos  entre los ciclistas y los automovilistas. No obstante, con dichas modificaciones no se incurrió  en mayores costos para el proyecto._x000a_En relación a los plazos, las obras del proyecto fueron ejecutadas dentro del plazo estipulado en el contrato, no existiendo aumentos de plazos. Con respecto a costos, el proyecto se ejecuto de acuerdo a los contratos establecidos, con modificaciones de trazados y sin variaciones significativas de los costos respecto lo recomendado. para esta iniciativa no se considero gastos en el ítem  de consultorias para la etapa de ejecución._x000a_Finalmente, con respecto a la magnitud del proyecto, se ejecutaron los 10 km de ciclovias que se definieron en el diseño y de acuerdo a lo contratado."/>
    <s v="CARLOS SEGUNDO DOUGLAS TECA"/>
    <s v="SEREMI DE DESARROLLO SOCIAL REGION DE LOS LAGOS"/>
    <s v="LOURDES VELEZ"/>
    <s v="DEPARTAMENTO DE ESTUDIOS - MDS"/>
  </r>
  <r>
    <s v="30110475-0"/>
    <s v="CONSTRUCCION CENTRO COMUNITARIO SALUD MAPUCHE GALVARINO"/>
    <x v="5"/>
    <x v="5"/>
    <s v="CAUTIN"/>
    <s v="GALVARINO"/>
    <s v="9 - REGION DE LA ARAUCANIA"/>
    <x v="2"/>
    <x v="20"/>
    <x v="61"/>
    <x v="1"/>
    <x v="1"/>
    <s v="GOBIERNO REGIONAL - REGION DE LA ARAUCANIA"/>
    <s v="GOBIERNO REGIONAL"/>
    <s v="GOBIERNO REGIONAL"/>
    <s v="FINALIZADO"/>
    <x v="0"/>
    <s v="PERFIL"/>
    <s v="CONTRIBUIR AL BIENESTAR INTEGRAL DE LAS PERSONAS MAPUCHES Y NO MAPUCHES DE LA COMUNA DE GALVARINO Y COMUNAS VECINAS, A TRAVÉS DE PRESTACIÓNES DE  PREVENCIÓN, PROMOCIÓN  Y ATENCIÓN  DE SALUD, CON MEDICINA MAPUCHE."/>
    <s v="LA ETAPA CONSISTE EN LA CONSTRUCCIÓN DE UN CENTRO COMUNITARIO DE SALUD MAPUCHE  CON UNA SUPERFICIE TOTAL DE 702 MTS2, DISTRIBUIDOS DE LA SIGUIENTE MANERA:_x000a_- ÁREA DE ATENCIÓN  232 M2_x000a_- ÁREA APOYO   123 M2_x000a_- ÁREA ADMINISTRATIVA  94 M2_x000a_- CIRCULACIÓN Y MUROS  253 M2"/>
    <n v="34745"/>
    <s v=" "/>
    <s v=" "/>
    <s v=" "/>
    <n v="9"/>
    <n v="22"/>
    <s v="Sin observaciones"/>
    <n v="144.44444444444446"/>
    <n v="4"/>
    <n v="18"/>
    <s v="El mayor plazo que el recomendado se debe a licitaciones desiertas y a productos que por las características propias del centro comunitario no fue posible adquirir vía licitación pública "/>
    <n v="350"/>
    <m/>
    <m/>
    <s v=""/>
    <m/>
    <m/>
    <m/>
    <m/>
    <m/>
    <n v="8"/>
    <n v="0"/>
    <s v="El proyecto no contempló Gastos Administrativos, se indicó la fecha del 06-08-2019 para que el sistema permita enviar la evaluación."/>
    <n v="-100"/>
    <n v="9"/>
    <n v="31"/>
    <s v="El proyecto tuvo un término anticipado de contrato que se formalizó mediante Res. Exta 0001 del 11-01-2017, por lo que se tuvo  que efectuar una nueva contratación  que comenzó el 14-11-2017 mediante Res. Exta. 10497"/>
    <n v="244.44444444444446"/>
    <s v="Variación &gt; al 100%"/>
    <s v="No hay"/>
    <s v="No hay"/>
    <m/>
    <m/>
    <m/>
    <m/>
    <m/>
    <m/>
    <m/>
    <m/>
    <n v="1"/>
    <n v="0"/>
    <s v="El proyecto no contempló otros gastos, se indicó la fecha del 06-08-2019 para que el sistema permita enviar la evaluación."/>
    <n v="-100"/>
    <n v="10"/>
    <n v="10"/>
    <n v="43"/>
    <n v="43"/>
    <n v="0"/>
    <s v="El mayor plazo involucrado en la ejecución del proyecto, se debe al término anticipado de contrato el que conllevó además el tiempo de liquidación "/>
    <n v="330"/>
    <n v="330"/>
    <s v="El proyecto se ejecutó en un plazo total de 43 meses, un 330% sobre el plazo originalmente recomendado. El plazo se incrementó extraordinariamente en los ítems de obras civiles, equipamientos y consultorías, con 343.33%, 246.30% y 142.96%_x000a_ respectivamente. _x000a_En el caso de las obras civiles, se contrataron dos empresas, en donde la primera no finalizó las obras y por tanto hubo que dar término anticipado al contrato y proceder a un trato directo con la segunda. _x000a_Para el equipamiento, ll mayor plazo se debe a licitaciones desiertas y a productos que por las características propias del centro comunitario no fue posible adquirir vía licitación pública."/>
    <s v="Variación &gt; al 100%"/>
    <s v="Mayor a 3 años"/>
    <s v="06/07/2015"/>
    <n v="741739"/>
    <n v="1931"/>
    <n v="743670"/>
    <n v="743672"/>
    <n v="-2"/>
    <s v="Sin observaciones"/>
    <s v="BIP = SIGFE"/>
    <x v="1"/>
    <n v="702"/>
    <n v="702"/>
    <n v="100"/>
    <s v="No existen modificaciones en la magnitud recomendada"/>
    <s v="No existió variación en la magnitud "/>
    <x v="2"/>
    <s v="Sin observaciones"/>
    <s v="31/01/2018"/>
    <s v="Sin observaciones"/>
    <s v="08/08/2018"/>
    <s v="NO"/>
    <s v=""/>
    <s v=""/>
    <s v="Alcalde de la comuna, rechaza las llaves del dispositivo por no contar con financiamiento para su administración.  Este financiamiento fue solicitado a MINSAL sin respuesta a la fecha"/>
    <x v="1"/>
    <s v="El proyecto tuvo un término anticipado de contrato, el cual se retomó a través de una contratación  directa  para finalizar las obras."/>
    <s v="SANDRA PAOLA HUENUL COLICOY"/>
    <x v="7"/>
    <s v="PAULA MARCELA CONCHA ALBERTI"/>
    <s v="SEREMI DE DESARROLLO SOCIAL REGION DE LA ARAUCANIA"/>
    <s v="LOURDES VELEZ"/>
    <s v="DEPARTAMENTO DE ESTUDIOS - MDS"/>
    <s v="03/09/2013"/>
    <s v="30/01/2014"/>
    <n v="149"/>
    <s v="10/02/2014"/>
    <n v="11"/>
    <s v="05/10/2015"/>
    <n v="602"/>
    <s v="14/07/2014"/>
    <m/>
    <s v="06/07/2015"/>
    <m/>
    <s v="06/07/2015"/>
    <n v="0"/>
    <s v="23/10/2015"/>
    <n v="109"/>
    <n v="780"/>
    <n v="631"/>
    <s v="El Consejo Regional aprobó los recursos con fecha 18-12-2013.  Como el año presupuestario 2013 se encontraba cerrado para creación de asignaciones presupuestarias, la creación se realiza al año siguiente._x000a_La Resolución que aprueba el Convenio Mandato se suscribe el 29-04-2014._x000a_Sin embargo, es preciso adecuar el diseño a la nueva norma sísmica, por lo cual mediante ID Licitación:1175-147-LE14, publicada el 28-05-2014 y con cierre de ofertas el 09-06-2014, la Unidad Técnica realizó el llamado a la Consultaría para adecuación del diseño a la norma sísmica vigente._x000a_La contratación de las obras civiles se realizó mediante ID Licitación:1175-515-LP14, publicada el 17-12-2014, y con fecha de cierre el 24-02-2015."/>
    <s v="A SUMA ALZADA SIN REAJUSTE"/>
    <n v="1"/>
    <s v=""/>
    <s v=""/>
    <s v=""/>
    <s v=""/>
    <s v=""/>
    <s v=""/>
    <s v="SI"/>
    <s v="SERVICIO"/>
    <s v="El proyecto se presenta directo a ejecuciòn al SNI._x000a__x000a_El diseño luego de la obtención de su primer RS, debió  adecuar el diseño a la nueva norma sísmica, por lo cual mediante ID Licitación:1175-147-LE14, publicada el 28-05-2014 y con cierre de ofertas el 09-06-2014, la Unidad Técnica realizó el llamado a la Consultaría para adecuación del diseño a la norma sísmica vigente."/>
    <n v="34868"/>
    <n v="13867"/>
    <n v="0"/>
    <n v="0"/>
    <n v="1931"/>
    <n v="596694"/>
    <n v="0"/>
    <n v="0"/>
    <n v="1600"/>
    <n v="0"/>
    <n v="648960"/>
    <n v="35389"/>
    <n v="14073"/>
    <n v="0"/>
    <n v="0"/>
    <n v="1960"/>
    <n v="605558"/>
    <n v="0"/>
    <n v="0"/>
    <n v="1624"/>
    <n v="0"/>
    <n v="658604"/>
    <s v="El componente otros gastos no s eutilizaó para la ejecución del proyecto."/>
    <n v="24737"/>
    <n v="13844"/>
    <n v="0"/>
    <n v="0"/>
    <n v="1931"/>
    <n v="703160"/>
    <n v="0"/>
    <n v="0"/>
    <n v="0"/>
    <n v="0"/>
    <n v="743672"/>
    <s v="Obras Civiles: Hubo dos contratos, ya que el primer contratista no termino las obras. Para adjudicar al segundo contrato, con la finalidad de concluir las obras, se debió pedir reevaluación y recursos adicionales al Consejo Regional. El detalle de los contratos es el siguiente:_x000a_Resolución de la Unidad Técnica  N°  Res. Ex. 3.092 de fecha 19/06/2015 proveedor RUT   7.461.916-9 EDUARDO VALLEJOS SOLIS  por M$ 590. 724 de los cuales se cancelaron M$ 563.883_x000a_Resolución de la Unidad Técnica  N°  10.497 de fecha 14/11/2017 proveedor RUT   78.829.370-4 CONSTRUCTORA CARVALLO Y SEMLER LIMITADA  por M$ 139.277_x000a__x000a_La primera consultoría contratada corresponde a la adecuación del diseño a la norma sismica viegente. S ehizo mediante licitación pública y fue contratada mediante Resolución de la Unidad Técnica  N°  3.042 de fecha 08/07/2014 al consultor RUT   76.085.116-7 ERGONIKA LTDA.  por M$ 10.337_x000a__x000a_Resolución de la Unidad Técnica  N°  3.936 de fecha 10/08/2015 proveedor RUT   15.654.599-6 PAMELA COFRE BORQUEZ  por M$ 3.550_x000a_Resolución de la Unidad Técnica  N°  5.830 de fecha 17/11/2015 proveedor RUT   15.234.124-5 ALVARO DIEGO SANHUEZA  ZURITA  por M$ 4.850_x000a_Resolución de la Unidad Técnica  N°  476 de fecha 04/02/2016 proveedor RUT   15.234.124-5 ALVARO DIEGO SANHUEZA  ZURITA  por M$ 6.000_x000a__x000a_Las consultarías para asesoría a inspección técnica fueorn las siguientes:_x000a_El equipamiento se adquirió a través de Convenio Marco según detalle siguiente:_x000a_Resolución de la Unidad Técnica  N°  931 de fecha 30/06/2016 proveedor RUT   10.142.678-5 Waldo Gonzalez Rojas  por M$ 233_x000a_Resolución de la Unidad Técnica  N°  928 de fecha 30/06/2016 proveedor RUT   59.106.780-K Global Healthcare Chile L.P.  por M$ 1.054_x000a_Resolución de la Unidad Técnica  N°  926 de fecha 30/06/2016 proveedor RUT   76.148.288-2 Idea Market SPA  por M$ 3.873_x000a_Resolución de la Unidad Técnica  N°  925 de fecha 30/06/2016 proveedor RUT   76.287.853-4 Comercial Agustín Limitada  por M$ 823_x000a_Resolución de la Unidad Técnica  N°  2.190 de fecha 27/12/2016 proveedor RUT   76.343.023-5 Soc. Comercial Henry y Cía. Ltda.  por M$ 600_x000a_Resolución de la Unidad Técnica  N°  929 de fecha 30/06/2016 proveedor RUT   76.844.390-4 Audiovisuales Herzam Ltda.  por M$ 23_x000a_Resolución de la Unidad Técnica  N°  922 de fecha 30/06/2016 proveedor RUT   76.909.170-K AGM Y DIMAD SA  por M$ 313_x000a_Resolución de la Unidad Técnica  N°  924 de fecha 30/06/2016 proveedor RUT   77.806.000-0 COMERCIAL RED OFFICE SUR LTDA.  por M$ 67_x000a_Resolución de la Unidad Técnica  N°  2.188 de fecha 27/12/2016 proveedor RUT   79.785.840-4 Ortomedica Lifante y Cía Ltda.  por M$ 50_x000a_Resolución de la Unidad Técnica  N°  930 de fecha 30/06/2016 proveedor RUT   79.909.150-K METALURGICA SILCOSIL LIMITADA  por M$ 376_x000a_Resolución de la Unidad Técnica  N°  932 de fecha 30/06/2016 proveedor RUT   81.095.19-1 Said Mauricio Tarzijan Julian  por M$ 145_x000a_Resolución de la Unidad Técnica  N°  1.761 de fecha 29/11/2017 proveedor RUT   8.613.361-K Adela Del Carmen León Ibarra  por M$ 212_x000a_Resolución de la Unidad Técnica  N°  927 de fecha 04/07/2016 proveedor RUT   8.613.361-K Adela Del Carmen León Ibarra  por M$ 81_x000a_Resolución de la Unidad Técnica  N°  923 de fecha 30/06/2016 proveedor RUT   92.999.000-5 IMPORTADORA Y DISTRIBUIDORA ARQUIMED LTDA  por M$ 5.933_x000a_Resolución de la Unidad Técnica  N°  1.483 de fecha 12/10/2017 proveedor RUT   96.636.310-K Allmedica S.A.  por M$ 61"/>
    <n v="24737"/>
    <n v="13845"/>
    <n v="0"/>
    <n v="0"/>
    <n v="1931"/>
    <n v="703159"/>
    <n v="0"/>
    <n v="0"/>
    <n v="0"/>
    <n v="0"/>
    <n v="743672"/>
    <s v="No hay diferencias con el gasto efectivo del proyecto."/>
    <n v="0"/>
    <x v="1"/>
    <n v="24737"/>
    <n v="13845"/>
    <n v="0"/>
    <n v="0"/>
    <n v="1931"/>
    <n v="703159"/>
    <n v="0"/>
    <n v="0"/>
    <n v="0"/>
    <n v="0"/>
    <n v="743672"/>
    <n v="27025"/>
    <n v="14602"/>
    <n v="0"/>
    <n v="0"/>
    <n v="2082"/>
    <n v="733217"/>
    <n v="0"/>
    <n v="0"/>
    <n v="0"/>
    <n v="0"/>
    <n v="776926"/>
    <s v="Antes de realizar el llamado a licitación de la sobras, se debió llamar a licitación a una consultaría para adecuar el diseño a la norma sísmica vigente._x000a__x000a_El primer contratista de obras civiles no termino las obras, por lo cual se debió llamar a una nueva licitación, lo que requirió aumento de recursos._x000a__x000a_A diferencia de lo que señala la Unidad Técnica en su evaluación ex post, el Gobierno Regional si entregó recursos a la Unidad Técnica para Gastos Administrativos."/>
    <n v="42906"/>
    <n v="17062"/>
    <n v="0"/>
    <n v="0"/>
    <n v="2376"/>
    <n v="734185"/>
    <n v="0"/>
    <n v="0"/>
    <n v="1969"/>
    <n v="0"/>
    <n v="798498"/>
    <n v="754400"/>
    <n v="27151"/>
    <n v="14601"/>
    <n v="0"/>
    <n v="0"/>
    <n v="2081"/>
    <n v="750645"/>
    <n v="0"/>
    <n v="0"/>
    <n v="0"/>
    <n v="0"/>
    <n v="794478"/>
    <n v="27024"/>
    <n v="14602"/>
    <n v="0"/>
    <n v="0"/>
    <n v="2081"/>
    <n v="733217"/>
    <n v="0"/>
    <n v="0"/>
    <n v="0"/>
    <n v="0"/>
    <n v="776924"/>
    <n v="-0.50344521839754686"/>
    <n v="-2.7018226720668004"/>
    <n v="-0.13184687783052151"/>
    <n v="-2.2095010812130722"/>
    <n v="2.9856839872746566"/>
    <n v="1106.7293447293448"/>
    <n v="1044.468660968661"/>
    <s v="El proyecto resulto un 0.5% menor al monto recomendado y el costo real fue  un  2.7% menor al recomendado. Se informa que el proyecto fue recomendado con item de 1969 otros gastos pero que estos no se consideraron. El proyecto presenta una Reevaluaciòn dado que el primer contratista no termino las obras;  Hubo dos contratos, ya que el primer contratista no termino las obras. Para adjudicar al segundo contrato, con la finalidad de concluir las obras, se debió pedir reevaluación y recursos adicionales al Consejo Regional. "/>
    <s v="Variación de 0 a +-10%"/>
    <s v="Variación de 0 a +-10%"/>
    <s v="Mediano"/>
    <s v="Mediano"/>
    <s v="HELGA CORTÉS REYES"/>
    <x v="6"/>
    <s v="PAULA MARCELA CONCHA ALBERTI"/>
    <s v="SEREMI DE DESARROLLO SOCIAL REGION DE LA ARAUCANIA"/>
    <s v="LOURDES VELEZ"/>
    <s v="DEPARTAMENTO DE ESTUDIOS - MDS"/>
    <s v="NO"/>
    <m/>
    <m/>
    <m/>
    <s v=" "/>
    <x v="1"/>
    <s v="SI"/>
    <n v="1"/>
    <n v="641766"/>
    <n v="754400"/>
    <n v="17.550633720078658"/>
    <s v="El proyecto presenta una Reevaluaciòn dado que el primer contratista no termino las obras; _x000a_Hubo dos contratos, ya que el primer contratista no termino las obras. Para adjudicar al segundo contrato, con la finalidad de concluir las obras, se debió pedir reevaluación y recursos adicionales al Consejo Regional. _x000a_El detalle de los contratos es el siguiente:_x000a_Resolución de la Unidad Técnica  N°  Res. Ex. 3.092 de fecha 19/06/2015 proveedor RUT   7.461.916-9 EDUARDO VALLEJOS SOLIS  por M$ 590. 724 de los cuales se cancelaron M$ 563.883_x000a_Resolución de la Unidad Técnica  N°  10.497 de fecha 14/11/2017 proveedor RUT   78.829.370-4 CONSTRUCTORA CARVALLO Y SEMLER LIMITADA  por M$ 139.277_x000a__x000a_La primera consultoría contratada corresponde a la adecuación del diseño a la norma sismica viegente. S ehizo mediante licitación pública y fue contratada mediante Resolución de la Unidad Técnica  N°  3.042 de fecha 08/07/2014 al consultor RUT   76.085.116-7 ERGONIKA LTDA.  por M$ 10.337_x000a_El proyecto se inicia 06-07-2015, pero  tuvo un término anticipado de contrato que se formalizó mediante Res. Exta 0001 del 11-01-2017, por lo que se tuvo  que efectuar una nueva contratación  que comenzó el 14-11-2017 mediante Res. Exta. 10497._x000a_Terminando las obras finalmente 26 /01/2018."/>
    <x v="1"/>
    <s v="COSTO EQUIVALENTE POR PERSONA"/>
    <n v="6"/>
    <n v="6"/>
    <n v="0"/>
    <x v="1"/>
    <s v="COSTO ANUAL EQUIVALENTE"/>
    <n v="216554"/>
    <n v="216554"/>
    <n v="0"/>
    <s v="El indicador informado corresponde al  resultado de la primera re evaluación, no se encuentra  la evaluación económica original del proyecto"/>
    <x v="2"/>
    <s v="El proyecto fue ejecutado por la misma magnitud, superando los plazos recomendados, debido a que primero se debió adecuar el  diseño a la norma sísmica vigente.  y porque el  primer contratista no termino las obras, se debió pedir re evaluación y recursos adicionales al Consejo Regional para licitar el término de las obras._x000a_El resultado de la Re evaluación fue un 17,5% del monto originalmente recomendado."/>
    <s v="PAULA MARCELA CONCHA ALBERTI"/>
    <s v="SEREMI DE DESARROLLO SOCIAL REGION DE LA ARAUCANIA"/>
    <s v="LOURDES VELEZ"/>
    <s v="DEPARTAMENTO DE ESTUDIOS - MDS"/>
  </r>
  <r>
    <s v="30122631-0"/>
    <s v="CONSTRUCCION 25 VIVIENDAS TUTELADAS ADULTO MAYOR MARCHIGUE"/>
    <x v="7"/>
    <x v="7"/>
    <s v="CARDENAL CARO"/>
    <s v="MARCHIGUE"/>
    <s v="6 - REGION DEL LIBERTADOR GENERAL BERNARDO O'HIGGINS"/>
    <x v="4"/>
    <x v="12"/>
    <x v="66"/>
    <x v="0"/>
    <x v="0"/>
    <s v="SERVICIO VIVIENDA Y URBANIZACION REGION DEL LIBERTADOR GENERAL BERNARDO O'HIGGINS"/>
    <s v="MINISTERIO DE VIVIENDA Y URBANISMO"/>
    <s v="MINISTERIO"/>
    <s v="FINALIZADO"/>
    <x v="0"/>
    <s v="DISEÑO"/>
    <s v="RESPONDE A LA DEMANDA NO ATENDIDA CON DEFICIT HABITACIONAL EN LA PROVINCIA DE CARDENAL CARO PARA PERSONAS MAYORES DE 60 AÑOS AUTOVALENTES."/>
    <s v="CONSIDERA LA CONTRATACION POR PARTE DE SERVIU REGIÓN DE OHIGGINS DEL DISEÑO Y CONSTRUCCIÓN DE 25 VIVIENDAS TUTELADAS EN TERRENOS DEL OFERENTE UBICADO EN LA COMUNA DE MARCHIGUE, DESTINADO A ACOGER A ADULTOS MAYORES VALENTES, VULNERABLES SOCIALMENTE QUE REQUIEREN SOLUCIÓN HABITACIONAL. LAS ACTIVIDADES COMPRENDEN EL LLAMADO A LICITACIÓN, ESTUDIO DE LAS OFERTAS, CONTRATACIÓN Y CONSTRUCCIÓN DE LAS OBRAS, INSPECCIÓN TÉCNICA, RECEPCIÓN Y PAGO DE LAS MISMAS. ASÍ MISMO, CONSIDERA LA ENTREGA EN COMODATO DE LAS VIVIENDAS AL SENAMA PARA SU EQUIPAMIENTO, ADMINISTRACIÓN Y MANTENCION. LO ANTERIOR, SEGÚN EL TITULO VIII N°62 (V.Y U.) DE 1984, MODIF. POR DS N°227, (V. Y U.) DE 2007, QUE REGLAMENTA EL NUEVO PROGRAMA HABITACIONAL PARA EL ADULTO MAYOR."/>
    <n v="50"/>
    <s v="VIVIENDAS SOCIALES"/>
    <s v=" "/>
    <s v=" "/>
    <n v="10"/>
    <n v="8"/>
    <s v="Sin diferencias, para la ejecución de calle Casanova no se contratá ITO adicional."/>
    <n v="-19.999999999999996"/>
    <m/>
    <m/>
    <m/>
    <m/>
    <m/>
    <m/>
    <s v=""/>
    <m/>
    <m/>
    <m/>
    <m/>
    <m/>
    <n v="15"/>
    <n v="8"/>
    <s v="Se realiza el gasto de acuerdo a necesidades, sin alteraciones."/>
    <n v="-46.666666666666664"/>
    <n v="14"/>
    <n v="20"/>
    <s v="Con posterioridad al término de las Obras Civiles, SENAMA solicita la pavimentación de Calle Alvaro Casanova y San José, que son los medios de acceso a las viviendas tuteladas, dado que no es apta para que caminen usuarios de 3ra edad. Se agregaron trabajos en el fondo del terreno para descarga de aguas lluvias por calle aledaña."/>
    <n v="42.857142857142861"/>
    <s v="Variación de 30% al 50%"/>
    <n v="6"/>
    <n v="340"/>
    <m/>
    <m/>
    <m/>
    <m/>
    <m/>
    <m/>
    <m/>
    <m/>
    <m/>
    <m/>
    <m/>
    <m/>
    <n v="13"/>
    <n v="13"/>
    <n v="23"/>
    <n v="23"/>
    <n v="0"/>
    <s v="Hubieron demoras en ejecución por diferencias relacionadas con falta de calle de acceso y firma de convenio con Municipalidad para servidumbre, problema con descarga de aguas lluvias y generar solución por el fondo del terreno con descarga a calle aledaña  y agregar pavimentación no considerada en diseño."/>
    <n v="76.92307692307692"/>
    <n v="76.92307692307692"/>
    <s v="EL PROYECTO REGISTRÓ SEIS AMPLIACIONES DE PLAZO QUE TOTALIZAN 340 DÍAS ADICIONALES PARA SU EJECUCIÓN. ESTE INCREMENTO RADICA EN LOS AUMENTOS/DISMINUCIONES DE OBRAS ASÍ COMO LAS OBRAS EXTRAORDINARIAS QUE SE DIERON EN EL PROYECTO, TALES COMO:_x000a_- Cambio de materialidad del cierre perimetral. _x000a_- Cambio de dimensión de inodoro indicado en especificaciones técnicas, autorizando una nueva altura de 46 cm. LA altura inicial especificada correspondía a 48 cm. pero esa dimensión de artefacto no fue encontrado en el mercado. _x000a_- Cambio de materialidad del marco de la puerto de acceso, dado que por lo experiencia de lo ocurrido en las obras de la Comuna de Rancagua (Viviendas Tuteladas), los marcos de aluminio no son capaces de afirmar una puerta de madera nativa, por el peso que eso significó, por lo que se materializan en madera nativa al igual que la hoja, esto significa un aumento de costo."/>
    <s v="Variación del 50% al 100%"/>
    <s v="Dos Años"/>
    <s v="29/07/2016"/>
    <n v="769771"/>
    <n v="2000"/>
    <n v="771771"/>
    <n v="765770"/>
    <n v="6001"/>
    <s v="Según Resolución Exenta N°34 se adjudica y contata las obras civiles por un total de M$700.361, cuyo costo final llegó a M$707.641; se agrega según Trato Directo N°8/2017 la pavimentación de Calle Casanova por un total de M$47.497 que no tuvo cambios._x000a_Gastos administrativos y Consultorías se ciñeron al presupuesto."/>
    <s v="BIP &gt; SIGFE"/>
    <x v="1"/>
    <n v="971"/>
    <n v="971"/>
    <n v="100"/>
    <s v="Se realizan las 25 viviends tuteladas, jardineria y pavimentación de calles aledañas"/>
    <s v="LAS VIVIENDAS TUTELADAS CUENTAN CON UN PROGRAMA ARQUITECTÓNICO DEFINIDO EL CUAL SE HA MANTENIDO EN EL TIEMPO SIN AJUSTES , LOS RESULTADOS ESPERADOS PARA LOS DISEÑOS SATISFACEN LAS NECESIDADES DEL LOS USUARIOS , ESTO SE VE REFLEJADO EN LA MAGNITUD DEL PROYECTO LA CUAL NO SE OBSERVA CON MODIFICACIONES."/>
    <x v="2"/>
    <s v="Sin observaciones."/>
    <s v="25/07/2018"/>
    <s v=""/>
    <s v=""/>
    <s v="SI"/>
    <s v="30/07/2018"/>
    <s v="Conjunto fue entregado a SENAMA, viviendas en uso y con observaciones menores que se han subsanado por empresa ejecutora."/>
    <s v=""/>
    <x v="0"/>
    <s v="Terreno se subdividió por proyección de calle de conjunto vecino al terreno donde se construirían las viviendas tuteladas, por lo que se proyectó un área verde, la cual no se ejecutó por existir un área verde municipal frente a las viviendas."/>
    <s v="FRANCISCO ANTONIO VALDES FLORES"/>
    <x v="11"/>
    <s v=" "/>
    <s v=""/>
    <s v="LOURDES VELEZ"/>
    <s v="DEPARTAMENTO DE ESTUDIOS - MDS"/>
    <s v="02/11/2015"/>
    <s v="22/12/2015"/>
    <n v="50"/>
    <s v="11/03/2016"/>
    <n v="80"/>
    <s v="13/05/2016"/>
    <n v="63"/>
    <s v="01/06/2016"/>
    <n v="19"/>
    <s v="01/06/2016"/>
    <n v="19"/>
    <s v="29/07/2016"/>
    <n v="58"/>
    <s v="25/08/2016"/>
    <n v="27"/>
    <n v="297"/>
    <n v="247"/>
    <s v="Sin diferencias significativas."/>
    <s v="A SUMA ALZADA SIN REAJUSTE"/>
    <n v="1"/>
    <s v=""/>
    <s v=""/>
    <s v=""/>
    <s v=""/>
    <s v="SI"/>
    <s v="SERVIU REGION DE OHIGGINS"/>
    <s v="SI"/>
    <s v="SERVIU REGION DE OHIGGINS"/>
    <s v="EL PROYECTO CONTEMPLA ETAPA DE DISEÑO Y EJECUCIÓN , EN AMBAS ETAPAS SE LOGRA UN NIVEL DE DESARROLLO ESPERADO PARA ESTA TIPOLOGIA DE PROYECTOS,  NO SIENDO NECESARIA OTRAS ETAPAS. SE RECOMIENDA LA ETAPA DE DISEÑO DEBIDO A QUE EL TERRENO CONDICIONA EL DESARROLLA DEL DISEÑO Y LAS CARACTERÍSTICAS PROPIAS DE CADA LOCALIDAD DONDE SE EMPLAZAN ESTOS TIPOS DE PROYECTOS."/>
    <n v="11779"/>
    <n v="0"/>
    <n v="0"/>
    <n v="0"/>
    <n v="5892"/>
    <n v="707748"/>
    <n v="0"/>
    <n v="0"/>
    <n v="0"/>
    <n v="0"/>
    <n v="725419"/>
    <n v="12323"/>
    <n v="0"/>
    <n v="0"/>
    <n v="0"/>
    <n v="6166"/>
    <n v="740309"/>
    <n v="0"/>
    <n v="0"/>
    <n v="0"/>
    <n v="0"/>
    <n v="758798"/>
    <s v="El proyecto entre su primer RS y la solicitud presupuestaria pasó del año 2015 al 2016, generandose un RS automático. La diferencia de montos corresponde unicamente a ajuste por inflactar moneda presupuestaria."/>
    <n v="12000"/>
    <n v="0"/>
    <n v="0"/>
    <n v="0"/>
    <n v="2000"/>
    <n v="757771"/>
    <n v="0"/>
    <n v="0"/>
    <n v="0"/>
    <n v="0"/>
    <n v="771771"/>
    <s v="De acuerdo a lo indicado en documentos subidos en la carpeta digital, se realizó el contrato de Obras Civiles:_x000a_- Construcción viviendas por un valor de M$700.361, cuyo costo final llegó a M$707.641._x000a_- Pavimentación de Calle Casanova por un total de M$47.497, que no tuvo cambios."/>
    <n v="12000"/>
    <n v="0"/>
    <n v="0"/>
    <n v="0"/>
    <n v="2000"/>
    <n v="757771"/>
    <n v="0"/>
    <n v="0"/>
    <n v="0"/>
    <n v="0"/>
    <n v="771771"/>
    <s v="El 12/09/2016 se realizó el primer pago Gastos administrativos, el 14/10/2016 se pagó el primer gasto de Consultorías y el 25/08/2016 el de Obras Civiles. No existen diferencias con SIGFE."/>
    <n v="6001"/>
    <x v="0"/>
    <n v="6000"/>
    <n v="0"/>
    <n v="0"/>
    <n v="0"/>
    <n v="1999"/>
    <n v="757771"/>
    <n v="0"/>
    <n v="0"/>
    <n v="0"/>
    <n v="0"/>
    <n v="765770"/>
    <n v="12497"/>
    <n v="0"/>
    <n v="0"/>
    <n v="0"/>
    <n v="2113"/>
    <n v="788068"/>
    <n v="0"/>
    <n v="0"/>
    <n v="0"/>
    <n v="0"/>
    <n v="802678"/>
    <s v="De acuerdo a Ord. 4060 de fecha 04/08/2017, se indica que no se incluyó la pavimentación de Calle Casanova (incluida en los Términos de Referencia) al tener presupuestos mas altos para la Construcción de Viviendas que se acercaban al total del valor recomendado para el proyecto, por lo que estas se dejaron para más adelante que la disponibilidad presupuestaria lo permitiera._x000a_Hubieron problemas que se detectaron en terreno y no estaban contemplados en el proyecto, como la descarga de aguas lluvias. El proyecto tuvo buena recepción por parte de SENAMA y sus beneficiarios."/>
    <n v="13866"/>
    <n v="0"/>
    <n v="0"/>
    <n v="0"/>
    <n v="6938"/>
    <n v="833003"/>
    <n v="0"/>
    <n v="0"/>
    <n v="0"/>
    <n v="0"/>
    <n v="853807"/>
    <n v="0"/>
    <n v="12681"/>
    <n v="0"/>
    <n v="0"/>
    <n v="0"/>
    <n v="2114"/>
    <n v="799029"/>
    <n v="0"/>
    <n v="0"/>
    <n v="0"/>
    <n v="0"/>
    <n v="813824"/>
    <n v="12496"/>
    <n v="0"/>
    <n v="0"/>
    <n v="0"/>
    <n v="2114"/>
    <n v="788069"/>
    <n v="0"/>
    <n v="0"/>
    <n v="0"/>
    <n v="0"/>
    <n v="802679"/>
    <n v="-4.6829084324677588"/>
    <n v="-5.9882385597681882"/>
    <n v="-5.3942182681214863"/>
    <n v="-1.3694607187794916"/>
    <m/>
    <n v="826.65190525231719"/>
    <n v="811.60556127703398"/>
    <s v="EN GENERAL AL NO EXISTIR REEVALUCIONES , LOS MONTOS SE MANTIENEN ENTRE LAS ETAPAS DE DISEÑO Y EJECUCIÓN , GENERANDO VARIACIONES MENORES, SE VISUALIZA UNA BUENA PROGRAMACIÓN FINANCIERA PARA LAS ETAPAS DE DISEÑO Y EJECUCIÓN, A PESAR DE LAS MODIFICACIONES REALIZADAS DURANTE LA EJECUCIÓN DEL PROYECTO."/>
    <s v="Variación de 0 a +-10%"/>
    <s v="Variación de 0 a +-10%"/>
    <s v="Mediano"/>
    <s v="Mediano"/>
    <s v="FRANCISCO ANTONIO VALDES FLORES"/>
    <x v="36"/>
    <s v=" "/>
    <s v=""/>
    <s v="LOURDES VELEZ"/>
    <s v="DEPARTAMENTO DE ESTUDIOS - MDS"/>
    <s v="SI"/>
    <n v="853801"/>
    <n v="9912"/>
    <n v="1.1609262579922019"/>
    <s v="01.12.2017 se aprueba aumento por indicaciones presentadas por SENAMA y construccion de muro de enbancamiento, ante la diferencia entre el nivel de las viviendas con la propiedad contigua. Informe en carpeta digital."/>
    <x v="0"/>
    <s v="NO"/>
    <m/>
    <m/>
    <m/>
    <m/>
    <s v="GENERALMENTE ESTE TIPO DE PROYECTOS POR EL NIVEL DE DESARROLLO Y CERTEZA OBTENIDOS SUMADO A CONVENIOS DE COLABORACIÓN ENTRE INSTITUCIONES (SERVIU-SENAMA)  , NO HACE NECESARIO REEVALUACIONES , SI MODIFICACIONES MENORES."/>
    <x v="0"/>
    <s v="VALOR ACTUALIZADO COSTOS INV. OPER. Y MANTEN."/>
    <n v="639032"/>
    <n v="639032"/>
    <n v="0"/>
    <x v="1"/>
    <s v="COSTO ANUAL EQUIVALENTE"/>
    <n v="55713"/>
    <n v="55713"/>
    <n v="0"/>
    <s v="LOS INDICADORES  ECONÓMICOS SE MANTIENEN SIN VARIACIÓN "/>
    <x v="2"/>
    <s v="EN GENERAL EL PROYECTO PRESENTÓ PEQUEÑAS MODIFICACIONES SEGÚN LAS ESTIMACIONES TÉCNICO ECONÓMICO , ESTO SE DEBE AL BUEN TRABAJO DE LA UNIDAD TÉCNICA SUMADO A LOS  PROGRAMAS ARQUITECTÓNICOS CLAROS Y A LOS CONVENIOS DE COLABORACIÓN ENTRE LAS INSTITUCIONES PUBLICAS."/>
    <s v="ALEJANDRO ESTEBAN GODOY GODOY"/>
    <s v="SEREMI DE DESARROLLO SOCIAL REGION DEL LIBERTADOR GENERAL BERNARDO O'HIGGINS"/>
    <s v="LOURDES VELEZ"/>
    <s v="DEPARTAMENTO DE ESTUDIOS - MDS"/>
  </r>
  <r>
    <s v="30108556-0"/>
    <s v="CONSTRUCCION DEFENSAS FLUVIALES RÍO IBÁÑEZ"/>
    <x v="14"/>
    <x v="14"/>
    <s v="GENERAL CARRERA"/>
    <s v="RIO IBAÑEZ"/>
    <s v="11 - REGION DE AISEN DEL GENERAL CARLOS IBAÑEZ DEL CAMPO"/>
    <x v="0"/>
    <x v="31"/>
    <x v="69"/>
    <x v="0"/>
    <x v="0"/>
    <s v="DIRECCION DE OBRAS HIDRAULICAS"/>
    <s v="MINISTERIO DE OBRAS PUBLICAS"/>
    <s v="MINISTERIO"/>
    <s v="FINALIZADO"/>
    <x v="0"/>
    <s v="PERFIL"/>
    <s v="DURANTE LOS EVENTOS DE CRECIDA DEL RÍO IBÁÑEZ, SE HAN INCREMENTADO LOS NIVELES DE ESCURRIMIENTO, PROVOCANDO IMPORTANTES INUNDACIONES QUE HAN AFECTADO A CAMINOS Y PREDIOS CERCANOS, GENERANDO SITUACIONES DE RIESGO PARA LA POBLACIÓN DE PUERTO IBÁÑEZ, ESTAS OBRAS PERMITIRÁN MITIGAR ESTOS RIESGOS."/>
    <s v="LA CONSTRUCCIÓN DE DEFENSAS FLUVIALES EN EL RÍO IBÁÑEZ, PROTEGERÁN LA INFRAESTRUCTURA PÚBLICA (CAMINO IBÁÑEZ - PUERTO LEVICÁN; AERÓDROMO), LA POBLACIÓN Y RECUPERARÁ TERRENOS AGRÍCOLAS, CON 20466 METROS CÚBICOS DE ENROCADO Y 736 UNIDADES DE GAVIONES."/>
    <n v="1430"/>
    <s v=" "/>
    <s v=" "/>
    <s v=" "/>
    <n v="54"/>
    <n v="33"/>
    <s v="Se realizaron 3 contratos de asesoría durante toda la construcción del proyecto. Hubo etapas de los contratos de construcción que no tuvieron asesorías."/>
    <n v="-38.888888888888886"/>
    <m/>
    <m/>
    <m/>
    <m/>
    <m/>
    <m/>
    <s v=""/>
    <m/>
    <m/>
    <m/>
    <m/>
    <m/>
    <n v="54"/>
    <n v="50"/>
    <s v="Se pueden observar variaciones debido a la cantidad de etapas en las que se ejecutó el proyecto"/>
    <n v="-7.4074074074074066"/>
    <n v="54"/>
    <n v="53"/>
    <s v="Se consigna que el contrato Construcción Defensas Fluviales Río Ibáñez se realizó en 6 etapas. "/>
    <n v="-1.851851851851849"/>
    <s v="Variación de -30% a -0%"/>
    <n v="0"/>
    <n v="0"/>
    <m/>
    <m/>
    <m/>
    <m/>
    <m/>
    <m/>
    <m/>
    <m/>
    <m/>
    <m/>
    <m/>
    <m/>
    <n v="54"/>
    <n v="54"/>
    <n v="55"/>
    <n v="55"/>
    <n v="0"/>
    <s v="En los contratos de obra siempre se producen discrepancias entre el plazo ideal, o en este caso recomendado con el real, pues hay factores que en ocasiones no se pueden controlar. O bien, muchas veces se proyectan  mayores plazos por condiciones climáticas."/>
    <n v="1.8518518518518601"/>
    <n v="1.8518518518518601"/>
    <s v="El contrato Construcción Defensas Fluviales Río Ibáñez se realizó en 6 etapas, cada una con sus respectivos plazos, siendo menor al plazo recomendado._x000a__x000a_Con relación a las consultorías se realizaron tres contratos de asesoría durante toda la construcción del proyecto. Hubo etapas de los contratos de construcción que no tuvieron asesorías._x000a__x000a_El plazo total real de ejecución del proyecto resultó con un 1.85% superior al recomendado."/>
    <s v="Variación de 0 a 30%"/>
    <s v="Mayor a 3 años"/>
    <s v="21/08/2014"/>
    <n v="1694484"/>
    <n v="709"/>
    <n v="1695193"/>
    <n v="1569040"/>
    <n v="126153"/>
    <s v="Se realizaron 6 contratos de obra que son los siguientes:_x000a_Obras Civiles_x000a_Construcción Defensas Fluviales Río Ibáñez Región de Aysén Etapa I - Monto $ 242.912.326       Fechas: 05.08.2014 - 18.12.2014_x000a_Construcción Defensas Fluviales Río Ibáñez Región de Aysén Etapa II - Monto $ 317.339.678      Fechas: 19.12.2014 - 17.10.2015_x000a_Construcción Defensas Fluviales Río Ibáñez Región de Aysén Etapa III - Monto $ 248.239.776     Fechas: 17.11.2015 - 12.09.2016_x000a_Construcción Defensas Fluviales Río Ibáñez Región de Aysén Etapa IV - Monto $ 330.278.921     Fechas: 24.11.2016 - 22.06.2017_x000a_Construcción Defensas Fluviales Río Ibáñez Región de Aysén Etapa V - Monto $ 361.959.105      Fechas: 06.12.2017 - 04.07.2018_x000a_Construcción Defensas Fluviales Río Ibáñez Región de Aysén Etapa VI - Monto $ 121.306.280      Fechas: 15.09.2018 - 24.12.2018_x000a_Consultorías_x000a_Asesoría a la Inspección Fiscal, Construcción Defensas Fluviales Río Ibáñez. Región de Aysén. Etapa I - Monto $ 20.822.400 Fechas: 08-09.2014 - 27.12.2014_x000a_Asesoría Construcción Defensas Fluviales Río Ibáñez. Puerto Ibáñez III - Monto $ 15.787.500 Fechas: 03.05.2016 - 01.08.2016_x000a_Asesoría Construcción Defensas Fluviales Río Ibáñez IV - Monto $ 35.834.400 Fechas: 27.10.2016 - 25.05.2017_x000a_Gastos Administrativos_x000a_2014_x0009_300.000_x000a_2015_x0009_0_x000a_2016_x0009_300.000_x000a_2017_x0009_0_x000a_2018_x0009_243.330"/>
    <s v="BIP &gt; SIGFE"/>
    <x v="5"/>
    <n v="1430"/>
    <n v="1430"/>
    <n v="100"/>
    <s v="No se observan variaciones en la cantidad de habitantes beneficiados."/>
    <s v="El proyecto se ejecuto de acuerdo a lo presupuestado."/>
    <x v="2"/>
    <s v="Resolución DOH XI N°212 del 30.04.2019 aprueba recepción provisonal. La recepción se realizó el día 27.03.2019. Esto corresponde al contrato: &quot;Construcción Defensas Fluviales Río Ibáñez Región de Aysén Etapa VI."/>
    <s v="27/03/2019"/>
    <s v="Resolución DOH XI N° 449 del 13.08.2019 nombra comisión de recepción definitiva. Aún no se realiza. Se espera que la comisión se constituya . De igual manera se ingresa la fecha de la resolución."/>
    <s v="13/08/2019"/>
    <s v="SI"/>
    <s v="18/12/2014"/>
    <s v="El proyecto se realizó en 6 etapas, las que comenzaron a operar individualmente una vez terminadas. La fecha ingresada corresponde al termino del primer contrato."/>
    <s v=""/>
    <x v="0"/>
    <s v="Una situación recurrente cuando se realizan defensas fluviales en los ríos, es la problemática con los accesos, pues los vecinos colindantes muchas veces quieren obtener beneficios económicos y obstaculizan el paso."/>
    <s v="ALVARO CORREA POHL"/>
    <x v="106"/>
    <s v=" "/>
    <s v=""/>
    <s v=" "/>
    <s v=""/>
    <s v="02/05/2013"/>
    <s v="27/02/2014"/>
    <n v="301"/>
    <s v="28/04/2014"/>
    <n v="60"/>
    <s v="01/07/2014"/>
    <n v="64"/>
    <s v="05/08/2014"/>
    <n v="35"/>
    <s v="05/08/2014"/>
    <n v="35"/>
    <s v="21/08/2014"/>
    <n v="16"/>
    <s v="25/08/2014"/>
    <n v="4"/>
    <n v="480"/>
    <n v="179"/>
    <s v="Se produce desface debido a la asignación presupuestaria."/>
    <s v="A SUMA ALZADA SIN REAJUSTE"/>
    <n v="1"/>
    <s v=""/>
    <s v=""/>
    <s v=""/>
    <s v=""/>
    <s v=""/>
    <s v=""/>
    <s v="SI"/>
    <s v="SERVICIO"/>
    <s v="El proyecto obtuvo RS el año 2013."/>
    <n v="200010"/>
    <n v="0"/>
    <n v="0"/>
    <n v="0"/>
    <n v="23755"/>
    <n v="1200058"/>
    <n v="0"/>
    <n v="0"/>
    <n v="0"/>
    <n v="0"/>
    <n v="1423823"/>
    <n v="202987"/>
    <n v="0"/>
    <n v="0"/>
    <n v="0"/>
    <n v="24114"/>
    <n v="1217898"/>
    <n v="0"/>
    <n v="0"/>
    <n v="0"/>
    <n v="0"/>
    <n v="1444999"/>
    <s v="La diferencia de montos se debe esencialmente a:_x000a__x000a_- variación de la moneda_x000a_- los valores que se establecen en los antecedentes de licitación son distintos a los valores en que se adjudican los contratos."/>
    <n v="72446"/>
    <n v="0"/>
    <n v="0"/>
    <n v="0"/>
    <n v="709"/>
    <n v="2299924"/>
    <n v="0"/>
    <n v="0"/>
    <n v="0"/>
    <n v="0"/>
    <n v="2373079"/>
    <s v="Construcción Defensas Fluviales Río Ibáñez Etapa I ($)= 242.912.326  (05.08.2014 - 18.12.2014)_x000a_Construcción Defensas Fluviales Río Ibáñez Etapa II ($)= 317.339.678  (20.12.2014 - 18.10.2015)_x000a_Construcción Defensas Fluviales Río Ibáñez Etapa III ($)= 248.239.776  (18.11.2015 - 13.09.2016)_x000a_Construcción Defensas Fluviales Río Ibáñez Etapa IV ($)= 330.278.921  (25.11.2016 - 23.07.2017)_x000a_Construcción Defensas Fluviales Río Ibáñez Etapa V ($)= 361.959.105  (07.12.2017 - 04.08.2018)_x000a_Construcción Defensas Fluviales Río Ibáñez Etapa VI ($)= 121.306.280  (15.09.2018 - 24.12.2018)_x000a_Asesoría a la Inspección Fiscal, Construcción Defensas Fluviales Río Ibáñez. Región de Aysén. Etapa I ($)= 20.822.400  (09.09.2014 - 28.12.2014)_x000a_Asesoría Construcción Defensas Fluviales Río Ibáñez Puerto Ibáñez III ($)= 15.787.500  (04.05.2016 - 02.08.2016)   _x000a_Asesoría Construcción Defensas Fluviales Río Ibáñez IV ($)= 35.834.400  (28.10.2016 - 26.05.2017)"/>
    <n v="72445"/>
    <n v="0"/>
    <n v="0"/>
    <n v="0"/>
    <n v="709"/>
    <n v="1622039"/>
    <n v="0"/>
    <n v="0"/>
    <n v="0"/>
    <n v="0"/>
    <n v="1695193"/>
    <s v=""/>
    <n v="126153"/>
    <x v="0"/>
    <n v="72445"/>
    <n v="0"/>
    <n v="0"/>
    <n v="0"/>
    <n v="665"/>
    <n v="1495930"/>
    <n v="0"/>
    <n v="0"/>
    <n v="0"/>
    <n v="0"/>
    <n v="1569040"/>
    <n v="77195"/>
    <n v="0"/>
    <n v="0"/>
    <n v="0"/>
    <n v="720"/>
    <n v="1581152"/>
    <n v="0"/>
    <n v="0"/>
    <n v="0"/>
    <n v="0"/>
    <n v="1659067"/>
    <s v=""/>
    <n v="246104"/>
    <n v="0"/>
    <n v="0"/>
    <n v="0"/>
    <n v="29236"/>
    <n v="1476593"/>
    <n v="0"/>
    <n v="0"/>
    <n v="0"/>
    <n v="0"/>
    <n v="1751933"/>
    <n v="0"/>
    <n v="78308"/>
    <n v="0"/>
    <n v="0"/>
    <n v="0"/>
    <n v="764"/>
    <n v="2456441"/>
    <n v="0"/>
    <n v="0"/>
    <n v="0"/>
    <n v="0"/>
    <n v="2535513"/>
    <n v="77196"/>
    <n v="0"/>
    <n v="0"/>
    <n v="0"/>
    <n v="764"/>
    <n v="1707263"/>
    <n v="0"/>
    <n v="0"/>
    <n v="0"/>
    <n v="0"/>
    <n v="1785223"/>
    <n v="44.726596279652256"/>
    <n v="1.900186822212957"/>
    <n v="15.621772553438905"/>
    <n v="-29.591250370240662"/>
    <m/>
    <n v="1248.4076923076923"/>
    <n v="1193.8902097902098"/>
    <s v="El costo total del proyecto se ajustó al marco presupuestario  recomendado originalmente, no se re-evaluó y se encuentra dentro de la variación del +- 10% considerada como aceptable._x000a_Sin embargo, las obras civiles resultaron con un costo real superior al 15.62% respecto del recomendado y por el contrario las consultorías se ejecutaron con un costo real menor en 67% respecto del recomendado."/>
    <s v="Variación de 0 a +-10%"/>
    <s v="Variación del 10% al 20%"/>
    <s v="Grande"/>
    <s v="Grande"/>
    <s v="ALVARO CORREA POHL"/>
    <x v="37"/>
    <s v=" "/>
    <s v=""/>
    <s v=" "/>
    <s v=""/>
    <s v="SI"/>
    <n v="1751906"/>
    <n v="56713"/>
    <n v="3.2372170652991654"/>
    <s v="Debido a que el proyecto se separó en etapas, debido a la disponibilidad presupuestaria, hubo que realizar 6 contratos de obra con distintos contratistas y diferentes gastos generales."/>
    <x v="0"/>
    <s v="NO"/>
    <m/>
    <m/>
    <m/>
    <m/>
    <s v="El Proyecto no fue revaluado"/>
    <x v="0"/>
    <s v="VAN SOCIAL"/>
    <n v="776865"/>
    <n v="776865"/>
    <n v="0"/>
    <x v="1"/>
    <s v=""/>
    <m/>
    <m/>
    <m/>
    <s v="El proyecto se ejecutó de acuerdo a lo recomendado, por lo tanto el valor del VAN Social no varía."/>
    <x v="1"/>
    <s v="Proyecto ejecutado en los plazos estipulados inicialmente y ajustado en los montos indicados en el presupuesto inicial."/>
    <s v="CLAUDIO IVAN VENEGAS DIEZ"/>
    <s v="SEREMI DE DESARROLLO SOCIAL REGION DE AISEN DEL GENERAL CARLOS IBAÑEZ DEL CAMPO"/>
    <s v="LOURDES VELEZ"/>
    <s v="DEPARTAMENTO DE ESTUDIOS - MDS"/>
  </r>
  <r>
    <s v="30292774-0"/>
    <s v="CONSTRUCCION SISTEMA DE TELEVIGILANCIA, COMUNA DE LA REINA"/>
    <x v="1"/>
    <x v="1"/>
    <s v="SANTIAGO"/>
    <s v="LA REINA"/>
    <s v="13 - REGION METROPOLITANA DE SANTIAGO"/>
    <x v="3"/>
    <x v="3"/>
    <x v="70"/>
    <x v="1"/>
    <x v="1"/>
    <s v="GOBIERNO REGIONAL - REGION METROPOLITANA DE SANTIAGO"/>
    <s v="GOBIERNO REGIONAL"/>
    <s v="GOBIERNO REGIONAL"/>
    <s v="FINALIZADO"/>
    <x v="0"/>
    <s v="PERFIL"/>
    <s v="AUMENTO DE DELITOS DE CONNOTACIÓN SOCIAL SEGÚN CARABINEROS Y ENCUESTA ENUSC. AUMENTO NIVEL DE PERCEPCIÓN DE INSEGURIDAD DE VECINOS DE LA REINA. ESTE SISTEMA BUSCA CONTAR CON UNA HERRAMIENTA DE APOYO A VIGILANCIA PREVENTIVA Y MEDIO DE PRUEBA ANTE EL MINISTERIO PÚBLICO MEDIANTE EL REGISTRO VISUAL DE HECHOS DELICTIVOS"/>
    <s v="LA INICIATIVA CONSISTE EN LA CONSTRUCCIÓN DE UN SISTEMA DE TELEVIGILANCIA COMO PARTE DE UN PLAN DE SEGURIDAD MUNICIPAL EN EL MARCO DE UNA POLÍTICA DE PREVENCIÓN DE DELITOS Y LA COORDINACIÓN PERMANENTE CON LA 16° COMISARÍA DE CARABINEROS DE LA REINA, QUE CONSIDERA LA ADQUISICIÓN E INSTALACIÓN DE 66 CÁMARAS DE TELEVIGILANCIA Y DE UNA CENTRAL DE MONITOREO Y EQUIPAMINETO DE SOPORTE, QUE SE LOCALIZARÁ EN EL CENTRO DE OPERACIONES DE LA UNIDAD DE SEGURIDAD Y EMERGENCIA DE LA MUNICIPALIDAD DE LA REINA, UBICADA EN AV. ALCALDE FERNANDO CASTILLO VELASCO N°9980 DE LA COMUNA."/>
    <n v="0"/>
    <s v=" "/>
    <s v=" "/>
    <s v=" "/>
    <m/>
    <m/>
    <m/>
    <m/>
    <m/>
    <m/>
    <m/>
    <m/>
    <m/>
    <m/>
    <s v=""/>
    <m/>
    <m/>
    <m/>
    <m/>
    <m/>
    <m/>
    <m/>
    <m/>
    <m/>
    <n v="5"/>
    <n v="7"/>
    <s v="Decreto Alcaldicio n° 326 de fecha 09.03.2018, que aprueba modificación de contrato.Ampliación de plazo en 45 días y monto por $ 37.532.145: en razón a mejorar las condiciones de seguridad para lograr mayor control sobre el parque vehícular que circula por la comuna, lo anterior sumado a que la partida de pórticos de control que se requiere aumentar en 3 unidades adicionales se encontraba presente en la oferta del contratista._x000a__x000a_Decreto Alcaldicio n° 801 de fecha 30.05.2018, que aprueba modificación de contrato. Ampliación de plazo por 25 días, en razón a actos vandálicos ocurridos en el transcurso de la obra, afectando 3 cámaras de televigilancias ubicadas en calle Caracoles - Talinay, Quillagua-Pasaje 2 y Chapilca-Quinchamalí."/>
    <n v="39.999999999999993"/>
    <s v="Variación de 30% al 50%"/>
    <n v="2"/>
    <n v="70"/>
    <m/>
    <m/>
    <m/>
    <m/>
    <m/>
    <m/>
    <m/>
    <m/>
    <m/>
    <m/>
    <m/>
    <m/>
    <n v="5"/>
    <n v="5"/>
    <n v="7"/>
    <n v="7"/>
    <n v="0"/>
    <s v="Decreto Alcaldicio n° 326 de fecha 09.03.2018, que aprueba modificación de contrato.Ampliación de plazo en 45 días y monto por $ 37.532.145: en razón a mejorar las condiciones de seguridad para lograr mayor control sobre el parque vehícular que circula por la comuna, lo anterior sumado a que la partida de pórticos de control que se requiere aumentar en 3 unidades adicionales se encontraba presente en la oferta del contratista._x000a__x000a_Decreto Alcaldicio n° 519 de fecha 13.04.2018, que aprueba modificación de contrato. Ampliación de plazo por 25 días, en razón a actos vandálicos ocurridos en el transcurso de la obra, afectando 3 cámaras de televigilancias ubicadas en calle Caracoles - Talinay, Quillagua-Pasaje 2 y Chapilca-Quinchamalí."/>
    <n v="39.999999999999993"/>
    <n v="39.999999999999993"/>
    <s v="En relación a los plazos totales, se observa una variación del 40%, lo cual se explica por la modificación de contrato y ampliación de plazo en 45 días y monto por $ 37.532.145, esto en razón de mejorar las condiciones de seguridad para lograr mayor control sobre el parque vehícular que circula por la comuna, lo anterior sumado a que la partida de pórticos de control se requiere aumentar en 3 unidades adicionales se encontraba presente en la oferta del contratista._x000a_Por otro lado, se aprobó modificación de contrato. Ampliación de plazo por 25 días, debido a actos vandálicos ocurridos en el transcurso de la obra, afectando 3 cámaras de televigilancias ubicadas en la Calle Caracoles - Talinay, Quillagua-Pasaje 2 y Chapilca-Quinchamalí."/>
    <s v="Variación de 30% al 50%"/>
    <s v="Un año"/>
    <s v="25/10/2017"/>
    <n v="803523"/>
    <n v="0"/>
    <n v="803523"/>
    <n v="803523"/>
    <n v="0"/>
    <s v="El proyecto fue adjudicado por un monto de $ 765.991.331 IVA incluido._x000a_Se realizó una ampliación mediante decreto alcaldicio n° 326 de fecha 09.03.2018 por un monto $ 37.532.112.-"/>
    <s v="BIP = SIGFE"/>
    <x v="7"/>
    <n v="66"/>
    <n v="66"/>
    <n v="100"/>
    <s v="Se realizó una ampliación mediante decreto alcaldicio n° 326 de fecha 09.03.2018 que consideró la instalación de 3 unidades de Pórticos de control."/>
    <s v="La iniciativa de inversión conservó durante su etapa de ejecución la magnitud recomendada."/>
    <x v="2"/>
    <s v="Se realizaron 5 Recepciones Provisorias, se considera la fecha de la primera acta. En ninguna existió observaciones, fueron recepciones parciales en razón, al equipamiento."/>
    <s v="22/12/2017"/>
    <s v="La comisión receptora conformada por: _x000a_Oscar Jiménez Álvarez, Administrador Obra empresa ENEL Distribución Chile S.A._x000a_Carlos Lineros Echeverria, Director Obras Municipales_x000a_Juan Echeverria Cabrera, Secretario Municipal Ministro de FÉ_x000a_Waldo Vargas Consuegra, ITO Profesional DOM._x000a__x000a_Fija como fecha de termino del proyecto el sábado 02 de junio de 2018, fecha en la cual se realiza la Recepción Final oficial del equipamiento y de la obra Terminada sin Observaciones, a la empresa ENEL Distribución Chile S.A, adjudicada para realizar el proyecto “CONSTRUCCIÓN SISTEMA DE TELEVIGILANCIA, COMUNA DE LA REINA” CODIGO BIP N° 30292774-0."/>
    <s v="02/06/2018"/>
    <s v="SI"/>
    <s v="02/06/2018"/>
    <s v="La frecuencia de telecomunicaciones._x000a_Destrucción de equipamiento producto  de actos vandálicos y accidentes que involucran arboles._x000a_Cortes de energía que perduran más de una hora, producto de las condiciones climáticas y/o caída de arboles u otro que afecte la reposición rápida del suministro eléctrico."/>
    <s v=""/>
    <x v="0"/>
    <s v="La dificultad producto del montaje de los postes de 12 y 14 metros, por el flujo de transito y las condiciones de la calzada para realizar estos trabajos con el equipo de grúas correspondientes._x000a__x000a_La demora en la instalación de los empalmes eléctricos."/>
    <s v="DAFNE ESPINOZA REYES"/>
    <x v="107"/>
    <s v=" "/>
    <s v=""/>
    <s v="LOURDES VELEZ"/>
    <s v="DEPARTAMENTO DE ESTUDIOS - MDS"/>
    <s v="28/06/2016"/>
    <s v="28/06/2016"/>
    <n v="0"/>
    <s v="12/01/2017"/>
    <n v="198"/>
    <s v="NA"/>
    <n v="0"/>
    <s v="06/10/2017"/>
    <n v="267"/>
    <s v="06/10/2017"/>
    <n v="267"/>
    <s v="25/10/2017"/>
    <n v="19"/>
    <s v="27/12/2017"/>
    <n v="63"/>
    <n v="547"/>
    <n v="547"/>
    <s v="Proyecto fue sometido al Tribunal de la Libre Competencia por denuncia de proveedor, por tanto se demoro su inicio.  Tribunal no encontró observaciones a la adjudicación ni a la oferta del Ganador ( ENEL)"/>
    <s v="A SUMA ALZADA SIN REAJUSTE"/>
    <s v="Sin información"/>
    <s v=""/>
    <s v=""/>
    <s v=""/>
    <s v=""/>
    <s v=""/>
    <s v=""/>
    <s v="SI"/>
    <s v="MUNICIPIO"/>
    <s v="La iniciativa de inversión consiste en la construcción de un sistema de televigilancia como parte de un plan de seguridad municipal en el marco de una política de prevención de delitos y la coordinación permanente con la 16° comisaría de Carabineros de la comuna de La Reina, que considera la adquisición e instalación de 66 cámaras de televigilancia y de una central de monitoreo y equipamineto de soporte, que se localizará en el centro de operaciones de la unidad de seguridad y emergencia de La Municipalidad de La reina, ubicada en Av. Alcalde Fernando Castillo Velasco N°9980 de la comuna."/>
    <n v="0"/>
    <n v="0"/>
    <n v="0"/>
    <n v="0"/>
    <n v="0"/>
    <n v="892872"/>
    <n v="0"/>
    <n v="0"/>
    <n v="0"/>
    <n v="0"/>
    <n v="892872"/>
    <n v="0"/>
    <n v="0"/>
    <n v="0"/>
    <n v="0"/>
    <n v="0"/>
    <n v="892872"/>
    <n v="0"/>
    <n v="0"/>
    <n v="0"/>
    <n v="0"/>
    <n v="892872"/>
    <s v="Sin observaciones"/>
    <n v="0"/>
    <n v="0"/>
    <n v="0"/>
    <n v="0"/>
    <n v="0"/>
    <n v="803524"/>
    <n v="0"/>
    <n v="0"/>
    <n v="0"/>
    <n v="0"/>
    <n v="803524"/>
    <s v="Sin observaciones"/>
    <n v="0"/>
    <n v="0"/>
    <n v="0"/>
    <n v="0"/>
    <n v="0"/>
    <n v="803524"/>
    <n v="0"/>
    <n v="0"/>
    <n v="0"/>
    <n v="0"/>
    <n v="803524"/>
    <s v="Sin observaciones"/>
    <n v="1"/>
    <x v="1"/>
    <n v="0"/>
    <n v="0"/>
    <n v="0"/>
    <n v="0"/>
    <n v="0"/>
    <n v="803523"/>
    <n v="0"/>
    <n v="0"/>
    <n v="0"/>
    <n v="0"/>
    <n v="803523"/>
    <n v="0"/>
    <n v="0"/>
    <n v="0"/>
    <n v="0"/>
    <n v="0"/>
    <n v="807366"/>
    <n v="0"/>
    <n v="0"/>
    <n v="0"/>
    <n v="0"/>
    <n v="807366"/>
    <s v="Sin observaciones. A pesar de que en un principio se invoco la entrada del Tribunal de la Libre competencia tras la adjudicación, este fallo a favor del contratista no encontrando observaciones en la adjudicación. Proyecto correctamente terminado."/>
    <n v="0"/>
    <n v="0"/>
    <n v="0"/>
    <n v="0"/>
    <n v="0"/>
    <n v="1004669"/>
    <n v="0"/>
    <n v="0"/>
    <n v="0"/>
    <n v="0"/>
    <n v="1004669"/>
    <n v="0"/>
    <n v="0"/>
    <n v="0"/>
    <n v="0"/>
    <n v="0"/>
    <n v="0"/>
    <n v="824416"/>
    <n v="0"/>
    <n v="0"/>
    <n v="0"/>
    <n v="0"/>
    <n v="824416"/>
    <n v="0"/>
    <n v="0"/>
    <n v="0"/>
    <n v="0"/>
    <n v="0"/>
    <n v="807366"/>
    <n v="0"/>
    <n v="0"/>
    <n v="0"/>
    <n v="0"/>
    <n v="807366"/>
    <n v="-17.941530991799294"/>
    <n v="-19.638607342318714"/>
    <n v="-19.638607342318714"/>
    <n v="-2.068130652486122"/>
    <m/>
    <n v="12232.818181818182"/>
    <n v="12232.818181818182"/>
    <s v="De acuerdo a lo anterior se originó una variación de la asignación correspondiente a obras civiles en relación al monto recomendado y el contratado en un -17,94%, pese a este cambio, la iniciativa de inversión se logró ejecutar con éxito, dando cumplimiento al objetivo de seguridad definido._x000a_La iniciativa de inversión no fue sometida a ningún proceso de re-evaluación._x000a_Existió un aumento del contrato de OOCC por  $ 37.532.145 debido a que fue necesario mejorar las condiciones de seguridad para lograr mayor control sobre el parque vehícular que circula por la comuna, lo anterior sumado a que la partida de pórticos de control se requiere aumentar en 3 unidades adicionales se encontraba presente en la oferta del contratista._x000a_Esta modificación es inferior al 10% y por tanto se encuentra dentro del rango considerado como aceptable. "/>
    <s v="Variación entre el -10% al -20%"/>
    <s v="Variación entre el -10% al -20%"/>
    <s v="Mediano"/>
    <s v="Mediano"/>
    <s v="CARLOS RAUL BASALETTI ALVARADO"/>
    <x v="13"/>
    <s v=" "/>
    <s v=""/>
    <s v="LOURDES VELEZ"/>
    <s v="DEPARTAMENTO DE ESTUDIOS - MDS"/>
    <s v="SI"/>
    <n v="1004669"/>
    <n v="37532"/>
    <n v="3.735757747078889"/>
    <s v="El proyecto fue adjudicado por un monto de $ 765.991.331 IVA incluido._x000a_Se realizó una ampliación mediante decreto alcaldicio n° 326 de fecha 09.03.2018 por un monto $ 37.532.112.-"/>
    <x v="0"/>
    <s v="NO"/>
    <m/>
    <m/>
    <m/>
    <m/>
    <s v="La iniciativa de inversión no fue sometida a ningún proceso de re-evaluación._x000a_Existió un aumento del contrato de OOCC por  $ 37.532.145 debido a que fue necesario mejorar las condiciones de seguridad para lograr mayor control sobre el parque vehícular que circula por la comuna, lo anterior sumado a que la partida de pórticos de control se requiere aumentar en 3 unidades adicionales se encontraba presente en la oferta del contratista._x000a_Esta modificación es inferior al 10% y por tanto se encuentra dentro del rango considerado como aceptable. "/>
    <x v="0"/>
    <s v="COSTO ANUAL EQUIVALENTE"/>
    <n v="244858"/>
    <n v="213389"/>
    <n v="-12.851938674660413"/>
    <x v="0"/>
    <s v=""/>
    <m/>
    <m/>
    <m/>
    <s v="En relación al CAE,  se observa una variación del -12,85% entre lo Recomendado (Ex Ante) y el valor Real Ex-Post, a pesar de dicha variación la iniciativa se ejecutó con éxito y opera con normalidad, dando así, cumplimiento a su objetivo de mejor la percepción de seguridad en los vecinos de la Comuna de La Reina."/>
    <x v="1"/>
    <s v="La iniciativa de inversión presento retrasos en su ejecución, debido a que tuvo ser sometida  al Tribunal de la Libre Competencia por una denuncia de proveedor.  El Tribunal no encontró observaciones a la adjudicación ni a la oferta del Ganador ( ENEL). Por otro lado, se presentó la destrucción de equipamiento producto  de actos vandálicos y accidentes que involucran arboles. Esta iniciativa de inversión permitió el aumento del nivel de percepción de seguridad de los vecinos de la comuna de La Reina, así como garantizar el apoyo a la vigilancia preventiva._x000a_El proyecto se ejecutó en un plazo total de 7 meses, un 40% por sobre el plazo total recomendado. Esta variación es producto de dos ampliaciones de plazo en obras civiles, que totalizaron 70 días, debido a que fue necesario aumentar las condiciones de seguridad para lograr mayor control sobre el parque vehícular que circula por la comuna, lo anterior sumado a que la partida de pórticos de control requirió aumentar en 3 unidades adicionales se encontraba presente en la oferta del contratista, como también, la presencia de actos vandálicos en el sector. _x000a_En relación a los costos, estos fueron inferiores respecto a los montos recomendados, incluso cuando existió un aumento de contrato orientado a mejorar las condiciones de seguridad de la obra y la implementación de pórticos de seguridad. Esta modificación fue inferior al 10%, por lo que se encuentra dentro del rango considerado como aceptable._x000a_El proyecto no tuvo reevaluación. _x000a_Finalmente, la iniciativa de inversión conservó durante su etapa de ejecución la magnitud recomendada."/>
    <s v="PAOLA ANDREA NARVAEZ URIBE"/>
    <s v="SEREMI DE DESARROLLO SOCIAL REGION METROPOLITANA DE SANTIAGO"/>
    <s v="LOURDES VELEZ"/>
    <s v="DEPARTAMENTO DE ESTUDIOS - MDS"/>
  </r>
  <r>
    <s v="30462401-0"/>
    <s v="CONSTRUCCION JARDIN INFANTIL JUNJI CHACABUCO,COMUNA DE  LINARES"/>
    <x v="0"/>
    <x v="0"/>
    <s v="LINARES"/>
    <s v="LINARES"/>
    <s v="7 - REGION DEL MAULE"/>
    <x v="5"/>
    <x v="5"/>
    <x v="6"/>
    <x v="0"/>
    <x v="0"/>
    <s v="JUNTA NACIONAL DE JARDINES INFANTILES"/>
    <s v="MINISTERIO DE EDUCACION"/>
    <s v="MINISTERIO"/>
    <s v="FINALIZADO"/>
    <x v="0"/>
    <s v="PERFIL"/>
    <s v="EL SECTOR POBLACIONAL MALAQUIAS CONCHA DE LA CIUDAD DE LINARES   POSEE ESCASA OFERTA PREESCOLAR, AFECTANDO A UNA POBLACION INFANTIL DE 603 MENORES ENTRE 0 Y 4 AÑOS. ESTA FALTA DE ESTIMULACIÓN TEMPRANA GENERA EN LOS NIÑOS UN BAJO DESARROLLO DE SUS CAPACIDADES Y LOGRO DE SUS APRENDIZAJES"/>
    <s v="EL PROYECTO CONTEMPLA CONSULTORÍA PARA LA ELABORACION DEL DISEÑO DEFINITIVO Y LA CONSTRUCCION DE UN JARDIN INFANTIL CON EQUIPAMIENTO PARA ATENDER 40 MENORES EN NIVEL SALA CUNA Y 56 MENORES EN NIVEL MEDIO. LA SUPERFICIE A EDIFICAR, DE ACUERDO A ANTE  PROYECTO ES DE 956,85 METROS CUADRADOS APROXIMADOS. LA INICIATIVA SERA CONSTRUIDA EN UN TERRENO DE 1016,80 METROS CUADRADOS CEDIDO EN CONCESION POR EL MINISTERIO DE BIENES NACIONALES."/>
    <n v="96"/>
    <s v=" "/>
    <s v=" "/>
    <s v=" "/>
    <n v="2"/>
    <n v="13"/>
    <s v="El plazo para presentar las consultorías se define en la Res. Ex. .15127 del 15-3-2017,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nterior al 27-9-17), a partir del inicio de obras indicado más arriba._x000a__x000a_*El “Diseño de Especialidades deberá entregarse dentro de los 90 días corridos contados desde la fecha de entrega de terreno”, condición que se cumplió sin retraso (anterior al 27-9-17), a partir del inicio de obras indicado más arriba."/>
    <n v="550"/>
    <n v="2"/>
    <n v="1"/>
    <s v="Si bien el plazo contractual de especialidades y obras civiles abarcó desde el 28-6-17 al 26-7-18 y el equipamiento llegó a las bodegas JUNJI Maule el 6-11-18, cabe señalar que la recepción provisoria se concedió el 21-11-18. _x000a_JUNJI generó la solicitud en sistema Abaco el 29/10/2018, con lo cual se solicitó la autorización para el monto y destino de las subdirecciones implicadas, luego de esto la Unidad de Recursos Financieros generó la respectiva orden de compra con fecha 31/10/2018. El equipamiento fue recibido por JUNJI Región del Maule el 28/12/2018._x000a_En consecuencia, el ítem de equipamiento no generó, por sí mismo, un retraso en la puesta en marcha de esta iniciativa._x000a_[La fecha de inicio del primer contrato y la del último contrato indicada más arriba, corresponden al contrato de OOCC y Consultorías]._x000a__x000a_*Se corrigen las fechas, ya que se había registrado las correspondientes a obras civiles, y no a la asignación Equipamiento."/>
    <n v="-50"/>
    <n v="2"/>
    <n v="2"/>
    <s v="Si bien el plazo contractual de especialidades y obras civiles abarcó desde el 28-6-17 al 26-7-18 y el equipamiento llegó a las bodegas JUNJI Maule el 6-11-18, cabe señalar que la recepción provisoria se concedió el 21-11-18. _x000a_La Unidad de Recursos Financieros de JUNJI Maule generó la orden de compra el 4-10-2018, ejecutando de esta manera el monto necesario._x000a_En consecuencia, el ítem de equipamiento no generó retraso en la puesta en marcha de esta iniciativa._x000a_[La fecha de inicio del primer contrato y la del último contrato indicada más arriba, corresponden al contrato de OOCC y Consultorías]._x000a__x000a_*Se corrigen las fechas, ya que se había registrado las correspondientes a obras civiles, y no a la asignación Equipos."/>
    <n v="0"/>
    <m/>
    <m/>
    <m/>
    <m/>
    <m/>
    <m/>
    <m/>
    <m/>
    <n v="7"/>
    <n v="13"/>
    <s v="La JUNJI Maule, mediante la resolución exenta 015461 del 22-6-17 aprobó el contrato que deriva de la adjudicación de la licitación ID 848-11-LR17, publicada en www.mercadopublico.cl , pero mediante mediante la Res. 150281 del 19-3-18 se autorizaron obras extraordinarias con aun aumento de plazo de 35 días, más adelante la Res. Ex. 150613 del 20-6-18 aprueba modificación de partidas y aumento de plazo por 32 días, lo mismo ocurre con la Res. Ex. JUNJI Maule N° 150714 del 31-7-18 que también modifica partidas, pero extiende el plazo en 25 días. La resolución exenta N° 150367 del 16-4-18, a diferencia de las anteriores, sólo aumenta el plazo de obras en 45 días. Se concluye por tanto que las extensiones de plazo sumaron un total de 137 días._x000a__x000a_*Fecha de Inicio de ejecución de obras civiles es el 28-06-2017, que corresponde al hito de la entrega del terreno, según se indica en el Acta de Entrega de Terreno existente en la carpeta digital ex post. El contrato inicialmente indicaba que el plazo de ejecución del diseño de especialidades y de la obra era de 256 días corridos, contados desde la fecha del acta de entrega del terreno."/>
    <n v="85.714285714285722"/>
    <s v="Variación del 50% al 100%"/>
    <n v="4"/>
    <n v="137"/>
    <m/>
    <m/>
    <m/>
    <m/>
    <m/>
    <m/>
    <m/>
    <m/>
    <n v="1"/>
    <n v="0"/>
    <s v="La asignación de otros gastos no influyó negativamente en los plazos de la ejecución de la obra. JUNJI Maule por su parte, atendiendo al proceso de pago de valor pro forma del programa Aumento de Cobertura, el 11-09-2017 devolvió a la empresa constructora el valor de $1.518.229, como respuesta a la carta emanada de la empresa constructora Sociedad Constructora Faundez Córdova y Cía. Ltda. e ingresada por oficina de partes de JUNJI Maule el 20-10-2017, acompañando la orden de ingreso municipal de Linares N° 0035451 con timbre de pago de 11-09-17._x000a_[La fecha de inicio del primer contrato y la del último contrato indicada más arriba, corresponden al contrato de OOCC y Consultorías]._x000a__x000a_*Se corrigen las fechas, ya que se había registrado las correspondientes a obras civiles, y no a la asignación otros gastos. Se consideró la fecha en la cual JUNJI pago a la empresa el valor solicitado siendo ésta el 09-11-2017."/>
    <n v="-100"/>
    <n v="8"/>
    <n v="8"/>
    <n v="15"/>
    <n v="17"/>
    <n v="2"/>
    <s v="La JUNJI Maule, mediante la resolución exenta 015461 del 22-6-17 aprobó el contrato que deriva de la adjudicación de la licitación ID 848-11-LR17, publicada en www.mercadopublico.cl , pero mediante la Res. 150281 del 19-3-18 se autorizaron obras extraordinarias con un aumento de plazo de 35 días, más adelante la Res. Ex. 150613 del 20-6-18 aprueba modificación de partidas y aumento de plazo por 32 días, lo mismo ocurre con la Res. Ex. JUNJI Maule N° 150714 del 31-7-18 que también modifica partidas, pero extiende el plazo en 25 días. La resolución exenta N° 150367 del 16-4-18, a diferencia de las anteriores, sólo aumenta el plazo de obras en 45 días. Se concluye por tanto que las extensiones de plazo sumaron un total de 137 días"/>
    <n v="87.5"/>
    <n v="112.5"/>
    <s v="El proyecto se ejecutó en un plazo total de 15 meses, un 87,5% sobre el plazo recomendado. Se debe mencionar que en términos de plazos el ítem equipos y equipamientos se encuentran  desfasados respecto al término de la ejecución por lo que generan tiempos muertos, ya que las obras civiles terminaron el 27-07-2018 y ambos ítems tiene fecha de inicio el 04/10/2018._x000a_La modalidad utilizada para la contratación del proyecto corresponde a diseño con ejecución en conjunto, por lo que las asignaciones presupuestarias consultorías y Obras civiles, se rigen por el mismo contrato y por lo tanto por los mismos plazos._x000a_La fecha de inicio de contrato corresponde a 28/06/2017 (fecha acta entrega terreno), y el contrato original considera 256  días corridos de plazo de ejecución._x000a_De acuerdo a lo indicado por la unidad técnica, el “Diseño de Especialidades deberá entregarse dentro de los 90 días corridos contados desde la fecha de entrega de terreno”, condición que se cumplió sin retraso ). De  acuerdo a lo anterior restarían 166 días para la etapa de ejecución, plazo que fue aumentado en:_x000a_- 35 días donde la unidad técnica autorizó obras extraordinarias que inciden en el plazo del contrato originalmente suscrito por las partes. _x000a_- 45 días, debido a modificaciones de contrato que se realizaron con fechas anteriores._x000a_- 32 días donde la unidad técnica autorizó disminuciones de obras y obras extraordinarias._x000a_- 25 días donde la unidad técnica autorizó obras extraordinarias. _x000a__x000a_En Resumen, el plazo del contrato de especialidades y consultorías se extendió en 137 días, lo que explica el 87.5% de incremento respecto a lo programado, quedando fecha inicio 28-06-2017 y fecha de término 27-07-2018. (Plazo total de consultoría y ejecución, sin tiempos muertos)_x000a_Respecto a Ítem de Equipos no existe variación ya que la adquisición se realizó dentro del periodo programado con fecha, para la ejecución de esta asignación fueron emanadas tres órdenes de compra: 848-554-CM18, 848-556-CM18, 848-551-CM18, encargadas a COMERCIAL AGUSTIN LTDA., SOCIEDAD COMERCIAL AMW LTDA. y GLADIS DEL CARMEN CACERES MIRANDA respectivamente. Teniendo registro de que todas estas órdenes fueron emanadas el 4-10-2018 y la última recepción de conforme de mercancía para este conjunto fue con fecha 28-11-2018._x000a_Para ítem de equipamiento JUNJI Maule generó la solicitud en sistema Abaco el 02/10/2018, con lo cual se solicitó la autorización para el monto y destino de las subdirecciones implicadas, luego de esto la Unidad de Recursos Financieros generó la respectiva orden de compra con fecha 04/10/2018 y el equipamiento fue recibido por JUNJI Región del Maule el 06/11/2018._x000a_Las fecha de la asignación de otros gastos corresponden a la fecha de pago que fue el 09-11-2017."/>
    <s v="Variación &gt; al 100%"/>
    <s v="Dos Años"/>
    <s v="28/06/2017"/>
    <n v="891336"/>
    <n v="0"/>
    <n v="891336"/>
    <n v="831759"/>
    <n v="59577"/>
    <s v="Esta iniciativa fue financiada con recursos propios; 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el resto de modificaciones del contrato no afectarían al monto._x000a_¿_x0009_Otros gastos: JUNJI Maule, atendiendo al proceso de pago de valor pro forma del programa Aumento de Cobertura, el año 2017 devolvió a la empresa constructora el valor de $1.518.229, como respuesta a la carta materia “reembolso derechos municipales permiso edificación” emanada de la empresa constructora SOC. CONSTRUCTORA FAUNDEZ CORDOVA Y CIA. LTDA. e ingresada por oficina de partes de JUNJI Maule el 20-10-2017, acompañando la orden de ingreso municipal de Constitución N° 0035451 con timbre de pago de 11-09-17._x000a_¿_x0009_Obras civiles: los gastos de este ítem se ejecutaron mediante estados de pagos mensuales, registrados en su totalidad en el Detalle Financiero del Contrato del estado de avance de obra N° 14, el cual queda representado en la tabla 1:_x000a_¿_x0009_Equipos: El gasto en el ítem de equipamiento no generó retraso en la puesta en marcha de esta iniciativa._x000a_¿_x0009_Equipamiento: El gasto en el ítem de equipamiento no generó retraso en la puesta en marcha de esta iniciativa._x000a_¿_x0009_Consultorías: los gastos de este ítem se pagaron en los 5 primeros estados de pago, desde julio del 2017 a noviembre de 2017, según se indica en la tabla 2:"/>
    <s v="BIP &gt; SIGFE"/>
    <x v="1"/>
    <n v="957"/>
    <n v="930"/>
    <n v="97.17868338557993"/>
    <s v="Si bien la magnitud original es de 957 m2, la magnitud precisa licitada es de 956.85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929.53 m2, según el ítem 7.2 del permiso de edificación N° 540 del 9-11-2017."/>
    <s v="Si bien la magnitud original es de 957 m2, la magnitud precisa licitada es de 956.85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Esta situación generó que finalmente se ejecutaran 930 metros cuadrados. "/>
    <x v="1"/>
    <s v="Se adjunta acta de recepción provisoria firmada el 5-12-18 y aprobando el término de obras el 21-11-18, también la resolución exenta N° 150863 del 11-9-2018 para designar a los integrantes de la mentada comisión y resolución exenta N° 015165 del 15-2-2019 que aprueba el acta de recepción provisoria"/>
    <s v="21/11/2018"/>
    <s v="En virtud de la resolución N° 015/0157 del 3-9-2014, suscrita por la Vicepresidente Ejecutiva, donde aprueba las bases administrativas tipo, en su ítem 47.4, indica en el primer párrafo que “la recepción definitiva de la obra, deberá ser efectuada en el plazo de 12 meses contado desde la fecha de la Recepción Provisoria de la obra…”, en consecuencia, la recepción provisoria para esta obra deberá ejecutarse al 5-12-2019"/>
    <s v="05/12/2019"/>
    <s v="SI"/>
    <s v="18/03/2019"/>
    <s v="No se han observado situaciones que afecten la normal operación del proyecto."/>
    <s v=""/>
    <x v="0"/>
    <s v="En lo positivo se observó en que la capacidad técnica del contratista y sus profesionales a cargo de esta obra, lo que evitó tanto incumplimientos administrativos, como errores de comprensión u omisión en las obras civiles; también incorporar un ITO con experiencia fue determinante._x000a_Respecto a las situaciones negativas, se observó que el Servicio de Salud del Maule Sur retrasó su respuesta a las solicitudes de la empresa, luego generó observaciones inoportunas, lo que finalmente afectó seriamente la fecha programada por la empresa para presentar antecedentes a la Dirección de Obras Municipales."/>
    <s v="IGNACIO FUENTES TRONCOSO"/>
    <x v="85"/>
    <s v="CLAUDIA  CÉSPEDES MORALES"/>
    <s v="SEREMI DE DESARROLLO SOCIAL REGION DEL MAULE"/>
    <s v="LOURDES VELEZ"/>
    <s v="DEPARTAMENTO DE ESTUDIOS - MDS"/>
    <s v="25/11/2016"/>
    <s v="11/01/2017"/>
    <n v="47"/>
    <s v="10/03/2017"/>
    <n v="58"/>
    <s v="NA"/>
    <n v="0"/>
    <s v="10/03/2017"/>
    <n v="0"/>
    <s v="10/03/2017"/>
    <n v="0"/>
    <s v="29/06/2017"/>
    <n v="111"/>
    <s v="01/08/2017"/>
    <n v="33"/>
    <n v="249"/>
    <n v="202"/>
    <s v="3. Creación de asignación presupuestaria que da origen a la ejecución :  Decreto Identificatorio N° 278 - Fecha Toma de Razón 10-03-2017._x000a_5. Suscripción del primer contrato del proyecto : Resolución Exenta Nº15/461 de 22-06-2017, Aprueba contrato que deriva de la adjudicación de la licitación ID 848-11-LR17._x000a_6. Suscripción del primer contrato del proyecto de obra civil: Decreto Identificatorio N° 278 - Fecha Toma de Razón 10-03-2017."/>
    <s v="MIXTO SUMA ALZADA CON REAJUSTE Y  PARTIDA A SERIE DE PRECIOS UNITARIOS"/>
    <n v="1"/>
    <s v=""/>
    <s v=""/>
    <s v=""/>
    <s v=""/>
    <s v="SI"/>
    <s v="SERVICIO"/>
    <s v="SI"/>
    <s v="SERVICIO"/>
    <s v="ÉSTE ESTABLECIMIENTO SE ENCUENTRA INSERTO EN LA META PRESIDENCIAL DE CONSTRUCCIÓN DE SALAS CUNA Y JARDINES INFANTILES REGIÓN DEL MAULE, MODALIDAD DISEÑO CON EJECUCIÓN, LA UNIDAD TÉCNICA CORRESPONDE A LA JUNTA NACIONAL DE JARDINES INFANTILES REGIÓN DEL MAULE."/>
    <n v="25193"/>
    <n v="28511"/>
    <n v="722"/>
    <n v="0"/>
    <n v="0"/>
    <n v="874821"/>
    <n v="0"/>
    <n v="0"/>
    <n v="1600"/>
    <n v="0"/>
    <n v="930847"/>
    <n v="27629"/>
    <n v="31267"/>
    <n v="791"/>
    <n v="0"/>
    <n v="0"/>
    <n v="959412"/>
    <n v="0"/>
    <n v="0"/>
    <n v="1754"/>
    <n v="0"/>
    <n v="1020853"/>
    <s v="Valor recomendado año 2016, moneda 2014_x000a_Valor ficha IDI 2017, moneda 2015"/>
    <n v="23792"/>
    <n v="19553"/>
    <n v="661"/>
    <n v="0"/>
    <n v="0"/>
    <n v="845811"/>
    <n v="0"/>
    <n v="0"/>
    <n v="1518"/>
    <n v="0"/>
    <n v="891335"/>
    <s v="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el resto de modificaciones del contrato no afectarían al monto.  Monto final  $ 869.602.983"/>
    <n v="23793"/>
    <n v="19553"/>
    <n v="661"/>
    <n v="0"/>
    <n v="0"/>
    <n v="845811"/>
    <n v="0"/>
    <n v="0"/>
    <n v="1518"/>
    <n v="0"/>
    <n v="891336"/>
    <s v=""/>
    <n v="59577"/>
    <x v="0"/>
    <n v="22852"/>
    <n v="0"/>
    <n v="0"/>
    <n v="0"/>
    <n v="0"/>
    <n v="807389"/>
    <n v="0"/>
    <n v="0"/>
    <n v="1518"/>
    <n v="0"/>
    <n v="831759"/>
    <n v="23446"/>
    <n v="0"/>
    <n v="0"/>
    <n v="0"/>
    <n v="0"/>
    <n v="815646"/>
    <n v="0"/>
    <n v="0"/>
    <n v="1557"/>
    <n v="0"/>
    <n v="840649"/>
    <s v=""/>
    <n v="28347"/>
    <n v="32080"/>
    <n v="812"/>
    <n v="0"/>
    <n v="0"/>
    <n v="984357"/>
    <n v="0"/>
    <n v="0"/>
    <n v="1800"/>
    <n v="0"/>
    <n v="1047396"/>
    <n v="0"/>
    <n v="24411"/>
    <n v="19553"/>
    <n v="661"/>
    <n v="0"/>
    <n v="0"/>
    <n v="867803"/>
    <n v="0"/>
    <n v="0"/>
    <n v="1557"/>
    <n v="0"/>
    <n v="913985"/>
    <n v="24388"/>
    <n v="19553"/>
    <n v="661"/>
    <n v="0"/>
    <n v="0"/>
    <n v="854069"/>
    <n v="0"/>
    <n v="0"/>
    <n v="1557"/>
    <n v="0"/>
    <n v="900228"/>
    <n v="-12.737398271522904"/>
    <n v="-14.050846098323843"/>
    <n v="-13.235848376148084"/>
    <n v="-1.505166933811819"/>
    <m/>
    <n v="967.98709677419356"/>
    <n v="918.35376344086023"/>
    <s v="Los montos contratados y costos reales del proyecto tuvieron variaciones respecto a los montos recomendados de -12,74% y -14,05% respectivamente. En términos generales, todos los ítems presupuestarios fueron contratados por un monto inferior al recomendado._x000a_Para las consultorías y OC el contrato es uno con la misma empresa constructora y que establecía el monto y plazo para cada componente, por lo que en cuadro de indicadores de costos se reflejan éstos por separado. _x000a_El presupuesto oficial para la obtención del RS diferenciaba los ítems relacionados con diseño y ejecución, por lo que para consultorías se visualiza que lo contratado y gastado fue un 18% más bajo que lo recomendado, a diferencia de las obras civiles que fueron contratadas por un 16% menos a lo recomendado. _x000a_Los Equipos fueron adquiridos por el nivel central de JUNJI, en un 43% menos respecto a lo aprobado actualizado, existiendo un gasto mayor en un 37.42%  al contratado, en tanto, los Equipamientos fueron adquiridos también por el nivel central JUNJI en un 86% menos respecto a lo aprobado actualizado, existiendo un gasto mayor en un 327%  al contratado._x000a_El proyecto no tuvo reevaluaciones, pero si modificaciones inferiores al 10% por modificaciones al contrato, que incluyeron cambios en materiales de revestimientos y pisos, incorporación solerillas de caucho y mejoramiento terminaciones cielos."/>
    <s v="Variación entre el -10% al -20%"/>
    <s v="Variación entre el -10% al -20%"/>
    <s v="Mediano"/>
    <s v="Mediano"/>
    <s v="JOSE LUIS FUENTES GONZALEZ"/>
    <x v="5"/>
    <s v="CLAUDIA  CÉSPEDES MORALES"/>
    <s v="SEREMI DE DESARROLLO SOCIAL REGION DEL MAULE"/>
    <s v="LOURDES VELEZ"/>
    <s v="DEPARTAMENTO DE ESTUDIOS - MDS"/>
    <s v="SI"/>
    <n v="1047398"/>
    <n v="12721"/>
    <n v="1.2145335393040659"/>
    <s v="El contrato inicial contemplaba un monto de $ 856.882.424, mediante la resolución exenta 015461 del 22-06-2017, JUNJI Maule autorizó las siguientes modificaciones al monto del contrato: ajuste de cubos por $15.439.553 mediante resolución exenta N° 15910 del 15-11-17, obra extraordinaria por $28.160.112 por Res. Ex. 150281 del 19-3-18, aumento de obra de $17.869.421 por Res. Ex. 150286 del 21-3-18, obra extraordinaria por $33.642.385 por Res. Ex del 28-3-18, aumento de obra por $4.049.199 por Res. Ex. 150310 del 28-3-18, disminución de obras por $37.6913584 por Res. Ex 150310 del 28-3-18, dejando el valor del proyecto en $869.602.983._x000a_Total del monto modificado, respecto al valor del contrato original: M$12.721. _x000a_Año de la moneda del valor ingresado (monto final del contrato M$ 869.603): 2018."/>
    <x v="0"/>
    <s v="NO"/>
    <m/>
    <m/>
    <m/>
    <m/>
    <s v="El proyecto fue Adjudicado  para ítem OC y Consultorías  en un 13.9% menos del monto recomendado originalmente (comparación moneda 2017), por un monto de  $ 856.882.424._x000a_Luego tuvo las siguientes modificaciones:_x000a_La institución técnica autorizó ajuste de cubicaciones de partidas a serie de precio unitario lo que disminuyo el valor del contrato quedando en $841.442.871._x000a_- Institución técnica autorizó obras extraordinarias por $28.160.112.  _x000a_- Institución técnica autorizó disminuciones de obras por $17.869.421 y obras extraordinarias por $17.869.421, dejando en cero la variación final._x000a_- Institución técnica autorizó disminuciones de obras por $37.691.584, aumentos de obras por $4.049.199 y obras extraordinarias por $33.642.385. _x000a_- Institución técnica autorizó disminuciones de obras por $594.962 y obras extraordinarias por $594.962. _x000a_Esta modificaciones corresponden a cambios en materiales de revestimientos y pisos, incorporación solerillas de caucho y mejoramiento terminaciones cielos._x000a_Finalmente el valor del contrato quedo en $869.602.983 para contrato de Obras Civiles y consultorías, lo que corresponde a un 11.9% menos que lo recomendado._x000a_Respecto a Otros Gastos, JUNJI, atendiendo al proceso de pago de valor pro forma del programa Aumento de Cobertura, el año 2017 devolvió a la empresa constructora el valor de $1.518.229, como respuesta a la carta materia “reembolso derechos municipales permiso edificación” emanada de la empresa constructora SOC. CONSTRUCTORA FAUNDEZ CORDOVA Y CIA. LTDA., e ingresada por oficina de partes de JUNJI Maule el 20-10-2017, acompañando la orden de ingreso municipal de Constitución N° 0035451 con timbre de pago de 11-09-17._x000a_Las modificaciones del 1.21% corresponden a los incrementos (Aumentos y obras extraordinarias menos disminuciones) que experimento el proyecto de M$12.720, respecto a lo recomendado.  _x000a_Al analizar las variaciones que el proyecto sufrió, se tiene que al considerar los montos en valor absoluto las variaciones suman M$155.912 lo que representa un 16% respecto de lo recomendado y un 18% respecto a lo contratado. Al considerar los montos como aumento y disminución se tiene que aumento 1.3% respecto a lo recomendado y un 1.5% respecto a lo contratado."/>
    <x v="0"/>
    <s v="COSTO ANUAL EQUIVALENTE"/>
    <n v="260167"/>
    <n v="252330"/>
    <n v="-3.0122959483716238"/>
    <x v="0"/>
    <s v=""/>
    <m/>
    <m/>
    <m/>
    <s v="El costo anual equivalente expost estimado de la iniciativa modificada es menor a la iniciativa recomendada en un 3.01%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
    <x v="1"/>
    <s v="El proyecto se ejecutó en un plazo total de 15 meses, un 87,5% sobre el plazo recomendado. Para los equipos y equipamientos, estos fueron  tramitados y adquiridos por el Nivel central de Junji y a diferentes proveedores, por lo que se consideraron en ambos ítems la fecha de inicio como la primera orden de compra y como fecha de término la recepción de los productos, quedando desfasados respecto al término de obra._x000a_Para el ítem consultorías el incremento de 556% se explica en que el contrato es uno solo y considera diseño - ejecución en conjunto, por lo que en las fechas no queda reflejado los 90 días que demoró la consultaría. En la modalidad diseño con ejecución que este proyecto fue ejecutado, no se refleja el plazo real de la consultoría, ya que se rigen por el mismo contrato, desvirtuando el plazo de éste ítem._x000a_Para ítem Obras Civiles el aumento del 87.6% se fundamenta en modificaciones al contrato las que totalizaron un aumento de 137 días adicionales a los 256 días del contrato original._x000a_Las modificaciones del 1.21% corresponden a los incrementos que experimento el proyecto de M$12.720, respecto a lo recomendado, pero esto no refleja las variaciones reales, ya que el proyecto fue adjudicado un   13.9% más bajo, y luego tuvo ajuste de cubos, aumentos y obras extraordinarias por cambios en materiales de revestimientos y pisos, incorporación solerillas de caucho y mejoramiento terminaciones cielos, y además experimentó dos disminuciones y aumentos que quedaron en términos presupuestarios en cero, pero que se consideran significativos, existiendo informe técnico que acredita y justifica los cambios, sin embargo se considera que debió haber sido re-evaluado, ya que las variaciones fueron de un 18.2% respecto de lo contratado._x000a_En relación a la magnitud, esta varió de 957 a 930 metros cuadrados por ajustes del proyecto de acuerdo a lo indicado por la Institución Técnica._x000a_Respecto a los indicadores, el Cae expost disminuyó, debido a la variación que sufrió la inversión y a la deflactación de la moneda, ya que el indicador fue calculado en moneda 2014, por lo que el monto de la inversión contratado se llevo a esa moneda."/>
    <s v="CLAUDIA  CÉSPEDES MORALES"/>
    <s v="SEREMI DE DESARROLLO SOCIAL REGION DEL MAULE"/>
    <s v="LOURDES VELEZ"/>
    <s v="DEPARTAMENTO DE ESTUDIOS - MDS"/>
  </r>
  <r>
    <s v="30134695-0"/>
    <s v="CONSTRUCCION 20 VIVIENDAS ADULTO MAYOR SECTOR LAS CRUCES, EL TABO"/>
    <x v="12"/>
    <x v="12"/>
    <s v="SAN ANTONIO"/>
    <s v="EL TABO"/>
    <s v="5 - REGION DE VALPARAISO"/>
    <x v="4"/>
    <x v="12"/>
    <x v="66"/>
    <x v="0"/>
    <x v="0"/>
    <s v="SERVICIO VIVIENDA Y URBANIZACION REGION DE VALPARAISO"/>
    <s v="MINISTERIO DE VIVIENDA Y URBANISMO"/>
    <s v="MINISTERIO"/>
    <s v="FINALIZADO"/>
    <x v="0"/>
    <s v="DISEÑO"/>
    <s v="DISMINUCION DEL DEFICIT POTENCIAL DE VIVIENDAS PARA ADULTOS MAYORES AUTOVALENTES QUE SE ENCUENTRAN BAJO LA LINEA DE POBREZA"/>
    <s v="CONSTRUCCION DE UN CONDOMINIO DE 20 VIVIENDAS TUTELADAS PARA ADULTO MAYOR UBICADO EN UN TERRENO SERVIU CON FRENTE A AVDA SALINAS, SECTOR LAS CRUCES, COMUNA DE EL TABO. SE INCLUYE ADEMAS UNA ZONA COMUN DE EQUIPAMIENTO. TODO CONFORME A LAS BASES TECNICAS PARA ESTE TIPO DE VIVIENDAS SEGUN LO INDICADO EN LA CIRCULAR MINVU 13 DEL 07.05.2015 Y AL CONVENIO MINVU - SENAMA DE JULIO 2013. CONTEMPLA LA EJECUCION DE 20 VIVIENDAS DE 35,91 M2 CADA UNA Y UNA ZONA COMUN DE 120,94 M2 CON LAS SIGUIENTES PARTIDAS RELEVANTES: MUROS ALBAÑILERIA REFORZADA LADRILLO HECHO A MAQUINA ESTUCADO, TABIQUERIA INTERIOR METALCON, CUBIERTA ZINCALUM 5V, CIELOS YESO CARTON, REVESTIMIENTO CERAMICO PISOS, VENTANAS ALUMINIO, PINTURAS EXTERIORES E INTERIORES, REMARCADORES DE GAS Y ELECTRICIDAD, ARTEFACTOS SANITARIOS CON ACCESORIOS, MUEBLES INCORPORADOS, CANALES Y BAJADAS DE AGUAS LLUVIAS, ACONDICIONAMIENTO TERMICO, ESTANQUE DE GAS EXTERIOR, CENTROS DE TV CABLE Y TELEFONO, CALEFON, CAMPANA EXTRACTORA, PAVIMENTOS EXTERIORES, MOBILIARIO, ILUMINACION, CIERROS, PAISAJISMO, RIEGO, ACCESO VEHICULAR Y ESTACIONAMIENTOS. SUPERFICIE TOTAL CONSTRUIDA 839,14 M2. "/>
    <n v="40"/>
    <s v="VIVIENDAS SOCIALES"/>
    <s v=" "/>
    <s v=" "/>
    <n v="8"/>
    <n v="8"/>
    <s v="Plazo de cada consultoría fue asociada a los requerimientos de la obra."/>
    <n v="0"/>
    <m/>
    <m/>
    <m/>
    <m/>
    <m/>
    <m/>
    <s v=""/>
    <m/>
    <m/>
    <m/>
    <m/>
    <m/>
    <n v="12"/>
    <n v="7"/>
    <s v="El Proveedor demora en entregar la factura conforme a su servicio de publicación. por ende se desfasa su pago real. "/>
    <n v="-41.666666666666664"/>
    <n v="8"/>
    <n v="20"/>
    <s v="Por Informe  Técnico   N°181-145 de fecha 12/04/2017, se solicitó ampliación de plazo de 60  días corridos  debido a la demora por parte de ESVAL en la aprobación del proyecto de Agua y Alcantarillado._x000a_   _x000a_•_x0009_Habiéndose terminado los trabajos de instalación de las tuberías de agua y alcantarillado al interior de las viviendas,  no se puede solicitar corte para la conexión a la Matriz de Agua y a Colector de Alcantarillado._x000a__x000a_Por Informe Técnico N° 181-288 de fecha 18/10/2017,( este informe 3 anula a Informe 2), se solicitó ampliación de plazo de 210 días corridos  debido a que aún no se obtiene por parte de ESVAL la aprobación de los proyectos de Agua y Alcantarillado, lo que impide la conexión a Matriz y Colector._x000a_Por otra parte, la Municipalidad del Tabo, D.O.M., se ha negado sucesivamente de modificar, el error cometido por el proyectista, y clasificarlo como Condominio tipo A, acogiéndose a la ley de Copropiedad  Inmobiliaria, lo que permite al contratista recibir y certificar las obras ejecutadas por parte de las empresas de servicio. En 16 Enero de 2018, ante la solicitud emanada de la SEREMI, la D.O.M., autoriza cambio de su clasificación._x000a__x000a_Por Informe Técnico N° 181-10 de fecha 19/01/2018, se solicitó ampliación de plazo de 50 días corridos, ya que recién con fecha  16/01/2018, la SEREMI nos informa que la D.O.M. DEL Tabo había resuelto aprobar nuestra solicitud del cambio de clasificación del Condominio en cuestión a la clasificación de Condominio Tipo “A”, pudiendo el Proyectista iniciar los trámites pertinentes para la obtención de la resolución D.O.M._x000a__x000a_Por Informe Técnico N° 181-55 de fecha 19/02/2018, se solicitó ampliación de plazo de 30 días corridos, ya que a la fecha se encontraba en proceso de modificación de la Clasificación del Condominio por parte del Proyectista y resolución DOM._x000a_Señalar también que se presenta SENAMA planteando cambios al proyecto de forma extemporánea."/>
    <n v="150"/>
    <s v="Variación &gt; al 100%"/>
    <n v="4"/>
    <n v="350"/>
    <m/>
    <m/>
    <m/>
    <m/>
    <m/>
    <m/>
    <m/>
    <m/>
    <m/>
    <m/>
    <m/>
    <m/>
    <n v="11"/>
    <n v="11"/>
    <n v="24"/>
    <n v="24"/>
    <n v="0"/>
    <s v="Proyecto termina en los plazos estipulados en contrato y programados entre las partes. con sus modificaciones debidamente justificadas. "/>
    <n v="118.18181818181816"/>
    <n v="118.18181818181816"/>
    <s v="EL PROYECTO PRESENTÓ UN PLAZO TOTAL REAL DE 24 MESES, SIN TIEMPOS MUERTOS, LO QUE EQUIVALE A UN AUMENTO DE 118,18% CON RESPECTO AL PLAZO TOTAL RECOMENDADO ORIGINALMENTE. EL AUMENTO EN LOS PLAZOS FUE PRODUCTO DE LA DEMORA POR PARTE DE LA EMPRESA SANITARIA ESVAL EN LA APROBACIÓN DEL PROYECTO DE AGUA Y ALCANTARILLADO Y DEMORA EN RESOLUCIÓN Y MODIFICACIÓN POR PARTE DEL DEPARTAMENTO DE OBRAS MUNICIPALES DEL TABO EN CLASIFICAR EL CONDOMINIO EN CUESTIÓN COMO TIPO A._x000a_DADO ESTE ESCENARIO, EL ÍTEM QUE MAYOR AUMENTO DE PLAZOS PRESENTÓ FUE OBRAS CIVILES, CON UN 154.58% CON RESPECTO AL PLAZO RECOMENDADO. _x000a_CONSULTORÍA NO REGISTRÓ VARIACIÓN SIGNIFICATIVA Y GASTOS ADMINISTRATIVOS SE EJECUTÓ EN UN PERÍODO INFERIOR AL PLAZO RECOMENDADO."/>
    <s v="Variación &gt; al 100%"/>
    <s v="Dos Años"/>
    <s v="24/08/2016"/>
    <n v="653762"/>
    <n v="1377"/>
    <n v="655139"/>
    <n v="587629"/>
    <n v="67510"/>
    <s v="Obra contratada a DIEGUEZ ARQUITECTURA Y CONSTRUCCION LTDA. según RES 67 de fecha 15-06-2016, y con modificación de contrato según RES 2629 de fecha 06-06-2017 y RES 3607 de fecha 03-07-2017. Monto del contrato con modificaciones M$572.391.- _x000a_.-"/>
    <s v="BIP &gt; SIGFE"/>
    <x v="1"/>
    <n v="839"/>
    <n v="839"/>
    <n v="100"/>
    <s v="El proyecto fue emplazado en el mismo lugar proyectado. cualquier modificación fue ejecutada en la misma área."/>
    <s v="NO HUBO VARIACIÓN DE LA MAGNITUD DEL PROYECTO. "/>
    <x v="2"/>
    <s v="La Comision receptora se constituyo en terreno el 18-05-2018 segun consta en folio N°136, recibiendo las obras con reserva por existir observaciones de facil reparacion, otorgando al contratista el 10% del plazo contractual para subsanarlas. "/>
    <s v="18/05/2017"/>
    <s v="No aplica"/>
    <s v=""/>
    <s v="SI"/>
    <s v="19/05/2018"/>
    <s v="Las nombradas en  Informes Técnicos precedentes y que aluden a la demora por parte del proyectista en ingresar los planos de Proyectos de Agua y Alcantarillado y la demora de ESVAL en su aprobación y la negativa por parte de la D.O.M. a autorizar el cambio de clasificación del Condominio._x000a__x000a_Cabe mencionar que se encuentra vigente la Boleta de Garantía de Buen Comportamiento del proyecto."/>
    <s v=""/>
    <x v="0"/>
    <s v="Aspecto negativo: Las solicitudes de SENAMA extemporánea para autorizar recepción del proyecto por parte de ellos."/>
    <s v="ERNESTO RETAMALES DONOSO"/>
    <x v="71"/>
    <s v=" "/>
    <s v=""/>
    <s v="LOURDES VELEZ"/>
    <s v="DEPARTAMENTO DE ESTUDIOS - MDS"/>
    <s v="25/08/2015"/>
    <s v="25/08/2015"/>
    <n v="0"/>
    <s v="29/12/2015"/>
    <n v="126"/>
    <s v="31/05/2016"/>
    <n v="154"/>
    <s v="01/05/2016"/>
    <m/>
    <s v="07/06/2016"/>
    <n v="7"/>
    <s v="24/08/2016"/>
    <n v="78"/>
    <s v="15/09/2016"/>
    <n v="22"/>
    <n v="387"/>
    <n v="387"/>
    <s v="Proyecto con asignación de recursos año 2015, sin embargo requería la aprobación de Controlaría, con lo cual los tiempos de contratación se desfasaron debido a las distintas observaciones del organismo contralor. "/>
    <s v="A SUMA ALZADA SIN REAJUSTE"/>
    <n v="1"/>
    <s v=""/>
    <s v=""/>
    <s v=""/>
    <s v=""/>
    <s v=""/>
    <s v=""/>
    <s v="SI"/>
    <s v="SERVICIO"/>
    <s v=""/>
    <n v="25935"/>
    <n v="0"/>
    <n v="0"/>
    <n v="0"/>
    <n v="2461"/>
    <n v="498386"/>
    <n v="0"/>
    <n v="0"/>
    <n v="0"/>
    <n v="0"/>
    <n v="526782"/>
    <n v="25935"/>
    <n v="0"/>
    <n v="0"/>
    <n v="0"/>
    <n v="2461"/>
    <n v="498386"/>
    <n v="0"/>
    <n v="0"/>
    <n v="0"/>
    <n v="0"/>
    <n v="526782"/>
    <s v="Sin observaciones."/>
    <n v="15000"/>
    <n v="0"/>
    <n v="0"/>
    <n v="0"/>
    <n v="1052"/>
    <n v="572391"/>
    <n v="0"/>
    <n v="0"/>
    <n v="0"/>
    <n v="0"/>
    <n v="588443"/>
    <s v="El gasto efectivo en ítem consultorías fue de M$ 13.685 y gtos adm M$ 1.052  de acuerdo a lo registrado en Sigfe ."/>
    <n v="15000"/>
    <n v="0"/>
    <n v="0"/>
    <n v="0"/>
    <n v="1052"/>
    <n v="572391"/>
    <n v="0"/>
    <n v="0"/>
    <n v="0"/>
    <n v="0"/>
    <n v="588443"/>
    <s v="Obra contratada a DIEGUEZ ARQUITECTURA Y CONSTRUCCION LTDA. según RES 67 de fecha 15-06-2016, y con modificación de contrato según RES 2629 de fecha 06-06-2017 y RES 3607 de fecha 03-07-2017. Monto del contrato con modificaciones M$572.391.- "/>
    <n v="814"/>
    <x v="0"/>
    <n v="13686"/>
    <n v="0"/>
    <n v="0"/>
    <n v="0"/>
    <n v="1552"/>
    <n v="572391"/>
    <n v="0"/>
    <n v="0"/>
    <n v="0"/>
    <n v="0"/>
    <n v="587629"/>
    <n v="14463"/>
    <n v="0"/>
    <n v="0"/>
    <n v="0"/>
    <n v="1650"/>
    <n v="595544"/>
    <n v="0"/>
    <n v="0"/>
    <n v="0"/>
    <n v="0"/>
    <n v="611657"/>
    <s v="Aspecto negativo: Las solicitudes de SENAMA extemporánea para autorizar recepción del proyecto por parte de ellos."/>
    <n v="30525"/>
    <n v="0"/>
    <n v="0"/>
    <n v="0"/>
    <n v="2897"/>
    <n v="586588"/>
    <n v="0"/>
    <n v="0"/>
    <n v="0"/>
    <n v="0"/>
    <n v="620010"/>
    <n v="0"/>
    <n v="15852"/>
    <n v="0"/>
    <n v="0"/>
    <n v="0"/>
    <n v="1463"/>
    <n v="604892"/>
    <n v="0"/>
    <n v="0"/>
    <n v="0"/>
    <n v="0"/>
    <n v="622207"/>
    <n v="15852"/>
    <n v="0"/>
    <n v="0"/>
    <n v="0"/>
    <n v="1463"/>
    <n v="665683"/>
    <n v="0"/>
    <n v="0"/>
    <n v="0"/>
    <n v="0"/>
    <n v="682998"/>
    <n v="0.35434912340124303"/>
    <n v="10.159190980790633"/>
    <n v="13.48391034252321"/>
    <n v="9.7702211643392101"/>
    <m/>
    <n v="814.061978545888"/>
    <n v="793.42431466030985"/>
    <s v="La variación sobre el 10% del monto contratado no se informó al MDSF"/>
    <s v="Variación del 10% al 20%"/>
    <s v="Variación del 10% al 20%"/>
    <s v="Mediano"/>
    <s v="Mediano"/>
    <s v="PATRICIA SOLEDAD HERNANDEZ MOYANO"/>
    <x v="28"/>
    <s v=" "/>
    <s v=""/>
    <s v="LOURDES VELEZ"/>
    <s v="DEPARTAMENTO DE ESTUDIOS - MDS"/>
    <s v="SI"/>
    <n v="620010"/>
    <n v="19879"/>
    <n v="3.2062386090546928"/>
    <s v=" "/>
    <x v="0"/>
    <s v="NO"/>
    <m/>
    <m/>
    <m/>
    <m/>
    <s v="EL CONTRATO TUVO UNA MODIFICACIÓN DENTRO DEL MARGEN DEL 10% CONSIDERADO COMO ACEPTABLE. "/>
    <x v="0"/>
    <s v="VALOR ACTUALIZADO COSTOS INV. OPER. Y MANTEN."/>
    <n v="392290"/>
    <n v="668534"/>
    <n v="70.41831298274235"/>
    <x v="2"/>
    <s v=""/>
    <m/>
    <m/>
    <m/>
    <s v="EL INDICADOR ECONÓMICO SEÑALA UN ALZA DE UN 70,42% CON RESPECTO AL VALOR EX ANTE. "/>
    <x v="1"/>
    <s v="HUBO UNA VARIACIÓN SOBRE EL 10%, NI INFORMDA, NI REEVALUADA, POR LO MISMO EL INDICADOR CORREGIDO SUPERA EN UN 70% EL ORIGINAL._x000a_EL PROYECTO PRESENTÓ UN PLAZO TOTAL REAL DE 24 MESES, SIN TIEMPOS MUERTOS, LO QUE EQUIVALE A UN AUMENTO DE 118,18% CON RESPECTO AL PLAZO TOTAL RECOMENDADO ORIGINALMENTE. EL AUMENTO EN LOS PLAZOS FUE PRODUCTO DE LA DEMORA POR PARTE DE LA EMPRESA SANITARIA ESVAL EN LA APROBACIÓN DEL PROYECTO DE AGUA Y ALCANTARILLADO Y DEMORA EN RESOLUCIÓN Y MODIFICACIÓN POR PARTE DEL DEPARTAMENTO DE OBRAS MUNICIPALES DEL TABO EN CLASIFICAR EL CONDOMINIO EN CUESTIÓN COMO TIPO A."/>
    <s v="GUSTAVO AVILA GONZALEZ"/>
    <s v="SEREMI DE DESARROLLO SOCIAL REGION DE VALPARAISO"/>
    <s v="LOURDES VELEZ"/>
    <s v="DEPARTAMENTO DE ESTUDIOS - MDS"/>
  </r>
  <r>
    <s v="30370395-0"/>
    <s v="CONSTRUCCION PARQUE AVENIDA CANAL DE LA LUZ, TALCA"/>
    <x v="0"/>
    <x v="0"/>
    <s v="TALCA"/>
    <s v="TALCA"/>
    <s v="7 - REGION DEL MAULE"/>
    <x v="4"/>
    <x v="4"/>
    <x v="71"/>
    <x v="0"/>
    <x v="0"/>
    <s v="SERVICIO VIVIENDA Y URBANIZACION REGION DEL MAULE"/>
    <s v="MINISTERIO DE VIVIENDA Y URBANISMO"/>
    <s v="MINISTERIO"/>
    <s v="FINALIZADO"/>
    <x v="0"/>
    <s v="PERFIL"/>
    <s v="LA EXISTENCIA DE UN DÉFICIT DE ÁREAS VERDES RECREATIVAS URBANAS EN EL SECTOR NORTE DE LA COMUNA DE TALCA PARA ATENDER A SUS POBLADORES Y HABITANTES. ADEMÁS DE ESTO, LAS ÁREAS VERDES EXISTENTES, SON PERCIBIDAS DE BAJA CALIDAD. POR OTRA PARTE LA CARENCIA DE ÁREAS VERDES RECREATIVAS URBANAS DE LA ZONA "/>
    <s v="EL PROYECTO CONSISTE EN CONSTRUIR 32.600 M2 DE PARQUE EN DONDE ACTUALMENTE HAY UN AREA EN DESUSO, ESTO CONSIDERA AREAS VERDES, ARBORIZACION, MOBILIARIO URBANO CONSISTENTE EN 19 PERGOLAS, 7 SOMBREADEROS, 23 MESAS CON 2 ASIENTOS, 4 MESAS CON 4 ASIENTOS, 11 MESAS DE PING PONG, 11 MESAS DE TACA TACA, 217 MESAS DE HORMIGON, 18 MESAS CON RESPALDO, 77 BASUREROS, 7 BEBEDEROS DE HORMIGON, 40 BOLARDOS Y 3 BICICLETEROS, ADEMAS DE 1 CANCHA DE RAYUELA, 1 MULTICANCHA, 2 AREAS DE JUEGOS INFANTILES Y 2 AREAS DE JUEGOS DE AGUA ORNAMENTALES, 1 EXPLANADA MULTIUSO, LUMINARIA PEATONAL, CICLOVÍAS Y UN PROYECTO DE PAISAJISMO PARA TODA EL AREA DE INTERVENCIÓN."/>
    <n v="29707"/>
    <s v="PRES"/>
    <s v=" "/>
    <s v=" "/>
    <n v="18"/>
    <n v="23"/>
    <s v="Se contratan los Servicios de Jorge Smith Irazabal, mediante Resolución N° 3119 de fecha 02.09.2016, para realizar un Estudio Hidrogeológico y Proyecto para Construcción de sondaje, por un monto de $14.564.000.-_x000a__x000a_Se contratan los Servicios de SOINTEC Ingenieros Consultores Ltda. para desarrollar Asesoría Técnica de Obras para Proyecto Construcción Parque Avenida Canal de la Luz, Talca, mediante Resolución N° 866 de fecha 14.03.2017, por un monto de $ 24.000.000 y un plazo máximo de 16 meses.-_x000a__x000a_La variación del plazo de Asesoría entre Recomendado y Real, se debe a la diferencia entre los 2 contratos que se efectúa en el tiempo y que abordan el tema de un Estudio Hidrogeológico necesario para el emplazamiento de pozos profundo y así también la asesoría como Inspector de Obra que se desarrolla durante la materialización del contrato.-   "/>
    <n v="27.777777777777768"/>
    <m/>
    <m/>
    <m/>
    <m/>
    <m/>
    <m/>
    <s v=""/>
    <m/>
    <n v="2"/>
    <n v="1"/>
    <s v="Para poder ejecutar en su totalidad el Proyecto &quot;Construcción Parque Avenida Canal de la Luz&quot;, es necesaria la expropiación de inmuebles. Mediante las Resoluciones N° 5430, N° 5431 y N° 5434, todas de fecha 13 Diciembre de 2015, dictadas por SERVIU Región del Maule y que ordena la expropiación de los inmuebles, cuyos propietarios aparentes y monto fijados por la comisión de peritos como indemnización provisional, son:_x000a_1.- La Iglesia de Jesucristo de los Santos, con un monto de $ 39.503.450.-_x000a_2.- Altemiro Antonio Torres Arancibia, con un monto de $ 75.583.550.-_x000a_3.- Juan Carlos Araya Olivares, con un monto de $ 90.208.000.-_x000a__x000a_Mediante Resolución Exenta N° 5544 de fecha 30 de Diciembre de 2015, se Aprueba el Pago Indemnización Provisional por Expropiación Inmuebles para Proyecto &quot;Construcción Parque Avenida Canal de la Luz&quot;. "/>
    <n v="-50"/>
    <n v="18"/>
    <n v="28"/>
    <s v="El Plazo recomendado aumenta considerablemente por la licitación del Estudio Hidrogeológico, lo cual es previo a contratar la ejecución de las obras que conforman el proyecto. Además, los aumentos de plazo de 135 días generan un tiempo de mayor ejecución._x000a_Cabe señalar los contratos mencionados: _x000a_1.- Se contratan los Servicios de Jorge Smith Irazabal, mediante Resolución N° 3119 de fecha 02.09.2016, para realizar un Estudio Hidrogeológico y Proyecto para Construcción de Sondaje, por un monto de $14.564.000.-_x000a_2.- Proyecto contratado mediante Resolución Afecta N° 39 de fecha 07.10.2016 y con Toma Razón el 07.12.2016, con el contratista Constructora AMULEN Ltda., por un monto de $ 2.428.800.000 y 540 días de plazo contractual._x000a_Este contrato posee 3 Aumento de Plazo que otorgaron 135 días corridos en total. "/>
    <n v="55.555555555555557"/>
    <n v="18"/>
    <n v="22"/>
    <s v="Proyecto contratado mediante Resolución Afecta N° 39 de fecha 07.10.2016 y con Toma Razón el 07.12.2016, con el contratista Constructora AMULEN Ltda., por un monto de $ 2.428.800.000 y 540 días de plazo contractual._x000a_Este contrato posee 3 Aumento de Plazo que otorgaron 135 días corridos en total. El detalle de Aumentos de Plazo es el siguiente: _x000a_1.- Resolución N° 2124 de fecha 25.06.2018, que otorga 60 días corridos de aumento de plazo._x000a_2.- Resolución  N° 2952 de fecha 31.08.2018, que otorga 30 días  corridos de aumento de plazo._x000a_3.- Resolución  N° 3409 de fecha 16.10.2018, que otorga 45 días corridos de aumento de plazo._x000a__x000a_Las Resoluciones en cuestión están relacionadas directamente con modificaciones realizadas al proyecto, las cuales generaron Aumentos de Obra, Disminución de Obras y Obras Extraordinarias. Dentro de las modificaciones al proyecto tenemos lo siguiente:_x000a_1.- Cambio de Soleras tipo A en 14 Norte (Sector Multicancha).-_x000a_2.- Limpieza Cámaras de Inspección, Sumideros y Cambio de Tuberías Aguas Lluvias sector 4 Oriente entre 13 y 14 Norte.-_x000a_3.- Demarcación y Señalética Vertical de Ciclovía en todo el Proyecto.-_x000a_4.- Solución para Evacuación de Aguas Lluvias por cierre de Calle 17 Norte con Calle 5 Oriente.-_x000a_5.- Modificación Rampas de Acceso al Parque, en sector entre 14 Norte y 5 Oriente.-_x000a_6.- Modificación de Superficie de Terminación en Sector Juegos de Agua.-_x000a_7.- Traslado de Tensor de Poste Calle 18 Norte con 6 Oriente.-_x000a_8.- Modificación de Valor Pro-Forma.-"/>
    <n v="22.222222222222232"/>
    <s v="Variación de 0 a 30%"/>
    <n v="3"/>
    <n v="135"/>
    <m/>
    <m/>
    <m/>
    <m/>
    <m/>
    <m/>
    <m/>
    <m/>
    <m/>
    <m/>
    <m/>
    <m/>
    <n v="12"/>
    <n v="12"/>
    <n v="28"/>
    <n v="36"/>
    <n v="8"/>
    <s v="El tiempo muerto de 8 meses se debe principalmente a varios factores, los cuales se enumeran a continuación:_x000a_1.- Estudio Hidrogeológico contratado mediante Resolución N° 3119 de fecha 02.09.2016._x000a_2.- Contrato Proyecto &quot;Construcción Parque Avenida Canal de la Luz&quot;, contratado mediante Resolución Afecta N° 39 de fecha 07.10.2016 y con Toma Razón el 07.12.2016, con el contratista Constructora AMULEN Ltda., por un monto de $ 2.428.800.000 y 540 días de plazo contractual, es decir, 8 meses.-_x000a_3.- Los Aumentos de Plazo que se autorizaron al contrato y que fueron producto de modificaciones al proyecto original.-"/>
    <n v="133.33333333333334"/>
    <n v="200"/>
    <s v="El proyecto se ejecutó en un plazo total de 28 meses, un 133,33% sobre el plazo recomendado y sin considerar los tiempos muertos. _x000a_En la asignación obras civiles, se respeta el diseño aprobado, con modificaciones propias de la construcción de un parque nuevo de 3,26 ha, que no alteraron la esencia del proyecto, aunque algunas de las modificaciones pudieron preverse con un diseño mas prolijo._x000a_En la asignación consultorias se contrato con cargo al proyecto un estudio hidrogeológico, lo que no estaba ni en el presupuesto ni en los TDR, ya que es parte del diseñoo y el SERVIU se había comprometido a ejecutarlo con recursos propios previo a licitar el proyecto, lo que ademas origina una extensión mayor de las asignaciones de consultorias y de gastos administrativos, y por ende en la duración total del proyecto ya que el inicio del proyecto tuvo que esperar al termino de dicho estudio, que no estaba considerado en los plazos originales_x000a_Los tiempos muertos estan entre que se cancelaron las expropiaciones, y se inicia el estudio hidrogeologico y entre este y el inicio de las obras civiles._x000a_En la información proporcionada, la asignación expropiaciones, considera solamente el hito del pago, pero hay otras actividades como publicaciones, inscripción, por lo que el plazo considerado esta subestimado."/>
    <s v="Variación &gt; al 100%"/>
    <s v="Tres años"/>
    <s v="03/01/2017"/>
    <n v="2589688"/>
    <n v="246256"/>
    <n v="2835944"/>
    <n v="2563170"/>
    <n v="272774"/>
    <s v="El Proyecto &quot;Construcción Parque Avenida Canal de la Luz&quot; se ejecutó con financiamiento Sectorial y su materialización a cargo del contratista &quot;Constructora AMULEN Ltda.&quot;. Los Actos Formales del contrato en virtud del gasto asociado a éste, se detallan a continuación:_x000a_        TRAMITE_x0009_                   RESOLUCIÓN QUE AUTORIZA ACTO_x0009_                                MONTO_x0009_             PLAZO_x000a_Adjudicación/Contrato_x0009_Resol. Afecta N° 39 del 07.10.16, (TR. 07.12.2016)_x0009_$ 2.428.800.000_x0009_      540 dc._x000a_Modificación Contrato_x0009_Resolución N° 4797 de fecha 26.12.2017_x0009_                  $ 70.375.902      _x0009_-----_x000a_Modificación  Contrato_x0009_Resolución  N° 4888 de fecha 27.12.2017_x0009_                  $ 27.199.388_x0009_       -----_x000a_Modificación  Contrato_x0009_Resolución  N° 2726 de fecha 10.08.2018_x0009_                  $ 29.047.308_x0009_       -----_x000a_Modificación  Contrato_x0009_Resolución  N° 3656 de fecha 31.10.2018_x0009_                -$ 1.300.008_x0009_       -----_x000a__x0009_                                                                                          MONTO  FINAL  TOTAL     $ 2.554.122.590_x0009__x000a__x000a_La Expropiación de terrenos del Proyecto &quot;Construcción Parque Avenida Canal de la Luz&quot;, se aprueba el Pago por Indemnización Provisional por Expropiación de Inmuebles para este proyecto, se detalla a continuación:_x000a_1. Resolución Exenta N° 5544 de fecha 30.12.2015 por un monto de $ 205.295.000.-_x000a_2. Resolución Exenta N° 5591 de fecha 31.12.2015 por un monto de $ 36.000.000.-_x000a_3. Resoluciones N° 5588, N° 5589 y N° 5590, todas de fecha 31.12.2015, pago peritos tasadores, por un monto total de $ 3.378.369.-_x000a_4. Publicación en Diario El Centro, por un monto de $ 107.100.-  _x000a__x000a_El detalle de Consultorías del Proyecto &quot;Construcción Parque Avenida Canal de la Luz&quot; se detalla a continuación:_x000a_1. Resolución N° 866 de fecha 14.03.2017 que Adjudica contratación de ATO._x000a_2.Resolución  N° 1296 de fecha 17.04.2017 que Aprueba Contrato de ATO._x000a_3. Resolución  N° 3145 de fecha 21.09.2018 que Aprueba Informe Final de ATO."/>
    <s v="BIP &gt; SIGFE"/>
    <x v="1"/>
    <n v="32600"/>
    <n v="32600"/>
    <n v="100"/>
    <s v="No existe diferencia entre Magnitud Recomendada y Magnitud Real (Ex Post).- "/>
    <s v="El proyecto no sufrió variaciones en su área de intervención de lo programado respecto a lo real, ya que estaba claramente acotado, y lo definido en el proyecto respondía a lo requerido."/>
    <x v="2"/>
    <s v="Acta de Recepción de fecha 12.12.2018, dejando constancia de observaciones menores detectadas por la Comisión de Recepción en el recorrido de esta el 20.11.2018 y se otorga un plazo para subsanar la totalidad de las observaciones, algunas de las cuales se detallan a continuación:_x000a_1. Retirar moldajes existentes._x000a_2. Reponer pulsador de bebedero._x000a_3. Repasar cortes y reparar imperfecciones en paÃ±os de hormigón ( en general)._x000a_4. Reponer paÃ±os fisurados (en general)_x000a_5. Actualizar plano As-Built._x000a_6. Entre otras observaciones._x000a__x000a_Informe Técnico s/Â° de fecha 12.12.2018, emitido por el ITO SERVIU e informando a la comisión de recepción que las observaciones detalladas en el proceso de recepción de obra se encuentran subsanadas."/>
    <s v="12/12/2018"/>
    <s v="De acuerdo a Bases del contrato, la Recepción Definitiva del contrato se realizaría una vez transcurridos 2 años desde la Recepción Provisoria, es decir, el 12.12.2020.-"/>
    <s v="12/12/2020"/>
    <s v="SI"/>
    <s v="12/12/2018"/>
    <s v="Hasta la presente fecha nuestro Servicio no está en conocimiento de situaciones  que están afectando la normal operación del proyecto. "/>
    <s v=""/>
    <x v="0"/>
    <s v="En el transcurso de la obra se pudo perfeccionar algunas materias que el diseño licitado y contratado no contemplaba, generando mayores obras y obras extraordinarias._x000a_Todo lo anterior ayudó a entregar un proyecto mejor terminado, dando solución a problemáticas que existían en este, como el mejoramiento de evacuación de aguas lluvias en calle 17 Norte, la demarcación y señalética de ciclovías, entre otras."/>
    <s v="RODRIGO GONZALEZ CAMPOS"/>
    <x v="47"/>
    <s v="JORGE PIZARRO NUÑEZ"/>
    <s v="SEREMI DE DESARROLLO SOCIAL REGION DEL MAULE"/>
    <s v="LOURDES VELEZ"/>
    <s v="DEPARTAMENTO DE ESTUDIOS - MDS"/>
    <s v="14/05/2015"/>
    <s v="14/05/2015"/>
    <n v="0"/>
    <s v="02/06/2015"/>
    <n v="19"/>
    <s v="31/08/2016"/>
    <n v="456"/>
    <s v="02/09/2016"/>
    <n v="2"/>
    <s v="07/10/2016"/>
    <n v="37"/>
    <s v="03/01/2017"/>
    <n v="88"/>
    <s v="01/02/2017"/>
    <n v="29"/>
    <n v="629"/>
    <n v="629"/>
    <s v="Por Ord. N° 3595/02.06.15, se solicita identificación presupuestaria del Proyecto. Por Ord N° 5195/25.08.15, se insiste en la solicitud y se rebaja y modifica la programación, debido al plazo que no alcanzaría contratar y realizar gastos. Finalmente la identificación presupuestaria se concreta con el decreto N° 1513/14.10.15.  La mayor diferencia de días se encuentra en el pago del primer gasto administrativo. Normalmente corresponde a la demora entre la llegada del cobro y el concretar el pago, lo que no es habitual como en este caso (426 días). El otro hito con diferencias en el plazo, es el de la Entrega de terreno (88 días). En este caso la resolución de contrato fue representada por la Controlaría, que cuando se subsanan las observaciones, da curso a la Toma de razón con fecha 07.12.16, en este caso, el contratista tiene, según el DS 236, un plazo de  15 días hábiles para protocolizar la resolución de contrato y el SERVIU fija  la fecha de la Entrega de terreno, la que no sería superior a 15 días corridos.       "/>
    <s v="A SUMA ALZADA SIN REAJUSTE"/>
    <n v="1"/>
    <s v=""/>
    <s v=""/>
    <s v=""/>
    <s v=""/>
    <s v="SI"/>
    <s v="SERVICIO"/>
    <s v="SI"/>
    <s v="SERVICIO"/>
    <s v="La etapa de diseÃ±o se aprobÃ³ con el cÃ³digo 30106395 la que el 2013 quedÃ³ con RATE IN, ya que el diseÃ±o ejecutado presento importantes modificaciones sin contar con la aprobaciÃ³n de MIDESOF en una reevaluaciÃ³n, ya que mÃ¡s que duplicÃ³ el Ã¡rea a intervenir."/>
    <n v="41758"/>
    <n v="0"/>
    <n v="0"/>
    <n v="246405"/>
    <n v="1000"/>
    <n v="2243736"/>
    <n v="0"/>
    <n v="0"/>
    <n v="0"/>
    <n v="0"/>
    <n v="2532899"/>
    <n v="41758"/>
    <n v="0"/>
    <n v="0"/>
    <n v="246405"/>
    <n v="1000"/>
    <n v="2243736"/>
    <n v="0"/>
    <n v="0"/>
    <n v="0"/>
    <n v="0"/>
    <n v="2532899"/>
    <s v="En general, el monto final para la ejecuciÃ³n del proyecto, se ajusta a los especificados en cada Ãtem. Hubo dos que subieron, Gastos Administrativos y  Obras Civiles, y dos que bajaron, ConsultorÃ­as y terrenos. "/>
    <n v="35564"/>
    <n v="0"/>
    <n v="0"/>
    <n v="244781"/>
    <n v="1475"/>
    <n v="2554124"/>
    <n v="0"/>
    <n v="0"/>
    <n v="0"/>
    <n v="0"/>
    <n v="2835944"/>
    <s v="El Proyecto &quot;Construcción Parque Avenida Canal de la Luz&quot; se ejecutó con financiamiento Sectorial y su materialización a cargo del contratista &quot;Constructora AMULEN Ltda.&quot;. Los Actos Formales del contrato en virtud del gasto asociado a éste, se detallan a continuación:_x000a_        TRAMITE_x0009_                   RESOLUCIÓN QUE AUTORIZA ACTO_x0009_                                MONTO_x0009_             PLAZO_x000a_Adjudicación/Contrato_x0009_Resol. Afecta N° 39 del 07.10.16, (TR. 07.12.2016)_x0009_$ 2.428.800.000_x0009_      540 dc._x000a_Modificación Contrato_x0009_Resolución N° 4797 de fecha 26.12.2017_x0009_                  $ 70.375.902      _x0009_-----_x000a_Modificación  Contrato_x0009_Resolución  N° 4888 de fecha 27.12.2017_x0009_                  $ 27.199.388_x0009_       -----_x000a_Modificación  Contrato_x0009_Resolución  N° 2726 de fecha 10.08.2018_x0009_                  $ 29.047.308_x0009_       -----_x000a_Modificación  Contrato_x0009_Resolución  N° 3656 de fecha 31.10.2018_x0009_                -$ 1.300.008_x0009_       -----_x000a__x0009_                                                                                          MONTO  FINAL  TOTAL     $ 2.554.122.590_x0009__x000a__x000a_La Expropiación de terrenos del Proyecto &quot;Construcción Parque Avenida Canal de la Luz&quot;, se aprueba el Pago por Indemnización Provisional por Expropiación de Inmuebles para este proyecto, se detalla a continuación:_x000a_1. Resolución Exenta N° 5544 de fecha 30.12.2015 por un monto de $ 205.295.000.-_x000a_2. Resolución Exenta N° 5591 de fecha 31.12.2015 por un monto de $ 36.000.000.-_x000a_3. Resoluciones N° 5588, N° 5589 y N° 5590, todas de fecha 31.12.2015, pago peritos tasadores, por un monto total de $ 3.378.369.-_x000a_4. Publicación en Diario El Centro, por un monto de $ 107.100.-  _x000a__x000a_El detalle de Consultorías del Proyecto &quot;Construcción Parque Avenida Canal de la Luz&quot; se detalla a continuación:_x000a_1. Resolución N° 866 de fecha 14.03.2017 que Adjudica contratación de ATO._x000a_2.Resolución  N° 1296 de fecha 17.04.2017 que Aprueba Contrato de ATO._x000a_3. Resolución  N° 3145 de fecha 21.09.2018 que Aprueba Informe Final de ATO."/>
    <n v="35564"/>
    <n v="0"/>
    <n v="0"/>
    <n v="244781"/>
    <n v="1475"/>
    <n v="2554124"/>
    <n v="0"/>
    <n v="0"/>
    <n v="0"/>
    <n v="0"/>
    <n v="2835944"/>
    <s v="Los montos que se reflejan en las columnas, e ingresados en el BIP, corresponden a los extraídos desde SIGFE, no se tiene explicación para las diferencias. Corresponden a   valores de cada año."/>
    <n v="272774"/>
    <x v="0"/>
    <n v="34064"/>
    <n v="0"/>
    <n v="0"/>
    <n v="244780"/>
    <n v="905"/>
    <n v="2283421"/>
    <n v="0"/>
    <n v="0"/>
    <n v="0"/>
    <n v="0"/>
    <n v="2563170"/>
    <n v="34716"/>
    <n v="0"/>
    <n v="0"/>
    <n v="263821"/>
    <n v="943"/>
    <n v="2323302"/>
    <n v="0"/>
    <n v="0"/>
    <n v="0"/>
    <n v="0"/>
    <n v="2622782"/>
    <s v="Durante la ejecución del proyecto, fue preciso realizar mejoras a las falencias que tenía el Diseño aprobado. Se ha tornado habitual que esta situación se haga presente en la mayoría de los casos, ya que durante el lapso de tiempo entre la aprobación del diseño y la obtención del financiamiento, suele presentarse modificaciones de normativas o reglamento que generan mayores obras y obras extraordinarias._x000a_Lo anterior permitió la entrega de un proyecto mejor terminado, dando solución a problemas que existían en el sector, como el mejoramiento de evacuación de aguas lluvias en calle 17 Norte, la demarcación y señalética de ciclovías, entre otras. Entre otras situaciones positivas que genera este proyecto, está la que hace presión para otros proyectos que se encuentran pendientes de realizar, como aperturas de vías aledañas, mejoras del Sector que ayudan y estimulan el mejoramiento del entorno. También aparecen otras que dejan evidencias de malos diseños o mejoras obligadas, ejemplo, cambios de recorrido de locomoción colectiva y modificación en las instalaciones de la Comisaría de Carabineros."/>
    <n v="49148"/>
    <n v="0"/>
    <n v="0"/>
    <n v="290013"/>
    <n v="1177"/>
    <n v="2640822"/>
    <n v="0"/>
    <n v="0"/>
    <n v="0"/>
    <n v="0"/>
    <n v="2981160"/>
    <n v="0"/>
    <n v="36937"/>
    <n v="0"/>
    <n v="0"/>
    <n v="263822"/>
    <n v="1514"/>
    <n v="2694566"/>
    <n v="0"/>
    <n v="0"/>
    <n v="0"/>
    <n v="0"/>
    <n v="2996839"/>
    <n v="36216"/>
    <n v="0"/>
    <n v="0"/>
    <n v="263822"/>
    <n v="1514"/>
    <n v="2594003"/>
    <n v="0"/>
    <n v="0"/>
    <n v="0"/>
    <n v="0"/>
    <n v="2895555"/>
    <n v="0.5259362127493894"/>
    <n v="-2.871533228676082"/>
    <n v="-1.7728949546769956"/>
    <n v="-3.379694404671052"/>
    <m/>
    <n v="88.820705521472391"/>
    <n v="79.570644171779136"/>
    <s v="Los montos contratados y costos reales del proyecto no tuvieron variaciones significativas respecto a los montos recomendados.  Las variaciones en obras civiles se explican por las obras extraordinarias que modificaron el monto contratado. No obstante, mientras que las variaciones en este ítem, tanto en contratos como costos reales, no son significativas en relación a lo recomendado. _x000a_Las consultorías presentan variación  de -24,85% y -26,31% en sus contratos y costos reales respectivamente. Esto se debe a que se hicieron contratos por un monto menor al publicado en la licitación. Respecto a los gastos administrativos la unidad técnica no se disponen de antecedentes que la expliquen, probablemente puede ser que estuvieses subestimados. Pero en todos los casos no se dejaron de realizar obras o actividades que estaban programadas, _x000a_Hay que tener presente en obras civiles que el contrato se realizó el año 2016 sin reajuste a suma alzada con lo que se &quot;congela&quot; el monto y se realizan pagos el 2016, 2017 y 2018, con lo que se paga sin reajustar la moneda en cada uno de esos años, por lo que al reajustar el contrato al 2018 y contrastar con lo pagado al 2018, se desvirtúa la realidad._x000a_El proyecto no presenta reevaluación, pero si modificaciones inferiores al 10% originadas por modificaciones de contratos derivadas de cambio de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
    <s v="Variación de 0 a +-10%"/>
    <s v="Variación de 0 a +-10%"/>
    <s v="Grande"/>
    <s v="Grande"/>
    <s v="MARIO VERA JOHNSTONE"/>
    <x v="38"/>
    <s v="JORGE PIZARRO NUÑEZ"/>
    <s v="SEREMI DE DESARROLLO SOCIAL REGION DEL MAULE"/>
    <s v="LOURDES VELEZ"/>
    <s v="DEPARTAMENTO DE ESTUDIOS - MDS"/>
    <s v="SI"/>
    <n v="2981160"/>
    <n v="125323"/>
    <n v="4.2038334071301104"/>
    <s v="El Proyecto &quot;Construcción Parque Avenida Canal de la Luz&quot; se ejecutó con financiamiento Sectorial y su materialización a cargo del contratista &quot;Constructora AMULEN Ltda.&quot;. Los Actos Formales del contrato en virtud del gasto asociado a éste, se detallan a continuación:_x000a_        TRAMITE_x0009_                   RESOLUCIÓN QUE AUTORIZA ACTO_x0009_                                MONTO_x0009_             PLAZO_x000a_Adjudicación/Contrato_x0009_Resol. Afecta N° 39 del 07.10.16, (TR. 07.12.2016)_x0009_$ 2.428.800.000_x0009_      540 dc._x000a_Modificación Contrato_x0009_Resolución N° 4797 de fecha 26.12.2017_x0009_                  $ 70.375.902      _x0009_-----_x000a_Modificación  Contrato_x0009_Resolución  N° 4888 de fecha 27.12.2017_x0009_                  $ 27.199.388_x0009_       -----_x000a_Modificación  Contrato_x0009_Resolución  N° 2726 de fecha 10.08.2018_x0009_                  $ 29.047.308_x0009_       -----_x000a_Modificación  Contrato_x0009_Resolución  N° 3656 de fecha 31.10.2018_x0009_                -$ 1.300.008_x0009_       -----_x000a__x0009_                                                                                          MONTO  FINAL  TOTAL     $ 2.554.122.590"/>
    <x v="0"/>
    <s v="NO"/>
    <m/>
    <m/>
    <m/>
    <m/>
    <s v="El proyecto no tuvo reevaluaciones, aunque si tuvo 4 modificaciones que en total son en moneda de igual valor de un 1,54% , aunque existieron aumentos, disminuciones y obras extraordinarias._x000a_También en moneda de igual valor la adjudicación de obras civiles estuvo un 3,,3% por debajo de lo aprobado, debiendo el SERVIU haber ajustado la solicitud de financiamiento al valor contratado, de acuerdo a las normas de ejecución presupuestaria._x000a_El monto aprobado para obras civiles  en moneda 2014 fue de M$ 2.358.633., lo que expresado en moneda presupuesto 2018 es de M$ 2.653.959, por lo que se corrige monto, en recuadro, y el monto del contrato incluyendo todas las modificaciones en moneda presupuesto 2018 alcanzó a M$ 2.694.566"/>
    <x v="0"/>
    <s v="COSTO ANUAL EQUIVALENTE"/>
    <n v="245040"/>
    <n v="252765"/>
    <n v="3.1525465230166416"/>
    <x v="2"/>
    <s v=""/>
    <m/>
    <m/>
    <m/>
    <s v="Dadas las modificaciones menores que sufrió el proyecto, el indicador de rentabilidad también presenta una variación menor."/>
    <x v="1"/>
    <s v="El proyecto se ejecutó en un plazo total de 28 meses, un 133,33% sobre el plazo recomendado. La principal causa de esta diferencia se encuentra en la prolongación de los plazos en el ítem de obras civiles, en el cual existieron modificaciones al diseño original que derivaron en modificaciones de contrato. Esta modificaciones de contrato se producen por cambio de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_x000a_En relación a los costos, estos no tuvieron variaciones significativas en relación a los montos recomendados originalmente. El gasto en el ítem obras civiles estuvo próximo a lo recomendado, a pesar de existir modificaciones de contratos. En cuanto a consultoría, los contratos se hicieron por montos inferiores a los licitados, generando una leve diferencia respecto al monto recomendado. _x000a_El proyecto no tuvo reevaluaciones, pero si modificaciones inferiores al 10%, es decir, dentro del rango aceptable.  Estas modificaciones corresponden a cambios en solera, limpieza cámaras de inspección, sumideros y cambio de tuberías aguas lluvias, demarcación y señalética vertical de ciclovía en todo el proyecto, Solución para evacuación de aguas lluvias, modificación rampas de acceso al parque, modificación de superficie de terminación en sector juegos de agua y traslado de tensor de postes.  _x000a_La magnitud se mantuvo ivariable durante la ejecución del proyecto, construyéndose los 32600 metros cuadrados estipulados originalmente._x000a_En conclusión el proyecto se desarrollo muy de acorde a lo presupuestado en cuanto a costos, plazos, considerando además la magnitud de intervención. también es un proyecto tecnológicamente sencillo sin grandes complicaciones para su ejecución,por lo que este resultado es esperable."/>
    <s v="JORGE PIZARRO NUÑEZ"/>
    <s v="SEREMI DE DESARROLLO SOCIAL REGION DEL MAULE"/>
    <s v="LOURDES VELEZ"/>
    <s v="DEPARTAMENTO DE ESTUDIOS - MDS"/>
  </r>
  <r>
    <s v="30135631-0"/>
    <s v="CONSTRUCCION SISTEMA APR ROBLERÍA CHUPALLAR, LINARES"/>
    <x v="0"/>
    <x v="0"/>
    <s v="LINARES"/>
    <s v="LINARES"/>
    <s v="7 - REGION DEL MAULE"/>
    <x v="0"/>
    <x v="0"/>
    <x v="0"/>
    <x v="0"/>
    <x v="0"/>
    <s v="AGUA POTABLE RURAL"/>
    <s v="MINISTERIO DE OBRAS PUBLICAS"/>
    <s v="MINISTERIO"/>
    <s v="FINALIZADO"/>
    <x v="0"/>
    <s v="PERFIL"/>
    <s v="EN LA ACTUALIDAD LA LOCALIDAD SE ABASTECE DE NORIAS Y PRINCIPALMENTE DE VERTIENTES, LO QUE PRODUCE PROBLEMAS DE DISPONIBILIDAD(SOBRE TODO EN ÉPOCAS DE SEQUÍA), SALUBRIDAD Y SEGURIDAD DE ESTE VITAL ELEMENTO."/>
    <s v="- SE CONSIDERA LA HABILITACIÓN DE SONDAJE, CAPAZ EXTRAER UN CAUDAL DE 3,4 L/S AL AÑO 10 (54,4 METROS DE ALTURA) Y 4,1 L/S AL AÑO DE PREVISIÓN._x000a_- SE INCORPORA SISTEMA DE TRATAMIENTO MEDIANTE EQUIPO CLORADOR DE HIPOCLORITO DE CALCIO, CAUDAL DE INYECCIÓN 3,37 L/H A 38 M.C.A. INCLUYE CASETA PARA BOMBAS DOSIFICADORAS._x000a_- CONSTRUCCIÓN ESTANQUE DE HORMIGÓN ARMADO SEMIENTERRADO DE 40M3._x000a_- SUMINISTRO E INSTALACIÓN DE SISTEMA BOOSTER (Q=2,12 L/S; H=20 M.) PARA MANTENER UNA ADECUADA PRESIÓN DE SERVICIO EN LA RED DE DISTRIBUCIÓN._x000a_- EL PROYECTO CONSIDERA UNA RED DE DISTRIBUCIÓN DE 14,9 KM APROXIMADOS,  CONFORMADA POR: TUBERÍAS DE PVC C-6 DE DIÁMETRO 63 MM (9658 M) 75 MM (2430 M) Y PVC-C10 63 MM (1014 M) Y 75 MM (1548 M); ACERO GALVANIZADO DE 2&quot; (66 M) Y 3&quot; ( 108 M); HDPE 63 MM (48 M) Y 75 MM (42 M)._x000a_- LOS ARRANQUES CONSIDERADOS SON TODOS NUEVOS EN UNA CANTIDAD DE 173._x000a_- ADEMÁS SE CONTEMPLAN LAS OBRAS ELÉCTRICAS NECESARIAS PARA EL FUNCIONAMIENTO DEL SISTEMA Y SUS ELEMENTOS ELECTROMECÁNICOS._x000a_- LA CONSTRUCCIÓN DE LA INFRAESTRUCTURA DESCRITA BENEFICIARÁ A APROXIMADAMENTE 600 PERSONAS AL AÑO CERO, PUDIENDO LLEGAR A APROXIMADAMENTE 900 AL AÑO 20 DE OPERACIÓN"/>
    <n v="0"/>
    <s v="AGUA POTABLE RURAL"/>
    <s v=" "/>
    <s v=" "/>
    <n v="8"/>
    <n v="10"/>
    <s v="Bajo modificación de contrato 11740-1 aprobada bajo Resolución DOH Nº 4439 de 19.12.2018,  se aumento el plazo de ejecución en 60 días corridos quedando la nueva fecha de termino para 02.09.2018, quedando completamente terminada la obra el día 31.08.2018, según consta acta de recepción provisional."/>
    <n v="25"/>
    <m/>
    <m/>
    <m/>
    <m/>
    <m/>
    <m/>
    <s v=""/>
    <m/>
    <m/>
    <m/>
    <m/>
    <m/>
    <m/>
    <m/>
    <m/>
    <m/>
    <n v="7"/>
    <n v="10"/>
    <s v="Bajo modificación de contrato 11740-1 aprobada bajo Resolución DOH Nº 4439 de 19.12.2018,  se aumento el plazo de ejecución en 60 días corridos quedando la nueva fecha de termino para 02.09.2018, quedando completamente terminada la obra el día 31.08.2018, según consta acta de recepción provisional."/>
    <n v="42.857142857142861"/>
    <s v="Variación de 30% al 50%"/>
    <n v="1"/>
    <n v="60"/>
    <m/>
    <m/>
    <m/>
    <m/>
    <m/>
    <m/>
    <m/>
    <m/>
    <m/>
    <m/>
    <m/>
    <m/>
    <n v="8"/>
    <n v="8"/>
    <n v="10"/>
    <n v="10"/>
    <n v="0"/>
    <s v="bajo modificacion de contrato 11740-1 aprobada bajo Resolución DOH Nº 4439 de 19.12.2018,  se aumento el plazo de ejecución en 60 días corridos quedando la nueva fecha de termino para 02.09.2018, quedando completamente terminada la obra el día 31.08.2018, según consta acta de recepción provisional."/>
    <n v="25"/>
    <n v="25"/>
    <s v="El proyecto se ejecutó en un plazo total de 10 meses, un 25% sobre el plazo total recomendado. _x000a_Respecto a los plazos parciales existe un desface entre los ítems consultorías y obras civiles recomendado, lo que en la realidad no se da, ya que el convenio existente entre DOH y Sanitaria considera que las consultorías  y las obras civiles comienzan en el mismo momento, si bien la sanitaria licita la iniciativa, su contrato se inicia junto a las obras civiles para  la inspección._x000a_Considerando lo anteriormente indicado, el cuadro de plazos totales considera igual variación para ambos ítems, de un 25% adicional, el cual se justifica por modificación de contrato realizada por la Institución Técnica,  ésta modificación consideró un aumento de plazo de ejecución de 60 días corridos, producto de modificaciones de obras (disminuciones, obras nuevas y obras extraordinarias). Esta modificaciones corresponden a aumento de viviendas, ejecución de atraviesos aéreos y aumento de metros de red de distribución. _x000a_No se registran  tiempos muertos."/>
    <s v="Variación de 0 a 30%"/>
    <s v="Un año"/>
    <s v="15/11/2017"/>
    <n v="853888"/>
    <n v="0"/>
    <n v="853888"/>
    <n v="556037"/>
    <n v="297851"/>
    <s v="Resolución DOH Nº 4300 de fecha 30.11.2017 aprueba el Gasto del contrato por un monto $679.892.502_x000a__x000a__x000a_El valor original del contrato fue de $679.892.502, posteriormente fue modificado en el contrato Nº 11740-1 por un monto de $65.861.123, aprobada bajo Resolución DOH Nº 4439 de fecha 13.12.2018._x000a__x000a_Modificaciones al contrato , en cuanto al monto consisten _x000a_Disminución de obras $27.177.001_x000a_Obras Nuevas: $37.793.919_x000a_Obras extraordinarias $55.244.205_x000a_Aumento efectivo del contrato $65.861.123"/>
    <s v="BIP &gt; SIGFE"/>
    <x v="0"/>
    <n v="173"/>
    <n v="212"/>
    <n v="122.54335260115607"/>
    <s v="Se instalaron un total de 212 arranques y se distribuyen de la siguiente manera, 208 viviendas, 2 escuelas básicas y 1 centro de salud_x000a__x000a_Se corrige &quot;magnitud corregida&quot; ya que originalmente fueron aprobados 173 arranques, con las modificaciones de obras se asume que aumentaron 39 arranques."/>
    <s v="La magnitud original corresponde a 173 arranques, la unidad técnica aumenta arranques al modificar el contrato, no se tiene a la vista el nuevo presupuesto modificado, solo se cuenta con contrato modificado que habla de nuevas viviendas beneficiadas por lo que se desprende que la magnitud ex post ingresada por la Unidad técnica considera 39 nuevos arranques. Lo que representa un aumento del 22.5%._x000a__x000a_ "/>
    <x v="0"/>
    <s v="La comisión revisa en forma detallada el estado de conservación y funcionamiento de las obras ejecutadas por el contratista de acuerdo a planos, especificaciones técnicas y Bases Administrativas del contrato, no encontrándose observaciones, dando por recibida la obra e3n forma provisional "/>
    <s v="22/10/2018"/>
    <s v="Aún no se lleva a cabo la recepción definitiva"/>
    <s v="22/10/2019"/>
    <s v="SI"/>
    <s v="31/08/2018"/>
    <s v="El proyecto se encuentra en operación, con cerca del 80 % de los usuarios conectados al sistema."/>
    <s v=""/>
    <x v="0"/>
    <s v=""/>
    <s v="LORETO FERNÁNDEZ BASTÍAS"/>
    <x v="0"/>
    <s v="CLAUDIA  CÉSPEDES MORALES"/>
    <s v="SEREMI DE DESARROLLO SOCIAL REGION DEL MAULE"/>
    <s v="LOURDES VELEZ"/>
    <s v="DEPARTAMENTO DE ESTUDIOS - MDS"/>
    <s v="29/03/2017"/>
    <s v="29/03/2017"/>
    <n v="0"/>
    <s v="16/06/2017"/>
    <n v="79"/>
    <s v="NA"/>
    <n v="0"/>
    <s v="17/10/2017"/>
    <n v="123"/>
    <s v="17/10/2017"/>
    <n v="123"/>
    <s v="15/11/2017"/>
    <n v="29"/>
    <s v="15/12/2017"/>
    <n v="30"/>
    <n v="261"/>
    <n v="261"/>
    <s v="Resolución DOH Nº 4300 de fecha 30.11.2017 aprueba el Gasto del contrato por un monto $679.892.502_x000a__x000a__x000a_El valor original del contrato fue de $679.892.502, posteriormente fue modificado en el contrato Nº 11740-1 por un monto de $65.861.123, aprobada bajo Resolución DOH Nº 4439 de fecha 13.12.2018._x000a__x000a_Modificaciones al contrato , en cuanto al monto consisten _x000a_Disminución de obras $27.177.001_x000a_Obras Nuevas: $37.793.919_x000a_Obras extraordinarias $55.244.205_x000a__x000a_Aumento efectivo del contrato $65.861.123"/>
    <s v="A SUMA ALZADA SIN REAJUSTE"/>
    <n v="1"/>
    <s v=""/>
    <s v=""/>
    <s v=""/>
    <s v=""/>
    <s v="NO"/>
    <s v="DIRECCION DE OBRAS HIDRAULICAS MOP REGION DEL MAULE"/>
    <s v="SI"/>
    <s v="DIRECCION DE OBRAS HIDRAULICAS MOP REGION DEL MAULE"/>
    <s v="La Dirección de Obras Hidráulicas del Maule actúa  como Unidad Técnica y además como Unidad formuladora, ésto se realiza en conjunto con Aguas Nuevo Sur Maule, concesionaria de la Región, a través de un convenio."/>
    <n v="104407"/>
    <n v="0"/>
    <n v="0"/>
    <n v="0"/>
    <n v="0"/>
    <n v="720039"/>
    <n v="0"/>
    <n v="0"/>
    <n v="0"/>
    <n v="0"/>
    <n v="824446"/>
    <n v="104407"/>
    <n v="0"/>
    <n v="0"/>
    <n v="0"/>
    <n v="0"/>
    <n v="720039"/>
    <n v="0"/>
    <n v="0"/>
    <n v="0"/>
    <n v="0"/>
    <n v="824446"/>
    <s v="Resolución DOH Nº 4300 de fecha 30.11.2017 aprueba el Gasto del contrato por un monto $679.892.502_x000a__x000a__x000a_El valor original del contrato fue de $679.892.502, posteriormente fue modificado en el contrato Nº 11740-1 por un monto de $65.861.123, aprobada bajo Resolución DOH Nº 4439 de fecha 13.12.2018._x000a__x000a_modificaciones al contrato , en cuanto al monto consisten _x000a_disminución de obras $27.177.001_x000a_Obras Nuevas: $37.793.919_x000a_Obras extraordinarias $55.244.205_x000a__x000a_aumento efectivo del contrato $65.861.123"/>
    <n v="108134"/>
    <n v="0"/>
    <n v="0"/>
    <n v="0"/>
    <n v="0"/>
    <n v="745754"/>
    <n v="0"/>
    <n v="0"/>
    <n v="0"/>
    <n v="0"/>
    <n v="853888"/>
    <s v="Resolución DOH Nº 4300 de fecha 30.11.2017 aprueba el Gasto del contrato por un monto $679.892.502_x000a__x000a__x000a_El valor original del contrato fue de $679.892.502, posteriormente fue modificado en el contrato Nº 11740-1 por un monto de $65.861.123, aprobada bajo Resolución DOH Nº 4439 de fecha 13.12.2018._x000a__x000a_modificaciones al contrato , en cuanto al monto consisten _x000a_disminución de obras $27.177.001_x000a_Obras Nuevas: $37.793.919_x000a_Obras extraordinarias $55.244.205_x000a__x000a_aumento efectivo del contrato $65.861.123"/>
    <n v="108135"/>
    <n v="0"/>
    <n v="0"/>
    <n v="0"/>
    <n v="0"/>
    <n v="745753"/>
    <n v="0"/>
    <n v="0"/>
    <n v="0"/>
    <n v="0"/>
    <n v="853888"/>
    <s v="Resolución DOH Nº 4300 de fecha 30.11.2017 aprueba el Gasto del contrato por un monto $679.892.502_x000a__x000a__x000a_El valor original del contrato fue de $679.892.502, posteriormente fue modificado en el contrato Nº 11740-1 por un monto de $65.861.123, aprobada bajo Resolución DOH Nº 4439 de fecha 13.12.2018._x000a__x000a_modificaciones al contrato , en cuanto al monto consisten _x000a_disminución de obras $27.177.001_x000a_Obras Nuevas: $37.793.919_x000a_Obras extraordinarias $55.244.205_x000a__x000a_aumento efectivo del contrato $65.861.123"/>
    <n v="297851"/>
    <x v="0"/>
    <n v="70415"/>
    <n v="0"/>
    <n v="0"/>
    <n v="0"/>
    <n v="0"/>
    <n v="485622"/>
    <n v="0"/>
    <n v="0"/>
    <n v="0"/>
    <n v="0"/>
    <n v="556037"/>
    <n v="70754"/>
    <n v="0"/>
    <n v="0"/>
    <n v="0"/>
    <n v="0"/>
    <n v="487960"/>
    <n v="0"/>
    <n v="0"/>
    <n v="0"/>
    <n v="0"/>
    <n v="558714"/>
    <s v=""/>
    <n v="107120"/>
    <n v="0"/>
    <n v="0"/>
    <n v="0"/>
    <n v="0"/>
    <n v="738762"/>
    <n v="0"/>
    <n v="0"/>
    <n v="0"/>
    <n v="0"/>
    <n v="845882"/>
    <n v="0"/>
    <n v="110697"/>
    <n v="0"/>
    <n v="0"/>
    <n v="0"/>
    <n v="0"/>
    <n v="763432"/>
    <n v="0"/>
    <n v="0"/>
    <n v="0"/>
    <n v="0"/>
    <n v="874129"/>
    <n v="108474"/>
    <n v="0"/>
    <n v="0"/>
    <n v="0"/>
    <n v="0"/>
    <n v="748091"/>
    <n v="0"/>
    <n v="0"/>
    <n v="0"/>
    <n v="0"/>
    <n v="856565"/>
    <n v="3.3393546617613401"/>
    <n v="1.2629421124932261"/>
    <n v="1.2627882863493145"/>
    <n v="-2.0093144146916542"/>
    <m/>
    <n v="4040.4009433962265"/>
    <n v="3528.7311320754716"/>
    <s v="Los montos contratados y costos reales del proyecto no tienen variaciones significativas en relación a los montos recomendados. _x000a_Considerando que el proyecto se encuentra dentro del convenio de DOH-Sanitaria en donde la consultoría se paga en un porcentaje de 14,5% respecto del monto de obras civiles, se debe tener presente que si aumenta el ítem de Obras Civiles subirá siempre la consultoría en dicho porcentaje respecto del aumento que se genere. Considerando lo anterior se analizan las variaciones del proyecto respecto del total (suma de ambos items). _x000a__x000a_El indicador de montos contratados, refleja que el contrato final incluidas sus modificaciones fue 3.34% adicional al contratado._x000a__x000a_El indicador de costos real v/s contratado de un -2.01% corresponde solo a ajuste de la moneda, por lo que costo real fue igual al contratado._x000a_Las modificaciones de 8.49% indicadas como menores al 10%, presentan error en el cálculo ya que consideran un monto recomendado no corregido. La modificación corregida corresponde a un 8.92%. Esta modificaciones son por umento de viviendas, ejecución de atraviesos aéreos y aumento de metros de red de distribución. _x000a_El proyecto no tuvo reevaluación."/>
    <s v="Variación de 0 a +-10%"/>
    <s v="Variación de 0 a +-10%"/>
    <s v="Mediano"/>
    <s v="Mediano"/>
    <s v="LORETO FERNÁNDEZ BASTÍAS"/>
    <x v="0"/>
    <s v="CLAUDIA  CÉSPEDES MORALES"/>
    <s v="SEREMI DE DESARROLLO SOCIAL REGION DEL MAULE"/>
    <s v="LOURDES VELEZ"/>
    <s v="DEPARTAMENTO DE ESTUDIOS - MDS"/>
    <s v="SI"/>
    <n v="888579"/>
    <n v="75411"/>
    <n v="8.4866961744538187"/>
    <s v="Modificaciones al contrato , en cuanto al monto consisten _x000a_Disminución de obras $27.177.001_x000a_Obras Nuevas: $37.793.919_x000a_Obras extraordinarias $55.244.205_x000a__x000a_Aumento efectivo del contrato $65.861.123_x000a__x000a_Nota: se corrige monto nominal de incremento ya que no esta considerado aumento de item consultoria que corresponde a M$9.550"/>
    <x v="0"/>
    <s v="NO"/>
    <m/>
    <m/>
    <m/>
    <m/>
    <s v="Las modificaciones de 8.49% indicadas como menores al 10%, presentan error en el cálculo ya que consideran un monto recomendado no corregido. La modificación corregida corresponde a un 8.92%_x000a__x000a_La modificaciones al contrato corresponden a: _x000a_1) Disminución de obras $27.177.001_x000a_2) Obras Nuevas: $37.793.919_x000a_3) Obras extraordinarias $55.244.205_x000a_4) El 14,5% del total de las variaciones que corresponde a $9.549.863 (ítem consultorías convenio DOH-Sanitaria)_x000a__x000a_La justificaciones de éstas variaciones se indica en Res. D.O.H N°4439 de fecha 13/12/2018 y Modificación de Contrato N°11740-1 y se basan en aumento de viviendas, ejecución de atraviesos aéreos y aumento de metros de red de distribución. _x000a__x000a_Si se consideran las variaciones que se generaron en el proyecto  en valor absoluto estas representan:_x000a_1) 14.21% aumento ítem OC respecto a lo recomendado y 15.34% aumento respecto a total recomendado._x000a_2) 15.05% aumento ítem OC respecto a lo Contratado y 16.25 aumento respecto a total contratado._x000a__x000a_Comparación realizada en moneda 2018, por lo que se considera que debió haber sido re-evaluado."/>
    <x v="0"/>
    <s v="VALOR ACTUALIZADO COSTOS INV. OPER. Y MANTEN."/>
    <n v="748110"/>
    <n v="756915"/>
    <n v="1.1769659542046007"/>
    <x v="2"/>
    <s v="COSTO ANUAL EQUIVALENTE"/>
    <n v="65224"/>
    <n v="65991"/>
    <n v="1.1759475039862632"/>
    <s v="El valor Actual de los costos, como el costo anual equivalente  aumentaron  en un 1.18% respecto a lo recomendado._x000a_El costo privado neto por arranque disminuyó considerablemente en un 17.38%, ésto se explica por el aumento en número de arranques, durante la ejecución del proyecto, la cual fue de un 22% respecto a lo originalmente recomendado."/>
    <x v="3"/>
    <s v="Respecto a las etapas, los proyectos de agua potable rural sectoriales en su etapa de pre-inversión debieran ingresar al sistema nacional de inversiones situación que en la actualidad en la región del maule no se da._x000a_Respecto a los plazos, el proyecto se desarrollo en un plazo mayor en un 25%, lo cual responde a aumento de plazo de 60 días para realizar modificaciones de obras._x000a_Si se consideran las variaciones que se generaron en el proyecto  estas representan el 15.34% de aumento respecto a total recomendado y 16.25% de aumento respecto a total contratado, por lo se considera debió haber ingresado a reevaluación.  _x000a_Los montos no reflejan la variación del 15.34%, ya que la Unidad financiera, califica la modificación como menor del 10%, ya que a los aumentos de costos le rebaja las disminuciones._x000a_Se realizaron  disminuciones de obras como también obras extraordinarias, aumentando significativamente el número de beneficiarios, de 173 a 212, lo que representa un aumento de la magnitud de un 22.5%._x000a_Respecto a los indicadores económicos, el Vac y Cae aumentaron en un 1.18%, y el costo privado neto por arranque disminuyo significativamente, ya que se incrementaron el numero de beneficiarios. _x000a_La magnitud original corresponde a 173 arranques, la unidad técnica aumenta arranques al modificar el contrato, no se tiene a la vista el nuevo presupuesto modificado, solo se cuenta con contrato modificado que habla de nuevas viviendas beneficiadas por lo que se desprende que la magnitud ex post ingresada por la Unidad técnica considera 39 nuevos arranques. Lo que representa un aumento del 22.5%."/>
    <s v="CLAUDIA  CÉSPEDES MORALES"/>
    <s v="SEREMI DE DESARROLLO SOCIAL REGION DEL MAULE"/>
    <s v="LOURDES VELEZ"/>
    <s v="DEPARTAMENTO DE ESTUDIOS - MDS"/>
  </r>
  <r>
    <s v="30297974-0"/>
    <s v="CONSTRUCCION ENERGIZACION RURAL CERRO CASTILLO."/>
    <x v="13"/>
    <x v="13"/>
    <s v="ULTIMA ESPERANZA"/>
    <s v="TORRES DEL PAINE"/>
    <s v="12 - REGION DE MAGALLANES Y ANTARTICA CHILENA"/>
    <x v="8"/>
    <x v="10"/>
    <x v="15"/>
    <x v="1"/>
    <x v="1"/>
    <s v="GOBIERNO REGIONAL - REGION DE MAGALLANES Y ANTARTICA CHILENA"/>
    <s v="GOBIERNO REGIONAL"/>
    <s v="GOBIERNO REGIONAL"/>
    <s v="FINALIZADO"/>
    <x v="0"/>
    <s v="PERFIL"/>
    <s v="CERRO CASTILLO TIENE UN SUMINISTRO ELECTRICO LIMITADOA CIERTAS HORAS DEL DIA (18,5 HRS AL DIA) DEBIDO AL ALTO COSTO OPERACIONAL DEL SISTEMA ACTUAL DE GENERACION, EL CUAL ES EN BASE A COMBUSTIBLE DIESEL. ESTO HA LIMITADO EL DESARROLLO DE ACTIVIDADES COMERCIALES Y PRODUCTIVAS EN EL POBLADO."/>
    <s v="LA TIPOLOGIA DEL PROYECTO DE ENERGIZACION RURAL QUE SE EMPLAZA EN EL SECTOR NORTE DE LA RUTA 9 ES DEL TIPO DE EXTENSION DE RED. EL INICIO DE LA LINEA ELECTRICA COMIENZA DESDE LA SALIDA DEL POSTE N° 184-007 QUE ESTÁ UBICADA EN LA CURVA DE SALIDA DEL POBLADO DE NATALES, DE LOS CUALES APROXIMADAMENTE 40 KMS SON DE POSTACION DE 11,5 M DE LARGO DE CEMENTO Y LOS RESTANTES 15 KM SON SOTERRADOS, LOS PRIMEROS 40 KM PERTENECEN A LA COMUNA DE NATALES Y LOS RESTANTES A LA COMUNA DE TORRES DEL PAINE DE UN TOTAL 55 KM. LA LÍNEA PROYECTADA ES DE MEDIA TENSION DE 13,2 KV/220V. POR LA LONGITUD DEL SOTERRAMIENTO SE CONSIDERA CONSULTORÍA PARA VERIFICAR EL PARALELISMO CON VIALIDAD."/>
    <n v="80"/>
    <s v="PLAN ZONAS EXTREMAS"/>
    <s v=" "/>
    <s v=" "/>
    <n v="11"/>
    <n v="15"/>
    <s v="En virtud de las extensiones de los plazos de término de construcción, se realizó la consecuente extensión de contrato de la empresa consultora MACASING E.I.R.L. con el fin de realizar las tareas propias de información de avances físicos y financieros de la obra, el cumplimiento del programa de trabajo entregado por el contratista EDELMAG S.A y además informar sobre el cumplimiento de la normativa laboral y previsional del contratista teniendo la facultad de entregar multas a dicha empresa (EDELMAG S.A.) en caso de incumplimiento de cualquiera de los ítems anteriormente mencionados.  "/>
    <n v="36.363636363636353"/>
    <m/>
    <m/>
    <m/>
    <m/>
    <m/>
    <m/>
    <s v=""/>
    <m/>
    <m/>
    <m/>
    <m/>
    <m/>
    <n v="10"/>
    <n v="0"/>
    <s v="A la fecha sólo se han ejecutado gastos administrativos por $1.000.000."/>
    <n v="-100"/>
    <n v="10"/>
    <n v="15"/>
    <s v="El contrato del proyecto se firmó el día 25 de enero de 2016. En éste, se indica que el plazo de la iniciativa comenzará a regir a partir del acta de entrega de terreno y tendrá una vigencia de 240 días corridos. Con fecha 08 de noviembre de 2016, se firma acta de entrega de terreno, momento de inicio de la construcción de las obras civiles vinculadas al proyecto. _x000a__x000a_Transcurrido dicho plazo y con fecha  08 de junio de 2017, se ingresa carta EEMG N°496/2017 –G a través de la  cual EDELMAG S.A. solicita ampliación de plazo contractual que en primera instancia era del 04 de julio de 2017, planteando como nuevo plazo de término de las obras el 28 de septiembre de 2017, vale decir 85 días corridos. Las causales invocadas por EDELMAG para ejecutar la ampliación fueron entre otras las siguientes: “No existir claridad en el trazado de esta línea de comunicaciones (fibra óptica), dado que los planos entregados por el Gobierno Regional, son idénticos a los entregados por compañía de telecomunicaciones Movistar en febrero de 2017, y según lo verificado en terreno no coinciden con el trazado final del proyecto real”. “El proceso de licitación de las obras civiles para la red subterránea se debió realizar en dos oportunidades (11 de Octubre de 2016 y 20 de enero de 2017), debido a que los valores ofertados fueron superiores al presupuesto inicial y hubo un único oferente de cuatro que fueron invitados al proceso (ORD. EEMG N° 496/2017 –G). Complementariamente mediante ORD. EEMG N° 518/2017 –G del 13 de Junio de 2017 se agregan nuevos antecedentes: “Los paros aduaneros afectaron la cadena logística del proceso de EDELMAG, con impacto en el proyecto, no obstante se han tomado las medidas para mitigar el desfase en la recepción de materiales”, esta última se identifica como la única causa de fuerza mayor considerada para la cursación de multas a la empresa EDELMAG. La aprobación de esta solicitud fue realizada mediante Decreto Alcaldicio N° 334 con  fecha 21 de junio de 2017. A lo anterior, se aprueba mediante Decreto Alcaldicio N° 345 el anexo de contrato con la  ampliación de plazo de obra._x000a__x000a_La segunda extensión plazo fue solicitada por EDELMAG S.A. vía documento EEMG N°821/2017-G con fecha 5 de septiembre de 2017, en el que se justifica la solicitud por lo antecedentes a continuación descritos: La construcción de la red de energización para Villa Cerro Castillo contempló dos grandes procesos: Red aérea y red soterrada. La construcción de la red aérea hasta la fecha de solicitud de extensión, 5 de septiembre de 2017, presenta un 99% de avance, sólo faltando la conexión a la red de suministro, sin embargo, la red soterrada presentaba un avance del 8%, debido a problemas con el trazado de la fibra óptica. La solicitud de extensión de plazo especifica que el avance con la red soterrada se reiniciaría el día 29 de mayo de 2017, sin embargo,  detalla que “se detectaron los mismos problemas ya conocidos con el trazado de la fibra óptica, por lo que  se deberían realizar calicatas de exploración cada 100 metros para determinar el trazado real de la fibra óptica y posteriormente presentar un nuevo trazado de la red subterránea a la Dirección Regional de Vialidad”. En virtud de lo anterior, las faenas se reiniciaron el día 11 de agosto de 2017.Mientras transcurren las obras en su última etapa se aprueba la extensión de plazo a través de Decreto Alcaldicio N°464, de fecha 22 de septiembre de 2017 indicando como fecha de término del proyecto  el 19 de enero de 2018."/>
    <n v="50"/>
    <s v="Variación de 30% al 50%"/>
    <n v="2"/>
    <n v="198"/>
    <m/>
    <m/>
    <m/>
    <m/>
    <m/>
    <m/>
    <m/>
    <m/>
    <m/>
    <m/>
    <m/>
    <m/>
    <n v="11"/>
    <n v="11"/>
    <n v="15"/>
    <n v="15"/>
    <n v="0"/>
    <s v="Si bien se indica que el tiempo de ejecución total real del proyecto es de 24 meses, es preciso indicar que desde la fecha de firma de contrato (25 de enero de 2016) hasta el 07 de noviembre del mismo año, no se realizaron obras, por lo cual este tiempo será contado como muerto. Vale decir aprox 9 meses._x000a__x000a_Desde el inicio de las obras,  éstas tuvieron tiempos muertos y factores de avance menores a los esperados por distintas razones: _x000a_¿  Factores climáticos que obligaron a la empresa a no efectuar trabajos en terreno_x000a_¿  Modificación de trazados por existencia de árboles adultos en el terreno_x000a_¿  Problemas con propietarios de terrenos aledaños_x000a_¿  Evaluaciones correspondientes a la modificación de trazados por factores asociados a composición de terrenos, en muchos lugares rocosos, que implicaban un aumento de los costos de construcción. _x000a_¿  Paro de aduanas que afectó a la logística y abastecimiento de insumos para la realización de los trabajos de construcción_x000a_Sin embargo, el principal problema se presentó  con el trazado de fibra óptica, lo cual generó demoras importantes, debido a la realización de calicatas de exploración con el propósito de no seguir cortando los cables, eventos notificados 5 veces durante los meses de mayo y junio de 2017.  En base a esto, se realizaron tiempo muertos en las siguientes fecha_x000a_¿  Del 10 al 19 de febrero de 2017_x000a_¿  Del 07 al 13 de abril de 2017_x000a_¿  Del 01 de Mayo al 09 de Junio de 2017_x000a_¿  Del 17 de Junio al 20 de Julio de 2017_x000a_¿  Del 26 al 29 de Octubre de 2017_x000a_De acuerdo a esta información se arroja un total de 85 días corridos, aproximadamente 3 meses, de paralización. _x000a__x000a_Según lo anteriormente expuesto, el total de tiempos muertos es de aprox. 12 meses"/>
    <n v="36.363636363636353"/>
    <n v="36.363636363636353"/>
    <s v="Se produjo una diferencia de plazo entre lo recomendado y los plazos reales de ejecución de las obras, principalmente por problemas asociados a diferencias entre los resultados del estudio de paralelismo aprobado por la Dirección de Vialidad y  el trazado real del tendido de fibra óptica en el sector, por lo que se debieron realizar calicatas de exploración cada 100 metros para determinar el trazado real de la fibra óptica, esto retrasa el avance con la red soterrada.  Junto a esto las características del suelo rocoso obligaron a efectuar un replanteo del trazado en ciertos sectores, lo que junto a otras imponderables menores (factores climáticos, árboles adultos en el terreno, paro de aduanas lo que afecto la logística y abastecimiento de la construcción) significaron un aumento de plazo para la ejecución respecto de lo originalmente contratado._x000a__x000a_El plazo total real fue un 63,64% mayor al recomendado. El plazo de obra civil finalmente fue un 82% mayor al plazo originalmente estipulado por el contrato, el cual indicaba un plazo de ejecución de obra civil  de 240 días  y termino siendo 437 días corridos._x000a__x000a_En virtud de las extensiones de los plazos de término de construcción, se realizó la consecuente extensión de contrato de la empresa consultora MACASING E.I.R.L. con el fin de realizar las tareas propias de información de avances físicos y financieros de la obra, el cumplimiento del programa de trabajo entregado por el contratista EDELMAG S.A y además informar sobre el cumplimiento de la normativa laboral y previsional del contratista teniendo la facultad de entregar multas a dicha empresa (EDELMAG S.A.) en caso de incumplimiento de cualquiera de los ítems anteriormente mencionados."/>
    <s v="Variación de 30% al 50%"/>
    <s v="Dos Años"/>
    <s v="08/11/2016"/>
    <n v="2311965"/>
    <n v="0"/>
    <n v="2311965"/>
    <n v="1927725"/>
    <n v="384240"/>
    <s v="Contrato._x000a_Con fecha 25 de enero de 2016, se realiza firma de contrato entre la I. Municipalidad de Torres del Paine y la empresa eléctrica Magallanes S.A. para la ejecución del proyecto de construcción electrificación rural, Cerro Castillo. Dicho contrato tiene una vigencia de 240 días contados desde la fecha de acta de entrega de terreno. El total del contrato es de $2.152.721.000._x000a_En este documento se deja de manifiesto que la empresa eléctrica Magallanes S.A. realizará un aporte de $16.992.649._x000a_Con base a lo anterior, el presupuesto total para la ejecución de las obras civiles del proyecto es de $2.169.713.649._x000a__x000a_Anexo contrato N° 1._x000a_Con fecha 22 de junio de 2017 se firma anexo de contrato, a través del cual se amplía el plazo de ejecución del proyecto en 85 días. De acuerdo a lo anterior, el nuevo plazo de término será el 28 de septiembre de 2017._x000a__x000a_Anexo contrato N° 2._x000a_Con fecha 28 de septiembre de 2017 se firma un nuevo anexo de contrato para la ejecución del proyecto. En éste, se acuerda extender el plazo de ejecución  en 113 días. Basado en lo anterior, el plazo de término del proyecto será el 19 de enero de 2018._x000a__x000a_Cabe destacar que en ambos anexos de contrato, sólo se realizaron modificaciones en la fecha de término de ejecución del proyecto, no así en el presupuesto asociado a su ejecución._x000a__x000a_Respecto a los pagos, se indica que hasta el estado de pago N° 7, se habían pagado $1.768.481.320. El próximo estado de pago (N° 8) por un total de $378.677.734, fue enviado con fecha 12 de julio de 2018 al Gobierno Regional de Magallanes y Antártica Chilena para su pago. Por lo anterior, el pago total realizado es de $2.147.159.054. La diferencia de $5.561.946 corresponde al pago de multa.  _x000a__x000a_Finalmente, es preciso indicar que se debió realizar un gasto adicional de $3.794.791 para realizar 5 empalmes provisorios."/>
    <s v="BIP &gt; SIGFE"/>
    <x v="4"/>
    <n v="56"/>
    <n v="54.6"/>
    <n v="97.5"/>
    <s v="La extensión real total del proyecto fue de 54,6 km. De éstos, aprox. 40,2 km. pertenecen a línea  área de distribución eléctrica trifásica  de media tensión (MT) de 13,2 kV, sobre postres de hormigón armado de 11,5 mts. Fue emplazada en los tramos: desde el km. 250,8, el segundo 253,8 al 286,6 y el tercero desde el km. 299 al 305,3._x000a_ La construcción de línea subterránea de distribución eléctrica trifásica de media tensión (MT) de 13,2 kV fue de aprox. 14,4 km y fue realizada en ductos de PVC en cuatro vías, cámaras de paso, emplazadas en dos tramos desde el km 251,8 al 253,8 y el segundo desde el km 286,6 al 299._x000a_La diferencia radica entre los metros está vinculada a lo proyectado en la formulación del proyecto y lo efectivamente realizado en el transcurso de las obras. "/>
    <s v="La extensión real total del proyecto fue de 54,6 km. De éstos, aprox. 40,2 km. pertenecen a línea  área de distribución eléctrica trifásica  de media tensión (MT) de 13,2 kV, sobre postres de hormigón armado de 11,5 mts. Fue emplazada en los tramos: desde el km. 250,8, el segundo 253,8 al 286,6 y el tercero desde el km. 299 al 305,3._x000a_ La construcción de línea subterránea de distribución eléctrica trifásica de media tensión (MT) de 13,2 kV fue de aprox. 14,4 km y fue realizada en ductos de PVC en cuatro vías, cámaras de paso, emplazadas en dos tramos desde el km 251,8 al 253,8 y el segundo desde el km 286,6 al 299. _x000a_La diferencia en magnitudes entre la situación informada al momento de la postulación y lo efectivamente realizado en el trazado, tanto de tendido aéreo como soterrado, entregaron estos valores finales, los que son menores a un 1% en 56 kilómetros. "/>
    <x v="1"/>
    <s v="La recepción provisoria de la obra fue realizada el 21 de febrero de 2018 y no presentó observaciones. "/>
    <s v="21/02/2018"/>
    <s v="A la fecha no se ha realizado recepción definitiva de la obra."/>
    <s v=""/>
    <s v="SI"/>
    <s v="05/03/2018"/>
    <s v=""/>
    <s v=""/>
    <x v="0"/>
    <s v="El trazado de fibra óptica no  correspondía a los planos as built entregados por la empresa telefónica ejecutora ni a los antecedentes de contrato. Con base a esto, en el transcurso de la obra, se generaron 5 cortes de fibra óptica._x000a__x000a_En el trazado de las líneas subterráneas se detectaron sectores en los cuales no existían interferencia de árboles, fosos, cunetas, obras de arte, por lo que el Inspector Fiscal solicitó a la empresa contratista realizar traslape de planos para detectar sectores involucrados para autorizar las modificaciones de trazado._x000a__x000a_Respecto a aspectos positivos del proyecto, es preciso destacar la obtención de energía eléctrica las 24 horas del día, lo cual la promovido el desarrollo de actividades comerciales y productivas, lo cual ha tenido un impacto directo en la calidad de vida y bienestar de los habitantes de la comuna. En  este contexto, es preciso indicar que el proyecto representa una buena alternativa a la solución problemática identificada y que dio origen a la presentación de la iniciativa"/>
    <s v="PABLO  ORIAS TORRES"/>
    <x v="108"/>
    <s v="RICARDO FORETICH OYARZUN"/>
    <s v="SEREMI DE DESARROLLO SOCIAL REGION DE MAGALLANES Y ANTARTICA CHILENA"/>
    <s v="LOURDES VELEZ"/>
    <s v="DEPARTAMENTO DE ESTUDIOS - MDS"/>
    <s v="03/07/2015"/>
    <s v="03/07/2015"/>
    <n v="0"/>
    <s v="30/07/2015"/>
    <n v="27"/>
    <s v="NA"/>
    <n v="0"/>
    <s v="28/01/2016"/>
    <n v="182"/>
    <s v="28/01/2016"/>
    <n v="182"/>
    <s v="08/11/2016"/>
    <n v="285"/>
    <s v="20/01/2017"/>
    <n v="73"/>
    <n v="567"/>
    <n v="567"/>
    <s v="EL PRIMER CONTRATO SUSCRITO CORRESPONDIO AL DE LAS OBRAS CIVILES, LAS QUE SE INICIARON CON MESES DE POSTERIORIDAD PRODUCTO DEL RETRASO EN LA APROBACION DEL ESTUDIO DE PARALELISMO Y ATRAVIESOS QUE FUE REVISADO POR LA DIRECCION DE VIALIDAD DEL MOP. SE HABIA PROGRAMADO INICIAR LAS CONSULTORIAS DE MANERA PARALELA, SIN EMBARGO, LAS LICITACIONES INICIALES NO LOGRARON ADJUDICAR A NINGUN CONTRATISTA, POR LO QUE SE PROCEDIÓ A REALIZAR LICITACION PRIVADA SIN RESULTADOS POSITIVOS, DANDO COMO RESULTADO LA CONTRATACION DIRECTA DE LOS SERVICIOS A LA EMPRESA INGENIERIA MACASING EIRL. QUIENES INICIARON SUS TRABAJOS  CON FECHA 24.10.2016"/>
    <s v="TRATO DIRECTO CON EMPRESA ELECTRICA, POR SER SUBSIDIO"/>
    <n v="2"/>
    <s v=""/>
    <s v=""/>
    <s v=""/>
    <s v=""/>
    <s v=""/>
    <s v=""/>
    <s v="SI"/>
    <s v="MUNICIPIO"/>
    <s v="Los proyectos de electrificación rural, por la modalidad de contratación, no requieren etapas previas como diseño pues éste es elaborado por la propia empresa distribuidora."/>
    <n v="159250"/>
    <n v="0"/>
    <n v="0"/>
    <n v="0"/>
    <n v="2000"/>
    <n v="2152721"/>
    <n v="0"/>
    <n v="0"/>
    <n v="0"/>
    <n v="0"/>
    <n v="2313971"/>
    <n v="159250"/>
    <n v="0"/>
    <n v="0"/>
    <n v="0"/>
    <n v="2000"/>
    <n v="2152721"/>
    <n v="0"/>
    <n v="0"/>
    <n v="0"/>
    <n v="16992"/>
    <n v="2330963"/>
    <s v="ESTA INICIATIVA SE PREPARO BAJO LA METODOLOGÍA DE ENERGIZACIÓN RURAL, ESTA PROYECTO SE INCLUYO DENTRO DE LA CARTERA DE PROYECTOS PRIORIZADOS EN EL PLAN ESPECIAL DE ZONAS EXTREMAS. _x000a_DE ACUERDO A LA METODOLOGÍA, EL SUBSIDIO MÁXIMO A APORTAR POR EL ESTADO DE M$2.153.000 CON UN APORTE DE LA EMPRESA DE M$16.992."/>
    <n v="159243"/>
    <n v="0"/>
    <n v="0"/>
    <n v="0"/>
    <n v="0"/>
    <n v="2152721"/>
    <n v="0"/>
    <n v="0"/>
    <n v="0"/>
    <n v="16992"/>
    <n v="2328956"/>
    <s v="SE GENERARON DOS CONTRATOS EN LA EJECUCION DE ESTA INICIATIVA_x000a_1. EMPRESA ELECTRICA DE MAGALLANES S.A. M$2.152.722_x000a_2. INGENIERIA MACASING EIRL $159.242.875_x000a__x000a_NO SE PRESENTARON MODIFICACIONES EN LOS MONTOS DE LOS CONTRATOS"/>
    <n v="159243"/>
    <n v="0"/>
    <n v="0"/>
    <n v="0"/>
    <n v="0"/>
    <n v="2152721"/>
    <n v="0"/>
    <n v="0"/>
    <n v="0"/>
    <n v="16992"/>
    <n v="2328956"/>
    <s v="PAGOS GENERADOS EN CHILEINDICA Y SIGFE_x000a__x000a_1. EMPRESA ELECTRICA DE MAGALLANES S.A. 88.221.200-9_x000a_20.01.2017 $214.892.250_x000a_20.02.2017 $174.932.515_x000a_31.05.2017 $206.792.109_x000a_29.09.2017 $192.838.493_x000a_31.10.2017 $112.953.828_x000a_30.11.2017 $433.936.396_x000a_28.12.2017 $432.135.729_x000a_10.08.2018 $384.239.680_x000a__x000a_2. INGENIERIA MACASING EIRL 76.193.162-8_x000a_30.03.2017 $28.836.443_x000a_19.06.2017 $15.289.758_x000a_29.09.2017 $14.326.202_x000a_31.10.2017 $8.355.515_x000a_30.11.2017 $32.099.505_x000a_28.12.2017 $31.323.877_x000a_29.06.2018 $29.011.875"/>
    <n v="401231"/>
    <x v="0"/>
    <n v="159244"/>
    <n v="0"/>
    <n v="0"/>
    <n v="0"/>
    <n v="0"/>
    <n v="1768481"/>
    <n v="0"/>
    <n v="0"/>
    <n v="0"/>
    <n v="0"/>
    <n v="1927725"/>
    <n v="162630"/>
    <n v="0"/>
    <n v="0"/>
    <n v="0"/>
    <n v="0"/>
    <n v="1814463"/>
    <n v="0"/>
    <n v="0"/>
    <n v="0"/>
    <n v="0"/>
    <n v="1977093"/>
    <s v="LA EJECUCIÓN DE ESTA INICIATIVA, PERMITIÓ QUE EL MUNICIPIO, PUDIERA REALIZAR LAS GESTIONES ANTE SU CONCEJO MUNICIPAL, PARA GENERAR EL REMATE DE LA RED DE DISTRIBUCIÓN DE LA VILLA. ESTO FACILITO QUE LA EMPRESA ELÉCTRICA SE HICIERA RESPONSABLE DE LA RED DE DISTRIBUCIÓN Y LA NORMALIZARA, DE MANERA PARALELA EL MUNICIPIO PRESENTO UN PROYECTO DE NORMALIZACIÓN DE INSTALACIONES INTERIORES PARA LAS EDIFICACIONES PERTENECIENTES AL MUNICIPIO, LOGRANDO ASÍ LA CONEXIÓN A LA RED DE DISTRIBUCIÓN DE TODOS LOS RECINTOS MUNICIPALES."/>
    <n v="187433"/>
    <n v="0"/>
    <n v="0"/>
    <n v="0"/>
    <n v="2354"/>
    <n v="2533700"/>
    <n v="0"/>
    <n v="0"/>
    <n v="0"/>
    <n v="19999"/>
    <n v="2743486"/>
    <n v="0"/>
    <n v="168285"/>
    <n v="0"/>
    <n v="0"/>
    <n v="0"/>
    <n v="0"/>
    <n v="2274951"/>
    <n v="0"/>
    <n v="0"/>
    <n v="0"/>
    <n v="0"/>
    <n v="2443236"/>
    <n v="162629"/>
    <n v="0"/>
    <n v="0"/>
    <n v="0"/>
    <n v="0"/>
    <n v="2198704"/>
    <n v="0"/>
    <n v="0"/>
    <n v="0"/>
    <n v="0"/>
    <n v="2361333"/>
    <n v="-10.944105419163797"/>
    <n v="-13.929467837634313"/>
    <n v="-13.221612661325333"/>
    <n v="-3.352234495562445"/>
    <m/>
    <n v="43247.857142857145"/>
    <n v="40269.304029304025"/>
    <s v="Durante la ejecución de las obras no existieron modificaciones de contrato que modifiquen los costos, por tanto el valor del contrato M$2.152.721 (moneda 2016) se mantuvo vigente._x000a_Si bien se consideraron gastos administrativos en la recomendación del proyecto, estos no fueron utilizados, por tanto no se registro gasto por este concepto._x000a_Se informan otros gastos asociados a empalmes provisorios por M$ 3.795 y disminuciones por cobro de multas de M$ -5.562.-_x000a__x000a_El proyecto se contrato por montos un 10,29% menores a los recomendados. "/>
    <s v="Variación entre el -10% al -20%"/>
    <s v="Variación entre el -10% al -20%"/>
    <s v="Grande"/>
    <s v="Grande"/>
    <s v="BESSIÉ ANDRÉS CORDOVA ALBAYAY"/>
    <x v="20"/>
    <s v="RICARDO FORETICH OYARZUN"/>
    <s v="SEREMI DE DESARROLLO SOCIAL REGION DE MAGALLANES Y ANTARTICA CHILENA"/>
    <s v="LOURDES VELEZ"/>
    <s v="DEPARTAMENTO DE ESTUDIOS - MDS"/>
    <s v="NO"/>
    <m/>
    <m/>
    <m/>
    <s v=" "/>
    <x v="1"/>
    <s v="NO"/>
    <m/>
    <m/>
    <m/>
    <m/>
    <s v="La iniciativa no fue objeto de reevaluaciones."/>
    <x v="0"/>
    <s v="VAN PRIVADO"/>
    <n v="2152721"/>
    <n v="2152721"/>
    <n v="0"/>
    <x v="1"/>
    <s v=""/>
    <m/>
    <m/>
    <m/>
    <s v="El indicador económico para los proyectos de extensión de red de distribución eléctrica en el VAN privado que se determina mediante planilla de evaluación privada, entregando el monto correspondiente al subsidio que debe coincidir con el monto total solicitado para el item obras civiles, M$ 2.152.721 (-). El cuadro no permite el ingreso de números negativos."/>
    <x v="1"/>
    <s v="En general la ejecución del este proyecto se ajustó a los parámetros con los cuales fue formulado y evaluado para la obtención de la respectiva recomendación técnica satisfactoria, por cuanto se ejecutó mediante convenio directo con la empresa distribuidora de acuerdo a las atribuciones que le otorga lo dispuesto en la glosa 4.2.2 del FNDR en cuento a poder suscribir directamente el contrato pues se trata de un subsidio a la inversión privada._x000a_Por su parte los mayores plazos se encuentran justificados por las ampliaciones solicitadas, las que fueron atendidas por la Unidad Técnica, en consideración que no se trataron de mayores plazos atribuibles al ejecutor, sino a un estudio de paralelismo que presentó diferencias con los tendidos existentes de otras instalaciones y por características del suelo rocoso en sectores que debieron ser resueltos durante la ejecución.  _x000a_No se consigna en la ficha IDI el indicador económico correcto para este tipo de proyectos, debiendo ser VAN privado."/>
    <s v="RICARDO FORETICH OYARZUN"/>
    <s v="SEREMI DE DESARROLLO SOCIAL REGION DE MAGALLANES Y ANTARTICA CHILENA"/>
    <s v="LOURDES VELEZ"/>
    <s v="DEPARTAMENTO DE ESTUDIOS - MDS"/>
  </r>
  <r>
    <s v="30111037-0"/>
    <s v="CONSTRUCCION ESPACIO PUBLICO EJE CUCCI BOASSO C. PASTENE, LUMACO"/>
    <x v="5"/>
    <x v="5"/>
    <s v="MALLECO"/>
    <s v="LUMACO"/>
    <s v="9 - REGION DE LA ARAUCANIA"/>
    <x v="4"/>
    <x v="4"/>
    <x v="72"/>
    <x v="1"/>
    <x v="1"/>
    <s v="GOBIERNO REGIONAL - REGION DE LA ARAUCANIA"/>
    <s v="GOBIERNO REGIONAL"/>
    <s v="GOBIERNO REGIONAL"/>
    <s v="FINALIZADO"/>
    <x v="0"/>
    <s v="DISEÑO"/>
    <s v="LA INICIATIVA RESPONDE AL DÉFICIT DE ESPACIOS PÚBLICOS, INFRAESTRUCTURA Y EQUIPAMIENTO ADECUADO DEL EJE CUCCI BOASSO DE CAPITÁN PASTENE, LUMACO; CON LA FINALIDAD DE GENERAR INSTANCIAS DE ESPARCIMIENTO Y RECREACIÓN CÍVICA PARA LA LOCALIDAD, CONTRIBUYENDO EN LA MEJORA DEL PATRIMONIO. "/>
    <s v="EL PROYECTO A EJECUTAR CONSIDERA EN SU PROGRAMA LO SIGUIENTE:_x000a_AREAS VERDES: 1751 M2 (CUBRESUELO, ARBUSTOS Y HERBACES)AREAS BLANDAS 2984M2 (CORTEZA DE PINO GRAVILL DE CUARZO Y BOLONES DE PIEDRA); CICLOVIA 1052.75M2 (HORMIGON PEINADO) AREA DE DESCANSO Y ENCUENTRO, EXPLANADA CIVICA 1793.67M2 ( BALDOSA Y HORMIGON ESTAMPADO); ACERAS PEATONALES 4573.59M2 ( HORMIGON PEINADO); SENDEROS PEATONALES 1823.4M2 (ADOCRETO Y BALDOSAS); ESTACIONAMIENTO 248.93M2 ( HORMIGON VEHICULAR); EQUIPAMIENTO URBANO 678,4 M2 (INCLUYE SOMBREADERO, KIOSKOS, ESTACIONAMIENTOS DE BICICLETAS);PAVIEMENTO  VEHICULAR 3656 M2 (HORMIGON VEHICULAR TERMINACION AFINADO Y ESTAMPADO); EN TOTAL LA SUPERFICIE A INTERVENIR ES DE 18.562,04 M2.-"/>
    <n v="2014"/>
    <s v="PRU"/>
    <s v=" "/>
    <s v=" "/>
    <n v="12"/>
    <n v="16"/>
    <s v="Resolución Contrato  Exenta Nº 6529 del 24.11.2016 consultoria  1 Arquitecto  por 13 meses_x000a_Resolución Contrato  Exenta Nº 2227 del  29.05.2017 consultoria  1  Ingeniero Constructor por 270 días_x000a_Contratos sin ampliaciones."/>
    <n v="33.333333333333329"/>
    <m/>
    <m/>
    <m/>
    <m/>
    <m/>
    <m/>
    <s v=""/>
    <m/>
    <m/>
    <m/>
    <m/>
    <m/>
    <n v="2"/>
    <n v="4"/>
    <s v="Las variaciones han sido ya que  el proveedor  de publicaciones y fotocopiado  demoran en  generar  el cobro de  sus  facturas."/>
    <n v="100"/>
    <n v="12"/>
    <n v="13"/>
    <s v="RESOLUCIÓN CONTRATO Nº 46 del 23.09.2016 Plazo: 365 días corridos .Ampliación 15 días corridos : Plazo Final Contrato : 380 días corridos  _x000a_Res ex Nº 4350  del 26.10.2017 se otorga aumento  de plazo de 15 días corridos, por las razones expresadas en Informe Técnico Nº 7  del 18.10.2017 , en que señala que se otorga en plazo para la ejecución  de  obras señaladas en informes técnicos del  14.07.2019, 04.10.2017(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
    <n v="8.333333333333325"/>
    <s v="Variación de 0 a 30%"/>
    <n v="1"/>
    <n v="15"/>
    <m/>
    <m/>
    <m/>
    <m/>
    <m/>
    <m/>
    <m/>
    <m/>
    <m/>
    <m/>
    <m/>
    <m/>
    <n v="13"/>
    <n v="13"/>
    <n v="17"/>
    <n v="17"/>
    <n v="0"/>
    <s v="Las  causas  de diferencias   entre   el plazo  recomendado  y el real  fueron  principalmente  generadas en las obras civiles  lo que esta detallado  en el item con sus respectivas  resoluciones de modificaciones."/>
    <n v="30.76923076923077"/>
    <n v="30.76923076923077"/>
    <s v="Las  causas  de diferencias   entre   el plazo  recomendado  y el real  fueron  en las obras civiles debido a:_x000a__x000a_RESOLUCIÓN CONTRATO Nº 46 del 23.09.2016 Plazo: 365 días corridos .Ampliación 15 días corridos : Plazo Final Contrato : 380 días corridos  _x000a_Res ex Nº 4350  del 26.10.2017 se otorga aumento  de plazo de 15 días corridos, por las razones expresadas en Informe Técnico Nº 7  del 18.10.2017 , en que señala que se otorga en plazo para la ejecución  de  obras señaladas en informes técnicos del  14.07.2019, 04.10.2017(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_x000a__x000a_En el ítem gastos administrativos, las variaciones se deben a que  el proveedor  de publicaciones y fotocopiado  demoró en  generar  el cobro de  sus  facturas."/>
    <s v="Variación de 30% al 50%"/>
    <s v="Dos Años"/>
    <s v="14/11/2016"/>
    <n v="1564541"/>
    <n v="1360"/>
    <n v="1565901"/>
    <n v="1565901"/>
    <n v="0"/>
    <s v="OBRAS CIVILES : CONTRATO ORIGINAL : $1.474.524.113.- AUMENTO  DE OBRAS 1 Y 2 : $59.218.152.-MONTO FINAL CTTO : $1.533.742.265.- El ultimo estado de pago fue enviado al Gobierno Regional  por Ord Nº  5942 del  28.12..2017( factura 1154 del 22.12.2017)_x000a_GASTOS ADMINISTRATIVOS: 1er pago  17.10.2016  $272.665.- y el 2do y ultimo pago  el 28.02.2017.- por $ 1.087.335.- _x000a_CONSULTORIAS:_x000a_Resolución  Ex Nº 6529 del 24.11.2016  monto total contrato = $  18.200.000.-_x000a_Resolución Ex Nº 2227 del 209.05.2017 monto total contrato = $ 12.600.00.-"/>
    <s v="BIP = SIGFE"/>
    <x v="1"/>
    <n v="18562"/>
    <n v="18562"/>
    <n v="100"/>
    <s v="Las  modificaciones  al contrato de aumento  de obra , obras extraordinarias , y disminuciones no afectaron  la superficie de intervención del proyecto  original._x000a_La superficie  intervenida  fue 18.562 m2."/>
    <s v="Las  modificaciones  al contrato de aumento  de obra , obras extraordinarias , y disminuciones no afectaron  la superficie de intervención del proyecto  original. La superficie  intervenida  fue 18.562 m2."/>
    <x v="2"/>
    <s v="La comisión receptora se constituyo en terreno  el 14.12.2017 generando observaciones  mediante Informe Nº  308 del 15.12.2017,notificadas en libro de obra folios 32 al 38 inclusive , detallando observaciones generales : rematar  o desbastar  terminación rebajes de solera, retirar plásticos  que se encuentran en las juntas  de acera y calzada, aplicar mortero o algún tipo de sello  para dar terminación a espacios entre adocretos, solerillas, baldosas, retirar moldajes  de rejillas  y cámaras de inspección, realizar  cortes  o satélite  a  cámaras  ubicadas en eje  norte , incluir biselado  de canto en terminación con pavimentos....realizar cortes  generales en esquinas de aceras de hormigón. como terminación, soldar canaleta ulma un punto cada 2 o 3 unidades, dar mejor terminación a la gravilla blanca desde calle Montt hacia Esmeralda. Observaciones  particulares  entre calle Rodriguez - Garibaldi, entre Garibaldi - Montt, entre Montt - Dante, entre Dante - Prat, entre Prat- Esmeralda"/>
    <s v="14/12/2017"/>
    <s v="Acta de Recepción Material de las Obras : 22.12.2017 , la que fue aprobada  mediante Resolución Exenta Nº 0164 del  16.01.2018."/>
    <s v="22/12/2017"/>
    <s v="SI"/>
    <s v="22/12/2017"/>
    <s v="La obra esta en uso  desde la fecha del acta d entrega material de la obra."/>
    <s v=""/>
    <x v="0"/>
    <s v="El municipio ha efectuado observaciones  que se han  presentado posterior a su entrega , las cuales..................................."/>
    <s v="MARIA ELENA ANTIPAN LARA"/>
    <x v="109"/>
    <s v=" "/>
    <s v=""/>
    <s v="FERNANDA MATURANA DIAZ"/>
    <s v="DEPARTAMENTO DE ESTUDIOS - MDS"/>
    <s v="03/03/2016"/>
    <s v="03/03/2016"/>
    <n v="0"/>
    <s v="29/03/2016"/>
    <n v="26"/>
    <s v="23/09/2016"/>
    <n v="178"/>
    <s v="23/09/2016"/>
    <n v="0"/>
    <s v="23/09/2016"/>
    <n v="0"/>
    <s v="14/11/2016"/>
    <n v="52"/>
    <s v="30/12/2016"/>
    <n v="46"/>
    <n v="302"/>
    <n v="302"/>
    <s v="La Resolución que aprueba el Convenio Mandato es de fecha 24-05-2016._x000a_La licitación de OOCC se efectuó mediante ID: 712307-100-LR16 publicada el 25-07-2016 _x000a_Fue adjudicada el 23-09-2016."/>
    <s v="A SUMA ALZADA SIN REAJUSTE"/>
    <n v="1"/>
    <s v=""/>
    <s v=""/>
    <s v=""/>
    <s v=""/>
    <s v="SI"/>
    <s v="SERVICIO"/>
    <s v="SI"/>
    <s v="SERVICIO"/>
    <s v="Diseño se realizó con Fondos Sectoriales y Ejecución con Fondos Regionales, ambos proyectos fueron presentados al SNI"/>
    <n v="36400"/>
    <n v="0"/>
    <n v="0"/>
    <n v="0"/>
    <n v="1360"/>
    <n v="1679447"/>
    <n v="0"/>
    <n v="0"/>
    <n v="0"/>
    <n v="0"/>
    <n v="1717207"/>
    <n v="36400"/>
    <n v="0"/>
    <n v="0"/>
    <n v="0"/>
    <n v="1360"/>
    <n v="1679447"/>
    <n v="0"/>
    <n v="0"/>
    <n v="0"/>
    <n v="0"/>
    <n v="1717207"/>
    <s v="Sin observaciones."/>
    <n v="30800"/>
    <n v="0"/>
    <n v="0"/>
    <n v="0"/>
    <n v="1360"/>
    <n v="1533741"/>
    <n v="0"/>
    <n v="0"/>
    <n v="0"/>
    <n v="0"/>
    <n v="1565901"/>
    <s v="El contrato inicial de OOCC fue por                   M$ 1.474.524_x000a_Hubo dos aumentos d eobra por  un total de M$        59.217"/>
    <n v="30800"/>
    <n v="0"/>
    <n v="0"/>
    <n v="0"/>
    <n v="1360"/>
    <n v="1533741"/>
    <n v="0"/>
    <n v="0"/>
    <n v="0"/>
    <n v="0"/>
    <n v="1565901"/>
    <s v="No hay diferencias con el gasto efectivo del proyecto."/>
    <n v="0"/>
    <x v="1"/>
    <n v="30800"/>
    <n v="0"/>
    <n v="0"/>
    <n v="0"/>
    <n v="1360"/>
    <n v="1533741"/>
    <n v="0"/>
    <n v="0"/>
    <n v="0"/>
    <n v="0"/>
    <n v="1565901"/>
    <n v="31599"/>
    <n v="0"/>
    <n v="0"/>
    <n v="0"/>
    <n v="1437"/>
    <n v="1576066"/>
    <n v="0"/>
    <n v="0"/>
    <n v="0"/>
    <n v="0"/>
    <n v="1609102"/>
    <s v="No hay."/>
    <n v="40958"/>
    <n v="0"/>
    <n v="0"/>
    <n v="0"/>
    <n v="1530"/>
    <n v="1889731"/>
    <n v="0"/>
    <n v="0"/>
    <n v="0"/>
    <n v="0"/>
    <n v="1932219"/>
    <n v="0"/>
    <n v="32161"/>
    <n v="0"/>
    <n v="0"/>
    <n v="0"/>
    <n v="1437"/>
    <n v="1558248"/>
    <n v="0"/>
    <n v="0"/>
    <n v="0"/>
    <n v="0"/>
    <n v="1591846"/>
    <n v="31595"/>
    <n v="0"/>
    <n v="0"/>
    <n v="0"/>
    <n v="1437"/>
    <n v="1576066"/>
    <n v="0"/>
    <n v="0"/>
    <n v="0"/>
    <n v="0"/>
    <n v="1609098"/>
    <n v="-17.615653298099232"/>
    <n v="-16.722793844797103"/>
    <n v="-16.598394162978746"/>
    <n v="1.0837731790638072"/>
    <m/>
    <n v="86.687749164960678"/>
    <n v="84.908199547462559"/>
    <s v="Las mayores variaciones se dan en los ítem obras civiles y consultorías, en ambos casos de deben a los aumento de obra y obras extraodinarias: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
    <s v="Variación entre el -10% al -20%"/>
    <s v="Variación entre el -10% al -20%"/>
    <s v="Grande"/>
    <s v="Grande"/>
    <s v="HELGA CORTÉS REYES"/>
    <x v="6"/>
    <s v=" "/>
    <s v=""/>
    <s v="FERNANDA MATURANA DIAZ"/>
    <s v="DEPARTAMENTO DE ESTUDIOS - MDS"/>
    <s v="SI"/>
    <n v="1932219"/>
    <n v="59219"/>
    <n v="3.0648182219510316"/>
    <s v="El incremento  corresponde a obras civiles . Se indica en M$"/>
    <x v="0"/>
    <s v="NO"/>
    <m/>
    <m/>
    <m/>
    <m/>
    <s v="El proyecto no fue sometido a reevaluación. Tuvo modificaciones menores al 10% por los aumentos de obray obras extraodinarias: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
    <x v="0"/>
    <s v="VALOR ACTUALIZADO COSTOS INV. OPER. Y MANTEN."/>
    <n v="613749"/>
    <n v="613749"/>
    <n v="0"/>
    <x v="1"/>
    <s v=""/>
    <m/>
    <m/>
    <m/>
    <s v="El valor VAC corresponde al mismo de la ficha IDI. No se cuenta con información suficiente para calcular el valor ex post del indicador. "/>
    <x v="1"/>
    <s v="Las variaciones del proyecto en plazos y costos se deben a aumentos de obra y obras extraordinarias que no fueron sujeto de reevaluación. Estas se detallan a continuación: instalación de barandas  de perfilerìa  tubular de acero  para  gradas y rampas, accesos  vehiculares  para viviendas  Nº 150 y Nº 236 calle  Cucci Boasso, defensa caminera  simple  para la intersección  de  calle C Boasso con M. Rodriguez  y calle  C Boasso con Esmeralda , aumento de altura  mástiles  metálicos  Cuerpo de bomberos  de Capitán Pastene."/>
    <s v="MARIA ANTONIETA BELMAR H."/>
    <s v="SEREMI DE DESARROLLO SOCIAL REGION DE LA ARAUCANIA"/>
    <s v="FERNANDA MATURANA DIAZ"/>
    <s v="DEPARTAMENTO DE ESTUDIOS - MDS"/>
  </r>
  <r>
    <s v="30352036-0"/>
    <s v="CONSTRUCCION  CICLOVIAS ALTO ESTANDAR COMUNA DE RANCAGUA "/>
    <x v="7"/>
    <x v="7"/>
    <s v="CACHAPOAL"/>
    <s v="RANCAGUA"/>
    <s v="6 - REGION DEL LIBERTADOR GENERAL BERNARDO O'HIGGINS"/>
    <x v="7"/>
    <x v="7"/>
    <x v="64"/>
    <x v="0"/>
    <x v="0"/>
    <s v="SERVICIO VIVIENDA Y URBANIZACION REGION DEL LIBERTADOR GENERAL BERNARDO O'HIGGINS"/>
    <s v="MINISTERIO DE VIVIENDA Y URBANISMO"/>
    <s v="MINISTERIO"/>
    <s v="FINALIZADO"/>
    <x v="0"/>
    <s v="PERFIL"/>
    <s v="EXISTE UNA ALTA DEMANDA Y CLARAS FALENCIAS EN LO QUE RESPECTA A CONECTIVIDAD DE LAS CIUDADES. PRINCIPALMENTE EN ESTAS TRES COMUNAS. ES POR ESO, Y BAJO EL CONCEPTO DE INTEGRAR AL CICLISTA QUE ESTOS PROYECTOS VIENEN A MEJORAR ESTA CONDICIÓN."/>
    <s v="SE CONSULTA LA EJECUCION DE LOS TRAMOS DE CICLOVIAS PRIORIZADOS COMO META PRESIDENCIAL EN LA COMUNA DE RANCAGUA, SIENDO COMO META 4,5 KM. LOS DISEÑOS DE CICLOVIAS EXISTENTES (PLAN MAESTRO) FUERON AJUSTADOS AL ALTO ESTANDAR DEFINIDO POR EL MINVU Y MINISTERIO DE TRANSPORTES, LLEGANDO A UN TOTAL DE 4,6 KM CON LOS AJUSTES REALIZADOS, ES DECIR, CON UN MAYOR PERFIL, MEJOR SEÑALIZACION Y DEMARCACIONES, MAS EFICIENTES Y CONTINUAS. LOS TRAZADOS SELECCIONADOS Y DESARROLLADOS, RESPONDE A UNA NECESIDAD POTENCIAL DE COMUNICACIÓN Y EFICIENCIA DE LAS CONEXIONES EXISTENTES DE ZONAS HABITACIONALES CONSOLIDADAS Y EN PROCESO DE CONSOLIDACION DE LA CIUDAD DE RANCAGUA. EN LA CIUDAD DE RANCAGUA LOS TRAMOS SELECCIONADOS SON:_x000a_- TUNICHE (828 MT) ENTRE LINEA FERREA Y AVDA. KENNEDY, MODO MIXTO (CICLOVIA Y CICLOBANDA)_x000a_- CIRCUNVALACION NORTE (1.055 MT) ENTRE AVDA. KENNEDY Y DIEGO DE ALMAGRO EN MODO CICLOVIA (ACERA)._x000a_- DIEGO DE ALMAGRO (849 MT) ENTRE CIRCUNVALACION NORTE Y PUNTA DEL SOL, EN MODO CICLOVIA (ACERA)_x000a_- MANUEL MONTT (1.988 MT) ENTRE RIO LOCO Y CARRETERA DEL COBRE (CALLE EUSEBIO LILLO) EN MODO MIXTO (CICLOVIA Y CICLOBANDA)._x000a__x000a_EL PROYECTO SE EJECUTARA EN 3 ETAPAS, SIENDO LA 1ª EL EJE TUNICHE CON 828 ML. DE CICLOBANDA, PARA LA 2ª ETAPA DE EJECUCIÓN SE CONSIDERAN LOS EJES: CIRCUNVALACIÓN NORTE; Y MANUEL MONTT; CON UN TOTAL PARA ESTA ETAPA DE 2.993 ML, Y UNA 3º ETAPA EL EJE DIEGO DE ALMAGRO CON 849 ML."/>
    <n v="316789"/>
    <s v=" "/>
    <s v=" "/>
    <s v=" "/>
    <m/>
    <m/>
    <m/>
    <m/>
    <m/>
    <m/>
    <m/>
    <m/>
    <m/>
    <m/>
    <s v=""/>
    <m/>
    <m/>
    <m/>
    <m/>
    <m/>
    <n v="11"/>
    <n v="40"/>
    <s v="Gastos administrativos se alargaron conforme a problemas en la ejecución de Obras Civiles."/>
    <n v="263.63636363636363"/>
    <n v="10"/>
    <n v="36"/>
    <s v="Contratos realizado en 3 etapas diferentes, con los trabajos ya empezados, Municipalidad de Rgua indicó que luminarias y semaforización debían cumplir otro estandar, lo que llevó a realizar contratos diferentes, para terminar los trabajos, lo que demoró el término."/>
    <n v="260"/>
    <s v="Variación &gt; al 100%"/>
    <n v="2"/>
    <n v="79"/>
    <m/>
    <m/>
    <m/>
    <m/>
    <m/>
    <m/>
    <m/>
    <m/>
    <m/>
    <m/>
    <m/>
    <m/>
    <n v="13"/>
    <n v="13"/>
    <n v="40"/>
    <n v="40"/>
    <n v="0"/>
    <s v="Obras tuvieron diferentes atrasos, producto de realizar trabajos en sector con alto tránsito vehicular,  el trazado se realizó dentro del parque central de la Alameda de Rancagua y cambios indicados por la Municipalidad."/>
    <n v="207.69230769230771"/>
    <n v="207.69230769230771"/>
    <s v="LA INICIATIVA SE RECOMENDO CON LOS SIGUIENTES PLAZOS: GASTOS ADMINISTRATIVOS 11 MESES; OBRAS CIVILES 10 MESES_x000a_EN LA EJECUCIÓN SE REALIZARON 5 LICITACIONES, LO CUAL OBVIAMENTE AUMENTO EL PLAZO, Y MAS AÚN CONSIDERANDO QUE HUBO VARIOS PROBLEMAS CON LOS DISEÑOS, YA QUE SE TRATABA DE ANTEPROYECTOS, Y ADEMÁS EL MUNICIPIO DE RANCAGUA NO HABÍA APROBADO LOS ELEMENTOS QUE ACOMPAÑABAN EL DISEÑO, COMO SON LA ILUMINACION, EL MOBILIARIO Y LAS AREAS VERDES. SOLO HABIA SIDO APROBADO POR SECTRA Y SERVIU._x000a_POR LO TANTO LOS PLAZOS DURANTE LA EJECUCION FUERON LOS SIGUIENTES: GTOS ADMINISTRATIVOS 40 MESES; OBRAS CIVILES 36 MESES, CON UNA ELEVADA VARIACIÓN DEL 208% CON RESPECTO AL PLAZO RECOMENDADO."/>
    <s v="Variación &gt; al 100%"/>
    <s v="Mayor a 3 años"/>
    <s v="10/12/2015"/>
    <n v="1468682"/>
    <n v="3500"/>
    <n v="1472182"/>
    <n v="1403789"/>
    <n v="68393"/>
    <s v="Se revisó gasto en SIGFE y el total ejecutado es de  $1.472.180.577, lo que es similar a lo declarado como total gastado, la diferencia es producto de ingresar los gastos en Miles de pesos, por lo que el redondeo lo produce._x000a_Los contratos tuvieron varias modificaciones, entre aumentos y disminuciones que se respaldan con las Resoluciones cargadas en este Evaluación Ex-Post"/>
    <s v="BIP &gt; SIGFE"/>
    <x v="2"/>
    <n v="5000"/>
    <n v="5000"/>
    <n v="100"/>
    <s v="Ejecución no tuvo modificaciones sustanciales a la lonfgitud del proyecto. _x000a_TUNICHE 828 ML; CIRCUNVALACION NORTE 1.055 ML; DIEGO ALMAGRO 849 ML; MANUEL MONTT 1.988 ML; TOTAL 4.720 ML"/>
    <s v="EL PROYECTO SE EJECUTO SEGUN LO APROBADO EN MAGNITUD. EL INDICADOR NO CAMBIO ES 5 KM. EL DETALLA EN ML ES EL SIGUIENTE:_x000a_TUNICHE 828 ML; CIRCUNVALACION NORTE 1.055 ML; DIEGO ALMAGRO 849 ML; MANUEL MONTT 1.988 ML; TOTAL 4.720 ML"/>
    <x v="2"/>
    <s v="Sin observaciones a lo ejecutado por parte de SERVIU._x000a_Se dejó constancia que Municipalidad no realizó recepción de luminarias, ni de señalización y demarcación. Municipalidad de Rancagua indicó que no se realizaron modificaciones solicitadas, las que no pudieron realizarse por exceder el presupesto y que fueron solicitadas al final de la ejecución del proyecto."/>
    <s v="14/12/2018"/>
    <s v=""/>
    <s v=""/>
    <s v="SI"/>
    <s v="14/12/2018"/>
    <s v="Proyecto en ejecución de antes de la fecha de recepción, puesto que es de alto interés de quienes se movilizan en bicicleta y fueron utilizando los diferentes tramos terminados antes de la recepción._x000a_Proyecto en funcionamiento sin contratiempos."/>
    <s v=""/>
    <x v="0"/>
    <s v="La Municipalidad indicó que el proyecto no fue aprobado en su etapa de diseño por parte de ellos, por lo que al momento de ejecutarlo se detectaron diversas diferencias. Por otro lado, el proyecto no contaba con detalles que afectaron la ejecución, por lo que podría suponer que no estaba totalmente desarrollado el diseño/proyecto de forma previa a sue ejecución._x000a_Se debió cambiar el tipo de luminarias y semáforos, pues la Municipalidad lo exigió para aprobar la ejecución, lo que hizo casi al finalizar esta._x000a_Finalmente, un tema de educación cívica, peatones es habitual que ocupen la ciclovía para desplazarse, lo que es visto también en ciclistas en ocupar las veredas donde no exiten ciclovías."/>
    <s v="FRANCISCO ANTONIO VALDES FLORES"/>
    <x v="11"/>
    <s v="PATRICIA VALENZUELA M."/>
    <s v="SEREMI DE DESARROLLO SOCIAL REGION DEL LIBERTADOR GENERAL BERNARDO O'HIGGINS"/>
    <s v="LOURDES VELEZ"/>
    <s v="DEPARTAMENTO DE ESTUDIOS - MDS"/>
    <s v="31/03/2015"/>
    <s v="31/03/2015"/>
    <n v="0"/>
    <s v="30/06/2015"/>
    <n v="91"/>
    <s v="24/09/2015"/>
    <n v="86"/>
    <s v="20/11/2015"/>
    <n v="57"/>
    <s v="20/11/2015"/>
    <n v="57"/>
    <s v="10/12/2015"/>
    <n v="20"/>
    <s v="30/12/2015"/>
    <n v="20"/>
    <n v="274"/>
    <n v="274"/>
    <s v="Proyecto pasó con RS nuevo al año 2016, de modo que después de realizar la identificación presupuestaria se realizó el proceso de licitación, adjudicando en junio de ese año."/>
    <s v="A SUMA ALZADA SIN REAJUSTE"/>
    <n v="5"/>
    <s v=""/>
    <s v=""/>
    <s v=""/>
    <s v=""/>
    <s v=""/>
    <s v=""/>
    <s v="SI"/>
    <s v="SEREMI MINVU O´HIGGINS"/>
    <s v="LA INICIATIVA CONSIDERÓ LA CONSTRUCCION DE 3  EJES DE CICLOVIAS EN LA COMUNA DE RANCAGUA, QUE FORMABAN PARTE DE UNA RED EVALUADA EN EL ESTUDIO BASICO CODIGO BIP 30108273-0, ANALISIS Y DESARROLLO PLAN MAESTRO DE CICLOVÍAS, RGUA Y MACHALI; LA CUAL SE ENCUENTRA PARCIALMENTE CONSTRUIDA Y FUNCIONANDO._x000a_LOS DISEÑOS DE CICLOVIAS EXISTENTES (PLAN MAESTRO) FUERON AJUSTADOS AL ALTO ESTANDAR DEFINIDO POR EL MINVU Y MINISTERIO DE TRANSPORTES, LLEGANDO A UN TOTAL DE 4,6 KM CON LOS AJUSTES REALIZADOS, ES DECIR, CON UN MAYOR PERFIL, MEJOR SEÑALIZACION Y DEMARCACIONES, MAS EFICIENTES Y CONTINUAS. LOS TRAZADOS SELECCIONADOS Y DESARROLLADOS, RESPONDEN A UNA NECESIDAD POTENCIAL DE COMUNICACIÓN Y EFICIENCIA DE LAS CONEXIONES EXISTENTES DE ZONAS HABITACIONALES CONSOLIDADAS Y EN PROCESO DE CONSOLIDACION DE LA CIUDAD DE RANCAGUA._x000a_LOS TRAMOS INICIALES ERAN:  AV CIRCUNVALACION-TUNICHE, CALLE DE SERVICIO MANUEL MONTT, Y CALETERA DIEGO DE ALMAGRO; PARA SER EJECUTADOS CON ALTO ESTANDAR DEFINIDO POR EL MINISTERIO DE TRANSPORTE EN CONJUNTO CON EL MINVU._x000a_SIN EMBARGO EL MINVU ELIMINO EL EJE AV DIEGO DE ALMAGRO, POR NO SER TECNICAMENTE FACTIBLE, Y LO REEMPLAZO POR 2 TRAMOS: EL EJE ALAMEDA, ENTRE AV SANTA MARIA Y HOSPITAL; Y EL TRAMO AV ILLANES, ENTRE AV CIRCUNVALACION Y CICLOVIA EXISTENTE. ESTOS ULTIMOS 2 TRAMOS SI CONTABAN CON DISEÑOS DEL MUNICIPIO DE RANCAGUA."/>
    <n v="0"/>
    <n v="0"/>
    <n v="0"/>
    <n v="0"/>
    <n v="3000"/>
    <n v="1416501"/>
    <n v="0"/>
    <n v="0"/>
    <n v="0"/>
    <n v="0"/>
    <n v="1419501"/>
    <n v="0"/>
    <n v="0"/>
    <n v="0"/>
    <n v="0"/>
    <n v="3000"/>
    <n v="1416501"/>
    <n v="0"/>
    <n v="0"/>
    <n v="0"/>
    <n v="0"/>
    <n v="1419501"/>
    <s v="Proyecto de ejecución &quot;inmediato&quot; entre la obtención del RS y la ejecución; no mediaron años ni requirió reevaluación de forma previa."/>
    <n v="0"/>
    <n v="0"/>
    <n v="0"/>
    <n v="0"/>
    <n v="3500"/>
    <n v="1468680"/>
    <n v="0"/>
    <n v="0"/>
    <n v="0"/>
    <n v="0"/>
    <n v="1472180"/>
    <s v="Res. Ex. 3635 15.11.2017 autoriza disminuciones por M$170.929 y obrs extraordinarias por M$54.135 indicadas por Municipalidad Rgua._x000a_Res Ex.  3771 Informe N°2 17/10/2017 obras extraordinarias por M$35.368, indicaciones municipalidad_x000a_Res. Ex. 3680 Aprueba aumentos M$13.392  y disminuciones M$60.172, obras extraordinarias por M$35.742, de acuerdo a requerimiento Municipal_x000a_Res. Ex. 576 23/02/2018 disminuciones M$632, _x000a_Res. ex. 1083 13.04.2018 disminucion por M$1.287"/>
    <n v="0"/>
    <n v="0"/>
    <n v="0"/>
    <n v="0"/>
    <n v="3500"/>
    <n v="1468680"/>
    <n v="0"/>
    <n v="0"/>
    <n v="0"/>
    <n v="0"/>
    <n v="1472180"/>
    <s v="Se revisó el gasto en SIGFE y el año 2015 hubo un gasto total de M$11.500, 2016 M$876.455; 2017 M$330.239; 2018 M$253.987; lo que da por total M$1.472.180 que es lo informado."/>
    <n v="68391"/>
    <x v="0"/>
    <n v="0"/>
    <n v="0"/>
    <n v="0"/>
    <n v="0"/>
    <n v="3000"/>
    <n v="1400789"/>
    <n v="0"/>
    <n v="0"/>
    <n v="0"/>
    <n v="0"/>
    <n v="1403789"/>
    <n v="0"/>
    <n v="0"/>
    <n v="0"/>
    <n v="0"/>
    <n v="3185"/>
    <n v="1459848"/>
    <n v="0"/>
    <n v="0"/>
    <n v="0"/>
    <n v="0"/>
    <n v="1463033"/>
    <s v="Proyecto de dificil desarrollo, no estaba terminado, por lo que requirió modificacioes en el desarrollo de la ejecución. Municipalidad entregó multiples reparos al no estar desarrollado el diseño de acuerdo a ordenanzas vigentes."/>
    <n v="0"/>
    <n v="0"/>
    <n v="0"/>
    <n v="0"/>
    <n v="3531"/>
    <n v="1667187"/>
    <n v="0"/>
    <n v="0"/>
    <n v="0"/>
    <n v="0"/>
    <n v="1670718"/>
    <n v="0"/>
    <n v="0"/>
    <n v="0"/>
    <n v="0"/>
    <n v="0"/>
    <n v="3687"/>
    <n v="1549786"/>
    <n v="0"/>
    <n v="0"/>
    <n v="0"/>
    <n v="0"/>
    <n v="1553473"/>
    <n v="0"/>
    <n v="0"/>
    <n v="0"/>
    <n v="0"/>
    <n v="3687"/>
    <n v="1527740"/>
    <n v="0"/>
    <n v="0"/>
    <n v="0"/>
    <n v="0"/>
    <n v="1531427"/>
    <n v="-7.017641517000472"/>
    <n v="-8.3371939489488955"/>
    <n v="-8.3642086940457165"/>
    <n v="-1.4191427852302541"/>
    <m/>
    <n v="306.28539999999998"/>
    <n v="305.548"/>
    <s v="LA INICIATIVA SE RECOMENDÓ EN 2015, CON LOS SIGUIENTES MONTOS: OBRAS CIVILES POR M$ 1.416.501, Y GTOS ADM POR M$ 3.000; TOTAL M$ 1.419.501.-_x000a_LA INICIATIVA SE EJECUTÓ ENTRE 2016 Y 2018, CON LOS SIGUIENTES VALORES: OBRAS CIVILES POR M$ 1.468.682, Y GTOS ADM POR M$ 3.500.- TOTAL M$ 1.472.182 EN VALORES NOMINALES_x000a_LAS DIFERENCIAS, AL LLEVARLAS A LA MISMA MONEDA, NO SUPERAN EL 8 %. AÚN CUANDO EL PROYECTO TUBO AUMENTOS Y DISMINUCIONES DE OBRAS  Y OBRAS EXTRAORDINARIAS, ENCONTRÁNDOSE DENTRO DEL RANGO DE VARIACIÓN CONSIDERADO COMO ACEPTABLE DEL +- 10% DE LO RECOMENDADO._x000a_LOS TRAMOS SELECCIONADOS EN LA RECOMENDACION SON: _x000a_- TUNICHE (828 MT) ENTRE LINEA FERREA Y AVDA. KENNEDY, MODO MIXTO (CICLOVIA Y CICLOBANDA)_x000a_ - CIRCUNVALACION NORTE (1.055 MT) ENTRE AVDA. KENNEDY Y DIEGO DE ALMAGRO EN MODO CICLOVIA (ACERA). _x000a_- DIEGO DE ALMAGRO (849 MT) ENTRE CIRCUNVALACION NORTE Y PUNTA DEL SOL, EN MODO CICLOVIA (ACERA) _x000a_- MANUEL MONTT (1.988 MT) ENTRE RIO LOCO Y CARRETERA DEL COBRE (CALLE EUSEBIO LILLO) EN MODO MIXTO (CICLOVIA Y CICLOBANDA). _x000a_SIN EMBARGO, EN FEBRERO EL MINVU ELIMINO EL EJE DIEGO DE ALMAGRO POR NO CONTAR CON FACTIBILIDAD TECNICA._x000a_Y PROPUSO EN SU REEMPLAZO LOS SIGUIENTES EJES:_x000a_-AV LIB BDO O´HIGGINS, TRAMO SANTA MARIA - HOSPITAL_x000a_-AV ILLANES , TRAMO CIRCUNVALACION - CICLOVIA EXISTENTE._x000a_AMBOS TRAMOS CONTABAN CON DISEÑOS DE INGENIERIA ELABORADOS POR EL MUNICIPIO DE RANCAGUA, Y FORMABAN PARTE DE LA RED DE CICLOVIAS DE LARGO PLAZO, QUE HABIA SIDO EVALUADA EN EL PLAN MAESTRO."/>
    <s v="Variación de 0 a +-10%"/>
    <s v="Variación de 0 a +-10%"/>
    <s v="Grande"/>
    <s v="Grande"/>
    <s v="FRANCISCO ANTONIO VALDES FLORES"/>
    <x v="36"/>
    <s v="PATRICIA VALENZUELA M."/>
    <s v="SEREMI DE DESARROLLO SOCIAL REGION DEL LIBERTADOR GENERAL BERNARDO O'HIGGINS"/>
    <s v="LOURDES VELEZ"/>
    <s v="DEPARTAMENTO DE ESTUDIOS - MDS"/>
    <s v="SI"/>
    <n v="1670718"/>
    <n v="25587"/>
    <n v="1.5314972365174735"/>
    <s v="La Municipalidad no aprobó el proyecto original, por lo que a lo largo de la Etapa de Ejecución se tuvieron diferentes situaciones con aumentos y disminuciones de obras, así como obras extraordinarias. El resultado fue cambios menores al 10% de lo recomendado."/>
    <x v="0"/>
    <s v="NO"/>
    <m/>
    <m/>
    <m/>
    <m/>
    <s v="LOS TRAMOS SELECCIONADOS EN LA RECOMENDACION SON: _x000a_- TUNICHE (828 MT) ENTRE LINEA FERREA Y AVDA. KENNEDY, MODO MIXTO (CICLOVIA Y CICLOBANDA)_x000a_ - CIRCUNVALACION NORTE (1.055 MT) ENTRE AVDA. KENNEDY Y DIEGO DE ALMAGRO EN MODO CICLOVIA (ACERA). _x000a_- DIEGO DE ALMAGRO (849 MT) ENTRE CIRCUNVALACION NORTE Y PUNTA DEL SOL, EN MODO CICLOVIA (ACERA) _x000a_- MANUEL MONTT (1.988 MT) ENTRE RIO LOCO Y CARRETERA DEL COBRE (CALLE EUSEBIO LILLO) EN MODO MIXTO (CICLOVIA Y CICLOBANDA). _x000a_SIN EMBARGO, EN FEBRERO EL MINVU ELIMINO EL EJE DIEGO DE ALMAGRO POR NO CONTAR CON FACTIBILIDAD TECNICA._x000a_Y PROPUSO EN SU REEMPLAZO LOS SIGUIENTES EJES:_x000a_-AV LIB BDO O´HIGGINS, TRAMO SANTA MARIA - HOSPITAL_x000a_-AV ILLANES , TRAMO CIRCUNVALACION - CICLOVIA EXISTENTE._x000a_AMBOS TRAMOS CONTABAN CON DISEÑOS DE INGENIERIA ELABORADOS POR EL MUNICIPIO DE RANCAGUA, Y FORMABAN PARTE DE LA RED DE CICLOVIAS DE LARGO PLAZO, QUE HABIA SIDO EVALUADA EN EL PLAN MAESTRO."/>
    <x v="0"/>
    <s v="VAN SOCIAL"/>
    <n v="73028"/>
    <n v="73028"/>
    <n v="0"/>
    <x v="1"/>
    <s v=""/>
    <m/>
    <m/>
    <m/>
    <s v="1.-LA EVALUACION DE LA RED Y DE LOS EJES INDIVIDUALES  LA REALIZÓ SECTRA. LA EVALUACION DE LOS 3 EJES QUE SE CONSIDERAN EN LA PRESENTE INICIATIVA, ARROJAN UN VAN SOCIAL DE M$ 73.028, CON UNA INVERSION PRIVADA DE M$ 1.419.502, INVERSION SOCIAL DE M$ 1.149.797; DONDE SE EVALUARON LOS 3 EJES POR SEPARADO, PERO CONSIDERANDO QUE CONFORMAN UNA RED CON EL RESTO DE LA CIUDAD. _x000a_2.-NO SE EVALUO LA RED MODIFICADA, PORQUE ERAN EJES QUE ESTABAN CONSIDERADOS EN LA EVALUACION DE LA RED DE LARGO PLAZO DE RANCAGUA._x000a__x000a_ "/>
    <x v="1"/>
    <s v="RESPECTO DE ESTA INICIATIVA, SE PUEDEN DESPRENDER VARIAS LECCIONES:_x000a_1.- NO TENIA DISEÑO, SOLO ANTEPROYECTO QUE SECTRA LICITO COMO UNIDAD TECNICA, EL CUAL FUE ELABORADO EN EL CONTEXTO DE UN ESTUDIO BASICO,  LA MUNICIPALIDAD TUVO QUE EJECUTAR LOS DISEÑOS DE ESTOS EJES, PARA PODER EJECUTAR LAS OBRAS._x000a_2.-FUE ADAPTADO ESTE ANTEPROYECTO PARA QUE EL MTT LO PUSIERA EN SU LISTA DE PROYECTO DEL GOBIERNO DE LA PRESIDENTA BACHELET EN LAS 50 MEDIDAS, POR LO TANTO, SE HIZO CON EXTREMA CELERIDAD, SIN CONTAR CON UN INFORME DE TERRENO._x000a_3.-ADEMAS, SE LES IMPUSO A LOS EJES DE CICLOVIAS, LAS NUEVAS NORMAS CONSTRUCTIVAS DE LAS  CICLOVIAS DE ALTO ESTANDAR, QUE CON LOS ESPACIOS DISPONIBLES ERAN MATERIALMENTE IMPOSIBLES._x000a_4.-UN EJE NO FUE APROBADO POR SERVIU POR NO SER FACTIBLE TECNICAMENTE Y SE BUSCO AGREGAR 2 TRAMOS QUE FORMABAN PARTE DEL PLAN MAESTRO DE LARGO PLAZO, UNO SITUADO EN AV ALAMEDA, Y OTRO SITUADO EN AV ILLANES."/>
    <s v="PATRICIA VALENZUELA M."/>
    <s v="SEREMI DE DESARROLLO SOCIAL REGION DEL LIBERTADOR GENERAL BERNARDO O'HIGGINS"/>
    <s v="LOURDES VELEZ"/>
    <s v="DEPARTAMENTO DE ESTUDIOS - MDS"/>
  </r>
  <r>
    <s v="30372972-0"/>
    <s v="CONSTRUCCION SAR COMUNA DE CONCON"/>
    <x v="12"/>
    <x v="12"/>
    <s v="VALPARAISO"/>
    <s v="CONCON"/>
    <s v="5 - REGION DE VALPARAISO"/>
    <x v="1"/>
    <x v="1"/>
    <x v="2"/>
    <x v="0"/>
    <x v="0"/>
    <s v="MINISTERIO DE SALUD"/>
    <s v="MINISTERIO DE SALUD"/>
    <s v="MINISTERIO"/>
    <s v="FINALIZADO"/>
    <x v="0"/>
    <s v="PERFIL"/>
    <s v="LO SATURADO DE LOS SERVICIOS DE URGENCIA DE LOS HOSPITALES, LAS GRANDES DISTANCIAS DE DESPLAZAMIENTO, LA POCA ACCESIBILIDAD Y LOS ALTOS COSTOS DE TRASLADOS."/>
    <s v="PARA ESTE PROYECTO DE SAR SE CONSIDERAN DOS (2) ETAPAS; LA PRIMERA ABARCA EL DISEÑO DE ARQUITECTURA MAS LAS ESPECIALIDADES DEL SAR, INCLUYENDO TOPOGRAFIA, Y LA SEGUNDA ETAPA CORRESPONDE A LA CONSTRUCCIÓN DEL SAR ADOSADO AL CESFAM DE CONCÓN, ADEMÁS DE LA COMPRA DE EQUIPOS, EQUIPAMIENTO Y UNA AMBULANCIA, ESTO HASTA LA PUESTA EN MARCHA DEL DISPOSITIVO"/>
    <n v="104014"/>
    <s v=" "/>
    <s v=" "/>
    <s v=" "/>
    <n v="11"/>
    <n v="36"/>
    <s v="El proyecto contempla 2 etapas en conjunto, desarrollo del diseño y posterior ejecución de obras._x000a_Durante el año 2016 el proyecto no contó con decreto de asignación presupuestaria para el ítem de obras civiles._x000a_Además una vez finalizado el diseño, este dió cuenta que costaba más de lo presupuestado, por lo que se tuvo que realizar una reevaluación para conseguir los recursos faltantes."/>
    <n v="227.27272727272728"/>
    <n v="3"/>
    <n v="22"/>
    <s v="Realmente los proceso de compras fueron realizados en 3 meses. durante el año 2016 y la mitad del año 2017 no se contó con decreto de asignación presupuestaria."/>
    <n v="633.33333333333326"/>
    <n v="3"/>
    <n v="1"/>
    <s v="El proceso fue más corto de lo presupuestado"/>
    <n v="-66.666666666666671"/>
    <m/>
    <m/>
    <m/>
    <m/>
    <m/>
    <m/>
    <m/>
    <m/>
    <n v="7"/>
    <n v="15"/>
    <s v="El proyecto cuenta con  3 modificaciones de contrato en la cual se aprueba las modificaciones de plazo, donde se aumenta desde los 300 días hasta llegar a los 445 días corridos"/>
    <n v="114.28571428571428"/>
    <s v="Variación &gt; al 100%"/>
    <n v="3"/>
    <n v="145"/>
    <m/>
    <m/>
    <m/>
    <m/>
    <n v="2"/>
    <n v="4"/>
    <s v="Desde la aceptación de la orden de compra hasta la recepción sin observaciones de la ambulancia. "/>
    <n v="100"/>
    <n v="1"/>
    <n v="0"/>
    <s v="No existen modificaciones"/>
    <n v="-100"/>
    <n v="12"/>
    <n v="12"/>
    <n v="36"/>
    <n v="36"/>
    <n v="0"/>
    <s v="El proyecto vivió un proceso de reevaluación, además de no contar en el año 2016 de asignación presupuestaria para la ejecución de obras civiles._x000a_Durante la ejecución de obras civiles,  además, el proyecto sufrió atrasos por la calidad del terreno donde se emplazaba y cotizar nuevas fundaciones."/>
    <n v="200"/>
    <n v="200"/>
    <s v="El plazo total del proyecto presentó un aumento del 200% con respecto al plazo original recomendado. Esto ocurrió debido a que la ejecución de la iniciativa consideró desarrollo de Diseño y Ejecución de Obras por separado. Durante el avance de estudios de diseño se detectaron condiciones particulares del terreno que requirió abordar el proyecto con solución especial de pilotes, lo que significó incrementar sus costos y reevaluar la Iniciativa, y ajustar su presupuesto. A partir de ello fue posible licitar las obras._x000a_Todos los ítems tuvieron significativas variaciones de sus plazos en relación a lo recomendado. Equipamiento fue el ítem que mayor aumento de plazo registró, con un 640% respecto a lo recomendado. A este ítem le siguen Consultorías, Obras Civiles y Vehículos, con un 228,48%, 111.90% y 88.33% respectivamente. _x000a_A diferencia de los otros ítems, Equipamiento registró una disminución de plazo respecto al recomendado de un .57.78%._x000a_Finalmente, el proyecto no registra tiempos muertos. _x000a__x000a_ "/>
    <s v="Variación &gt; al 100%"/>
    <s v="Tres años"/>
    <s v="10/04/2017"/>
    <n v="1351102"/>
    <n v="0"/>
    <n v="1351102"/>
    <n v="1122084"/>
    <n v="229018"/>
    <s v="RS_x0009_     TOTAL_x000a_Consultorías_x0009_  32.716.000 _x0009_ 66.786.086 _x000a_OOCC_x0009_       673.410.000 _x0009_ 1.049.664.814 _x000a_Equipamiento 12.655.000 _x0009_    12.331.076 _x000a_Equipos  _x0009_ 198.970.000 _x0009_ 169.341.804 _x000a_Vehículos_x0009_  53.000.000 _x0009_   52.978.800 _x000a_Otros Gastos    1.300.000 _x0009_ -   _x000a__x0009_                 972.051.000 _x0009_ 1.351.102.580 _x000a_El proyecto cuenta con una reevaluación que hace un aumento en los montos del proyecto._x000a_desde su RS hasta su ejecución el proyecto sufrió un aumento del 38% en los montos asignados."/>
    <s v="BIP &gt; SIGFE"/>
    <x v="1"/>
    <n v="580"/>
    <n v="580"/>
    <n v="100"/>
    <s v="SIN MODIFICACIONES EN SU MAGNITUD"/>
    <s v="SEGUN CONSTA EN RATE DE REEVALUACION, EL PROYECTO DE ARQUITECTURA DESARROLLADO DETERMINA UN INCREMENTO DE CIENTO DOS (102) METROS CUADRADOS, CON UN PROGRAMA FINAL DE ARQUITECTURA DE QUINIENTOS OCHENTA (580) METROS CUADRADOS, EQUIVALENTE A UN INCREMENTO DE 21,3 POR CIENTO._x000a_LA EJECUCION DEL PROYECTO SE AJUSTO A PROGRAMA DE ARQUITECTURA RECOMENDADO A LA FECHA DE ADJUDICACION."/>
    <x v="2"/>
    <s v="CON OBSERVACIONES"/>
    <s v="13/09/2018"/>
    <s v="TODAVIA NO SE CUMPLE EL PLAZO PARA RECEPCION DEFINITIVA"/>
    <s v=""/>
    <s v="SI"/>
    <s v="05/10/2018"/>
    <s v="No hay información"/>
    <s v=""/>
    <x v="0"/>
    <s v="AUNQUE SE REALIZARON TODOS LOS ESTUDIOS DE SUELO, ESTOS NO DIERON CUENTA DE LA TOTALIDAD DEL SUELO ENCONTRADO DURANTE LAS EXCAVACIONES."/>
    <s v="ROGER RIOS SANDOVAL"/>
    <x v="74"/>
    <s v=" "/>
    <s v=""/>
    <s v="LOURDES VELEZ"/>
    <s v="DEPARTAMENTO DE ESTUDIOS - MDS"/>
    <s v="20/05/2015"/>
    <s v="20/05/2015"/>
    <n v="0"/>
    <s v="18/06/2015"/>
    <n v="29"/>
    <s v="NA"/>
    <n v="0"/>
    <s v="12/08/2015"/>
    <n v="55"/>
    <s v="10/04/2017"/>
    <n v="662"/>
    <s v="10/04/2017"/>
    <n v="0"/>
    <s v="30/04/2017"/>
    <n v="20"/>
    <n v="711"/>
    <n v="711"/>
    <s v="Las grandes diferencias con los tiempos de desarrollo corresponden al decreto de asignación presupuestaria. Además se vivió un proceso de reevaluación cuando se terminó el diseño del dispositivo y se pudo ajustar el presupuesto para obras civiles. "/>
    <s v="A SUMA ALZADA SIN REAJUSTE"/>
    <n v="1"/>
    <s v=""/>
    <s v=""/>
    <s v=""/>
    <s v=""/>
    <s v=""/>
    <s v=""/>
    <s v="SI"/>
    <s v="SERVICIO"/>
    <s v=" "/>
    <n v="31276"/>
    <n v="12098"/>
    <n v="190219"/>
    <n v="0"/>
    <n v="0"/>
    <n v="643793"/>
    <n v="0"/>
    <n v="50669"/>
    <n v="1243"/>
    <n v="0"/>
    <n v="929298"/>
    <n v="31276"/>
    <n v="12098"/>
    <n v="190219"/>
    <n v="0"/>
    <n v="0"/>
    <n v="643793"/>
    <n v="0"/>
    <n v="50669"/>
    <n v="1243"/>
    <n v="0"/>
    <n v="929298"/>
    <s v="En el item Otros Gastos, el valor del permiso de obra nueva corresponde a M$1.568, dicho monto fue cancelado con fondos propios del SSVQ"/>
    <n v="66786"/>
    <n v="12331"/>
    <n v="169342"/>
    <n v="0"/>
    <n v="0"/>
    <n v="1049665"/>
    <n v="0"/>
    <n v="52979"/>
    <n v="1568"/>
    <n v="0"/>
    <n v="1352671"/>
    <s v="En el item Otros Gastos, el valor del permiso de obra nueva corresponde a M$1.568, dicho monto fue cancelado con fondos propios del SSVQ"/>
    <n v="66786"/>
    <n v="12331"/>
    <n v="169342"/>
    <n v="0"/>
    <n v="0"/>
    <n v="1049665"/>
    <n v="0"/>
    <n v="52979"/>
    <n v="1568"/>
    <n v="0"/>
    <n v="1352671"/>
    <s v="Para el caso de Obras civiles, los montos ingresados corresponden al SIGFE  (2017 M$450.386 + 2018 M$599.279 = M$ 1.049.665)_x000a_Consultorías,   los montos ingresados corresponden al SIGFE (2015 M$10.957 +2016 M$23.756 + 2017 M$20.173 + 2018 M$11.900 = M$66.786))"/>
    <n v="230587"/>
    <x v="0"/>
    <n v="61686"/>
    <n v="12331"/>
    <n v="169342"/>
    <n v="0"/>
    <n v="0"/>
    <n v="825746"/>
    <n v="0"/>
    <n v="52979"/>
    <n v="0"/>
    <n v="0"/>
    <n v="1122084"/>
    <n v="64412"/>
    <n v="13287"/>
    <n v="182515"/>
    <n v="0"/>
    <n v="0"/>
    <n v="837457"/>
    <n v="0"/>
    <n v="57100"/>
    <n v="0"/>
    <n v="0"/>
    <n v="1154771"/>
    <s v=""/>
    <n v="36811"/>
    <n v="14239"/>
    <n v="223883"/>
    <n v="0"/>
    <n v="0"/>
    <n v="757728"/>
    <n v="0"/>
    <n v="59636"/>
    <n v="1463"/>
    <n v="0"/>
    <n v="1093760"/>
    <n v="1378832"/>
    <n v="69682"/>
    <n v="13287"/>
    <n v="182514"/>
    <n v="0"/>
    <n v="0"/>
    <n v="1075207"/>
    <n v="0"/>
    <n v="57100"/>
    <n v="0"/>
    <n v="0"/>
    <n v="1397790"/>
    <n v="69512"/>
    <n v="13288"/>
    <n v="182513"/>
    <n v="0"/>
    <n v="0"/>
    <n v="1065247"/>
    <n v="0"/>
    <n v="57100"/>
    <n v="0"/>
    <n v="0"/>
    <n v="1387660"/>
    <n v="27.796774429490934"/>
    <n v="26.870611468695138"/>
    <n v="40.584352168588197"/>
    <n v="-0.72471544366464746"/>
    <n v="0.64025203940727415"/>
    <n v="2392.5172413793102"/>
    <n v="1836.6327586206896"/>
    <s v="LOS MONTOS CONTRATADOS Y COSTOS REALES TUVIERON VARIACIONES POSITIVAS CON RESPECTO A LOS MONTOS RECOMENDADOS DE UN 27,80% Y 26,87% RESPECTIVAMENTE. ESTAS SIGNIFICATIVAS VARIACIONES RESPONDEN PRINCIPALMENTE AL DESARROLLO DEL DISEÑO, TANTO POR INCREMENTO DE SUPERFICIE DEL PROGRAMA DE ARQUITECTURA COMO DE OBRAS COMPLEMENTARIAS NO CONSIDERADAS EN PERFIL ORIGINAL. _x000a_LOS MONTOS CONTRATADOS SE AJUSTARON A RECOMENDACIÓN VIGENTE AL MOMENTO DE ADJUDICACIÓN. ESTAS SITUACIONES PROVOCARON UNA REEVALUACIÓN DEL PROYECTO ORIGINAL, INCREMENTANDO LOS COSTOS EN UN 28.98% EN RELACIÓN A LO RECOMENDADO ORIGINALMENTE. _x000a_lOS ÍTEMS QUE PRESENTAN MAYOR AUMENTO CON RESPECTO A LOS MONTOS RECOMENDADO SON CONSULTORÍAS Y OBRAS CIVILES, CON UN 88,83% Y 40,58% RESPECTIVAMENTE. EQUIPOS INDICA UNA DISMINUCIÓN RESPECTO A LO RECOMENDADO (-18,48), EN TANTO EQUIPAMIENTO Y VEHÍCULOS NO TIENEN VARIACIÓN SIGNIFICATIVA."/>
    <s v="Variación Mayor a 20%"/>
    <s v="Variación Mayor a 20%"/>
    <s v="Grande"/>
    <s v="Grande"/>
    <s v="ROGER RIOS SANDOVAL"/>
    <x v="1"/>
    <s v=" "/>
    <s v=""/>
    <s v="LOURDES VELEZ"/>
    <s v="DEPARTAMENTO DE ESTUDIOS - MDS"/>
    <s v="NO"/>
    <m/>
    <m/>
    <m/>
    <s v=" "/>
    <x v="1"/>
    <s v="SI"/>
    <n v="1"/>
    <n v="1069069"/>
    <n v="1378832"/>
    <n v="28.975024062993128"/>
    <s v="Durante el avance de estudios de diseño se detectaron condiciones particulares del terreno que requirió abordar el proyecto con solución especial de pilotes, lo que significó incrementar sus costos y reevaluar la iniciativa, ajustando su presupuesto."/>
    <x v="1"/>
    <s v="COSTO EQUIVALENTE POR ATENCION"/>
    <n v="9"/>
    <n v="8"/>
    <n v="-11.111111111111116"/>
    <x v="0"/>
    <s v=""/>
    <m/>
    <m/>
    <m/>
    <s v="EL INDICADOR ECONÓMICO COSTO EQUIVALENTE POR ATENCIÓN (CEA) $8.276, PRESENTA UNA LEVE DISMINUCIÓN RESPECTO AL VALOR ASOCIADO A LA REEVALUACION."/>
    <x v="1"/>
    <s v="EN RELACIÓN A LOS PLAZOS, EL PROYECTO TUVO UN CONSIDERABLE AUMENTO CON RESPECTO AL PLAZO RECOMENDADO DE UN 200%, SIENDO LA ADQUISICIÓN DE EQUIPAMIENTO EL ÍTEM QUE MAYOR AUMENTO PRESENTÓ. ADICIONALMENTE, LAS CONDICIONES DEL TERRENO OBLIGAN A REALIZAR MODIFICACIONES DE CONTRATO DE OBRAS CIVILES, REGISTRÁNDOSE UN AUMENTO DE PLAZOS DE 145 DÍAS, COMO TAMBIÉN A CONTRATAR CONSULTORÍA. EL PROYECTO TUVO UNA DURACIÓN TOTAL DE 36 MESES. _x000a_CON RESPECTO A LOS COSTOS, LA INICIATIVA TUVO UNA CONSIDERABLE VARIACIÓN DE LO CONTRATADO Y GASTADO EN RELACIÓN A LOS MONTOS RECOMENDADOS. ESTO DERIVA DE LA REEVALUACIÓN QUE SUFRIÓ EL PROYECTO DEBIDO A MODIFICACIONES POR INCREMENTO DE OBRAS, DISMINUCIÓN DE OBRAS Y OBRAS EXTRAORDINARIAS PRODUCIDAS POR LAS CONDICIONES DEL TERRENO DE LA OBRA. LA VARIACIÓN DE LA REEVALUACIÓN FUE DE UN 28.98% RESPECTO A LO RECOMENDADO ORIGINALMENTE, EN TANTO QUE LOS ÍTEMS CONSULTORÍAS Y OBRAS CIVILES FUERON LOS QUE MAYOR VARIACIÓN AL ALZA TUVIERON EN RELACIÓN A LOS MONTOS RECOMENDADOS."/>
    <s v="MANUEL ESPINAL"/>
    <s v="SEREMI DE DESARROLLO SOCIAL REGION DE VALPARAISO"/>
    <s v="LOURDES VELEZ"/>
    <s v="DEPARTAMENTO DE ESTUDIOS - MDS"/>
  </r>
  <r>
    <s v="30130022-0"/>
    <s v="CONSTRUCCION PARQUE CENTRAL 11 DE SEPTIEMBRE, SAN CARLOS"/>
    <x v="8"/>
    <x v="8"/>
    <s v="PUNILLA"/>
    <s v="SAN CARLOS - REGION DE ÑUBLE"/>
    <s v="16 - REGION DE ÑUBLE"/>
    <x v="4"/>
    <x v="4"/>
    <x v="71"/>
    <x v="0"/>
    <x v="0"/>
    <s v="SERVICIO VIVIENDA Y URBANIZACION REGION DEL BIO BIO"/>
    <s v="MINISTERIO DE VIVIENDA Y URBANISMO"/>
    <s v="MINISTERIO"/>
    <s v="FINALIZADO"/>
    <x v="0"/>
    <s v="DISEÑO"/>
    <s v="EL PROYECTO SE ENMARCA DENTRO DE LOS PLANES DE REGENERACION URBANA (PRU), LOS QUE POR MEDIO DE_x000a_UNA GESTIÓN COORDINADA BUSCAN POTENCIAR LA CAPACIDAD URBANA DE LOS TERRITORIOS AFECTADOS POR_x000a_EL TERREMOTO DE 2010, CONFORMANDO MEJORES STANDARES DE CALIDAD DEL ESPACIO PUBLICO."/>
    <s v="EL PROYECTO PLANTEA UN BORDE DURO EN CALLE LAS GOLONDRINAS, PARA MULTIUSO, CON UNAS ESTRUCTURAS DE SOMBREADEROS, SEPARÁNDOLOS DE LA ZONA CENTRAL DONDE SE DESARROLLA EL PARQUE EN SÍ, POR ÁREAS VERDES. _x000a_EN LA FRANJA CENTRAL SE DESARROLLA EL PARQUE, EN EL INICIO CON UNA PLAZA DURA EN LA ESQUINA DE CALLE EL CANELO Y EL PASAJE GOLONDRINAS; UN ESPACIO CÍVICO EN EL CENTRO JUNTO A LOS JUEGOS DE AGUA, LUEGO SE CONFIGURA LA ZONA DE JUEGOS INFANTILES CERCA DEL JARDÍN INFANTIL EXISTENTE. EN LA MANZANA SIGUIENTE SE PROPONE ÁREAS DE PERMANENCIA Y PLAZA ACTIVA, SE INTEGRA AL PROYECTO UNA PLAZA DE JUEGOS DE AGUA EXISTENTE. COMO REMATE, EN LA ZONA CON UNA MAYOR ARBORIZACIÓN EXISTENTE SE PROYECTA  UNA PLAZA PARA EL ADULTO MAYOR, EN LA CUAL SE GENERAN ESPACIOS DE PERMANENCIA Y UNA PLAZA ACTIVA ESPECIAL PARA ESTE GRUPO ETARIO._x000a_EN LO PRINCIPAL, SE TIENE:_x000a_5.530,41 M2 PAVIMENTOS DUROS; 2.510,8 M2 PAVIMENTOS BLANDOS;  6.599,64 M2 AREAS VERDES Y 442,02 M2 OTROS EXISTENTES, LO QUE TOTALIZA UNA SUPERFICIE PROYECTO DE_x0009_15.082 M2._x000a_SE CONSIDERA ADEMÁS: SOLERAS 16,8 M; SOLERILLAS_x0009_1.513,64 M; SOLERAS ZARPA 135 M; DISPOSITIVOS DE RODADOS 7 UNIDADES; DEMARCACION Y SEÑALETICA; QUIOSCO 34,87 M2; PERGOLA 175 M2; MURO ASIENTO 704,37 M; ESCALERAS, BARANDAS Y PASAMANOS;ESCAÑOS IN SITU 12 UNIDADES; ESCAÑOS 41 UNIDADES; BASUREROS 15 UNIDADES; PUNTO LIMPIO_x0009_3 UNIDADES; BICICLETEROS 3 UNIDADES; MESAS AJEDREZ 9 UNIDADES; ALCORQUE EN OBRA 5 UNIDADES; BOLARDOS 283 UNIDADES; JUEGOS INFANTILES 13 UNIDADES; JUEGOS PLAZA ACTIVA 14 UNIDADES; JUEGOS DE AGUA 6 UNIDADES; REUBICACION PARADERO EXISTENTE; ARBOLES 202 UNIDADES; ARBUSTOS 5.024 UNIDADES; LUMINARIAS 104 UNIDADES; RED DE RIEGO; ENTUBACION CANAL DE AGUAS LLUVIAS REUBICADO 498,56 M. "/>
    <n v="0"/>
    <s v="PRU"/>
    <s v=" "/>
    <s v=" "/>
    <n v="14"/>
    <n v="0"/>
    <s v="No hay Consultoria"/>
    <n v="-100"/>
    <m/>
    <m/>
    <m/>
    <m/>
    <m/>
    <m/>
    <s v=""/>
    <m/>
    <m/>
    <m/>
    <m/>
    <m/>
    <n v="12"/>
    <n v="16"/>
    <s v="El gasto fue entre 01.04.2017 y 01.08.2018"/>
    <n v="33.333333333333329"/>
    <n v="12"/>
    <n v="10"/>
    <s v="Contrata obras a través de Res. N° 42 del 19.07.2017 con toma de razón 25.09.2017 a Empresa Ingeniería y Construcción Santa Sofía Ltda.. por un monto Inicial de M$992.576._x000a_Res. Exc. N°3721 del 21.11.2018 aprueba convenio Ad Referéndum de supresión de obras por un monto  M$17.138 , disminución de obras M$13.567, , aumento de obras M$24.917 , obras extraordinarias M$21.229 y concedes aumento de plazo de 45 días corridos.  como respaldo informe técnico ÑU 13 de fecha 24.05.2018 elaborado por el director de obras."/>
    <n v="-16.666666666666664"/>
    <s v="Variación de -30% a -0%"/>
    <n v="1"/>
    <n v="45"/>
    <m/>
    <m/>
    <m/>
    <m/>
    <m/>
    <m/>
    <m/>
    <m/>
    <m/>
    <m/>
    <m/>
    <m/>
    <n v="20"/>
    <n v="20"/>
    <n v="17"/>
    <n v="17"/>
    <n v="0"/>
    <s v="Res. Exc. N°3721 del 21.11.2018 aprueba convenio Ad Referéndum de supresión de obras por un monto  M$17.138 , disminución de obras M$13.567, , aumento de obras M$24.917 , obras extraordinarias M$21.229 y concedes aumento de plazo de 45 días corridos.  como respaldo informe técnico ÑU 13 de fecha 24.05.2018 elaborado por el director de obras._x000a_Los aumentos de obras se deben a que hubo que demoler y rehacer radier existente que según proyecto se debía mantener , pero presentaba malas condiciones de estado y nulo mantenimiento. Cambio en la enfierradura del cajón de hormigón armado perteneciente al proyecto de aguas lluvias. Conexión de 7 sumideros adicionales a los proyectados por proyecto. Circuito de alimentación del tablero empalme a la sala de bomba. Instalación de gaviones adicionales._x000a_Obas extraordinarias: modificación de sumideros existente, limpieza de colector existente, remodelación nichos existente , pintura del fuego de agua &quot; La Ballena&quot; , radier H._30 espesor de 7 cm. pigmentado ocre, sumidero tipo S 3 con decantador y rejilla abatible , cámara de aguas lluvias, demolición HCV existente , cambio de tramo en matriz de agua potable, encamisado metálico protección colector y matriz, suministro y colocación de bouganbillias o similar, manifol de impulsión en Cu de 2&quot;, instalación eléctrica en juegos de agua."/>
    <n v="-15.000000000000002"/>
    <n v="-15.000000000000002"/>
    <s v="El proyecto se ejecuta en un plazo total de 17 meses, una disminución del 15% respecto al plazo total originalmente recomendado y sin presencia de tiempos muertos. El ítem Obras Civiles si bien tuvo una modificación de contrato que aumentó el plazo de ejecución en 45 días, de los cuales no hay antecedentes, se ejecutó en un plazo inferior al recomendado. _x000a_El ítem Consultorías no fue ejecutado y Gastos Administrativos fue utilizado en diferentes años, razón que explica su considerable aumento. _x000a_La institución técnica no adjunto documentos de respaldo que permitan validar los plazos y sus modificaciones. "/>
    <s v="Variación de -30% a -0%"/>
    <s v="Dos Años"/>
    <s v="08/11/2017"/>
    <n v="1008016"/>
    <n v="1215"/>
    <n v="1009231"/>
    <n v="160214"/>
    <n v="849017"/>
    <s v="Monto contrato original M$ 992.576._x000a_Aumento de obra$ 24.917._x000a_Obras extraordinarias M$ 23.233._x000a_Supresión de obras M$ 17.138._x000a_Disminución de obras M$ 13.567 "/>
    <s v="BIP &gt; SIGFE"/>
    <x v="1"/>
    <n v="15700"/>
    <n v="15700"/>
    <n v="100"/>
    <s v="Las modificaciones al contrato no consideraron cambio en su magnitud."/>
    <s v="Sin observaciones"/>
    <x v="2"/>
    <s v="La recepción provisoria fue otorgada el día 25.10.2018 teniendo 29 días para subsanaran las observaciones por parte de la empresa."/>
    <s v="25/10/2018"/>
    <s v="Larecepción definitiva fue el 06.11 del 2018"/>
    <s v="06/11/2018"/>
    <s v="SI"/>
    <s v="06/11/2018"/>
    <s v="El proyecto no presenta situaciones que afectan la normal operación del proyecto."/>
    <s v=""/>
    <x v="0"/>
    <s v="Sin situaciones que presenten alteración al proyecto"/>
    <s v="CLAUDIO ANDRES GONZALEZ CABELLO"/>
    <x v="110"/>
    <s v="ANA MARIA  MENA VALDES"/>
    <s v="SEREMI DE DESARROLLO SOCIAL REGION DE ÑUBLE"/>
    <s v="LOURDES VELEZ"/>
    <s v="DEPARTAMENTO DE ESTUDIOS - MDS"/>
    <s v="13/09/2016"/>
    <s v="13/09/2016"/>
    <n v="0"/>
    <s v="27/02/2017"/>
    <n v="167"/>
    <s v="01/04/2017"/>
    <n v="33"/>
    <s v="19/07/2017"/>
    <n v="109"/>
    <s v="19/07/2017"/>
    <n v="109"/>
    <s v="08/11/2017"/>
    <n v="112"/>
    <s v="10/12/2017"/>
    <n v="32"/>
    <n v="453"/>
    <n v="453"/>
    <s v="La fecha de Suscripción del primer contrato del proyecto de Obra civil (08/11/2017) corresponde al inicio de Obras del_x000a_contrato Obras Civiles, la fecha corregida (19-07-2019) corresponde a la fecha de la resolución de contrato."/>
    <s v="A SUMA ALZADA SIN REAJUSTE"/>
    <n v="1"/>
    <s v=""/>
    <s v=""/>
    <s v=""/>
    <s v=""/>
    <s v=""/>
    <s v=""/>
    <s v="SI"/>
    <s v="SEREMI Vivienda y Urbanismo"/>
    <s v="Sin observaciones"/>
    <n v="53890"/>
    <n v="0"/>
    <n v="0"/>
    <n v="0"/>
    <n v="4933"/>
    <n v="1164533"/>
    <n v="0"/>
    <n v="0"/>
    <n v="0"/>
    <n v="0"/>
    <n v="1223356"/>
    <n v="53890"/>
    <n v="0"/>
    <n v="0"/>
    <n v="0"/>
    <n v="4933"/>
    <n v="1164533"/>
    <n v="0"/>
    <n v="0"/>
    <n v="0"/>
    <n v="0"/>
    <n v="1223356"/>
    <s v="Proyecto se inicia el 2017, con Gastos Administrativos y Obras Civiles, ejecutándose durante los años 2017 y 2018."/>
    <n v="0"/>
    <n v="0"/>
    <n v="0"/>
    <n v="0"/>
    <n v="1215"/>
    <n v="1008017"/>
    <n v="0"/>
    <n v="0"/>
    <n v="0"/>
    <n v="0"/>
    <n v="1009232"/>
    <s v="Monto contrato original M$ 992.576._x000a_Aumento de obra$ 24.917._x000a_Obras extraordinarias M$ 23.233._x000a_Supresión de obras M$ 17.138._x000a_Disminución de obras M$ 13.567 "/>
    <n v="0"/>
    <n v="0"/>
    <n v="0"/>
    <n v="0"/>
    <n v="1215"/>
    <n v="1008017"/>
    <n v="0"/>
    <n v="0"/>
    <n v="0"/>
    <n v="0"/>
    <n v="1009232"/>
    <s v="El gasto se ejecuto de la siguiente manera:_x000a_Año 2017:_x000a_Gastos Administrativos: M$215-_x000a_Obras Civiles: M$159.999.-_x000a_Año 2018:_x000a_Gastos Administrativos: M$1.000.-_x000a_Obras Civiles: M$848.018-"/>
    <n v="849018"/>
    <x v="0"/>
    <n v="0"/>
    <n v="0"/>
    <n v="0"/>
    <n v="0"/>
    <n v="215"/>
    <n v="159999"/>
    <n v="0"/>
    <n v="0"/>
    <n v="0"/>
    <n v="0"/>
    <n v="160214"/>
    <n v="0"/>
    <n v="0"/>
    <n v="0"/>
    <n v="0"/>
    <n v="220"/>
    <n v="164159"/>
    <n v="0"/>
    <n v="0"/>
    <n v="0"/>
    <n v="0"/>
    <n v="164379"/>
    <s v=""/>
    <n v="58082"/>
    <n v="0"/>
    <n v="0"/>
    <n v="0"/>
    <n v="5317"/>
    <n v="1255121"/>
    <n v="0"/>
    <n v="0"/>
    <n v="0"/>
    <n v="0"/>
    <n v="1318520"/>
    <n v="0"/>
    <n v="0"/>
    <n v="0"/>
    <n v="0"/>
    <n v="0"/>
    <n v="1221"/>
    <n v="1034226"/>
    <n v="0"/>
    <n v="0"/>
    <n v="0"/>
    <n v="0"/>
    <n v="1035447"/>
    <n v="0"/>
    <n v="0"/>
    <n v="0"/>
    <n v="0"/>
    <n v="1221"/>
    <n v="1012176"/>
    <n v="0"/>
    <n v="0"/>
    <n v="0"/>
    <n v="0"/>
    <n v="1013397"/>
    <n v="-21.468995540454451"/>
    <n v="-23.141325122106604"/>
    <n v="-19.356301105630457"/>
    <n v="-2.1295150789948702"/>
    <m/>
    <n v="64.547579617834401"/>
    <n v="64.469808917197454"/>
    <s v="Los montos contratados y costos reales del proyecto tuvieron disminuciones de 21,47% y 23,14% respectivamente y en relación a los montos recomendados originalmente. La principal variación corresponde al ítem obras civiles, que si bien bien tuvo modificaciones de contrato que implicaron aumento, disminución y supresión de obras, no queda explícito el origen de la disminución observada. _x000a_El proyecto no tuvo reevaluaciones, pero si modificaciones inferiores al 10% producto de las modificaciones en el contrato de obras civiles debido a demolición y retiro de aceras, aumento de enfierraduras, hormigón, solerillas, reposición sumideros existentes, red eleéctrica y limpieza colector aguas."/>
    <s v="Variación Mayor al -20%"/>
    <s v="Variación entre el -10% al -20%"/>
    <s v="Mediano"/>
    <s v="Mediano"/>
    <s v="ALVARO GARCÍA SANHUEZA"/>
    <x v="39"/>
    <s v="ANA MARIA  MENA VALDES"/>
    <s v="SEREMI DE DESARROLLO SOCIAL REGION DE ÑUBLE"/>
    <s v="LOURDES VELEZ"/>
    <s v="DEPARTAMENTO DE ESTUDIOS - MDS"/>
    <s v="SI"/>
    <n v="1318520"/>
    <n v="48150"/>
    <n v="3.6518217395261359"/>
    <s v="Monto contrato original M$ 992.576._x000a_Aumento de obra$ 24.917._x000a_Obras extraordinarias M$ 23.233._x000a_Supresión de obras M$ 17.138._x000a_Disminución de obras M$ 13.567 "/>
    <x v="0"/>
    <s v="NO"/>
    <m/>
    <m/>
    <m/>
    <m/>
    <s v="No hubo reevaluaciones"/>
    <x v="0"/>
    <s v="COSTO ANUAL EQUIVALENTE"/>
    <n v="43098"/>
    <n v="33125.120000000003"/>
    <n v="-23.140006496821197"/>
    <x v="0"/>
    <s v=""/>
    <m/>
    <m/>
    <m/>
    <s v="Se observa una disminución en el indicador debido a la baja en los costos del proyecto. "/>
    <x v="1"/>
    <s v="El proyecto se ejecuta en un plazo total de 17 meses, una disminución del 15% respecto al plazo total originalmente recomendado y sin presencia de tiempos muertos. El ítem Obras Civiles si bien tuvo una modificación de contrato que aumentó el plazo de ejecución en 45 días, de los cuales no hay antecedentes, se ejecutó en un plazo inferior al recomendado. _x000a_En relación a los costos, el proyecto presenta una disminución de estos en relación a los montos recomendados, no quedando explicitado el origen de esta diferencia. La principal variación corresponde al ítem obras civiles, que si bien bien tuvo modificaciones de contrato que implicaron aumento, disminución y supresión de obras, presentó un gasto inferior al estipulado originalmente. _x000a_El proyecto no tuvo reevaluaciones, pero si modificaciones inferiores al 10% debido a modificaciones en el contrato derivadas de la demolición y retiro de aceras, aumento de enfierraduras, hormigón, solerillas, reposición sumideros existentes, red eleéctrica y limpieza colector aguas._x000a_La magnitud del proyecto se mantuvo invariante, ejecutándose los 15700 metros cuadrados estipulados en la etapa ex ante._x000a_Finalmente, el proyecto se ejecuta dentro de lo recomendado en cuanto a plazos, costos y magnitudes. No obstante, la evaluación ex post de este proyecto presentó dificultades derivadas de la ausencia de respaldos que permitan validar y verificar la información ingresada"/>
    <s v="ANA MARIA  MENA VALDES"/>
    <s v="SEREMI DE DESARROLLO SOCIAL REGION DE ÑUBLE"/>
    <s v="LOURDES VELEZ"/>
    <s v="DEPARTAMENTO DE ESTUDIOS - MDS"/>
  </r>
  <r>
    <s v="30465159-0"/>
    <s v="CONSTRUCCION SERVICIO DE APR CHUCAHUA ISLA HUAR, COMUNA DE CALBUCO"/>
    <x v="6"/>
    <x v="6"/>
    <s v="LLANQUIHUE"/>
    <s v="CALBUCO"/>
    <s v="10 - REGION DE LOS LAGOS"/>
    <x v="0"/>
    <x v="0"/>
    <x v="0"/>
    <x v="0"/>
    <x v="0"/>
    <s v="AGUA POTABLE RURAL"/>
    <s v="MINISTERIO DE OBRAS PUBLICAS"/>
    <s v="MINISTERIO"/>
    <s v="FINALIZADO"/>
    <x v="0"/>
    <s v="PERFIL"/>
    <s v="EL SECTOR RURAL DE CHUCAHUA ES UNA LOCALIDAD SEMICONCENTRADA QUE SE UBICA EN LA ISLA HUAR COMUNA DE CALBUCO Y PRESENTA EL PROBLEMA DE UN DEFICIENTE ABASTECIMIENTO DE AGUA SIN TRATAMIENTO ADECUADO PARA EL CONSUMO HUMANO. ESTE PROYECTO TIENE POR OBJETO MEJORAR LA CALIDAD DE VIDA DE LOS BENEFICIARIOS Y DISMINUIR LA TASA DE ENFERMEDADES ENTERICAS."/>
    <s v="ESTA INICIATIVA CONTEMPLA LA HABILITACION DE UN POZO PROFUNDO DE 93 METROS CON UNA BOMBA INSTALADA QUE APORTA UN CAUDAL DE PRODUCCION DE 6,2 LTS/SEG, EL CUAL FUE CONSTRUIDO EL AÑO 2012 POR EL M.O.P. LAS AGUAS SERAN TRATADAS MEDIANTE INYECCION DE HIPOCLORITO DE CALCIO A TRAVES DE UN EQUIPO CLORADOR EN UNA CASETA DE TRATAMIENTO. EN OTRO TERRENO, SE CONTEMPLA LA CONSTRUCCION DE UN ESTANQUE SEMIENTERRADO DE HORMIGON ARMADO DE 30 M3., UNA CAMARA DE PRESURIZACION Y OBRAS ELECTRICAS. SE PROYECTA INSTALAR APROXIMADAMENTE 14 KM DE RED DE DISTRIBUCION QUE SERAN EN PVC DE 63, 75 Y 90 MM DE DIAMETRO, Y LA INSTALACION DE 121 ARRANQUES DOMICILIARIOS QUE PERMITIRA BENEFICIAR AL AÑO DE PUESTA EN MARCHA DEL SERVICIO A 575 HABITANTES DEL SECTOR."/>
    <n v="0"/>
    <s v="AGUA POTABLE RURAL"/>
    <s v=" "/>
    <s v=" "/>
    <n v="8"/>
    <n v="16"/>
    <s v="Los plazos son los mismos que en el contrato de obras civiles. "/>
    <n v="100"/>
    <m/>
    <m/>
    <m/>
    <m/>
    <m/>
    <m/>
    <s v=""/>
    <m/>
    <m/>
    <m/>
    <m/>
    <m/>
    <m/>
    <m/>
    <m/>
    <m/>
    <n v="8"/>
    <n v="15"/>
    <s v="Res. DROH NÂ°1072 del 28.09.2017: Contrato Original. Inicio del contrato 05.09.2017 y término 02.05.2018._x000a_Res. DROH NÂ°560 del 05.07.2018: Primera Modificación de Contrato. Se contemplan aumentos y disminuciones de obra, por lo que se aumenta plazo y monto. Se disminuye la partida de extensión de red eléctrica, dado que corresponde a la empresa SAESA  y se agregan las contrato elementos que mejoran el servicio, tales como estanque hidroneumático, válvulas de ventosa en las redes de distribución y arranques adicionales.Se aumentan 80 días de plazo con fecha de término del contrato 21.07.2018._x000a_Res. DROH NÂ°1028 del 21.11.2018: Segunda Modificación de Contrato por paralización debido a las obras que debe realizar la empresa SAESA para la conexión del servicio eléctrico.Se aumentan 90 dí­as con fecha de término del contrato 19.10.2018._x000a_Res. DROH NÂ°174 del 12.02.2019: Tercera Modificación de Contrato por paralización debido a las obras que debe realizar la empresa SAESA para la conexión del servicio eléctrico.Se aumentan 60 días con fecha de término del contrato 18.12.2018.."/>
    <n v="87.5"/>
    <s v="Variación del 50% al 100%"/>
    <n v="3"/>
    <n v="230"/>
    <m/>
    <m/>
    <m/>
    <m/>
    <m/>
    <m/>
    <m/>
    <m/>
    <m/>
    <m/>
    <m/>
    <m/>
    <n v="8"/>
    <n v="8"/>
    <n v="16"/>
    <n v="16"/>
    <n v="0"/>
    <s v="La principal causa son las obras extraordinarias y la demora de la conexión por parte de la empresa SAESA. "/>
    <n v="100"/>
    <n v="100"/>
    <s v="Durante el desarrollo de las obras, el proyecto tuvo 3 modificaciones para aumentar los plazos de ejecución de las asignaciones de Obras Civiles y Consultorías, en cerca de 8 meses adicionales, pasando de 8 meses a casi 16 meses en ambos casos. Es decir, hubo un aumento de 95,42%, respecto al plazo aprobado en la etapa ex ante._x000a_El primer aumento de plazo de 80 días se produjo por la necesidad de modificar el trazado y uso de faja, requiriéndose la aprobación de la Dirección de Vialidad. El segundo y tercer aumento de plazos, por 90 y 60 días, respectivamente, se explicó por la necesidad de que la empresa distribuidora de energía eléctrica de la zona realizara la extensión de la línea en media tensión trifásica, para la conexión respectiva._x000a_Con todo lo anterior, el plazo de término final del proyecto fue 18/12/2018, lo que implicó 16 meses de ejecución sin y con tiempos muertos, es decir, significó un aumento total del proyecto de 100%, respecto a lo recomendado en la evaluación ex ante._x000a_La entrega a operación del establecimiento fue el 27/03/2019, de acuerdo a lo informado por la Institución Técnica."/>
    <s v="Variación del 50% al 100%"/>
    <s v="Dos Años"/>
    <s v="06/10/2017"/>
    <n v="631730"/>
    <n v="0"/>
    <n v="631730"/>
    <n v="589372"/>
    <n v="42358"/>
    <s v="Res. DROH NÂ°1072 del 28.09.2017: $561.736.557. Inicio del contrato 05.09.2017 y término 02.05.2018._x000a_Res. DROH NÂ°560 del 05.07.2018: $551.729.021 fecha de término del contrato 21.07.2018._x000a_Res. DROH NÂ°1028 del 21.11.2018:  $551.729.021 con fecha de término del contrato 19.10.2018._x000a_Res. DROH NÂ°174 del 12.02.2019: $551.729.021 con fecha de término del contrato 18.12.2018.."/>
    <s v="BIP &gt; SIGFE"/>
    <x v="0"/>
    <n v="121"/>
    <n v="129"/>
    <n v="106.61157024793388"/>
    <s v="Se construyeron en el sector 8 viviendas nuevas entre el periodo de la encuesta final en la etapa de formulación del proyecto y el inicio de la obra, por lo que se aumentó igual número de arranques, lo que quedó regularizado en la modificación de contrato N°1. Las Obras Extraordinarias no afectaron la magnitud principal del sistema.   "/>
    <s v="Desde la aplicación de la encuesta final en la formulación del proyecto, se construyeron 8 nuevas viviendas en el sector, por lo que en la ejecución del mismo, y a solicitud del Comité de APR, se incrementó la magnitud del proyecto quedando en 129 arranques en total._x000a_Este aumento de la magnitud quedó tramitado en la Modificación del contrato N° 1, junto a otros ajustes realizados que implicaron una disminución del monto contratado. "/>
    <x v="0"/>
    <s v="En la recepción, la comisión realizó observaciones menores, tales como, solicitud de antecedentes de respaldo de la bomba instalada, fuga en red de distribución, entrega de suministros de herramientas para la operación del comité y entrega del informe final de la obra. Se encuentra pendiente la visita a terreno por parte  la comisión para revisar si las observaciones fueron corregidas. "/>
    <s v="27/03/2019"/>
    <s v="No se ha realizado la recepción definitiva, debido a que la obra se encuentra en garantí­a hasta el 18.12.2019. Luego de esa fecha, se debe realizar este acto administrativo."/>
    <s v=""/>
    <s v="SI"/>
    <s v="27/03/2019"/>
    <s v="El sistema se encuentra operando de forma normal, administrado por comité APR."/>
    <s v=""/>
    <x v="0"/>
    <s v="Existió un retraso significativo de la conexión por parte de la empresa SAESA."/>
    <s v="DANIELA ISABEL VERA CARDENAS"/>
    <x v="111"/>
    <s v="MONICA LORETO FUENTEALBA KLENNER"/>
    <s v="SEREMI DE DESARROLLO SOCIAL REGION DE LOS LAGOS"/>
    <s v="LOURDES VELEZ"/>
    <s v="DEPARTAMENTO DE ESTUDIOS - MDS"/>
    <s v="04/08/2016"/>
    <s v="25/11/2016"/>
    <n v="113"/>
    <s v="27/12/2016"/>
    <n v="32"/>
    <s v="NA"/>
    <n v="0"/>
    <s v="05/09/2017"/>
    <n v="252"/>
    <s v="05/09/2017"/>
    <n v="252"/>
    <s v="06/10/2017"/>
    <n v="31"/>
    <s v="14/12/2017"/>
    <n v="69"/>
    <n v="497"/>
    <n v="384"/>
    <s v="No Hay"/>
    <s v="A SUMA ALZADA SIN REAJUSTE"/>
    <n v="1"/>
    <s v="NO"/>
    <s v="SERVICIO"/>
    <s v=""/>
    <s v=""/>
    <s v="NO"/>
    <s v="SERVICIO"/>
    <s v="SI"/>
    <s v="SERVICIO"/>
    <s v="El proyecto desarrolló por fuera del S.N.I. las etapas de Prefactibilidad, con la construcción de un pozo profundo en el año 2012, y de Diseño, desarrollado entre el 2014 y 2015, siendo la Institución Técnica la Dirección de Obras Hidráulicas del MOP._x000a_La etapa de Ejecución se postuló al S.N.I. , obteniéndose la recomendación el 04/08/2016."/>
    <n v="67988"/>
    <n v="0"/>
    <n v="0"/>
    <n v="0"/>
    <n v="0"/>
    <n v="468885"/>
    <n v="0"/>
    <n v="0"/>
    <n v="0"/>
    <n v="0"/>
    <n v="536873"/>
    <n v="74561"/>
    <n v="0"/>
    <n v="0"/>
    <n v="0"/>
    <n v="0"/>
    <n v="514224"/>
    <n v="0"/>
    <n v="0"/>
    <n v="0"/>
    <n v="0"/>
    <n v="588785"/>
    <s v="No Hay"/>
    <n v="80000"/>
    <n v="0"/>
    <n v="0"/>
    <n v="0"/>
    <n v="0"/>
    <n v="551729"/>
    <n v="0"/>
    <n v="0"/>
    <n v="0"/>
    <n v="0"/>
    <n v="631729"/>
    <s v="En el ítem obras civiles hay una disminución por M$10.008 por modificación de contrato."/>
    <n v="80000"/>
    <n v="0"/>
    <n v="0"/>
    <n v="0"/>
    <n v="0"/>
    <n v="551729"/>
    <n v="0"/>
    <n v="0"/>
    <n v="0"/>
    <n v="0"/>
    <n v="631729"/>
    <s v=""/>
    <n v="42357"/>
    <x v="0"/>
    <n v="74366"/>
    <n v="0"/>
    <n v="0"/>
    <n v="0"/>
    <n v="0"/>
    <n v="515006"/>
    <n v="0"/>
    <n v="0"/>
    <n v="0"/>
    <n v="0"/>
    <n v="589372"/>
    <n v="74654"/>
    <n v="0"/>
    <n v="0"/>
    <n v="0"/>
    <n v="0"/>
    <n v="516993"/>
    <n v="0"/>
    <n v="0"/>
    <n v="0"/>
    <n v="0"/>
    <n v="591647"/>
    <s v="No Hay"/>
    <n v="76500"/>
    <n v="0"/>
    <n v="0"/>
    <n v="0"/>
    <n v="0"/>
    <n v="527594"/>
    <n v="0"/>
    <n v="0"/>
    <n v="0"/>
    <n v="0"/>
    <n v="604094"/>
    <n v="0"/>
    <n v="83570"/>
    <n v="0"/>
    <n v="0"/>
    <n v="0"/>
    <n v="0"/>
    <n v="566335"/>
    <n v="0"/>
    <n v="0"/>
    <n v="0"/>
    <n v="0"/>
    <n v="649905"/>
    <n v="80289"/>
    <n v="0"/>
    <n v="0"/>
    <n v="0"/>
    <n v="0"/>
    <n v="553716"/>
    <n v="0"/>
    <n v="0"/>
    <n v="0"/>
    <n v="0"/>
    <n v="634005"/>
    <n v="7.583422447499899"/>
    <n v="4.9513817386035885"/>
    <n v="4.9511556234528742"/>
    <n v="-2.4465114132065424"/>
    <m/>
    <n v="4914.7674418604647"/>
    <n v="4292.3720930232557"/>
    <s v="Los montos contratados y gastos reales de la iniciativa tuvieron un alza respecto a los montos recomendados de 7,58% y 4,95% respectivamente. La diferencia que se aprecia entre el gasto real y lo contratado versus lo recomendado, se debe, a que en la licitación realizada las Obras Civiles se contrataron a un valor superior en 9,24% respecto al monto recomendado en la evaluación Ex Ante, y posteriormente en el desarrollo de las obras, hubo un ajuste al proyecto lo que originó una disminución de contrato, resultando en un aumento real de 4,95% respecto al monto recomendado. Esta misma variación se repite en la asignación de Consultorías, ya que por convenio existente entre la Unidad Técnica y la Empresa Sanitaria, la asistencia técnica tiene un valor de 14,5% sobre el contrato pagado."/>
    <s v="Variación de 0 a +-10%"/>
    <s v="Variación de 0 a +-10%"/>
    <s v="Mediano"/>
    <s v="Mediano"/>
    <s v="DANIELA ISABEL VERA CARDENAS"/>
    <x v="29"/>
    <s v="MONICA LORETO FUENTEALBA KLENNER"/>
    <s v="SEREMI DE DESARROLLO SOCIAL REGION DE LOS LAGOS"/>
    <s v="LOURDES VELEZ"/>
    <s v="DEPARTAMENTO DE ESTUDIOS - MDS"/>
    <s v="SI"/>
    <n v="604095"/>
    <n v="29910"/>
    <n v="4.9512080053633953"/>
    <s v="El contrato original significó un aumento de 9,24% sobre lo recomendado, no obstante se realizó una disminución de las asignaciones por lo que su gasto real fue superior en 4,95% respecto a lo recomendado, es decir, el incremento total fue de M$ 29.910 en moneda 2018."/>
    <x v="0"/>
    <s v="NO"/>
    <m/>
    <m/>
    <m/>
    <m/>
    <s v="El proyecto no sufrió reevaluaciones en su desarrollo. Sin embargo, el monto contratado superó en 9,24% el valor recomendado en el análisis ex ante, aunque posteriormente, en la ejecución del contrato, se ajustó la cifra a la baja, generándose un incremento real sobre el recomendado de 4,95%._x000a_La disminución del monto contratado se generó en la Modificación del contrato N° 1, donde se realizó un ajuste del presupuesto con un aumento de M$17.873 y una disminución de M$27.880, es decir, una disminución total de M$10.007 del monto contratado. _x000a_Estos ajustes correspondieron a: cambios en recinto de regulación (estanque hidroneumático de 500 lt. en zona posterior, y disminución de partidas de bombas, construcción de murete de contención por reubicación de la regulación y planta presurizadora), cambios en red de distribución (con aumento de 8 nuevos arranques y 5 sistemas de ventosas), cambio en obras viales (1 atravieso de arranque en zanja por arranque adicional), cambio en red de impulsión (disminución de tuberías de D=90 mm y aumento de tubería de 75 mm), cambio en obras eléctricas por disminución de la extensión de la línea de media tensión que era de cargo de la empresa distribuidora de energía eléctrica. "/>
    <x v="0"/>
    <s v="VALOR ACTUALIZADO COSTOS INV. OPER. Y MANTEN."/>
    <n v="751810"/>
    <n v="777932"/>
    <n v="3.4745480906080095"/>
    <x v="2"/>
    <s v="COSTO ANUAL EQUIVALENTE"/>
    <n v="65546"/>
    <n v="67823.66"/>
    <n v="3.4749031214719395"/>
    <s v="En la cuarta columna de valores: Recomendado (Ex Ante) Corregido (N1), se actualizaron los valores de los indicadores de la recomendación original que estaban a moneda del 31/12/2014, con el fin de realizar la comparación con los indicadores reales en igual moneda presupuesto 2018._x000a_ _x000a_Considerando el aumento de la inversión final realizada, de acuerdo a lo efectivamente contratado y gastado, los indicadores reales resultaron superiores en 3,47% respecto a los recomendados en el ex ante. "/>
    <x v="3"/>
    <s v="El proyecto presentó modificaciones de plazo y costos en las asignaciones de Obras Civiles y Consultorías, debido al tiempo requerido para la obtención de la aprobación de la modificación de atraviesos y paralelismos por parte de la Dirección de Vialidad, y la paralización de obras a la espera de la realización de la extensión de la red por parte de la empresa distribuidora de energía. _x000a_Asimismo, si bien el proyecto no tuvo reevaluación, si una modificación por concepto de las obras, las cuales se contrataron en un 9,24% superior respecto al monto recomendado y posteriormente se realizó un ajuste a las partidas lo que implicó una disminución de contrato, por lo que el aumento real de la inversión fue de 4,95%, respecto a lo analizado en la evaluación ex ante. _x000a_Los ajustes realizados al contrato correspondieron a cambios en: recinto de regulación, red de distribución (con aumento de 8 nuevos arranques), obras viales, red de impulsión y obras eléctricas. _x000a_Respecto a los valores de los indicadores de evaluación, éstos resultaron mayores en un 3,47% respecto a lo recomendado en la evaluación ex ante._x000a_En cuanto a los gastos realizados, la información del BIP registra valores mayores a la información del SIGFE, no existiendo explicaciones al respecto. _x000a_Con todo lo anterior, y en relación a lo recomendado en el ex ante, el plazo total de ejecución del proyecto fue 100% superior sin y con tiempos muertos. _x000a_Como se indicó anteriormente, en el desarrollo de la ejecución del proyecto hubo un aumento de la magnitud, con la construcción de 8 nuevos arranques, quedando en total con 129 arranques._x000a_El proyecto entró en operación el 27/03/2019 sin observaciones a la fecha, según lo indicado por la Unidad Técnica. La recepción definitiva de la obra se realizará después del término de la garantía, que vence el 18/12/2019."/>
    <s v="MONICA LORETO FUENTEALBA KLENNER"/>
    <s v="SEREMI DE DESARROLLO SOCIAL REGION DE LOS LAGOS"/>
    <s v="LOURDES VELEZ"/>
    <s v="DEPARTAMENTO DE ESTUDIOS - MDS"/>
  </r>
  <r>
    <s v="30429524-0"/>
    <s v="CONSTRUCCION CENTRO COMUNITARIO DE SALUD DEGAN, ANCUD"/>
    <x v="6"/>
    <x v="6"/>
    <s v="CHILOE"/>
    <s v="ANCUD"/>
    <s v="10 - REGION DE LOS LAGOS"/>
    <x v="1"/>
    <x v="1"/>
    <x v="1"/>
    <x v="0"/>
    <x v="0"/>
    <s v="MINISTERIO DE SALUD"/>
    <s v="MINISTERIO DE SALUD"/>
    <s v="MINISTERIO"/>
    <s v="FINALIZADO"/>
    <x v="0"/>
    <s v="PERFIL"/>
    <s v="SE REQUIERE MEJORAR LA COBERTURA DE ATENCIONES DE SALUD, FORTALECER LA PREVENCIÓN Y PROMOCION DE SALUD DEL SECTOR RURAL PUNTRA DEGAN"/>
    <s v="LA ETAPA CONSISTE EN LA CONSTRUCCIÓN DE UN CENTRO COMUNITARIO DE SALUD FAMILIAR DE 237 METROS CUADRADOS CON SU EQUIPOS Y EQUIPAMEINTO ASOCIADO, LOS RECINTOS CORRESPONDEN A :_x000a_1 BOX MULTIPROPOSITO_x000a_1 BOX DE CONSULTA Y EXAMEN_x000a_1 BOX DE PROCEDIMEINTOS_x000a_1 BOX GINECO OBSTETRICO_x000a_1 BOX DENTAL_x000a_BOTIQUIN_x000a_SOME_x000a_SALA MULTIUSO_x000a_DESPACHO Y BODEGA PNAC_x000a_OTROS RECINTOS COMO REAS, TABLERO ELECTRICO, ASEO Y SERVICIOS HIGIENICOS, COMPRENDE TAMBIEN LAS CONSULTORIAS PARA ADECUACION DE DISEÑO, E INSPECCION TECNICA, PAGO PERMISOS Y GASTOS ADMINSITRATIVOS"/>
    <n v="2726"/>
    <s v=" "/>
    <s v=" "/>
    <s v=" "/>
    <n v="8"/>
    <n v="13"/>
    <s v="Este proyecto  contó con dos proceso de licitación, dado que el primero se declara desierto, con ello se contrata al Asesor técnico de Obra  a partir de la primera licitación."/>
    <n v="62.5"/>
    <n v="3"/>
    <n v="11"/>
    <s v="Si bien el equipamiento estaba instalado en el dispositivo al momento de entrar en operación la gestión de pago de algunas facturas se demoró mas de lo normal incrementado el plazo a 11 meses."/>
    <n v="266.66666666666663"/>
    <n v="3"/>
    <n v="5"/>
    <s v="El plazo para adquirir los equipos se incrementó en dos meses debido a que existió atraso en la materialización de la obra, lo cual retraso el ingreso de los equipos al dispositivo."/>
    <n v="66.666666666666671"/>
    <m/>
    <m/>
    <m/>
    <m/>
    <n v="6"/>
    <n v="2"/>
    <s v="Los gastos administrativos se concentraron en un período menor ya que se centralizaron las compras."/>
    <n v="-66.666666666666671"/>
    <n v="7"/>
    <n v="9"/>
    <s v="El contrato de obras civiles se suscribe con fecha 23 de enero de 2017 con un plazo de 180 días. Con fecha 18 de julio de 2017, mediante resolución exenta 6090 se aprueban notas de cambio 1 y 2 que aumentan el plazo en 55 días corridos y un monto de $15.039.535  IVA incluido.  El addendum de contrato que contempla esta modificación se aprueba con fecha 25 de julio de 2017, mediante Resolución exenta 6355 . Luego, mediante Resolución exenta 8580 de fecha 27 de septiembre de 2017 se incrementa el plazo en 20 días. Desde el 13 de octubre de 2017 al 8 de noviembre de 2017 tiene un período de 28 días afectos a multa."/>
    <n v="28.57142857142858"/>
    <s v="Variación de 0 a 30%"/>
    <n v="2"/>
    <n v="103"/>
    <m/>
    <m/>
    <m/>
    <m/>
    <m/>
    <m/>
    <m/>
    <m/>
    <n v="3"/>
    <n v="1"/>
    <s v="Con este ítem se cancela a la Ilustre Municipalidad de Ancud el permiso de edificación N° 32 de fecha 13 de febrero de 2017."/>
    <n v="-66.666666666666671"/>
    <n v="10"/>
    <n v="10"/>
    <n v="25"/>
    <n v="25"/>
    <n v="0"/>
    <s v="La variación en el plazo se debe a que en el ítem Consultarías se contrato al Asesor Técnico de Obra para que estudie el proyecto previo al proceso licitatorio, luego la demora en la gestión de pago del equipamiento es la segunda causa de la extensión del plazo total."/>
    <n v="150"/>
    <n v="150"/>
    <s v="El incremento en los plazos  de ejecución se debió a que en el item de consultorías  se contrato con la primera licitación de las obras civiles las cuales se tuvieron que volver a licitar esto implico un aumento en el plazo de las consultorías._x000a__x000a_El segundo item que tuvo una variación importante fue el de equipamiento ya que se está considerando como fecha de termino el pago de la factura. Hubo un retraso en el pago de estas. El equipamiento estaba instalado en el CECOSF pero se atraso la cancelación de las facturas. Esto no afecto el inicio de la operación.Las razones en el incremento de los plazos se debió al atraso en la cancelación de las facturas del equipamiento y a la contratación de la consultoría en la primera licitación la cual fue declarada desierta._x000a_Las obras civiles también tuvieron un incremento de plazos pero no fue tan significativo."/>
    <s v="Variación &gt; al 100%"/>
    <s v="Tres años"/>
    <s v="31/01/2017"/>
    <n v="480816"/>
    <n v="803"/>
    <n v="481619"/>
    <n v="481628"/>
    <n v="-9"/>
    <s v="Se suscribe contrato con la empresa Constructora Pupelde Ltda, con fecha 23 de enero de 2017 por un valor de $384.637.319. Mediante Resolución exenta N°9423 de fecha 23 de octubre de 2017 se aprueba addendum de contrato que incrementa el contrato de obras civiles en $15.039.535 correspondiente a un 3.91% del contrato original, quedando un total de $399.676.854."/>
    <s v="BIP = SIGFE"/>
    <x v="1"/>
    <n v="237"/>
    <n v="287"/>
    <n v="121.09704641350211"/>
    <s v="La magnitud considerada en la recomendación excluye los accesos exteriores, grupo electrógeno y una bodega con 17, 12.87 y 10 metros cuadrados respectivamente."/>
    <s v="El modelo tipo MINSAL no sumaba estas superficies."/>
    <x v="0"/>
    <s v="Con fecha 27 de noviembre de 2017 se realiza la primera recepción provisoria que tuvo observaciones en diferentes recintos del dispositivo tales como pintura exterior e interior, ajustes de pasamanos, ajuste en las chapas de acceso principal. Luego con fecha 29 de diciembre de 2017 se realiza la segunda recepción provisoria, en la cual se subsanaron las observaciones."/>
    <s v="29/12/2017"/>
    <s v="Con fecha 22 de enero de 2018 la Ilustre Municipalidad de Ancud emite el Certificado de recepción definitiva de obras, sin observaciones."/>
    <s v="22/01/2018"/>
    <s v="SI"/>
    <s v="12/02/2018"/>
    <s v="Durante el inicio de la operación se detecta que el cloro residual en las redes del dispositivo era insuficiente, sin embargo, se realizaron las gestiones con el comité de Agua Potable Rural del Sector y se restableció el nivel normal."/>
    <s v=""/>
    <x v="0"/>
    <s v="En el proceso constructivo surgió la necesidad de construir un murete que soportara el cerco tras las áreas de servicio dado que se producía un desnivel que impedía dar cabida a lo proyectado"/>
    <s v="BERNARDITA NAVARRO VARNET"/>
    <x v="105"/>
    <s v=" "/>
    <s v=""/>
    <s v="LOURDES VELEZ"/>
    <s v="DEPARTAMENTO DE ESTUDIOS - MDS"/>
    <s v="08/04/2016"/>
    <s v="08/04/2016"/>
    <n v="0"/>
    <s v="24/06/2016"/>
    <n v="77"/>
    <s v="01/05/2017"/>
    <n v="311"/>
    <s v="26/07/2016"/>
    <m/>
    <s v="23/01/2017"/>
    <m/>
    <s v="31/01/2017"/>
    <n v="8"/>
    <s v="16/03/2017"/>
    <n v="44"/>
    <n v="342"/>
    <n v="342"/>
    <s v="Se realizaron dos procesos licitatorios, adjudicando la obra en el segundo de ellos"/>
    <s v="A SUMA ALZADA SIN REAJUSTE"/>
    <n v="2"/>
    <s v=""/>
    <s v=""/>
    <s v=""/>
    <s v=""/>
    <s v=""/>
    <s v=""/>
    <s v="SI"/>
    <s v="SERVICIO"/>
    <s v="Las iniciativas de inversión de CECOSF postulavan directamente a la etapa de ejecución de acuierdo a un instructivo que existe entre MDSF Y MINSAL._x000a_Se cuenta con un diseño tipo elaborado por MINSAL."/>
    <n v="19349"/>
    <n v="39452"/>
    <n v="20229"/>
    <n v="0"/>
    <n v="1916"/>
    <n v="390884"/>
    <n v="0"/>
    <n v="0"/>
    <n v="862"/>
    <n v="0"/>
    <n v="472692"/>
    <n v="19349"/>
    <n v="39452"/>
    <n v="20229"/>
    <n v="0"/>
    <n v="1916"/>
    <n v="390884"/>
    <n v="0"/>
    <n v="0"/>
    <n v="862"/>
    <n v="0"/>
    <n v="472692"/>
    <s v="No existen observaciones al financiamiento de la inversión"/>
    <n v="21363"/>
    <n v="20149"/>
    <n v="39131"/>
    <n v="0"/>
    <n v="803"/>
    <n v="399677"/>
    <n v="0"/>
    <n v="0"/>
    <n v="497"/>
    <n v="0"/>
    <n v="481620"/>
    <s v="La diferencia en el ítem Consultorías se produce por la extensión de un mes en el contrato del Asesor Técnico de Obra Sr. Lauro Maldonado por la suma de M$1.681 durante el mes de septiembre del año 2017."/>
    <n v="21363"/>
    <n v="20149"/>
    <n v="39131"/>
    <n v="0"/>
    <n v="803"/>
    <n v="399677"/>
    <n v="0"/>
    <n v="0"/>
    <n v="497"/>
    <n v="0"/>
    <n v="481620"/>
    <s v="La diferencia con el SIGFE se da porque no se considera los M$$803 de gastos administrativos, no obstante se encuentran rendidos en el BIP durante el año 2017 en los meses de mayo y julio por M$475 y M$328 respectivamente."/>
    <n v="-8"/>
    <x v="1"/>
    <n v="21368"/>
    <n v="20149"/>
    <n v="39134"/>
    <n v="0"/>
    <n v="803"/>
    <n v="399677"/>
    <n v="0"/>
    <n v="0"/>
    <n v="497"/>
    <n v="0"/>
    <n v="481628"/>
    <n v="22167"/>
    <n v="20653"/>
    <n v="40152"/>
    <n v="0"/>
    <n v="824"/>
    <n v="410069"/>
    <n v="0"/>
    <n v="0"/>
    <n v="525"/>
    <n v="0"/>
    <n v="494390"/>
    <s v="No existieron situaciones particulares  durante la ejecución del proyecto que destacar"/>
    <n v="21772"/>
    <n v="44392"/>
    <n v="22762"/>
    <n v="0"/>
    <n v="2156"/>
    <n v="439827"/>
    <n v="0"/>
    <n v="0"/>
    <n v="970"/>
    <n v="0"/>
    <n v="531879"/>
    <n v="0"/>
    <n v="22162"/>
    <n v="20654"/>
    <n v="40148"/>
    <n v="0"/>
    <n v="824"/>
    <n v="410069"/>
    <n v="0"/>
    <n v="0"/>
    <n v="525"/>
    <n v="0"/>
    <n v="494382"/>
    <n v="22162"/>
    <n v="20651"/>
    <n v="40148"/>
    <n v="0"/>
    <n v="824"/>
    <n v="410068"/>
    <n v="0"/>
    <n v="0"/>
    <n v="525"/>
    <n v="0"/>
    <n v="494378"/>
    <n v="-7.049911728043412"/>
    <n v="-7.0506637787917885"/>
    <n v="-6.7660693863723642"/>
    <n v="-8.0909094586356645E-4"/>
    <m/>
    <n v="1722.5714285714287"/>
    <n v="1428.8083623693381"/>
    <s v="Los montos contratados y gastos reales del proyecto no señalan una avariación significativa en relación a los montos recomendados. Si bien existen ítems que tuvieron incrementos, esto fue compensado con otros ítems que registraron disminuciones. _x000a_El item que tiene una mayor variación en porcentaje entre lo recomendado y lo gastado es el de equipos donde se incremento el costo en un 76,38%. Esto no afecto el costo total ya que se rebajo del ítem equipamiento este incremento._x000a_Este cambio no requirió aprobación de parte del Ministerio de Desarrollo Social._x000a_En el caso de las obras civiles las variaciones entre lo gastado se debe a una modificación realizada. _x000a_El proyecto no tuvo reevaluación, pero si una modificación inferior al 10% debido a que se gasto menos en los ítem equipos, equipamiento, obras civiles, otros gastos, gastos administrativos y un poco mas en consultorías totalizando una variación de -$22.719 entre la programación de la inversión y la solicitud de financiamiento. "/>
    <s v="Variación de 0 a +-10%"/>
    <s v="Variación de 0 a +-10%"/>
    <s v="Mediano"/>
    <s v="Mediano"/>
    <s v="BERNARDITA NAVARRO VARNET"/>
    <x v="1"/>
    <s v=" "/>
    <s v=""/>
    <s v="LOURDES VELEZ"/>
    <s v="DEPARTAMENTO DE ESTUDIOS - MDS"/>
    <s v="SI"/>
    <n v="531879"/>
    <n v="-22719"/>
    <n v="-4.2714602381368696"/>
    <s v="En moneda presupuesto 2018 se gasto menos en los ítem equipos, equipamiento, obras civiles, otros gastos, gastos administrativos y un poco mas en consultarías totalizando una variación de -$22.719 entre la programación de la inversión y la solicitud de financiamiento."/>
    <x v="0"/>
    <s v="NO"/>
    <m/>
    <m/>
    <m/>
    <m/>
    <s v="No hubo reevaluaciones, sólo modificación inferior al 10%"/>
    <x v="0"/>
    <s v="COSTO EQUIVALENTE POR PERSONA"/>
    <n v="48"/>
    <n v="48"/>
    <n v="0"/>
    <x v="1"/>
    <s v=""/>
    <m/>
    <m/>
    <m/>
    <s v="Se coloco la superficie que el MINSAL informo la cual no consideraba las superficies de estacionamientos y algunos recintos técnicos"/>
    <x v="1"/>
    <s v="El incremento en los plazos  de ejecución se debió a que en el item de consultorías  se contrato con la primera licitación de las obras civiles las cuales se tuvieron que volver a licitar esto implico un aumento en el plazo de las consultorías. El incremento en el plazo  del equipamiento no afecto el inicio de la operación._x000a_En relación a los costos, el proyecto no tuvo reevaluación mpero si una modificación inferior al 10%. Esta modificación fue debido a que se gastó menos en los ítem equipos, equipamiento, obras civiles, otros gastos, gastos administrativos y un poco mas en consultorías totalizando una variación de -$22.719 entre la programación de la inversión y la solicitud de financiamiento. _x000a_Con respecto a la magnitud, esta tuvo un incremento para los accesos exteriores, grupo electrógeno y una bodega con 17, 12.87 y 10 metros cuadrados respectivamente."/>
    <s v="XIMENA TRONCOSO TAPIA"/>
    <s v="SEREMI DE DESARROLLO SOCIAL REGION DE LOS LAGOS"/>
    <s v="LOURDES VELEZ"/>
    <s v="DEPARTAMENTO DE ESTUDIOS - MDS"/>
  </r>
  <r>
    <s v="30085441-0"/>
    <s v="REPOSICION PAVIMENTO CALLE ARTURO PRAT, LAMPA."/>
    <x v="1"/>
    <x v="1"/>
    <s v="CHACABUCO"/>
    <s v="LAMPA"/>
    <s v="13 - REGION METROPOLITANA DE SANTIAGO"/>
    <x v="7"/>
    <x v="7"/>
    <x v="11"/>
    <x v="1"/>
    <x v="1"/>
    <s v="GOBIERNO REGIONAL - REGION METROPOLITANA DE SANTIAGO"/>
    <s v="GOBIERNO REGIONAL"/>
    <s v="GOBIERNO REGIONAL"/>
    <s v="FINALIZADO"/>
    <x v="1"/>
    <s v="DISEÑO"/>
    <s v="LA AV. ARTURO PRAT UNA DE NUESTRAS PRINCIPALES VIAS, PRESENTA UN GRADO SIGNIFICATIVO DE DETERIORO DE LA CARPETA (TRAMOS DE HORMIGÓN Y ASFALTO), PRESENTANDO BACHES, FRACTURAS, DESNIVELES LO CUAL DIFICULTA SIGNIFICATIVAMENTE EL TRÁNSITO VEHICULAR."/>
    <s v="EL PROYECTO CONSISTE EN LA CONSTRUCCIÓN DE UNA CARPETA DE HORMIGÓN DE 19 CM DE ESPESOR SOBRE BASE ESTABILIZADA, DE 7 METROS DE ANCHO, EN UNA LONGITUD DE 1.674,17 METROS LINEALES, LO QUE REPRESENTA UNA SUPERFICIE DE 11.727,49 M2, "/>
    <n v="20996"/>
    <s v=" "/>
    <s v=" "/>
    <s v=" "/>
    <n v="10"/>
    <n v="10"/>
    <s v="DE ACUERDO A LOS ANTECEDENTES RECOPILADOS, EL CONTRATO DE ASESORÍA TÉCNICA ERA POR 6 MESES A CONTAR DE LA FIRMA DEL CONTRATO, EL CUAL SE REALIZÓ EL DÍA 18 DE AGOSTO DE 2015, SIENDO RECONOCIDO A TRAVÉS DE DECRETO Nº 1520 DE FECHA 31 DE AGOSTO DE 2015. DEBIDO A LOS AUMENTO DE PLAZO DE LOS CONTRATOS DE OBRA, EL MUNICIPIO CON CARGO A FONDOS MUNICIPALES, EXTENDIÓ EL CONTRATO POR DOS MESES, PARA FINALIZAR LA ASESORÍA TÉCNICA DE OBRAS DEL PROYECTO"/>
    <n v="0"/>
    <m/>
    <m/>
    <m/>
    <m/>
    <m/>
    <m/>
    <s v=""/>
    <m/>
    <m/>
    <m/>
    <m/>
    <m/>
    <n v="2"/>
    <n v="0"/>
    <s v=" NO EXISTE INFORMACIÓN RESPECTO A GASTOS ADMINISTRATIVOS"/>
    <n v="-100"/>
    <n v="10"/>
    <n v="10"/>
    <s v="EL PRIMER AUMENTO DE PLAZO FUE SOLICITADO POR 45 DÍAS DEBIDO A DAÑOS Y ATRASOS OCASIONADOS POR LLUVIAS, EL CUAL FUE RATIFICADO POR EL DECRETO EXENTO Nº 59 DE FECHA 15 DE ENERO DE 2016._x000a_POSTERIORMENTE SE PRODUJO UNA PARALIZACIÓN DE OBRAS RATIFICADA A TRAVÉS DE DECRETO EXENTO Nº 382 DE FECHA 15 DE FEBRERO DE 2016, ESTO POR INFORME DE LA INSPECCIÓN TÉCNICA DE OBRAS, QUE SEÑALÓ QUE EN EL TRAMO FINAL DE LA EJECUCIÓN DEL PAVIMENTO, ESPECÍFICAMENTE EN EL PROCESO DE EXCAVACIÓN DEL MATERIAL EXISTENTE PARA LA COLOCACIÓN DEL MATERIAL COMO BASE ESTRUCTURAL, SE ENCONTRÓ CON LA PRESENCIA DE UNA MATRIZ DE AGUA POTABLE Y POSTERIORMENTE, CON COLECTOR DE AGUAS SERVIDAS,DENTRO DE LA COTA DE TRABAJO DEL PROYECTO._x000a_DEBIDO A ROTURA DE MATRIZ DE AGUA POTABLE CON FECHA 20/01/2016 POR LA MAQUINARIA QUE SE ENCONTRABA EN PROCESO DE EXCAVACIÓN Y DONDE LA MATRIZ NO SE ENCONTRABA A UNA PROFUNDIDAD NORMADA. DICHA SITUACIÓN SIGNIFICÓ REALIZAR TRABAJOS QUE NO ESTABAN CONSIDERADOS QUE DEBÍAN CONTAR CON AUTORIZACIONES DE LOS ORGANISMOS COMPETENTES. POSTERIORMENTE SE APROBÓ AUMENTO DE PLAZO POR 60 DÍAS CORRIDOS, EL CUAL REGÍA A PARTIR DEL REINICIO DE LAS OBRAS PARALIZADAS Y TENDRÍA VIGENCIA HASTA EL 30 DE MAYO DE 2016."/>
    <n v="0"/>
    <s v="Sin variación"/>
    <n v="2"/>
    <n v="105"/>
    <m/>
    <m/>
    <m/>
    <m/>
    <m/>
    <m/>
    <m/>
    <m/>
    <m/>
    <m/>
    <m/>
    <m/>
    <n v="12"/>
    <n v="12"/>
    <n v="10"/>
    <n v="10"/>
    <n v="0"/>
    <s v="EL PLAZO ORIGINAL OFERTADO POR EL CONTRATISTA FUE DE 150 DÍAS, EN PRIMERA INSTANCIA SE SOLICITÓ AUMENTO DE PLAZO POR 45 DÍAS DEBIDO A DAÑOS Y RETRASOS OCASIONADOS POR LLUVIAS, POSTERIORMENTE SE PRODUJO UNA PARALIZACIÓN DE OBRAS DEBIDO A QUE DURANTE EL PROCESO DE EXCAVACIÓN SE ENCONTRÓ UNA MATRIZ DE AGUA POTABLE  Y COLECTOR DE AGUAS LLUVIAS DENTRO DE LAS COTAS DE TRABAJO, LO QUE A SU VEZ GENERÓ UN AUMENTO DE PLAZO DE 60 DÍAS ADICIONALES._x000a_CONSIDERANDO EL PLAZO ORIGINAL OFERTADO, LOS AUMENTOS DE PLAZO Y LA PARALIZACIÓN DE OBRAS, EL PROYECTO FUE LLEVADO A CABO EN 10 MESES, POR LO QUE SE CONCLUYE QUE EL PLAZO RECOMENDADO ESTUVO SOBRE ESTIMADO ."/>
    <n v="-16.666666666666664"/>
    <n v="-16.666666666666664"/>
    <s v="El proyecto se ejecutó en un plazo total de 10 meses, un 16,67% bajo el plazo total recomendado.  El plazo original ofertado por el contratista fue de 150 días, en primera instancia se solicitó aumento de plazo por 45 días debido a daños y retrasos ocasionados por lluvias, posteriormente se produjo una paralización de obras debido a que durante el proceso de excavación se encontró una matriz de agua potable  y colector de aguas lluvias dentro de las cotas de trabajo, lo que a su vez generó un aumento de plazo de 60 días adicionales._x000a_Considerando el plazo original ofertado, los aumentos de plazo y la paralización de obras, el proyecto fue llevado a cabo en 10 meses, por lo que se concluye que el plazo recomendado estuvo sobre estimado ."/>
    <s v="Variación de -30% a -0%"/>
    <s v="Un año"/>
    <s v="03/08/2015"/>
    <n v="1151205"/>
    <n v="0"/>
    <n v="1151205"/>
    <n v="1151206"/>
    <n v="-1"/>
    <s v="CONTRATO ORIGINAL DE OBRA FUE FIRMADO CON FECHA 23/06/2015, RECONOCIDO A TRAVÉS DE DECRETO EXENTO N°1.157 DE FECHA 10/07/2015.POR UN MONTO DE $1.149.336.782. _x000a_CON FECHA 08/02/2016 SE MODIFICÓ EL CONTRATO DE OBRA ,  RECONOCIDO A TRAVÉS DE DECRETO EXENTO N° 400 DE FECHA 17/02/2016, POR CUANTO LA DIRECCIÓN DE OBRAS MUNICIPALES MEDIANTE MEMORÁNDUM 475 DE 19 DE NOVIEMBRE DE 2015, SOLICITÓ A LA SECRETARÍA DE PLANIFICACIÓN REMITIR ANTECEDENTES AL GOBIERNO REGIONAL, RELACIONADOS CON EL ITEMIZADO DE LA LICITACIÓN, DEBIDO A QUE SE CONSIDERÓ DENTRO DEL COSTO TOTAL DE LAS OBRAS CIVILES, LOS GASTOS DE INSPECCIÓN SERVIU,  GENERANDO UNA DISMINUCIÓN DEL MONTO CONTRATADO POR  $5.331.200, DEBIDO A QUE LOS PAGOS DE DERECHOS POR CONCEPTO DE INSPECCIONES SON GASTOS OBLIGATORIOS Y PAGADOS DIRECTAMENTE AL ORGANISMO PÚBLICO CORRESPONDIENTE, NO PUDIÉNDOSE ASIGNAR GASTOS GENERALES O UTILIDADES POR ELLO. POR LO SEÑALADO ANTERIORMENTE, EL MONTO EFECTIVO DEL CONTRATO SE ESTIPULÓ EN $1.144.005.582._x000a_RESPECTO DEL ÍTEM CONSULTORÍAS EL CONTRATO SE FIRMÓ CON FECHA 18/08/2015, FUE RECONOCIDO POR DECRETO EXENTO N° 1.520 DE FECHA 31/08/2015, LOS HONORARIOS POR LOS SERVICIOS PRESTADOS FUERON DE $1.200.000 MENSUALES, IMPUESTO INCLUIDO, POR UN PERIODO DE 6 MESES. SEGÚN CONSTA EN MEMORÁNDUM DE LA DIRECCIÓN DE OBRAS N°07/204/2016 DE FECHA 31/05/2016, UNA VEZ FINALIZADO DICHO CONTRATO, EL MUNICIPIO CON FONDOS MUNICIPALES CONTRATÓ POR LOS MESES DE ABRIL Y MAYO DE 2016 LA ASESORÍA TÉCNICA DE OBRAS DEL PROYECTO"/>
    <s v="BIP = SIGFE"/>
    <x v="1"/>
    <n v="11728"/>
    <n v="11728"/>
    <n v="100"/>
    <s v="PESE A QUE EXISTIERON INCONVENIENTES DURANTE EL PROCESO DE EJECUCIÓN DEL PROYECTO, NO SE REGISTRAN MODIFICACIONES QUE AFECTARAN LA MAGNITUD DE LA OBRA."/>
    <s v="El proyecto  se  ejecutó de acuerdo a la  magnitud recomendada respetando la  ingeniería  aprobada por SERVIU RM."/>
    <x v="2"/>
    <s v="EN LAMPA, A 01 DE MARZO DE 2017, COMPARECEN LA DIRECTORA DE OBRAS MUNICIPALES DE LAMPA, REPRESENTANTE DEL CONTRATISTA, DIRECTOR DE SECPLA, DIRECTOR DE TRÁNSITO Y TRANSPORTE PUBLICO (S), Y LA SECRETARIA MUNICIPAL DE LAMPA, QUIEN ACTÚA COMO MINISTRO DE FE Y BAJO EL DECRETO N° 1237 DE FECHA 15/06/2016. SE PROCEDE A REALIZAR LA RECEPCIÓN PROVISORIA SIN OBSERVACIONES DE LA OBRA, SEGÚN LO ESTIPULADO EN LAS BASES ADMINISTRATIVAS, QUE REGULAN EL PROYECTO &quot;REPOSICIÓN PAVIMENTOS CALLE ARTURO PRAT, LAMPA&quot;. CABE DESTACAR QUE ESTE ACTO ACLARATORIO VIENE A RECONOCER, QUE LA OBRA FUE TERMINADA EL DÍA 16 DE MAYO DEL 2016, CONFORME A DOCUMENTOS ADJUNTOS QUE FORMAN PARTE DE LAS BASES ADMINISTRATIVAS DEL PROYECTO. PARALIZACIÓN DE LAS OBRAS MEDIANTE DECRETO EXENTO N° 382, DE FECHA 15/02/2016. LEVANTAMIENTO POR LIBRO DE OBRAS MUNICIPAL EL DÍA 11/04/2016, FOLIO N°39. TÉRMINO DE LA OBRA, VÍA LIBRO DE OBRAS, FOLIO N°40. CARTA SOLICITUD DE RECEPCIÓN PROVISORIA DE FECHA 30/05/2016 N° 492-A. MEMO N°07/229/2016 DE SOLICITUD DE COMISIÓN RECEPTORA DE FECHA 10/06/2016. DECRETO DE COMISIÓN RECEPTORA DE LAS OBRAS DE FECHA 15/06/2016. ACTA EMITIDA A CONTROLARÍA GENERAL DE LA REPÚBLICA CON FECHA 05/09/2016. LIBRO DIGITAL SERVIU. EN BASE AL ARTÍCULO 60 LETRA B) Y 62, DE LA LEY 19.880, LA CUAL ESTABLECE BASES DE LOS PROCEDIMIENTOS ADMINISTRATIVOS QUE RIGEN LOS ACTOS DE LOS ÓRGANOS DE LA ADMINISTRACIÓN DEL ESTADO."/>
    <s v="01/03/2017"/>
    <s v="DE ACUERDO A LO ESTIPULADO EN LAS BASES DE LICITACIÓN, LA RECEPCIÓN FINAL SE REALIZARÁ UNA VEZ PRESENTADA LA RECEPCIÓN DEFINITIVA QUE CERTIFIQUE SERVIU METROPOLITANO POR TRATARSE DE FAJAS DE SU TUICIÓN. DE ACUERDO A INFORMACIÓN PROPORCIONADA POR LA DIRECCIÓN DE OBRAS, SE INDICA QUE LA RECEPCIÓN DEFINITIVA POR PARTE DE SERVIU SE REALIZA 3 AÑOS POSTERIOR A LA RECEPCIÓN SIN OBSERVACIONES, POR LO CUAL AUN NO EXISTE RECEPCIÓN DEFINITIVA"/>
    <s v=""/>
    <s v="SI"/>
    <s v="30/05/2016"/>
    <s v="NO HAY"/>
    <s v=""/>
    <x v="0"/>
    <s v="COMO SITUACIÓN NEGATIVA MENCIONAR LA PARALIZACIÓN DE OBRAS QUE SE ORIGINÓ PRODUCTO DE LA EXISTENCIA DE UNA MATRIZ DE AGUA POTABLE QUE IMPEDÍA EL AVANCE DE LA OBRA. EN EL TRAMO FINAL DE LA EJECUCIÓN DEL PAVIMENTO, ESPECÍFICAMENTE EN EL PROCESO DE EXCAVACIÓN DEL MATERIAL EXISTENTE, PARA LA COLOCACIÓN DEL MATERIAL COMO BASE ESTRUCTURAL, SE ENCONTRÓ CON LA PRESENCIA DE UNA MATRIZ DE AGUA POTABLE Y POSTERIORMENTE, EL COLECTOR DE AGUAS SERVIDAS DENTRO DE LA COTA DE TRABAJO DEL PROYECTO. DEBIDO A ROTURA DE MATRIZ DE AGUA POTABLE CON FECHA 20/01/02016 POR LA MAQUINARIA QUE SE ENCONTRABA EN PROCESO DE EXCAVACIÓN Y EN DONDE LA MATRIZ NO SE ENCONTRABA A UNA PROFUNDIDAD NORMADA, ASÍ COMO TAMPOCO EN LOS REGISTROS DE LA EMPRESA SANITARIA CONCESIONARIA SEMBCORP, POR LO QUE SE TUVO QUE DETENER  LOS TRABAJOS DE EXCAVACIÓN Y MOVIMIENTO DE TIERRAS EN EL TRAMO DE 200 METROS APROXIMADAMENTE DESDE CALLE SANTA CECILIA HACIA BAQUEDANO. LO QUE PROVOCÓ RETRASOS EN EL PROYECTO."/>
    <s v="JOHANNA ARAYA ARROYO"/>
    <x v="112"/>
    <s v=" "/>
    <s v=""/>
    <s v="LOURDES VELEZ"/>
    <s v="DEPARTAMENTO DE ESTUDIOS - MDS"/>
    <s v="25/09/2013"/>
    <s v="23/01/2014"/>
    <n v="120"/>
    <s v="27/01/2014"/>
    <n v="4"/>
    <s v="NA"/>
    <n v="0"/>
    <s v="23/06/2015"/>
    <n v="512"/>
    <s v="23/06/2015"/>
    <n v="512"/>
    <s v="03/08/2015"/>
    <n v="41"/>
    <s v="01/10/2015"/>
    <n v="59"/>
    <n v="736"/>
    <n v="616"/>
    <s v="Se aprobaron dos aumentos de plazo, de 45 y 60 días corridos respectivamente."/>
    <s v="A SUMA ALZADA SIN REAJUSTE"/>
    <n v="1"/>
    <s v=""/>
    <s v=""/>
    <s v=""/>
    <s v=""/>
    <s v="SI"/>
    <s v="MUNICIPIO"/>
    <s v="SI"/>
    <s v="MUNICIPIO"/>
    <s v="Se  realizo  la etapa  de  diseño  con a portes  del FNDR,  y una vez  finalizada esta  etapa se  postulo  y   realizo  la ejecución con recursos FNDR."/>
    <n v="13334"/>
    <n v="0"/>
    <n v="0"/>
    <n v="0"/>
    <n v="301"/>
    <n v="1180102"/>
    <n v="0"/>
    <n v="0"/>
    <n v="0"/>
    <n v="0"/>
    <n v="1193737"/>
    <n v="13533"/>
    <n v="0"/>
    <n v="0"/>
    <n v="0"/>
    <n v="305"/>
    <n v="1197635"/>
    <n v="0"/>
    <n v="0"/>
    <n v="0"/>
    <n v="0"/>
    <n v="1211473"/>
    <s v="El proyecto funciono administrativamente dentro de los rangos normales. "/>
    <n v="7200"/>
    <n v="0"/>
    <n v="0"/>
    <n v="0"/>
    <n v="0"/>
    <n v="1144005"/>
    <n v="0"/>
    <n v="0"/>
    <n v="0"/>
    <n v="0"/>
    <n v="1151205"/>
    <s v="El Proyecto contó contrato de Obras celebrado con  Empresa Guzmán Reyes Construcciones S.A , y Consultorias con Danny Escobedo Sanchez. Hubo una disminución en el monto contratado debido a que fueron descontados los gastos correspondientes a a la inspección SERVIU."/>
    <n v="7200"/>
    <n v="0"/>
    <n v="0"/>
    <n v="0"/>
    <n v="0"/>
    <n v="1144005"/>
    <n v="0"/>
    <n v="0"/>
    <n v="0"/>
    <n v="0"/>
    <n v="1151205"/>
    <s v="Los gastos se cursaron conforme a contrato. Hubo una disminución en el monto contratado debido a que fueron descontados los gastos correspondientes a a la inspección SERVIU."/>
    <n v="-1"/>
    <x v="1"/>
    <n v="7200"/>
    <n v="0"/>
    <n v="0"/>
    <n v="0"/>
    <n v="0"/>
    <n v="1144006"/>
    <n v="0"/>
    <n v="0"/>
    <n v="0"/>
    <n v="0"/>
    <n v="1151206"/>
    <n v="7609"/>
    <n v="0"/>
    <n v="0"/>
    <n v="0"/>
    <n v="0"/>
    <n v="1217589"/>
    <n v="0"/>
    <n v="0"/>
    <n v="0"/>
    <n v="0"/>
    <n v="1225198"/>
    <s v="El proyecto si bien es cierto, contó con compilaciones , estas se circunscribieron dentro de las problemáticas propias de la Iniciativa de inversión, como son por ejemplo, las climáticas y hallazgos en terreno que no estaban previstos al momento de su  formulación."/>
    <n v="16408"/>
    <n v="0"/>
    <n v="0"/>
    <n v="0"/>
    <n v="370"/>
    <n v="1452026"/>
    <n v="0"/>
    <n v="0"/>
    <n v="0"/>
    <n v="0"/>
    <n v="1468804"/>
    <n v="0"/>
    <n v="7609"/>
    <n v="0"/>
    <n v="0"/>
    <n v="0"/>
    <n v="0"/>
    <n v="1232996"/>
    <n v="0"/>
    <n v="0"/>
    <n v="0"/>
    <n v="0"/>
    <n v="1240605"/>
    <n v="7609"/>
    <n v="0"/>
    <n v="0"/>
    <n v="0"/>
    <n v="0"/>
    <n v="1217588"/>
    <n v="0"/>
    <n v="0"/>
    <n v="0"/>
    <n v="0"/>
    <n v="1225197"/>
    <n v="-15.536381981530557"/>
    <n v="-16.585398732574252"/>
    <n v="-16.145578660437209"/>
    <n v="-1.2419746817077137"/>
    <m/>
    <n v="104.46768417462484"/>
    <n v="103.81889495225103"/>
    <s v="Los montos contratados y costos reales dela proyecto tuvieron variaciones respecto al monto recomendado de -15,54% y -16,59% respectivamente, por lo que se infiere que el proyecto se  ejecutó dentro  de  los  montos  recomendados, estando estos últimos sobrestimados, principalmente en el ítem consultorías. _x000a_ El proyecto  no  fue  reevaluado, pero si una disminución en el contrato de obras civiles debido a que fueron descontados los gastos correspondientes a a la inspección SERVIU. Esta modificación es inferior al 10% y por tanto se encuentra del rango considerado como aceptable."/>
    <s v="Variación entre el -10% al -20%"/>
    <s v="Variación entre el -10% al -20%"/>
    <s v="Grande"/>
    <s v="Grande"/>
    <s v="NAYSA MARIN PEREIRA"/>
    <x v="13"/>
    <s v=" "/>
    <s v=""/>
    <s v="LOURDES VELEZ"/>
    <s v="DEPARTAMENTO DE ESTUDIOS - MDS"/>
    <s v="SI"/>
    <n v="1468802"/>
    <n v="-5331"/>
    <n v="-0.36294885219382872"/>
    <s v="REBAJA MONTO CONTRATO."/>
    <x v="0"/>
    <s v="NO"/>
    <m/>
    <m/>
    <m/>
    <m/>
    <s v=" El proyecto  no  fue  reevaluado, pero si una disminución en el contrato de obras civiles debido a que fueron descontados los gastos correspondientes a a la inspección SERVIU. Esta modificación es inferior al 10% y por tanto se encuentra del rango considerado como aceptable. "/>
    <x v="0"/>
    <s v="VAN SOCIAL"/>
    <n v="4071948"/>
    <n v="4203780"/>
    <n v="3.2375659021185887"/>
    <x v="2"/>
    <s v="TIR SOCIAL"/>
    <n v="40.1"/>
    <n v="46.2"/>
    <n v="15.211970074812964"/>
    <s v="El proyecto  se  ejecutó de acuerdo a la   magnitud  recomendada. Además  y  dado que  el  costo  real  del proyecto  fue  inferior  al  valor  de  obras  recomendado, la actualización del  indicador de rentabilidad  aumenta  positivamente en un 3,24 %, por tanto,  el proyecto resulta  con una mayor rentabilidad a la estimada inicialmente."/>
    <x v="3"/>
    <s v="El proyecto se ejecutó en un plazo total de 10 meses, un 16,67% bajo el plazo total recomendado. El contrato de obras civiles tuvo 2 aumentos de plazos que totalizaron 105 días debido a daños ocasionados por lluvias y rotura de matriz durante los trabajos de excavación. No obstante, la obra se ejecutó en un plazo inferior al recomendado originalmente. _x000a_Los proyectos  de  pavimentación  que  cuentan  con una ingeniería bien desarrollada y  aprobada por  SERVIU  tienden  a no  generar  cambios  en la  magnitud  de las obras  aprobadas para el proyecto, en el caso de  este proyecto  se observa  una  sobre  estimación de  costos tanto  de los  ítem de obras  civiles  como de consultoría._x000a_El proyecto  no  fue  reevaluado, pero si una disminución en el contrato de obras civiles debido a que fueron descontados los gastos correspondientes a a la inspección SERVIU. Esta modificación es inferior al 10% y por tanto se encuentra del rango considerado como aceptable. _x000a_En relación a la magnitud, esta se mantuvo invariante, construyéndose los 11728 metros cuadrados de pavimento de la calle Arturo Prat. A la fecha el proyecto no ha presentado inconvenientes. "/>
    <s v="WALDO LOPEZ"/>
    <s v="SEREMI DE DESARROLLO SOCIAL REGION METROPOLITANA DE SANTIAGO"/>
    <s v="LOURDES VELEZ"/>
    <s v="DEPARTAMENTO DE ESTUDIOS - MDS"/>
  </r>
  <r>
    <s v="30070237-0"/>
    <s v="REPOSICION CENTRO DE EVENTOS RECINTO MUNICIPAL, PALMILLA"/>
    <x v="7"/>
    <x v="7"/>
    <s v="COLCHAGUA"/>
    <s v="PALMILLA"/>
    <s v="6 - REGION DEL LIBERTADOR GENERAL BERNARDO O'HIGGINS"/>
    <x v="2"/>
    <x v="20"/>
    <x v="61"/>
    <x v="1"/>
    <x v="1"/>
    <s v="GOBIERNO REGIONAL - REGION DEL LIBERTADOR GENERAL BERNARDO O'HIGGINS"/>
    <s v="GOBIERNO REGIONAL"/>
    <s v="GOBIERNO REGIONAL"/>
    <s v="FINALIZADO"/>
    <x v="1"/>
    <s v="PERFIL"/>
    <s v="EL RECINTO RAMADA OFICIAL SE ENCUENTRA MUY DETERIORADO, PRODUCTO DE LOS AÑOS, NO CUENTA ACTUALMENTE CON LAS CONDICIONES DE SEGURIDAD Y LAS DEPENDENCIAS NECESARIAS PARA REALIZAR EVENTOS DE CARACTER MASIVO."/>
    <s v="COMPRENDE LA CONSTRUCCION DE UN CENTRO DE EVENTOS EN EL RECINTO COMPLEJO DEPORTIVO MUNICIPAL, LA MATERIALIDAD DEL EDIFICIO SE COMPONE DE UNA ESTRUCTURA MIXTA DE ALBAÑILERIA REFORZADA, ESTUCADA Y PINTADA,  Y ESTRUCTURA METÁLICA EN EL VOLUMEN CENTRAL, REVESTIDA CON TINGLADO DE FIBROCEMENTO DE 6 MM. LA ESTRUCTURA DE TECHUMBRE SERA EN BASE A CERCHAS METALICAS CON CUBIERTA EN PLANCHAS CONTINUAS DE ZINC ALUM DE 0,4 MM CON ENTRADAS DE LUZ)._x000a_EL PROGRAMA ARQUITECTONICO SE ENCUENTRA ENMARCADO EN UNA SUPERFICIE DE 1511 M2 CUENTA CON LOS RECINTOS SIGUIENTES: ESPACIO MULTIUSO-ZONA DE ASIENTOS MOVILES, BOLETERIA, SALA 1OS AUXILIOS, COCINA, PATIO DE SERVICIOS, ESCENARIO, CAMARINES, SERVICIOS HIGIENICOS DAMAS Y VARONES, PLAZA DE ANTESALA, PATIO DE DESGARGA, AREA LIBRE, ETC."/>
    <n v="11546"/>
    <s v=" "/>
    <s v=" "/>
    <s v=" "/>
    <n v="15"/>
    <n v="20"/>
    <s v="Corresponde a contratación de la Asesoría de Inspección Técnica. Termina su contrato con la Recepción Provisoria de la Obras Civiles (15 de Septiembre de 2017). La primera etapa de la asesoría tiene un tiempo de duración mayor a lo estimado en la ficha idi, debido a: complementos al diseño, reclamos al proceso de licitación, autorizaciones de adjudicación de las Obras Civiles por parte del GORE, firmas de contrato, etc. que ampliaron los plazo de esta etapa._x000a_DE ACUERDO AL BIP, CONSULTORIA TIENE EL PLAZO DE 350 DIAS, 15 MESES, ENTRE 7-1-2017 Y 2-4-2018."/>
    <n v="33.333333333333329"/>
    <n v="2"/>
    <n v="11"/>
    <s v="Primer contrato corresponde a la emisión de Orden de Compra._x000a_Término último contrato corresponde a Recepción Provisoria de Estantería (Sin Observaciones)._x000a_El retrazo obedece a que la estantería hubo que licitarla en dos oportunidades, además hubo que realizar la planimetría y especificaciones técnicas del mueble (estas no estaban bien definidas)._x000a_DE ACUERDO AL BIP, EQUIPAMIENTO TIENE DOS PLAZOS: 365 DIAS, 12 MESES, ENTRE 7-1-2017 Y 7-1-2018; Y 4 MESES ENTRE 12-7-18 Y 9-11-18; ES DECIR 16 MESES. "/>
    <n v="450"/>
    <n v="2"/>
    <n v="18"/>
    <s v="Primer contrato corresponde a la emisión de Orden de Compra._x000a_Término del último contrato Recepción Provisoria de Caseta Generador (Sin Observaciones)._x000a_Los retrasos obedecen a que se licitó reiteradas veces (5 licitaciones) el grupo electrógeno y la caseta de resguardo, la cual no tenía oferentes, por lo que se declaró desierta en varias oportunidades.  _x000a_DE ACUERDO AL BIP, EQUIPOS TIENE EL PLAZO DE 365 DIAS, 12 MESES, ENTRE 7-1-2017 Y 7-1-2018"/>
    <n v="800"/>
    <m/>
    <m/>
    <m/>
    <m/>
    <n v="15"/>
    <n v="26"/>
    <s v="Primer y último Gasto corresponden a la emisión de ordenes de compra de artículos de oficina principalmente. La ampliación obedece a que las primeras compras se realizaron con el inicio del contrato del ATO y la últimas compras con las adquisiciones de los equipos._x000a_EN EL BIP SOLO SE APRECIA LA ASIGNACION  DE FECHA 29/04/2015, POR M$2.060; PERO NO SE ENCUENTRA REGISTRADO EL GASTO. _x000a_EN TODO CASO, SI SE HUBIERA EFECTUADO UN GASTO ADM, TENDRIA QUE REFLEJARSE CON ANTERIORIDAD A LA FECHA DEL CONTRATO DE OBRAS CIVILES QUE COMENZO EL 23-11-2016, CON EL OBJETO DE FINANCIAR LA LICITACION DEL PROYECTO._x000a_SE VA A CONSIDERAR EN ESTE ANALISIS QUE TAL GASTO SE MATERIALIZO EL 23/11/2016."/>
    <n v="73.333333333333343"/>
    <n v="12"/>
    <n v="10"/>
    <s v="Término del contrato corresponde a Recepción Provisoria (Sin Observaciones). El plazo del contrato tiene una duración de 300 días a partir del Acta de Entrega de Terreno (23 de Noviembre de 2016), sin embargo la entrega provisoria se realizó el 15 de Septiembre de 2017, por lo cual la obras se efectuaron en un plazo de 296 días._x000a_DE ACUERDO AL BIP, OBRAS CIVILES TIENE EL PLAZO DE 300 DIAS, 10 MESES, ENTRE 23-11-2016 Y 19-9-2017."/>
    <n v="-16.666666666666664"/>
    <s v="Variación de -30% a -0%"/>
    <n v="1"/>
    <n v="46"/>
    <m/>
    <m/>
    <m/>
    <m/>
    <m/>
    <m/>
    <m/>
    <m/>
    <m/>
    <m/>
    <m/>
    <m/>
    <n v="17"/>
    <n v="17"/>
    <n v="35"/>
    <n v="36"/>
    <n v="1"/>
    <s v="Los plazos se ven aumentados por la duración de la 1a Etapa de la Asesoría de Inspección Técnica, ya que se realizaron complementos al diseño y las el tiempo que transcurre hasta la adjudicación._x000a_Existen además aumentos en la adquisición de equipos y equipamientos, ya que algunos bienes se debieron licitar en mas de una oportunidad, es el caso del generador y la caseta de resguardo, estantería de muebles, etc._x000a_PLAZO ORIGINAL:_x000a_LOS PLAZOS ORIGINALMENTE APROBADOS FUERON LOS SIGUIENTES: GTOS ADM Y CONSULTORIAS POR 15 MESES.  LAS OBRAS CIVILES 12 MESES, Y LOS EQUIPOS Y EQUIPAMIENTOS 2 MESES; TODOS ESTOS PLAZOS SE TRASLAPAN, POR LO TANTO, _x000a_ EL PLAZO TOTAL ES DE 15  MESES._x000a_PLAZOS REALES:_x000a_DE ACUERDO AL BIP, EQUIPOS TIENE EL PLAZO DE 365 DIAS, 12 MESES, ENTRE 7-1-2017 Y 7-1-2018_x000a_DE ACUERDO AL BIP, EQUIPAMIENTO TIENE DOS PLAZOS: 365 DIAS, 12 MESES, ENTRE 7-1-2017 Y 7-1-2018; Y 4 MESES ENTRE 12-7-18 Y 9-11-18; ES DECIR 16 MESES_x000a_DE ACUERDO AL BIP, OBRAS CIVILES TIENE EL PLAZO DE 300 DIAS, 10 MESES, ENTRE 23-11-2016 Y 19-9-2017._x000a_SE VA A CONSIDERAR EN ESTE ANALISIS QUE EL GASTO ADMINISTR SE MATERIALIZO EL 23/11/2016._x000a_DE ACUERDO AL BIP, CONSULTORIA TIENE EL PLAZO DE 350 DIAS, 15 MESES, ENTRE 7-1-2017 Y 2-4-2018._x000a_EN CONCLUSION, EL PLAZO TOTAL CON TIEMPOS MUERTOS /23-11-2016 Y 9-11-2018) ES DE 716 DIAS, 23,86 MESES; LOS TIEMPOS MUERTOS SE PRODUCEN ENTRE EL FIN DE LA CONSULTORIA Y EL ULTIMO EQUIPAMIENTO (2-4-2018 Y 12-7-2018), 101 DIAS, 3,36 MESES;  EL PLAZO TOTAL SIN TIEMPOS MUERTOS, ES DE 615 DIAS, 20,5 MESES."/>
    <n v="105.88235294117645"/>
    <n v="111.76470588235294"/>
    <s v="CON RELACIÓN A LAS OBRAS CIVILES LA VARIACIÓN CORRESPONDE A UNA AMPLIACIÓN DE PLAZO POR 46 DÍAS ADICIONALES A LOS 300 DÍAS DE PLAZO INICIAL, DICHO AUMENTO FUE POR AUMENTO DE OBRAS Y OBRAS EXTRAORDINARIAS DURANTE LA EJECUCIÓN, AÚN ASÍ EL PROYECTO SE EJECUTO EN UN MENOR PLAZO._x000a__x000a_LAS CONSULTORÍAS Corresponde a contratación de la Asesoría de Inspección Técnica. La primera etapa de la asesoría tiene un tiempo de duración mayor a lo estimado debido a complementos al diseño, reclamos al proceso de licitación, autorizaciones de adjudicación de las Obras Civiles por parte del GORE, firmas de contrato, etc. que ampliaron los plazo de esta etapa._x000a__x000a_cON RELACIÓN A LOS EQUIPOS ExistIERON retrasos en su adquisición, ya que algunos bienes se debieron licitar en más de una oportunidad (5 licitaciones) es el caso del generador y la caseta de resguardo ya que no existieron oferentes, por lo que se declaró desierta en varias oportunidades"/>
    <s v="Variación &gt; al 100%"/>
    <s v="Tres años"/>
    <s v="23/11/2016"/>
    <n v="991416"/>
    <n v="1074"/>
    <n v="992490"/>
    <n v="0"/>
    <n v="992490"/>
    <s v="1.-RATE ORIGINAL: LO APROBADO ORIGINALMENTE 9-5-2014, EN LA FICHA IDI 2014 ( MONEDA 21-12 2012): _x000a_GTOS ADM M$ 2000; OBRAS CIVILES M$ 867.203; CONSULTORIA M$ 20.003; EQUIPOS M$ 23.003; EQUIPAMIENTO: M$17.627; TOTAL M$ 929.836._x000a_2.-REEVALUACION: LO APROBADO EN LA REEVALUACION DE FECHA 14-10-2016, EN LA FICHA IDI 2016 (MONEDA 21-12 2014): _x000a_GTOS ADM M$ 2.157; OBRAS CIVILES M$ 893.309; CONSULTORIA M$ 21.552; EQUIPOS M$ 24.786; EQUIPAMIENTO: M$18.993; TOTAL M$ 960.797._x000a_DE ACUERDO  A LOS ANTECEDENTES, SE REALIZARON MODIFICACIONES AL PRESUPUESTO ORIGINAL, DURANTE EL PROCESO DE LICITACION, EN RELACION A DOS TIPOS DE SITUACIONES, CON LAS CUALES SE PRETENDE MEJORAR EL PROYECTO:_x000a_2.1.-PARTIDAS QUE SE DISMINUYERON (M$ 36.235)) EN EL PRESUPUESTO OFERTADO (FORMATO Nº 8 DE LA PROPUESTA): VENTANAS TIPOS V-V´-V9, EN ALAMO, AREA VERDE EN PATIO DE LUZ, CORTINA VEGETAL_x000a_2.2.-PARTIDAS NUEVAS QUE SE INCORPORARON (M$ 25.578), POR LA VIA DE LAS ACLARACIONES: VENTANAS TIPOS V-V`-V9 EN ALUMINIO, DESVIO DE CANAL DE RIEGO, SOLUCION EVACUACION DE AGUAS LLUVIAS._x000a_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_x000a_3.-OBRAS EXTRAORD: LUEGO, RESPECTO A LAS OBRAS CIVILES,  EL 23-5-2017, EL GORE APRUEBA UN AUMENTO DE OBRA POR $ 37.478.963, CON LO CUAL EL CONTRATO  PASA DE $ 893.306.421 A $ 930.785.384, DURANTE LA EJECUCION DEL CONTRATO,  DE ACUERDO A LOS SIGUIENTES CONCEPTOS:_x000a_-DISMINUCION OBRAS EN LA CUBIERTA, POR $ 15.715.920, CORRESPONDIENTE A: PLANCHAS ZINC ALUM Y AISLACION HIDRICA._x000a_-OBRAS EXTRAORDINARIAS POR $ 36.810.982, CORRESPONDIENTE A : CUBIERTA DE PV4 ZINC ALUM, PANELES OSB 15 MM, FIELTRO 15 LIBRAS._x000a_LA DIFERENCIA ES UN AUMENTO DE COSTO DE $ 21.095.062, AL CUAL HAY QUE AGREGAR GTOS GENERALES Y UTILIDADES POR 49,3% DEL COSTO DIRECTO, Y ADEMAS EL 19% DEL IVA, TODO LO CUAL DA UNA CIFRA DE 37.478.964._x000a_CON ESTE AUMENTO, EL CONTRATO AUMENTA A$ 930.785.384.-"/>
    <s v="BIP &gt; SIGFE"/>
    <x v="1"/>
    <n v="1511"/>
    <n v="1514"/>
    <n v="100.198544010589"/>
    <s v="SEGUN INFORMACION DE LA UNIDAD TECNICA,  EN EL Permiso de Edificación la superficie real del Edificio ES 1.514 M2,  PRACTICAMENTE IGUAL A LO APROBADO, 1.511 M2"/>
    <s v="SEGUN INFORMACION DE LA UNIDAD TECNICA,  EN EL Permiso de Edificación la superficie real del Edificio FIGURA EN 1.514 M2,  PRACTICAMENTE IGUAL A LO APROBADO ORIGINALMENTE, 1.511 M2."/>
    <x v="0"/>
    <s v="Sin Observaciones"/>
    <s v="15/09/2017"/>
    <s v="Sin Observaciones"/>
    <s v="22/11/2018"/>
    <s v="SI"/>
    <s v="15/09/2017"/>
    <s v=""/>
    <s v=""/>
    <x v="0"/>
    <s v=""/>
    <s v="ARIEL ORELLANA  ACEVEDO"/>
    <x v="113"/>
    <s v="PATRICIA VALENZUELA M."/>
    <s v="SEREMI DE DESARROLLO SOCIAL REGION DEL LIBERTADOR GENERAL BERNARDO O'HIGGINS"/>
    <s v="LOURDES VELEZ"/>
    <s v="DEPARTAMENTO DE ESTUDIOS - MDS"/>
    <s v="09/05/2014"/>
    <s v="30/01/2015"/>
    <n v="266"/>
    <s v="29/04/2015"/>
    <n v="89"/>
    <d v="2016-04-22T00:00:00"/>
    <n v="359"/>
    <s v="23/11/2016"/>
    <n v="215"/>
    <s v="23/11/2016"/>
    <n v="215"/>
    <s v="23/11/2016"/>
    <n v="0"/>
    <s v="01/12/2016"/>
    <n v="8"/>
    <n v="937"/>
    <n v="671"/>
    <s v="SIN OBSERVACIONES"/>
    <s v="A SUMA ALZADA SIN REAJUSTE"/>
    <n v="1"/>
    <s v=""/>
    <s v=""/>
    <s v=""/>
    <s v=""/>
    <s v="SI"/>
    <s v="MUNICIPIO"/>
    <s v="SI"/>
    <s v="MUNICIPIO"/>
    <s v="AMBAS ETAPAS LAS FORMULO Y POSTULO EL MUNICIPIO, Y ADEMAS FUE UNIDAD TECNICA."/>
    <n v="20003"/>
    <n v="17627"/>
    <n v="23003"/>
    <n v="0"/>
    <n v="2000"/>
    <n v="867203"/>
    <n v="0"/>
    <n v="0"/>
    <n v="0"/>
    <n v="0"/>
    <n v="929836"/>
    <n v="20605"/>
    <n v="18158"/>
    <n v="23696"/>
    <n v="0"/>
    <n v="2060"/>
    <n v="893314"/>
    <n v="0"/>
    <n v="0"/>
    <n v="0"/>
    <n v="0"/>
    <n v="957833"/>
    <s v="1.-RATE INICIAL: LO APROBADO ORIGINALMENTE 9-5-2014, EN LA FICHA IDI 2014 ( MONEDA 21-12 2012): _x000a_GTOS ADM M$ 2.000; OBRAS CIVILES M$ 867.203; CONSULTORIA M$ 20.003; EQUIPOS M$ 23.003; EQUIPAMIENTO: M$17.627; TOTAL M$ 929.836._x000a_2.-REEVALUACION: LO APROBADO EN LA REEVALUACION DE FECHA 14-10-2016, EN LA FICHA IDI 2016 (MONEDA 21-12 2014): _x000a_GTOS ADM M$ 2.157; OBRAS CIVILES M$ 893.309; CONSULTORIA M$ 21.552; EQUIPOS M$ 24.786; EQUIPAMIENTO: M$18.993; TOTAL M$ 960.797._x000a_DE ACUERDO  A LOS ANTECEDENTES, SE REALIZARON MODIFICACIONES AL PRESUPUESTO ORIGINAL, DURANTE EL PROCESO DE LICITACION, EN RELACION A DOS TIPOS DE SITUACIONES, CON LAS CUALES SE PRETENDE MEJORAR EL PROYECTO:_x000a_2.1.-PARTIDAS QUE SE DISMINUYERON (M$ 36.235)) EN EL PRESUPUESTO OFERTADO (FORMATO Nº 8 DE LA PROPUESTA): VENTANAS TIPOS V-V´-V9, EN ALAMO, AREA VERDE EN PATIO DE LUZ, CORTINA VEGETAL_x000a_2.2.-PARTIDAS NUEVAS QUE SE INCORPORARON (M$ 25.578), POR LA VIA DE LAS ACLARACIONES: VENTANAS TIPOS V-V`-V9 EN ALUMINIO, DESVIO DE CANAL DE RIEGO, SOLUCION EVACUACION DE AGUAS LLUVIAS._x000a_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_x000a_3.-AUMENTO OBRA: LUEGO, RESPECTO A LAS OBRAS CIVILES,  EL 23-5-2017, EL GORE APRUEBA UN AUMENTO DE OBRA POR $ 37.478.963, CON LO CUAL EL CONTRATO  PASA DE $ 893.306.421 A $ 930.785.384, DURANTE LA EJECUCION DEL CONTRATO,  DE ACUERDO A LOS SIGUIENTES CONCEPTOS:_x000a_-DISMINUCION OBRAS EN LA CUBIERTA, POR $ 15.715.920, CORRESPONDIENTE A: PLANCHAS ZINC ALUM Y AISLACION HIDRICA._x000a_-OBRAS EXTRAORDINARIAS POR $ 36.810.982, CORRESPONDIENTE A : CUBIERTA DE PV4 ZINC ALUM, PANELES OSB 15 MM, FIELTRO 15 LIBRAS._x000a_LA DIFERENCIA ES UN AUMENTO DE COSTO DE $ 21.095.062, AL CUAL HAY QUE AGREGAR GTOS GENERALES Y UTILIDADES POR 49,3% DEL COSTO DIRECTO, Y ADEMAS EL 19% DEL IVA, TODO LO CUAL DA UNA CIFRA DE 37.478.964._x000a_CON ESTE AUMENTO, EL CONTRATO AUMENTA A$ 930.785.384.-"/>
    <n v="21324"/>
    <n v="23985"/>
    <n v="16394"/>
    <n v="0"/>
    <n v="1074"/>
    <n v="929713"/>
    <n v="0"/>
    <n v="0"/>
    <n v="0"/>
    <n v="0"/>
    <n v="992490"/>
    <s v="SIN OBSERVACIONES"/>
    <n v="21324"/>
    <n v="23985"/>
    <n v="16394"/>
    <n v="0"/>
    <n v="1074"/>
    <n v="929713"/>
    <n v="0"/>
    <n v="0"/>
    <n v="0"/>
    <n v="0"/>
    <n v="992490"/>
    <s v=""/>
    <n v="992490"/>
    <x v="0"/>
    <n v="0"/>
    <n v="0"/>
    <n v="0"/>
    <n v="0"/>
    <n v="0"/>
    <n v="0"/>
    <n v="0"/>
    <n v="0"/>
    <n v="0"/>
    <n v="0"/>
    <n v="0"/>
    <n v="0"/>
    <n v="0"/>
    <n v="0"/>
    <n v="0"/>
    <n v="0"/>
    <n v="0"/>
    <n v="0"/>
    <n v="0"/>
    <n v="0"/>
    <n v="0"/>
    <n v="0"/>
    <s v=""/>
    <n v="24252"/>
    <n v="21372"/>
    <n v="27890"/>
    <n v="0"/>
    <n v="2425"/>
    <n v="1051409"/>
    <n v="0"/>
    <n v="0"/>
    <n v="0"/>
    <n v="0"/>
    <n v="1127348"/>
    <n v="1081095"/>
    <n v="21773"/>
    <n v="24389"/>
    <n v="16495"/>
    <n v="0"/>
    <n v="1102"/>
    <n v="982481"/>
    <n v="0"/>
    <n v="0"/>
    <n v="0"/>
    <n v="0"/>
    <n v="1046240"/>
    <n v="21773"/>
    <n v="24389"/>
    <n v="16495"/>
    <n v="0"/>
    <n v="1102"/>
    <n v="957340"/>
    <n v="0"/>
    <n v="0"/>
    <n v="0"/>
    <n v="0"/>
    <n v="1021099"/>
    <n v="-7.1945841035775953"/>
    <n v="-9.4246851903759925"/>
    <n v="-8.9469464309322007"/>
    <n v="-2.4029859305704226"/>
    <n v="-5.5495585494336748"/>
    <n v="674.43791281373842"/>
    <n v="632.32496697490092"/>
    <s v="LA VARIACIÓN DE LOS MONTOS CONTRATADOS Y COSTOS REALES SE EXPLICA POR CUANTO EL PROYECTO FUE REEVALUADO YA QUE SE REALIZARON MODIFICACIONES AL PRESUPUESTO ORIGINAL, DURANTE EL PROCESO DE LICITACIÓN, EN RELACIÓN A DOS TIPOS DE SITUACIONES, CON LAS CUALES SE PRETENDE MEJORAR EL PROYECTO:_x000a_- PARTIDAS QUE SE DISMINUYERON (M$ 36.235)) EN EL PRESUPUESTO OFERTADO: VENTANAS TIPOS V-V´-V9, EN ALAMO, AREA VERDE EN PATIO DE LUZ, CORTINA VEGETAL_x000a_-PARTIDAS NUEVAS QUE SE INCORPORARON (M$ 25.578), POR LA VIA DE LAS ACLARACIONES: VENTANAS TIPOS V-V`-V9 EN ALUMINIO, DESVÍO DE CANAL DE RIEGO, SOLUCION EVACUACIÓN DE AGUAS LLUVIAS._x000a__x000a_LAS MODIFICACIONES ARROJAN UNA DISMINUCION NETA DE M$ 10.657, LA CUAL SE COMPENSA CON LOS MAYORES PRECIOS UNITARIOS DE ALGUNAS PARTIDAS OFERTADAS POR EL CONTRATISTA, DEBIDO A LA ANTIGÜEDAD DEL PRESUPUESTO OFICIAL (M$ 867.200.604),  CON LO CUAL EL MONTO FINAL DE LA OFERTA, SE SITÚA SÓLO UN 3% POR SOBRE EL MONTO OFICIAL, Y LOS INDICADORES DE COSTO EFICIENCIA, NO SE VEN ALTERADOS._x000a_- ADEMÁS EXISTIERON OBRAS EXTRAORDINARIAS: EL GORE APRUEBA UN AUMENTO DE OBRA POR $ 37.478.963, CON LO CUAL EL CONTRATO  PASA DE $ 893.306.421 A $ 930.785.384 (EN VALORES NOMINALES) DURANTE LA EJECUCIÓN DEL CONTRATO,  DE ACUERDO A LOS SIGUIENTES CONCEPTOS:_x000a_-DISMINUCIÓN OBRAS EN LA CUBIERTA, POR $ 15.715.920, CORRESPONDIENTE A: PLANCHAS ZINC ALUM Y AISLACIÓN HÍDRICA._x000a_-OBRAS EXTRAORDINARIAS POR $ 36.810.982, CORRESPONDIENTE A : CUBIERTA DE PV4 ZINC ALUM, PANELES OSB 15 MM, FIELTRO 15 LIBRAS._x000a__x000a_AÚN CON ESTAS MODIFICACIONES DE CONTRATO EL PROYECTO SE ENCUENTRA DENTRO DEL RANGO ACEPTABLE DE VARIACIÓN DE +- 10% DEL MONTO RECOMENDADO."/>
    <s v="Variación de 0 a +-10%"/>
    <s v="Variación de 0 a +-10%"/>
    <s v="Mediano"/>
    <s v="Mediano"/>
    <s v="JUAN ANTONIO LOBOS"/>
    <x v="8"/>
    <s v="PATRICIA VALENZUELA M."/>
    <s v="SEREMI DE DESARROLLO SOCIAL REGION DEL LIBERTADOR GENERAL BERNARDO O'HIGGINS"/>
    <s v="LOURDES VELEZ"/>
    <s v="DEPARTAMENTO DE ESTUDIOS - MDS"/>
    <s v="SI"/>
    <n v="1127344"/>
    <n v="-133872"/>
    <n v="-11.874991129593097"/>
    <s v="Las  modificaciones corresponden al aumento de partida de las obras civiles con respecto al contrato original que se realizó en Mayo del 2017, por un total adicional de $37.478.963.-Los valores de las demás asignaciones se mantuvieron levemente inferiores a los montos indicados por el Convenio (Moneda IDI 2013)."/>
    <x v="0"/>
    <s v="SI"/>
    <n v="1"/>
    <n v="1127348"/>
    <n v="1081095"/>
    <n v="-4.1028147475313688"/>
    <s v="1.-REEVALUACION:_x000a_LA INICIATIVA FUE REEVALUADA EL 14/10/2016, ANTES DE FORMALIZAR EL CONTRATO, Y DURANTE LA LICITACION,  A SOLICITUD DEL GOBIERNO REGIONAL DE O´HIGGINS (ORD N° 1572 DEL 12/9/2016), CON EL OBJETO DE QUE SEA ANALIZADA LA PROPUESTA DE ADJUDICACION DE LAS OBRAS DE REPOSICION CENTRO EVENTOS RECINTO MUNICIPAL EN PALMILLA, A LA EMPRESA CONSTRUCTORA RENE CORVALAN, POR UN MONTO DE $ 893.306.421 (IVA INCLUIDO)._x000a_DE ACUERDO  A LOS ANTECEDENTES, SE REALIZARON MODIFICACIONES AL PRESUPUESTO ORIGINAL, DURANTE EL PROCESO DE LICITACION, EN RELACION A DOS TIPOS DE SITUACIONES, CON LAS CUALES SE PRETENDE MEJORAR EL PROYECTO:_x000a_1.-PARTIDAS QUE SE DISMINUYERON (M$ 36.235)) EN EL PRESUPUESTO OFERTADO (FORMATO Nº 8 DE LA PROPUESTA): VENTANAS TIPOS V-V´-V9, EN ALAMO, AREA VERDE EN PATIO DE LUZ, CORTINA VEGETAL_x000a_2.-PARTIDAS NUEVAS QUE SE INCORPORARON (M$ 25.578), POR LA VIA DE LAS ACLARACIONES: VENTANAS TIPOS V-V`-V9 EN ALUMINIO, DESVIO DE CANAL DE RIEGO, SOLUCION EVACUACION DE AGUAS LLUVIAS._x000a_LAS MODIFICACIONES ARROJAN UNA DISMINUCION NETA DE M$ 10.657, LA CUAL SE COMPENSA CON LOS MAYORES PRECIOS UNITARIOS DE ALGUNAS PARTIDAS OFERTADAS POR EL CONTRATISTA, DEBIDO A LA ANTIGÜEDAD DEL PRESUPUESTO OFICIAL (M$ 867.200.604),  CON LO CUAL EL MONTO FINAL DE LA OFERTA, SE SITUA SÓLO UN 3% POR SOBRE EL MONTO OFICIAL, Y LOS INDICADORES DE COSTO EFICIENCIA, NO SE VEN ALTERADOS._x000a_2.-AUMENTO MENOR AL 10%:_x000a_EL GORE APROBO OBRAS EXTRAORDINARIAS EL 23/5/2017, DURANTE LA EJECUCION DEL CONTRATO, POR $ 37.478.963, DE ACUERDO A LOS SIGUIENTES CONCEPTOS:_x000a_-DISMINUCION OBRAS EN LA CUBIERTA, POR $ 15.715.920, CORRESPONDIENTE A: PLANCHAS ZINC ALUM Y AISLACION HIDRICA._x000a_-OBRAS EXTRAORDINARIAS POR $ 36.810.982, CORRESPONDIENTE A : CUBIERTA DE PV4 ZINC ALUM, PANELES OSB 15 MM, FIELTRO 15 LIBRAS._x000a_LA DIFERENCIA ES UN AUMENTO DE COSTO DE $ 21.095.062, AL CUAL HAY QUE AGREGAR GTOS GENERALES Y UTILIDADES POR 49,3% DEL COSTO DIRECTO, Y ADEMAS EL 19% DEL IVA, TODO LO CUAL DA UNA CIFRA DE 37.478.964._x000a_CON ESTE INCREMENTO, EL CONTRATO AUMENTA A$ 930.785.384.-"/>
    <x v="1"/>
    <s v="VALOR ACTUALIZADO COSTOS INV. OPER. Y MANTEN."/>
    <n v="734786"/>
    <n v="780027"/>
    <n v="6.1570307545326219"/>
    <x v="2"/>
    <s v="COSTO ANUAL EQUIVALENTE"/>
    <n v="64062"/>
    <n v="68006"/>
    <n v="6.1565358558896"/>
    <s v="EL RATE RS, DADO POR EL SISTEMA EL 16/9/2016, SEÑALABA LO SIGUIENTE:_x000a_LA ALTERNATIVA SELECCIONADA EN EL TERRENO ACTUAL, CON ESTRUCTURA DE  ALBAÑILERIA REFORZADA Y METALICA: LOS COSTOS DE INVERSION ESTIMADOS ASCIENDEN A M$ 867.201. LA INVERSION SOCIAL DE ESTA ALTERNATIVA SE ESTIMA EN M$ 679.521. LOS COSTOS DE MANTENCIÓN Y OPERACIÓN ANUALES, CORRESPONDEN A M$ 1.047 Y M$ 962, RESPECTIVAMENTE.-_x000a_LOS INDICADORES DE RESULTADO SON: VAC DE M$ 734.786, Y CAE ES DE M$ 64.062._x000a_CON UNA INVERSION DE $ 930.785.384, LOS INDICADORES DE RESULTADO SON: VAC DE M$ 780.027, Y CAE ES DE M$ 68.006.."/>
    <x v="3"/>
    <s v="DURANTE EL PROCESO DE LICITACION, LA UNIDAD TECNICA INTRODUJO CAMBIOS EN LAS CONDICIONES TECNICAS DEL PROYECTO, LAS CUALES FUERON DADAS A CONOCER EN LA SOLICITUD DE REEVALUACION PARA ADJUDICAR AL CONTRATISTA . LA MODIFICACION MAS RELEVANTE, ES QUIZAS LA DE UN CANAL DE REGADIO QUE PASA POR EL TERRENO MUNICIPAL, Y NO PERMITE EL EMPLAZAMIENTO DEL CENTRO DE EVENTOS. _x000a_ESTO SE DEBE A QUE EL MUNICIPIO AUMENTO LA SUPERFICIE DE LA CANCHA DE FUTBOL, CON LO QUE OCUPO EL ESPACIO QUE SE HABIA DESTINADO PREVIAMENTE POR DISEÑO AL CENTRO DE EVENTOS._x000a_LO ANTERIOR OBLIGO AL DESPLAZAMIENTO DEL CENTRO DE EVENTOS, CON LO CUAL UN VERTICE DEL EDIFICIO QUEDARIA SOBRE EL CANAL DE REGADIO. ELLO  HIZO  NECESARIO MODIFICAR LA TRAYECTORIA DEL CANAL EN EL PREDIO._x000a_CABE SEÑALAR QUE EL DISEÑO FUE LICITADO POR EL PROPIO MUNICIPIO, Y TAMBIEN ES LA UNIDAD TECNICA DE LA ETAPA DE EJECUCION. SIN EMBARGO, EL MISMO MUNICIPIO AUTORIZA MOVER EL RECINTO QUEDANDO SOBRE EL CANAL._x000a_ESTA SITUACIÓN EN QUE UN MUNICIPIO  PROVOCA INTERFERENCIAS ENTRE PROYECTOS, SUELE OCURRIR MUY A MENUDO YA QUE LOS MUNICIPIOS REALIZAN OBRAS CON RECURSOS DEL FRIL, POR EJEMPLO, QUE INTERFIEREN POSTERIORMENTE CON DISEÑOS APROBADOS POR LOS PROPIOS MUNICIPIOS. EN OCASIONES QUEDANDO LOS DISEÑOS TOTALMENTE INVALIDADOS."/>
    <s v="PATRICIA VALENZUELA M."/>
    <s v="SEREMI DE DESARROLLO SOCIAL REGION DEL LIBERTADOR GENERAL BERNARDO O'HIGGINS"/>
    <s v="LOURDES VELEZ"/>
    <s v="DEPARTAMENTO DE ESTUDIOS - MDS"/>
  </r>
  <r>
    <s v="30429525-0"/>
    <s v="CONSTRUCCION CENTRO COMUNITARIO DE SALUD AYTUE, QUELLON"/>
    <x v="6"/>
    <x v="6"/>
    <s v="CHILOE"/>
    <s v="QUELLON"/>
    <s v="10 - REGION DE LOS LAGOS"/>
    <x v="1"/>
    <x v="1"/>
    <x v="1"/>
    <x v="0"/>
    <x v="0"/>
    <s v="MINISTERIO DE SALUD"/>
    <s v="MINISTERIO DE SALUD"/>
    <s v="MINISTERIO"/>
    <s v="FINALIZADO"/>
    <x v="0"/>
    <s v="PERFIL"/>
    <s v="EL SECTOR DE AYTUE PRESENTA UNA VULNERABILIDAD SOCIAL Y DE RIESGOS EN SUS CONDICIONES DE SALUD, QUE REQUIERE LA PERMANENCIA DE UN EQUIPO PROFESIONAL PARA REFORZAR ACTIVIDADES DE PROMOCIÓN Y PREVENCIÓN CON LA COMUNIDAD."/>
    <s v="LA ETAPA CONSISTE EN LA CONSTRUCCIÓN Y EQUIPAMIENTO DEL CENTRO COMUNITARIO DE SALUD FAMILIAR EN SECTOR AYTUE DE QUELLON, EL TAMAÑO DEL ESTABLECIMIENTO SERÁ DE 237 M2, Y CONTARÁ CON:_x000a_- 1 BOX MULTIPROPOSITO_x000a_- 1 BOX DE CONSULTA Y EXAMEN_x000a_- 1 BOX DE PROCEDIMIENTOS_x000a_- 1 BOX GINECO OBTETRICO_x000a_- 1 BOX DENTAL_x000a_- BOTIQUIN_x000a_- SOME_x000a_- SALA MULTIUSO_x000a_- DESPACHO Y BODEGA PNAC_x000a_OTROS RECINTOS MENORES COMO REAS, TABLERO ELÉCTRICO, ASEO, SERVICIOS HIGIÉNICOS._x000a_COMPRENDE TAMBIEN LAS CONSULTORIAS DE REVISOR INDEPENDIENTE DE ARQUITECTURA E INGENIERIA E INSPECCION TECNICA OBRAS_x000a_ADEMAS DE LOS EQUIPOS Y EQUIPAMIENTO DE CADA UNO DE ESTOS RECINTOS"/>
    <n v="4113"/>
    <s v=" "/>
    <s v=" "/>
    <s v=" "/>
    <n v="6"/>
    <n v="14"/>
    <s v="La variación en el plazo recomendado y real se origina debido a que en el mes de febrero de 2017 se cancela la consultoría correspondiente al revisor independiente  y posteriormente,  en el mes de octubre se contrata el Asesor técnico de Obra por un período de seis meses."/>
    <n v="133.33333333333334"/>
    <n v="4"/>
    <n v="3"/>
    <s v="La diferencia en el plazo recomendado y final se debe a que con posterioridad al término del proceso de equipamiento se recepcionaron facturas pendientes y la gestión de pago se realizo en un plazo mayor."/>
    <n v="-25"/>
    <n v="4"/>
    <n v="3"/>
    <s v="La diferencia en el plazo recomendado y final se debe a que con posterioridad al término del proceso de equipamiento se recepcionaron facturas pendientes y la gestión de pago se realizo en un plazo mayor."/>
    <n v="-25"/>
    <m/>
    <m/>
    <m/>
    <m/>
    <n v="6"/>
    <n v="13"/>
    <s v="Los gastos administrativos se concentraron en un mes"/>
    <n v="116.66666666666666"/>
    <n v="7"/>
    <n v="8"/>
    <s v="Mediante Res Exenta 1294 de fecha 28 de diciembre de 2017, se aprueba la nota de cambio N°1, por un monto de $10.747.052 correspondiente a un 2,51% del contrato inicial y un incremento de 15 días adicionales al plazo contractual original. Esta Nota de cambio corresponde al cuello de acceso al CECOSF, el cual no estaba contemplado en el contrato._x000a_Mediante Res Exenta 1977 de fecha 14 de febrero de 2018, se aprueba la nota de cambio N°2, por un monto de $14.190.406 correspondiente a un 3,711% del contrato inicial y un incremento de 31 días adicionales al plazo contractual vigente.  Lo anterior, originado en la necesidad de incorporar refuerzos estructurales, ventana plomada en box dental, bancas para las salas de espera,  ducha ginecológica y by pass en estanque de agua.  Todo lo anterior no estaba considerado en el contrato original._x000a_Ambas modificaciones fueron necesarias para el buen funcionamiento del dispositivo médico."/>
    <n v="14.285714285714279"/>
    <s v="Variación de 0 a 30%"/>
    <n v="2"/>
    <n v="46"/>
    <m/>
    <m/>
    <m/>
    <m/>
    <m/>
    <m/>
    <m/>
    <m/>
    <n v="2"/>
    <n v="0"/>
    <s v="No se incurrió en gastos con cargo a este ítem dado que el permiso de edificación fue cancelado por la Municipalidad de Quellón."/>
    <n v="-100"/>
    <n v="10"/>
    <n v="10"/>
    <n v="19"/>
    <n v="19"/>
    <n v="0"/>
    <s v="La variación se produce porque se llevo a cabo tres procesos licitatorios para poder adjudicar, iniciando los gastos administrativos a fines de 2016, mas un período de 46 días de aumento de plazo para el contrato obras civiles."/>
    <n v="89.999999999999986"/>
    <n v="89.999999999999986"/>
    <s v="El proyecto tuvo una duración de 19 meses, registrando un 90% por sobre el plazo total original recomendado.  Los ítems que mayor variación presentaron entre los plazos estimados y reales son gastos administrativos y consultorías. En el caso de los gastos administrativos, hay una inconsistencia entre el comentario del informe de la unidad técnica y lo puesto en la planilla, donde se menciona que los gastos administrativos se gastaron en solo un mes no 12 meses que están cargados. En tanto, la variación de consultorías se debe a que en el mes de febrero de 2017 se cancela la consultoría correspondiente al revisor independiente  y posteriormente,  en el mes de octubre, se contrata el asesor técnico de Obra por un período de seis meses._x000a_Las obras civiles tuvieron un aumento de plazos de 35 días para hacer unas modificaciones en la obra durante la ejecución._x000a_En el caso del ítem equipamiento y equipos, se considera como plazo la cancelación de las facturas. Hubo un retraso en la compra del equipamiento dado que no se logró coordinar la adquisición de estos artículos para hacerlos coincidir con el termino de la obra."/>
    <s v="Variación del 50% al 100%"/>
    <s v="Dos Años"/>
    <s v="04/07/2017"/>
    <n v="485689"/>
    <n v="216"/>
    <n v="485905"/>
    <n v="407810"/>
    <n v="78095"/>
    <s v="Se suscribe un contrato inicial por $382.117.759, luego, mediante Res Exenta 1294 de fecha 28 de diciembre de 2017, se aprueba la nota de cambio N°1, por un monto de $10.747.052 correspondiente a un 2,51% del contrato inicial y mediante Res Exenta 1977 de fecha 14 de febrero de 2018, se aprueba la nota de cambio N°2, por un monto de $14.190.406 correspondiente a un 3,711% del contrato inicial ."/>
    <s v="BIP &gt; SIGFE"/>
    <x v="1"/>
    <n v="272"/>
    <n v="272"/>
    <n v="100"/>
    <s v="La magnitud que se consideró en la recomendación excluye la superficie de accesos exteriores y grupo electrógeno que corresponden a 17 y 12.87 metros cuadrados respectivamente."/>
    <s v="El diseño es el elaborado por MINSAL_x000a_La magnitud que se consideró en la recomendación (242 m2) excluye la superficie de accesos exteriores y grupo electrógeno que corresponden a 17 y 12.87 metros cuadrados respectivamente.  Por lo que se ejecutó lo estimado."/>
    <x v="2"/>
    <s v="La primera recepción provisoria se realiza con fecha 22 de marzo de 2018, en ella se observa remate en pinturas interiores y exteriores  y  limpieza de restos de construcción. Luego, con fecha 24 de abril de 2018 se realiza la recepción provisoria sin observaciones."/>
    <s v="24/04/2018"/>
    <s v="Con el certificado N°35 de fecha 29 de mayo de 2018 de la Dirección de Obras de la Municipalidad de Quellón  se recepciona en forma total y definitiva la obra, con modificaciones menores en lo que corresponde a cambio de ubicación de lavamanos y lavado de la sala de procedimientos, modificaciones del tamaño y color del porcelanato en baño y sala de procedimientos."/>
    <s v="29/05/2018"/>
    <s v="SI"/>
    <s v="29/06/2018"/>
    <s v="A la fecha no se registran situaciones que afecten la normal operación del recinto."/>
    <s v=""/>
    <x v="0"/>
    <s v="A la fecha de recepción definitiva no se generaron post venta en el recinto que dieran cuenta de algún defecto en la  construcción."/>
    <s v="BERNARDITA NAVARRO VARNET"/>
    <x v="105"/>
    <s v=" "/>
    <s v=""/>
    <s v="LOURDES VELEZ"/>
    <s v="DEPARTAMENTO DE ESTUDIOS - MDS"/>
    <s v="31/03/2016"/>
    <s v="31/03/2016"/>
    <n v="0"/>
    <s v="16/11/2016"/>
    <n v="230"/>
    <s v="16/11/2016"/>
    <n v="0"/>
    <s v="21/06/2017"/>
    <n v="217"/>
    <s v="21/06/2017"/>
    <n v="217"/>
    <s v="04/07/2017"/>
    <n v="13"/>
    <d v="2017-07-31T00:00:00"/>
    <n v="27"/>
    <n v="487"/>
    <n v="487"/>
    <s v="Se realizaron dos procesos licitatorios desiertos, adjudicándose al tercer proceso."/>
    <s v="A SUMA ALZADA SIN REAJUSTE"/>
    <n v="3"/>
    <s v=""/>
    <s v=""/>
    <s v=""/>
    <s v=""/>
    <s v=""/>
    <s v=""/>
    <s v="SI"/>
    <s v="SERVICIO"/>
    <s v="Esta iniciativa formaba parte del programa de Gobierno de Michelle Bachelet el financiamiento es de MINSAL._x000a_Se postulaba directamente a ejecución de acuerdo al instructivo establecido entre MDS y MINSAL"/>
    <n v="14751"/>
    <n v="20229"/>
    <n v="39453"/>
    <n v="0"/>
    <n v="1916"/>
    <n v="384105"/>
    <n v="0"/>
    <n v="0"/>
    <n v="862"/>
    <n v="0"/>
    <n v="461316"/>
    <n v="14751"/>
    <n v="20229"/>
    <n v="39453"/>
    <n v="0"/>
    <n v="1916"/>
    <n v="384105"/>
    <n v="0"/>
    <n v="0"/>
    <n v="862"/>
    <n v="0"/>
    <n v="461316"/>
    <s v="No existen observaciones relativas al financiamiento de la inversión"/>
    <n v="11412"/>
    <n v="22887"/>
    <n v="44339"/>
    <n v="0"/>
    <n v="217"/>
    <n v="407055"/>
    <n v="0"/>
    <n v="0"/>
    <n v="0"/>
    <n v="0"/>
    <n v="485910"/>
    <s v="El monto contratado coincide con el monto gastado. La diferencia se da por el item Gastos Administrativos el cual esta debidamente ingresado al BIP como gasto"/>
    <n v="11412"/>
    <n v="22887"/>
    <n v="44339"/>
    <n v="0"/>
    <n v="217"/>
    <n v="407055"/>
    <n v="0"/>
    <n v="0"/>
    <n v="0"/>
    <n v="0"/>
    <n v="485910"/>
    <s v="Los gastos registrados en el BIP están de acuerdo a lo registrado a la fecha en el SIGFE "/>
    <n v="78100"/>
    <x v="0"/>
    <n v="11412"/>
    <n v="21114"/>
    <n v="41046"/>
    <n v="0"/>
    <n v="217"/>
    <n v="334021"/>
    <n v="0"/>
    <n v="0"/>
    <n v="0"/>
    <n v="0"/>
    <n v="407810"/>
    <n v="11568"/>
    <n v="21114"/>
    <n v="41046"/>
    <n v="0"/>
    <n v="226"/>
    <n v="341308"/>
    <n v="0"/>
    <n v="0"/>
    <n v="0"/>
    <n v="0"/>
    <n v="415262"/>
    <s v="No se presentaron situaciones importantes de destacar durante la ejecución del proyecto"/>
    <n v="16598"/>
    <n v="22762"/>
    <n v="44393"/>
    <n v="0"/>
    <n v="2156"/>
    <n v="432199"/>
    <n v="0"/>
    <n v="0"/>
    <n v="970"/>
    <n v="0"/>
    <n v="519078"/>
    <n v="0"/>
    <n v="11708"/>
    <n v="22880"/>
    <n v="44337"/>
    <n v="0"/>
    <n v="225"/>
    <n v="417638"/>
    <n v="0"/>
    <n v="0"/>
    <n v="0"/>
    <n v="0"/>
    <n v="496788"/>
    <n v="11568"/>
    <n v="22887"/>
    <n v="44337"/>
    <n v="0"/>
    <n v="225"/>
    <n v="414342"/>
    <n v="0"/>
    <n v="0"/>
    <n v="0"/>
    <n v="0"/>
    <n v="493359"/>
    <n v="-4.2941523239281914"/>
    <n v="-4.9547466854692352"/>
    <n v="-4.1316615725626393"/>
    <n v="-0.69023406362472839"/>
    <m/>
    <n v="1813.8198529411766"/>
    <n v="1523.3161764705883"/>
    <s v="El proyecto no tuvo variaciones significativas en los costos y gastos reales con los recomendados. Los ítems que mayor variación registraron en cuanto a costos reales fueron gastos administrativos y consultorías, con un -89,56% y 30,30% respectivamente. En relación el ítem consultoría, es probable que la disminución registrada sea producto de la cancelación de un contrato. _x000a_El ítem obras civiles tuvo modificaciones de contratos aumentando el valor de estos por construcción cuello de acceso al CECOSF, incorporación de refuerzos estructurales, ventana plomada en box dental, bancas para las salas de espera, ducha ginecológica y by pass en estanque de agua, aspectos no considerados en el diseño original. No obstante, la variación de lo realmente gastado respecto a lo recomendado no es significativa. _x000a_El proyecto no tuvo reevaluaciones, pero si una modificación de -1.54%, dentro del rango considerado como aceptable."/>
    <s v="Variación de 0 a +-10%"/>
    <s v="Variación de 0 a +-10%"/>
    <s v="Mediano"/>
    <s v="Mediano"/>
    <s v="BERNARDITA NAVARRO VARNET"/>
    <x v="1"/>
    <s v=" "/>
    <s v=""/>
    <s v="LOURDES VELEZ"/>
    <s v="DEPARTAMENTO DE ESTUDIOS - MDS"/>
    <s v="SI"/>
    <n v="519078"/>
    <n v="-7985"/>
    <n v="-1.5383044552071172"/>
    <s v="En moneda presupuesto 2018 se produjo una variación en los ítemes consultarías, otros gastos y gastos administrativos entre lo gastado y la programación de la inversión que totaliza -M$7.985"/>
    <x v="0"/>
    <s v="NO"/>
    <m/>
    <m/>
    <m/>
    <m/>
    <s v="No tuvo reevaluaciones, pero si una modificación inferior al 10%. "/>
    <x v="0"/>
    <s v="COSTO EQUIVALENTE POR PERSONA"/>
    <n v="40"/>
    <n v="40"/>
    <n v="0"/>
    <x v="1"/>
    <s v=""/>
    <m/>
    <m/>
    <m/>
    <s v="NO EXISTIÓ VARIACIÓN  DEL INDICADOR DE RENTABILIDAD SOCIAL."/>
    <x v="1"/>
    <s v="El proyecto tuvo un plazo total de 19 meses, un un 90% por sobre el plazo total original recomendado. El incremento en los plazos se debió principalmente a que no se pudo hacer coincidir la adquisición del equipamiento con las obras civiles, comprándose después de que la obra estaba terminada. _x000a_En relación a los costos, estos no tuvieron variaciones significativas, aún cuando existieron modificaciones en el contrato de obras civiles por aspectos no considerados en la etapa de diseño, como la construcción cuello de acceso al CECOSF e incorporación de refuerzos estructurales, ventana plomada en box dental, bancas para las salas de espera, ducha ginecológica y by pass en estanque de agua. _x000a_El proyecto no tuvo reevaluación, pero si una modificación de -1.54%, inferior al 10% considerado como aceptable. _x000a_En cuanto a la magnitud del proyecto, hubo una diferencia de 30 metros cuadrados producto de que en la recomendación se informó la magnitud excluyendo la superficie de accesos exteriores y grupo electrógeno. por lo tanto se ejecutó lo efectivamente estimado."/>
    <s v="XIMENA TRONCOSO TAPIA"/>
    <s v="SEREMI DE DESARROLLO SOCIAL REGION DE LOS LAGOS"/>
    <s v="LOURDES VELEZ"/>
    <s v="DEPARTAMENTO DE ESTUDIOS - MDS"/>
  </r>
  <r>
    <s v="30083576-0"/>
    <s v="REPOSICION EQUICAR, 51ª COM. Y DEPTO. ASOCIADO DE CARABINEROS"/>
    <x v="1"/>
    <x v="1"/>
    <s v="SANTIAGO"/>
    <s v=""/>
    <s v="13 - REGION METROPOLITANA DE SANTIAGO"/>
    <x v="3"/>
    <x v="3"/>
    <x v="24"/>
    <x v="0"/>
    <x v="0"/>
    <s v="CARABINEROS DE CHILE"/>
    <s v="MINISTERIO DE DEFENSA NACIONAL"/>
    <s v="MINISTERIO"/>
    <s v="FINALIZADO"/>
    <x v="1"/>
    <s v="DISEÑO"/>
    <s v="Infraestructura insuficiente, de carácter provisorio, en avanzado deterioro e inadecuada, con sus servicios básicos colapsados y sin instalaciones de habitabilidad dignas y apropiadas para el personal que cumple sus funciones en la Escuela de Equitación y 51ª Comisaría Montada."/>
    <s v="ESTA ETAPA CONSISTE EN REPONER LA INFRAESTRUCTURA QUE ALBERGA LAS ZONAS DE HABITABILIDAD Y ADMINISTRATIVA DE LA ESCUELA DE CABALLERIA DE CARABINEROS (ESCABAR), SUBCOMISARÍA MONTADA Y DEPTO. FOMENTO EQUINO L.4., TANTO POR EL HACINAMIENTO REGISTRADO, COMO POR EL AVANZADO DETERIORO DE SUS INSTALACIONES._x000a_LO ANTERIOR, EN VIRTUD DE LA IMPORTANCIA QUE REVISTE LA ESCABAR EN EL ÁMBITO ECUESTRE NACIONAL E INTERNACIONAL, ASÍ COMO TAMBIÉN EN LA IMAGEN CORPORATIVA DE LA INSTITUCIÓN, CONSTITUYÉNDOSE COMO UN PILAR FUNDAMENTAL AL MOMENTO DE IMPULSAR LA INTERACCIÓN E INTEGRACIÓN CON LA COMUNIDAD NACIONAL._x000a_DE ACUERDO AL RESULTADO DE LA ETAPA DE DISEÑO SE CONSIDERA UNA CONSTRUCCIÓN TOTAL DE 2.362,20 M2 Y SE INCORPORA CONSULTORIAS POR APLICACIÓN DE LA NUEVA NORMATIVA SISMICA."/>
    <n v="2"/>
    <s v=" "/>
    <s v=" "/>
    <s v=" "/>
    <n v="6"/>
    <n v="0"/>
    <s v="SE MANTIENE LA MISMAS FECHAS DADO QUE NO SE TIENE ACCESO EN SIGFE  AL PERIODO 2011 PARA VERIFICAR LA INFORMACIÓN,"/>
    <n v="-100"/>
    <m/>
    <m/>
    <m/>
    <m/>
    <m/>
    <m/>
    <s v=""/>
    <m/>
    <m/>
    <m/>
    <m/>
    <m/>
    <n v="6"/>
    <n v="0"/>
    <s v="SE EJECUTO UN SOLO GASTO ADMINISTRATIVO EL CUAL FUE CANCELADO AL MOP"/>
    <n v="-100"/>
    <n v="12"/>
    <n v="21"/>
    <s v="SE HACE PRESENTE QUE LA FECHA  CORREGIDA CORRESPONDE A LA FECHA EN QUE SE APRUEBA  EL CONTRATO ENTRE CARABINEROS Y LA EMPRESA CONTRATISTA ._x000a_POR OTRA PARTE LAS MODIFICACIONES DURANTE LA EJECUCIÓN DE LA OBRA SE DEBEN AL MEJORAMIENTO DEL TERRENO PARA LA CONSTRUCCIÓN Y LA FALTA DE ACTUALIZACIÓN DEL PROYECTO DE CÁLCULO E INCOMPATIBILIDAD ENTRE EL PROYECTO  DE ARQUITECTURA Y DEMÁS ESPECIALIDADES."/>
    <n v="75"/>
    <s v="Variación del 50% al 100%"/>
    <n v="3"/>
    <n v="313"/>
    <m/>
    <m/>
    <m/>
    <m/>
    <m/>
    <m/>
    <m/>
    <m/>
    <m/>
    <m/>
    <m/>
    <m/>
    <n v="11"/>
    <n v="11"/>
    <n v="20"/>
    <n v="54"/>
    <n v="34"/>
    <s v="LAS MODIFICACIONES DURANTE LA EJECUCIÓN DE LA OBRA SE DEBEN AL MEJORAMIENTO DEL TERRENO PARA LA CONSTRUCCIÓN Y LA FALTA DE ACTUALIZACIÓN DEL PROYECTO DE CÁLCULO E INCOMPATIBILIDAD ENTRE EL PROYECTO  DE ARQUITECTURA Y DEMÁS ESPECIALIDADES."/>
    <n v="81.818181818181813"/>
    <n v="390.90909090909093"/>
    <s v="El proyecto se ejecutó en un plazo total de 20 meses, un 81.82% sobre el plazo originalmente recomendado.  El proyecto se retrasó por mejoramiento de suelos no contemplados inicialmente, como también la necesidad de actualización del proyecto de arquitectura. _x000a_El ítem de obras civiles fue el único que presento aumentos. _x000a_Consultoría no presenta variación de plazos."/>
    <s v="Variación &gt; al 100%"/>
    <s v="Mayor a 3 años"/>
    <s v="11/07/2014"/>
    <n v="2615305"/>
    <n v="751"/>
    <n v="2616056"/>
    <n v="2713017"/>
    <n v="-96961"/>
    <s v="MONTO CONTRATADO $ 2.746.481.000, MEDIANTE RESOLUCIÓN EX 570 21.08.2015 CON EL CUAL SE  REALIZA UN AUMENTO  DE OBRAS EXTRAORDINARIAS POR UN MONTO DE $367.416.707 Y 120 DÍAS, ADICIONALMENTE SE MODIFICO EL PLAZO DE EJECUCIÓN A FIN DE AGREGAR 100 DÍAS ADICIONALES  A FIN DE INCLUIR  LOS PAGOS  PAGO RESPECTIVOS._x000a_SE REALIZA ADDEMDUM  POR OBRAS EXTRAORDINARIAS POR UN MONTO DE $ 86.135.396 CON 93 DÍAS ADICIONALES.. _x000a_EN GASTOS ADMINISTRATIVOS CORRESPONDIENTE A LA FACTURA 11421542 DE EL MERCURIO  SEGÚN OFICIO N°1537 DEL 23.10.2013 POR UN MONTO DE  $ 750.504.-_x000a_REFERENTE A LAS CONSULTORIAS  NO SE TIENE ACCESO A ESE PERIODO POR SISTEMA SIGFE. "/>
    <s v="BIP &lt; SIGFE"/>
    <x v="1"/>
    <n v="2362"/>
    <n v="2362"/>
    <n v="100"/>
    <s v="SE HACE  PRESENTE QUE NO SE HICIERON MODIFICACIONES A LOS METROS CONSTRUIDOS, TAL COMO SE EXPLICA EN LOS INFORMES TECNICOS QUE SE ADJUNTAN"/>
    <s v="No existen variaciones al respecto."/>
    <x v="2"/>
    <s v="SE HACE RECEPCIÓN PROVISORIA SIN OBSERVACIONES._x000a_CARACTERÍSTICAS TÉCNICAS DE LAS OBRAS EJECUTADAS:_x000a_LOS TRABAJOS CONSISTIERON EN LA CONSTRUCCIÓN  DE UN EDIFICIO DE DOS PISOS CON UN PARTIDO GENERAL EN FORMA DE &quot;U&quot;, DESTINADO PRINCIPALMENTE  A SALAS DE CLASES Y ADMINISTRACIÓN, MAS UN ÁREA MENOR DE SUBTERRÁNEO, Y UN VOLUMEN TAMBIÉN MENOR E INDEPENDIENTE PARA SERVICIOS, EN HORMIGÓN ARMADO, CON ENCHAPE DE LADRILLO COMO REVESTIMIENTO EXTERIOR, ESTRUCTURA DE  TECHUMBRE EN BASE A PERFILES METÁLICOS, CON REVESTIMIENTO DE TEJA DE ARCILLA TIPO CHILENA Y CON PAVIMENTOS INTERIORES Y EXTERIORES DE BALDOSA."/>
    <s v="11/07/2016"/>
    <s v="SE HACE RECEPCIÓN DEFINITIVA SIN OBSERVACIONES"/>
    <s v="01/09/2017"/>
    <s v="SI"/>
    <s v="12/07/2016"/>
    <s v="NO SE PRESENTAN SITUACIONES QUE AFECTEN EL NORMAL FUNCIONAMIENTO  DEL PROYECTO."/>
    <s v=""/>
    <x v="0"/>
    <s v="FALTA DE ACTUALIZACIÓN DEL PROYECTO DE CALCULO  E  INCOMPATIBILIDAD ENTRE EL,PROYECTO DE ARQUITECTURA Y LAS DEMÁS ESPECIALIDADES."/>
    <s v="DINO RIVAS REYES"/>
    <x v="4"/>
    <s v=" "/>
    <s v=""/>
    <s v="LOURDES VELEZ"/>
    <s v="DEPARTAMENTO DE ESTUDIOS - MDS"/>
    <s v="15/01/2010"/>
    <s v="15/01/2010"/>
    <n v="0"/>
    <s v="11/02/2010"/>
    <n v="27"/>
    <s v="31/08/2013"/>
    <n v="1297"/>
    <s v="14/10/2011"/>
    <m/>
    <s v="27/06/2014"/>
    <n v="300"/>
    <s v="11/07/2014"/>
    <n v="14"/>
    <s v="22/09/2014"/>
    <n v="73"/>
    <n v="1711"/>
    <n v="1711"/>
    <s v="No se puede verificar fechas de primer contrato debido a que no se tiene reingreso al sigfe periodo 2011."/>
    <s v="A SERIE DE PRECIOS UNITARIOS"/>
    <s v="Sin información"/>
    <s v=""/>
    <s v=""/>
    <s v=""/>
    <s v=""/>
    <s v="SI"/>
    <s v="SERVICIO"/>
    <s v="SI"/>
    <s v="SERVICIO"/>
    <s v="Mandato a la DA. MOP"/>
    <n v="0"/>
    <n v="0"/>
    <n v="0"/>
    <n v="0"/>
    <n v="1450"/>
    <n v="1050790"/>
    <n v="0"/>
    <n v="0"/>
    <n v="0"/>
    <n v="0"/>
    <n v="1052240"/>
    <n v="0"/>
    <n v="0"/>
    <n v="0"/>
    <n v="0"/>
    <n v="1450"/>
    <n v="1050790"/>
    <n v="0"/>
    <n v="0"/>
    <n v="0"/>
    <n v="0"/>
    <n v="1052240"/>
    <s v="SEGÚN DECRETO IDENTIFICATORIO  n° 164 NO  CONSIDERA ASIGANCIÓN PARA CONSULTORIAS SE ADJUNTA DECRETO"/>
    <n v="5690"/>
    <n v="0"/>
    <n v="0"/>
    <n v="0"/>
    <n v="751"/>
    <n v="2750357"/>
    <n v="0"/>
    <n v="0"/>
    <n v="0"/>
    <n v="0"/>
    <n v="2756798"/>
    <s v="EN CONSULTORIA NO SE TIENE ACCESO AL SIGFE  PERIODO 2011 PARA VERIFICAR_x000a__x000a_GASTOS ADMINISTRATIVOS_x000a_FACTURA N°  11421542  DE FECHA 31.08.2013 DE EMPRESA EL MERCURIO S.A. POR UN  MONTO DE $750.504_x000a_ _x000a_MONTO CONTRATADO $ 2.746.481.000, MEDIANTE RESOLUCIÓN EX 570 21.08.2015 CON EL CUAL SE  REALIZA UN AUMENTO  DE OBRAS EXTRAORDINARIAS POR UN MONTO DE $367.416.707 Y 120 DÍAS, ADICIONALMENTE SE MODIFICO EL PLZO DE EJECUCIÓN A FINDE AGREGAR 100 DÍAS ADICIONALES  A FIN DE INCLUIR  LOS PAGOS  PAGO RESPECTIVOS._x000a_SE REALIZA ADDEMDUM  POR OBRAS EXTRAORDINARIAS POR UN MONTO DE $ 86.135.396 CON 93 DÍAS ADICIONALES.."/>
    <n v="5690"/>
    <n v="0"/>
    <n v="0"/>
    <n v="0"/>
    <n v="751"/>
    <n v="2712266"/>
    <n v="0"/>
    <n v="0"/>
    <n v="0"/>
    <n v="0"/>
    <n v="2718707"/>
    <s v="EN CONSULTORIA NO SE TIENE ACCESO AL SIGFE  PERIODO 2011 PARA VERIFICAR_x000a__x000a_GASTOS ADMINISTRATIVOS_x000a_FACTURA N°  11421542  DE FECHA 31.08.2013 DE EMPRESA EL MERCURIO S.A. POR UN  MONTO DE $750.504_x000a_ _x000a_MONTO CONTRATADO $ 2.746.481.000, MEDIANTE RESOLUCIÓN EX 570 21.08.2015 CON EL CUAL SE  REALIZA UN AUMENTO  DE OBRAS EXTRAORDINARIAS POR UN MONTO DE $367.416.707 Y 120 DÍAS, ADICIONALMENTE SE MODIFICO EL PLZO DE EJECUCIÓN A FINDE AGREGAR 100 DÍAS ADICIONALES  A FIN DE INCLUIR  LOS PAGOS  PAGO RESPECTIVOS._x000a_SE REALIZA ADDEMDUM  POR OBRAS EXTRAORDINARIAS POR UN MONTO DE $ 86.135.396 CON 93 DÍAS ADICIONALES.."/>
    <n v="5690"/>
    <x v="0"/>
    <n v="0"/>
    <n v="0"/>
    <n v="0"/>
    <n v="0"/>
    <n v="751"/>
    <n v="2712266"/>
    <n v="0"/>
    <n v="0"/>
    <n v="0"/>
    <n v="0"/>
    <n v="2713017"/>
    <n v="0"/>
    <n v="0"/>
    <n v="0"/>
    <n v="0"/>
    <n v="883"/>
    <n v="2922088"/>
    <n v="0"/>
    <n v="0"/>
    <n v="0"/>
    <n v="0"/>
    <n v="2922971"/>
    <s v="FALTA DE ACTUALIZACIÓN DEL PROYECTO DE CALCULO  E  INCOMPATIBILIDAD ENTRE EL,PROYECTO DE ARQUITECTURA Y LAS DEMÁS ESPECIALIDADES."/>
    <n v="0"/>
    <n v="0"/>
    <n v="0"/>
    <n v="0"/>
    <n v="1909"/>
    <n v="1383680"/>
    <n v="0"/>
    <n v="0"/>
    <n v="0"/>
    <n v="0"/>
    <n v="1385589"/>
    <n v="3245331"/>
    <n v="7001"/>
    <n v="0"/>
    <n v="0"/>
    <n v="0"/>
    <n v="884"/>
    <n v="3073081"/>
    <n v="0"/>
    <n v="0"/>
    <n v="0"/>
    <n v="0"/>
    <n v="3080966"/>
    <n v="7001"/>
    <n v="0"/>
    <n v="0"/>
    <n v="0"/>
    <n v="884"/>
    <n v="2922089"/>
    <n v="0"/>
    <n v="0"/>
    <n v="0"/>
    <n v="0"/>
    <n v="2929974"/>
    <n v="122.35785647836406"/>
    <n v="111.46054132935524"/>
    <n v="111.18242657261797"/>
    <n v="-4.9008005930607501"/>
    <n v="-9.7172522617877792"/>
    <n v="1240.46316680779"/>
    <n v="1237.1248941574936"/>
    <s v="Los montos contratados y costos reales del proyecto presentan significativos aumentos respecto a los montos contratados de 122.36% y 111.46% respectivamente. Estos aumentos se deben principalmente a reevaluaciones del proyecto producto de que los montos ofertados en la licitación superaban al publicado, como también en el mejoramiento de suelos no contemplados inicialmente que  incrementaron todos los montos  específicamente  los contratados y reales. _x000a_El proyecto tuvo cinco reevaluaciones y modificaciones inferiores al 10%."/>
    <s v="Variación Mayor a 20%"/>
    <s v="Variación Mayor a 20%"/>
    <s v="Grande"/>
    <s v="Grande"/>
    <s v="DINO RIVAS REYES"/>
    <x v="3"/>
    <s v=" "/>
    <s v=""/>
    <s v="LOURDES VELEZ"/>
    <s v="DEPARTAMENTO DE ESTUDIOS - MDS"/>
    <s v="SI"/>
    <n v="1385589"/>
    <n v="86135"/>
    <n v="6.2164898826419668"/>
    <s v="MEDIANTE RESOLUCIÓN EX 570 21.08.2015 CON EL CUAL SE  REALIZA UN AUMENTO  DE OBRAS EXTRAORDINARIAS POR UN MONTO DE $367.416.707 Y 120 DÍAS, ADICIONALMENTE SE MODIFICO EL PLAZO DE EJECUCIÓN A FINDE AGREGAR 100 DÍAS ADICIONALES  A FIN DE INCLUIR  LOS PAGOS  PAGO RESPECTIVOS._x000a_SE REALIZA ADDEMDUM  POR OBRAS EXTRAORDINARIAS POR UN MONTO DE $ 86.135.396 CON 93 DÍAS ADICIONALES.. "/>
    <x v="0"/>
    <s v="SI"/>
    <n v="5"/>
    <n v="1392407"/>
    <n v="3245331"/>
    <n v="133.07344763420463"/>
    <s v="El proyecto se reevaluó  por mejoramiento de suelos no contemplados inicialmente y que incrementaron su valor y plazo significativamente._x000a_Fue necesario aumentar el monto del proyecto debido a que los valores ofertados superaban al publicado y actualizar los montos. "/>
    <x v="1"/>
    <s v="VALOR ACTUALIZADO COSTOS INV. OPER. Y MANTEN."/>
    <n v="2001459"/>
    <n v="2001459"/>
    <n v="0"/>
    <x v="1"/>
    <s v=""/>
    <m/>
    <m/>
    <m/>
    <s v="No existen variaciones significativas al respecto"/>
    <x v="1"/>
    <s v="El proyecto se ejecutó en un plazo total de 20 meses, un 81.82% sobre el plazo originalmente recomendado.  El proyecto se retrasó por mejoramiento de suelos no contemplados inicialmente, como también la necesidad de actualización del proyecto de arquitectura. _x000a_Los costos se incrementaron significativamente producto de que los montos ofertados en los procesos licitatorios fueron superiores a los publicados, como también de mejoras en el terreno de la obra. Estas situaciones derivaron en cinco reevaluaciones y una modificación inferior al 10%_x000a_La magnitud no tuvo variaciones, construyéndose los 2362 metros cuadrados estipulados originalmente. _x000a_Finalmente, el proyecto cumplió a cabalidad  en la evaluación consiguiendo entregar los bienes y servicios que se requerían"/>
    <s v="ALEJANDRO LEFORT"/>
    <s v="DEPARTAMENTO DE INVERSIONES - MDS"/>
    <s v="LOURDES VELEZ"/>
    <s v="DEPARTAMENTO DE ESTUDIOS - MDS"/>
  </r>
  <r>
    <s v="30103626-0"/>
    <s v="CONSTRUCCION SERVICIO APR EL OLIVO (LOS ÁNGELES"/>
    <x v="2"/>
    <x v="2"/>
    <s v="BIO BIO"/>
    <s v="LOS ANGELES"/>
    <s v="8 - REGION DEL BIO BIO"/>
    <x v="0"/>
    <x v="0"/>
    <x v="0"/>
    <x v="0"/>
    <x v="0"/>
    <s v="AGUA POTABLE RURAL"/>
    <s v="MINISTERIO DE OBRAS PUBLICAS"/>
    <s v="MINISTERIO"/>
    <s v="FINALIZADO"/>
    <x v="0"/>
    <s v="PERFIL"/>
    <s v="LOS HABITANTES SE ABASTECEN DE NORIAS Y VERTIENTES SIN TRATAMIENTO SANITARIO.  EL SUMINISTRO DE AGUA POTABLE LA REALIZA EL CAMIÓN ALJIBE DE LA MUNICIPALIDAD DURANTE LOS FRECUENTES Y PROLONGADOS PERÍODOS DE ESCASEZ DE AGUA,"/>
    <s v="CONSTRUCCIÓN DE LAS OBRAS DISEÑADAS DEL SERVICIO DE APR QUE CONSIDERA: CONSTRUCCIÓN Y HABILITACIÓN DEL POZO CONSTRUIDO EN EL 2012 (D=8¿¿ P= 40 M QMAX AF. = 3 L/S), OBRAS Y EQUIPO ELEVACIÓN,  IMPULSIÓN DE L= 64 M,  D= 3¿ EN AC. GALV ,  MACROMEDIDOR, CASETA DE COMANDO, Y TRATAMIENTO, OBRAS ELECTRICAS, EQUIPO CLORACION, FILTRO DE ABATIMIENTO DE LA TURBIEDAD, ESTANQUE METÁLICO ELEVADO V= 25 M3 CON TORRE METÁLICA DE H= 25 M, RED DE DISTRIBUCIÓN DE 12.688 M DE CAÑERÍAS EN PVC C- 6  EN D= 63 Y   110 MM., Y 146 ARRANQUES  VIV. PARA ABASTECER CON AP APROX. A  587 HAB"/>
    <n v="0"/>
    <s v="AGUA POTABLE RURAL"/>
    <s v=" "/>
    <s v=" "/>
    <n v="7"/>
    <n v="9"/>
    <s v="EL AUMENTO DE PLAXZO CORRESPONDE AL MAYOR PLAZO, 60 DIAS, EN LA EJECUCION DEL CONTRATO"/>
    <n v="28.57142857142858"/>
    <m/>
    <m/>
    <m/>
    <m/>
    <m/>
    <m/>
    <s v=""/>
    <m/>
    <m/>
    <m/>
    <m/>
    <m/>
    <m/>
    <m/>
    <m/>
    <m/>
    <n v="7"/>
    <n v="8"/>
    <s v="CONTRATO CON AUMENTO DE PLAZO DE 60 DIAS DEBIDO A QUE SE ENCONTRO UN MANTO ROCOSO DE ALTA DENSIDAD EN UNA EXTENSION DE 270 METROS"/>
    <n v="14.285714285714279"/>
    <s v="Variación de 0 a 30%"/>
    <n v="1"/>
    <n v="60"/>
    <m/>
    <m/>
    <m/>
    <m/>
    <m/>
    <m/>
    <m/>
    <m/>
    <m/>
    <m/>
    <m/>
    <m/>
    <n v="7"/>
    <n v="7"/>
    <n v="9"/>
    <n v="9"/>
    <n v="0"/>
    <s v="CONTRATO CON AUMENTO DE PLAZO DE 60 DIAS DEBIDO A QUE SE ENCONTRO UN MANTO ROCOSO DE ALTA DENSIDAD EN UNA EXTENSION DE 270 METROS"/>
    <n v="28.57142857142858"/>
    <n v="28.57142857142858"/>
    <s v="El proyecto se ejecutó en un plazo total de 9 meses, un 28.57% sobre el plazo originalmente recomendado. Tanto obras civiles como consultorías presentaron un aumento de plazo por 60 días debido a que durante la excavación se encontró un manto rocoso de alta densidad en una extensión de 270 metros."/>
    <s v="Variación de 0 a 30%"/>
    <s v="Un año"/>
    <s v="12/09/2017"/>
    <n v="576935"/>
    <n v="0"/>
    <n v="576935"/>
    <n v="576935"/>
    <n v="0"/>
    <s v="AMBOS CONTRATOS, OBRAS Y CONSULTORIA, FUERON FINANCIADOS CON RECURSOS SECTORIALES (AGUA POTABLE RURAL)"/>
    <s v="BIP = SIGFE"/>
    <x v="0"/>
    <n v="146"/>
    <n v="146"/>
    <n v="100"/>
    <s v="SIN OBSERVACIONES"/>
    <s v="Se ajusta a lo recomendado sin variación."/>
    <x v="2"/>
    <s v="SIN OBSERVACIONES"/>
    <s v="08/06/2018"/>
    <s v="EN TRAMITE"/>
    <s v=""/>
    <s v="SI"/>
    <s v="10/05/2018"/>
    <s v="SISTEMA OPERA NORMALMENTE"/>
    <s v=""/>
    <x v="0"/>
    <s v="SE PRESENTO  UNA SITUACION NEGATIVA, SE ENCONTRO ROCA EN 270 METROS DE LONGITUD, POR LO QUE SE DEBIO AUMENTAR EL PLAZO DE EJECUCION"/>
    <s v="VICTOR BAHAMONDES URIBE"/>
    <x v="79"/>
    <s v="WALDO ZUNIGA V"/>
    <s v="SEREMI DE DESARROLLO SOCIAL REGION DEL BIO BIO"/>
    <s v="LOURDES VELEZ"/>
    <s v="DEPARTAMENTO DE ESTUDIOS - MDS"/>
    <s v="04/07/2016"/>
    <s v="28/11/2016"/>
    <n v="147"/>
    <s v="27/12/2016"/>
    <n v="29"/>
    <s v="NA"/>
    <n v="0"/>
    <s v="23/08/2017"/>
    <n v="239"/>
    <s v="23/08/2017"/>
    <n v="239"/>
    <s v="12/09/2017"/>
    <n v="20"/>
    <s v="26/12/2017"/>
    <n v="105"/>
    <n v="540"/>
    <n v="393"/>
    <s v="Este proyecto se adjudicó en la tercera licitación realizada, la primera no hubo oferentes y en la segunda se presentó un solo oferente y el monto ofertado también fue superior al monto máximo permitido. Se presentó a reevaluación en julio de 2017."/>
    <s v="A SUMA ALZADA SIN REAJUSTE"/>
    <n v="3"/>
    <s v="SI"/>
    <s v="Direccion Obras Hidraulicas MOP Bio Bio"/>
    <s v=""/>
    <s v=""/>
    <s v="NO"/>
    <s v="Dirección Obras Hidraulicas MOP Bío Bïo"/>
    <s v="SI"/>
    <s v="Direccion Obras Hidraulicas MOP Bio Bio"/>
    <s v="La etapa de diseño fue realizada directamente  por la DOH -MOP, sin pasar por el SNI"/>
    <n v="59019"/>
    <n v="0"/>
    <n v="0"/>
    <n v="0"/>
    <n v="0"/>
    <n v="407029"/>
    <n v="0"/>
    <n v="0"/>
    <n v="0"/>
    <n v="0"/>
    <n v="466048"/>
    <n v="73061"/>
    <n v="0"/>
    <n v="0"/>
    <n v="0"/>
    <n v="0"/>
    <n v="503874"/>
    <n v="0"/>
    <n v="0"/>
    <n v="0"/>
    <n v="0"/>
    <n v="576935"/>
    <s v="SIN OBSERVACIONES"/>
    <n v="73062"/>
    <n v="0"/>
    <n v="0"/>
    <n v="0"/>
    <n v="0"/>
    <n v="503873"/>
    <n v="0"/>
    <n v="0"/>
    <n v="0"/>
    <n v="0"/>
    <n v="576935"/>
    <s v="SIN OBSERVACIONES"/>
    <n v="73062"/>
    <n v="0"/>
    <n v="0"/>
    <n v="0"/>
    <n v="0"/>
    <n v="503873"/>
    <n v="0"/>
    <n v="0"/>
    <n v="0"/>
    <n v="0"/>
    <n v="576935"/>
    <s v="SIN OBSERVACIONES"/>
    <n v="0"/>
    <x v="1"/>
    <n v="73062"/>
    <n v="0"/>
    <n v="0"/>
    <n v="0"/>
    <n v="0"/>
    <n v="503873"/>
    <n v="0"/>
    <n v="0"/>
    <n v="0"/>
    <n v="0"/>
    <n v="576935"/>
    <n v="73771"/>
    <n v="0"/>
    <n v="0"/>
    <n v="0"/>
    <n v="0"/>
    <n v="508762"/>
    <n v="0"/>
    <n v="0"/>
    <n v="0"/>
    <n v="0"/>
    <n v="582533"/>
    <s v="Contrato desarrollado normalmente"/>
    <n v="74961"/>
    <n v="0"/>
    <n v="0"/>
    <n v="0"/>
    <n v="0"/>
    <n v="516975"/>
    <n v="0"/>
    <n v="0"/>
    <n v="0"/>
    <n v="0"/>
    <n v="591936"/>
    <n v="621814"/>
    <n v="73771"/>
    <n v="0"/>
    <n v="0"/>
    <n v="0"/>
    <n v="0"/>
    <n v="516974"/>
    <n v="0"/>
    <n v="0"/>
    <n v="0"/>
    <n v="0"/>
    <n v="590745"/>
    <n v="73771"/>
    <n v="0"/>
    <n v="0"/>
    <n v="0"/>
    <n v="0"/>
    <n v="508762"/>
    <n v="0"/>
    <n v="0"/>
    <n v="0"/>
    <n v="0"/>
    <n v="582533"/>
    <n v="-0.20120418423613673"/>
    <n v="-1.5885163260893065"/>
    <n v="-1.588664829053632"/>
    <n v="-1.3901090995268706"/>
    <n v="-6.3171623668814121"/>
    <n v="3989.9520547945203"/>
    <n v="3484.6712328767121"/>
    <s v="Respecto al monto recomendado, el proyecto no presenta diferencias significativas de sus montos contratados y costos reales. Las diferencias entre lo  contratado y lo gastado, solo se debe a actualización de moneda ya que el gasto se desarrolla en 2 periodos presupuestarios distintos 2017 y 2018._x000a_Respecto al monto inicialmente recomendado, antes de la reevaluación_x000a_Obras  Civiles      M$ 457993 (moneda 2018) ;   Consultoria    M$  66408  (moneda 2018),_x000a_la variación entre lo recomendado y lo contratado es de un 12,87%._x000a_La reevaluación es producto de una actualización de montos debido a procesos licitatorios fallidos."/>
    <s v="Variación de 0 a +-10%"/>
    <s v="Variación de 0 a +-10%"/>
    <s v="Mediano"/>
    <s v="Mediano"/>
    <s v="VICTOR BAHAMONDES URIBE"/>
    <x v="0"/>
    <s v="WALDO ZUNIGA V"/>
    <s v="SEREMI DE DESARROLLO SOCIAL REGION DEL BIO BIO"/>
    <s v="LOURDES VELEZ"/>
    <s v="DEPARTAMENTO DE ESTUDIOS - MDS"/>
    <s v="NO"/>
    <m/>
    <m/>
    <m/>
    <s v=" "/>
    <x v="1"/>
    <s v="SI"/>
    <n v="1"/>
    <n v="524402"/>
    <n v="621814"/>
    <n v="18.575825416379033"/>
    <s v="Se estima que la causa correspondió a un presupuesto inicial subvalorado, o bien a variaciones de mercado.  El valor autorizado en la reevaluación  de M$ 576.935 (moneda 2017) es producto de la oferta en la tercera licitación."/>
    <x v="1"/>
    <s v="VALOR ACTUALIZADO COSTOS INV. OPER. Y MANTEN."/>
    <n v="488785"/>
    <n v="488785"/>
    <n v="0"/>
    <x v="1"/>
    <s v="COSTO ANUAL EQUIVALENTE"/>
    <n v="42615"/>
    <n v="42615"/>
    <n v="0"/>
    <s v="Corregido por moneda, actualizado a $ 2018. _x000a_No hay variación en los indicadores, dado que la reevaluación se realizó con el valor del contrato."/>
    <x v="2"/>
    <s v="El proyecto se ajusta a lo recomendado respecto a las obras ejecutadas. En relación al costo recomendado reevaluado, no existe variación ya que la reevaluación se realizó con el monto entregado por la licitación.  Respecto al costo inicial recomendado, antes de la reevaluación, el proyecto presente un aumento del  12,87%._x000a_Respecto a los plazos, se produce un aumento de 60 días, cifra que no es significativa para proyectos de este tipo y esperable que puedan ocurrir por dificultades que se encuentren en terreno propio de este tipo de obras._x000a_La magnitud no tuvo variaciones, construyéndose los 146 arranques estipulados originalmente."/>
    <s v="WALDO ZUNIGA V"/>
    <s v="SEREMI DE DESARROLLO SOCIAL REGION DEL BIO BIO"/>
    <s v="LOURDES VELEZ"/>
    <s v="DEPARTAMENTO DE ESTUDIOS - MDS"/>
  </r>
  <r>
    <s v="30376292-0"/>
    <s v="CONSTRUCCION SERVICIO APR  LA CAPILLA, LOS ANGELES"/>
    <x v="2"/>
    <x v="2"/>
    <s v="BIO BIO"/>
    <s v="LOS ANGELES"/>
    <s v="8 - REGION DEL BIO BIO"/>
    <x v="0"/>
    <x v="0"/>
    <x v="0"/>
    <x v="0"/>
    <x v="0"/>
    <s v="AGUA POTABLE RURAL"/>
    <s v="MINISTERIO DE OBRAS PUBLICAS"/>
    <s v="MINISTERIO"/>
    <s v="FINALIZADO"/>
    <x v="0"/>
    <s v="PERFIL"/>
    <s v="EL PRINCIPAL PROBLEMA ES LA FALTA ABASTECIMIENTO POR MEDIO DE UN SISTEMA DE AGUA POTABLE DE ACUERDO A LAS EXIGENCIAS DEL SERVICIO DE SALUD, QUE PERMITA A LAS FAMILIAS CONSUMIR AGUA MINIMIZANDO EL RIESGO DE ENFERMEDAD POR AGENTE PATÓGENOS."/>
    <s v="LA SITUACIÓN CON PROYECTO CONSIDERA LA INSTALACIÓN DE UN SERVICIO DE AGUA POTABLE RURAL, A FIN DE SATISFACER EN FORMA PERMANENTE Y CONTINUA A LA COMUNIDAD. PARA ELLO SE REQUERIRÁ CONTAR CON LAS SIGUIENTES OBRAS GENERALES:_x000a_-HABILITACIÓN DE FUENTE DE PRODUCCIÓN PARA _x000a_-CONDUCCIÓN PRIMARIA CAÑERÍA DE IMPULSIÓN Q=4,06 L/S (AÑO 10) Y 4,92 L/S (AÑO 20)_x000a_-PLANTA DE TRATAMIENTO DE AGUA POTABLE (REMOCIÓN DE TURBIEDAD Y DESINFECCIÓN)_x000a_-ESTANQUE DE REGULACIÓN H=25 M. Y V=50 M3_x000a_-RED DE DISTRIBUCIÓN L=24.945 M._x000a_-218 ARRANQUES TOTALES, 215 VIVIENDAS + 2 IGLESIAS + 1 ESCUELA"/>
    <n v="0"/>
    <s v="AGUA POTABLE RURAL"/>
    <s v=" "/>
    <s v=" "/>
    <n v="7"/>
    <n v="8"/>
    <s v="EL PLAZO DE EJECUCIÓN ESTIPULADO EN LAS BASES FUE DE 240 DÍAS."/>
    <n v="14.285714285714279"/>
    <m/>
    <m/>
    <m/>
    <m/>
    <m/>
    <m/>
    <s v=""/>
    <m/>
    <m/>
    <m/>
    <m/>
    <m/>
    <m/>
    <m/>
    <m/>
    <m/>
    <n v="7"/>
    <n v="8"/>
    <s v="DEBIDO A LAS CARACTERÍSTICAS DEL PROYECTO EL PLAZO DE EJECUCIÓN ESTIPULADO EN LAS BASES FUE DE 240 DÍAS."/>
    <n v="14.285714285714279"/>
    <s v="Variación de 0 a 30%"/>
    <s v="No hay"/>
    <s v="No hay"/>
    <m/>
    <m/>
    <m/>
    <m/>
    <m/>
    <m/>
    <m/>
    <m/>
    <m/>
    <m/>
    <m/>
    <m/>
    <n v="7"/>
    <n v="7"/>
    <n v="8"/>
    <n v="8"/>
    <n v="0"/>
    <s v="DEBIDO A LAS CARACTERISTICAS DEL PROYECTO EL PLAZO DE EJECUCION ESTIPULADO EN LAS BASES FUE DE 240 DIAS."/>
    <n v="14.285714285714279"/>
    <n v="14.285714285714279"/>
    <s v="El proyecto fue ejecutado en un plazo total de 8 meses, un 14,29% sobre el plazo total recomendado originalmente.  El plazo de ejecución de las obras civiles alcanzo a 8 meses, que es superior en un  13% al plazo recomendado ( 7 meses).  Este aumento de plazo no es significativo y esta dentro de lo esperable para este tipo de obra. Aquí hay que dejar establecido que en las bases del proceso de licitación se estableció el plazo de 8 meses._x000a_El ítem de consultorias, que corresponde a la asesoría a la inspección fiscal también alcanzo  a 8 meses y es superior en un 13% a lo recomendado. Esto plazo esta acorde a la ejecución de las obras civiles."/>
    <s v="Variación de 0 a 30%"/>
    <s v="Un año"/>
    <s v="10/04/2017"/>
    <n v="873832"/>
    <n v="0"/>
    <n v="873832"/>
    <n v="858485"/>
    <n v="15347"/>
    <s v="AMBOS CONTRATOS, OBRAS Y CONSULTORIA FUERON FINANCIADOS CON RECURSOS SECTORIALES (AGUA POTABLE RURAL)"/>
    <s v="BIP &gt; SIGFE"/>
    <x v="0"/>
    <n v="218"/>
    <n v="218"/>
    <n v="100"/>
    <s v="SIN OBSERVACIONES"/>
    <s v="El proyecto no presenta variaciones en el numero de arranques considerados inicialmente."/>
    <x v="2"/>
    <s v="RECEPCION PROVISIONAL SIN OBSERVACIONES"/>
    <s v="21/12/2017"/>
    <s v="RECEPCION DEFINITIVA SIN OBSERVACIONES"/>
    <s v="27/12/2018"/>
    <s v="SI"/>
    <s v="23/11/2017"/>
    <s v="EL SERVICIO OPERA NORMALMENTE"/>
    <s v=""/>
    <x v="0"/>
    <s v="PROYECTO CON DESARROLLO NORMAL"/>
    <s v="VICTOR BAHAMONDES URIBE"/>
    <x v="79"/>
    <s v=" "/>
    <s v=""/>
    <s v="LOURDES VELEZ"/>
    <s v="DEPARTAMENTO DE ESTUDIOS - MDS"/>
    <s v="15/04/2016"/>
    <s v="28/11/2016"/>
    <n v="227"/>
    <s v="27/12/2016"/>
    <n v="29"/>
    <s v="NA"/>
    <n v="0"/>
    <s v="28/03/2017"/>
    <n v="91"/>
    <s v="28/03/2017"/>
    <n v="91"/>
    <s v="10/04/2017"/>
    <n v="13"/>
    <s v="23/05/2017"/>
    <n v="43"/>
    <n v="403"/>
    <n v="176"/>
    <s v="EL PROYECTO SE DESARROLLO NORMALMENTE."/>
    <s v="A SUMA ALZADA SIN REAJUSTE"/>
    <n v="1"/>
    <s v=""/>
    <s v=""/>
    <s v=""/>
    <s v=""/>
    <s v="NO"/>
    <s v="SERVICIO"/>
    <s v="SI"/>
    <s v="SERVICIO"/>
    <s v="El proyecto fue presentado directamente a la etapa de ejecución. La etapa de diseño fue realizado por la Dirección de Obras Hidráulicas con recursos propios."/>
    <n v="111147"/>
    <n v="0"/>
    <n v="0"/>
    <n v="0"/>
    <n v="0"/>
    <n v="766526"/>
    <n v="0"/>
    <n v="0"/>
    <n v="0"/>
    <n v="0"/>
    <n v="877673"/>
    <n v="121894"/>
    <n v="0"/>
    <n v="0"/>
    <n v="0"/>
    <n v="0"/>
    <n v="840645"/>
    <n v="0"/>
    <n v="0"/>
    <n v="0"/>
    <n v="0"/>
    <n v="962539"/>
    <s v="SIN OBSERVACIONES"/>
    <n v="110660"/>
    <n v="0"/>
    <n v="0"/>
    <n v="0"/>
    <n v="0"/>
    <n v="763172"/>
    <n v="0"/>
    <n v="0"/>
    <n v="0"/>
    <n v="0"/>
    <n v="873832"/>
    <s v="SIN OBSERVACIONES"/>
    <n v="110660"/>
    <n v="0"/>
    <n v="0"/>
    <n v="0"/>
    <n v="0"/>
    <n v="763172"/>
    <n v="0"/>
    <n v="0"/>
    <n v="0"/>
    <n v="0"/>
    <n v="873832"/>
    <s v="SIN OBSERVACIONES"/>
    <n v="15347"/>
    <x v="0"/>
    <n v="108717"/>
    <n v="0"/>
    <n v="0"/>
    <n v="0"/>
    <n v="0"/>
    <n v="749768"/>
    <n v="0"/>
    <n v="0"/>
    <n v="0"/>
    <n v="0"/>
    <n v="858485"/>
    <n v="111544"/>
    <n v="0"/>
    <n v="0"/>
    <n v="0"/>
    <n v="0"/>
    <n v="769262"/>
    <n v="0"/>
    <n v="0"/>
    <n v="0"/>
    <n v="0"/>
    <n v="880806"/>
    <s v="SIN OBSERVACIONES"/>
    <n v="125063"/>
    <n v="0"/>
    <n v="0"/>
    <n v="0"/>
    <n v="0"/>
    <n v="862502"/>
    <n v="0"/>
    <n v="0"/>
    <n v="0"/>
    <n v="0"/>
    <n v="987565"/>
    <n v="0"/>
    <n v="113721"/>
    <n v="0"/>
    <n v="0"/>
    <n v="0"/>
    <n v="0"/>
    <n v="783015"/>
    <n v="0"/>
    <n v="0"/>
    <n v="0"/>
    <n v="0"/>
    <n v="896736"/>
    <n v="113487"/>
    <n v="0"/>
    <n v="0"/>
    <n v="0"/>
    <n v="0"/>
    <n v="782666"/>
    <n v="0"/>
    <n v="0"/>
    <n v="0"/>
    <n v="0"/>
    <n v="896153"/>
    <n v="-9.197268027927274"/>
    <n v="-9.25630211682269"/>
    <n v="-9.2563263621417651"/>
    <n v="-6.5013560289761685E-2"/>
    <m/>
    <n v="4110.7935779816517"/>
    <n v="3590.211009174312"/>
    <s v="Los montos contratados y costos reales de la iniciativa tuvieron una disminución respecto a los montos recomendados de 9,20% y 9,26% respectivamente.  Las obras civiles de este proyecto fueron contratadas en un monto inferior a lo recomendado en un 9,22%.  Esta variación surge del proceso de licitación publica, dado que el proyecto no presenta modificaciones respecto a las obras recomendadas.  El gasto real fue inferior en un 9,26% de lo recomendado. La variación entre el gasto real y lo contratado corresponde a ajustes de moneda , dado que en valores nominales lo gastado corresponde a lo contratado._x000a_En relación a los montos de la consultoria, esta también presenta una disminución del monto contratado y ejecutado en relación a lo recomendado. Esto se justifica por la disminución del monto contratado, dado que la empresa sanitaria por convenio asume la asesoría a la inspección fiscal y su valor  es un porcentaje de las obras contratadas._x000a_El proyecto no presentó reevaluaciones ni modificaciones inferiores al 10%."/>
    <s v="Variación de 0 a +-10%"/>
    <s v="Variación de 0 a +-10%"/>
    <s v="Mediano"/>
    <s v="Mediano"/>
    <s v="VICTOR BAHAMONDES URIBE"/>
    <x v="0"/>
    <s v=" "/>
    <s v=""/>
    <s v="LOURDES VELEZ"/>
    <s v="DEPARTAMENTO DE ESTUDIOS - MDS"/>
    <s v="NO"/>
    <m/>
    <m/>
    <m/>
    <s v=" "/>
    <x v="1"/>
    <s v="NO"/>
    <m/>
    <m/>
    <m/>
    <m/>
    <s v="El proyecto no presentó reevaluaciones."/>
    <x v="0"/>
    <s v="VALOR ACTUALIZADO COSTOS INV. OPER. Y MANTEN."/>
    <n v="843424"/>
    <n v="772937"/>
    <n v="-8.357243806199488"/>
    <x v="0"/>
    <s v="COSTO ANUAL EQUIVALENTE"/>
    <n v="73534"/>
    <n v="67388"/>
    <n v="-8.3580384584001965"/>
    <s v="Este proyecto presenta como indicadores de rentabilidad el Valor actual de los costos (VAC) y el Costo Anual Equivalente (CAE). Estos dos indicadores presentan magnitudes inferiores de 8,36% en relación a lo recomendado, lo que se explica por que fue contratado y ejecutado en un monto inferior a la inversión recomendada."/>
    <x v="0"/>
    <s v="El proyecto fue ejecutado en un plazo total de 8 meses, un 14,29% sobre el plazo total recomendado originalmente, lo cual no es significativo._x000a_En relación a los costos, la obra se ejecuta por un monto inferior a lo estipulado originalmente debido a que la empresa contratista presentó una oferta por un monto inferior a la licitada. El proyecto no presenta reevaluaciones ni modificaciones inferiores al 10%._x000a_La magnitud del proyecto no presenta variaciones, construyéndose los 218 arranques considerados originalmente. _x000a_Los indicadores de rentabilidad presentan una variación del 8,36%, fundamentado en la menor inversión requerida para materializar el proyecto._x000a_En conclusión, el proyecto se ejecuta con ligeras variaciones en el plazo de ejecución y los monto contratados y gastados, que se consideran poco significativas y  que están dentro de lo esperable para este tipo de iniciativas."/>
    <s v="HAROLD YEVENES S."/>
    <s v="SEREMI DE DESARROLLO SOCIAL REGION DEL BIO BIO"/>
    <s v="LOURDES VELEZ"/>
    <s v="DEPARTAMENTO DE ESTUDIOS - MDS"/>
  </r>
  <r>
    <s v="30073164-0"/>
    <s v="REPOSICION ESCUELA ESPECIAL SAN AGUSTIN, FRUTILLAR"/>
    <x v="6"/>
    <x v="6"/>
    <s v="LLANQUIHUE"/>
    <s v="FRUTILLAR"/>
    <s v="10 - REGION DE LOS LAGOS"/>
    <x v="5"/>
    <x v="32"/>
    <x v="73"/>
    <x v="1"/>
    <x v="1"/>
    <s v="GOBIERNO REGIONAL - REGION DE LOS LAGOS"/>
    <s v="GOBIERNO REGIONAL"/>
    <s v="GOBIERNO REGIONAL"/>
    <s v="FINALIZADO"/>
    <x v="1"/>
    <s v="DISEÑO"/>
    <s v="SE REQUIERE CONTAR CON INFRAESTRUCTURA ADECUADA PARA LOS ALUMNOS DE LA ESCUELA SAN AGUSTIN, YA QUE ACTUALMENTE FUNCIONA EN UNA SEDE SOCIAL, QUE NO PERMITE ATENDER EN FORMA ADECUADA A LOS ALUMNOS ACTUALES NI OTORGAR MAYOR COBERTURA, NO SE CUMPLE CON LA NORMATIVA LEGAL PARA LA EDUCACION ESPECIAL."/>
    <s v="OBRAS CIVILES POR 655,5 M2 DONDE SE DISTINGUEN SALAS DE CLASES, SALA DE REHABILITACIÓN, COMEDOR, COCINA, PATIO, OFICINA PARA PROFESORES, OFICINA PARA CONSULTA DE PROFESIONALES DE APOYO, HALL DE ENTRADA Y SS.HH. ADEMÁS SE CONSIDERAN RECURSOS PARA CONSULTORÍAS, EQUIPOS, EQUIPAMIENTOS Y GASTOS ADMINISTRATIVOS. "/>
    <n v="50"/>
    <s v=" "/>
    <s v=" "/>
    <s v=" "/>
    <n v="9"/>
    <n v="9"/>
    <s v="Se contempla la contratación de los servicios de ITO al Sr. JOSE  CONTRERAS  BURGOS, según licitación publica  2289-76-le15 y según lo señala el contrato de fecha 18 de Enero de 2016 por un periodo de 9 meses contados desde la fecha antes señalada,  aprobado por decreto exento  N° 264  de fecha 18 de enero de 2016."/>
    <n v="0"/>
    <n v="3"/>
    <n v="10"/>
    <s v="SE PRESENTA UNA DIFERENCIA EN LOS PLAZOS SEÑALADOS, PUESTO QUE SE REALIZA UN ANÁLISIS  DE LOS ÍTEMS EQUIPOS Y EQUIPAMIENTO, YA QUE  QUE NO SE CONSIDERARON PRODUCTOS NECESARIOS PARA LA PUESTA EN MARCHA DEL PROYECTO.   SE SOLICITA AL GOBIERNO REGIONAL  CONSIDERAR LA PROPUESTA DE LA UNIDAD TÉCNICA,  SIENDO SOLICITADO POR  GORE LOS LAGOS A LA MDSF A TRAVÉS DEL OFICIO ORD. N° 3268 DEL 31/08/2017, LA REEVALUACIÓN DEL PROYECTO EN LOS ÍTEMS ANTES SEÑALADOS. EL MDSF INICIA EL PROCESO DE REVALUACIÓN, SIN EMBARGO  FINALMENTE SE DEJA SIN EFECTO DICHA REEVALUACIÓN ,  YA QUE LAS OBSERVACIONES NO FUERON RESPONDIDAS EN LOS PLAZOS ESTIMADOS POR PARTE DE LA UNIDAD TÉCNICA, RESOLVIÉNDOSE VOLVER AL PROYECTO A LA ETAPA ANTERIOR (RS ORIGINAL) ."/>
    <n v="233.33333333333334"/>
    <n v="3"/>
    <n v="1"/>
    <s v="SE PRESENTA UNA DIFERENCIA EN LOS PLAZOS SEÑALADOS, PUESTO QUE SE REALIZA LAS COMPRAS A  TRAVÉS DE CONVENIO MARCO,  LO QUE DA COMO RESULTADO ACORTAR LOS PLAZOS DE COMPRA YA QUE CUANDO LOS PRODUCTOS SE ENCUENTRAN EN ESTA CALIDAD LA UNIDAD TÉCNICA SOLO EMITE ORDEN DE COMPRA NO SIENDO NECESARIO EL PROCESO DE LICITACIÓN."/>
    <n v="-66.666666666666671"/>
    <m/>
    <m/>
    <m/>
    <m/>
    <n v="1"/>
    <n v="0"/>
    <s v="LOS GASTOS ADMINISTRATIVOS FUERON TRANSFERIDOS Y EJECUTADOS SEGÚN LO SEÑALADO EN EL PROYECTO  Y EN EL CALENDARIO DE INVERSIONES."/>
    <n v="-100"/>
    <n v="8"/>
    <n v="10"/>
    <s v="Se dan inicio a las obras a partir de la fecha de 13/01/2016 firma contrato aprobado por decreto Exento N° 187 de fecha 13/01/2016 y el acta de entrega de terreno, con fecha 25 de/1/2016 , el proyecto debía ejecutarse en un plazo de  217 días corridos , teniendo fecha de termino el 28/08/2016, sin embargo a raíz de imprevistos que se dieron dentro de la ejecución , se  debió aumentar el plazo de ejecución el cual es aprobado por la unidad técnica y posteriormente por el Gobierno Regional de Los Lagos,. Dicho Aumento _x000a_ es aprobado por 90 días corridos, según decreto exento N° 3593 de fecha 28 de Agosto de 2016, el anexo de contrato se establece con fecha de inicio a partir del  23 de Agosto de 2016 y con fecha de termino  27 de Noviembre de 2016."/>
    <n v="25"/>
    <s v="Variación de 0 a 30%"/>
    <n v="1"/>
    <n v="90"/>
    <m/>
    <m/>
    <m/>
    <m/>
    <m/>
    <m/>
    <m/>
    <m/>
    <m/>
    <m/>
    <m/>
    <m/>
    <n v="9"/>
    <n v="9"/>
    <n v="20"/>
    <n v="23"/>
    <n v="3"/>
    <s v="SE PRESENTA UNA DIFERENCIA EN LOS PLAZOS SEÑALADOS, PUESTO QUE SE REALIZA UN ANÁLISIS  DE LOS ÍTEMS EQUIPOS Y EQUIPAMIENTO, YA QUE  QUE NO SE CONSIDERARON PRODUCTOS NECESARIOS PARA LA PUESTA EN MARCHA DEL PROYECTO.   SE SOLICITA AL GOBIERNO REGIONAL  CONSIDERAR LA PROPUESTA DE LA UNIDAD TÉCNICA,  SIENDO SOLICITADO POR  GORE LOS LAGOS A A LA MDSF A TRAVÉS DEL OFICIO ORD. N° 3268 DEL 31/08/2017, LA REEVALUACIÓN DEL PROYECTO EN LOS ÍTEMS ANTES SEÑALADOS. EL MDSF INICIA EL PROCESO DE REVALUACIÓN, SIN EMBARGO  FINALMENTE SE DEJA SIN EFECTO DICHA REEVALUACIÓN ,  YA QUE LAS OBSERVACIONES NO FUERON RESPONDIDAS EN LOS PLAZOS ESTIMADOS POR PARTE DE LA UNIDAD TÉCNICA, RESOLVIENDOSE VOLVER AL PROYECTO A LA ETAPA ANTERIOR (RS ORIGINAL) ."/>
    <n v="122.22222222222223"/>
    <n v="155.55555555555554"/>
    <s v="Durante el desarrollo de las obras, el proyecto tuvo una modificación para aumentar los plazos de ejecución de la asignación de Obras Civiles en 3 meses adicionales, pasando de cerca de 8 meses a casi 10 meses. Es decir, hubo un aumento de 30,42%, respecto al plazo aprobado en la etapa ex ante. Este aumento se produjo por imprevistos apreciados durante la ejecución de las obras, lo que fue aprobado por la Unidad Técnica y el Gobierno Regional._x000a_Respecto a las asignaciones de Equipamiento y Equipos, éstas se desarrollaron en 10 meses y 1 mes, respectivamente, lo que significó un aumento de 240% en el caso del Equipamiento y una disminución en el caso de Equipos. El aumento en la adquisición de Equipamientos se debió a la necesidad de realizar ajustes a los productos requeridos, solicitándose una reevaluación para esta asignación, pero por no respuesta a este RATE se dejó sin efecto la solicitud de ajuste, lo que demoró el proceso de adquisición. _x000a_Con todo, el plazo de término final del proyecto fue 14/11/2017, lo que implicó 20 meses de ejecución sin tiempos muertos, y 23 meses de ejecución con tiempos muertos, es decir un aumento de 122,22% y 155,56%, respectivamente, en relación a lo recomendado en la evaluación ex ante._x000a_La entrega a operación del establecimiento fue el 28/08/2017, de acuerdo a lo informado por la Unidad Técnica."/>
    <s v="Variación &gt; al 100%"/>
    <s v="Dos Años"/>
    <s v="25/01/2016"/>
    <n v="701813"/>
    <n v="1501"/>
    <n v="703314"/>
    <n v="703221"/>
    <n v="93"/>
    <s v="OBRAS CIVILES_x000a__x000a_El acta de entrega de terreno, con fecha 25 de/1/2016 , el proyecto debía ejecutarse en un plazo de  217 días corridos , teniendo fecha de termino el 28/08/2016, sin embargo a raíz de imprevistos que se dieron dentro de la ejecución , se  debió aumentar el plazo de ejecución el cual es aprobado por la unidad técnica y posteriormente por el Gobierno Regional de Los Lagos,. Dicho Aumento _x000a_ es aprobado por 90 días corridos, según decreto exento N° 3593 de fecha 28 de Agosto de 2016, el anexo de contrato se establece con fecha de inicio a partir del  23 de Agosto de 2016 y con fecha de termino  27 de Noviembre de 2016, por un monto de M$ 650.754.-_x000a__x000a_CONSULTORÍAS_x000a__x000a_Se contempló la contratación de los servicios de ITO al Sr. JOSE  CONTRERAS  BURGOS, según licitación publica  2289-76-le15 y según lo señala el contrato de fecha 18 de Enero de 2016 por un periodo de 9 meses contados desde la fecha antes señalada,  aprobado por decreto exento  N° 264  de fecha 18 de enero de 2016, por un monto de M$ 9.900.-"/>
    <s v="BIP &gt; SIGFE"/>
    <x v="1"/>
    <n v="656"/>
    <n v="656"/>
    <n v="100"/>
    <s v="NO EXISTEN DIFERENCIAS EN CUANTO A LAS MAGNITUDES DE M2 PROYECTADOS Y CONSTRUIDO, SIN EMBARGO HUBIERON MODIFICACIONES EN MATERIALIDAD A COSTO CERO (AUMENTO Y DISMINUCIÓN), LO QUE SE DEJA ESTABLECIDO EN INFORME Y SOLICITUD POR PARTE DE LA EMPRESA CONSTRUCTORA DE FECHA 12 DE OCTUBRE DE 2016, QUEDANDO REGULARIZADO EN ANEXO DE CONTRATO II, Y DECRETO EXENTO N° 5243 DE FECHA 28 DE DICIEMBRE DE 2016."/>
    <s v="La magnitud real fue la misma que la magnitud recomendada ex ante, debido a que no hubo variación en los m2 finales proyectados en la reposición de la Escuela Especial San Agustín de Frutillar."/>
    <x v="2"/>
    <s v="Se constituye la comisión designada mediante decreto exento N°  5119 DE FECHA 20 de Diciembre para efectuar la recepción provisoria de la obra en cuestión y que consta su realización en el acta de recepción provisoria firmada por os integrantes de esta."/>
    <s v="03/01/2017"/>
    <s v=""/>
    <s v=""/>
    <s v="SI"/>
    <s v="28/08/2017"/>
    <s v="Al día de hoy no existen inconvenientes identificados que afecten el normal desarrollo de las actividades de este establecimiento educacional."/>
    <s v=""/>
    <x v="0"/>
    <s v="En cuanto a lo positivo la ejecución del proyecto se dio en los plazos que se contemplaron, se aunaron criterios en cuanto posibles soluciones a inconvenientes dentro de esta ejecución por parte de la unidad técnica, entidad financiera y la mideso, lo cual no afecto al origen del proyecto sino aporto en forma positiva a este._x000a__x000a_En cuanto a lo negativo queda de manifiesto el atraso correspondiente a los gastos de los ítems de equipamiento, los cuales no fueron ejecutados en los plazos correspondientes lo que significo un pequeño atraso en la puesta en marcha de algunas actividades programáticas del establecimiento."/>
    <s v="BERNARDO MUÑOZ GOMEZ"/>
    <x v="114"/>
    <s v=" "/>
    <s v=""/>
    <s v="LOURDES VELEZ"/>
    <s v="DEPARTAMENTO DE ESTUDIOS - MDS"/>
    <s v="03/07/2015"/>
    <s v="03/07/2015"/>
    <n v="0"/>
    <d v="2015-08-27T00:00:00"/>
    <n v="55"/>
    <s v="01/01/2016"/>
    <n v="127"/>
    <s v="13/01/2016"/>
    <n v="12"/>
    <s v="13/01/2016"/>
    <n v="12"/>
    <s v="25/01/2016"/>
    <n v="12"/>
    <s v="23/03/2016"/>
    <n v="58"/>
    <n v="264"/>
    <n v="264"/>
    <s v="Principal diferencia en creación de la asignación presupuestaria que da origen a la ejecución"/>
    <s v="A SUMA ALZADA SIN REAJUSTE"/>
    <n v="1"/>
    <s v=""/>
    <s v=""/>
    <s v=""/>
    <s v=""/>
    <s v="SI"/>
    <s v="MUNICIPIO"/>
    <s v="SI"/>
    <s v="MUNICIPIO"/>
    <s v="El proyecto postuló a las etapas de Diseño, cuya recomendación se obtuvo el 30/04/2012, y de Ejecución, con recomendación original el 03/07/2015."/>
    <n v="9561"/>
    <n v="26282"/>
    <n v="15519"/>
    <n v="0"/>
    <n v="1435"/>
    <n v="628191"/>
    <n v="0"/>
    <n v="0"/>
    <n v="0"/>
    <n v="0"/>
    <n v="680988"/>
    <n v="9561"/>
    <n v="26282"/>
    <n v="15519"/>
    <n v="0"/>
    <n v="1435"/>
    <n v="628191"/>
    <n v="0"/>
    <n v="0"/>
    <n v="0"/>
    <n v="0"/>
    <n v="680988"/>
    <s v="No hay"/>
    <n v="9900"/>
    <n v="25472"/>
    <n v="15688"/>
    <n v="0"/>
    <n v="1501"/>
    <n v="650754"/>
    <n v="0"/>
    <n v="0"/>
    <n v="0"/>
    <n v="0"/>
    <n v="703315"/>
    <s v="No hay"/>
    <n v="9900"/>
    <n v="25472"/>
    <n v="15687"/>
    <n v="0"/>
    <n v="1501"/>
    <n v="650754"/>
    <n v="0"/>
    <n v="0"/>
    <n v="0"/>
    <n v="0"/>
    <n v="703314"/>
    <s v="No hay"/>
    <n v="93"/>
    <x v="0"/>
    <n v="9900"/>
    <n v="25379"/>
    <n v="15686"/>
    <n v="0"/>
    <n v="1501"/>
    <n v="650755"/>
    <n v="0"/>
    <n v="0"/>
    <n v="0"/>
    <n v="0"/>
    <n v="703221"/>
    <n v="10394"/>
    <n v="26039"/>
    <n v="16094"/>
    <n v="0"/>
    <n v="1586"/>
    <n v="687705"/>
    <n v="0"/>
    <n v="0"/>
    <n v="0"/>
    <n v="0"/>
    <n v="741818"/>
    <s v=""/>
    <n v="11253"/>
    <n v="30933"/>
    <n v="18265"/>
    <n v="0"/>
    <n v="1689"/>
    <n v="739365"/>
    <n v="0"/>
    <n v="0"/>
    <n v="0"/>
    <n v="0"/>
    <n v="801505"/>
    <n v="801506"/>
    <n v="10462"/>
    <n v="26132"/>
    <n v="16096"/>
    <n v="0"/>
    <n v="1586"/>
    <n v="687703"/>
    <n v="0"/>
    <n v="0"/>
    <n v="0"/>
    <n v="0"/>
    <n v="741979"/>
    <n v="10394"/>
    <n v="26130"/>
    <n v="16094"/>
    <n v="0"/>
    <n v="1586"/>
    <n v="687705"/>
    <n v="0"/>
    <n v="0"/>
    <n v="0"/>
    <n v="0"/>
    <n v="741909"/>
    <n v="-7.4267783731854493"/>
    <n v="-7.4355119431569356"/>
    <n v="-6.9870767482907663"/>
    <n v="-9.4342292706439679E-3"/>
    <n v="-7.4356274313604587"/>
    <n v="1130.9588414634147"/>
    <n v="1048.3307926829268"/>
    <s v="Comparando los valores en igual moneda del 2018, se aprecia que el proyecto fue contratado a valores menores en relación a lo recomendado originalmente.  Por lo tanto, existe una disminución del costo total del proyecto de -7,43% entre lo recomendado y lo contratado y de -7,44% entre lo recomendado y lo real gastado._x000a_Por otra parte, entre los gastos reales y lo contratado de las asignaciones de Consultorías, Equipamiento y Equipos se produce una variación de -0,65%, -0,01% y -0,01%, respectivamente (total -0,01%), por la aplicación de la corrección de la moneda de lo gastado en 2 períodos presupuestarios, lo que no corresponde ya que los montos de ejecución se contrataron sin reajuste. Es decir, la diferencia entre uno y otro debería ser 0% en ambas asignaciones, al igual que en las restantes y el total del proyecto._x000a_Finalmente, el proyecto no tuvo reevaluaciones, dado que si bien se presentó una solicitud de reevaluación por parte del Gobierno Regional de Los Lagos con el fin de ajustar la necesidad de adquisición de Equipamientos, pero por no dar respuesta oportuna a las observaciones del RATE RE se dejó sin efecto, manteniéndose los valores y condiciones recomendadas originalmente."/>
    <s v="Variación de 0 a +-10%"/>
    <s v="Variación de 0 a +-10%"/>
    <s v="Mediano"/>
    <s v="Mediano"/>
    <s v="KARIN DEL CARMEN BARRIENTOS WINTER"/>
    <x v="7"/>
    <s v=" "/>
    <s v=""/>
    <s v="LOURDES VELEZ"/>
    <s v="DEPARTAMENTO DE ESTUDIOS - MDS"/>
    <s v="NO"/>
    <m/>
    <m/>
    <m/>
    <s v=" "/>
    <x v="1"/>
    <s v="NO"/>
    <m/>
    <m/>
    <m/>
    <m/>
    <s v="Para este proyecto no hubo reevaluaciones reales, ya que se presentó una solicitud de reevaluación por parte del Gobierno Regional de Los Lagos con el fin de ajustar la necesidad de adquisición de Equipamientos, pero por no dar respuesta a las observaciones del RATE RE se dejó sin efecto, manteniéndose los valores y condiciones recomendadas originalmente."/>
    <x v="0"/>
    <s v="VALOR ACTUALIZADO COSTOS INV. OPER. Y MANTEN."/>
    <n v="1335941"/>
    <n v="1305332"/>
    <n v="-2.2911939973397022"/>
    <x v="0"/>
    <s v="COSTO ANUAL EQUIVALENTE"/>
    <n v="181512"/>
    <n v="177353"/>
    <n v="-2.2913085636211417"/>
    <s v="En la cuarta columna de valores: Recomendado (Ex Ante) Corregido (N1), se actualizaron los valores de los indicadores de la recomendación original que estaban a moneda del 31/12/2014, con el fin de realizar la comparación con los indicadores reales en igual moneda presupuesto 2018._x000a_Considerando la disminución de la inversión final, de acuerdo a lo efectivamente contratado y gastado, los indicadores reales resultaron menores en -2,29% respecto a los recomendados en el ex ante. "/>
    <x v="0"/>
    <s v="El proyecto presentó modificaciones de plazo en las asignaciones de Obras Civiles y Equipamiento, debido a ajustes requeridos en la primera, y a un proceso de reevaluación no realizado finalmente en la segunda. _x000a_Con lo anterior, y en relación a lo recomendado originalmente en el ex ante, el plazo total de ejecución del proyecto fue 122,22% superior sin tiempos muertos, y 155,56% superior con tiempos muertos. En cuanto a los montos ejecutados en relación a la recomendación  original ex ante, el proyecto presentó un costo contratado y gastado menor en -7,43%._x000a_En relación a los costos, todas las asignaciones tuvieron un gasto real menor al recomendado ex ante, por menores valores en sus precios unitarios. Respecto a los valores de los indicadores de evaluación, éstos resultaron menores en un -2,29% respecto a lo recomendado en la última evaluación ex ante, comparados en igual moneda del 2018._x000a_En cuanto a los gastos realizados, la información del BIP es igual a la información del SIGFE no existiendo diferencias. No obstante, en el análisis del sistema ex post se aprecia una diferencia entre lo gastado y lo contratado de las asignaciones de Consultorías, Equipamiento y Equipos que está relacionada con el ajuste de la moneda, ya que hubo gastos en el 2016 y 2017, o 2017 y 2018, respectivamente, ajuste que no es efectivo considerando que los montos contratados en estas asignaciones son a suma alzada._x000a_En cuanto a la magnitud de la iniciativa, fueron construidos los 656 metros cuadras estipulados originalmente. _x000a_El proyecto entró en operación el 28/08/2017 no existiendo observaciones a la fecha según lo indicado por la Unidad Técnica. Todavía no existe recepción definitiva de la obra."/>
    <s v="MONICA LORETO FUENTEALBA KLENNER"/>
    <s v="SEREMI DE DESARROLLO SOCIAL REGION DE LOS LAGOS"/>
    <s v="LOURDES VELEZ"/>
    <s v="DEPARTAMENTO DE ESTUDIOS - MDS"/>
  </r>
  <r>
    <s v="30352574-0"/>
    <s v="CONSTRUCCION RED DE CICLORUTAS DE HUALPEN"/>
    <x v="2"/>
    <x v="2"/>
    <s v="CONCEPCION"/>
    <s v="HUALPEN"/>
    <s v="8 - REGION DEL BIO BIO"/>
    <x v="7"/>
    <x v="7"/>
    <x v="64"/>
    <x v="0"/>
    <x v="0"/>
    <s v="SERVICIO VIVIENDA Y URBANIZACION REGION DEL BIO BIO"/>
    <s v="MINISTERIO DE VIVIENDA Y URBANISMO"/>
    <s v="MINISTERIO"/>
    <s v="FINALIZADO"/>
    <x v="0"/>
    <s v="PERFIL"/>
    <s v="INICIATIVA SE ENMARCA DENTRO DEL PLAN DE CICLOVIAS DEL PROGRAMA DE GOBIERNO EL CUAL PERMITIRÁ LA EJECUCIÓN DE 190KM DE CICLOVIAS DE ALTO ESTÁNDAR A NIVEL NACIONAL, CON EL FIN DE FOMENTAR EL USO DE LA BICICLETA Y DESCONGESTIONAR LA CIUDAD "/>
    <s v="EL PROYECTO CONSIDERA EL DESARROLLO DE 6 KM CICLOVIAS:_x000a_CURANILAHUE_x0009_COLÓN - AVDA. LA RECONQUISTA_x0009_0,7_x0009_KM_x000a_GRAN BRETAÑA_x0009_BREMEN - AVDA. LA RECONQUISTA_x0009_1,0_x0009_KM_x000a_AV. RECONQUISTA_x0009_G. BRETAÑA - O. ATLÁNTICO_x0009_0,1_x0009_KM_x000a_OCEANO ATLANTICO_x0009_AVDA. LA RECONQUISTA - CALLE 4_x0009_0,5_x0009_KM_x000a_PASAJE DIECINUEVE_x0009_CALLE 4 - OCÉANO PACÍFICO_x0009_0,3_x0009_KM_x000a_FINLANDIA_x0009_GRAN BRETAÑA - NUEVA COSTANERA_x0009_0,8_x0009_KM_x000a_LAS GOLONDRINAS_x0009_GRAN BRETAÑA - NUEVA COSTANERA_x0009_0,2_x0009_KM_x000a_NUEVA IMPERIAL_x0009_COLON - ALEMPARTE_x0009_0,6_x0009_KM_x000a_GRAN BRETAÑA_x0009_LAS GOLONDRINAS - BREMEN_x0009_1,8_x0009_KM_x000a_CONSIDERA LA EJECUCIÓN DE CICLOVIAS BIDIRECCIONALES DE 2 METROS DE ANCHO, MATERIALIDAD HORMIGON PIGMENTADO, Y EMPLAZAMIENTO EN SECTOR ACERAS, INCLUYE ILUMINACION, SEÑALETICA VERTICAL Y DEMARCACION VIAL Y SEMAFORIZACION (NORMALIZACION) EN CIERTOS EJES."/>
    <n v="84518"/>
    <s v="VIALIDAD INTERMEDIA"/>
    <s v=" "/>
    <s v=" "/>
    <n v="16"/>
    <n v="17"/>
    <s v="Res. 437 del 05-08-2015 que contrata a Alicia Ermann por 90 días_x000a_Res. 333 del 27-07-2016 que contrata a Andrea Briones por 180 días_x000a_Res. 320 del 25-07-2016 que contrata a Katty Chandia por 180 días_x000a_Res. 320 del 25-07-2016 que contrata a Vivian Hernandez por 180 días_x000a_Res. 315 del 25-07-2016 que contrata a Carolina Jara por 180 días_x000a_Res. 315 del 25-07-2016 que contrata a Ruben Moncada por 180 días_x000a_Res. 116835/226/2016 del 17-11-2016 que contrata a Leonardo Martinez por 90 días_x000a_Res. 320 del 25-07-2016 que contrata a Aurelio Oñate por 180 días_x000a_Res. 319 del 25-07-2016 que contrata a Maria Parejas por 180 días_x000a_Res. 320 del 25-07-2016 que contrata a Carlos Villouta por 180 días"/>
    <n v="6.25"/>
    <m/>
    <m/>
    <m/>
    <m/>
    <m/>
    <m/>
    <s v=""/>
    <m/>
    <m/>
    <m/>
    <m/>
    <m/>
    <n v="22"/>
    <n v="39"/>
    <s v="El gasto se ejecutó entre los meses de Mayo 2015 y Julio 2018."/>
    <n v="77.272727272727266"/>
    <n v="15"/>
    <n v="35"/>
    <s v="Res. 2158 del 10-06-2015 que contrata a Constructora Seminario Ltda., para la ejecución del Eje Nueva Imperial con un plazo de ejecución de 180 días._x000a_Res. 2113 del 20-06-2016 que contrata a Carlos Montino Carrasco., para la ejecución del Eje Av. La Reconquista, Eje Océano Atlántico y Eje Pasaje Diecinueve con un plazo de ejecución de 180 días._x000a_        Res. 183 del 19-01-2017 que aprueba Disminuciones de Obra, aumentos de Obra y Obras Extraordinarias con un aumento de plazo de 5 días para realizar modificaciones al trazado eje Pasaje 19, emplazamiento Iluminación y modificación aguas lluvias Avenida La Reconquista._x000a_Res. 443 del 08-02-2017 que contrata a Marco Zenteno Figueroa, para la ejecución del Eje Curanilahue y eje Nueva Imperial con un plazo de ejecución de 150 días._x000a_        Res. 3181 del 05-09-2017 que aprueba Supresión de Obras, Aumentos de Obras y Obras Extraordinarias con un aumento de plazo de 20 días para ejecutar remoción de veredas, Remoción de Pavimentos, cambiar sumideros en mal estado, confeccion e instalacion de Paradero._x000a_        Res. 3864 del 30-10-2017 que aprueba Supresión de Obras, Aumentos de Obras y Obras Extraordinarias con un aumento de plazo de 20 días para instalación de segregadores y bolardos, construcción de sumideros, mejoramiento de paraderos._x000a_Res. 3490 del 03-10-2017 que contrata a Milton Burgos Sandoval, para la ejecución del Eje Finlandia, con un plazo de ejecución de 150 días._x000a_         Res. 1447 del 02-05-2018 que aprueba Supresión de Obras y Aumentos de Obras con un aumento de plazo de 20 días para ejecutar mas accesos vehiculares y mejora de pavimentos."/>
    <n v="133.33333333333334"/>
    <s v="Variación &gt; al 100%"/>
    <n v="4"/>
    <n v="65"/>
    <m/>
    <m/>
    <m/>
    <m/>
    <m/>
    <m/>
    <m/>
    <m/>
    <m/>
    <m/>
    <m/>
    <m/>
    <n v="22"/>
    <n v="22"/>
    <n v="39"/>
    <n v="39"/>
    <n v="0"/>
    <s v="Res. 2158 del 10-06-2015 que contrata a Constructora Seminario Ltda., para la ejecución del Eje Nueva Imperial con un plazo de ejecución de 180 días._x000a_Res. 2113 del 20-06-2016 que contrata a Carlos Montino Carrasco., para la ejecución del Eje Av. La Reconquista, Eje Océano Atlántico y Eje Pasaje Diecinueve con un plazo de ejecución de 180 días._x000a_        Res. 183 del 19-01-2017 que aprueba Disminuciones de Obra, aumentos de Obra y Obras Extraordinarias con un aumento de plazo de 5 días para realizar modificaciones al trazado eje Pasaje 19, emplazamiento Iluminación y modificación aguas lluvias Avenida La Reconquista._x000a_Res. 443 del 08-02-2017 que contrata a Marco Zenteno Figueroa, para la ejecución del Eje Curanilahue y eje Nueva Imperial con un plazo de ejecución de 150 días._x000a_        Res. 3181 del 05-09-2017 que aprueba Supresión de Obras, Aumentos de Obras y Obras Extraordinarias con un aumento de plazo de 20 días para ejecutar remoción de veredas, Remoción de Pavimentos, cambiar sumideros en mal estado, confeccion e instalacion de Paradero._x000a_        Res. 3864 del 30-10-2017 que aprueba Supresión de Obras, Aumentos de Obras y Obras Extraordinarias con un aumento de plazo de 20 días para instalación de segregadores y bolardos, construcción de sumideros, mejoramiento de paraderos._x000a_Res. 3490 del 03-10-2017 que contrata a Milton Burgos Sandoval, para la ejecución del Eje Finlandia._x000a_         Res. 1447 del 02-05-2018 que aprueba Supresión de Obras y Aumentos de Obras con un aumento de plazo de 20 días para ejecutar mas accesos vehiculares y mejora de pavimentos."/>
    <n v="77.272727272727266"/>
    <n v="77.272727272727266"/>
    <s v="El proyecto se ejecutó en un plazo total de 39 meses, un 77,27% sobre el plazo total recomendado.  El ítem de obras civiles presenta un plazo de ejecución superior a lo recomendado en un 130%. Esto se explica por la modalidad de ejecución de las obras, dado que la ejecución se disgregó en 4 contratos diferentes y que cada uno de ellos fue contratado en fechas y  plazos distintos. La diferencia en plazo entre el primer y último contrato fue de 28 meses. El último fue contratado originalmente por 5 meses, lo que significa que sin considerar los aumentos de plazos, solo por esta modalidad de ejecución se explica casi íntegramente la variación del plazo. (33 meses  en contratar y ejecutar el ultimo contrato). _x000a_El plazo de los gastos administrativos también presenta un plazo superior a lo recomendado ( 75,3%), lo que es coherente con la modalidad de ejecución de las obras civiles._x000a_Las consultorias presentan un plazo de ejecución superior a lo recomendado, pero la variación es solo de un 6,88%, dado que este ítem solo se ejecuto en los años 20125 y 2016. Durante los años posteriores no se considero contratar las consultorias, ya que la recomendación favorable contemplaba un  gasto mayor para este ítem."/>
    <s v="Variación del 50% al 100%"/>
    <s v="Mayor a 3 años"/>
    <s v="14/07/2015"/>
    <n v="1034153"/>
    <n v="3498"/>
    <n v="1037651"/>
    <n v="1037651"/>
    <n v="0"/>
    <s v="Gastos Administrativos:_x000a_Año 2015: M$769_x000a_Año 2016: M$1.961_x000a_Año 2017: M$268_x000a_Año 2018: M$500_x000a_Consultorias:_x000a_Res. 437 del 05-08-2015 que contrata a Alicia Ermann por M$5.159_x000a_Res. 333 del 27-07-2016 que contrata a Andrea Briones por M$3.669_x000a_Res. 320 del 25-07-2016 que contrata a Katty Chandia por M$805_x000a_Res. 320 del 25-07-2016 que contrata a Vivian Hernandez por M$4.048_x000a_Res. 315 del 25-07-2016 que contrata a Carolina Jara por M$4.852_x000a_Res. 315 del 25-07-2016 que contrata a Ruben Moncada por M$3.270_x000a_Res. 116835/226/2016 del 17-11-2016 que contrata a Leonardo Martinez por M$3.150_x000a_Res. 320 del 25-07-2016 que contrata a Aurelio Oñate por M$2.390_x000a_Res. 319 del 25-07-2016 que contrata a Maria Parejas por M$2.342_x000a_Res. 320 del 25-07-2016 que contrata a Carlos Villouta por M$2.820_x000a_Obras Civiles:_x000a_Res. 2158 del 10-06-2015 que contrata a Constructora Seminario Ltda., para la ejecución del Eje Nueva Imperial, por un monto de M$122.660 Res. 2113 del 20-06-2016 que contrata a Carlos Montino Carrasco., para la ejecución del Eje Av. La Reconquista, Eje Océano Atlántico y Eje Pasaje Diecinueve, por un monto de M$284.000_x000a_Res. 443 del 08-02-2017 que contrata a Marco Zenteno Figueroa, para la ejecución del Eje Curanilahue y eje Nueva Imperial, por un monto de M$343.421_x000a_Res. 3490 del 03-10-2017 que contrata a Milton Burgos Sandoval, para la ejecución del Eje Finlandia, por un monto de M$215.000"/>
    <s v="BIP = SIGFE"/>
    <x v="2"/>
    <n v="6000"/>
    <n v="6000"/>
    <n v="100"/>
    <s v="Las modificaciones al contrato no consideraron cambios en su magnitud"/>
    <s v="El proyecto no presento variaciones en las magnitudes recomendadas y que esta asociada a los metros lineales de vías a intervenir. Las modificaciones fueron menores y no afecto las magnitudes, más bien estaban orientadas a un mejor funcionamiento del proyecto."/>
    <x v="2"/>
    <s v="Eje Nueva Imperial: Recepción Provisoria: 30-12-2015_x000a_Eje Av. La Reconquista, Eje Océano Atlántico y Eje Pasaje Diecinueve: Recepción Provisoria: 23-01-2017_x000a_Eje Curanilahue y eje Nueva Imperial.: Recepción Provisoria: 24-10-2017_x000a_Eje Finlandia.: Recepción Provisoria: 15-05-2018"/>
    <s v="15/05/2018"/>
    <s v="Eje Nueva Imperial: Certificado: 19-01-2016_x000a_Eje Av. La Reconquista, Eje Océano Atlántico y Eje Pasaje Diecinueve: Certificado: 25-01-2017_x000a_Eje Curanilahue y eje Nueva Imperial.: Certificado: 02-11-2017_x000a_Eje Finlandia.: Certificado: 04-08-2018"/>
    <s v="04/08/2018"/>
    <s v="SI"/>
    <s v="04/08/2018"/>
    <s v="La obra no presenta posibles situaciones que afecten la normal operación del proyecto"/>
    <s v=""/>
    <x v="0"/>
    <s v="Positivas:_x000a_-_x0009_Se mejoró considerablemente el entorno dando mejor iluminación._x000a_-_x0009_Se recuperaron espacios públicos que estaba sin uso y en malas condiciones._x000a_Negativas:_x000a_-_x0009_No era factible el poder reparas los pavimentos en calles transversales que se encontraban en mal estado_x000a_-_x0009_La solución dada para el desvío de las zonas de parada no es la más adecuada._x000a_-_x0009_Por falta de comunicación en la etapa previa a la ejecución de las obras, la comunidad en principio rechazó los proyectos por que no se sintieron considerados al momento de ser desarrollados enfrentándose a una ejecución que desconocían completamente."/>
    <s v="ERIC PEREZ GUTIERREZ"/>
    <x v="40"/>
    <s v=" "/>
    <s v=""/>
    <s v=" "/>
    <s v=""/>
    <s v="19/12/2014"/>
    <s v="19/12/2014"/>
    <n v="0"/>
    <s v="11/03/2015"/>
    <n v="82"/>
    <s v="01/05/2015"/>
    <n v="51"/>
    <s v="10/06/2015"/>
    <n v="40"/>
    <s v="10/06/2015"/>
    <n v="40"/>
    <s v="14/07/2015"/>
    <n v="34"/>
    <s v="31/08/2015"/>
    <n v="48"/>
    <n v="255"/>
    <n v="255"/>
    <s v="La fecha de Suscripción del primer contrato del proyecto de Obra civil (14/07/2015) corresponde al inicio de Obras del_x000a_contrato Obras Civiles, la fecha corregida (10/06/2015) corresponde a la fecha de la resolución de contrato."/>
    <s v="A SUMA ALZADA SIN REAJUSTE"/>
    <n v="4"/>
    <s v=""/>
    <s v=""/>
    <s v=""/>
    <s v=""/>
    <s v="NO"/>
    <s v="SERVICIO"/>
    <s v="SI"/>
    <s v="SERVICIO"/>
    <s v="Este proyecto postulo directamente a la etapa de ejecución. El diseño surge de un plan maestro elaborado por la SECTRA ."/>
    <n v="67600"/>
    <n v="0"/>
    <n v="0"/>
    <n v="0"/>
    <n v="3000"/>
    <n v="1388101"/>
    <n v="0"/>
    <n v="0"/>
    <n v="0"/>
    <n v="0"/>
    <n v="1458701"/>
    <n v="67600"/>
    <n v="0"/>
    <n v="0"/>
    <n v="0"/>
    <n v="3000"/>
    <n v="1388101"/>
    <n v="0"/>
    <n v="0"/>
    <n v="0"/>
    <n v="0"/>
    <n v="1458701"/>
    <s v="Proyecto se inicia el 2015, con Gastos Administrativos, consultorías y  Obras Civiles, ejecutándose durante los años 2016, 2017 y 2018."/>
    <n v="34936"/>
    <n v="0"/>
    <n v="0"/>
    <n v="0"/>
    <n v="3498"/>
    <n v="1005818"/>
    <n v="0"/>
    <n v="0"/>
    <n v="0"/>
    <n v="0"/>
    <n v="1044252"/>
    <s v="Consultorias:_x000a_Res. 437 del 05-08-2015 que contrata a Alicia Ermann por M$5.159_x000a_Res. 333 del 27-07-2016 que contrata a Andrea Briones por M$3.669_x000a_Res. 320 del 25-07-2016 que contrata a Katty Chandia por M$805_x000a_Res. 320 del 25-07-2016 que contrata a Vivian Hernandez por M$4.048_x000a_Res. 315 del 25-07-2016 que contrata a Carolina Jara por M$7.283_x000a_Res. 315 del 25-07-2016 que contrata a Ruben Moncada por M$3.270_x000a_Res. 116835/226/2016 del 17-11-2016 que contrata a Leonardo Martinez por M$3.150_x000a_Res. 320 del 25-07-2016 que contrata a Aurelio Oñate por M$2.390_x000a_Res. 319 del 25-07-2016 que contrata a Maria Parejas por M$2.342_x000a_Res. 320 del 25-07-2016 que contrata a Carlos Villouta por M$2.820_x000a_Obras Civiles:_x000a_Res. 4924 del 09-12-2015 que ordena pago de Valores Proformas a Movistar por un monto de M$13.048.094_x000a_Res. 2158 del 10-06-2015 que contrata a Constructora Seminario Ltda., para la ejecución del Eje Nueva Imperial, por un monto de M$122.660 Res. 2113 del 20-06-2016 que contrata a Carlos Montino Carrasco., para la ejecución del Eje Av. La Reconquista, Eje Océano Atlántico y Eje Pasaje Diecinueve, por un monto de M$284.000_x000a_Res. 443 del 08-02-2017 que contrata a Marco Zenteno Figueroa, para la ejecución del Eje Curanilahue y eje Nueva Imperial, por un monto de M$343.421_x000a_Res. 3490 del 03-10-2017 que contrata a Milton Burgos Sandoval, para la ejecución del Eje Finlandia, por un monto de M$215.000._x000a_Res. 2158 del 10-06-2015 que contrata a Constructora Seminario Ltda., para la ejecución del Eje Nueva Imperial_x000a_Res. 5302 del 28-12-2015 que aprueba Obras Extraordinarias por M$12.035, Supresiones de Obra por M$4.156, Disminuciones de Obra por M$3.101 y Aumentos de Obra por M$11.694, para dar cumplimiento a los estándares insertos en el Plan Ciclovías._x000a_Res. 2113 del 20-06-2016 que contrata a Carlos Montino Carrasco., para la ejecución del Eje Av. La Reconquista, Eje Océano Atlántico y Eje Pasaje Diecinueve_x000a_Res. 183 del 19-01-2017 que aprueba Disminuciones de Obra por M$30, aumentos de Obra por M$5.537 y Obras Extraordinarias por M$1.542, para realizar modificaciones al trazado eje Pasaje 19, emplazamiento Iluminación y modificación aguas lluvias Avenida La Reconquista._x000a_Res. 443 del 08-02-2017 que contrata a Marco Zenteno Figueroa, para la ejecución del Eje Curanilahue y eje Nueva Imperial_x000a_Res. 3181 del 05-09-2017 que aprueba Supresión de Obras por M$21.760, Aumentos de Obras por M$16.450 y Obras Extraordinarias por M$5.310, para ejecutar remoción de veredas, Remoción de Pavimentos, cambiar sumideros en mal estado, confeccion e instalacion de Paradero._x000a_Res. 3864 del 30-10-2017 que aprueba Supresión de Obras por M$7.245, Aumentos de Obras por M$5.412 y Obras Extraordinarias por M$1.833, para instalación de segregadores y bolardos, construcción de sumideros, mejoramiento de paraderos._x000a_Res. 3490 del 03-10-2017 que contrata a Milton Burgos Sandoval, para la ejecución del Eje Finlandia_x000a_Res. 1447 del 02-05-2018 que aprueba Supresión de Obras por M$351 y Aumentos de Obras por M$4.579, para ejecutar mas accesos vehiculares y mejora de pavimentos."/>
    <n v="32505"/>
    <n v="0"/>
    <n v="0"/>
    <n v="0"/>
    <n v="3498"/>
    <n v="1005818"/>
    <n v="0"/>
    <n v="0"/>
    <n v="0"/>
    <n v="0"/>
    <n v="1041821"/>
    <s v="El gasto se ejecuto de la siguiente manera:_x000a_Año 2015:_x000a_Gastos Administrativos: M$769.-_x000a_Consultorías: M$2.981.-_x000a_Obras Civiles: M$152.119_x000a_Año 2016:_x000a_Gastos Administrativos: M$1.865.-_x000a_Consultorias: M$32.415.-_x000a_Obras Civiles: M$257.035.-_x000a_Año 2017:_x000a_Gastos Administrativos: M$268.-_x000a_Obras Civiles: M$407.436.-_x000a_Año 2018:_x000a_Gastos Administrativos: M$500.-_x000a_Obras Civiles: M$189.228.-_x000a_La diferencia entre el Monto Contratado y el Monto gastado en el item de consultorias se debe a que en algunos casos no se pagó lo definido en el contrato por incumplimientos del mismo (ausencias, atrasos , otros)"/>
    <n v="4170"/>
    <x v="0"/>
    <n v="218063"/>
    <n v="0"/>
    <n v="0"/>
    <n v="0"/>
    <n v="2997"/>
    <n v="816591"/>
    <n v="0"/>
    <n v="0"/>
    <n v="0"/>
    <n v="0"/>
    <n v="1037651"/>
    <n v="219734"/>
    <n v="0"/>
    <n v="0"/>
    <n v="0"/>
    <n v="3175"/>
    <n v="853611"/>
    <n v="0"/>
    <n v="0"/>
    <n v="0"/>
    <n v="0"/>
    <n v="1076520"/>
    <s v=""/>
    <n v="79564"/>
    <n v="0"/>
    <n v="0"/>
    <n v="0"/>
    <n v="3531"/>
    <n v="1633761"/>
    <n v="0"/>
    <n v="0"/>
    <n v="0"/>
    <n v="0"/>
    <n v="1716856"/>
    <n v="0"/>
    <n v="37028"/>
    <n v="0"/>
    <n v="0"/>
    <n v="0"/>
    <n v="3575"/>
    <n v="1048479"/>
    <n v="0"/>
    <n v="0"/>
    <n v="0"/>
    <n v="0"/>
    <n v="1089082"/>
    <n v="34459"/>
    <n v="0"/>
    <n v="0"/>
    <n v="0"/>
    <n v="3575"/>
    <n v="1042839"/>
    <n v="0"/>
    <n v="0"/>
    <n v="0"/>
    <n v="0"/>
    <n v="1080873"/>
    <n v="-36.565326387303301"/>
    <n v="-37.043467827237698"/>
    <n v="-36.169427474398027"/>
    <n v="-0.75375407912351422"/>
    <m/>
    <n v="180.1455"/>
    <n v="173.8065"/>
    <s v="Los montos contratados y costos reales del proyecto tuvieron variaciones respecto al monto recomendado de -36,57% y -37,04% respectivamente.  Se actualiza el gasto administrativo en base al año ejecutado el gasto ( años 2015 al 2018). De acuerdo a esto, el gasto fue un 1,25% superior del valor recomendado. Este ítem es poco significativo, que se justifica en la modalidad de ejecución de este proyecto, que significo 4 licitaciones para adjudicar las obras._x000a_En el ítem de obras civiles, se actualizan los montos contratados y sus modificaciones, en moneda año 2018, en base al año del contrato, que van desde el año 2015 al año 2018.  De acuerdo a esto, se observa que este monto es inferior en un 35,8%  en relación a lo recomendado, lo que se considera como muy significativa esta variación. La explicación de esta baja significativa del gasto puede ser atribuida a la modalidad de ejecución,  que al ser la intervención de menor magnitud, permite que empresas constructoras de menor tamaño puedan participar y hacer mas competitiva las licitaciones._x000a_Se actualizan también los costos reales en base al año de ejecución del gasto, lo que nos arroja una diferencia de -0,54% entre el monto gastado y lo contratado. Esta variación se explica por los ajustes de moneda, dado que en términos nominales los costos reales son iguales a los montos contratados._x000a_En el ítem de consultorias, el monto contratado fue inferior en un 53% respecto a lo recomendado. Esto se explica en que parte del periodo de ejecución de las obras civiles no contó con consultorias, con cargo a este proyecto. El gasto real de este item presenta una variación de casi un 7% respecto a lo contratado y que corresponde a descuentos realizados ( ausencias, atrasos, etc.)._x000a_El proyecto no tuvo reevaluaciones, pero si modificaciones inferiores al 10% que corresponde a ajustes en terreno para mejorar la etapa de operación del proyecto. Se contemplan aumentos y disminuciones de obras, obras extraordinarios y supresiones de obras. Entre ellas, modificaciones en obras de aguas lluvias, mejoras de accesos vehiculares,  nivelaciones de cámaras, reposiciones aceras, luminarias, etc."/>
    <s v="Variación Mayor al -20%"/>
    <s v="Variación Mayor al -20%"/>
    <s v="Grande"/>
    <s v="Grande"/>
    <s v="ERIC PEREZ GUTIERREZ"/>
    <x v="40"/>
    <s v=" "/>
    <s v=""/>
    <s v=" "/>
    <s v=""/>
    <s v="SI"/>
    <n v="1716856"/>
    <n v="27149"/>
    <n v="1.5813207397708369"/>
    <s v="Res. 2158 del 10-06-2015 que contrata a Constructora Seminario Ltda., para la ejecución del Eje Nueva Imperial_x000a_Res. 5302 del 28-12-2015 que aprueba Obras Extraordinarias por M$12.035, Supresiones de Obra por M$4.156, Disminuciones de Obra por M$3.101 y Aumentos de Obra por M$11.694, para dar cumplimiento a los estándares insertos en el Plan Ciclovías._x000a_Res. 2113 del 20-06-2016 que contrata a Carlos Montino Carrasco., para la ejecución del Eje Av. La Reconquista, Eje Océano Atlántico y Eje Pasaje Diecinueve_x000a_Res. 183 del 19-01-2017 que aprueba Disminuciones de Obra por M$30, aumentos de Obra por M$5.537 y Obras Extraordinarias por M$1.542, para realizar modificaciones al trazado eje Pasaje 19, emplazamiento Iluminación y modificación aguas lluvias Avenida La Reconquista._x000a_Res. 443 del 08-02-2017 que contrata a Marco Zenteno Figueroa, para la ejecución del Eje Curanilahue y eje Nueva Imperial_x000a_Res. 3181 del 05-09-2017 que aprueba Supresión de Obras por M$21.760, Aumentos de Obras por M$16.450 y Obras Extraordinarias por M$5.310, para ejecutar remoción de veredas, Remoción de Pavimentos, cambiar sumideros en mal estado, confeccion e instalacion de Paradero._x000a_Res. 3864 del 30-10-2017 que aprueba Supresión de Obras por M$7.245, Aumentos de Obras por M$5.412 y Obras Extraordinarias por M$1.833, para instalación de segregadores y bolardos, construcción de sumideros, mejoramiento de paraderos._x000a_Res. 3490 del 03-10-2017 que contrata a Milton Burgos Sandoval, para la ejecución del Eje Finlandia_x000a_Res. 1447 del 02-05-2018 que aprueba Supresión de Obras por M$351 y Aumentos de Obras por M$4.579, para ejecutar mas accesos vehiculares y mejora de pavimentos."/>
    <x v="0"/>
    <s v="NO"/>
    <m/>
    <m/>
    <m/>
    <m/>
    <s v="El ítem de obras civiles presenta modificaciones menores al 10%, que corresponde a ajustes en terreno para mejorar la etapa de operación del proyecto. Se contemplan aumentos y disminuciones de obras, obras extraordinarios y supresiones de obras. Entre ellas, modificaciones en obras de aguas lluvias, mejoras de accesos vehiculares,  nivelaciones de cámaras, reposiciones aceras, luminarias, etc."/>
    <x v="0"/>
    <s v="VAN SOCIAL"/>
    <n v="460140"/>
    <n v="800629"/>
    <n v="73.996827052636149"/>
    <x v="2"/>
    <s v=""/>
    <m/>
    <m/>
    <m/>
    <s v="El indicador económico considerado en la recomendación favorable fue el VAN Social.  La variación entre el VAN Real y el original alcanza al 74%, el que se explica por el  costo real significativo menor en relación al monto recomendado."/>
    <x v="1"/>
    <s v="El proyecto se ejecuta con variaciones significativas  en el plazo de ejecución, el cual se explica principalmente por la modalidad de ejecución, dado que es proyecto se licito por partes, lo que significo 4 contratos de ejecución de obras.  Entre el primer y ultimo contrato, transcurrieron 28 meses, tiempo que es muy superior al plazo recomendado._x000a_El monto contratado y gastado, presenta una diferencia significativa en relación a lo recomendado en el ítem de obras civiles (aprox. - 36%). La explicación puede estar asociada a la división de la ejecución en 4 contratos de menor magnitud, lo que mejora la competencia en los procesos de licitación._x000a_La magnitud del proyecto no presenta variaciones, dado que se contrataron las obras que fueron recomendados y las modificaciones menores al 10%, no afectaron esta magnitud, más bien corresponden a mejoras para un buen funcionamiento del proyecto. No existieron reevaluaciones._x000a_El indicador de rentabilidad  mejora en un 74%, fundamentado en la menor inversión requerida para materializar el proyecto._x000a_La magnitud del proyecto se mantuvo invariable, construyéndose los 6000 metros cuadrados de ciclovías estipuladas originalmente. _x000a_Finalmente, el proyecto se ejecuta conforme a lo programado en cuanto a la magnitud y con variaciones en plazos y en menor medida en costos. Se destaca la considerable mejora en términos de iluminación de las zonas aledañas a la obra."/>
    <s v="HAROLD YEVENES S."/>
    <s v="SEREMI DE DESARROLLO SOCIAL REGION DEL BIO BIO"/>
    <s v="LOURDES VELEZ"/>
    <s v="DEPARTAMENTO DE ESTUDIOS - MDS"/>
  </r>
  <r>
    <s v="30403175-0"/>
    <s v="REPOSICION FERIA COSTUMBRISTA ANTILHUE, LOS LAGOS"/>
    <x v="3"/>
    <x v="3"/>
    <s v="VALDIVIA - REGION XIV"/>
    <s v="LOS LAGOS - REGION XIV "/>
    <s v="14 - REGION DE LOS RIOS"/>
    <x v="11"/>
    <x v="22"/>
    <x v="37"/>
    <x v="1"/>
    <x v="1"/>
    <s v="GOBIERNO REGIONAL - REGION DE LOS RIOS"/>
    <s v="GOBIERNO REGIONAL"/>
    <s v="GOBIERNO REGIONAL"/>
    <s v="FINALIZADO"/>
    <x v="1"/>
    <s v="PERFIL"/>
    <s v="ANTILHUE NO CUENTAN CON UN RECINTO ADECUADO PARA DESARROLLAR SUS ACTIVIDADES COMERCIALES EN LAS CONDICIONES ADECUADAS, ESTO NO LES PERMITE CONTAR CON UNA FUENTE DE INGRESOS PERMANENTE QUE CONTRIBUYA AL DESARROLLO ECONÓMICO Y SOCIAL, ESTO CONLLEVA PROBLEMAS COMO DESEMPLEO, MIGRACIÓN, ENTRE OTROS. "/>
    <s v="SE CONSTRUIRÁ UN RECINTO TECHADO CUYA SUPERFICIE ÚTIL ES DE 1182 M2 CON UN TOTAL DE 28 PUESTOS DISTRIBUIDOS EN 18 PUESTOS DE COMIDA, UN LOCAL DE CERVEZA, UN LOCAL DE JUGOS, 2 LOCALES DE ARTESANÍA Y 6 LOCALES DE REPOSTERÍA. ADEMÁS,  SE CONTEMPLA UN ESCENARIO, PATIO DE SERVICIO, BAÑOS, CAMARINES, SALA DE AUDIO Y BODEGA. SU ESTRUCTURA ES DE MADERA LAMINADA QUE RECOGE ASPECTOS ARQUITECTÓNICOS DE VAGONES DE TRENES. "/>
    <n v="1070"/>
    <s v="INVERSIÓN MENOR 2.000 UTM"/>
    <s v=" "/>
    <s v=" "/>
    <n v="5"/>
    <n v="8"/>
    <s v="Se establece convenio a honorario con fecha 22 de agosto de 2017, AITO presenta carta de renuncia con fecha 13-11-2017._x000a_Se establece convenio a honorario con fecha 14 de marzo de 2018, AITO presenta carta de renuncia con fecha 09-04-2018."/>
    <n v="60.000000000000007"/>
    <m/>
    <m/>
    <m/>
    <m/>
    <n v="2"/>
    <n v="1"/>
    <s v="En cuanto al proceso de compra se puede señalar que este fue más expedito debido a la decisión de comprar  a través de convenio marco a excepción del grupo electrógeno, extintores con sus respectivos gabinetes y cámaras de seguridad._x000a_En cuanto al listado original de los equipos este fue modificado solicitando mediante oficio 797-14/08/18, 880-06/09/18 y 1699-20/08/18, donde el GORE informa que toma conocimiento respecto de la solicitud de autorizar la modificación mediante ORD 1845-07/09/18."/>
    <n v="-50"/>
    <m/>
    <m/>
    <m/>
    <m/>
    <m/>
    <m/>
    <m/>
    <m/>
    <n v="3"/>
    <n v="6"/>
    <s v="Si bien se firma contrato el día 10 de enero de 2018 se deja establecido en el segundo punto que el plazo de ejecución será de 108 días corridos, contados desde la fecha de acta de entrega de terreno, la cual se realizará a más tardar el día 28 de marzo de 2018. Lo anterior se debió a la solicitud efectuada por los beneficiarios mediante carta dirigida al Alcalde con fecha 28 de noviembre de 2017. _x000a_Se realiza anexo de contrato con fecha 19 de septiembre de 2018 por un periodo de 45 días corridos por motivos de las modificaciones realizadas al proyecto original a costo cero. Lo anterior fue aprobado según informe ITO  de fecha 18 de junio de 2018. El decreto exento que aprueba dicho anexo es el n°1106 de fecha 27 de junio de 2018._x000a_Se realiza anexo de contrato con fecha 3 de agosto de 2018 por 15 días corridos desde el día 5 de agosto de 2018, según informe ITO de fecha 3 de agosto de 2018, argumentando que la solicitud se debe a modificaciones realizadas al proyecto original. El decreto que aprueba este anexo corresponde al n°1367 de fecha 13 de agosto de 2018. "/>
    <n v="100"/>
    <s v="Variación del 50% al 100%"/>
    <n v="2"/>
    <n v="60"/>
    <m/>
    <m/>
    <m/>
    <m/>
    <m/>
    <m/>
    <m/>
    <m/>
    <m/>
    <m/>
    <m/>
    <m/>
    <n v="5"/>
    <n v="5"/>
    <n v="13"/>
    <n v="14"/>
    <n v="1"/>
    <s v="Las ampliaciones de plazo se debieron principalmente a las modificaciones del proyecto original durante a ejecución del proyecto, según las exigencias para la aprobación de la SEREMIA de salud, requerimientos técnicos para aprobación de recepción definitiva de obras por la DOM y requerimientos de los beneficiarios.  A modo de ejemplo se puede mencionar que desde salud solicitaron aumento de duchas, WC, entre otros, instalación de rejas en todo el perímetro de la cubierta para evitar ingreso de aves, recambio de techumbre por planchas de policarbonato a ingreso de luz natural lo que generaría ahorro de energía, cambio estructura principal de madera laminada por estructura en base a perfiles metálicos, entre otros. "/>
    <n v="160"/>
    <n v="179.99999999999997"/>
    <s v="Existe un sobre plazo significativo en los tiempos totales de ejecución debido al ítem consultorías, ya que se contrato al Asesor sin existir claridad en la fecha exacta del inicio de las obras, entonces por demoras en adjudicar la obra se optó por término de contrato por mutuo acuerdo de las partes al no existir servicios que este pueda brindar al ente municipal.  _x000a__x000a_En obras civiles, el plazo contratado fue de 108 días corridos, pero el contrato sufre dos ampliaciones de plazo (45 y 15 días) los que aumentaron el plazo inicial convenido en un 56%. El plazo se extendió debido a las modificaciones del proyecto original durante la ejecución del proyecto, dónde se retrasó la recepción definitiva de la DOM, dado que la seremi de Salud solicito implementar soluciones sanitarias extras a las contempladas en el proyecto original. El 20 de agosto del 2018 se terminan los trabajos existiendo observaciones que se subsanaron para la recepción provisoria (13/09/2018)._x000a_En cuanto al proceso de compra de los Equipos se puede señalar que este fue más expedito debido a la decisión de comprar a través de convenio marco a excepción del grupo electrógeno, extintores con sus respectivos gabinetes y cámaras de seguridad._x000a__x000a_El ítem de obras civiles fue el con mayor variación entre lo recomendado y lo real, con un 86,67% de plazo adicional."/>
    <s v="Variación &gt; al 100%"/>
    <s v="Dos Años"/>
    <s v="05/03/2018"/>
    <n v="477950"/>
    <n v="0"/>
    <n v="477950"/>
    <n v="197656"/>
    <n v="280294"/>
    <s v="Obras civiles_x000a_Contrato de fecha 10-01-2018 por un monto de 458.670.281[$]._x000a_Anexo de contrato de fecha 19-06-2018._x000a_Anexo de contrato de fecha 03-06-2018._x000a_Equipos_x000a_Se realiza trato directo y compras por convenio marco por un monto total de 16.554.959[$]._x000a_Consultorías _x000a_Convenio a honorarios fecha 22-08-2017 por un monto cancelado de 1.650.000[$]._x000a_Convenio a honorarios fecha 14-03-2018 por un monto cancelado de 1.080.000[$]."/>
    <s v="BIP &gt; SIGFE"/>
    <x v="1"/>
    <n v="1182"/>
    <n v="1182"/>
    <n v="100"/>
    <s v="No existieron modificaciones en cuanto a los metros cuadrados propuestos originalmente."/>
    <s v="Se mantuvo la magnitud original del proyecto."/>
    <x v="2"/>
    <s v="La comisión receptora designado mediante Decreto Exento N°1210 de fecha 07 de agosto de 2018, recibe conforme el contrato. Cabe mencionar que los trabajos terminaron el día 20 de agosto de 2018, existiendo observaciones de fecha 23 de agosto de 2018 las cuales fueron subsanadas correctamente pudiendo así efectuar la recepción provisoria. "/>
    <s v="13/09/2018"/>
    <s v="Aún no se realiza la recepción definitiva. Cabe indicar que el contratista podrá solicitar dicha recepción  a partir de septiembre de 2019."/>
    <s v=""/>
    <s v="SI"/>
    <s v="15/09/2018"/>
    <s v=""/>
    <s v=""/>
    <x v="0"/>
    <s v="El proyecto sufrió modificaciones en la materialidad de su estructura y posteriores cambios en su programa debido a normativa del servicio de salud._x000a_Durante su ejecución la directiva de los locatarios sufrió modificaciones en cuanto a sus participantes los cuales solicitaron cambios o nuevos requerimientos al proyecto."/>
    <s v="KATHERINE MEZA ITURRA"/>
    <x v="115"/>
    <s v=" "/>
    <s v=""/>
    <s v=" "/>
    <s v=""/>
    <s v="12/07/2016"/>
    <s v="12/10/2016"/>
    <n v="92"/>
    <s v="24/02/2017"/>
    <n v="135"/>
    <s v="NA"/>
    <n v="0"/>
    <s v="22/09/2017"/>
    <n v="210"/>
    <s v="05/03/2018"/>
    <n v="374"/>
    <s v="05/03/2018"/>
    <n v="0"/>
    <s v="20/04/2018"/>
    <n v="46"/>
    <n v="647"/>
    <n v="555"/>
    <s v="El proyecto fue adjudicado en su segunda licitación y requirió de un aumento de presupuesto (menor al 10%) para su adjudicación por lo que se solicitó la aprobación del Consejo Regional. Luego los usuarios del proyecto (locatarios) solicitaron extender la fecha de entrega de terreno debido a que la época estival (verano) era su mejor temporada de visitantes."/>
    <s v="A SUMA ALZADA SIN REAJUSTE"/>
    <n v="2"/>
    <s v=""/>
    <s v=""/>
    <s v=""/>
    <s v=""/>
    <s v=""/>
    <s v=""/>
    <s v="SI"/>
    <s v="MUNICIPIO"/>
    <s v="La iniciativa fue formulada por la Municipalidad de Los Lagos."/>
    <n v="7500"/>
    <n v="0"/>
    <n v="15156"/>
    <n v="0"/>
    <n v="0"/>
    <n v="382329"/>
    <n v="0"/>
    <n v="0"/>
    <n v="0"/>
    <n v="0"/>
    <n v="404985"/>
    <n v="8225"/>
    <n v="0"/>
    <n v="16621"/>
    <n v="0"/>
    <n v="0"/>
    <n v="419302"/>
    <n v="0"/>
    <n v="0"/>
    <n v="0"/>
    <n v="0"/>
    <n v="444148"/>
    <s v="IMPORTANTE: La moneda del RS que da origen a la Ejecución presupuestaria es Moneda IDI al 31/12/2017 (proceso presupuestario 2017)."/>
    <n v="7645"/>
    <n v="0"/>
    <n v="16555"/>
    <n v="0"/>
    <n v="0"/>
    <n v="458671"/>
    <n v="0"/>
    <n v="0"/>
    <n v="0"/>
    <n v="0"/>
    <n v="482871"/>
    <s v="En general la Unidad Técnica no pudo realizar buen uso de los recursos debido a que las 2 asesorías contratadas renunciaron no habiendo cumplido el objetivo en cuanto a su utilidad."/>
    <n v="2725"/>
    <n v="0"/>
    <n v="16555"/>
    <n v="0"/>
    <n v="0"/>
    <n v="458671"/>
    <n v="0"/>
    <n v="0"/>
    <n v="0"/>
    <n v="0"/>
    <n v="477951"/>
    <s v="No se entiende la diferencia en el SIGFE."/>
    <n v="280295"/>
    <x v="0"/>
    <n v="2725"/>
    <n v="0"/>
    <n v="0"/>
    <n v="0"/>
    <n v="0"/>
    <n v="194931"/>
    <n v="0"/>
    <n v="0"/>
    <n v="0"/>
    <n v="0"/>
    <n v="197656"/>
    <n v="2767"/>
    <n v="0"/>
    <n v="0"/>
    <n v="0"/>
    <n v="0"/>
    <n v="194931"/>
    <n v="0"/>
    <n v="0"/>
    <n v="0"/>
    <n v="0"/>
    <n v="197698"/>
    <s v="En cuanto al Ítem Equipos, éste no presento situaciones relevantes._x000a_En cuanto al Item Consultorias, la diferencia de recursos se debió a que la programación inicial no contemplo los tiempos que tomo el segundo llamado a licitación y la solicitud de recursos al CORE, ademas de la petición de los usuarios en cuanto a extender la fecha de entrega de terreno por ser temporada estival. En general la Unidad Técnica no pudo realizar buen uso de los recursos debido a que las 2 asesorías contratadas renunciaron no habiendo cumplido el objetivo en cuanto a su utilidad._x000a_En cuanto al Item Obras Civiles, la diferencia de recursos se debió a que el proyecto no estaba 100% operativo en cuanto a su diseño antes de la licitación, por lo que sufrió variadas modificaciones durante su ejecución, siendo la mas importante el cambio en la materialidad de su estructura."/>
    <n v="8439"/>
    <n v="0"/>
    <n v="17053"/>
    <n v="0"/>
    <n v="0"/>
    <n v="430204"/>
    <n v="0"/>
    <n v="0"/>
    <n v="0"/>
    <n v="0"/>
    <n v="455696"/>
    <n v="0"/>
    <n v="7688"/>
    <n v="0"/>
    <n v="16555"/>
    <n v="0"/>
    <n v="0"/>
    <n v="458671"/>
    <n v="0"/>
    <n v="0"/>
    <n v="0"/>
    <n v="0"/>
    <n v="482914"/>
    <n v="2768"/>
    <n v="0"/>
    <n v="16555"/>
    <n v="0"/>
    <n v="0"/>
    <n v="458670"/>
    <n v="0"/>
    <n v="0"/>
    <n v="0"/>
    <n v="0"/>
    <n v="477993"/>
    <n v="5.9728415434851412"/>
    <n v="4.8929549524244331"/>
    <n v="6.6168608381140137"/>
    <n v="-1.0190220204839839"/>
    <m/>
    <n v="404.39340101522845"/>
    <n v="388.04568527918781"/>
    <s v="En cuanto al Item Consultorías, la diferencia de recursos se debió a que la programación inicial no contemplo los tiempos que tomo el segundo llamado a licitación y la solicitud de recursos al CORE, además de la petición de los usuarios en cuanto a extender la fecha de entrega de terreno por ser temporada estival. En general la Unidad Técnica no pudo realizar buen uso de los recursos debido a que  2 asesorías contratadas presentaron término anticipado de contrato. _x000a__x000a_No existen mayores variaciones entre lo recomendado, contratado y finalmente el costo real. Las variaciones más altas se observan en Consultorias, con un 8,9% menos de costo real frente al contratado, lo que se explica por 2 consultorías con término anticipado: en 2017 hubo un término de convenio por demora en adjudicar la obra, lo que  no responde a los alcances de la Asesoria como apoyo a la ITO; y luego por renuncia del asesor en 2018."/>
    <s v="Variación de 0 a +-10%"/>
    <s v="Variación de 0 a +-10%"/>
    <s v="Mediano"/>
    <s v="Mediano"/>
    <s v="XIMENA VANESSA SUAREZ ORTEGA"/>
    <x v="2"/>
    <s v=" "/>
    <s v=""/>
    <s v=" "/>
    <s v=""/>
    <s v="SI"/>
    <n v="455694"/>
    <n v="27822"/>
    <n v="6.1054128428287404"/>
    <s v="En junio de 2017 se aprueba convenio mandato por un costo total de 444.148[M$], desglosado en consultorías 8.225[MS$], obras civiles 419.302[M$] y equipos 16.621[M$]. En octubre de 2017 se solicita mediante oficio un aumento equivalente al 9,8% del valor aprobado para obras civiles el cual ascendía a 419.302.000[$]. Luego mediante certificado N°365 el CORE aprueba aumento de presupuesto en ítem obras civiles por un monto de 39.368.281[$], llegando a una inversión total de dicho ítem a 458.670.281[$]."/>
    <x v="0"/>
    <s v="NO"/>
    <m/>
    <m/>
    <m/>
    <m/>
    <s v="No existieron aumento por sobre el 10% del monto recomendado."/>
    <x v="0"/>
    <s v="VAN SOCIAL"/>
    <n v="1737407"/>
    <n v="1737407"/>
    <n v="0"/>
    <x v="1"/>
    <s v="TIR SOCIAL"/>
    <n v="63"/>
    <n v="63"/>
    <n v="0"/>
    <s v="Al no existir reevaluaciones, no se modificaron los indicadores de la recomendación original."/>
    <x v="2"/>
    <s v="El proyecto fue adjudicado en su segunda licitación y requirió de un aumento de presupuesto (menor al 10%) para su adjudicación por lo que se solicitó la aprobación del Consejo Regional. Luego los usuarios del proyecto (locatarios) solicitaron extender la fecha de entrega de terreno debido a que la época estival (verano) era su mejor temporada de visitantes._x000a_El proyecto sufrió modificaciones en la materialidad de su estructura y posteriores cambios en su programa debido a normativa del servicio de salud._x000a_Durante su ejecución la directiva de los locatarios sufrió modificaciones en cuanto a sus participantes los cuales solicitaron cambios o nuevos requerimientos al proyecto._x000a_En general la Unidad Técnica no pudo realizar buen uso de los recursos debido a que las 2 asesorías contratadas terminaron anticipadamente el contrato no habiendo cumplido el objetivo en cuanto a su utilidad."/>
    <s v=""/>
    <s v=""/>
    <s v="FERNANDA MATURANA DIAZ"/>
    <s v="DEPARTAMENTO DE ESTUDIOS - MDS"/>
  </r>
  <r>
    <s v="30118958-0"/>
    <s v="CONSTRUCCION PARQUE COSTANERA DE PUERTO SAAVEDRA"/>
    <x v="5"/>
    <x v="5"/>
    <s v="CAUTIN"/>
    <s v="SAAVEDRA"/>
    <s v="9 - REGION DE LA ARAUCANIA"/>
    <x v="4"/>
    <x v="4"/>
    <x v="71"/>
    <x v="0"/>
    <x v="0"/>
    <s v="SERVICIO VIVIENDA Y URBANIZACION REGION DE LA ARAUCANIA"/>
    <s v="MINISTERIO DE VIVIENDA Y URBANISMO"/>
    <s v="MINISTERIO"/>
    <s v="FINALIZADO"/>
    <x v="0"/>
    <s v="PERFIL"/>
    <s v="RESPONDE AL DÉFICIT DE ÁREAS VERDES PRESENTE EN LA LOCALIDAD DE PUERTO SAAVEDRA, A LA FALTA DE INFRAESTRUCTURA ADECUADA PARA GENERAR INSTANCIAS DE ESPARCIMIENTO Y RECREACIÓN PARA SUS HABITANTES  Y AL DETERIORO EXISTENTE DEL BORDE COSTERO DE LA LOCALIDAD.  "/>
    <s v="LA ETAPA PROGRAMADA COMPRENDE LA EJECUCIÓN DE APROXIMADAMENTE 68.790 M2, CORRESPONDIENTES A LA CONSTRUCCIÓN DE LA COSTANERA DE PUERTO SAAVEDRA, UBICADA EN LA LOCALIDAD DEL MISMO NOMBRE._x000a_LA EJECUCIÓN CONSIDERA LOS PROYECTOS DE ARQUITECTURA, PAISAJISMO, ESTRUCTURA, AGUA POTABLE Y ALCANTARILLADO, SEÑALÉTICA, TOPOGRAFÍA, MECANICA DE SUELO, RIEGO, ELÉCTRICO, ILUMINACIÓN, PAVIMENTACIÓN Y EVACUACIÓN DE AGUAS LLUVIAS PRINCIPALMENTE._x000a_LA EJECUCIÓN DEL PROGRAMA ARQUITECTONICO ABARCA  4 TRAMOS: TRAMO 1: HISTÓRICO-NATURAL, TRAMO 2: RECREATIVO ¿ DEPORTIVO, TRAMO 3: CÍVICO ¿ CULTURAL Y TRAMO 4: TURÍSTICO ¿ GASTRONÓMICO Y SE DISTRIBUYE A TRAVÉS DE LAS SIGUIENTES ZONAS:_x000a__x000a_ZONA ÁREAS VERDES Y PAISAJISMO 23856,3 M2 / RECORRIDOS PEATONALES DUROS 18865 M2_x000a_VIALIDAD PARQUE COSTANERA 12636,8 M2 / ZONA ESTACIONAMIENTOS 1503 M2_x000a_CICLOVIAS 2855,1 M2 / PLAZOLETAS CUBIERTAS 480 M2_x000a_FOGON MAPUCHE CUBIERTO 158,1 M2 / PASEO CUBIERTO ZONA PARADORES  DE SERVICIOS 464 M2 _x000a_PLAZA CUBIERTA ZONA MAQUINA DE EJERCICIOS 284,8 M2 / PLAZA ELEVADA CUBIERTA 289,2 M2_x000a_RUCAS MUSEO 104 M2 / ZONA MULTICANCHA 578,2 M2_x000a_ZONA SKATE PARK 398,9 M2 / ZONA MAQUINAS EJERCICIOS 59,2 M2_x000a_ZONA DE JUEGOS INFANTILES 521,2 M2 / PARADOR DE SERVICIOS (BAÑOS) 305,4 M2_x000a_PLAZA DE AGUA 490  M2 _x000a_ESCALAS, RAMPAS, SOLERAS, GRADAS PLAZA DE AGUA, PUENTE EN PLAZA DE AGUA 2629,1 M2_x000a_TOTAL: 68.790 M2"/>
    <n v="3216"/>
    <s v="PRU"/>
    <s v=" "/>
    <s v=" "/>
    <n v="16"/>
    <n v="14"/>
    <s v="No hubo ampliación  de contratos de consultoria ."/>
    <n v="-12.5"/>
    <m/>
    <m/>
    <m/>
    <m/>
    <m/>
    <m/>
    <s v=""/>
    <m/>
    <n v="16"/>
    <n v="12"/>
    <s v="La tramitación  de las expropiación  se realizaron en un menor tiempo de lo estimado."/>
    <n v="-25"/>
    <n v="1"/>
    <n v="1"/>
    <s v="El plazo recomendado   es de 1 mes  indicado en la ficha IDI  es equivalente a  los 30 días. "/>
    <n v="0"/>
    <n v="14"/>
    <n v="18"/>
    <s v="Res CTTO Nº 57  del 17.11.2016.. Plazo 420 días corridos.  Ampliaciones de plazo 115 días corridos . Plazo Final CTTO : 535 días corridos _x000a_Se otorga ampliación de plazo en resoluciones que se detallan: _x000a_Res Ex Nº 596 del 20.02.2018  (60 días corridos) causal errores de diseño en distintas áreas que abarca el proyecto :re diseño del cajón de hormigón, re diseño proyecto eléctrico, modificaciones para reforzar las estructuras, traslado de matriz , extenciòn del alcantarillado del parador norte , modificación de cotas o  relleno en sector  desembocadura . _x000a_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_x000a_Res Ex Nº 1597  del 22.05.2018 ( 10 días corridos ) . Causal: pendiente la aprobación a modificación de ctto por la SEREMI de V y U ya que supera las obras ext  el 5% según DS Nº  236 /02 V y U ._x000a_Res Ex Nº 1777 del 06.06.2018 ( 15 días corridos) Causal : Pendiente la entrega de roles  de las edificaciones por SII y sin esto la DOM no recibirá las obras, independiente que se haya efectuado la solicitud  de  inscripción delos roles."/>
    <n v="28.57142857142858"/>
    <s v="Variación de 0 a 30%"/>
    <n v="4"/>
    <n v="115"/>
    <m/>
    <m/>
    <m/>
    <m/>
    <m/>
    <m/>
    <m/>
    <m/>
    <m/>
    <m/>
    <m/>
    <m/>
    <n v="16"/>
    <n v="16"/>
    <n v="20"/>
    <n v="20"/>
    <n v="0"/>
    <s v="La diferencia  entre el plazo recomendado  y el real es a causa de modificaciones  derivadas de la ejecución del proyecto  según se detalla:  _x000a_Res Ex Nº 596 del 20.02.2018  (60 días corridos) causal errores de diseño en distintas áreas que abarca el proyecto :re diseño del cajón de hormigón, re diseño proyecto eléctrico, modificaciones para reforzar las estructuras, traslado de matriz , extenciòn del alcantarillado del parador norte , modificación de cotas o  relleno en sector  desembocadura . _x000a_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_x000a_Res Ex Nº 1597  del 22.05.2018 ( 10 días corridos ) . Causal: pendiente la aprobación a modificación de ctto por la SEREMI de V y U ya que supera las obras ext  el 5% según DS Nº  236 /02 V y U ._x000a_Res Ex Nº 1777 del 06.06.2018 ( 15 días corridos) Causal : Pendiente la entrega de roles  de las edificaciones por SII y sin esto la DOM no recibirá las obras, independiente que se haya efectuado la solicitud  de  inscripción delos roles."/>
    <n v="25"/>
    <n v="25"/>
    <s v="La diferencia  entre el plazo recomendado  y el real es a causa de modificaciones  derivadas de la ejecución del proyecto  según se detalla:  _x000a_Res Ex Nº 596 del 20.02.2018  (60 días corridos) causal errores de diseño en distintas áreas que abarca el proyecto :re diseño del cajón de hormigón, re diseño proyecto eléctrico, modificaciones para reforzar las estructuras, traslado de matriz , extensión del alcantarillado del parador norte , modificación de cotas o  relleno en sector  desembocadura . _x000a_Res Ex Nº 1399 del 27.04.2018 (30 días corridos). Causales :Ejecutar levantamiento  topográfico , estudio y proyección  de gasto,  para la  solución  de A .LL. en 2 sectores  adyacentes a la obra , falta entrega de los roles por parte  de SII, lo que imposibilita  gestionar  la recepción en DOM._x000a_Res Ex Nº 1597  del 22.05.2018 ( 10 días corridos ) . Causal: pendiente la aprobación a modificación de contrato por la SEREMI de V y U ya que supera las obras ext  el 5% según DS Nº  236 /02 V y U ._x000a_Res Ex Nº 1777 del 06.06.2018 ( 15 días corridos) Causal : Pendiente la entrega de roles  de las edificaciones por SII y sin esto la DOM no recibirá las obras, independiente que se haya efectuado la solicitud  de  inscripción delos roles."/>
    <s v="Variación de 0 a 30%"/>
    <s v="Dos Años"/>
    <s v="27/12/2016"/>
    <n v="5503659"/>
    <n v="424393"/>
    <n v="5928052"/>
    <n v="5928053"/>
    <n v="-1"/>
    <s v="RESOLUCIÓN CONTRATO Nº 57  del 17.11.2016  MONTO $ 5.254.309.411.- OBRAS CIVILES . MONTO FINAL CTTO  $5.254.309.411+212.025.543= $5.466.334.954.-_x000a_Res Ex Nº 3738  del  31.08.2017 , modificación contrato: aumento  $ 100.149.128.- , disminución $ 168.217.648.- y obras extraordinarias $ 134.712.734.- AUMENTO OBRA EFECTIVO  $ 66.644.214.-_x000a_Res Ex Nº 5048 del 22.12.2018 , modificación contrato:aumento $120.385.079.-, disminución $203.385.344.- y obras extraordinarias $ 126.484.635.-AUMENTO OBRA EFECTIVO $ 43.484.370.-_x000a_Res Ex Nº 1688 del 29.05.2018 , modificación contrato:  aumento$46.859.655.-, disminución  $52.080.415.- y obras extraordinarias $107.117.719.- AUMENTO OBRA EFECTIVO $ 101.896.959.-_x000a_CONSULTORIA Res Ex Nº 6313  del 14.11.2016 Monto Ctto $16.275.000.-(Ingeniero Constructor) Res Ex Nº 7233  del 26.12.2016 Monto Ctto $18.031.667.-( Arquitecto)"/>
    <s v="BIP = SIGFE"/>
    <x v="1"/>
    <n v="68790"/>
    <n v="68790"/>
    <n v="100"/>
    <s v="Las modificaciones de obras no afectaron la superficie original contemplada en el proyecto."/>
    <s v="Sin variación en la magnitud del proyecto"/>
    <x v="2"/>
    <s v="La comisión receptora  de las se constituyo en terreno   el 20.06.2018, constatando observaciones  en folios Nº 4, Nº 5 del libro de obra Nº 3, otorgando  un plazo  de  53 días corridos para subsanarlas  ( Ver folio Nº 4,  Nº5 en carpeta  digital ). Dichas observaciones fueron resueltas  según Informe Técnico Nº  308-120  del 03.07.2018 "/>
    <s v="20/06/2018"/>
    <s v="Acta de Recepción Material de la obra 03.07.2018"/>
    <s v="03/07/2018"/>
    <s v="SI"/>
    <s v="03/07/2018"/>
    <s v=""/>
    <s v=""/>
    <x v="0"/>
    <s v=""/>
    <s v="MARIA ELENA ANTIPAN LARA"/>
    <x v="109"/>
    <s v=" "/>
    <s v=""/>
    <s v="FERNANDA MATURANA DIAZ"/>
    <s v="DEPARTAMENTO DE ESTUDIOS - MDS"/>
    <s v="17/05/2016"/>
    <s v="17/05/2016"/>
    <n v="0"/>
    <s v="27/09/2016"/>
    <n v="133"/>
    <s v="01/11/2016"/>
    <n v="35"/>
    <s v="15/11/2016"/>
    <n v="14"/>
    <s v="17/11/2016"/>
    <n v="16"/>
    <s v="27/12/2016"/>
    <n v="40"/>
    <s v="30/12/2016"/>
    <n v="3"/>
    <n v="227"/>
    <n v="227"/>
    <s v="El mayor plazo se produce entre  la obtención   del RS   y la tramitación de la asignación presupuestaria . El tiempo se mantiene en los rangos para ese tipo de tramite."/>
    <s v="A SUMA ALZADA SIN REAJUSTE"/>
    <n v="1"/>
    <s v=""/>
    <s v=""/>
    <s v=""/>
    <s v=""/>
    <s v=""/>
    <s v=""/>
    <s v="SI"/>
    <s v="SERVICIO"/>
    <s v="Lo postuló a la etapa de ejecución el Minvu"/>
    <n v="37200"/>
    <n v="0"/>
    <n v="0"/>
    <n v="521939"/>
    <n v="2180"/>
    <n v="5397692"/>
    <n v="0"/>
    <n v="0"/>
    <n v="0"/>
    <n v="0"/>
    <n v="5959011"/>
    <n v="37200"/>
    <n v="0"/>
    <n v="0"/>
    <n v="521939"/>
    <n v="2180"/>
    <n v="5397692"/>
    <n v="0"/>
    <n v="0"/>
    <n v="0"/>
    <n v="0"/>
    <n v="5959011"/>
    <s v="Sin observaciones "/>
    <n v="37200"/>
    <n v="0"/>
    <n v="0"/>
    <n v="422213"/>
    <n v="2180"/>
    <n v="5466334"/>
    <n v="0"/>
    <n v="0"/>
    <n v="0"/>
    <n v="0"/>
    <n v="5927927"/>
    <s v="RESOLUCIÓN CONTRATO Nº 57  del 17.11.2016  MONTO $ 5.254.309.411.- OBRAS CIVILES . MONTO FINAL CTTO  $5.254.309.411+212.025.543= $5.466.334.954.-_x000a_Res Ex Nº 3738  del  31.08.2017 , modificación contrato: aumento  $ 100.149.128.- , disminución $ 168.217.648.- y obras extraordinarias $ 134.712.734.- AUMENTO OBRA EFECTIVO  $ 66.644.214.-_x000a_Res Ex Nº 5048 del 22.12.2018 , modificación contrato:aumento $120.385.079.-, disminución $203.385.344.- y obras extraordinarias $ 126.484.635.-AUMENTO OBRA EFECTIVO $ 43.484.370.-_x000a_Res Ex Nº 1688 del 29.05.2018 , modificación contrato:  aumento$46.859.655.-, disminución  $52.080.415.- y obras extraordinarias $107.117.719.- AUMENTO OBRA EFECTIVO $ 101.896.959.-_x000a_CONSULTORIA Res Ex Nº 6313  del 14.11.2016 Monto Ctto $16.275.000.-(Ingeniero Constructor) Res Ex Nº 7233  del 26.12.2016 Monto Ctto $18.031.667.-( Arquitecto)"/>
    <n v="37325"/>
    <n v="0"/>
    <n v="0"/>
    <n v="422213"/>
    <n v="2180"/>
    <n v="5466334"/>
    <n v="0"/>
    <n v="0"/>
    <n v="0"/>
    <n v="0"/>
    <n v="5928052"/>
    <s v="No existen saldos pendientes por pagar."/>
    <n v="-1"/>
    <x v="1"/>
    <n v="37325"/>
    <n v="0"/>
    <n v="0"/>
    <n v="422214"/>
    <n v="2180"/>
    <n v="5466334"/>
    <n v="0"/>
    <n v="0"/>
    <n v="0"/>
    <n v="0"/>
    <n v="5928053"/>
    <n v="38367"/>
    <n v="0"/>
    <n v="0"/>
    <n v="445463"/>
    <n v="2304"/>
    <n v="5570282"/>
    <n v="0"/>
    <n v="0"/>
    <n v="0"/>
    <n v="0"/>
    <n v="6056416"/>
    <s v="No hay situaciones a  informar."/>
    <n v="41858"/>
    <n v="0"/>
    <n v="0"/>
    <n v="587291"/>
    <n v="2453"/>
    <n v="6073539"/>
    <n v="0"/>
    <n v="0"/>
    <n v="0"/>
    <n v="0"/>
    <n v="6705141"/>
    <n v="0"/>
    <n v="39312"/>
    <n v="0"/>
    <n v="0"/>
    <n v="445463"/>
    <n v="2304"/>
    <n v="5766404"/>
    <n v="0"/>
    <n v="0"/>
    <n v="0"/>
    <n v="0"/>
    <n v="6253483"/>
    <n v="38362"/>
    <n v="0"/>
    <n v="0"/>
    <n v="445463"/>
    <n v="2304"/>
    <n v="5570284"/>
    <n v="0"/>
    <n v="0"/>
    <n v="0"/>
    <n v="0"/>
    <n v="6056413"/>
    <n v="-6.7359955592283587"/>
    <n v="-9.6750836410449796"/>
    <n v="-8.2860256598335837"/>
    <n v="-3.1513638079770923"/>
    <m/>
    <n v="88.042055531327222"/>
    <n v="80.975199883704022"/>
    <s v="El proyecto tuvo obras extraordinarias pero no significaron un aumento respecto al monto recomendado. 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uy Grande"/>
    <s v="Muy Grande"/>
    <s v="MARIA ELENA ANTIPAN LARA"/>
    <x v="41"/>
    <s v=" "/>
    <s v=""/>
    <s v="FERNANDA MATURANA DIAZ"/>
    <s v="DEPARTAMENTO DE ESTUDIOS - MDS"/>
    <s v="SI"/>
    <n v="6705141"/>
    <n v="212026"/>
    <n v="3.1621408110582609"/>
    <s v="OBRAS CIVILES : $ 212.025.543.-  AUMENTO  DE  OBRA _x000a_GASTO ADMINISTRATIVO :  Sin modificación _x000a_EXPROPIACIÓN: Sin modificación _x000a_CONSULTORIA : Sin modificación "/>
    <x v="0"/>
    <s v="NO"/>
    <m/>
    <m/>
    <m/>
    <m/>
    <s v="El proyecto no fue sometido a reevaluación"/>
    <x v="0"/>
    <s v="VALOR ACTUALIZADO COSTOS INV. OPER. Y MANTEN."/>
    <n v="5558915"/>
    <n v="5558915"/>
    <n v="0"/>
    <x v="1"/>
    <s v=""/>
    <m/>
    <m/>
    <m/>
    <s v="El valor VAC corresponde al mismo de la ficha IDI. No se cuenta con información suficiente para calcular el valor ex post del indicador."/>
    <x v="1"/>
    <s v="El proyecto tuvo 4 ampliaciones de plazo y 3 aumentos de obra debido a cambios en el diseño de proyecto. El plazo total real superó en 25% al plazo recomendado. Sin embargo, los costos reales no superaron los recomendados.  El proyecto no tuvo reevaluaciones. "/>
    <s v="MARIA ANTONIETA BELMAR H."/>
    <s v="SEREMI DE DESARROLLO SOCIAL REGION DE LA ARAUCANIA"/>
    <s v="FERNANDA MATURANA DIAZ"/>
    <s v="DEPARTAMENTO DE ESTUDIOS - MDS"/>
  </r>
  <r>
    <s v="30367055-0"/>
    <s v="CONSTRUCCION JARDIN INFANTIL SECTOR PURINGUE RICO, MARIQUINA"/>
    <x v="3"/>
    <x v="3"/>
    <s v="VALDIVIA - REGION XIV"/>
    <s v="SAN JOSE DE LA MARIQUINA - REGION XIV "/>
    <s v="14 - REGION DE LOS RIOS"/>
    <x v="5"/>
    <x v="5"/>
    <x v="6"/>
    <x v="0"/>
    <x v="0"/>
    <s v="JUNTA NACIONAL DE JARDINES INFANTILES"/>
    <s v="MINISTERIO DE EDUCACION"/>
    <s v="MINISTERIO"/>
    <s v="FINALIZADO"/>
    <x v="0"/>
    <s v="PERFIL"/>
    <s v="PROYECTO ENMARCADO EN LA POLITICA SOCIAL DE INTEGRACION A LA ESCOLARIDAD DESDE LA EDAD TEMPRANA, PARA DISMINUIR LA BRECHA DE COBERTURA DE ATENCION PREBASICA EN EL PAIS Y GENERAR SUFICIENTE CAPACIDAD DE ATENCION PARA LOS NIÑOS ENTRE 0 Y 4 AÑOS EN EL SECTOR DE PURINGUE RICO DE LA COMUNA DE MARIQUINA."/>
    <s v="SE CONSULTAN LOS ESTUDIOS NECESARIOS PARA LA ELABORACION DEL DISEÑO DE ESPECIALIDADES PARA EJECUTAR LA EJECUCION DE UN JARDIN INFANTIL CON EQUIPAMIENTO NECESARIO, CON CAPACIDAD PARA ATENDER A 20 LACTANTES EN NIVEL SALA CUNA Y 24 PARVULOS EN NIVEL MEDIO. LA SUPERFICIE A EDIFICAR ES DE 575 M2 Y CORRESPONDE A UN ANTEPROYECTO ELABORADO POR EQUIPO META REGIONAL DE ACUERDO A LOS ESTANDARES APROBADOS POR EL PROGRAMA NACIONAL DE META PRESIDENCIAL PARA CONSTRUCCION DE SALAS CUNA"/>
    <n v="44"/>
    <s v=" "/>
    <s v=" "/>
    <s v=" "/>
    <n v="2"/>
    <n v="18"/>
    <s v="Sin Observaciones"/>
    <n v="800"/>
    <n v="2"/>
    <n v="0"/>
    <s v="No se compra con cargo al proyecto"/>
    <n v="-100"/>
    <n v="2"/>
    <n v="0"/>
    <s v="No se compra con cargo al proyecto"/>
    <n v="-100"/>
    <m/>
    <m/>
    <m/>
    <m/>
    <m/>
    <m/>
    <m/>
    <m/>
    <n v="7"/>
    <n v="18"/>
    <s v="Sin Observaciones"/>
    <n v="157.14285714285717"/>
    <s v="Variación &gt; al 100%"/>
    <n v="0"/>
    <n v="0"/>
    <m/>
    <m/>
    <m/>
    <m/>
    <m/>
    <m/>
    <m/>
    <m/>
    <m/>
    <m/>
    <m/>
    <m/>
    <n v="7"/>
    <n v="7"/>
    <n v="18"/>
    <n v="18"/>
    <n v="0"/>
    <s v="sin Observaciones"/>
    <n v="157.14285714285717"/>
    <n v="157.14285714285717"/>
    <s v="Se evidencia extensión notable en los plazos de obras civiles y consultorías: el plazo total real fue 157,14% mayor al plazo recomendado. "/>
    <s v="Variación &gt; al 100%"/>
    <s v="Dos Años"/>
    <s v="21/11/2016"/>
    <n v="568214"/>
    <n v="0"/>
    <n v="568214"/>
    <n v="568216"/>
    <n v="-2"/>
    <s v="Sin Observaciones"/>
    <s v="BIP = SIGFE"/>
    <x v="1"/>
    <n v="575"/>
    <n v="610"/>
    <n v="106.08695652173914"/>
    <s v="Sin Observaciones"/>
    <s v="proyecto tiene una mínima modificación de 35 m2 para adecuar emplazamiento y sala de servicios."/>
    <x v="0"/>
    <s v="sin observaciones"/>
    <s v="21/03/2019"/>
    <s v="sin observaciones"/>
    <s v="20/03/2019"/>
    <s v="NO"/>
    <s v=""/>
    <s v=""/>
    <s v="Reconocimiento oficial del estado"/>
    <x v="1"/>
    <s v=""/>
    <s v="PEDRO JAVIER CORNEJO MUÑOZ"/>
    <x v="116"/>
    <s v=" "/>
    <s v=""/>
    <s v="FERNANDA MATURANA DIAZ"/>
    <s v="DEPARTAMENTO DE ESTUDIOS - MDS"/>
    <s v="28/04/2015"/>
    <s v="21/12/2015"/>
    <n v="237"/>
    <s v="11/08/2016"/>
    <n v="234"/>
    <s v="NA"/>
    <n v="0"/>
    <s v="16/11/2016"/>
    <n v="97"/>
    <s v="16/11/2016"/>
    <n v="97"/>
    <s v="21/11/2016"/>
    <n v="5"/>
    <s v="01/12/2016"/>
    <n v="10"/>
    <n v="583"/>
    <n v="346"/>
    <s v="Sin observaciones"/>
    <s v="Contrato a suma alzada y serie de precios unitarios sin reajuste"/>
    <n v="1"/>
    <s v=""/>
    <s v=""/>
    <s v=""/>
    <s v=""/>
    <s v=""/>
    <s v=""/>
    <s v="SI"/>
    <s v="SERVICIO"/>
    <s v="iniciativa postulada por JUNJI a través del programa meta presidencial de construcción de salas cunas y jardines infantiles._x000a_Postuló a ejecución con diseño de anteproyecto  de acuerdo a lo indicado en el ord. N° 51/1.908, de fecha 01.09.2014 del ministerio de desarrollo social. El monto destinado a consultoría corresponde a los recursos necesarios para el término del diseño."/>
    <n v="35550"/>
    <n v="13673"/>
    <n v="3511"/>
    <n v="0"/>
    <n v="0"/>
    <n v="490052"/>
    <n v="0"/>
    <n v="0"/>
    <n v="0"/>
    <n v="0"/>
    <n v="542786"/>
    <n v="44689"/>
    <n v="14302"/>
    <n v="3673"/>
    <n v="0"/>
    <n v="0"/>
    <n v="512598"/>
    <n v="0"/>
    <n v="0"/>
    <n v="0"/>
    <n v="0"/>
    <n v="575262"/>
    <s v="Sin observaciones"/>
    <n v="31129"/>
    <n v="0"/>
    <n v="0"/>
    <n v="0"/>
    <n v="0"/>
    <n v="537085"/>
    <n v="0"/>
    <n v="0"/>
    <n v="0"/>
    <n v="0"/>
    <n v="568214"/>
    <s v="Sin observaciones"/>
    <n v="31129"/>
    <n v="0"/>
    <n v="0"/>
    <n v="0"/>
    <n v="0"/>
    <n v="537085"/>
    <n v="0"/>
    <n v="0"/>
    <n v="0"/>
    <n v="0"/>
    <n v="568214"/>
    <s v="Sin observaciones"/>
    <n v="-2"/>
    <x v="1"/>
    <n v="31129"/>
    <n v="0"/>
    <n v="0"/>
    <n v="0"/>
    <n v="0"/>
    <n v="537087"/>
    <n v="0"/>
    <n v="0"/>
    <n v="0"/>
    <n v="0"/>
    <n v="568216"/>
    <n v="32712"/>
    <n v="0"/>
    <n v="0"/>
    <n v="0"/>
    <n v="0"/>
    <n v="550819"/>
    <n v="0"/>
    <n v="0"/>
    <n v="0"/>
    <n v="0"/>
    <n v="583531"/>
    <s v="Sin observaciones"/>
    <n v="50285"/>
    <n v="16093"/>
    <n v="4133"/>
    <n v="0"/>
    <n v="0"/>
    <n v="576781"/>
    <n v="0"/>
    <n v="0"/>
    <n v="0"/>
    <n v="0"/>
    <n v="647292"/>
    <n v="0"/>
    <n v="32896"/>
    <n v="0"/>
    <n v="0"/>
    <n v="0"/>
    <n v="0"/>
    <n v="567580"/>
    <n v="0"/>
    <n v="0"/>
    <n v="0"/>
    <n v="0"/>
    <n v="600476"/>
    <n v="32711"/>
    <n v="0"/>
    <n v="0"/>
    <n v="0"/>
    <n v="0"/>
    <n v="550817"/>
    <n v="0"/>
    <n v="0"/>
    <n v="0"/>
    <n v="0"/>
    <n v="583528"/>
    <n v="-7.232593636256901"/>
    <n v="-9.8508864623693793"/>
    <n v="-4.5015352447462682"/>
    <n v="-2.822427540817618"/>
    <m/>
    <n v="956.6032786885246"/>
    <n v="902.97868852459021"/>
    <s v="El costo real fue un 9,85% menor al recomendado debido a que no se hizo uso del monto asignado para los ítem de Equipos y Equipamiento. _x000a_El monto contratado de Consultoría fue un 34,58% menor al recomendado. _x000a_No existen mayores variaciones entre el costo real y los montos recomendados para el ítem de obra civil."/>
    <s v="Variación de 0 a +-10%"/>
    <s v="Variación de 0 a +-10%"/>
    <s v="Mediano"/>
    <s v="Mediano"/>
    <s v="PEDRO JAVIER CORNEJO MUÑOZ"/>
    <x v="5"/>
    <s v=" "/>
    <s v=""/>
    <s v="FERNANDA MATURANA DIAZ"/>
    <s v="DEPARTAMENTO DE ESTUDIOS - MDS"/>
    <s v="NO"/>
    <m/>
    <m/>
    <m/>
    <s v=" "/>
    <x v="1"/>
    <s v="NO"/>
    <m/>
    <m/>
    <m/>
    <m/>
    <s v="Proyecto no tuvo cambios significativos ni aumentos mayores al 10%, por lo que no fue reevaluado."/>
    <x v="0"/>
    <s v="COSTO ANUAL EQUIVALENTE"/>
    <n v="114967"/>
    <n v="114967"/>
    <n v="0"/>
    <x v="1"/>
    <s v=""/>
    <m/>
    <m/>
    <m/>
    <s v="No existen modificaciones a los indicadores."/>
    <x v="1"/>
    <s v="Proyecto se ejecuto segun lo recomendado, a excepción del plazo que se vio extendido sin aparentes argumentos para esto desde la unidad formuladora."/>
    <s v="LUIS SOTO FUENTES"/>
    <s v="SEREMI DE DESARROLLO SOCIAL REGION DE LOS RIOS"/>
    <s v="FERNANDA MATURANA DIAZ"/>
    <s v="DEPARTAMENTO DE ESTUDIOS - MDS"/>
  </r>
  <r>
    <s v="30362230-0"/>
    <s v="CONSTRUCCION JARDIN INFANTIL CALLE BRAZIL, LOS LAGOS"/>
    <x v="3"/>
    <x v="3"/>
    <s v="VALDIVIA - REGION XIV"/>
    <s v="LOS LAGOS - REGION XIV "/>
    <s v="14 - REGION DE LOS RIOS"/>
    <x v="5"/>
    <x v="5"/>
    <x v="6"/>
    <x v="0"/>
    <x v="0"/>
    <s v="JUNTA NACIONAL DE JARDINES INFANTILES"/>
    <s v="MINISTERIO DE EDUCACION"/>
    <s v="MINISTERIO"/>
    <s v="FINALIZADO"/>
    <x v="0"/>
    <s v="PERFIL"/>
    <s v="PROYECTO ENMARCADO EN LA POLÍTICA SOCIAL DE INTEGRACIÓN A LA ESCOLARIDAD DESDE LA EDAD TEMPRANA, PARA DISMINUIR LA BRECHA COBERTURA DE ATENCIÓN PRE BÁSICA EN EL PAÍS Y GENERAR SUFICIENTE CAPACIDAD DE ATENCIÓN PARA LOS NIÑOS ENTRE 0 Y 4 AÑOS CUMPLIDOS DEL RADIO URBANO DE LA COMUNA DE LOS LAGOS"/>
    <s v="SE CONSULTAN LOS ESTUDIOS NECESARIOS PARA LA ELABORACION DEL DISEÑO DE ESPECIALIDADES PARA EJECUTAR LA CONSTRUCCION DE UN JARDIN INFANTIL CON EQUIPAMIENTO NECESARIO CON CAPACIDAD PARA ATENDER A 40 MENORES EN NIVEL SALA CUNA Y 48 EN NIVEL MEDIO. LA SUPERFICIE A EDIFICAR ES DE 820,28 M2 Y CORRESPONDE A UN ANTE PROYECTO ELABORADO POR EQUIPO META REGIONAL DE ACUERDO A LOS ESTANDARES APROBADOS POR EL PROGRAMA NACIONAL DE META PRESIDENCIAL PARA CONSTRUCCION DE SALAS CUNA."/>
    <n v="88"/>
    <s v=" "/>
    <s v=" "/>
    <s v=" "/>
    <n v="2"/>
    <n v="11"/>
    <s v="Se autorizan aumentods de obras."/>
    <n v="450"/>
    <n v="2"/>
    <n v="0"/>
    <s v="La institución no compró equipo y equipamiento con cargo al proyecto."/>
    <n v="-100"/>
    <n v="2"/>
    <n v="0"/>
    <s v="La institución no compró equipo y equipamiento con cargo al proyecto."/>
    <n v="-100"/>
    <m/>
    <m/>
    <m/>
    <m/>
    <m/>
    <m/>
    <m/>
    <m/>
    <n v="7"/>
    <n v="11"/>
    <s v="Se autorizan aumentods de obras."/>
    <n v="57.142857142857139"/>
    <s v="Variación del 50% al 100%"/>
    <n v="1"/>
    <n v="60"/>
    <m/>
    <m/>
    <m/>
    <m/>
    <m/>
    <m/>
    <m/>
    <m/>
    <m/>
    <m/>
    <m/>
    <m/>
    <n v="6"/>
    <n v="6"/>
    <n v="23"/>
    <n v="23"/>
    <n v="0"/>
    <s v="Se autorizan aumentods de obras."/>
    <n v="283.33333333333337"/>
    <n v="283.33333333333337"/>
    <s v="Aumentos de obras significaron el aumento de 256 a 316 días corridos en los plazos de obra civil, lo que significa un 23%  en los plazos contratados. _x000a_Con respecto a los plazos recomendados, el plazo real de ejecución de obra civil fue un 50,48% mayor. "/>
    <s v="Variación &gt; al 100%"/>
    <s v="Dos Años"/>
    <s v="21/06/2017"/>
    <n v="881437"/>
    <n v="0"/>
    <n v="881437"/>
    <n v="881436"/>
    <n v="1"/>
    <s v="Sin observaciones"/>
    <s v="BIP = SIGFE"/>
    <x v="1"/>
    <n v="820"/>
    <n v="794"/>
    <n v="96.829268292682926"/>
    <s v="sin observaciones"/>
    <s v="magnitudes no tuvieron variaciones significativas."/>
    <x v="1"/>
    <s v="Sin Observaciones"/>
    <s v="06/07/2018"/>
    <s v=""/>
    <s v="07/06/2018"/>
    <s v="SI"/>
    <s v="22/10/2018"/>
    <s v=""/>
    <s v=""/>
    <x v="0"/>
    <s v=""/>
    <s v="PEDRO JAVIER CORNEJO MUÑOZ"/>
    <x v="116"/>
    <s v=" "/>
    <s v=""/>
    <s v="FERNANDA MATURANA DIAZ"/>
    <s v="DEPARTAMENTO DE ESTUDIOS - MDS"/>
    <s v="06/05/2015"/>
    <s v="06/05/2015"/>
    <n v="0"/>
    <s v="21/08/2015"/>
    <n v="107"/>
    <s v="NA"/>
    <n v="0"/>
    <s v="21/06/2017"/>
    <n v="670"/>
    <s v="21/06/2017"/>
    <n v="670"/>
    <s v="21/06/2017"/>
    <n v="0"/>
    <s v="01/08/2017"/>
    <n v="41"/>
    <n v="818"/>
    <n v="818"/>
    <s v="Sin Comenmtarios"/>
    <s v="Contrato a suma alzada y série de precios unitarios sin reajuste."/>
    <n v="1"/>
    <s v=""/>
    <s v=""/>
    <s v=""/>
    <s v=""/>
    <s v=""/>
    <s v=""/>
    <s v="SI"/>
    <s v="SERVICIO"/>
    <s v="Se deja consignado que la iniciativa postula desde la etapa de perfil a ejecución de acuerdo a lo indicado en el ord. N° 51/1.908, de fecha 01.09.2014 del ministerio de desarrollo social. El monto destinado a consultoría corresponde a los recursos necesarios para el término del diseño._x000a_La unidad técnica es la Junta Nacional de Jardines Infantiles."/>
    <n v="37116"/>
    <n v="22650"/>
    <n v="3707"/>
    <n v="0"/>
    <n v="0"/>
    <n v="698758"/>
    <n v="0"/>
    <n v="0"/>
    <n v="0"/>
    <n v="0"/>
    <n v="762231"/>
    <n v="37116"/>
    <n v="22650"/>
    <n v="3707"/>
    <n v="0"/>
    <n v="0"/>
    <n v="698758"/>
    <n v="0"/>
    <n v="0"/>
    <n v="0"/>
    <n v="0"/>
    <n v="762231"/>
    <s v="Sin observaciones "/>
    <n v="34546"/>
    <n v="0"/>
    <n v="0"/>
    <n v="0"/>
    <n v="0"/>
    <n v="846891"/>
    <n v="0"/>
    <n v="0"/>
    <n v="0"/>
    <n v="0"/>
    <n v="881437"/>
    <s v="Sin comentarios"/>
    <n v="34545"/>
    <n v="0"/>
    <n v="0"/>
    <n v="0"/>
    <n v="0"/>
    <n v="846892"/>
    <n v="0"/>
    <n v="0"/>
    <n v="0"/>
    <n v="0"/>
    <n v="881437"/>
    <s v="Sin comentarios"/>
    <n v="1"/>
    <x v="1"/>
    <n v="34545"/>
    <n v="0"/>
    <n v="0"/>
    <n v="0"/>
    <n v="0"/>
    <n v="846891"/>
    <n v="0"/>
    <n v="0"/>
    <n v="0"/>
    <n v="0"/>
    <n v="881436"/>
    <n v="35421"/>
    <n v="0"/>
    <n v="0"/>
    <n v="0"/>
    <n v="0"/>
    <n v="856935"/>
    <n v="0"/>
    <n v="0"/>
    <n v="0"/>
    <n v="0"/>
    <n v="892356"/>
    <s v="Sin Observaciones"/>
    <n v="43685"/>
    <n v="26658"/>
    <n v="4363"/>
    <n v="0"/>
    <n v="0"/>
    <n v="822421"/>
    <n v="0"/>
    <n v="0"/>
    <n v="0"/>
    <n v="0"/>
    <n v="897127"/>
    <n v="0"/>
    <n v="35444"/>
    <n v="0"/>
    <n v="0"/>
    <n v="0"/>
    <n v="0"/>
    <n v="868911"/>
    <n v="0"/>
    <n v="0"/>
    <n v="0"/>
    <n v="0"/>
    <n v="904355"/>
    <n v="35422"/>
    <n v="0"/>
    <n v="0"/>
    <n v="0"/>
    <n v="0"/>
    <n v="856935"/>
    <n v="0"/>
    <n v="0"/>
    <n v="0"/>
    <n v="0"/>
    <n v="892357"/>
    <n v="0.80568303038477396"/>
    <n v="-0.53169729592353887"/>
    <n v="4.1966340840032146"/>
    <n v="-1.3266913988422724"/>
    <m/>
    <n v="1123.875314861461"/>
    <n v="1079.2632241813601"/>
    <s v="El costo real total completa la totalidad de los montos contratados. _x000a_Con respecto al monto recomendado, el costo total real fue un 0,53% menor."/>
    <s v="Variación de 0 a +-10%"/>
    <s v="Variación de 0 a +-10%"/>
    <s v="Mediano"/>
    <s v="Mediano"/>
    <s v="PEDRO JAVIER CORNEJO MUÑOZ"/>
    <x v="5"/>
    <s v=" "/>
    <s v=""/>
    <s v="FERNANDA MATURANA DIAZ"/>
    <s v="DEPARTAMENTO DE ESTUDIOS - MDS"/>
    <s v="SI"/>
    <n v="897127"/>
    <n v="25970"/>
    <n v="2.8947963889170656"/>
    <s v="Modificacion de contrato contempla, ajustes de cubos, obras extraordinarias, disminucion y aumento de partidas, expresados enmponeda presupuestaria."/>
    <x v="0"/>
    <s v="NO"/>
    <m/>
    <m/>
    <m/>
    <m/>
    <s v="La iniciativa no tuvo reevaluaciones."/>
    <x v="0"/>
    <s v="COSTO ANUAL EQUIVALENTE"/>
    <n v="181397"/>
    <n v="181397"/>
    <n v="0"/>
    <x v="1"/>
    <s v=""/>
    <m/>
    <m/>
    <m/>
    <s v="No existió variación en los indicadores recomendados originalmente."/>
    <x v="1"/>
    <s v="Proyecto se desarrollo en normalidad de acuerdo a lo recomendado, no teniendo que ser reevaluado."/>
    <s v="LUIS SOTO FUENTES"/>
    <s v="SEREMI DE DESARROLLO SOCIAL REGION DE LOS RIOS"/>
    <s v="FERNANDA MATURANA DIAZ"/>
    <s v="DEPARTAMENTO DE ESTUDIOS - MDS"/>
  </r>
  <r>
    <s v="30357691-0"/>
    <s v="CONSTRUCCION  DE SERVICIO DE APR LA RED, COMUNA DE EL MONTE"/>
    <x v="1"/>
    <x v="1"/>
    <s v="TALAGANTE"/>
    <s v="EL MONTE"/>
    <s v="13 - REGION METROPOLITANA DE SANTIAGO"/>
    <x v="0"/>
    <x v="0"/>
    <x v="0"/>
    <x v="0"/>
    <x v="0"/>
    <s v="AGUA POTABLE RURAL"/>
    <s v="MINISTERIO DE OBRAS PUBLICAS"/>
    <s v="MINISTERIO"/>
    <s v="FINALIZADO"/>
    <x v="0"/>
    <s v="PERFIL"/>
    <s v="PARTE DE LA POBLACION DE LA LOCALIDAD SE ABASTECEN DESDE UN SISTEMA PRECARIO, CON UNA DEFICIENTE PRESION Y EL RESTO DE LA POBLACIÓN PRINCIPALMENTE DE CAMIONES ALJIBES.POR LO TANTO ES NECESARIO REALIZAR UN SISTEMA COLECTIVO DE SISTEMA DE AGUA POTABLE RURAL.DEBIDO AL RIESGO SANITARIO."/>
    <s v="LAS PRINCIPALES OBRAS QUE CONSIDERAN LA INSTALACIÓN SON LAS SIGUIENTES:_x000a_-HABILITACION SONDAJE._x000a_-MATRIZ IMPULSIÓN SONDAJE A ESTANQUE REGULACIÓN (82 M, PVC C-10 D = 110MM)_x000a_-OBRAS DE TRATAMIENTO , DESINFECCION Y CASETA_x000a_-PLANTA DESNITRIFICADORA Y CASETA_x000a_-ESTANQUE ELEVADO DE ACERO (V = 100 M3 Y H = 20 M)_x000a_-RED DE DISTRIBUCION(5 KM PVC C-10 D=110MM ) Y 160 ARRANQUES_x000a_-MATRIZ INTERCONEXION ESTANQUE REGULACION (1,3 KM PVC C-10)_x000a_-OBRAS ELECTRICAS"/>
    <n v="808"/>
    <s v=" "/>
    <s v=" "/>
    <s v=" "/>
    <n v="8"/>
    <n v="18"/>
    <s v="La consultoría de este contrato fue desarrollada por la empresa Sanitaria Aguas Andinas, en virtud del Convenio que firma la Dirección de Obras Hidráulicas (Nacional) con Aguas Andinas. Este Convenio establece que la inspección técnica debe realizarse mientras dure la obra. Es por este motivo que el plazo de la consultoría se extendió y duró lo mismo que dura lo mismo que la obra civil."/>
    <n v="125"/>
    <m/>
    <m/>
    <m/>
    <m/>
    <m/>
    <m/>
    <s v=""/>
    <m/>
    <m/>
    <m/>
    <m/>
    <m/>
    <m/>
    <m/>
    <m/>
    <m/>
    <n v="8"/>
    <n v="18"/>
    <s v="Existe una variación en el plazo recomendado y el real, porque se realizaron modificaciones presupuestarias, por obras extraordinarias, que redundaron en el aumento de plazo. Además, el contrato consideró la puesta en marcha de una planta de osmosis inversa que, parte de sus componentes, tuvieron que importarse desde el extranjero._x000a_Finalmente, la compañía eléctrica, en conectar al sistema público, demoró más de lo planificado y eso obligó a extender el plazo del contrato."/>
    <n v="125"/>
    <s v="Variación &gt; al 100%"/>
    <n v="4"/>
    <n v="240"/>
    <m/>
    <m/>
    <m/>
    <m/>
    <m/>
    <m/>
    <m/>
    <m/>
    <m/>
    <m/>
    <m/>
    <m/>
    <n v="6"/>
    <n v="6"/>
    <n v="18"/>
    <n v="18"/>
    <n v="0"/>
    <s v="Como se indicó anteriormente, la variación en el plazo se produjo porque:_x000a_* Se realizaron modificaciones presupuestarias, por obras extraordinarias, que redundaron en el aumento de plazo._x000a_* La puesta en marcha de una planta de osmosis inversa que, parte de sus componentes, tuvieron que importarse desde el extranjero._x000a_* La compañía eléctrica, en conectar al sistema público, demoró más de lo planificado y eso obligó a extender el plazo del contrato._x000a_La consutoría, por depender del Convenio DOH - Aguas Andinas, dura lo que dure la obra civil."/>
    <n v="200"/>
    <n v="200"/>
    <s v="El proyecto se ejecutó en un plazo total de 18 meses, un 200% sobre el plazo recomendado. Según los datos aportados por las instituciones técnica y financiera, se tiene lo siguiente:_x000a_Existe una variación en el plazo recomendado y el real, porque se realizaron modificaciones presupuestarias, por obras extraordinarias, que redundaron en el aumento de plazo, que se justificaron principalmente por el tiempo transcurrido entre la recomendación favorable y la adjudicación. También, por un aumento en la población beneficiada_x000a_Adicionalmente, por una diferencia en la calidad de agua, que llevó a modificar las características de la planta de osmosis inversa. En la puesta en marcha de la planta de osmosis inversa, parte de sus componentes tuvieron que importarse desde el extranjero. La misma calidad de agua deterioró el pozo de abastecimiento de aguas, lo que llevó a tener que realizar una obra de modificación de la profundidad y sellar el tramo del pozo que estaba roto. Finalmente, la compañía eléctrica, en conectar al sistema público, demoró más de lo planificado y eso obligó a extender el plazo del contrato._x000a__x000a_El proyecto cuenta con recepción provisoria de fecha 07-05-2018, por lo que se asume esta fecha como término del proyecto_x000a__x000a_La recepción definitiva contractualmente, se debe realizar 12 meses después de la recepción provisional. Por lo que se indica como fecha propuesta el 07-05-2019."/>
    <s v="Variación &gt; al 100%"/>
    <s v="Dos Años"/>
    <s v="08/09/2016"/>
    <n v="1222281"/>
    <n v="0"/>
    <n v="1222281"/>
    <n v="1202176"/>
    <n v="20105"/>
    <s v="El detalle, por asiganción, de lo contratado fue:_x000a_OOCC: M$ 953.040.-, y_x000a_Consultoría: M$ 138.191.-_x000a_Durante la ejecución del contrato se realizaron las siguientes modificaciones:_x000a_OOCC: M$ 114.456.-, y_x000a_Consultoría: M$ 16.596.-_x000a_Las modificaciones fueron un 9,63% del monto recomendado."/>
    <s v="BIP &gt; SIGFE"/>
    <x v="0"/>
    <n v="160"/>
    <n v="228"/>
    <n v="142.5"/>
    <s v="Debido al tiempo que transcurrió desde que se realizó la primera recomedación, la reevaluación y la posterior ejecución, en la localidad se construyeron más viviendas que requirieron de la instalación de un arranque domiciliario."/>
    <s v="La magnitud de medida para este tipo de proyectos es el &quot;N° de arranques totales&quot;_x000a_Según lo informado por la institución técnica, debido al tiempo que transcurrió desde que se realizó la primera recomendación, la reevaluación y la posterior ejecución, en la localidad se construyeron más viviendas que requirieron de la instalación de un arranque domiciliario. Esta situación NO fue informada durante la reevaluación. _x000a_Se produjo un aumento de 68 arranques, pasando de 160 a 228 (aumento de un 42,5 %)_x000a__x000a_Pero se debe considerar que este tipo de proyectos no están captando la realidad de la construcción de viviendas particulares que se deben conectar al sistema. Sólo se consulta por construcción de conjunto de viviendas y no por viviendas particulares a la DOM y Serviu."/>
    <x v="0"/>
    <s v="La recepción provisoria se realizó el 07/05/2018. La comisión de recepción recibió sin observaciones."/>
    <s v="07/05/2018"/>
    <s v="Aún no se realiza la recepción definitiva del contrato."/>
    <s v=""/>
    <s v="SI"/>
    <s v="02/03/2018"/>
    <s v="El mismo día que se realizó la recepción provisional del contrato, se entregó la operación y administración de la obra al Comité de APR La Red de la comuna de El Monte."/>
    <s v=""/>
    <x v="0"/>
    <s v="El sistema, en su generalidad, ha estado funcionando sin inconvenientes. Sin perjuicio de ello, se han detectados algunos inconvenientes en la operación de la planta de osmosis inversa, lo que han sido resueltos por el proveedor de la planta, en virtud de lo que establece la garantía misma del contrato."/>
    <s v="JOSE VERDUGO CERON"/>
    <x v="35"/>
    <s v=" "/>
    <s v=""/>
    <s v="LOURDES VELEZ"/>
    <s v="DEPARTAMENTO DE ESTUDIOS - MDS"/>
    <s v="29/12/2014"/>
    <s v="29/12/2014"/>
    <n v="0"/>
    <s v="03/08/2015"/>
    <n v="217"/>
    <s v="NA"/>
    <n v="0"/>
    <s v="31/08/2016"/>
    <n v="394"/>
    <s v="31/08/2016"/>
    <n v="394"/>
    <s v="08/09/2016"/>
    <n v="8"/>
    <s v="20/10/2016"/>
    <n v="42"/>
    <n v="661"/>
    <n v="661"/>
    <s v="La IDI fue reevaluada a inicios del año 2016, licitada durante el primer semestre y adjudicada en septiembre del mismo año. La reevaluación se justificó porque se habían realizado dos procesos de licitación, declarados desiertos ambos. Con dicha información se reevaluó y se volvió a licitar, adjudicando el contrato por un monto menor al recomedado. "/>
    <s v="A SUMA ALZADA SIN REAJUSTE"/>
    <n v="3"/>
    <s v=""/>
    <s v=""/>
    <s v=""/>
    <s v=""/>
    <s v=""/>
    <s v=""/>
    <s v="SI"/>
    <s v="SERVICIO"/>
    <s v="La institución siempre postuló a la etapa de ejecución._x000a_Ingresó por primera vez en el proceso presupuestario 2015, con fecha de ingreso el 20-11-2014_x000a_Obtuvo su primera recomendación en el proceso presupuestario 2015."/>
    <n v="114726"/>
    <n v="0"/>
    <n v="0"/>
    <n v="0"/>
    <n v="0"/>
    <n v="728420"/>
    <n v="0"/>
    <n v="0"/>
    <n v="0"/>
    <n v="0"/>
    <n v="843146"/>
    <n v="114726"/>
    <n v="0"/>
    <n v="0"/>
    <n v="0"/>
    <n v="0"/>
    <n v="728420"/>
    <n v="0"/>
    <n v="0"/>
    <n v="0"/>
    <n v="0"/>
    <n v="843146"/>
    <s v="No se crean nuevas asignaciones presupuestarias."/>
    <n v="154787"/>
    <n v="0"/>
    <n v="0"/>
    <n v="0"/>
    <n v="0"/>
    <n v="1067495"/>
    <n v="0"/>
    <n v="0"/>
    <n v="0"/>
    <n v="0"/>
    <n v="1222282"/>
    <s v="La IDI fue reevaluada a inicios del año 2016, quedando por un valor total de M$1.177.078.-, según el siguiente detalle: _x000a_OOCC: M$ 1.028.016.-, y_x0009__x000a_Consultoría: M$ 149.062.-_x000a_El mismo año la IDI fue licitada y se adjudicó por un total de: M$1 091 231.-, según el siguiente detalle: _x000a_OOCC: M$ 953.040.-, y_x000a_Consultoría: M$ 138.191.-_x000a_Durante la ejecución del contrato se realizaron las siguientes modificaciones:_x000a_OOCC: M$ 114.456.-, y_x000a_Consultoría: M$ 16.596.-_x000a__x000a_Las modificaciones fueron un 9,63% del monto recomendado._x000a_Nota: El contrato es sin reajuste, por lo que la modificación que sufrió se realizó en la misma moneda."/>
    <n v="154787"/>
    <n v="0"/>
    <n v="0"/>
    <n v="0"/>
    <n v="0"/>
    <n v="1067495"/>
    <n v="0"/>
    <n v="0"/>
    <n v="0"/>
    <n v="0"/>
    <n v="1222282"/>
    <s v="El MOP no trabaja con sistema SIGFE. Sin perjuicio de lo anterior, se indica que el dicho programa no está registrado el último pago realizado en el contrato. Los que se detallan a continuación:_x000a_OOCC: M$17.559.-_x000a_Consultoría: M$ 2.546.-"/>
    <n v="20106"/>
    <x v="0"/>
    <n v="152240"/>
    <n v="0"/>
    <n v="0"/>
    <n v="0"/>
    <n v="0"/>
    <n v="1049936"/>
    <n v="0"/>
    <n v="0"/>
    <n v="0"/>
    <n v="0"/>
    <n v="1202176"/>
    <n v="157138"/>
    <n v="0"/>
    <n v="0"/>
    <n v="0"/>
    <n v="0"/>
    <n v="1083721"/>
    <n v="0"/>
    <n v="0"/>
    <n v="0"/>
    <n v="0"/>
    <n v="1240859"/>
    <s v="En la ejecución del contrato se debieron realizar modificaciones, por obras extraordinarias, que se justificaron principamente por el tiempo transcurrido entre la recomedación favorable y la adjudicación, por un aumento en la población y por una diferencia en la calidad de agua, que llevó a modificar las características de la planta de osmosis inversa. _x000a_Además, la misma calidad de agua deterioró el pozo de abastecimiento de aguas, lo que llevó a tener que realizar una obra de modifcación de la profundidad y sellar el tramo del pozo que estaba roto."/>
    <n v="135030"/>
    <n v="0"/>
    <n v="0"/>
    <n v="0"/>
    <n v="0"/>
    <n v="857332"/>
    <n v="0"/>
    <n v="0"/>
    <n v="0"/>
    <n v="0"/>
    <n v="992362"/>
    <n v="992362"/>
    <n v="163576"/>
    <n v="0"/>
    <n v="0"/>
    <n v="0"/>
    <n v="0"/>
    <n v="1124284"/>
    <n v="0"/>
    <n v="0"/>
    <n v="0"/>
    <n v="0"/>
    <n v="1287860"/>
    <n v="159686"/>
    <n v="0"/>
    <n v="0"/>
    <n v="0"/>
    <n v="0"/>
    <n v="1101278"/>
    <n v="0"/>
    <n v="0"/>
    <n v="0"/>
    <n v="0"/>
    <n v="1260964"/>
    <n v="29.77723854802985"/>
    <n v="27.06693726684415"/>
    <n v="28.454087797959261"/>
    <n v="-2.0884257605640388"/>
    <n v="27.06693726684415"/>
    <n v="5530.5438596491231"/>
    <n v="4830.166666666667"/>
    <s v="Posterior a la reevaluación realizada en el proceso 2016, fueron actualizados los montos recomendados de obras civiles y de consultoría: _x000a_El proyecto presenta un incremento de sus costos de un27% respecto de la recomendación dada el 2015. Las partidas que se incrementaron fueron:_x000a__x000a_-_x0009_Instalación y levante de faenas_x000a_-_x0009_Excavaciones_x000a_-_x0009_Suministro de piezas especiales_x000a_-_x0009_Transporte de tuberías_x000a_-_x0009_Cámara de válvulas_x000a_-_x0009_Arranques domiciliarios _x000a_Cabe destacar que ninguna de estas partidas fue modificada en su cubicación, sólo se modificó su valor unitario._x000a_El proyecto fue reevaluado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
    <s v="Variación Mayor a 20%"/>
    <s v="Variación Mayor a 20%"/>
    <s v="Grande"/>
    <s v="Grande"/>
    <s v="JOSE VERDUGO CERON"/>
    <x v="19"/>
    <s v=" "/>
    <s v=""/>
    <s v="LOURDES VELEZ"/>
    <s v="DEPARTAMENTO DE ESTUDIOS - MDS"/>
    <s v="SI"/>
    <n v="992362"/>
    <n v="131052"/>
    <n v="13.206067946979024"/>
    <s v="La IDI fue reevaluada a inicios del año 2016, quedando por un valor total de M$1.177.078.-, según el siguiente detalle: _x000a_OOCC: M$ 1.028.016.-, y_x0009__x000a_Consultoría: M$ 149.062.-_x000a_El mismo año la IDI fue licitada y se adjudicó por un total de: M$1 091 231.-, según el siguiente detalle: _x000a_OOCC: M$ 953.040.-, y_x000a_Consultoría: M$ 138.191.-_x000a_Durante la ejecución del contrato se realizaron las siguientes modificaciones:_x000a_OOCC: M$ 114.456.-, y_x000a_Consultoría: M$ 16.596.-_x000a__x000a_Las modificaciones fueron un 9,63% del monto recomendado._x000a__x000a_Nota: El contrato es sin reajuste, por lo que la modificación que sufrió se realizó en la misma moneda."/>
    <x v="0"/>
    <s v="SI"/>
    <n v="1"/>
    <n v="992362"/>
    <n v="992362"/>
    <n v="0"/>
    <s v="La IDI fue reevaluada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_x000a__x000a_Variaciones indicadas son cálculos directos del sistema ex post."/>
    <x v="1"/>
    <s v="COSTO PRIVADO NETO INVERSION / N° DE ARRANQUES"/>
    <n v="192.55"/>
    <n v="130.05000000000001"/>
    <n v="-32.459101532069589"/>
    <x v="0"/>
    <s v="VALOR ACTUALIZADO COSTOS INV. OPER. Y MANTEN."/>
    <n v="968243"/>
    <n v="934231"/>
    <n v="-3.5127545461211662"/>
    <s v="Los valores recomendados en la re evaluación fueron:_x000a_CAE M$ = 84.416_x000a_VAC M$ = 968.243_x000a_El nuevo costo por solución fue de 192,55 UF/arranque (considerando la obra completa para 160 arranques), valor que supera al valor referencial de 144 UF._x000a_Se recalcularon los indicadores llevando el gasto real a la fecha de recomendación (moneda 2014, lo queda un monto de M$ 2.223.564), y se obtuvieron los siguientes indicadores:_x000a__x000a_CAE M$ = 81.451_x000a_VAC M$ = 934.231_x000a_El valor por solución (considerando la obra completa para 228 arranques) es de 130,05  UF/ arranque (no supera las 144 UF)_x000a_Se observa que lógicamente disminuyeron los indicadores debido a que el gasto real fue menor al recomendado y a que aumentaron los arranques ejecutados."/>
    <x v="0"/>
    <s v="El proyecto se ejecutó en un plazo total de 18 meses, un 200% sobre el plazo recomendado. La variación en el plazo recomendado y el real se deba a la realización de modificaciones presupuestarias, por obras extraordinarias, que redundaron en el aumento de plazo, que se justificaron principalmente por el tiempo transcurrido entre la recomendación favorable y la adjudicación. También, por un aumento en la población beneficiada_x000a_Los costos fueron superiores a los recomendados, debido a que el proyecto fue reevaluado a inicios del año 2016 debido al aumento de costos en el proceso de licitación, licitada durante el primer semestre y adjudicada en septiembre del mismo año. La reevaluación se justificó porque se habían realizado dos procesos de licitación, declarados desiertos ambos. Con dicha información se actualizó y se volvió a licitar, adjudicando el contrato por un monto menor al recomendado._x000a__x000a_Los proyectos sanitarios en sectores rurales, muchas veces no están captando la realidad de la dinámica de la  construcción de viviendas particulares que se deben conectar al sistema, las cuales son ejecutadas en el tiempo que transcurre entre que se terminan los diseños y se ejecutan las obras. En este caso hubo un aumento del 42,5 % de arranques, pasando de 160 a 228._x000a_Sólo se consulta por construcción de conjunto de viviendas y no por viviendas particulares a la DOM y Serviu._x000a_Se debería considerar en el análisis, los terrenos que sean posibles de edificar y no solamente las construcciones existentes. Lo anterior permitiría dimensionar las obras y que no vean disminuida su capacidad antes del período de previsión."/>
    <s v="MARCO LEIVA FUENTES"/>
    <s v="SEREMI DE DESARROLLO SOCIAL REGION METROPOLITANA DE SANTIAGO"/>
    <s v="LOURDES VELEZ"/>
    <s v="DEPARTAMENTO DE ESTUDIOS - MDS"/>
  </r>
  <r>
    <s v="30444373-0"/>
    <s v="CONSTRUCCION DE SISTEMAS FOTOVOLTAICOS, SECTOR SAN MIGUEL COYHAIQUE"/>
    <x v="14"/>
    <x v="14"/>
    <s v="COYHAIQUE"/>
    <s v="COYHAIQUE"/>
    <s v="11 - REGION DE AISEN DEL GENERAL CARLOS IBAÑEZ DEL CAMPO"/>
    <x v="8"/>
    <x v="29"/>
    <x v="58"/>
    <x v="1"/>
    <x v="1"/>
    <s v="GOBIERNO REGIONAL - REGION DE AISEN DEL GENERAL CARLOS IBAÑEZ DEL CAMPO"/>
    <s v="GOBIERNO REGIONAL"/>
    <s v="GOBIERNO REGIONAL"/>
    <s v="FINALIZADO"/>
    <x v="0"/>
    <s v="PERFIL"/>
    <s v="EN MAYO DE 2014 EL GOBIERNO DE LA PRESIDENTA BACHELET SE PROPUSO FOMENTAR EL DESARROLLO DE LOS RECURSOS ENERGÉTICOS PROPIOS EN LAS ZONAS EXTREMAS Y AISLADAS, MEDIANTE EL USO DE FUENTES DE ENERGÍAS RENOVABLES REDUCIENDO LA DEPENDENCIA DEL COMBUSTIBLE DIÉSEL, Y DE ESTA FORMA CUBRIR TAMBIÉN LA DEMANDA DE SUS SECTORES RURALES CON ALTOS ÍNDICES DE POBREZA."/>
    <s v="LA SOLUCIÓN TÉCNICA CONSIDERA:  28 SISTEMAS FOTOVOLTAICOS DE 1.500 WP; CON INVERSOR 24V-1.500W; BANCO DE BATERÍAS 420AH, 24V; REGULADOR DE CARGA 60A; LÁMPARAS EFICIENTES LED 5W-220AC; ESTRUCTURA DE MONTAJE Y CIERRE PERIMETRAL; INSTALACIÓN ELÉCTRICA INTERIOR (4 ENCHUFES Y 4 CENTROS DE LUZ); INSTALACIÓN DEL SISTEMA ENERGÉTICO; CASETA PARA BATERÍAS Y EQUIPOS."/>
    <n v="28"/>
    <s v=" "/>
    <s v=" "/>
    <s v=" "/>
    <m/>
    <m/>
    <m/>
    <m/>
    <m/>
    <m/>
    <m/>
    <m/>
    <n v="8"/>
    <n v="5"/>
    <s v="En el proceso de licitación se estableció un plazo menor para la provisión de los equipos, teniendo en cuenta la magnitud del proyecto y la accesibilidad a las diferentes viviendas del proyecto, lo que permitía que los equipos llegaran dentro de un plazo menor al estimado en la etapa de formulación de este proyecto."/>
    <n v="-37.5"/>
    <m/>
    <m/>
    <m/>
    <m/>
    <n v="8"/>
    <n v="1"/>
    <s v="Plazo Contrato Original: 89 días a partir del 01 de marzo de 2018 y hasta el 29 de mayo de 2018._x000a_Suspensión de Plazo : por Resolución Exenta N° 651 de 02 de mayo de 2018, se suspenden los plazos por indicación de la Inspección Técnica, hasta aclarar dudas respecto a la calidad de las baterias ofertadas._x000a_Reanudación y aumento de plazos: por Resolución Exenta N°892 de fecha 14 de junio de 2018, quedando como nuevo plazo de término de obras el día 09 de agosto de 2018.   "/>
    <n v="-87.5"/>
    <n v="8"/>
    <n v="5"/>
    <s v="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
    <n v="-37.5"/>
    <s v="Variación de -50% al -30%"/>
    <n v="1"/>
    <n v="10"/>
    <m/>
    <m/>
    <m/>
    <m/>
    <m/>
    <m/>
    <m/>
    <m/>
    <m/>
    <m/>
    <m/>
    <m/>
    <n v="8"/>
    <n v="8"/>
    <n v="6"/>
    <n v="8"/>
    <n v="2"/>
    <s v="En el proceso de licitación se estableció un plazo menor para la ejecución del proyecto, teniendo en cuenta la magnitud de este y la accesibilidad a las diferentes viviendas del proyecto, lo que permitía realizar estas obras dentro de un plazo menor al estimado en la etapa de formulación de este proyecto."/>
    <n v="-25"/>
    <n v="0"/>
    <s v="EL Plazo Contrato Original del proyecto fue por 89 días. Hubo Suspensión de Plazo  por  43 días por indicación de la Inspección Técnica, hasta aclarar dudas respecto a la calidad de las baterías ofertadas. Reanudación y aumento de plazos por  10 días adicionales quedando como nuevo plazo de término de obras el día 09 de agosto de 2018.   _x000a__x000a_Así mismo 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
    <s v="Sin variación"/>
    <s v="Un año"/>
    <s v="01/03/2018"/>
    <n v="293881"/>
    <n v="3725"/>
    <n v="297606"/>
    <n v="3725"/>
    <n v="293881"/>
    <s v="Contrato de Obras: aprobado por Resolución Exenta N°270 de fecha 23 de febrero de 2018, para la ejecución de 28 soluciones de generación fotovoltaica individuales para viviendas del sector rural, por un monto de $293.880.660 a cargo del FNDR."/>
    <s v="BIP &gt; SIGFE"/>
    <x v="8"/>
    <n v="28"/>
    <n v="28"/>
    <n v="100"/>
    <s v="La magnitud recomendad fueron 28 soluciones fotovoltaicas individuales para viviendas rurales y se ejecutaron 28 soluciones fotovoltaicas individuales para viviendas rurales."/>
    <s v="La magnitud del proyecto fue de 28 soluciones fotovoltaicas, las cuales fueron ejecutadas."/>
    <x v="2"/>
    <s v="Se realiza el día 16 de agosto de 2018, por medio de una comisión integrada por 3 profesionales del Gobierno Regional de Aysén, mandatados por Resolución Exenta N°1.214 de fecha 14 de agosto de 2018. La comisión recepciona conforme las obras mandatadas sin observaciones."/>
    <s v="16/08/2018"/>
    <s v="Pendiente: Se debe realizar 1 año posterior a la recepción Provisoria."/>
    <s v=""/>
    <s v="SI"/>
    <s v="09/08/2018"/>
    <s v="Se ha constatado que en 2 casos puntuales, los usuarios han sobrecargado los sistemas, lo que ha derivado en que operen los mecanismos automáticos de los sistemas, recuperándose el servicio de estos posteriormente. Lo anterior por el uso de equipos de refrigeración de gran requerimiento energético para su funcionamiento."/>
    <s v=""/>
    <x v="0"/>
    <s v="Los pobladores en su gran mayoría han manifestado que estas soluciones fotovoltaicas han cumplido y superado las expectativas que ellos tenían en este tipo de soluciones de energía eléctrica para sus viviendas."/>
    <s v="JORGE VENEGAS CHAMORRO"/>
    <x v="88"/>
    <s v=" "/>
    <s v=""/>
    <s v=" "/>
    <s v=""/>
    <s v="27/01/2017"/>
    <s v="27/01/2017"/>
    <n v="0"/>
    <s v="10/04/2017"/>
    <n v="73"/>
    <s v="29/12/2017"/>
    <n v="263"/>
    <s v="23/02/2018"/>
    <n v="56"/>
    <s v="23/02/2018"/>
    <n v="56"/>
    <s v="01/03/2018"/>
    <n v="6"/>
    <s v="21/08/2018"/>
    <n v="173"/>
    <n v="571"/>
    <n v="571"/>
    <s v="En el hito 4, se considera como fecha del primer gasto administrativo, la fecha del boucher bancario con los recursos solicitados a través de Memo. N° 285 de fecha 19 de diciembre de 2017. La diferencia se genera ya que la Unidad Técnica hizo la solicitud de dichos recursos con fecha 19 de diciembre de 2017._x000a_En el hito 5, se considera fecha de la Resolución N°270 de fecha 23 de abril de 2018, que aprueba contrato de Licitación Publica, luego de tener problemas en la elaboración de las bases, resolviendo ese aspecto a finales de diciembre 2017._x000a_En el hito 8, se considera la fecha del boucher bancario,  se cursa el primer Estado de Pago solicitado a través de Memo. N° 260 de fecha 13 de agosto de 2018, correspondiente a la Unidad Técnica."/>
    <s v="A SUMA ALZADA SIN REAJUSTE"/>
    <n v="1"/>
    <s v=""/>
    <s v=""/>
    <s v=""/>
    <s v=""/>
    <s v=""/>
    <s v=""/>
    <s v="SI"/>
    <s v="SERVICIO"/>
    <s v="recepción pendiente"/>
    <n v="0"/>
    <n v="0"/>
    <n v="198869"/>
    <n v="0"/>
    <n v="3725"/>
    <n v="113770"/>
    <n v="0"/>
    <n v="0"/>
    <n v="0"/>
    <n v="5600"/>
    <n v="321964"/>
    <n v="0"/>
    <n v="0"/>
    <n v="198869"/>
    <n v="0"/>
    <n v="3725"/>
    <n v="113770"/>
    <n v="0"/>
    <n v="0"/>
    <n v="0"/>
    <n v="5600"/>
    <n v="321964"/>
    <s v="No se tiene registro de ingresos de los aportes de los beneficiarios por M$5.600.-_x000a_LA moneda de la ficha del  2017 es moneda presupuesto 2017"/>
    <n v="0"/>
    <n v="0"/>
    <n v="188084"/>
    <n v="0"/>
    <n v="3725"/>
    <n v="105797"/>
    <n v="0"/>
    <n v="0"/>
    <n v="0"/>
    <n v="0"/>
    <n v="297606"/>
    <s v="Res. Exenta N°270 de fecha 23 de febrero de 2018, que aprueba contrato de licitación N°868-23-LR17, por un monto de $293.880.660.-_x000a_Res. Exenta N°343 de fecha 08 de marzo de 2018, que aprueba modificación de contrato, (cambio de equipos). Se mantiene monto ofertado._x000a_No hay registro de ingresos de los aportes de los beneficiarios por M$5.600.-"/>
    <n v="0"/>
    <n v="0"/>
    <n v="188084"/>
    <n v="0"/>
    <n v="3725"/>
    <n v="105797"/>
    <n v="0"/>
    <n v="0"/>
    <n v="0"/>
    <n v="0"/>
    <n v="297606"/>
    <s v="GASTOS ADMINISTRATIVOS por un monto de $3.725.000, pagados con fecha 29-12-2017, folio SIGFE 2713._x000a_Se cursa anticipo por un monto de $29.388.066.- pagado con fecha 13-04-2018._x000a_OBRAS CIVILES: se cursa 1° Estado de Pago por un  monto $53.700.741.- pagado con fecha 21-08-2018, folio SIGFE 1739._x000a_Se cursa 2° Estado de Pago por un monto de $52.096.297.- pagado con fecha 26-09-2018, folio SIGFE 2014._x000a_EQUIPOS: se cursa 1° Estado de Pago por un  monto $93.869.333.- pagado con fecha 21-08-2018, folio SIGFE 1739._x000a_Se cursa 2° Estado de Pago por un monto de $94.214.289.- pagado con fecha 26-09-2018, folio SIGFE 2014._x000a_No hay registro de ingresos de los aportes de los beneficiarios por M$5.600.-"/>
    <n v="293881"/>
    <x v="0"/>
    <n v="0"/>
    <n v="0"/>
    <n v="0"/>
    <n v="0"/>
    <n v="3725"/>
    <n v="0"/>
    <n v="0"/>
    <n v="0"/>
    <n v="0"/>
    <n v="0"/>
    <n v="3725"/>
    <n v="0"/>
    <n v="0"/>
    <n v="0"/>
    <n v="0"/>
    <n v="3821"/>
    <n v="0"/>
    <n v="0"/>
    <n v="0"/>
    <n v="0"/>
    <n v="0"/>
    <n v="3821"/>
    <s v="Proyecto  es formulado  considerando items obras civiles y equipos, sin embargo, este tipo de obras se ejecutan y se reciben por soluciones, lo que hace dificultoso hacer la separación de lo ejecutado vs Estados de Pago item Equipos y Estados de Pago Ítem Obras civiles."/>
    <n v="0"/>
    <n v="0"/>
    <n v="204040"/>
    <n v="0"/>
    <n v="3822"/>
    <n v="116728"/>
    <n v="0"/>
    <n v="0"/>
    <n v="0"/>
    <n v="5746"/>
    <n v="330336"/>
    <n v="0"/>
    <n v="0"/>
    <n v="0"/>
    <n v="188084"/>
    <n v="0"/>
    <n v="3822"/>
    <n v="105797"/>
    <n v="0"/>
    <n v="0"/>
    <n v="0"/>
    <n v="0"/>
    <n v="297703"/>
    <n v="0"/>
    <n v="0"/>
    <n v="188084"/>
    <n v="0"/>
    <n v="3822"/>
    <n v="105797"/>
    <n v="0"/>
    <n v="0"/>
    <n v="0"/>
    <n v="0"/>
    <n v="297703"/>
    <n v="-9.8787295359875955"/>
    <n v="-9.8787295359875955"/>
    <n v="-9.3645055170995857"/>
    <n v="0"/>
    <m/>
    <n v="10632.25"/>
    <n v="3778.4642857142858"/>
    <s v="La variación de los montos contratado y costo real del -9.88% respecto del recomendado, se explica por cuanto se oferto por menor monto la ejecución del proyecto. Existieron modificación de contrato (cambio de equipos) y se mantuvo el  monto ofertado, sin embargo la institución financiera y técnica no entregaron antecedentes al respecto de los cambios efectuados. _x000a_Las variaciones se encuentran dentro del rango aceptable de variación del +-10% respecto de lo recomendado, sin considerar  los aportes de los beneficiarios por M$5.600 declarados en al recomendación del proyecto, ya que no se disponen de registros de ingresos de estos aportes."/>
    <s v="Variación de 0 a +-10%"/>
    <s v="Variación de 0 a +-10%"/>
    <s v="Pequeño"/>
    <s v="Pequeño"/>
    <s v="CONSTANZA OYARZUN FICA"/>
    <x v="26"/>
    <s v=" "/>
    <s v=""/>
    <s v=" "/>
    <s v=""/>
    <s v="NO"/>
    <m/>
    <m/>
    <m/>
    <s v=" "/>
    <x v="1"/>
    <s v="NO"/>
    <m/>
    <m/>
    <m/>
    <m/>
    <s v="no hubo reevaluaciones "/>
    <x v="0"/>
    <s v="VALOR ACTUALIZADO COSTOS INV. OPER. Y MANTEN."/>
    <n v="31191"/>
    <n v="28109.33"/>
    <n v="-9.8799974351575734"/>
    <x v="0"/>
    <s v=""/>
    <m/>
    <m/>
    <m/>
    <s v="El costo real del proyecto fue menor al recomendado en 9.88% por lo tanto el  indicador económico disminuye."/>
    <x v="1"/>
    <s v="El proyecto fue ejecutado en un tiempo menor de lo programado originalmente al igual que los costos reales fueron menores a los recomendados, sin considerar el aporte directo de los beneficiarios ya que no se disponen de registros que respalden estos._x000a__x000a_Se ha constatado que en dos casos puntuales, los usuarios han sobrecargado los sistemas, lo que ha derivado en que operen los mecanismos automáticos de los sistemas, recuperándose el servicio de estos posteriormente. Lo anterior por el uso de equipos de refrigeración de gran requerimiento energético para su funcionamiento._x000a__x000a_Los pobladores en su gran mayoría han manifestado que estas soluciones fotovoltaicas han cumplido y superado las expectativas que ellos tenían en este tipo de soluciones de energía eléctrica para sus viviendas."/>
    <s v="FEDERICO DAVID PEEDE ORELLANA"/>
    <s v="SEREMI DE DESARROLLO SOCIAL REGION DE AISEN DEL GENERAL CARLOS IBAÑEZ DEL CAMPO"/>
    <s v="LOURDES VELEZ"/>
    <s v="DEPARTAMENTO DE ESTUDIOS - MDS"/>
  </r>
  <r>
    <s v="30135250-0"/>
    <s v="CONSTRUCCION MUROS DE CONTENCION POB. PABLO NERUDA, PADRE LAS CASAS"/>
    <x v="5"/>
    <x v="5"/>
    <s v="CAUTIN"/>
    <s v="PADRE LAS CASAS"/>
    <s v="9 - REGION DE LA ARAUCANIA"/>
    <x v="4"/>
    <x v="23"/>
    <x v="74"/>
    <x v="0"/>
    <x v="0"/>
    <s v="SERVICIO VIVIENDA Y URBANIZACION REGION DE LA ARAUCANIA"/>
    <s v="MINISTERIO DE VIVIENDA Y URBANISMO"/>
    <s v="MINISTERIO"/>
    <s v="FINALIZADO"/>
    <x v="0"/>
    <s v="DISEÑO"/>
    <s v="LA INICIATIVA RESPONDE AL DÉFICIT EXISTENTE EN POBLACION PABLO NERURA DE PADRE LAS CASAS, CORRESPONDIENTE A LA CARENTE CAPACIDAD DE CONTENCIÓN DE TERRENOS PARA EVITAR RIESGO DE DESPLAZAMIENTO DE SUELOS, AFECTANDO A UN TOTAL DE 171 POBLADORES"/>
    <s v="EL PROYECTO CONTEMPLA LA CONSTRUCCIÓN DE 520 ML DE MUROS CONTENCIÓN DE BLOQUES Y HORMIGÓN PARA LA CONTENCIÓN DE LOS TERRENOS. ADEMAS MEJORAS EN LAS AGUAS LLUVIAS A TRAVÉS DE DRENES CON ZANJA DE INFILTRACIÓN DE POLIPROPILENO. _x000a_LAS PRINCIPALES OBRAS A EJECUTAR SON:_x000a__x000a_MUROS DE CONTENCION _x000a_EXCAVACIÓN EN CORTE_x0009__x0009__x0009__x0009__x0009__x0009__x0009_3.111 M3_x0009__x0009__x000a_RELLENO _x0009__x0009__x0009__x0009__x0009__x0009__x0009__x0009_1.958 M3_x0009__x0009__x000a_RETIRO DE EXCEDENTES_x0009_ _x0009__x0009__x0009__x0009__x0009__x0009_2.642 M3_x0009__x000a_EMPAREJAMIENTO SUPERFICIE_x0009__x0009__x0009__x0009__x0009__x0009_3.113 M2_x0009__x000a_MEJORAMIENTO DE TERRENO BAJO FUNDACIÓN_x0009__x0009__x0009__x0009_200  M3_x0009__x000a_GEOTEXTIL GLOBALTEX G150 O SIMILAR_x0009__x0009__x0009__x0009__x0009_1.800 M2_x0009__x0009_  _x000a_EMPLANTILLADO_x0009__x0009__x0009__x0009__x0009__x0009__x0009_35 M3_x0009__x000a_MOLDAJE_x0009__x0009__x0009__x0009__x0009__x0009__x0009__x0009_850 M2_x0009__x0009__x000a_HORMIGÓN H25_x0009__x0009__x0009__x0009__x0009__x0009__x0009__x0009_452 M3_x0009__x0009__x000a_ACERO DE REFUERZO_x0009__x0009__x0009__x0009__x0009__x0009__x0009_58.352KG_x0009__x000a_JUNTAS DE DILATACIÓN  _x0009__x0009__x0009__x0009__x0009__x0009__x0009_320ML_x0009__x0009__x000a_ALBAÑILERÍA DE BLOQUE_x0009__x0009__x0009__x0009__x0009__x0009__x0009_1.180M2_x0009__x000a_HORMIGÓN DE GRAVILLA_x0009__x0009__x0009__x0009__x0009__x0009_125M3_x0009__x0009__x000a_GEOTEXTIL FELTREX G20 O SIMILAR_x0009__x0009__x0009__x0009__x0009_1.580 M2_x0009__x000a_RELLENO DE RESPALDO_x0009_  _x0009__x0009__x0009__x0009__x0009__x0009_456 M3_x0009__x000a_GRAVILLA DRENANTE_x0009__x0009__x0009__x0009__x0009__x0009__x0009_65M3_x0009__x0009__x000a_ARENA_x0009__x0009__x0009__x0009__x0009__x0009__x0009__x0009__x0009_35M3_x0009__x0009__x000a_IMPERMEABILIZANTE ASFÁLTICO_x0009__x0009__x0009__x0009__x0009__x0009_1.120 M2_x0009__x000a_GEODREN CIRCULAR_x0009__x0009__x0009__x0009__x0009__x0009__x0009_2.178M2_x0009__x0009__x000a_BARBACANAS_x0009__x0009__x0009__x0009__x0009__x0009__x0009__x0009_93 M_x0009__x000a_HORMIGÓN_x0009__x0009__x0009__x0009__x0009__x0009__x0009__x0009_58M3_x0009__x000a_ACERO DE REFUERZO_x0009__x0009__x0009__x0009__x0009__x0009__x0009_2.128KG_x0009__x000a_EXCAVACIÓN_x0009__x0009__x0009__x0009__x0009__x0009__x0009__x0009_352M3_x0009__x0009__x000a_MOLDAJE_x0009__x0009__x0009__x0009__x0009__x0009__x0009__x0009_558M2_x0009__x0009__x000a_PUNTAL DE EUCALIPTUS_x0009__x0009__x0009__x0009__x0009__x0009__x0009_320M_x0009__x000a__x0009__x000a_AGUAS LLUVIAS_x000a_EXCAVACIÓN EN ZANJAS DE  0 - 2 M DE PROFUNDIDAD.   _x0009__x0009__x0009_309M3_x0009__x0009__x000a_RELLENO ARENA_x0009__x0009__x0009__x0009__x0009__x0009__x0009__x0009_134M3_x0009__x000a_RELLENO MATERIAL NATURAL DE EXCAVACIÓN_x0009__x0009__x0009__x0009_70M3_x0009__x000a_RETIRO Y TRANSPORTE DE EXCEDENTES_x0009__x0009__x0009__x0009__x0009_311M3_x0009__x000a_PVC D = 110MM_x0009__x0009__x0009__x0009__x0009__x0009__x0009__x0009_54 ML_x0009__x000a_TEE PVC 110X110 MM_x0009__x0009__x0009__x0009__x0009__x0009__x0009_33N°_x0009__x0009__x000a_CURVA 1/8 PVC D: 110 MM_x0009__x0009__x0009__x0009__x0009__x0009_33N°_x0009__x0009__x000a_COLOCACION Y PRUEBA DE CAÑERIAS PVC D =  110MM _x0009__x0009__x0009_50 ML_x0009__x000a_CELDAS PARA ZANJA DE INFILTRACIÓN TIPO 1 -2-3_x0009_    _x0009__x0009__x0009_852Nº_x0009__x000a_GOETEXTIL_x0009__x0009__x0009__x0009__x0009__x0009_    _x0009_          1.520M2"/>
    <n v="171"/>
    <s v="SANEAMIENTO DE POBLACIONES"/>
    <s v=" "/>
    <s v=" "/>
    <n v="11"/>
    <n v="4"/>
    <s v="La Consultoria fue contratada por Resolución Ex Nº 3717 del 30.08.2017 con una duración de 120 días corridos con inicio el 01.09.2017  y termino  el 30.12.2017, no quedando recursos disponibles para ampliar el contrato."/>
    <n v="-63.636363636363633"/>
    <m/>
    <m/>
    <m/>
    <m/>
    <m/>
    <m/>
    <s v=""/>
    <m/>
    <m/>
    <m/>
    <m/>
    <m/>
    <n v="1"/>
    <n v="5"/>
    <s v="La diferencia entre lo recomendado y el plazo real fue  principalmente atraso en  generar facturas por parte de los proveedores de impresiones. "/>
    <n v="400"/>
    <n v="10"/>
    <n v="10"/>
    <s v="Resolución de Contrato Nº 24 del  01.08.2017  : Plazo : 300 días corridos "/>
    <n v="0"/>
    <s v="Sin variación"/>
    <s v="No hay"/>
    <s v="No hay"/>
    <m/>
    <m/>
    <m/>
    <m/>
    <m/>
    <m/>
    <m/>
    <m/>
    <m/>
    <m/>
    <m/>
    <m/>
    <n v="11"/>
    <n v="11"/>
    <n v="13"/>
    <n v="13"/>
    <n v="0"/>
    <s v="La diferencia entre el plazo recomendado para la etapa de ejecución del proyecto se debió principalmente al proceso previo,   preparación  BAE, aprobación de ellas,   sumado al proceso de adjudicación."/>
    <n v="18.181818181818187"/>
    <n v="18.181818181818187"/>
    <s v="La iniciativa presenta una variación de un 18.18%, en relación a los plazos recomendados, generados por las actividades previas a contratación de las obras civiles, corresponde principalmente a los gastos administrativos. La consultoría de asesoría a la inspección fiscal se realizó sólo durante 4 meses, si informar la razón._x000a_La Consultoria fue contratada con una duración de 120 días corridos con inicio el 01.09.2017  y termino  el 30.12.2017, no quedando recursos disponibles para ampliar el contrato._x000a_Obras civiles fue contratada tuvo un plazo de 300 días corridos"/>
    <s v="Variación de 0 a 30%"/>
    <s v="Dos Años"/>
    <s v="25/09/2017"/>
    <n v="553271"/>
    <n v="1044"/>
    <n v="554315"/>
    <n v="526978"/>
    <n v="27337"/>
    <s v="OBRAS CIVILES : MONTO FINAL  OBRAS CIVILES =  M$ 547.271.-_x000a_RESOLUCIÓN DE CONTRATO Nº 24 DEL  01.08.2017  . MONTO CONTRATO : $534.880.672  .+$ 12.390.193.-=$547.270.865.- _x000a_RESOLUCION EX Nº 1689 DEL 29.05.2018  de Disminucion $ 93.231.106.-Aumento $ 105.621.499.- AUMENTO EFECTIVO = $ 12.390 .193.-  _x000a_Año 2017. Oct =M$ 33.262.- Nov = M$ 80.739.- Dic  =M$ 107.935.- _x000a_Año 2018  marzo = M$ 125.664.- Abril =M$ 74.4490.- Mayo M$ 97.885.-  Sept = M$ 27.337.-_x000a__x000a__x000a_CONSULTORIA :MONTO TOTAL =M$ 6.000.-_x000a_RESOLUCIÓN DE CONTRATO Nº 3717  DEL 30.08.2017 MONTO CONTRATO : $ 6.000.000.-_x000a_AÑO 2017: Sept = M$ 1.500.- Oct.M$ 1.500.-   M$ 1.500.-  y Dic. 2017 M$ 1.500.-"/>
    <s v="BIP &gt; SIGFE"/>
    <x v="2"/>
    <n v="520"/>
    <n v="520"/>
    <n v="100"/>
    <s v="Las modificaciones efectuadas al proyecto  no afectaron la magnitud original de  éste ."/>
    <s v="La iniciativa no modificó la magnitud, construyéndose los 520 metros de muro de contención. "/>
    <x v="2"/>
    <s v="La  Comisión Receptora  se constituye en terreno  el día 14.08.2018 y no  emite observaciones"/>
    <s v="14/08/2018"/>
    <s v="Acta de Recepción Material de las Obras "/>
    <s v="28/08/2018"/>
    <s v="SI"/>
    <s v="28/08/2018"/>
    <s v=""/>
    <s v=""/>
    <x v="0"/>
    <s v=""/>
    <s v="MARIA ELENA ANTIPAN LARA"/>
    <x v="109"/>
    <s v=" "/>
    <s v=""/>
    <s v="LOURDES VELEZ"/>
    <s v="DEPARTAMENTO DE ESTUDIOS - MDS"/>
    <s v="29/01/2016"/>
    <s v="28/11/2016"/>
    <n v="304"/>
    <s v="07/02/2017"/>
    <n v="71"/>
    <s v="01/07/2017"/>
    <n v="144"/>
    <s v="01/08/2017"/>
    <n v="31"/>
    <s v="01/08/2017"/>
    <n v="31"/>
    <s v="25/09/2017"/>
    <n v="55"/>
    <s v="01/10/2017"/>
    <n v="6"/>
    <n v="611"/>
    <n v="307"/>
    <s v="El proyecto tuvo RS para el proceso 2016 , sin embargo  se realizaron las gestiones  sobre la ficha  2017 . "/>
    <s v="A SUMA ALZADA SIN REAJUSTE"/>
    <n v="1"/>
    <s v=""/>
    <s v=""/>
    <s v=""/>
    <s v=""/>
    <s v="SI"/>
    <s v="SERVICIO"/>
    <s v="SI"/>
    <s v="SERVICIO"/>
    <s v="POSTULA EL SERVIU"/>
    <n v="15400"/>
    <n v="0"/>
    <n v="0"/>
    <n v="0"/>
    <n v="1000"/>
    <n v="639657"/>
    <n v="0"/>
    <n v="0"/>
    <n v="0"/>
    <n v="0"/>
    <n v="656057"/>
    <n v="16890"/>
    <n v="0"/>
    <n v="0"/>
    <n v="0"/>
    <n v="1097"/>
    <n v="701508"/>
    <n v="0"/>
    <n v="0"/>
    <n v="0"/>
    <n v="0"/>
    <n v="719495"/>
    <s v="Sin  observaciones."/>
    <n v="6000"/>
    <n v="0"/>
    <n v="0"/>
    <n v="0"/>
    <n v="1044"/>
    <n v="547271"/>
    <n v="0"/>
    <n v="0"/>
    <n v="0"/>
    <n v="0"/>
    <n v="554315"/>
    <s v="OBRAS CIVILES : MONTO FINAL  OBRAS CIVILES =  M$ 547.271.-_x000a_RESOLUCIÓN DE CONTRATO Nº 24 DEL  01.08.2017  . MONTO CONTRATO : $534.880.672  .+$ 12.390.193.-=$547.270.865.- _x000a_RESOLUCION EX Nº 1689 DEL 29.05.2018  de Disminucion $ 93.231.106.-Aumento $ 105.621.499.- AUMENTO EFECTIVO = $ 12.390 .193.-  _x000a_Año 2017. Oct =M$ 33.262.- Nov = M$ 80.739.- Dic  =M$ 107.935.- _x000a_Año 2018  marzo = M$ 125.664.- Abril =M$ 74.4490.- Mayo M$ 97.885.-  Sept = M$ 27.337.-_x000a__x000a_CONSULTORIA :MONTO TOTAL =M$ 6.000.-_x000a_RESOLUCIÓN DE CONTRATO Nº 3717  DEL 30.08.2017 MONTO CONTRATO : $ 6.000.000.-_x000a_AÑO 2017: Sept = M$ 1.500.- Oct.M$ 1.500.-   M$ 1.500.-  y Dic. 2017 M$ 1.500.-"/>
    <n v="6000"/>
    <n v="0"/>
    <n v="0"/>
    <n v="0"/>
    <n v="1044"/>
    <n v="547271"/>
    <n v="0"/>
    <n v="0"/>
    <n v="0"/>
    <n v="0"/>
    <n v="554315"/>
    <s v="El valor   del SIGFE   que aparece  en el ex post no es correcto. El que corresponde es el corregido."/>
    <n v="27337"/>
    <x v="0"/>
    <n v="6000"/>
    <n v="0"/>
    <n v="0"/>
    <n v="0"/>
    <n v="1044"/>
    <n v="519934"/>
    <n v="0"/>
    <n v="0"/>
    <n v="0"/>
    <n v="0"/>
    <n v="526978"/>
    <n v="6156"/>
    <n v="0"/>
    <n v="0"/>
    <n v="0"/>
    <n v="1071"/>
    <n v="525704"/>
    <n v="0"/>
    <n v="0"/>
    <n v="0"/>
    <n v="0"/>
    <n v="532931"/>
    <s v="No hay"/>
    <n v="17329"/>
    <n v="0"/>
    <n v="0"/>
    <n v="0"/>
    <n v="1126"/>
    <n v="719748"/>
    <n v="0"/>
    <n v="0"/>
    <n v="0"/>
    <n v="0"/>
    <n v="738203"/>
    <n v="0"/>
    <n v="6156"/>
    <n v="0"/>
    <n v="0"/>
    <n v="0"/>
    <n v="1071"/>
    <n v="561500"/>
    <n v="0"/>
    <n v="0"/>
    <n v="0"/>
    <n v="0"/>
    <n v="568727"/>
    <n v="6156"/>
    <n v="0"/>
    <n v="0"/>
    <n v="0"/>
    <n v="1071"/>
    <n v="553041"/>
    <n v="0"/>
    <n v="0"/>
    <n v="0"/>
    <n v="0"/>
    <n v="560268"/>
    <n v="-22.957912660880542"/>
    <n v="-24.10380342534506"/>
    <n v="-23.161856649827438"/>
    <n v="-1.4873568513539936"/>
    <m/>
    <n v="1077.4384615384615"/>
    <n v="1063.5403846153847"/>
    <s v="Los montos recomendados y costos reales del proyecto tuvieron variaciones en relación al monto recomendado de -22,96% y -24,10% respectivamente. Las Obras civiles resultaron un 21.99% menor que lo recomendado , en tanto que los costos reales un descenso de 23.16%. El monto contratado fue de M$534.881  más aumentos por M$ 12.390, resultando un monto total de M$547.271. Este aumento responde a disminución y aumento de obras por movimiento de tierras, obras de hormigón, drenaje y protección de muros y pilas de socalado, siendo una modificación inferior al 10% y por tanto dentro del rango considerado como aceptable. _x000a_El costo de consultoria resultaron un 64,48 % menos que los costos recomendados, al igual que los costos reales debido a que estos fueron contratados sólo por 4 meses y no por los 11 meses recomendados originalmente. _x000a_El proyecto no tuvo reevaluaciones. "/>
    <s v="Variación Mayor al -20%"/>
    <s v="Variación Mayor al -20%"/>
    <s v="Mediano"/>
    <s v="Mediano"/>
    <s v="MARIA ELENA ANTIPAN LARA"/>
    <x v="41"/>
    <s v=" "/>
    <s v=""/>
    <s v="LOURDES VELEZ"/>
    <s v="DEPARTAMENTO DE ESTUDIOS - MDS"/>
    <s v="SI"/>
    <n v="738202"/>
    <n v="12390"/>
    <n v="1.678402388506127"/>
    <s v="OBRAS CIVILES _x000a_Resolución Ex Nº 1689 del  29.05.2018  : Disminución de obra : $ 93.231.306.- Aumento  de Obra: $105.621.499.-Aumento Efectivo = $12.390.193.-_x000a_La modificaciones son producto de movimiento de tierras, obras de hormigón, drenaje y protección de muros y pilas de socalado, teniendo un aumento efectivo de M$ 12.390"/>
    <x v="0"/>
    <s v="NO"/>
    <m/>
    <m/>
    <m/>
    <m/>
    <s v="El proyecto presenta modificaciones menores al 10%  _x000a_Monto contratado : $534.880.672   más  modificación $ 12.390.193.-=$547.270.865.-  = aumento del 2.31% sobre el presupuesto contratado_x000a_Disminución $ 93.231.106 y  Aumento $ 105.621.499 = Aumento efectivo  = $ 12.390 .193._x000a_Las modificaciones señaladas son producto de disminución y aumento de obras por movimiento de tierras, obras de hormigón, drenaje y protección de muros y pilas de socalado."/>
    <x v="0"/>
    <s v="VALOR ACTUALIZADO COSTOS INV. OPER. Y MANTEN."/>
    <n v="495584"/>
    <n v="376148"/>
    <n v="-24.100051656227805"/>
    <x v="0"/>
    <s v=""/>
    <m/>
    <m/>
    <m/>
    <s v="El indicador económico tuvo una disminución respecto al indicador ex ante debido a la baja en los montos contratados y gastos reales del proyecto. "/>
    <x v="1"/>
    <s v="El proyecto tuvo una duración total de 13 meses, un 18.18% sobre el plazo originalmente recomendado. Esta variación es producto del, según lo informado por la institución técnica, proceso previo,  preparación  BAE, aprobación de ellas y sumado a los tiempos del proceso de adjudicación. Las obras civiles se ejecutaron dentro del plazo estipulado en la programación, sin requerir aumentos. _x000a_En relación a los costos, estos fueron inferiores a los recomendados, debido probablemente a una sobre estimación de estos en la etapa de diseño de la iniciativa. El contrato de obras civiles tuvo modificaciones debido a movimiento de tierras, obras de hormigón, drenaje y protección de muros y pilas de socalado, teniendo un aumento efectivo de M$ 12.390, inferior al 10% y por tanto dentro del rango considerado como aceptable. El proyecto no tuvo reevaluaciones._x000a_La magnitud se mantuvo invariante, construyéndose los 520 metros de muro de contención estipulados originalmente. "/>
    <s v="PAULA MARCELA CONCHA ALBERTI"/>
    <s v="SEREMI DE DESARROLLO SOCIAL REGION DE LA ARAUCANIA"/>
    <s v="LOURDES VELEZ"/>
    <s v="DEPARTAMENTO DE ESTUDIOS - MDS"/>
  </r>
  <r>
    <s v="40002560-0"/>
    <s v="MEJORAMIENTO CALLE BARROS ARANA ENTRE CALLE DEL MEDIO Y PASAJE LA PEÑA, LAUTARO"/>
    <x v="5"/>
    <x v="5"/>
    <s v="CAUTIN"/>
    <s v="LAUTARO"/>
    <s v="9 - REGION DE LA ARAUCANIA"/>
    <x v="7"/>
    <x v="7"/>
    <x v="9"/>
    <x v="0"/>
    <x v="0"/>
    <s v="SERVICIO VIVIENDA Y URBANIZACION REGION DE LA ARAUCANIA"/>
    <s v="MINISTERIO DE VIVIENDA Y URBANISMO"/>
    <s v="MINISTERIO"/>
    <s v="FINALIZADO"/>
    <x v="2"/>
    <s v="PERFIL"/>
    <s v="La iniciativa es importante para la localidad de Lautaro, ya que corresponde a un camino de ripio, que vincula a la ciudad y a otras localidades con el Hospital de Lautaro, además de conectarse a un tramo pavimentado de la Avenida Barros Arana. Con la ejecución del proyecto se busca obtener un estándar mínimo que solucione problemas básicos como mejorar el tránsito y accesibilidad, ya sea peatonal,en bicicleta o vehicular, evitará que la movilidad se vea dificultada por las malas condiciones del camino, debido a la formación de zonas de barro en invierno y evitará la contaminación ambiental y desgaste de viviendas que se generan a través del levantamiento de polvo y ruidos molestos."/>
    <s v="Corresponde a la ejecución del proyecto de Pavimentación y Aguas Lluvia &quot;Mejoramiento Calle Barros Arana entre Calle del Medio y Pasaje de la Peña&quot; de Lautaro. El proyecto consiste en la Ejecución de calzada de HCV de 0.18m y base estabilizada de 0.20m. También la construcción de veredas de 0.07m y base de 0.05m. La superficie de proyecto es de 1.748 m2 de intervención de calzada y 375 m2 de veredas. Este proyecto dará solución de acceso al Hospital de la localidad de Lautaro y mejorará el estándar de las poblaciones circundantes al pavimentar una calle que actualmente es de ripio."/>
    <n v="21071"/>
    <s v="VIALIDAD URBANA"/>
    <s v=" "/>
    <s v=" "/>
    <n v="5"/>
    <n v="0"/>
    <s v="Finalmente  en este contrato no hubo   Consultoria  ya que el proceso licitatorio no fue satisfactorio."/>
    <n v="-100"/>
    <m/>
    <m/>
    <m/>
    <m/>
    <m/>
    <m/>
    <s v=""/>
    <m/>
    <m/>
    <m/>
    <m/>
    <m/>
    <n v="7"/>
    <n v="7"/>
    <s v=" La diferencia  entre  el inicio/ termino  del gasto administrativo es debido a que los proveedores no efectúan la emisión de sus facturas  oportunamente. "/>
    <n v="0"/>
    <n v="4"/>
    <n v="4"/>
    <s v="Resolución   Contrato  Ex Nº 1497 del  08.09.2018 plazo ejecución : 120 días corridos. Sin  modificaciones  de plazo."/>
    <n v="0"/>
    <s v="Sin variación"/>
    <n v="0"/>
    <n v="0"/>
    <m/>
    <m/>
    <m/>
    <m/>
    <m/>
    <m/>
    <m/>
    <m/>
    <m/>
    <m/>
    <m/>
    <m/>
    <n v="7"/>
    <n v="7"/>
    <n v="7"/>
    <n v="7"/>
    <n v="0"/>
    <s v="Finalmente  en este contrato no hubo   Consultoria  ya que el proceso licitatorio no fue satisfactorio."/>
    <n v="0"/>
    <n v="0"/>
    <s v="Sin cambios respecto de lo aprobado. Finalmente  en este contrato no hubo   Consultoria  ya que el proceso licitatorio no fue satisfactorio."/>
    <s v="Sin variación"/>
    <s v="Un año"/>
    <s v="14/06/2018"/>
    <n v="95368"/>
    <n v="1500"/>
    <n v="96868"/>
    <n v="74106"/>
    <n v="22762"/>
    <s v="OBRAS CIVILES :Resolución de contrato Nº 1497 del 08.05.2018 Monto : $ 95.368.083.-Pagados en : Julio M$73.911.- Agosto M$ 16.903.-Octubre M$ 5.365.-_x000a_GASTOS ADMINISTRATIVOS: M$ 1.500 Pagados  en Mayo 2018 M$ 195   / Diciembre 2018  M$1.305_x000a_Contrato  sin modificaciones  ."/>
    <s v="BIP &gt; SIGFE"/>
    <x v="1"/>
    <n v="1748"/>
    <n v="1748"/>
    <n v="100"/>
    <s v="Proyecto sin  modificaciones ."/>
    <s v="sin cambios."/>
    <x v="2"/>
    <s v="La Comisión Receptora se constituye en terreno el  09.10.2018, emitiendo las sgtes. observaciones  en libro de obra Nº 1  folio Nº 20: reahacer dos rampas que no cumplen con pendiente mínima , rehacer tapas de cámara tipo calzada, mejorar las terminaciones  de las  cámaras  y de las soleras falsas, falta sello en satélites  de los sumideros. Para subsanar estas observaciones se otorgo un plazo  de 12 días corridos."/>
    <s v="09/10/2018"/>
    <s v="Acta de Recepción Material de las Obras el 23.10.2018"/>
    <s v="23/10/2018"/>
    <s v="SI"/>
    <s v="23/10/2018"/>
    <s v=""/>
    <s v=""/>
    <x v="0"/>
    <s v=""/>
    <s v="MARIA ELENA ANTIPAN LARA"/>
    <x v="109"/>
    <s v=" "/>
    <s v=""/>
    <s v=" "/>
    <s v=""/>
    <s v="29/01/2018"/>
    <s v="29/01/2018"/>
    <n v="0"/>
    <s v="09/03/2018"/>
    <n v="39"/>
    <s v="01/05/2018"/>
    <n v="53"/>
    <s v="14/06/2018"/>
    <n v="44"/>
    <s v="14/06/2018"/>
    <n v="44"/>
    <s v="14/06/2018"/>
    <n v="0"/>
    <s v="01/07/2018"/>
    <n v="17"/>
    <n v="153"/>
    <n v="153"/>
    <s v="Las diferencias  no son  relevantes. "/>
    <s v="A SUMA ALZADA SIN REAJUSTE"/>
    <n v="1"/>
    <s v=""/>
    <s v=""/>
    <s v=""/>
    <s v=""/>
    <s v=""/>
    <s v=""/>
    <s v="SI"/>
    <s v="SERVICIO"/>
    <s v="Unidad técnica Serviu Araucanía."/>
    <n v="7000"/>
    <n v="0"/>
    <n v="0"/>
    <n v="0"/>
    <n v="1500"/>
    <n v="100407"/>
    <n v="0"/>
    <n v="0"/>
    <n v="0"/>
    <n v="0"/>
    <n v="108907"/>
    <n v="7000"/>
    <n v="0"/>
    <n v="0"/>
    <n v="0"/>
    <n v="1500"/>
    <n v="100407"/>
    <n v="0"/>
    <n v="0"/>
    <n v="0"/>
    <n v="0"/>
    <n v="108907"/>
    <s v="Sin observaciones "/>
    <n v="0"/>
    <n v="0"/>
    <n v="0"/>
    <n v="0"/>
    <n v="1500"/>
    <n v="95368"/>
    <n v="0"/>
    <n v="0"/>
    <n v="0"/>
    <n v="0"/>
    <n v="96868"/>
    <s v="OBRAS CIVILES :Resolución de contrato Nº 1497 del 08.05.2018 Monto : $ 95.368.083.-Pagados en : Julio M$73.911.- Agosto M$ 16.903.-Octubre M$ 5.365.-_x000a_GASTOS ADMINISTRATIVOS: M$ 1.500 Pagados  en Mayo 2018 M$ 195   / Diciembre 2018  M$1.305_x000a_Contrato  sin modificaciones  ."/>
    <n v="0"/>
    <n v="0"/>
    <n v="0"/>
    <n v="0"/>
    <n v="1500"/>
    <n v="95368"/>
    <n v="0"/>
    <n v="0"/>
    <n v="0"/>
    <n v="0"/>
    <n v="96868"/>
    <s v="El valor del SIGFE esta des actualizado . Lo corregido es valido."/>
    <n v="22762"/>
    <x v="0"/>
    <n v="0"/>
    <n v="0"/>
    <n v="0"/>
    <n v="0"/>
    <n v="195"/>
    <n v="73911"/>
    <n v="0"/>
    <n v="0"/>
    <n v="0"/>
    <n v="0"/>
    <n v="74106"/>
    <n v="0"/>
    <n v="0"/>
    <n v="0"/>
    <n v="0"/>
    <n v="195"/>
    <n v="73911"/>
    <n v="0"/>
    <n v="0"/>
    <n v="0"/>
    <n v="0"/>
    <n v="74106"/>
    <s v="No hay"/>
    <n v="7000"/>
    <n v="0"/>
    <n v="0"/>
    <n v="0"/>
    <n v="1500"/>
    <n v="100407"/>
    <n v="0"/>
    <n v="0"/>
    <n v="0"/>
    <n v="0"/>
    <n v="108907"/>
    <n v="0"/>
    <n v="0"/>
    <n v="0"/>
    <n v="0"/>
    <n v="0"/>
    <n v="1500"/>
    <n v="95368"/>
    <n v="0"/>
    <n v="0"/>
    <n v="0"/>
    <n v="0"/>
    <n v="96868"/>
    <n v="0"/>
    <n v="0"/>
    <n v="0"/>
    <n v="0"/>
    <n v="1500"/>
    <n v="95368"/>
    <n v="0"/>
    <n v="0"/>
    <n v="0"/>
    <n v="0"/>
    <n v="96868"/>
    <n v="-11.054385852149085"/>
    <n v="-11.054385852149085"/>
    <n v="-5.018574402183118"/>
    <n v="0"/>
    <m/>
    <n v="55.416475972540049"/>
    <n v="54.558352402745996"/>
    <s v="Finalmente  en este contrato no hubo  Consultoria  ya que el proceso licitatorio no fue satisfactorio. Es por esto que  la variación del monto recomendado respecto al monto contratado y gastado da negativa. "/>
    <s v="Variación entre el -10% al -20%"/>
    <s v="Variación de 0 a +-10%"/>
    <s v="Pequeño"/>
    <s v="Pequeño"/>
    <s v="MARIA ELENA ANTIPAN LARA"/>
    <x v="41"/>
    <s v=" "/>
    <s v=""/>
    <s v=" "/>
    <s v=""/>
    <s v="NO"/>
    <m/>
    <m/>
    <m/>
    <s v=" "/>
    <x v="1"/>
    <s v="NO"/>
    <m/>
    <m/>
    <m/>
    <m/>
    <s v="sin reevaluación."/>
    <x v="0"/>
    <s v="COSTO ANUAL EQUIVALENTE"/>
    <n v="8881"/>
    <n v="8881"/>
    <n v="0"/>
    <x v="1"/>
    <s v=""/>
    <m/>
    <m/>
    <m/>
    <s v="El valor CAE corresponde al mismo de la ficha IDI. No se cuenta con información suficiente para calcular el valor ex post del indicador."/>
    <x v="1"/>
    <s v="El proyecto cumplió sus objetivos y no sufrió modificaciones. Finalmente  en este contrato no hubo  Consultoria  ya que el proceso licitatorio no fue satisfactorio."/>
    <s v="LEONARDO BONTES GUERRERO"/>
    <s v="SEREMI DE DESARROLLO SOCIAL REGION DE LA ARAUCANIA"/>
    <s v="FERNANDA MATURANA DIAZ"/>
    <s v="DEPARTAMENTO DE ESTUDIOS - MDS"/>
  </r>
  <r>
    <s v="30351975-0"/>
    <s v="REPOSICION ALUMBRADO PÚBLICO DIVERSOS SECTORES SAN CARLOS"/>
    <x v="8"/>
    <x v="8"/>
    <s v="PUNILLA"/>
    <s v="SAN CARLOS - REGION DE ÑUBLE"/>
    <s v="16 - REGION DE ÑUBLE"/>
    <x v="8"/>
    <x v="25"/>
    <x v="42"/>
    <x v="1"/>
    <x v="1"/>
    <s v="GOBIERNO REGIONAL - REGION DEL BIO BIO"/>
    <s v="GOBIERNO REGIONAL"/>
    <s v="GOBIERNO REGIONAL"/>
    <s v="FINALIZADO"/>
    <x v="1"/>
    <s v="PERFIL"/>
    <s v="EL ALUMBRADO PÚBLICO DE SAN CARLOS URBANO HA CUMPLIDO SU VIDA ÚTIL MEDIA, PROVOCANDO UNA DISMINUCIÓN DE LA INTENSIDAD LUMÍNICA ENTREGADA. ASIMISMO, EL COSTO DE MANTENCIÓN Y DE OPERACIÓN DEL SISTEMA DE ALUMBRADO PÚBLICO NO ES ÓPTIMO."/>
    <s v="SE CONTEMPLA EL REEMPLAZO DE 2.696 LUMINARIAS DE DIVERSAS TECNOLOGÍAS POR OTRAS DE TECNOLOGÍA LED, DE ACUERDO AL SIGUIENTE DETALLE: 93 LUMINARIAS LED DE 216 W, 15 LUMINARIAS LED DE 108 W, 886 LUMINARIAS LED DE 82 W, 1.690 LUMINARIAS LED DE 57 W Y 12 LUMINARIAS LED DE 57 W CON GANCHO DE 2."/>
    <n v="28823"/>
    <s v=" "/>
    <s v=" "/>
    <s v=" "/>
    <m/>
    <m/>
    <m/>
    <m/>
    <m/>
    <m/>
    <m/>
    <m/>
    <m/>
    <m/>
    <s v=""/>
    <m/>
    <m/>
    <m/>
    <m/>
    <m/>
    <m/>
    <m/>
    <m/>
    <m/>
    <n v="6"/>
    <n v="23"/>
    <s v="La empresa adjudicataria Cooperativa Eléctrica COPELEC Limitada , ofreció en su oferta un plazo de ejecución de 179 días corridos.Hubo atraso de 47 días estipulados por la Inspección Técnica con aplicación de multa , la empresa recurrió a Tribunales, los que ordenaron que se debía dejar sin efecto. Hubo instalaciones de luminarias en lugares que no contemplaba el proyecto,según la empresa , se hicieron por orden verbal del Alcalde, lo que el Alcalde no reconoció ya que no las había ordenado,  por lo tanto debieron retirarse esas luminarias e instalarlas en los sectores que indicaba el proyecto recomendado  por MIDESO y el Gobierno Regional del BIobío ._x000a_No existen ampliaciones de Plazo autorizadas , ni Decretos Alcaldicio que lo aprueben. ."/>
    <n v="283.33333333333337"/>
    <s v="Variación &gt; al 100%"/>
    <s v="No hay"/>
    <s v="No hay"/>
    <m/>
    <m/>
    <m/>
    <m/>
    <m/>
    <m/>
    <m/>
    <m/>
    <m/>
    <m/>
    <m/>
    <m/>
    <n v="6"/>
    <n v="6"/>
    <n v="23"/>
    <n v="23"/>
    <n v="0"/>
    <s v="La diferencia de plazos se explica según consta en informe N°39 ITO con fecha 25-01-2017 por un retraso inicial de la empresa de 41 días, que dio origen a una multa, situación que fue apelada en tribunales mediante un recurso de apelación , el cual finalmente fue acogido, dejando sin efecto la multa interpuesta. La recepción provisoria de obras fue rechazada en enero de 2017 por obras no terminadas, siendo esta aprobada en forma definitiva como consta en acta con fecha 27-04-2019"/>
    <n v="283.33333333333337"/>
    <n v="283.33333333333337"/>
    <s v="El proyecto se ejecutó en un plazo total de 23 meses, un 283,33% sobre el plazo total recomendado.  De acuerdo a lo informado por la institución técnica el plazo original recomendado y contratado era de 179 días, sin embargo se indica un retraso  por parte de la empresa en la ejecución de la obra de 47 días según consta en Liquidación Final del Contrato, adjunto en carpeta digital, además la recepción definitiva de obras se obtiene con fecha 27-04-2018."/>
    <s v="Variación &gt; al 100%"/>
    <s v="Dos Años"/>
    <s v="20/06/2016"/>
    <n v="378301"/>
    <n v="0"/>
    <n v="378301"/>
    <n v="0"/>
    <n v="378301"/>
    <s v="De acuerdo al decreto que aprobó el contrato con fecha 06-06-2019, y de acuerdo con liquidación final del contrato  con fecha 15-05-2018 el monto total fue de $897.798.583.-_x000a_Monto informado en SIGFE no correspode"/>
    <s v="BIP &gt; SIGFE"/>
    <x v="10"/>
    <n v="2696"/>
    <n v="2696"/>
    <n v="100"/>
    <s v="NO EXISTEN DIFERENCIAS ENTRE LA MAGNITUD RECOMENDADA Y LA MAGNITUD EJECUTADA"/>
    <s v="No se informó variación en la magnitud del proyecto."/>
    <x v="2"/>
    <s v="lA RECEPCIÓN PROVISORIA SE EFECTUÓ CON FECHA 2 DE FEBRERO DE 2018, EN TANTO LA OBRA ESTUVO TERMINADA Y ENTREGANDO SERVICIO A LA COMUNIDAD DESDE EL 01 DE JULIO  DE 2017., LUEGO DE ACOGERSE EL FALLO FOLIO N° 384 DE LA CORTE DE APELACIONES DE CHILLAN QUE ACOGE RECLAMO DE APELACIÓN A MULTA APLICADA POR LA MUNICIPALIDAD, EL RECURSOS JUDICIAL FUE  INTERPUESTO POR COOPERATIVA ELÉCTRICA COPELEC LIMITADA , ANTERIORMENTE SE HABÍA EFECTUADO UNA RECEPCIÓN PROVISORIA CON OBSERVACIONES,   LA QUE ERA DE FECHA  01.06.2017 Y APROBADA POR DECRETO EXENTO DOM N° 69-3376 ._x000a_LA MULTA QUE SE HABÍA APLICADO ERA POR RETRASO EN 47 DÍAS , LO QUE FINALMENTE QUEDÓ SIN EFECTO ._x000a_EL ACTA CON OBSERVACIONES DE LA COMISIÓN SE CONSTATÓ POR LA COMISIÓN RECEPTORA , PORQUE EN LA VISITA INSPECTIVA DE DICHA COMISIÓN EN HORARIO NOCTURNO SE OBSERVARON VARIOS TRAMOS DE CALLES CON LUMINARIAS INSTALADAS Y APAGADAS"/>
    <s v="01/06/2017"/>
    <s v="LA RECEPCIÓN DEFINITIVA SE REALIZÓ CON FECHA 27 DE ABRIL DE 2018 Y FUE APROBADA POR DECRETO EXENTO DOM N° 53-2487  DE FECHA 30 DE ABRIL DE 2018 "/>
    <s v="27/04/2018"/>
    <s v="SI"/>
    <s v="01/07/2017"/>
    <s v="NO EXISTEN SITUACIONES ANORMALES EN LA OPERACIÓN  DEL PROYECTO _x000a_EL PROYECTO SE ENCUENTRA EN OPERACIÓN DESDE EL PRIMERO DE JUNIO DE 2017."/>
    <m/>
    <x v="0"/>
    <s v="SE PRESENTARON UNA SERIE DE DIVERGENCIAS ENTRE LA INSPECCIÓN TÉCNICA  Y LA EMPRESA CONTRATISTA , POR LUMINARIAS INSTALADAS EN LUGARES FUERA DEL PROYECTO ORIGINAL APROBADO POR MIDESO Y GORE BIO BIO,  SEGÚN LA EMPRESA A PETICIÓN VERBAL DEL ALCALDE TITULAR, FINALMENTE, LA EMPRESA  DEBIÓ SACAR LAS LUMINARIAS INSTALADAS FUERA DE PROYECTO E INSTALARLAS DONDE ESTABA ESTIPULADO EN EL PROYECTO RS.  ESTO RETRASÓ LA ENTREGA Y LA RECEPCIÓN DEL PROYECTO , LA INSPECTOR TÉCNICO APLICÓ MULTAS LO QUE DERIVÓ EN UNA DEMANDA  QUE FINALMENTE OBLIGÓ A CANCELAR EL ULTIMO ESTADO DE PAGO, Y DEJAR SIN EFECTO LAS MULTAS .._x000a_COMO SITUACIÓN POSITIVA SE ENCUENTRA EL BENEFICIO QUE HAN RECIBIDO LOS HABITANTES DE LA CIUDAD DE SAN CARLOS EN CUANTO A LUMINOSIDAD Y SEGURIDAD AL TRANSITAR POR LAS CALLES DEL PROYECTO EN HORARIO NOCTURNO ."/>
    <s v="MARIA ADRIANA HENRIQUEZ MANRIQUEZ"/>
    <x v="117"/>
    <s v="LUIS  CARRASCO ARGOMEDO"/>
    <s v="SEREMI DE DESARROLLO SOCIAL REGION DE ÑUBLE"/>
    <s v="LOURDES VELEZ"/>
    <s v="DEPARTAMENTO DE ESTUDIOS - MDS"/>
    <s v="08/05/2015"/>
    <s v="08/05/2015"/>
    <n v="0"/>
    <s v="28/08/2015"/>
    <n v="112"/>
    <s v="NA"/>
    <n v="0"/>
    <s v="25/05/2016"/>
    <n v="271"/>
    <s v="25/05/2016"/>
    <n v="271"/>
    <s v="20/06/2016"/>
    <n v="26"/>
    <s v="20/10/2016"/>
    <n v="122"/>
    <n v="531"/>
    <n v="531"/>
    <s v="SIN OBSERVACIONES."/>
    <s v="A SUMA ALZADA SIN REAJUSTE"/>
    <n v="1"/>
    <s v=""/>
    <s v=""/>
    <s v=""/>
    <s v=""/>
    <s v=""/>
    <s v=""/>
    <s v="SI"/>
    <s v="MUNICIPIO"/>
    <s v="Municipalidad postuló la etapa de ejecución"/>
    <n v="0"/>
    <n v="0"/>
    <n v="0"/>
    <n v="0"/>
    <n v="0"/>
    <n v="898314"/>
    <n v="0"/>
    <n v="0"/>
    <n v="0"/>
    <n v="0"/>
    <n v="898314"/>
    <n v="0"/>
    <n v="0"/>
    <n v="0"/>
    <n v="0"/>
    <n v="0"/>
    <n v="898314"/>
    <n v="0"/>
    <n v="0"/>
    <n v="0"/>
    <n v="0"/>
    <n v="898314"/>
    <s v="SIN OBSERVACIONES."/>
    <n v="0"/>
    <n v="0"/>
    <n v="0"/>
    <n v="0"/>
    <n v="0"/>
    <n v="897798"/>
    <n v="0"/>
    <n v="0"/>
    <n v="0"/>
    <n v="0"/>
    <n v="897798"/>
    <s v="Monto contrato: $897.798.584_x000a_Empresa: COPELEC LTDA._x000a_Fecha Contrato: 25/05/2016_x000a_SIN MODIFICACIONES._x000a_El monto traído desde BIP presenta errores. "/>
    <n v="0"/>
    <n v="0"/>
    <n v="0"/>
    <n v="0"/>
    <n v="0"/>
    <n v="897798"/>
    <n v="0"/>
    <n v="0"/>
    <n v="0"/>
    <n v="0"/>
    <n v="897798"/>
    <s v="20/10/2016 $519.497.698_x000a_31/01/2016 $198.741.169_x000a_4/04/2018 $179.559.716"/>
    <n v="897798"/>
    <x v="0"/>
    <n v="0"/>
    <n v="0"/>
    <n v="0"/>
    <n v="0"/>
    <n v="0"/>
    <n v="0"/>
    <n v="0"/>
    <n v="0"/>
    <n v="0"/>
    <n v="0"/>
    <n v="0"/>
    <n v="0"/>
    <n v="0"/>
    <n v="0"/>
    <n v="0"/>
    <n v="0"/>
    <n v="0"/>
    <n v="0"/>
    <n v="0"/>
    <n v="0"/>
    <n v="0"/>
    <n v="0"/>
    <s v="RESPECTO AL PAGO DEL ULTIMO ESTADO DE PAGO, ESTE SE ATRASO DEBIDO A QUE LA MUNICIPALIDAD (asesor jurídico) MANIFESTÓ ARGUMENTOS PARA APLICARLE MULTA A LA EMPRESA POR ATRASO EN LA ENTREGA DE LA EJECUCION DEL PROYECTO. ESTO FUE CONSIDERADO POR LA EMPRESA COMO UN ACTO ILEGAL, YA QUE EL ATRASO NO FUE RESPONSABILIDAD DE LA EMPRESA. ESTO FUE ACOGIDO Y CON FECHA 19/01/2018 EL DIRECTOR DE OBRAS SOLICITA A ASESORIA JURIDICA DE LA MUNICIPALIDAD, PROCEDER A CURSAR EL ESTADO DE PAGO FINAL. EL GORE CURSA EL ESTADO DE PAGO CON FECHA 04/04/2018.-"/>
    <n v="0"/>
    <n v="0"/>
    <n v="0"/>
    <n v="0"/>
    <n v="0"/>
    <n v="1057293"/>
    <n v="0"/>
    <n v="0"/>
    <n v="0"/>
    <n v="0"/>
    <n v="1057293"/>
    <n v="0"/>
    <n v="0"/>
    <n v="0"/>
    <n v="0"/>
    <n v="0"/>
    <n v="0"/>
    <n v="948776"/>
    <n v="0"/>
    <n v="0"/>
    <n v="0"/>
    <n v="0"/>
    <n v="948776"/>
    <n v="0"/>
    <n v="0"/>
    <n v="0"/>
    <n v="0"/>
    <n v="0"/>
    <n v="927296"/>
    <n v="0"/>
    <n v="0"/>
    <n v="0"/>
    <n v="0"/>
    <n v="927296"/>
    <n v="-10.263663903950937"/>
    <n v="-12.295267253259034"/>
    <n v="-12.295267253259034"/>
    <n v="-2.2639695776453084"/>
    <m/>
    <n v="343.95252225519289"/>
    <n v="343.95252225519289"/>
    <s v="Los montos contratados y costos reales del proyecto en relación a los montos recomendados, siendo de Obras Civiles dado que es el único ítem involucrado, tuvieron una baja de 10,26% y 12,30% respectivamente. Esta situación es producto de que la obra fue adjudicada por un monto inferior al estipulado originalmente. _x000a_El proyecto no presenta reevaluaciones ni modificaciones inferiores al 10%."/>
    <s v="Variación entre el -10% al -20%"/>
    <s v="Variación entre el -10% al -20%"/>
    <s v="Mediano"/>
    <s v="Mediano"/>
    <s v="JACQUELINE CARRASCO MUÑOZ"/>
    <x v="9"/>
    <s v="LUIS  CARRASCO ARGOMEDO"/>
    <s v="SEREMI DE DESARROLLO SOCIAL REGION DE ÑUBLE"/>
    <s v="LOURDES VELEZ"/>
    <s v="DEPARTAMENTO DE ESTUDIOS - MDS"/>
    <s v="NO"/>
    <m/>
    <m/>
    <m/>
    <s v=" "/>
    <x v="1"/>
    <s v="NO"/>
    <m/>
    <m/>
    <m/>
    <m/>
    <s v="No se informaron reevaluaciones"/>
    <x v="0"/>
    <s v="COSTO ANUAL EQUIVALENTE"/>
    <n v="202824"/>
    <n v="202824"/>
    <n v="0"/>
    <x v="1"/>
    <s v=""/>
    <m/>
    <m/>
    <m/>
    <s v="No hubo cambios en la magnitud de luminarias instaladas"/>
    <x v="1"/>
    <s v="l proyecto se ejecutó en un plazo total de 23 meses, un 283,33% sobre el plazo total recomendado. Existió un retraso de 47 días debido a retrasos en la Inspección Técnica con aplicación de multa, la empresa recurrió a Tribunales, los que ordenaron que se debía dejar sin efecto._x000a_Los costos del proyecto fueron inferiores a los recomendados, dado que la empresa fue contratada por un monto inferior. No hubo reevaluaciones ni modificaciones inferiores al 10%._x000a_En cuanto a la magnitud, se instalaron las 2696 luminarias estipuladas originalmente._x000a_En conclusión, el proyecto fue ejecutado según monto y magnitud recomendadas, no existiendo reevaluaciones o modificaciones al diseño original."/>
    <s v="LUIS  CARRASCO ARGOMEDO"/>
    <s v="SEREMI DE DESARROLLO SOCIAL REGION DE ÑUBLE"/>
    <s v="LOURDES VELEZ"/>
    <s v="DEPARTAMENTO DE ESTUDIOS - MDS"/>
  </r>
  <r>
    <s v="30366884-0"/>
    <s v="CONSTRUCCION JARDIN INFANTIL SECTOR TRAIGUEN DE LA UNION"/>
    <x v="3"/>
    <x v="3"/>
    <s v="DEL RANCO"/>
    <s v="LA UNION - REGION XIV "/>
    <s v="14 - REGION DE LOS RIOS"/>
    <x v="5"/>
    <x v="5"/>
    <x v="6"/>
    <x v="0"/>
    <x v="0"/>
    <s v="JUNTA NACIONAL DE JARDINES INFANTILES"/>
    <s v="MINISTERIO DE EDUCACION"/>
    <s v="MINISTERIO"/>
    <s v="FINALIZADO"/>
    <x v="0"/>
    <s v="PERFIL"/>
    <s v="PROYECTO ENMARCADO EN LA POLÍTICA SOCIAL DE INTEGRACIÓN A LA ESCOLARIDAD DESDE LA EDAD TEMPRANA, PARA DISMINUIR LA BRECHA DE COBERTURA DE ATENCIÓN PRE BÁSICA EN EL PAÍS Y GENERAR SUFICIENTE CAPACIDAD DE ATENCIÓN PARA LOS NIÑOS ENTRE 0 Y 4 AÑOS EN EL SECTOR DE TRAIGUEN DE LA UNION"/>
    <s v="SE CONSULTAN LOS ESTUDIOS NECESARIOS PARA LA ELABORACION DEL DISEÑO DE ESPECIALIDADES PARA EJECUTAR LA CONSTRUCCION DE UN JARDIN INFANTIL CON EQUIPAMIENTO NECESARIO CON CAPACIDAD PARA ATENDER A 20 LACTANTES EN NIVEL SALA CUNA Y 24 PARVULOS EN NIVEL MEDIO. LA SUPERFICIE A EDIFICAR ES DE 524 M2 Y CORRESPONDE A UN ANTE PROYECTO ELABORADO POR EQUIPO META REGIONAL DE ACUERDO A LOS ESTANDARES APROBADOS POR EL PROGRAMA NACIONAL DE META PRESIDENCIAL PARA CONSTRUCCION DE SALAS CUNA."/>
    <n v="44"/>
    <s v=" "/>
    <s v=" "/>
    <s v=" "/>
    <n v="2"/>
    <n v="33"/>
    <s v="Proyecto con dos contratos por eso se explica la diferencia."/>
    <n v="1550"/>
    <n v="2"/>
    <n v="7"/>
    <s v="Sin Observaciones"/>
    <n v="250"/>
    <n v="2"/>
    <n v="7"/>
    <s v="Sin Observaciones"/>
    <n v="250"/>
    <m/>
    <m/>
    <m/>
    <m/>
    <m/>
    <m/>
    <m/>
    <m/>
    <n v="7"/>
    <n v="35"/>
    <s v="Proyecto con dos contratos por eso se explica la diferencia."/>
    <n v="400"/>
    <s v="Variación &gt; al 100%"/>
    <n v="1"/>
    <n v="53"/>
    <m/>
    <m/>
    <m/>
    <m/>
    <m/>
    <m/>
    <m/>
    <m/>
    <m/>
    <m/>
    <m/>
    <m/>
    <n v="6"/>
    <n v="6"/>
    <n v="35"/>
    <n v="35"/>
    <n v="0"/>
    <s v="Proyecto con dos contratos por eso se explica la diferencia."/>
    <n v="483.33333333333331"/>
    <n v="483.33333333333331"/>
    <s v="El proyecto tuvo termino anticipado de contrato, debido a problemas de insolvencia económica del contratista, por lo que la obra estuvo abandonada y fue reevaluada, lo que origino ex ceder el cronograma inicial recomendado."/>
    <s v="Variación &gt; al 100%"/>
    <s v="Tres años"/>
    <s v="04/01/2016"/>
    <n v="665819"/>
    <n v="0"/>
    <n v="665819"/>
    <n v="412181"/>
    <n v="253638"/>
    <s v="Sin Observaciones"/>
    <s v="BIP &gt; SIGFE"/>
    <x v="1"/>
    <n v="524"/>
    <n v="555"/>
    <n v="105.91603053435115"/>
    <s v="Sin Observaciones"/>
    <s v="Existió una mínima variación de 30 m2 debido a incorporar sala de caldera."/>
    <x v="0"/>
    <s v="sin observaciones"/>
    <s v="22/02/2019"/>
    <s v="Modifica docuemnto original"/>
    <s v="08/01/2019"/>
    <s v="SI"/>
    <s v="29/07/2019"/>
    <s v="Sin observaciones"/>
    <s v=""/>
    <x v="0"/>
    <s v=""/>
    <s v="PEDRO JAVIER CORNEJO MUÑOZ"/>
    <x v="116"/>
    <s v=" "/>
    <s v=""/>
    <s v="FERNANDA MATURANA DIAZ"/>
    <s v="DEPARTAMENTO DE ESTUDIOS - MDS"/>
    <s v="05/06/2015"/>
    <s v="05/06/2015"/>
    <n v="0"/>
    <s v="04/08/2015"/>
    <n v="60"/>
    <s v="NA"/>
    <n v="0"/>
    <s v="30/12/2015"/>
    <n v="148"/>
    <s v="30/12/2015"/>
    <n v="148"/>
    <s v="04/01/2016"/>
    <n v="5"/>
    <s v="01/02/2016"/>
    <n v="28"/>
    <n v="241"/>
    <n v="241"/>
    <s v="Proyecto con termino anticipado de contrato, y vuelto a recontratar."/>
    <s v="Suma azlzada y serie de precios unitariossin reajuste."/>
    <n v="2"/>
    <s v=""/>
    <s v=""/>
    <s v=""/>
    <s v=""/>
    <s v=""/>
    <s v=""/>
    <s v="SI"/>
    <s v="SERVICIO"/>
    <s v="La iniciativa es presentada por JUNJI y forma parte de la meta presidencial de salas cunas y jardines infantiles"/>
    <n v="32653"/>
    <n v="13673"/>
    <n v="3511"/>
    <n v="0"/>
    <n v="0"/>
    <n v="458482"/>
    <n v="0"/>
    <n v="0"/>
    <n v="0"/>
    <n v="0"/>
    <n v="508319"/>
    <n v="32653"/>
    <n v="13673"/>
    <n v="3511"/>
    <n v="0"/>
    <n v="0"/>
    <n v="458482"/>
    <n v="0"/>
    <n v="0"/>
    <n v="0"/>
    <n v="0"/>
    <n v="508319"/>
    <s v="Proyecto con termino anticipado de contrato, y vuelto a recontratar."/>
    <n v="45340"/>
    <n v="3802"/>
    <n v="3595"/>
    <n v="0"/>
    <n v="0"/>
    <n v="942432"/>
    <n v="0"/>
    <n v="0"/>
    <n v="0"/>
    <n v="0"/>
    <n v="995169"/>
    <s v="Proyecto con termino anticipado de contrato, y vuelto a recontratar._x000a_ Los montos contratados se constituye del primer contrato con la constructora Monsalve y Vergara (liquidado en 2017), y con el segundo contrato  de Luiz Navarro Fuentes (2018)._x000a_En el primer contrato, el monto original contratado fue de M$ 487.863, luego de modificación a contrato por disminución de obras el contrato quedó en M$ 478.678."/>
    <n v="44823"/>
    <n v="3802"/>
    <n v="3595"/>
    <n v="0"/>
    <n v="0"/>
    <n v="613599"/>
    <n v="0"/>
    <n v="0"/>
    <n v="0"/>
    <n v="0"/>
    <n v="665819"/>
    <s v="Proyecto con termino anticipado de contrato, y vuelto a recontratar."/>
    <n v="253638"/>
    <x v="0"/>
    <n v="44823"/>
    <n v="3802"/>
    <n v="3595"/>
    <n v="0"/>
    <n v="0"/>
    <n v="359961"/>
    <n v="0"/>
    <n v="0"/>
    <n v="0"/>
    <n v="0"/>
    <n v="412181"/>
    <n v="45670"/>
    <n v="4017"/>
    <n v="3799"/>
    <n v="0"/>
    <n v="0"/>
    <n v="367592"/>
    <n v="0"/>
    <n v="0"/>
    <n v="0"/>
    <n v="0"/>
    <n v="421078"/>
    <s v="Proyecto con termino anticipado de contrato, y vuelto a recontratar."/>
    <n v="38432"/>
    <n v="16093"/>
    <n v="4132"/>
    <n v="0"/>
    <n v="0"/>
    <n v="539622"/>
    <n v="0"/>
    <n v="0"/>
    <n v="0"/>
    <n v="0"/>
    <n v="598279"/>
    <n v="688234"/>
    <n v="46218"/>
    <n v="4018"/>
    <n v="3799"/>
    <n v="0"/>
    <n v="0"/>
    <n v="968734"/>
    <n v="0"/>
    <n v="0"/>
    <n v="0"/>
    <n v="0"/>
    <n v="1022769"/>
    <n v="45670"/>
    <n v="4018"/>
    <n v="3799"/>
    <n v="0"/>
    <n v="0"/>
    <n v="621230"/>
    <n v="0"/>
    <n v="0"/>
    <n v="0"/>
    <n v="0"/>
    <n v="674717"/>
    <n v="70.951846880803089"/>
    <n v="12.776313392246763"/>
    <n v="15.123178817765037"/>
    <n v="-34.030362672314084"/>
    <n v="-1.9640122400230164"/>
    <n v="1215.7063063063063"/>
    <n v="1119.3333333333333"/>
    <s v="Los montos contratados totales fueron un 70,95% mayor a los montos recomendados, esto se debe a que se recurrió a una segunda licitación para terminar las obras, luego de la liquidación de contrato (21/09/2017) debido a insolvencia económica de la primera empresa contratista."/>
    <s v="Variación del 10% al 20%"/>
    <s v="Variación del 10% al 20%"/>
    <s v="Mediano"/>
    <s v="Mediano"/>
    <s v="PEDRO JAVIER CORNEJO MUÑOZ"/>
    <x v="5"/>
    <s v=" "/>
    <s v=""/>
    <s v="FERNANDA MATURANA DIAZ"/>
    <s v="DEPARTAMENTO DE ESTUDIOS - MDS"/>
    <s v="NO"/>
    <m/>
    <m/>
    <m/>
    <s v=" "/>
    <x v="1"/>
    <s v="SI"/>
    <n v="1"/>
    <n v="558118"/>
    <n v="688234"/>
    <n v="23.313349506735136"/>
    <s v="La iniciativa fue reevaluada por el abandono de la empresa contratista por insolvencia económica._x000a_La reevaluación se debe a generar un análisis de las obras ejecutadas y las faltantes, para posteriormente definir un nuevo presupuesto donde se incremento el monto de obras civiles en un 23%"/>
    <x v="1"/>
    <s v="COSTO ANUAL EQUIVALENTE"/>
    <n v="135955"/>
    <n v="135955"/>
    <n v="0"/>
    <x v="1"/>
    <s v=""/>
    <m/>
    <m/>
    <m/>
    <s v="Si bien existió una variación en la reevaluación, no hay registro de ella en el BIP, debido a que en el RE se modificaron los indicadores originales."/>
    <x v="1"/>
    <s v="El proyecto se ejecuto fuera de los plazos establecidos originalmente, lo que retardo su operación, aumentando su costo inicial."/>
    <s v="LUIS SOTO FUENTES"/>
    <s v="SEREMI DE DESARROLLO SOCIAL REGION DE LOS RIOS"/>
    <s v="FERNANDA MATURANA DIAZ"/>
    <s v="DEPARTAMENTO DE ESTUDIOS - MDS"/>
  </r>
  <r>
    <s v="30135253-0"/>
    <s v="CONSTRUCCION MUROS DE CONTENCION SECTOR CONSTITUCION, TEMUCO"/>
    <x v="5"/>
    <x v="5"/>
    <s v="CAUTIN"/>
    <s v="TEMUCO"/>
    <s v="9 - REGION DE LA ARAUCANIA"/>
    <x v="4"/>
    <x v="23"/>
    <x v="74"/>
    <x v="1"/>
    <x v="1"/>
    <s v="GOBIERNO REGIONAL - REGION DE LA ARAUCANIA"/>
    <s v="GOBIERNO REGIONAL"/>
    <s v="GOBIERNO REGIONAL"/>
    <s v="FINALIZADO"/>
    <x v="0"/>
    <s v="DISEÑO"/>
    <s v="RESPONDE AL DÉFICIT EN LA CONTENCIÓN DE TERRENOS EXISTENTES EN LA CALLE CONSTITUCION ENTRE SAN FERNANDO Y PTO. MONTT DE TEMUCO, QUE LOGRE EVITAR EL RIESGO DE DESPLAZAMIENTO DE SUELO Y LA FALTA DE ACCESIBILIDAD QUE AFECTA A LAS VIVIENDAS DEL SECTOR."/>
    <s v="EL PROYECTO CONTEMPLA LA CONSTRUCCIÓN DE 423 M3 (294,6 ML ) DE MUROS DE HORMIGÓN PARA LA CONTENCIÓN DE LOS TERRENOS Y ALGUNAS MEJORAS EN LAS AGUAS LLUVIAS 12 ML DE COLECTOR Y 2 SUMIDEROS. ADEMAS CONSIDERA LA EJECUCIÓN DE 965 M2 (264 ML APROX)DE PAVIMENTO PEATONAL-VEHICULAR EN CALZADA DE HORMIGÓN HCV PARA SOLUCIONAR LOS PROBLEMAS DE ACCESIBILIDAD A LAS VIVIENDAS._x000a_LAS PRINCIPALES OBRAS QUE CONTEMPLA EL PROYECTO SON:_x000a__x000a_MUROS DE CONTENCIÓN_x0009_ _x000a_EXCAVACIÓN EN CORTE...1.313 M3_x000a_RELLENO...831 M3_x000a_GEOTEXTIL GLOBALTEX G150 O SIMILAR...653 M2_x000a_EMPAREJAMIENTO SUPERFICIE...897 M2_x000a_MEJORAMIENTO DE TERRENO...217 M3_x000a_HIDROSIEMBRA...640 M2_x000a_RELLENO DE TALUD...436M3_x000a_EMPLANTILLADO HORMIGÓN H5...30 M3_x000a_MOLDAJE...2.387 M2_x000a_HORMIGÓN H25...423 M3_x000a_ACERO DE REFUERZO...41.127 KG_x000a_JUNTAS DE DILATACIÓN...170 ML_x000a_GEOTEXTIL FELTREX G20 O SIMILAR...1.406 M2_x000a_RELLENO GRANULAR COMPACTADO...435 M3_x000a_BARBACANAS...120 ML_x0009__x000a_IMPERMEABILIZANTE ASFÁLTICO...811 M2_x000a_BARANDA METÁLICA...274 ML _x0009_ _x000a_PAVIMENTACIÓN  _x0009__x000a_EXCAVACIÓN EN CORTE...413 M3_x000a_RELLENOS...16 M3_x000a_SUBRASANTE NATURAL...1.563 M2_x000a_SUBRASANTE MEJORADA E=30CM...12.459 M2_x000a_BASES GRANULARES PARA PAVIMENTOS DE HORMIGON E=15CM...965 M2_x000a_PAVIMENTO HORMIGON E=13CM...965 M2_x000a_SOLERAS (RECTA TIPO A)...30 ML_x000a_SOLERAS CON ZARPA...507 ML_x000a_GEOTEXTIL...793 M2_x0009__x000a_POSTES A DESPLAZAR...10 U_x000a_VEREDA HC A DEMOLER...340 M2_x000a_ACCESO HCV A DEMOLER...83 M2_x000a_ESCALERA A DEMOLER...12 M2_x000a__x000a_AGUAS LLUVIAS_x0009_ _x000a_SUMINISTRO Y TRANSPORTE INTERNO DE CAÑERÍAS, HDPE D =  450MM....12 ML_x000a_SUMIDERO S-2   TIPO SERVIU (DOBLE)...3 Nº_x000a_REJILLA HORIZONTAL PARA SUMIDERO...6 Nº"/>
    <n v="180"/>
    <s v="SANEAMIENTO DE POBLACIONES"/>
    <s v=" "/>
    <s v=" "/>
    <n v="9"/>
    <n v="8"/>
    <s v="Resolución Contrato EX Nº 2225 del  29.05.2017-: plazo : 230  días corridos desde el 29.05.2017 al 15.01.2018. No hubo ampliación de contrato."/>
    <n v="-11.111111111111116"/>
    <m/>
    <m/>
    <m/>
    <m/>
    <m/>
    <m/>
    <s v=""/>
    <m/>
    <m/>
    <m/>
    <m/>
    <m/>
    <n v="1"/>
    <n v="7"/>
    <s v="La diferencia con el plazo establecido  y el real se debe a oportunidad en  emisión de factura  por parte de la empresa periodística ."/>
    <n v="600"/>
    <n v="8"/>
    <n v="13"/>
    <s v="OBRAS CIVILES : Resolución de contrato Nº 1077 del  14.03.2017. Plazo : 240 días corridos. PLAZO  FINAL  : 390 DÍAS CORRIDOS_x000a_                                                                                      _x000a_Res Ex Nº 4705  del 24.11.2017 se otorga ampliación de plazo  de 90 días corridos . Causal :debido a modificaciones de obras  efectuadas en el proyecto lo que ha generado demora en la ejecución._x000a__x000a_Res Ex Nº0801 del 07.03.2018 se otorga ampliación de plazo  de 60 días corridos Causal  :debido a gestiones administrativas relacionadas con la modificación del contrato que excedió del 10 %  y por lo tanto requería modificación del  convenio. Por otra parte  falta de la empresa Claro termine de efectuar las obras  de traslado de redes   a  la nueva ubicación de la  postaciòn."/>
    <n v="62.5"/>
    <s v="Variación del 50% al 100%"/>
    <n v="2"/>
    <n v="150"/>
    <m/>
    <m/>
    <m/>
    <m/>
    <m/>
    <m/>
    <m/>
    <m/>
    <m/>
    <m/>
    <m/>
    <m/>
    <n v="9"/>
    <n v="9"/>
    <n v="13"/>
    <n v="13"/>
    <n v="0"/>
    <s v="La diferencia entre el plazo recomendado  y el real fue por modificaciones efectuadas  al proyecto según se detalla :_x000a__x000a_OBRAS CIVILES : Resolución de contrato Nº 1077 del  14.03.2017. Plazo : 240 días corridos. PLAZO  FINAL  : 390 DÍAS CORRIDOS_x000a__x000a_Res Ex Nº 4705  del 24.11.2017 se otorga ampliación de plazo  de 90 días corridos . Causal :debido a modificaciones de obras  efectuadas en el proyecto lo que ha generado demora en la ejecución._x000a__x000a_Res Ex Nº0801 del 07.03.2018 se otorga ampliación de plazo  de 60 días corridos Causal  :debido a gestiones administrativas relacionadas con la modificación del contrato que excedió del 10 %  y por lo tanto requería modificación del  convenio. Por otra parte  falta de la empresa Claro termine de efectuar las obras  de traslado de redes   a  la nueva ubicación de la  postaciòn."/>
    <n v="44.444444444444443"/>
    <n v="44.444444444444443"/>
    <s v="El proyecto se ejecuto en un plazo total de 13 meses que corresponde a un plazo de un 64.5 % superior  de lo recomendado y a lo inicialmente contratado._x000a_El contrato de obras civiles fue por un plazo de 240 días corridos. No obstante, el plazo real fue 390 días debido a modificaciones de obras  efectuadas en el proyecto lo que ha generado demora en la ejecución y a gestiones administrativas relacionadas con la modificación del contrato que excedió del 10 %  y por lo tanto requería modificación del  convenio. Por otra parte  falta de la empresa Claro termine de efectuar las obras  de traslado de redes   a  la nueva ubicación de la  postaciòn."/>
    <s v="Variación de 30% al 50%"/>
    <s v="Dos Años"/>
    <s v="31/03/2017"/>
    <n v="465600"/>
    <n v="1000"/>
    <n v="466600"/>
    <n v="445765"/>
    <n v="20835"/>
    <s v="RESOLUCIÓN   CONTRATO EX  Nº 1077 DEL 14.03.2017  . MONTO : $ 364.351.511.-  MONTO FINAL CONTRATO : $ 364.351.511-2.402.400+42.454.039+21.925.340+28.022.381=$ 454.350.471.-_x000a__x000a_ MODIFICACIONES DE CONTRATO :  Mediante Resolución Ex. Nº 1296 del  18.04.2018 . Disminución : $ 2.402.400.-  Aumento : $42.454.039.-  Obra Extraordinaria : $21.925.340.- Aumento de Proforma:$ 28.022.381.-"/>
    <s v="BIP &gt; SIGFE"/>
    <x v="11"/>
    <n v="423"/>
    <n v="423"/>
    <n v="100"/>
    <s v="La modificación del proyecto  efectuada  mantuvo los metros cúbicos de muros de contención H25 establecidos en la ficha IDI   423 m3"/>
    <s v="La modificación del proyecto  efectuada  mantuvo los metros cúbicos de muros de contención H25 establecidos en la ficha IDI   423 m3_x000a_El proyecto contempla la construcciòn de 423m3 (294,6ml) de Muros de Hormigòn para la contenciòn de terrenos y mejoras de 12mlineales de aguas lluvias de colector y considerò la ejecuciòn de  965 M2 (264 ML ) de pavimento peatonal y vehicular en calzada de hormigòn  HCV para solucionar el problema de accesibilidad de las viviendas."/>
    <x v="2"/>
    <s v="La Comisión se constituye en  terreno el 16 .05.2018, donde efectúa observaciones, detallada en Informe Int Nº  308-082 del 17.05.2018  y son : rematar con hormigón   acceso a Pasaje  por calle San Fernando, instalar  flange  desplazado   de baranda  con pernos  de anclaje, apernar  y galvanizar   pernos de anclaje   en barandas , retirar sello  y pletinas de fibrocemento, cortar fierro estriado  en pasaje Pto. Varas, solucionar acumulación de agua  en pavimento en acceso a rampas, retirar exceso de impermeabilizante  en muros, apernar , galvanizar  flanges, rematar con prado  borde  muro , galvanizar muro , rehacer remate de hormigón  en sector  exterior  muro rampa, destapar barbacanas, mejorar remate de muro  tipo 5 , cortar pletinas  de pavimento en zona de rampas , retirar moldajes  zona poste , instalar soleras faltantes  entre Pto Varas  y Frutillar, mejorar  terminación de muro   zona poste  1040415."/>
    <s v="16/05/2018"/>
    <s v="Acta de Recepción Material de la Obra  "/>
    <s v="20/06/2018"/>
    <s v="SI"/>
    <s v="20/06/2018"/>
    <s v=""/>
    <s v=""/>
    <x v="0"/>
    <s v=""/>
    <s v="MARIA ELENA ANTIPAN LARA"/>
    <x v="109"/>
    <s v=" "/>
    <s v=""/>
    <s v="LOURDES VELEZ"/>
    <s v="DEPARTAMENTO DE ESTUDIOS - MDS"/>
    <s v="24/05/2016"/>
    <s v="24/05/2016"/>
    <n v="0"/>
    <s v="24/10/2016"/>
    <n v="153"/>
    <s v="NA"/>
    <n v="0"/>
    <s v="31/03/2017"/>
    <n v="158"/>
    <s v="31/03/2017"/>
    <n v="158"/>
    <s v="31/03/2017"/>
    <n v="0"/>
    <s v="31/05/2017"/>
    <n v="61"/>
    <n v="372"/>
    <n v="372"/>
    <s v="El proyecto fue propuesto al CORE el                         20-09-2016_x000a_El CORE aprobó el financiamiento del proyecto el 27-09-2018_x000a_El Convenio Mandato se suscribió el                         19-12-2016_x000a_La licitación fue publicada el                                      27-01-2017_x000a_La obra fue adjudicada el                                            14-03-2017"/>
    <s v="A SUMA ALZADA SIN REAJUSTE"/>
    <n v="1"/>
    <s v=""/>
    <s v=""/>
    <s v=""/>
    <s v=""/>
    <s v="SI"/>
    <s v="SERVICIO"/>
    <s v="SI"/>
    <s v="SERVICIO"/>
    <s v="La iniciativa  se postula a la etapa de diseño siendo aprobado el año 2014 y  la etapa de ejecución el año 2016"/>
    <n v="11250"/>
    <n v="0"/>
    <n v="0"/>
    <n v="0"/>
    <n v="1000"/>
    <n v="416687"/>
    <n v="0"/>
    <n v="0"/>
    <n v="0"/>
    <n v="0"/>
    <n v="428937"/>
    <n v="11250"/>
    <n v="0"/>
    <n v="0"/>
    <n v="0"/>
    <n v="1000"/>
    <n v="416687"/>
    <n v="0"/>
    <n v="0"/>
    <n v="0"/>
    <n v="0"/>
    <n v="428937"/>
    <s v="Sin observaciones."/>
    <n v="11250"/>
    <n v="0"/>
    <n v="0"/>
    <n v="0"/>
    <n v="1000"/>
    <n v="454350"/>
    <n v="0"/>
    <n v="0"/>
    <n v="0"/>
    <n v="0"/>
    <n v="466600"/>
    <s v="El contrato inicial fue por                                                       M$364.351_x000a_Hubo modificaciones y aumentos por un valor total de M$  89.999_x000a__x000a_En efecto, durante la ejecución de las obras, se requirieron modificaciones, por aumento, disminución y obras extraordinarias para dar respuesta a la comunidad, en relación a mejorar la accesibilidad y seguridad de los vecinos."/>
    <n v="11250"/>
    <n v="0"/>
    <n v="0"/>
    <n v="0"/>
    <n v="1000"/>
    <n v="454350"/>
    <n v="0"/>
    <n v="0"/>
    <n v="0"/>
    <n v="0"/>
    <n v="466600"/>
    <s v="Existe coincidencia  en Gastos Administrativos y en Consultarías_x000a__x000a_En Obras Civiles el valor correcto es  M$454.350.-. Revisada la plataforma SIGFE, el valor está consignado y corresponde al último estado de pago por el valor de M$20.836 devengado en el mes de Agosto de 2018."/>
    <n v="20835"/>
    <x v="0"/>
    <n v="11250"/>
    <n v="0"/>
    <n v="0"/>
    <n v="0"/>
    <n v="1000"/>
    <n v="433515"/>
    <n v="0"/>
    <n v="0"/>
    <n v="0"/>
    <n v="0"/>
    <n v="445765"/>
    <n v="11504"/>
    <n v="0"/>
    <n v="0"/>
    <n v="0"/>
    <n v="1026"/>
    <n v="441637"/>
    <n v="0"/>
    <n v="0"/>
    <n v="0"/>
    <n v="0"/>
    <n v="454167"/>
    <s v="Sin observaciones"/>
    <n v="12659"/>
    <n v="0"/>
    <n v="0"/>
    <n v="0"/>
    <n v="1125"/>
    <n v="468861"/>
    <n v="0"/>
    <n v="0"/>
    <n v="0"/>
    <n v="0"/>
    <n v="482645"/>
    <n v="467790"/>
    <n v="11543"/>
    <n v="0"/>
    <n v="0"/>
    <n v="0"/>
    <n v="1026"/>
    <n v="466164"/>
    <n v="0"/>
    <n v="0"/>
    <n v="0"/>
    <n v="0"/>
    <n v="478733"/>
    <n v="11506"/>
    <n v="0"/>
    <n v="0"/>
    <n v="0"/>
    <n v="1026"/>
    <n v="462472"/>
    <n v="0"/>
    <n v="0"/>
    <n v="0"/>
    <n v="0"/>
    <n v="475004"/>
    <n v="-0.81053362202032631"/>
    <n v="-1.583151177366382"/>
    <n v="-1.3626639878343449"/>
    <n v="-0.77893105342643487"/>
    <n v="1.5421449795848474"/>
    <n v="1122.9408983451538"/>
    <n v="1093.3144208037825"/>
    <s v="El proyecto se contrato por un valor 0.81% menor a lo recomendado,  aun cuando el proyecto presento una re evaluación._x000a_En octubre  del 2017 se  solicitó una reevaluación para este proyecto. El Serviu unidad técnica del proyecto informó que el_x000a_contrato inicial correspondió a M$ 364.351 aproximadamente y se solicitan M$ 90.000 adicionales para materializar obras extraordinarias, aumentos de obra y disminuciones de obras, específicamente, para el levantamiento de la rasante en 1 metro, pavimentación que mejora la_x000a_evacuación de aguas lluvias y modificaciones en el muro considerado originalmente. Todos estos aspectos consideran mejorar la solución que se va a dar, mejorando la accesibilidad de los vecinos a sus viviendas y fueron solicitados por la comunidad._x000a_El proyecto presenta una reevaluaciòn por un 4.46%, en relación a lo recomendado, un 24,7% del presupuesto contratado._x000a_El contrato inicial fue por                                                       M$364.351_x000a_Hubo modificaciones y aumentos por un valor total de M$  89.999_x000a__x000a_En efecto, durante la ejecución de las obras, se requirieron modificaciones, por aumento, disminución y obras extraordinarias para dar respuesta a la comunidad, en relación a mejorar la accesibilidad y seguridad de los vecinos."/>
    <s v="Variación de 0 a +-10%"/>
    <s v="Variación de 0 a +-10%"/>
    <s v="Mediano"/>
    <s v="Mediano"/>
    <s v="HELGA CORTÉS REYES"/>
    <x v="6"/>
    <s v=" "/>
    <s v=""/>
    <s v="LOURDES VELEZ"/>
    <s v="DEPARTAMENTO DE ESTUDIOS - MDS"/>
    <s v="NO"/>
    <m/>
    <m/>
    <m/>
    <s v=" "/>
    <x v="1"/>
    <s v="SI"/>
    <n v="1"/>
    <n v="447810"/>
    <n v="467790"/>
    <n v="4.4617136732096219"/>
    <s v="El proyecto presenta una reevaluaciòn por un 4.46%, en relación a lo recomendado, un 24,7% del presupuesto contratado._x000a_El contrato inicial fue por                                                       M$364.351_x000a_Hubo modificaciones y aumentos por un valor total de M$  89.999_x000a__x000a_En efecto, durante la ejecución de las obras, se requirieron modificaciones, por aumento, disminución y obras extraordinarias para dar respuesta a la comunidad, en relación a mejorar la accesibilidad y seguridad de los vecinos."/>
    <x v="1"/>
    <s v="VALOR ACTUALIZADO COSTOS INV. OPER. Y MANTEN."/>
    <n v="334265"/>
    <n v="334265"/>
    <n v="0"/>
    <x v="1"/>
    <s v=""/>
    <m/>
    <m/>
    <m/>
    <s v="No existe cambio en el indicador."/>
    <x v="1"/>
    <s v="El proyecto se ejecuto en un plazo total de 13 meses que corresponde a un plazo de un 64.5 % superior  de lo recomendado y a lo inicialmente contratado. Los aumentos de plazo se deben a a modificaciones de obras  efectuadas en el proyecto lo que ha generado demora en la ejecución y a gestiones administrativas relacionadas con la modificación del contrato que excedió del 10 %  y por lo tanto requería modificación del  convenio. Por otra parte  falta de la empresa Claro termine de efectuar las obras  de traslado de redes   a  la nueva ubicación de la  postaciòn._x000a_En relación a los costos, estos no presentan variaciones significativas en relación a lo recomendado. No obstante, el proyecto presenta una  re evaluación, dado que la unidad técnica SERVIU solicita recursos adicionales  para materializar obras extraordinarias, , para el levantamiento de la rasante en 1 metro, pavimentación que mejora la evacuación de aguas lluvias y modificaciones en el muro considerado originalmente. Todos estos aspectos consideran mejorar la solución que se va a dar, mejorando la accesibilidad de los vecinos a sus viviendas y fueron solicitados por la comunidad. _x000a_La magnitud no tuvo modificaciones, ejecutándose los 423 metros cúbicos de muro. "/>
    <s v="PAULA MARCELA CONCHA ALBERTI"/>
    <s v="SEREMI DE DESARROLLO SOCIAL REGION DE LA ARAUCANIA"/>
    <s v="LOURDES VELEZ"/>
    <s v="DEPARTAMENTO DE ESTUDIOS - MDS"/>
  </r>
  <r>
    <s v="30474731-0"/>
    <s v="CONSTRUCCION CICLOVIA AVENIDA SIMPSON - VALDIVIA"/>
    <x v="3"/>
    <x v="3"/>
    <s v="VALDIVIA - REGION XIV"/>
    <s v="VALDIVIA - REGION XIV "/>
    <s v="14 - REGION DE LOS RIOS"/>
    <x v="7"/>
    <x v="7"/>
    <x v="64"/>
    <x v="0"/>
    <x v="0"/>
    <s v="SERVICIO VIVIENDA Y URBANIZACION REGION DE LOS RIOS"/>
    <s v="MINISTERIO DE VIVIENDA Y URBANISMO"/>
    <s v="MINISTERIO"/>
    <s v="FINALIZADO"/>
    <x v="0"/>
    <s v="PERFIL"/>
    <s v="EL PRESENTE PROYECTO CONSISTE EN DOTAR DE UNA RED DE CICLOVIAS EN LA CIUDAD DE VALDIVIA, EN PARTICULAR ESTA CICLOVIA CORRESPONDE A AV. SIMPSON; DE ESTA FORMA SE POSIBILITA EL TRANSITO SEGURO Y ORDENADO DE UN MODO DE TRANSPORTE, EN ESTE CASO BICICLETAS"/>
    <s v="ESTA INICIATIVA CONSULTA LA EJECUCIÓN DE DOS PROYECTOS, QUE SERAN DENOMINADOS ETAPAS:_x000a__x000a_ETAPA 1: AV. CIRCUNVALACION, EN UNA LONGITUD DE 2000 METROS LINEALES, SE CONSULTA LA EJECUCION DE OBRAS COMPLEMENTARIAS A LA CICLOVIA EXISTENTE (PARA PODER LLEVARLA AL ALTO ESTANDAR). SE CONTEMPLAN PARTIDAS DE SEÑALIZACION Y DEMARCACION, BICIBOX, ESTACIONAMIENTO DE BICICLETAS._x000a__x000a_ETAPA 2: AV. SIMPSON DE VALDIVIA EN UNA LONGITUD DE 1900 METROS LINEALES LAS PARTIDAS SON: MODIFICACION DE SERVICIOS, PAVIMENTACION, AGUAS LLUVIAS, SEÑALIZACION Y DEMARCACION, ENTRE OTRAS._x000a_AMBAS ETAPAS EXCLUYENTES ENTRE SI."/>
    <n v="129952"/>
    <s v="VIALIDAD URBANA"/>
    <s v=" "/>
    <s v=" "/>
    <n v="8"/>
    <n v="7"/>
    <s v="."/>
    <n v="-12.5"/>
    <m/>
    <m/>
    <m/>
    <m/>
    <m/>
    <m/>
    <s v=""/>
    <m/>
    <m/>
    <m/>
    <m/>
    <m/>
    <n v="2"/>
    <n v="0"/>
    <s v="."/>
    <n v="-100"/>
    <n v="8"/>
    <n v="18"/>
    <s v="Hubo que realizar 2 contratos, razón por lo cual se retrasó el plazo de ejecución total del proyecto."/>
    <n v="125"/>
    <s v="Variación &gt; al 100%"/>
    <n v="1"/>
    <n v="120"/>
    <m/>
    <m/>
    <m/>
    <m/>
    <m/>
    <m/>
    <m/>
    <m/>
    <m/>
    <m/>
    <m/>
    <m/>
    <n v="9"/>
    <n v="9"/>
    <n v="18"/>
    <n v="18"/>
    <n v="0"/>
    <s v="Al existir 2 contratos, hubo 2 procesos de licitación por separado, conllevando a incrementar en el doble el plazo real de ejecución"/>
    <n v="100"/>
    <n v="100"/>
    <s v="Hubo que realizar 2 contratos, razón por lo cual se retrasó el plazo de ejecución total del proyecto._x000a_En el primer contrato de obra civil, se produjo una modificación a causa de la incorporación de obras extraordinarias, esto produjo un aumento en los plazos de ejecución del contrato de  obras civiles en un 200% del plazo original. _x000a_Finalmente, el plazo real total de ejecución fue mayor en un 100% con respecto al plazo recomendado."/>
    <s v="Variación del 50% al 100%"/>
    <s v="Dos Años"/>
    <s v="20/01/2017"/>
    <n v="1102331"/>
    <n v="1647"/>
    <n v="1103978"/>
    <n v="1033325"/>
    <n v="70653"/>
    <s v="Obras Civiles_x000a_- Contrato 1: Construcción Ciclo vías eje Baquedano, M$114.024.-, inicio 20/01/2017 término 09/07/2017._x000a_- Contrato 2: Construcción Ciclo vías Av. Simpson, M$985.945.-, inicio 05/10/2017 término 05/07/2018."/>
    <s v="BIP &gt; SIGFE"/>
    <x v="2"/>
    <n v="3900"/>
    <n v="3900"/>
    <n v="100"/>
    <s v="."/>
    <s v="Existe un aumento de obras con respecto a lo inicialmente contratado, se adiciona la intervención del eje Circunvalación. El proyecto totaliza 3.9 kms."/>
    <x v="2"/>
    <s v="Recepción sin observaciones."/>
    <s v="18/08/2018"/>
    <s v="Por plazo aun no aplica."/>
    <s v=""/>
    <s v="SI"/>
    <s v="18/09/2018"/>
    <s v="Ciclovias en normal operación"/>
    <s v=""/>
    <x v="0"/>
    <s v=""/>
    <s v="CÉSAR ANDRÉS SOLÍS NAVARRO"/>
    <x v="83"/>
    <s v=" "/>
    <s v=""/>
    <s v="FERNANDA MATURANA DIAZ"/>
    <s v="DEPARTAMENTO DE ESTUDIOS - MDS"/>
    <s v="23/09/2016"/>
    <s v="03/10/2016"/>
    <n v="10"/>
    <s v="28/10/2016"/>
    <n v="25"/>
    <s v="15/12/2016"/>
    <n v="48"/>
    <s v="16/12/2016"/>
    <n v="1"/>
    <s v="16/12/2016"/>
    <n v="1"/>
    <s v="20/01/2017"/>
    <n v="35"/>
    <s v="15/03/2017"/>
    <n v="54"/>
    <n v="173"/>
    <n v="163"/>
    <s v="Las fechas están dentro del rango normal de tiempo que se incurre dados los procesos administrativos, como la identificación presupuestaria, la licitación, y el inicio de la obra."/>
    <s v="A SUMA ALZADA SIN REAJUSTE"/>
    <n v="2"/>
    <s v=""/>
    <s v=""/>
    <s v=""/>
    <s v=""/>
    <s v="SI"/>
    <s v="SERVICIO"/>
    <s v="SI"/>
    <s v="SERVICIO"/>
    <s v="El diseño fue realizado mediante el estudio denominado Habilitación de Red de Ciclovias Valdivia."/>
    <n v="12000"/>
    <n v="0"/>
    <n v="0"/>
    <n v="0"/>
    <n v="2000"/>
    <n v="1059870"/>
    <n v="0"/>
    <n v="0"/>
    <n v="0"/>
    <n v="0"/>
    <n v="1073870"/>
    <n v="12000"/>
    <n v="0"/>
    <n v="0"/>
    <n v="0"/>
    <n v="2000"/>
    <n v="1059870"/>
    <n v="0"/>
    <n v="0"/>
    <n v="0"/>
    <n v="0"/>
    <n v="1073870"/>
    <s v="N/A"/>
    <n v="13000"/>
    <n v="0"/>
    <n v="0"/>
    <n v="0"/>
    <n v="2672"/>
    <n v="1099969"/>
    <n v="0"/>
    <n v="0"/>
    <n v="0"/>
    <n v="0"/>
    <n v="1115641"/>
    <s v="Obras Civiles_x000a_- Contrato 1: Construcción Ciclo vías eje Baquedano, M$114.024.-_x000a_- Contrato 2: Construcción Ciclo vías Av. Simpson, M$985.945.-_x000a__x000a_Total Contratado M$1.099.969.-"/>
    <n v="2000"/>
    <n v="0"/>
    <n v="0"/>
    <n v="0"/>
    <n v="2641"/>
    <n v="1100331"/>
    <n v="0"/>
    <n v="0"/>
    <n v="0"/>
    <n v="0"/>
    <n v="1104972"/>
    <s v="N/A"/>
    <n v="71647"/>
    <x v="0"/>
    <n v="0"/>
    <n v="0"/>
    <n v="0"/>
    <n v="0"/>
    <n v="2641"/>
    <n v="1030684"/>
    <n v="0"/>
    <n v="0"/>
    <n v="0"/>
    <n v="0"/>
    <n v="1033325"/>
    <n v="0"/>
    <n v="0"/>
    <n v="0"/>
    <n v="0"/>
    <n v="2725"/>
    <n v="1044506"/>
    <n v="0"/>
    <n v="0"/>
    <n v="0"/>
    <n v="0"/>
    <n v="1047231"/>
    <s v="Las ciclovías por un lado han favorecido el desplazamiento de los ciclistas, sin embargo se ha tenido que disminuir el tamaño de las calzadas, afectando al transito vehicular."/>
    <n v="13503"/>
    <n v="0"/>
    <n v="0"/>
    <n v="0"/>
    <n v="2250"/>
    <n v="1192577"/>
    <n v="0"/>
    <n v="0"/>
    <n v="0"/>
    <n v="0"/>
    <n v="1208330"/>
    <n v="1208330"/>
    <n v="13338"/>
    <n v="0"/>
    <n v="0"/>
    <n v="0"/>
    <n v="2756"/>
    <n v="1128569"/>
    <n v="0"/>
    <n v="0"/>
    <n v="0"/>
    <n v="0"/>
    <n v="1144663"/>
    <n v="2052"/>
    <n v="0"/>
    <n v="0"/>
    <n v="0"/>
    <n v="2725"/>
    <n v="1114162"/>
    <n v="0"/>
    <n v="0"/>
    <n v="0"/>
    <n v="0"/>
    <n v="1118939"/>
    <n v="-5.2690076386417655"/>
    <n v="-7.3978962700586788"/>
    <n v="-6.5752567758727505"/>
    <n v="-2.2472989866886617"/>
    <n v="-7.3978962700586788"/>
    <n v="286.9074358974359"/>
    <n v="285.68256410256413"/>
    <s v="El primer contrato de obra civil modifica el monto contratado originalmente aumentándolo en un 5%, quedando el monto total contratado en MM$1.128 (moneda 2018)._x000a__x000a_Los montos contratados son un 5,27% menores a los recomendados. Los gastos administrativos fueron el único ítem que aumento el costo real con respecto al recomendado._x000a__x000a_Con respecto a los costos reales de ejecución, se destaca el ítem Consultorias cuyo costo fue un 84,8% menor al monto recomendado. Es posible que haya un subregistro de los gastos en el sistema BIP."/>
    <s v="Variación de 0 a +-10%"/>
    <s v="Variación de 0 a +-10%"/>
    <s v="Grande"/>
    <s v="Grande"/>
    <s v="CÉSAR ANDRÉS SOLÍS NAVARRO"/>
    <x v="33"/>
    <s v=" "/>
    <s v=""/>
    <s v="FERNANDA MATURANA DIAZ"/>
    <s v="DEPARTAMENTO DE ESTUDIOS - MDS"/>
    <s v="SI"/>
    <n v="1208330"/>
    <n v="-108361"/>
    <n v="-8.967831635397614"/>
    <s v="Proyecto tuvo un costo menor por menor monto ofertado y adjudicado."/>
    <x v="0"/>
    <s v="SI"/>
    <n v="1"/>
    <n v="1095809"/>
    <n v="1208330"/>
    <n v="10.268304056637611"/>
    <s v="El presupuesto aprobado inicialmente para el ítem obras civiles sufre un aumento al someter la iniciativa a un proceso de reevaluación que incorporo un eje no recomendado.El monto recomendado luego de la reevaluación aumenta en un 10,27%."/>
    <x v="1"/>
    <s v="TIR SOCIAL"/>
    <n v="11"/>
    <n v="11"/>
    <n v="0"/>
    <x v="1"/>
    <s v=""/>
    <m/>
    <m/>
    <m/>
    <s v="La iniciativa no sufrió una alteración en la rentabilidad producto de la reevaluación, que tuvo por objetivo incorporar &quot;adecuaciones&quot; en otro tramo de intervención. "/>
    <x v="1"/>
    <s v="En líneas generales el proyecto cumplió con lo recomendado en cuanto a montos e indicadores. "/>
    <s v="HECTOR LUIS GUTIERREZ FUENTES"/>
    <s v="SEREMI DE DESARROLLO SOCIAL REGION DE LOS RIOS"/>
    <s v="FERNANDA MATURANA DIAZ"/>
    <s v="DEPARTAMENTO DE ESTUDIOS - MDS"/>
  </r>
  <r>
    <s v="30108787-0"/>
    <s v="REPOSICION P.T.A.S. Y REDES AP Y ALCANT, CAÑITAS, LOS MUERMOS"/>
    <x v="6"/>
    <x v="6"/>
    <s v="LLANQUIHUE"/>
    <s v="LOS MUERMOS"/>
    <s v="10 - REGION DE LOS LAGOS"/>
    <x v="0"/>
    <x v="19"/>
    <x v="32"/>
    <x v="1"/>
    <x v="1"/>
    <s v="GOBIERNO REGIONAL - REGION DE LOS LAGOS"/>
    <s v="GOBIERNO REGIONAL"/>
    <s v="GOBIERNO REGIONAL"/>
    <s v="FINALIZADO"/>
    <x v="1"/>
    <s v="PERFIL"/>
    <s v="EN LA LOCALIDAD DE CAÑITAS CENTRO EXISTE UN PROBLEMA DE MARGINALIDAD SANITARIA DE LA POBLACIÓN QUE VIVE EN SITUACIÓN DE POBREZA, ES DECIR, EXISTEN FAMILIAS CUYAS VIVIENDAS NO POSEEN UN SISTEMA DE EVACUACIÓN DE AGUAS SERVIDAS Y EXCRETAS "/>
    <s v="SE REALIZARÁN OBRAS DE AMPLIACIÓN DE LA RED DE COLECTORES DE EVACUACIÓN DE AGUAS SERVIDAS Y EXCRETAS LAS QUE QUEDARÁN DEBIDAMENTE CONECTADAS A LA RED PÚBLICA, Y OBRAS DE REPOSICIÓN DE LA PLANTA DE DE TRATAMIENTO DE AGUAS SERVIDAS DE LA LOCALIDAD DE CAÑITAS, DISEÑADA PARA UNA POBLACIÓN DE 1450 PERSONAS EN EL AÑO 20._x000a_ DE ESTA MANERA, SE OBTENDRÁ EL NIVEL CORRESPONDIENTE AL ESTÁNDAR SANITARIO MÍNIMO DE LA POBLACIÓN DE CAÑITAS._x000a_SE CONECTARÁM 116 USUARIOS DESDE UD HASTA ARTEFACTOS._x000a_SE CONECTARAN 16 ARRANQUE AL AGUA POTABLE DE APR._x000a_SE CONSTRUIRAN 168 UD, LAS QUE CONTEMPLAN VIVIENDAS Y EQUIPAMIENTO COMUNITARIO (POSTA RURAL, JUNTA DE VECINOS, ETC)_x000a_SE CONSIDERA ASISTENCIA TENICA PARA ITO POR 10 MESES._x000a_SE INCLUYEN LOS GASTOS ADMINISTRATIVOS DEL PROCESO DE LICITACIÓN."/>
    <n v="357"/>
    <s v="SANEAMIENTO SANITARIO"/>
    <s v=" "/>
    <s v=" "/>
    <n v="10"/>
    <n v="17"/>
    <s v="Respecto a los gastos de consultoría, en primera instancia existió un contrato de 300 días, el cual fue aumentado y finalizó en junio del año 2015 con aumento en el presupuesto de $12.050.000"/>
    <n v="70"/>
    <m/>
    <m/>
    <m/>
    <m/>
    <m/>
    <m/>
    <s v=""/>
    <m/>
    <m/>
    <m/>
    <m/>
    <m/>
    <n v="1"/>
    <n v="0"/>
    <s v="Respecto a los gastos administrativos, no existen registros en decretos municipales o convenios con el Gobiernos regional que acrediten el gasto recepción de estos gastos."/>
    <n v="-100"/>
    <n v="9"/>
    <n v="61"/>
    <s v="Según el decreto 1446 año 2015 , se da termino anticipado de contrato con la constructora atacama, por incumplimientos en las bases normativas. el decreto 947 del año 2016 aprueba nuevo contrato con la constructora Martin Cárcamo Valdes con aumentos de plazo de contrato hasta fines del año 2018"/>
    <n v="577.77777777777771"/>
    <s v="Variación &gt; al 100%"/>
    <n v="3"/>
    <n v="270"/>
    <m/>
    <m/>
    <m/>
    <m/>
    <m/>
    <m/>
    <m/>
    <m/>
    <m/>
    <m/>
    <m/>
    <m/>
    <n v="10"/>
    <n v="10"/>
    <n v="0"/>
    <n v="61"/>
    <n v="0"/>
    <s v="la ampliación de plazo se debió a problemas con la primera empresa que licitó el  proyecto CONSTRUCTORA ATACAMA por incumplimientos en en el contrato y plazos establecidos. en la segunda licitación con el contratista MARTÍN CÁRCAMO,los plazos de obras se extendieron ya que al momento de la recepción provisoria por los ITO se hicieron observaciones a la construcción, lo que evidentemente modificó los contrato en cuanto a plazos de ejecución."/>
    <n v="-100"/>
    <n v="509.99999999999994"/>
    <s v="EL PLAZO REAL FUE SUPERIOR EN 510% AL PLAZO ESTIMADO EN LA RECOMENDACION  ORIGINAL. _x000a_EL PROYECTO COMENZO A EJECUTARSE EN DICIEMBRE DEL AÑO 2013, Y TERMINO EN DICIEMBRE DE 2018.TUVO DOS REEVALUACIONES DURANTE ESE PERIODO, UN TERMINO ANTICIPADO DEL PRIMER CONTRATO DE OBRAS CIVILES Y UN SEGUNDO CONTRATO PARA TERMINAR LO QUE HABIA QUEDADO INCONCLUSO._x000a_SEGUN EL DECRETO 1446 DEL AÑO 2015, SE DA TERMINO ANTICIPADO AL CONTRATO CON LA CONSTRUCTORA ATACAMA, POR INCUMPLIMIENTOS EN LAS BASES NORMATIVAS. POSTERIORMENTE, MEDIANTE DECRETO 947 DEL AÑO 2016 SE APRUEBA NUEVO CONTRATO CON LA CONSTRUCTORA MARTIN CARCAMO VALDES, CONSIDERANDO AUMENTOS DE PLAZO DE CONTRATO HASTA FINES DEL AÑO 2018."/>
    <s v="Variación &gt; al 100%"/>
    <s v="Mayor a 3 años"/>
    <s v="13/12/2013"/>
    <n v="1070693"/>
    <n v="0"/>
    <n v="1070693"/>
    <n v="0"/>
    <n v="1070693"/>
    <s v="Contrato de ejecución de obras civiles 13 de diciembre del 2013 con CONSTRUCTORA ATACAMA por un monto de $1.110.694.988 financiado por el Gobierno Regional._x000a__x000a_Anexo contrato por aumento de plazos 10 septiembre del 2014 con CONSTRUCTORA ATACAMA aumento de plazo de obras por 120 días._x000a__x000a_Modificación contrato de inspección técnica por un aumento de financiamiento 03 de marzo del 2015 por un monto de $12.050.000._x000a_Modificación contrato de obras civiles con la CONSTRUCTORA ATACAMA por un aumento en el presupuesto, 13 de febrero del 2015 por un monto de $228.783.514. Financiado por el Gobierno Regional._x000a_Contrato de ejecución obra civiles nueva licitación, CONTRATISTA MARTÍN CÁRCAMO CORTÉS, 31 de marzo del 2016 por un monto de $217.994.542 financiado por el Gobierno Regional._x000a_Modificación contrato ejecución de obras, 01 de septiembre del 2016 amplia el plaza do ejecución al CONTRATISTA MARTÍN CÁRCAMO por 60 días._x000a_Contrato conexo obras adicionales, con fecha 23 de septiembre por el monto de $34.801.610, con el CONTRATISTA MARTÍN CORTÉS este monto financiado por la municipalidad de Los Muermos. las obras contratadas tienen referencia a partidas no incorporadas dentro del itemizado presupuestario del proyecto original._x000a__x000a_Modificación de contrato de ejecución de obras civiles, con fecha 28 de octubre del 2016 con un plazo de ejecución de 90 días más para el CONTRATISTA MARTÍN CÁRCAMO CORTÉS"/>
    <s v="BIP &gt; SIGFE"/>
    <x v="6"/>
    <n v="168"/>
    <n v="166"/>
    <n v="98.80952380952381"/>
    <s v="EL PROYECTO ORIGINALMENTE CONTEMPLABA 168 ARRANQUES, PERO SE REDUJO AL 166 YA QUE EN ESTOS DOS ARRANQUES NO EXISTIA UNA FACTIBILIDAD TOPOGRAFICA "/>
    <s v="LA MAGNITUD REAL FUE LEVEMENTE SUPERIOR  A LA RECOMENDADA ORIGINALMENTE, AUMENTANDO EN DOS USUARIOS, LO QUE  REPRESENTA UN 1%. DE INCREMENTO. ESTO SE EXPLICA POR LA INCORPORACION DE NUEVOS USUARIOS QUE INICIALMENTE NO SE HABÍAN CONSIDERADO."/>
    <x v="1"/>
    <s v="Con fecha 17 de febrero del 2017, la Ilustre Municipalidad de Los Muermos, da curso a la recepción provisoria CON OBSERVACIONES del proyecto FNDR financiado por el Gobierno Regional de Los Lagos, denominado &quot;REPOSICIÓN PTAS Y REDES AP Y ALCANTARILLADO CAÑITAS, LOS MUERMOS&quot;,  en base a lo contratado, con fecha 31 de marzo del 2016 y con posterioridad modificaciones al contrato con fecha 01 de septiembre del 2016 y 28 de octubre del 2016, contratos entre la Ilustre Municipalidad de Los Muermos y el contratista de obras menores Martín Cárcamo Cortés. Según decreto exento Nº 3138 de fecha 01 de diciembre del 2016 que aprueba última modificación de contrato._x000a_De acuerdo a decreto exento Nº 300 del 01 de febrero del 2017, se hace presente en terreno comisión evaluadora de las obras civiles, emanan las siguientes observaciones:_x000a__x000a_Recintos de PTAS debe desmalezarse y estar sanitariamente ordenado para evitar atracción de vectores._x000a_En perimetro de muros del lombrifiltro debe aumentar el cierre con malla para evitar el ingreso de aves sobre muros de albañilería._x000a_Debe proteger tuberías de PVC expuestas a la luz y radiación directa del sol._x000a_Debe repintar todas las estructuras metálicas de la PTAS que presentan oxidación._x000a_Falta retirar moldaje de cámaras._x000a_PEAS no está operativa. No funciona partida de bombas._x000a_Falta regular caudal de impulsión a filtro parabólico._x000a_Falta afianzar tuberías de redes de impulsión de riego a muro de lombrifiltro._x000a_En recintos PTAS deberá dejar portón de acceso posterior para acceder a inspección de descarga de emisario._x000a_Debe revisar caudal de porteo en salida de cámara de decloración, porque cota de sobrecimiento lateral llega a 3/4 del nivel de tubería._x000a_En recinto de PTAS no existen vías de circulación del recinto (veredas peatonales, caminos de vehículos y accesos para recintos de humus, áreas verdes definidas, cerco vivo, etc)._x000a_Falta señalización del tablero eléctrico y diagrama unilineal._x000a_En recinto de grupo electrógeno, falta terminación de revestimiento de muros._x000a_Todas las tuberías que quedan expuestas a la vista deben protegerse y/o recubrirse con material de relleno._x000a_En recinto de oficinas , falta terminar remate de revestimientos, instalación eléctricas y sanitarias, asear recinto, etc._x000a_Corregir desniveles de terreno en vías de circulación para operación de caseta de cloración e interconexiones con otros sistemas de registro y mantención._x000a_Materiales instalados como por ejemplo puertas de recintos que dan al exterior, son para interior (revisar EETT de proyecto adjudicado)._x000a_Eliminar grafitis al interior de muros de lombrifiltro._x000a_Revisar toda la red alcantarillado para realizar pruebas de luz (modajes, limpieza, eliminar filtraciones de napa freática, retirar mangueras y abancamientos)."/>
    <s v="17/02/2017"/>
    <s v="con fecha 14 de diciembre del 2018, la Ilustre Municipalidad de Los Muermos, a través de la comisión evaluadora da curso a la recepción sin observaciones del proyecto FNDR financiado por el Gobierno Regional de Los Lagos, denominado &quot;REPOSICIÓN PTAS Y REDES AP Y ALCANTARILLADO CAÑITAS, LOS MUERMOS&quot; en base a lo contratado, con fecha 31 de marzo del 2016 y con posterioridad modificaciones del contrato con fecha 01 de septiembre del 2016 y 28 de octubre del 2016, entre la Ilustre Municipalidad de Los Muermos y el contratista de obras menores Sr. Martín Cárcamo Cortés. Según el decreto exento Nº 2039 de fecha 19 de julio del 2017 que aprueba última modificación del contrato._x000a_De acuerdo a el Decreto Exento Nº 3077 del 14 de diciembre del 2018 , se hace presente en terreno comisión evaluadora de las obras civiles, quienes no indicaron observaciones al proyecto."/>
    <s v="14/12/2018"/>
    <s v="SI"/>
    <s v="18/12/2017"/>
    <s v="hasta el momento no se aprecia ninguna situación que pueda afectar a futuro el normal funcionamiento del proyecto"/>
    <s v=""/>
    <x v="0"/>
    <s v="una de las situaciones negativas fue el termino anticipado del contrato de ejecución con la constructora atacama debido a incumplimientos en las obligaciones laborales y provisionales con sus trabajadores, lo anterior de acuerdo a lo indicado en las bases administrativas del proyecto en la letra M del punto décimo sexto denominado liquidaciones."/>
    <s v="ANDRES ABURTO SEPULVEDA"/>
    <x v="118"/>
    <s v=" "/>
    <s v=""/>
    <s v="LOURDES VELEZ"/>
    <s v="DEPARTAMENTO DE ESTUDIOS - MDS"/>
    <s v="18/06/2012"/>
    <s v="10/01/2013"/>
    <n v="206"/>
    <s v="14/01/2013"/>
    <n v="4"/>
    <s v="NA"/>
    <n v="0"/>
    <s v="13/12/2013"/>
    <n v="333"/>
    <s v="13/12/2013"/>
    <n v="333"/>
    <s v="13/12/2013"/>
    <n v="0"/>
    <s v="30/01/2014"/>
    <n v="48"/>
    <n v="591"/>
    <n v="385"/>
    <s v="No se generaron mayores diferencias. Cabe señalar que este primer contrato fue liquidado con cargo el año 2015 por quiebra de la empresa. Luego se revaluó y se contrato la terminación del proyecto el año 2016."/>
    <s v="A SUMA ALZADA SIN REAJUSTE"/>
    <n v="5"/>
    <s v=""/>
    <s v=""/>
    <s v=""/>
    <s v=""/>
    <s v="NO"/>
    <s v="MUNICIPIO"/>
    <s v="SI"/>
    <s v="MUNICIPIO"/>
    <s v="EL PROYECTO FUE POSTULADO DIRECTAMENTE A ETAPA DE EJECUCION POR PARTE DE LA MUNICIPALIDAD, QUIEN DESARROLLO EL DISEÑO CON RECURSOS DE SUBDERE."/>
    <n v="8800"/>
    <n v="0"/>
    <n v="0"/>
    <n v="0"/>
    <n v="1500"/>
    <n v="593745"/>
    <n v="0"/>
    <n v="0"/>
    <n v="0"/>
    <n v="0"/>
    <n v="604045"/>
    <n v="17736"/>
    <n v="0"/>
    <n v="0"/>
    <n v="0"/>
    <n v="1478"/>
    <n v="1094569"/>
    <n v="0"/>
    <n v="0"/>
    <n v="0"/>
    <n v="0"/>
    <n v="1113783"/>
    <s v="Los montos son los siguientes:_x000a_1er contrato:_x000a_   oc pagado: m$1.243.984_x000a_   consult. pagado : m$30.050_x000a__x000a_2do contrato:_x000a_   oc pagado: m$217.945"/>
    <n v="30050"/>
    <n v="0"/>
    <n v="0"/>
    <n v="0"/>
    <n v="0"/>
    <n v="1461928"/>
    <n v="0"/>
    <n v="0"/>
    <n v="0"/>
    <n v="0"/>
    <n v="1491978"/>
    <s v="el monto de obra civil corregido considera la suma de los dos contratos."/>
    <n v="30050"/>
    <n v="0"/>
    <n v="0"/>
    <n v="0"/>
    <n v="0"/>
    <n v="1461928"/>
    <n v="0"/>
    <n v="0"/>
    <n v="0"/>
    <n v="0"/>
    <n v="1491978"/>
    <s v="el monto de obras civiles considera el gasto de los dos contratos, el liquidado y la terminación."/>
    <n v="1491978"/>
    <x v="0"/>
    <n v="0"/>
    <n v="0"/>
    <n v="0"/>
    <n v="0"/>
    <n v="0"/>
    <n v="0"/>
    <n v="0"/>
    <n v="0"/>
    <n v="0"/>
    <n v="0"/>
    <n v="0"/>
    <n v="0"/>
    <n v="0"/>
    <n v="0"/>
    <n v="0"/>
    <n v="0"/>
    <n v="0"/>
    <n v="0"/>
    <n v="0"/>
    <n v="0"/>
    <n v="0"/>
    <n v="0"/>
    <s v="la liquidación del contrato por la quiebra de la empresa es lo negativo del primer contrato, ya que demoro mucho tiempo el poder retomar el contrato, ya que implico una revaluacion por parte del mideso y una nueva licitacion."/>
    <n v="21823"/>
    <n v="0"/>
    <n v="0"/>
    <n v="0"/>
    <n v="1819"/>
    <n v="1346784"/>
    <n v="0"/>
    <n v="0"/>
    <n v="0"/>
    <n v="0"/>
    <n v="1370426"/>
    <n v="1662920"/>
    <n v="33813"/>
    <n v="0"/>
    <n v="0"/>
    <n v="0"/>
    <n v="0"/>
    <n v="1634643"/>
    <n v="0"/>
    <n v="0"/>
    <n v="0"/>
    <n v="0"/>
    <n v="1668456"/>
    <n v="33813"/>
    <n v="0"/>
    <n v="0"/>
    <n v="0"/>
    <n v="0"/>
    <n v="1634643"/>
    <n v="0"/>
    <n v="0"/>
    <n v="0"/>
    <n v="0"/>
    <n v="1668456"/>
    <n v="21.74725231424388"/>
    <n v="21.74725231424388"/>
    <n v="21.373806044621844"/>
    <n v="0"/>
    <n v="0.33290837803381379"/>
    <n v="10050.939759036144"/>
    <n v="9847.2469879518067"/>
    <s v="EL PROYECTO RECOMENDADO EN EL AÑO 2012 M$604.045 INCLUYENDO OBRAS CIVILES, CONSULTORIAS AITO Y GASTOS ADMINISTRATIVOS. _x000a_SE EFECTUARON DOS LICITACIONES PUBLICAS Y UNA PRIVADA Y NO HUBO OFERENTES, RAZON POR LA QUE FUE REEVALUADO PARA ACTUALIZAR  EL PRESUPUESTO DE OBRAS CIVILES A PRECIOS DE MERCADO, AUMENTANDO A M$1.110.831, (MONEDA 2012) EQUIVALENTE A UN 79% RESPECTO DEL MONTO INICIALMENTE RECOMENDADO, ALZA QUE SE EXPLICA POR UN AUMENTO EN LOS  PRECIOS DE LAS PARTIDAS, UN INCREMENTO EN EL PORCENTAJE DE GASTOS GENERALES Y LA INCORPORACIÓN DE ALGUNAS PARTIDAS PARA MEJORAR EL PROYECTO. TAMBIEN SE INCREMENTA EL VALOR DE LAS CONSULTORIAS A M$18.000 (MENDA 2012)._x000a_LAS OBRAS CIVILES FUERON  CONTRATADAS EN DICIEMBRE DEL AÑO 2013 POR M$ 1.110.694 Y EL PROYECTO FUE REEVALUADO  POR SEGUNDA VEZ EN DICIEMBRE 2014 PARA INCORPORAR OBRAS EXTRAORDINARIAS QUE MEJOREN EL PROYECTO Y QUE EN PARTE CORRESPONDEN A REQUERIMIENTOS DE LA  AUTORIDAD SANITARIA  PARA RECEPCIONAR EL PROYECTO. ESTA REEVALUACION  SIGNIFICO UN AUMENTO DE M$228.783, QUEDANDO EL NUEVO MONTO DE LA OBRA EN M$1.339.479._x000a_EN EL AÑO 2015 SE DIO TERMINO ANTICIPADO AL CONTRATO CON LA EMPRESA ATACAMA, QUEDANDO SIN EJECUTAR UN MONTO DE M$95.495 (MONEDA 2014). _x000a_POSTERIORMENTE SE LICITO LA TERMINACION DE LAS OBRAS POR UN MONTO DE M$217.945 EN ABRIL 2016 (MONEDA 2015), TERMINANO LA EJECUCION EN DICIEMBRE DE 2018.-_x000a_EN ESTE INFORME EL COSTO REAL FUE CORREGIDO DEBIDO A QUE EL GOBIERNO REGIONAL DE LOS LAGOS NO INGRESO LA TOTALIDAD DE LOS GASTOS AL MODULO EJECUCION DEL BANCO INTEGRADO DE PROYECTOS, LO QUE SE FUNDAMENTO EN QUE LOS RECURSOS CORRESPONDEN A TRANSFERENCIAS SUBTITULO 33 Y QUE EL GORE NO ESTARIA OBLIGADO A INGRESAR LOS GASTOS, APRECIACION QUE ES EQUIVOCADA DEBIDO A QUE TODOS LOS GASTOS DEBEN REFLEJARSE EN EL BIP."/>
    <s v="Variación Mayor a 20%"/>
    <s v="Variación Mayor a 20%"/>
    <s v="Grande"/>
    <s v="Grande"/>
    <s v="PAULINA  ALEJANDRA HUIDOBRO JARAMI"/>
    <x v="7"/>
    <s v=" "/>
    <s v=""/>
    <s v="LOURDES VELEZ"/>
    <s v="DEPARTAMENTO DE ESTUDIOS - MDS"/>
    <s v="NO"/>
    <m/>
    <m/>
    <m/>
    <m/>
    <x v="1"/>
    <s v="SI"/>
    <n v="2"/>
    <n v="776233"/>
    <n v="1662920"/>
    <n v="114.22949037209187"/>
    <s v="EL PROYECTO FUE REEVALUADO DOS VECES. LA PRIMERA VEZ EN EL AÑO 2013 PARA ACTUALIZAR EL PRESUPUESTO A PRECIOS DE MERCADO DEBIDO A QUE SE HABIAN EFECTUADO DOS LICITACIONES PUBLICAS Y UNA PRIVADA, QUEDANDO TODAS DESIERTAS POR NO PRESENTACION DE OFERTAS . EL PRESUPUESTO DE OBRAS AUMENTA  A M$1.110.831, REPRESENTANDO UN INCREMENTO DE 79% RESPECTO DEL MONTO INICIALMENTE APROBADO. ESTA ALZA  SE EXPLICA POR UN AUMENTO EN LOS PRECIOS DE LAS PARTIDAS, UN INCREMENTO EN EL PORCENTAJE DE LOS GASTOS GENERALES Y LA INCORPORACION DE ALGUNAS PARTIDAS COMO LA CLAUSURA DE POZOS NEGROS PARA MEJORAR EL PROYECTO. ADEMAS SE INCREMENTA EL VALOR DE LA ASESORIA A LA INSPECCION TECNICA A M$18.000 EN MONEDA 2012._x000a_SE REALIZO UNA SEGUNDA REEVALUACION PARA INCORPORAR  OBRAS EXTRAORDINARIAS QUE MEJORAN EL PROYECTO Y QUE EN  PARTE CORRESPONDEN A UN REQUERIMIENTO DE LA AUTORIDAD SANITARIA PARA RECEPCIONAR LAS OBRAS DE LA PTAS, EL VALOR DE LAS NUEVAS OBRAS ASCIENDE E M$228.783, QUE SUMADO AL MONTO ORIGINAL DEL CONTRATO ALCANZA A M$1.339.479 (MONEDA 2012), REPRESENTANDO UN INCREMENTO DE 17% RESPECTO DEL MONTO CONTRATADO ORIGINALMENTE (M$1.110.695 EN MONEDA DIC 2012)._x000a_LUEGO SE DA TERMINO ANTICIPADO AL CONTRATO QUEDANDO PARTE DE LAS OBRAS SIN EJECUTAR (M$95.495) LO QUE IMPLICO UNA NUEVA LICITACION Y CONTRATO POR M$217.945 PARA DAR TERMINO A LAS OBRAS."/>
    <x v="1"/>
    <s v="VALOR ACTUALIZADO COSTOS INV. OPER. Y MANTEN."/>
    <n v="1117534"/>
    <n v="1215784"/>
    <n v="8.7916788214049912"/>
    <x v="2"/>
    <s v=""/>
    <m/>
    <m/>
    <m/>
    <s v="EL VAC CORREGIDO ES SUPERIOR EN 8,79% RESPECTO  AL RECOMENDADO REEVALUADO, LO QUE SE EXPLICA POR EL MAYOR COSTO DE LAS OBRAS CIVILES DADO EL TERMINO ANTICIPADO DEL PRIMER CONTRATO DE OBRAS CIVILES Y LA SUSCRIPCION DE UNA SEGUNDO CONTRATO PARA TERMINAR LAS OBRAS."/>
    <x v="1"/>
    <s v="EL PROYECTO PRESENTA VARIACIONES SIGNIFICATIVAS EN EL COSTO Y PLAZO. EN CUANTO A LA MAGNITUD, SI BIEN PRESENTA UNA PEQUEÑA VARIACION, ESTA NO ES SIGNIFICATIVA._x000a_LAS VARIACIONES EN EL COSTO SE EXPLICAN POR UNA SUBVALORACION EN LA ESTIMACION EN LA RECOMENDACION INICIAL, LA QUE FUE CORREGIDA MEDIANTE UNA REEVALUACION DESPUES DE HABER REALIZADO TRES PROCESOS DE LICITACION._x000a_EL PROYECTO FUE REEVALUADO POR SEGUNDA VEZ PARA INCORPOPAR  OBRAS EXTRAORDINARIAS, ALGUNAS DE LAS CUALES RESPONDEN A REQUERIMIENTOS DE LA AUTORIDAD SANITARIA PARA RECEPCIONAR LAS OBRAS. _x000a_EL PROYECTO TUVO UN TERMINO ANTICIPADO DE CONTRATO, QUEDANDO OBRAS INCONCLUSAS, RAZON POR LA QUE SE REALIZÓ UNA NUEVA LICITACION PARA EL TERMINO DE LAS OBRAS CIVILES._x000a_TAMBIEN SE CONTRATARON CONSULTORIAS PARA ASESORIA A LA INSPECCION TECNICA._x000a_TODO LO ANTERIOR IMPLICO QUE EL PLAZO DE EJECUCION SE EXTENDIERA ENTRE DICIEMBRE DE 2013 Y DICIEMBRE DEL 2018, PLAZO MUY SUPERIOR AL ORIGINALMENTE RECOMENDADO._x000a_CABE SEÑALAR QUE ESTE PROYECTO FUE FINANCIADO POR EL SUBTITULO 33, TRANSFERENCIAS, POR LO QUE LA FORMA DE REGISTRO POR PARTE DEL GORE VARIO, Y NO APARECEN REGISTRADOS TODOS LOS COSTOS EN EL MODULO DE EJECUCION DEL BANCO INTEGRADO DE PROYECTOS, RAZON POR LA QUE NO SE REFLEJA EL COSTO TOTAL DE LA INICIATIVA EN LAS FICHA IDI."/>
    <s v="RUTH ANDREA CARDENAS HUENTELICAN"/>
    <s v="SEREMI DE DESARROLLO SOCIAL REGION DE LOS LAGOS"/>
    <s v="LOURDES VELEZ"/>
    <s v="DEPARTAMENTO DE ESTUDIOS - MDS"/>
  </r>
  <r>
    <s v="30383572-0"/>
    <s v="CONSTRUCCION SALA CUNA Y JARDIN INFANTIL VILLA LAS ISLAS LOS ANGELES"/>
    <x v="2"/>
    <x v="2"/>
    <s v="BIO BIO"/>
    <s v="LOS ANGELES"/>
    <s v="8 - REGION DEL BIO BIO"/>
    <x v="5"/>
    <x v="5"/>
    <x v="6"/>
    <x v="0"/>
    <x v="0"/>
    <s v="JUNTA NACIONAL DE JARDINES INFANTILES"/>
    <s v="MINISTERIO DE EDUCACION"/>
    <s v="MINISTERIO"/>
    <s v="FINALIZADO"/>
    <x v="0"/>
    <s v="PERFIL"/>
    <s v="SE PRESENTA PROYECTO PARA DISMINUIR EL DÉFICIT EN FORMACION INICIAL DE LA COMUNA DE LOS ANGELES, EMPLAZADO EN CALLE COSTANERA QUILQUE SUR 1591, VILLA LAS ISLAS, LOS ÁNGELES  A TRAVES  DE LA CONSTRUCCIÓN SALA CUNA Y JARDÍN INFANTIL CON LA CREACIÓN DE  20 CUPOS NIVEL SALA CUNA Y 24 NIVEL MEDIO."/>
    <s v="EL PROYECTO CONSISTE EN LA CONSTRUCCIÓN DE UN JARDÍN INFANTIL Y SALA CUNA EN LA COMUNA DE LOS ÁNGELES, COMPUESTO DE 2 PISOS, CON UN TOTAL CONSTRUIDO DE 526,63. EL PRIMER PISO, CON UNA SUPERFICIE DE 299,18 M2, ESTRUCTURADO EN BASE A MARCOS Y LOSA DE HORMIGÓN ARMADO, TABIQUERÍAS DE ACERO GALVANIZADO TIPO METALCON Y LOS CIMENTOS SOBRE FUNDACIONES DE HORMIGÓN ARMADO. EL SEGUNDO NIVEL, CON UNA SUPERFICIE DE 227,45 M2 ES ESTRUCTURADO EN BASE DE ACERO GALVANIZADO TIPO METALCON._x000a_EL PROYECTO, CUENTA CON LA IMPLEMENTACIÓN DEL NUEVO PROGRAMA META PRESIDENCIAL, QUE BUSCA MEJORAR LOS ESTÁNDARES DE CALIDAD TANTO EN INFRAESTRUCTURA COMO EN ACTIVIDADES PEDAGÓGICAS AUMENTANDO LOS COEFICIENTES DE M2 POR NIÑOS Y NIÑAS, ASÍ COMO EL DE PERSONAL ADULTO, ENTREGANDO UNA ATENCIÓN PARA 20 LACTANTES EN 1 AULA DE SALA CUNA Y 24 PÁRVULOS EN 1 AULA DE NIVELES MEDIO, JUNTO CON LA IMPLEMENTACIÓN DE RECINTOS COMPLEMENTARIOS DE SERVICIO, ADMINISTRACIÓN Y DOCENTES.-"/>
    <n v="44"/>
    <s v=" "/>
    <s v=" "/>
    <s v=" "/>
    <n v="2"/>
    <n v="20"/>
    <s v="La contratación de las Consultorías se incluye en el mismo contrato de las Obras Civiles por lo que se indican las mismas fechas para ambos ítems. "/>
    <n v="900"/>
    <n v="1"/>
    <n v="19"/>
    <s v="Las compras para el equipamiento definido, el servicio las realiza bajo Convenio Marco, por lo que no existe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
    <n v="1800"/>
    <n v="1"/>
    <n v="12"/>
    <s v="Las compras para el equipo definido, el servicio las realiza bajo Convenio Marco, por lo que no existen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
    <n v="1100"/>
    <m/>
    <m/>
    <m/>
    <m/>
    <m/>
    <m/>
    <m/>
    <m/>
    <n v="7"/>
    <n v="20"/>
    <s v="El plazo de 7 meses indicado en la formulación de la iniciativa, se definió  sin todos los antecedentes y experiencias de ejecución de este tipo de obras. Por lo anterior,   se produce la diferencia de meses."/>
    <n v="185.71428571428572"/>
    <s v="Variación &gt; al 100%"/>
    <n v="2"/>
    <n v="246"/>
    <m/>
    <m/>
    <m/>
    <m/>
    <m/>
    <m/>
    <m/>
    <m/>
    <m/>
    <m/>
    <m/>
    <m/>
    <n v="7"/>
    <n v="7"/>
    <n v="22"/>
    <n v="23"/>
    <n v="1"/>
    <s v="El plazo de 7 meses indicado en la formulación de la iniciativa, se definió  sin todos los antecedentes y experiencias de ejecución de este tipo de obras (tiempos en lograr RS, tiempos en lograr traspaso de terrenos por los diferentes municipios y servicios públicos, tiempos en lograr Decreto Identificatorio, tiempos en licitar y adjudicar, tiempos en contratar y contratista entregue pólizas solicitadas, más los tiempos de ejecución con todas las ampliaciones solicitadas por contratista). Por lo anterior,  se produce la diferencia de meses."/>
    <n v="214.28571428571428"/>
    <n v="228.57142857142856"/>
    <s v="El proyecto se ejecutó en un plazo total de 22 meses, un 214.29% sobre el plazo total originalmente recomendado.  El plazo de 7 meses indicado en la formulación de la iniciativa, se definió  sin todos los antecedentes y experiencias de ejecución de este tipo de obras, es decir,  tiempos en lograr traspaso de terrenos por los diferentes municipios y servicios públicos, tiempos en lograr Decreto Identificatorio, tiempos en licitar y adjudicar, tiempos en contratar y contratista entregue pólizas solicitadas, más los tiempos de ejecución con todas las ampliaciones solicitadas por contratista. Estas últimas, debido a remodelaciones de avenida colindante se decide construir un muro de contención en el deslinde de la calle del jardín, implicando que mientras no estuvo construido el muro se hizo imposible completar las obras exteriores._x000a_Por lo anterior,  se produce la gran diferencia diferencia de 16 meses._x000a_Las compras para el equipo definido, el servicio las realiza bajo Convenio Marco, por lo que no existen contratos asociados. Por lo anterior, las fechas consignadas de inicio y termino definidas en la formulación, fueron cambiándose en la medida que el proyecto inició su contratación para ejecución de obras y los aumentos de plazos. Ahora bien, las fechas corregidas están asociadas a las fechas en que se realizó la primera compra e ingreso al BIP del gasto,  de igual forma la fecha corregida de término."/>
    <s v="Variación &gt; al 100%"/>
    <s v="Dos Años"/>
    <s v="01/09/2016"/>
    <n v="654390"/>
    <n v="0"/>
    <n v="654390"/>
    <n v="654391"/>
    <n v="-1"/>
    <s v="1.- Contrato de Diseño de Especialidades y Ejecución de Obras para la construcción de sala cuna y jardín infantil Villa Las Islas, Los Ángeles  entre JUNJI Región del Biobio y Bravo Construcciones Limitada, RUT 76.304.460-2, por un total de $585.287.489.- _x000a_Con todas las modificaciones (aumento de obras, obras extraordinarias, ajustes de cubos) el valor final es $638.800.748.- _x000a_El contrato considera tanto las Consultorías (especialidades) por $18.419.924.- y Obras Civiles $620.380.824.- con todas sus modificaciones._x000a_2.- Equipamiento y Equipos no existen contratos, dado que se compra por Convenio Marco"/>
    <s v="BIP = SIGFE"/>
    <x v="1"/>
    <n v="526"/>
    <n v="526"/>
    <n v="100"/>
    <s v="No hay diferencias"/>
    <s v="El proyecto no sufre modificaciones en magnitud."/>
    <x v="2"/>
    <s v="Certificado de Recepción Final de Obras de Edificación N° 51-2018 "/>
    <s v="06/03/2018"/>
    <s v="Certificado de Recepción Final de Obras de Edificación N° 51-2018 "/>
    <s v="06/03/2018"/>
    <s v="SI"/>
    <s v="05/03/2018"/>
    <s v="A la fecha no se visualizan"/>
    <s v=""/>
    <x v="0"/>
    <s v="Demora en el término de  la ejecución del proyecto lo que afecto los compromisos establecidos con la comunidad"/>
    <s v="PAZ LAGOS VALDES"/>
    <x v="116"/>
    <s v="HERNAN OSVALDO SEPULVEDA CISTERNAS"/>
    <s v="SEREMI DE DESARROLLO SOCIAL REGION DEL BIO BIO"/>
    <s v="LOURDES VELEZ"/>
    <s v="DEPARTAMENTO DE ESTUDIOS - MDS"/>
    <s v="28/07/2015"/>
    <s v="28/07/2015"/>
    <n v="0"/>
    <s v="17/03/2016"/>
    <n v="233"/>
    <s v="NA"/>
    <n v="0"/>
    <s v="22/08/2016"/>
    <n v="158"/>
    <s v="22/08/2016"/>
    <n v="158"/>
    <s v="01/09/2016"/>
    <n v="10"/>
    <s v="01/09/2016"/>
    <n v="0"/>
    <n v="401"/>
    <n v="401"/>
    <s v="En cuanto al punto 3 &quot;Creación de asignación presupuestaria que da origen a la ejecución&quot;, la fecha corregida corresponde a la Resolución que da pie a los gastos del año 2016 corresponde a  la Res. N°319 de fecha 17-03-2016. La diferencia de tiempos se produce porque se incluye el proyecto en el primer decreto del año que se solicita a la DIPRES (que Dipres despacha a Contraloría con fecha marzo) y el proceso de contratación que termina con la resolución que lo sanciona (de fecha 1 de septiembre del mismo año)_x000a_En cuanto al punto 5 &quot;Suscripción del primer contrato del proyecto&quot;, la fecha inicial  corresponde al primer gasto del proyecto asociado al ítem Equipamiento en donde se ha indicado que la fecha del este contrato es del 4-07-2016, siendo que estos gastos se realizan vía Convenio Marco. Se corrige fecha señalando la de la  Resolución que sanciona el contrato Res. N°2914 de fecha 01-09-2016_x000a_En cuanto al punto 6 &quot;Suscripción del primer contrato del proyecto de obra civil&quot;, corresponde a la fecha de la Resolución que sanciona el Contrato  Res. N°2914 de fecha 01-09-2016"/>
    <s v="Mixto, a suma alzada y a serie de precios unitarios"/>
    <n v="1"/>
    <s v=""/>
    <s v=""/>
    <s v=""/>
    <s v=""/>
    <s v=""/>
    <s v=""/>
    <s v="SI"/>
    <s v="SERVICIO"/>
    <s v="JUNJI postula conjuntamente a diseño y ejecucion, de acuerdo a instrucciones de la subsecretaria para proyectos de meta presidencial de aumento de cobertura de educacion preescolar"/>
    <n v="24368"/>
    <n v="13733"/>
    <n v="2923"/>
    <n v="0"/>
    <n v="0"/>
    <n v="508204"/>
    <n v="0"/>
    <n v="0"/>
    <n v="0"/>
    <n v="0"/>
    <n v="549228"/>
    <n v="24368"/>
    <n v="13733"/>
    <n v="2923"/>
    <n v="0"/>
    <n v="0"/>
    <n v="508204"/>
    <n v="0"/>
    <n v="0"/>
    <n v="0"/>
    <n v="0"/>
    <n v="549228"/>
    <s v="El total según SIGFE es:_x000a_Consultorías M$18.420.-_x000a_OOCC M$620.381.-_x000a_Equipos M$3.159_x000a_Equipamiento M$12.433.-"/>
    <n v="18420"/>
    <n v="12433"/>
    <n v="3159"/>
    <n v="0"/>
    <n v="0"/>
    <n v="621146"/>
    <n v="0"/>
    <n v="0"/>
    <n v="0"/>
    <n v="0"/>
    <n v="655158"/>
    <s v="Tanto el ítem equipamiento como el de equipos se realizan las compras por Convenio Marco "/>
    <n v="18420"/>
    <n v="12433"/>
    <n v="3159"/>
    <n v="0"/>
    <n v="0"/>
    <n v="621146"/>
    <n v="0"/>
    <n v="0"/>
    <n v="0"/>
    <n v="0"/>
    <n v="655158"/>
    <s v="Los gastos están correctos. Sólo se corrigen por aproximaciones."/>
    <n v="767"/>
    <x v="0"/>
    <n v="18420"/>
    <n v="12432"/>
    <n v="3159"/>
    <n v="0"/>
    <n v="0"/>
    <n v="620380"/>
    <n v="0"/>
    <n v="0"/>
    <n v="0"/>
    <n v="0"/>
    <n v="654391"/>
    <n v="19466"/>
    <n v="12881"/>
    <n v="3327"/>
    <n v="0"/>
    <n v="0"/>
    <n v="636868"/>
    <n v="0"/>
    <n v="0"/>
    <n v="0"/>
    <n v="0"/>
    <n v="672542"/>
    <s v=""/>
    <n v="28681"/>
    <n v="16163"/>
    <n v="3440"/>
    <n v="0"/>
    <n v="0"/>
    <n v="598144"/>
    <n v="0"/>
    <n v="0"/>
    <n v="0"/>
    <n v="0"/>
    <n v="646428"/>
    <n v="0"/>
    <n v="19466"/>
    <n v="12880"/>
    <n v="3326"/>
    <n v="0"/>
    <n v="0"/>
    <n v="655341"/>
    <n v="0"/>
    <n v="0"/>
    <n v="0"/>
    <n v="0"/>
    <n v="691013"/>
    <n v="19466"/>
    <n v="12880"/>
    <n v="3326"/>
    <n v="0"/>
    <n v="0"/>
    <n v="637634"/>
    <n v="0"/>
    <n v="0"/>
    <n v="0"/>
    <n v="0"/>
    <n v="673306"/>
    <n v="6.8971331687365023"/>
    <n v="4.1579263274486911"/>
    <n v="6.6020891290391681"/>
    <n v="-2.5624698811744451"/>
    <m/>
    <n v="1280.0494296577947"/>
    <n v="1212.2319391634981"/>
    <s v="Los montos contratados y costos reales del proyecto tuvieron variaciones en relación al monto recomendado de 6.90% y 4.16% respectivamente. El principal aumento se observa en el ítem obras civiles, en el cual existieron tres modificaciones de contrato. Dos de ellas por aumento de obras extraordinarias y una disminución de obra, siendo todas ellas por montos menores al 10% y por tanto dentro dentro del rango considerado como aceptable. La modificación que se hace corresponde a la incorporación de un elevador para minusválidos y sistema de calefacción que no fueron considerados originalmente._x000a_Los ítems de consultorías y equipamiento son los que presentan mayores bajas respecto a los montos recomendados, de 32.13% y 20.31% respectivamente, compensando el aumento que tuvo el ítem obras civiles. _x000a_El proyecto no tuvo reevaluaciones. "/>
    <s v="Variación de 0 a +-10%"/>
    <s v="Variación de 0 a +-10%"/>
    <s v="Mediano"/>
    <s v="Mediano"/>
    <s v="PAZ LAGOS VALDES"/>
    <x v="5"/>
    <s v="HERNAN OSVALDO SEPULVEDA CISTERNAS"/>
    <s v="SEREMI DE DESARROLLO SOCIAL REGION DEL BIO BIO"/>
    <s v="LOURDES VELEZ"/>
    <s v="DEPARTAMENTO DE ESTUDIOS - MDS"/>
    <s v="SI"/>
    <n v="646428"/>
    <n v="53513"/>
    <n v="8.2782614614465952"/>
    <s v="1.- Contrato de Diseño de Especialidades y Ejecución de Obras para la construcción de sala cuna y jardín infantil Villa Las Islas, Los Ángeles  entre JUNJI Región del Biobio y Bravo Construcciones Limitada, RUT 76.304.460-2, por un total de $585.287.489.- _x000a_Con todas las modificaciones (aumento de obras, obras extraordinarias, ajustes de cubos) el valor final es $638.800.748.- _x000a_El contrato considera tanto las Consultorías (especialidades) por $18.419.924.- y Obras Civiles $620.380.824.- con todas sus modificaciones."/>
    <x v="0"/>
    <s v="NO"/>
    <m/>
    <m/>
    <m/>
    <m/>
    <s v="El proyecto tuvo tres modificaciones de contrato, todas inferiores al 10%. Dos de ellas por aumento de obras extraordinarias y una disminución de obra. Estas modificaciones consistieron en ajuste de cubos, implementación de accesos para minusválidos y sistema de calefacción"/>
    <x v="0"/>
    <s v="COSTO ANUAL EQUIVALENTE"/>
    <n v="122925"/>
    <n v="123974"/>
    <n v="0.8533658735001115"/>
    <x v="2"/>
    <s v=""/>
    <m/>
    <m/>
    <m/>
    <s v="El proyecto no tiene variaciones significativas  en los indicadores económicos.. Con una variaciòn total en el costo de 4,04%"/>
    <x v="1"/>
    <s v="En términos generales el proyecto se desarrolla en tèrminos de lo esperado,  de costo y magnitud eso si con un considerable aumento en el plazo por la instalación de los equipamientos y aumentos de plazo debido a la construcción de un muro de contención que retrasó la ejecución de las obras. Finalmente, los plazos fueron  superior en 16 meses porque fueron subestimados._x000a_En cuanto a los costos, estos no tuvieron un incremento significativo. Las principales modificaciones que se hace son la incorporación de un elevador para minusválidos y de un sistema de calefacción que no fueron considerados en el diseño original. Esta modificación es inferior al 10% y por tanto se encuentra dentro del rango considerado como aceptable. El proyecto no tuvo reevaluación. _x000a_La magnitud no tuvo variaciones, construyéndose los 526 metros cuadrados de jardín infantil. _x000a_En proyectos de educación como estos jardines JUNJI es primordial coordinar con la unidad técnica y contratista la compra y suministros de equipos y equipamientos para que estos se encuentren disponibles al término de la obra."/>
    <s v="HERNAN OSVALDO SEPULVEDA CISTERNAS"/>
    <s v="SEREMI DE DESARROLLO SOCIAL REGION DEL BIO BIO"/>
    <s v="LOURDES VELEZ"/>
    <s v="DEPARTAMENTO DE ESTUDIOS - MDS"/>
  </r>
  <r>
    <s v="30388372-0"/>
    <s v="CONSTRUCCION CENTRO DEPORTIVO INTEGRAL LO ESPEJO"/>
    <x v="1"/>
    <x v="1"/>
    <s v="SANTIAGO"/>
    <s v="LO ESPEJO"/>
    <s v="13 - REGION METROPOLITANA DE SANTIAGO"/>
    <x v="6"/>
    <x v="6"/>
    <x v="65"/>
    <x v="0"/>
    <x v="0"/>
    <s v="INSTITUTO NACIONAL DE DEPORTES"/>
    <s v="MINISTERIO DEL DEPORTE"/>
    <s v="MINISTERIO"/>
    <s v="FINALIZADO"/>
    <x v="0"/>
    <s v="PERFIL"/>
    <s v="EXISTEN PROBLEMAS DE DESARROLLO SOCIAL, LOS QUE SE PUEDEN MITIGAR MEDIANTE EL MEJORAMIENTO DE LAS CONDICIONES PARA LA PRACTICA DEPORTIVA Y FOMENTO DE VIDA SANA._x000a_HAY BAJOS INDICES DE PRACTICA DEPORTIVA A NIVEL NACIONAL, SITUACIÓN MÁS GRAVE EN COMUNAS VULNERABLES COMO LO ESPEJO"/>
    <s v="DISEÑO Y EJECUCIÓN DE CENTRO DEPORTIVO CON 2924 M2 MÁS 2040M2 EN OBRAS EXTERIORES. CONTEMPLA SUPERFICIE DE JUEGO, GRADERÍAS, SALA DE MUSCULACIÓN, SALAS DE USO MÚLTIPLE, SALA PREESCOLAR, SALA MÉDICA, BODEGAS, 4 CAMARINES PARA DEPORTISTAS, BAÑOS PARA PREESCOLARES, SSHH PARA ESPECTADORES, CAMARINES PARA ARBITROS, CAFETERÍA, ADMINISTRACIÓN Y ENFERMERÍA. ADICIONALMENTE SE CONSIDERA LA HABILITACIÓN COMPLETA CON EL EQUIPAMIENTO DEPORTIVO Y EQUIPAMIENTO EXTERIOR."/>
    <n v="37035"/>
    <s v=" "/>
    <s v=" "/>
    <s v=" "/>
    <n v="14"/>
    <n v="14"/>
    <s v="No hubo variaciones, funcionó muy bien porque estuvo no solo en la ejecución sino también en el proceso de recepción provisoria. _x000a_De todas maneras sería mejor que se iniciará junto con el de ejecución más un par de meses por el proceso de recepción. "/>
    <n v="0"/>
    <n v="2"/>
    <n v="14"/>
    <s v="En este proyecto se dieron dos situaciones distintas para equipamiento._x000a_1. Existe EQUIPAMIENTO que es parte del contrato total de Diseño y Construcción que tiene un plazo de 14 meses (430 días), por lo tanto si bien dentro de la programación de la obra tienen una duración congruente con los 2 meses informados no existe un contrato particular asociado a este ítem._x000a_2. Existe EQUIPAMIENTO, Deportivo y de Oficina, que se consideró desde el inicio comprar mediante Convenio Marco. Este equipamiento se realizó en los últimos 3 meses de ejecución de la obra."/>
    <n v="600"/>
    <n v="2"/>
    <n v="14"/>
    <s v="En este caso EQUIPOS son parte del contrato total de Diseño y Construcción que tiene un plazo de 14 meses (430 días), por lo tanto si bien dentro de la programación de la obra tienen una duración congruente con los 2 meses informados no existe un contrato particular asociado a este ítem.   "/>
    <n v="600"/>
    <m/>
    <m/>
    <m/>
    <m/>
    <n v="2"/>
    <n v="14"/>
    <s v="En este caso los GASTOS ADMINISTRATIVOS son parte del contrato total de diseño y construcción que tiene un plazo de 14 meses (430 días), por lo tanto si bien dentro de la programación de la obra tienen una duración congruente con los 2 meses informados no existe un contrato particular asociado a este item."/>
    <n v="600"/>
    <n v="12"/>
    <n v="14"/>
    <s v="Por tratarse de un contrato de Diseño y Construcción y siendo el 5° CDI en construcción se tomó la experiencia de los anteriores CDI que tenían 12 meses de ejecución y se concluyó que la etapa de diseño dentro del contrato requería mayor tiempo. Por ello se determinó aumentar en dos meses el plazo completo._x000a_La fecha de inicio de contrato indicada, es la fecha de La Resolución que aprueba el contrato.."/>
    <n v="16.666666666666675"/>
    <s v="Variación de 0 a 30%"/>
    <s v="No hay"/>
    <s v="No hay"/>
    <m/>
    <m/>
    <m/>
    <m/>
    <m/>
    <m/>
    <m/>
    <m/>
    <n v="3"/>
    <n v="14"/>
    <s v="En este caso OTROS GASTOS son parte del contrato total de Diseño y Construcción que tiene un plazo de 14 meses (430 días), por lo tanto si bien dentro de la programación de la obra tienen una duración congruente con los 3 meses informados,  no existe un contrato particular asociado a este ítem.   "/>
    <n v="366.66666666666669"/>
    <n v="15"/>
    <n v="15"/>
    <n v="17"/>
    <n v="18"/>
    <n v="1"/>
    <s v="El plazo de inicio del contrato de Obras civiles corresponde a la fecha de La Resolución que aprueba el contrato, loc ual ocurre el 24-10-2016, sin embargo el acto de entrega de terreno comienza el 9-01-2017. Esta diferencia se produce debido a que en el terreno existía un basural, el cual el Municipio se encargó de limpiar y un circo que hubo que desalojar._x000a_La Obras Civiles tuvieron una duración de 14 meses y  dentro de este periodo se incluye el Diseño._x000a_Terminada la Obra,  las consultorías permanecieron durante 3 1/2 meses más aproximadamente ya que acompañaron  en el proceso de recepción provisoria. "/>
    <n v="13.33333333333333"/>
    <n v="19.999999999999996"/>
    <s v="El proyecto se ejecutó en un plazo total de 17 meses, un 13;33% sobre el plazo originalmente recomendado. La  institución técnica  licito  el proyecto  como un paquete, por  tanto , los  tiempos considerados individualmente en la  recomendación inicial, no  fueron respetados. _x000a_La  ejecución de las  obras,  además, sufrió  demora , debido   que el proyecto fue  reevaluado  para  incorporar un  aumento del  monto, pues  las ofertas  recibidas  superaron largamente el 10% del  monto  recomendado  inicialmente, además  la unidad  técnica decidió aumentar el  plazo de ejecución dada la complejidad  del proyecto, por  tanto,  el  mayor tiempo de  ejecución se  explica  por el tiempo que que implicó la reevaluación  y  el  aumento  de plazo para la ejecución de las  obras._x000a_Esta situación incidió en los extraordinarios aumentos de plazos de Equipos y Equipamientos. "/>
    <s v="Variación de 0 a 30%"/>
    <s v="Dos Años"/>
    <s v="09/01/2017"/>
    <n v="4247724"/>
    <n v="0"/>
    <n v="4247724"/>
    <n v="4125023"/>
    <n v="122701"/>
    <s v="Detalle de las asignaciones:_x000a_OTROS GASTOS: M$4.828, se refiere al pago del permiso de edificación. Del 9.01.2017 al 14.03.2018._x000a_OBRAS CIVILES: M$4.198.371.Contrato con constructora GHG sin modificación. Del 9.01.2017 al 14.03.2018._x000a_CONSULTORÍAS: M$71.881. .Contrato de asesoría técnica (ATOD) sin modificación. Del 27.04.2017 al 26.06.2018._x000a_El proyecto se licitó por primera vez en el año 2015 con el monto recomendado y esta licitación resultó desierta sin oferentes. Se volvió a licitar en el mismo año resultando nuevamente sin oferentes. Se realizó entonces la Reevaluación del monto y se optó por una modalidad de Trato Directo que fue Tomada de Razón por la Contraloría en octubre de 2017."/>
    <s v="BIP &gt; SIGFE"/>
    <x v="1"/>
    <n v="4964"/>
    <n v="5303"/>
    <n v="106.82917002417405"/>
    <s v="Los metros cuadrados informados como magnitud real corresponden a los metros cuadrados reales construidos y fueron desde el inicio aproximadamente los mismos. _x000a_La diferencia puede estar dada por que en la evaluación social se han considerado las superficies exteriores que arrojaba el  programas de recintos."/>
    <s v="Las  obras de  construcción de recinto  alcanzó a 3.263 Metros cuadrados, con incremento de 339 Metros cuadrados respecto  de lo  recomendado es   decir  un 10,9% de aumento  en la superficie, las  zonas  exteriores consideraban  la  intervención  de 2.040 Metros cuadrados, se ejecuto  esta  misma superficie. Al licitarse  en conjunto  diseño  y  ejecución es posible  encontrase  con modificaciones significativas, pues  no  esta  definido con precisión  el programa arquitectónico a  realizar."/>
    <x v="0"/>
    <s v="El acta de recepción provisoria se aprobó mediante resolución N° 1719 de fecha 11 de junio de 2018._x000a_La recepción provisoria se realizó a partir del mes de abril,  luego de que se nombrara la comisión por Resolución. _x000a_Se realizó la inspección correspondiente y se hicieron observaciones para las cuales determinó un plazo de subsanación. _x000a_Dentro del proceso de recepción el departamento de recintos del IND hizo una inspección paralela y realizó observaciones que  nos solicitaron incluir dentro del acta de observaciones. Algunas de las cuales no tenían relación con la obra sino con el proyecto,  lo que resultó inoportuno y retrasó el proceso de recepción. "/>
    <s v="11/06/2018"/>
    <s v="En proceso"/>
    <s v=""/>
    <s v="SI"/>
    <s v="03/09/2018"/>
    <s v="El recinto se encuentra actualmente en operación con administración IND._x000a_El administrador del recinto señala las siguientes situaciones que están afectando el normal funcionamiento:_x000a_-Camarines Hombres 2do Piso. Tuvo filtraciones por tanto se deben reemplazar las palmetas de porcelanato en muro para utilización de duchas. _x000a_-Goteras Techo Multicancha, generadas por aguas lluvias._x000a_-Sala Caldera, Bombas Recirculadoras Agua Caliente, son 2 y están en funcionamiento permanente. Lo ideal es que funcionen alternadamente. _x000a_-Citófonos de control acceso sin funcionar y Sistema Alarma Seguridad, no se ha puesto en funcionamiento."/>
    <s v=""/>
    <x v="0"/>
    <s v="Una situación positiva importante de destacar fue el análisis y posterior aumento del plazo de 12 a 14 meses con respecto a los CDI anteriores. Esto porque con ese plazo y  sumado a una buena planificación de obras,  se terminó la obra sin aumentos de plazo.  _x000a_Otra situación destacable es que el equipamiento deportivo y de oficinas se contrató de manera paralela y por convenio Marco. Esto trajo algunos inconvenientes de coordinación respecto de las responsabilidades puesto que se coordinó para que estuviera instalados en la etapa final de la obra y no luego de ejecutado,  lo que significó por ejemplo que los recintos no estaban listos para recibir el equipamiento y hubo que retrasar la entrega de los proveedores y el armado del equipamiento. En términos generales es una obra que se desarrolló bien planificada y ejecutada en plazo y en monto original."/>
    <s v="TANIA CALDERON VERGARA"/>
    <x v="119"/>
    <s v="WALDO LOPEZ"/>
    <s v="SEREMI DE DESARROLLO SOCIAL REGION METROPOLITANA DE SANTIAGO"/>
    <s v="LOURDES VELEZ"/>
    <s v="DEPARTAMENTO DE ESTUDIOS - MDS"/>
    <s v="26/06/2015"/>
    <s v="16/12/2015"/>
    <n v="173"/>
    <s v="08/02/2016"/>
    <n v="54"/>
    <s v="NA"/>
    <n v="0"/>
    <s v="29/12/2016"/>
    <n v="325"/>
    <s v="29/12/2016"/>
    <n v="325"/>
    <s v="09/01/2017"/>
    <n v="11"/>
    <s v="01/03/2017"/>
    <n v="51"/>
    <n v="614"/>
    <n v="441"/>
    <s v="El Proyecto pasó por una etapa de Reevaluación,  debido a que al momento de realizar las licitaciones, la primera resultó desierta y la segunda, con una oferta que resultó inadmisible. Por otra parte, el presupuesto referencial aprobado para Obras Civiles y Equipamiento, fue subvalorado en su momento, entonces se procedió a reevaluar con precios actuales de esa fecha._x000a_Una vez reevaluado se realizó una Contratación Directa."/>
    <s v="A SUMA ALZADA SIN REAJUSTE"/>
    <n v="2"/>
    <s v=""/>
    <s v=""/>
    <s v=""/>
    <s v=""/>
    <s v=""/>
    <s v=""/>
    <s v="SI"/>
    <s v="SERVICIO"/>
    <s v="Postuló  solo a  etapa de ejecución con diseño, ya que , formó parte  de  un programa de gobierno que  contempló  esta posibilidad."/>
    <n v="39535"/>
    <n v="66217"/>
    <n v="0"/>
    <n v="0"/>
    <n v="956"/>
    <n v="2447700"/>
    <n v="0"/>
    <n v="0"/>
    <n v="956"/>
    <n v="0"/>
    <n v="2555364"/>
    <n v="118429"/>
    <n v="21276"/>
    <n v="46266"/>
    <n v="0"/>
    <n v="958"/>
    <n v="4422774"/>
    <n v="0"/>
    <n v="0"/>
    <n v="48399"/>
    <n v="0"/>
    <n v="4658102"/>
    <s v="El Contrato Directo del Proyecto fue de Diseño y Construcción con un plazo de 14 meses (430 días)._x000a_Equipos y equipamientos fueron comprados por Convenio Marco."/>
    <n v="71881"/>
    <n v="24156"/>
    <n v="36421"/>
    <n v="0"/>
    <n v="1727"/>
    <n v="4201824"/>
    <n v="0"/>
    <n v="0"/>
    <n v="4828"/>
    <n v="0"/>
    <n v="4340837"/>
    <s v="El contrato Directo incluyó el proyecto de Diseño y Construcción._x000a_Los equipos y equipamientos fueron comprados  por Convenio Marco, por lo tanto no existe contrato. El cuadro anterior  de&quot; Historial de Contratos y Gastos sin Contrato&quot; no me permite incorporar los equipos y equipamientos en montos sin contrato."/>
    <n v="71881"/>
    <n v="24156"/>
    <n v="36421"/>
    <n v="0"/>
    <n v="1727"/>
    <n v="4198371"/>
    <n v="0"/>
    <n v="0"/>
    <n v="4828"/>
    <n v="0"/>
    <n v="4337384"/>
    <s v="En las consultorías  no se cargaron los gastos completos, por lo tanto no se ve reflejado en la plataforma._x000a_También se gastaron M$36.421.- en Equipos y  M$ 24.156.- en Equipamiento, los cuales no aparecen reflejados en el BIP, los que se ejecutaron mediante Convenio Marco."/>
    <n v="212361"/>
    <x v="0"/>
    <n v="66744"/>
    <n v="0"/>
    <n v="0"/>
    <n v="0"/>
    <n v="0"/>
    <n v="4053451"/>
    <n v="0"/>
    <n v="0"/>
    <n v="4828"/>
    <n v="0"/>
    <n v="4125023"/>
    <n v="67812"/>
    <n v="0"/>
    <n v="0"/>
    <n v="0"/>
    <n v="0"/>
    <n v="4143411"/>
    <n v="0"/>
    <n v="0"/>
    <n v="4953"/>
    <n v="0"/>
    <n v="4216176"/>
    <s v="Una situación positiva importante de destacar fue el análisis y posterior aumento del plazo de 12 a 14 meses con respecto a los CDI anteriores. Esto porque con ese plazo y  sumado a una buena planificación de obras,  se terminó la obra sin aumentos de plazo.  _x000a_Otra situación destacable es que el equipamiento deportivo y de oficinas se contrató de manera paralela y por convenio Marco. Esto trajo algunos inconvenientes de coordinación respecto de las responsabilidades puesto que se coordinó para que estuviera instalados en la etapa final de la obra y no luego de ejecutado,  lo que significó por ejemplo que los recintos no estaban listos para recibir el equipamiento y hubo que retrasar la entrega de los proveedores y el armado del equipamiento. En términos generales es una obra que se desarrolló bien planificada y ejecutada en plazo y en monto original."/>
    <n v="133258"/>
    <n v="23940"/>
    <n v="52059"/>
    <n v="0"/>
    <n v="1078"/>
    <n v="4976551"/>
    <n v="0"/>
    <n v="0"/>
    <n v="54459"/>
    <n v="0"/>
    <n v="5241345"/>
    <n v="5241345"/>
    <n v="73750"/>
    <n v="24784"/>
    <n v="37368"/>
    <n v="0"/>
    <n v="1746"/>
    <n v="4436752"/>
    <n v="0"/>
    <n v="0"/>
    <n v="4954"/>
    <n v="0"/>
    <n v="4579354"/>
    <n v="73750"/>
    <n v="24784"/>
    <n v="37368"/>
    <n v="0"/>
    <n v="1746"/>
    <n v="4440401"/>
    <n v="0"/>
    <n v="0"/>
    <n v="4954"/>
    <n v="0"/>
    <n v="4583003"/>
    <n v="-12.630174125152994"/>
    <n v="-12.560554590472483"/>
    <n v="-10.773525680737528"/>
    <n v="7.9683728316259916E-2"/>
    <n v="-12.560554590472483"/>
    <n v="864.22836130492169"/>
    <n v="837.33754478597018"/>
    <s v="Los montos contratados y costos reales del proyecto tuvieron variaciones respecto al monto recomendado de -12,63% y -12,56% respectivamente. Esta diferencia se produce porque en algunos ítems los montos contratados y costos reales fueron significativamente inferiores a los recomendados, principalmente en Equipos, Consultorías y Otros Gastos. _x000a_La realización del proyecto considerando  diseño y  ejecución en conjuntos, contando  con términos  de referencia  y  especificaciones  técnicas solo  referenciales,  genera  incertidumbre  en los oferentes, los  cuales  se resguardan  aumentando el monto  de su propuesta, por tanto , para poder  ejecutar el proyecto  y  cumplir  con el programa  presidencial, se  incorporó al la recomendación del proyecto un aumento de recursos del 74,27%,  que permitiera licitar y adjudicar las  obras. Esta situación derivó en una reevaluación del proyecto."/>
    <s v="Variación entre el -10% al -20%"/>
    <s v="Variación entre el -10% al -20%"/>
    <s v="Grande"/>
    <s v="Grande"/>
    <s v="TANIA CALDERON VERGARA"/>
    <x v="42"/>
    <s v="WALDO LOPEZ"/>
    <s v="SEREMI DE DESARROLLO SOCIAL REGION METROPOLITANA DE SANTIAGO"/>
    <s v="LOURDES VELEZ"/>
    <s v="DEPARTAMENTO DE ESTUDIOS - MDS"/>
    <s v="NO"/>
    <m/>
    <m/>
    <m/>
    <s v="El proyecto se licitó por primera vez en el año 2015 con el monto recomendado y esta licitación resultó desierta sin oferentes. Se volvió a licitar en el mismo año resultando nuevamente sin oferentes. Se realizó entonces la Reevaluación del monto y se optó por una modalidad de Trato Directo que fue Tomada de Razón por la Contraloría en octubre de 2017."/>
    <x v="1"/>
    <s v="SI"/>
    <n v="1"/>
    <n v="3007600"/>
    <n v="5241345"/>
    <n v="74.270015959569108"/>
    <s v="La realización del proyecto considerando  diseño y  ejecución en conjuntos, contando  con términos  de referencia  y  especificaciones  técnicas solo  referenciales,  genera  incertidumbre  en los oferentes, los  cuales  se resguardan  aumentando el monto  de su propuesta, por tanto , para poder  ejecutar el proyecto  y  cumplir  con el programa  presidencial, se  incorporó al la recomendación del proyecto un aumento de recursos del 74,27%,  que permitiera licitar y adjudicar las  obras."/>
    <x v="1"/>
    <s v="CAE / USUARIO EQUIVALENTE"/>
    <n v="1.4"/>
    <n v="1.28"/>
    <n v="-8.5714285714285623"/>
    <x v="0"/>
    <s v=""/>
    <m/>
    <m/>
    <m/>
    <s v="Las  obras de  construcción de recinto  alcanzó a 3.263 M2, con incremento de 339 M2 respecto  de lo  recomendado es   decir  un 10,9% de aumento  en la superficie, las  zonas  exteriores consideraban  la  intervención  de 2.040 M2, se ejecuto  esta  misma superficie. Al licitarse  en conjunto  diseño  y  ejecución es posible  encontrase  con modificaciones significativas, pues  no  esta  definido con precisión  el programa arquitectónico a  realizar. En cuanto al  indicador  de  costo  eficiencia  resulta un 8,57% menor que el recomendado, por tanto, se concluye  que los costos  reales  del proyecto  fueron   menores a los  valores recomendados."/>
    <x v="1"/>
    <s v="El proyecto se ejecutó en un plazo total de 17 meses, un 13;33% sobre el plazo originalmente recomendado. La  institución técnica  licito  el proyecto  como un paquete, por  tanto , los  tiempos considerados individualmente en la  recomendación inicial, no  fueron respetados. _x000a_Los costos fueron levemente inferiores a los montos recomendados debido a que algunos ítems fueron adquiridos o contratados por montos inferiores a los estipulados originalmente. El proyecto tuvo una reevaluación debido a que en los procesos licitatorios las ofertas presentadas superaban el monto publicado, por tanto debió se modificado. _x000a_En relación a la magnitud, la  obra alcanzó los 3.263 Metros cuadrados, con incremento de 339 Metros cuadrados respecto  de lo  recomendado es   decir  un 10,9% de aumento  en la superficie. Las  zonas  exteriores consideraban  la  intervención  de 2.040 Metros cuadrados. Al licitarse  en conjunto  diseño  y  ejecución es posible  encontrase  con modificaciones significativas, pues  no  esta  definido con precisión  el programa arquitectónico a  realizar._x000a_Finalmente, esta  claro  que  la  realización de  proyectos  que en  conjunto  se  licitan diseño  y  ejecución  con  especificaciones  referenciales genera   aumento   en los  costos de las obras civiles y  menores gastos  en  los otros ítems , en   equipos  y  consultorías. La  incertidumbre que  implica este modelo  de ejecución de proyectos,  genera  alteración de los  costos  estimados y  de los plazos de ejecución, por  tanto,  se  debiera preferentemente   ejecutar la  cada etapa por separado."/>
    <s v="WALDO LOPEZ"/>
    <s v="SEREMI DE DESARROLLO SOCIAL REGION METROPOLITANA DE SANTIAGO"/>
    <s v="LOURDES VELEZ"/>
    <s v="DEPARTAMENTO DE ESTUDIOS - MDS"/>
  </r>
  <r>
    <s v="30367048-0"/>
    <s v="CONSTRUCCION ANFITEATRO SECTOR COSTANERA SUR LAGUNA SEÑORAZA, LAJA"/>
    <x v="2"/>
    <x v="2"/>
    <s v="BIO BIO"/>
    <s v="LAJA"/>
    <s v="8 - REGION DEL BIO BIO"/>
    <x v="4"/>
    <x v="4"/>
    <x v="72"/>
    <x v="1"/>
    <x v="1"/>
    <s v="GOBIERNO REGIONAL - REGION DEL BIO BIO"/>
    <s v="GOBIERNO REGIONAL"/>
    <s v="GOBIERNO REGIONAL"/>
    <s v="FINALIZADO"/>
    <x v="0"/>
    <s v="PERFIL"/>
    <s v="LA COMUNA DE LAJA NO EXISTEN ESPACIOS O INFRAESTRUCTURA PARA REALIZAR EVENTOS MASIVOS AL AIRE LIBRE DE ESTA MANERA ESTE PROYECTO PERMITIRIA EL DOBLE PROPÓSITO DE DOTAR DE UN LUGAR PARA EVENTOS Y RECUPERAR TERRENOS EROSIONABLES  "/>
    <s v="CONSISTE EN CONSTRUIR UN ESCENARIO Y GRADERÍAS AL AIRE LIBRE PARA ALBERGAR LOS EVENTOS ARTÍSTICOS MASIVOS  Y QUE PERMITIRÁ ADEMAS ESTABILIZAR UN TERRENO EROSIONABLE Y CON PENDIENTES  INCORPORAN UN GRAN ESPACIO AL DESARROLLO URBANO DE LA COMUNA, ADEMAS DEL EQUIPAMIENTO CONSISTENTE EN 1500 SILLAS PARA FORMAR LA PLATEA RESPECTIVA Y OTROS ASOCIADOS A LAS OBRAS CIVILES._x000a_LA INTERVENCIÓN ES DE APROX. 9.000 M2., EN BORDE SUR LAGUNA SEÑORAZA, CUYA MATERIALIDAD PREDOMINANTE ES HORMIGÓN ARMADO. LA ALTERNATIVA SELECCIONADA ES UN MATERIAL DE CONSTRUCCIÓN QUE ASUME TODAS LAS FORMAS, COLORES, Y TEXTURAS. LA PLASTICIDAD DEL HORMIGÓN  NOS PERMITE AJUSTARSE FÁCILMENTE A LA TOPOGRAFÍA DEL TERRENO._x000a__x000a_LAS SUPERFICIE A CONSTRUIR POR DEPENDENCIAS SON LAS SIGUIENTES:  _x000a_ESCENARIO 250 M2_x0009_HCV Y ESTRUCTURAS METÁLICAS _x000a_GRADERÍAS 5000 M2_x0009_HCV Y DIVERSOS PAVIMENTOS_x000a_SERVICIOS HIGIÉNICOS 130  M2 HCV Y ALBAÑILERÍA REFORZADA_x000a_SALA DE AUDIO 23   M2 ALBAÑILERÍA REFORZADA_x000a_BODEGA 212,6 M2 HCV_x000a_ESTACIONAMIENTOS  1215 M2 HCV_x000a_PUNTO LIMPIO 60,5 M2 HCV Y ALBAÑILERÍA REFORZADA_x000a_EXPLANADA 600 M2 HCV_x000a_MANGA DE ACCESO 39.67 M2_x0009_RAMPA HCV Y ESTRUCTURAS METÁLICAS _x000a_ENTRE OTRAS OBRAS._x000a__x000a_SE TENDRÁ UNA CONSULTORÍA QUE IMPLICA CONTRATAR UN ASESOR DE LA ITO DURANTE LA EJECUCIÓN DE OBRAS"/>
    <n v="30000"/>
    <s v=" "/>
    <s v=" "/>
    <s v=" "/>
    <n v="10"/>
    <n v="16"/>
    <s v="ITEM CONSULTORÍA PARA CONTRATAR ASESOR A LA INSPECCIÓN TÉCNICA DE OBRAS_x000a_PRIMER CONTRATO DEL A.T.O DESDE EL 13.03.2017 HASTA EL 12.01.2018, PERIODO 10 MESES. _x000a_SEGUNDO CONTRATO DEL A.T.O DESDE EL 01.03.2018 HASTA EL 18.07.2018 4 MESES Y 18 DÍAS"/>
    <n v="60.000000000000007"/>
    <n v="1"/>
    <n v="1"/>
    <s v="1500 SILLAS ADQUIRIDAS POR CONVENIO MARCO DEL SISTEMA DE COMPRAS PUBLICAS, DE ACUERDO A LA ORDEN DE COMPRA N° 3735-24-CM18 DEL 20.06.2018, FECHA RECEPCIÓN CONFORME EL EQUIPAMIENTO EL 25.07.2018"/>
    <n v="0"/>
    <m/>
    <m/>
    <s v=""/>
    <m/>
    <m/>
    <m/>
    <m/>
    <m/>
    <m/>
    <m/>
    <m/>
    <m/>
    <n v="9"/>
    <n v="17"/>
    <s v="PROYECTO CONTRATADO POR 270 DÍAS CORRIDOS, FECHA DE ENTREGA DE TERRENO 30.01.2017._x000a_AUMENTO DE PLAZO 1: 90 DIAS CORRIDOS, DECRETO ALCALDICIO N° 7.501 DEL 28.08.2017._x000a_AUMENTO DE PLAZO 2: 30 DIAS CORRIDOS, DECRETO ALCALDICIO N° 338 DEL 12.01.2018._x000a_AUMENTO DE PLAZO 3: 30 DIAS CORRIDOS, DECRETO ALCALDICIO N° 1.229 DEL 22.02.2018._x000a_AUMENTO DE PLAZO 4: 60 DIAS CORRIDOS, DECRETO ALCALDICIO N° 1.554 DEL 05.03.2018._x000a_AUMENTO DE PLAZO 5: 36 DIAS CORRIDOS, DECRETO ALCALDICIO N° 4.681 DEL 23.05.2018._x000a__x000a_PLAZO DE EJECUCIÓN TOTAL 516 DÍAS CORRIDOS:  "/>
    <n v="88.888888888888886"/>
    <s v="Variación del 50% al 100%"/>
    <n v="5"/>
    <n v="246"/>
    <m/>
    <m/>
    <m/>
    <m/>
    <m/>
    <m/>
    <m/>
    <m/>
    <m/>
    <m/>
    <m/>
    <m/>
    <n v="10"/>
    <n v="10"/>
    <n v="18"/>
    <n v="18"/>
    <n v="0"/>
    <s v="PROYECTO SE REMITIÓ A REEVALUACIÓN DEL MINISTERIO DE DESARROLLO SOCIAL, POR EL TIEMPO EMPLEADO EN LA DERIVACIÓN DESDE EL GORE AL MDS, Y ESTE ÚLTIMO EN LA REVISIÓN PARA LA OBTENCIÓN DE LA RECOMENDACIÓN TÉCNICA FAVORABLE DE LA REEVALUACIÓN._x000a_ADEMÁS LA SANCIÓN DEL CORE DE LOS RECURSOS ADICIONALES, Y EL TRÁMITE LEGAL DE FIRMA DE MODIFICACIÓN DE CONVENIO EL CUAL FUE A TOMA RAZÓN DE LA CONTRALORÍA._x000a_Y AL TIEMPO DE EJECUCIÓN ADICIONAL QUE REQUERÍA LA EJECUCIÓN DE LAS OBRAS EXTRAORDINARIAS_x000a_CORRESPONDIENTE A  LA MODIFICACIÓN 2 DEL CONTRATO"/>
    <n v="80"/>
    <n v="80"/>
    <s v="Hubo un aumento de plazo en la ejecución de obras civiles, de 10 a 21 meses de acuerdo a la información ingresada como contrato en el BIP del  13-02-2017 al 11-11-2018, las obras fueron recibidas en el mes de agosto de 2018_x000a_En el caso de las Consultorías el plazo se ejecutó el 17 meses._x000a_Hubo 5 meses de tiempos muertos por  el proceso de revaluación  de obras civiles"/>
    <s v="Variación del 50% al 100%"/>
    <s v="Dos Años"/>
    <s v="31/01/2017"/>
    <n v="1720080"/>
    <n v="0"/>
    <n v="1720080"/>
    <n v="2415165"/>
    <n v="-695085"/>
    <s v="MONTO DEL CONTRATO INICIAL: 2.181.415.263_x000a_MODIFICACIÓN 1: DISMINUCIÓN DE CONTRATO $6.582.270_x000a_MODIFICACIÓN 2: AUMENTO DE CONTRATO $214.723.896_x000a_MODIFICACIÓN 3:AUMENTO DE CONTRATO 21.395.047_x000a__x000a_MONTO CONTRATO DEFINITIVO INCLUYE DISMINUCIÓN Y AUMENTOS DE OBRAS $ $2.410.951.936 IVA INCLUIDO_x000a_ "/>
    <s v="BIP &lt; SIGFE"/>
    <x v="1"/>
    <n v="9000"/>
    <n v="9000"/>
    <n v="100"/>
    <s v="LA MAGNITUD DE LA OBRA EN GENERAL NO SE VIÓ MODIFICADA._x000a_LAS OBRAS EXTRAORDINARIAS de la reevaluación CORRESPONDIERON AL CIERRE PERIMETRAL CON PANTALLA DE METACRILATO O SIMILAR Y CIERRE PERIMETRAL CON PANTALLA DE VIDRIO_x000a_ADEMÁS REFUERZO MURO SIERRA Y PROYECTO DE PAISAJISMO"/>
    <s v="No variación en la superficie, se ejecutaron obras civiles en los 9.000m2"/>
    <x v="2"/>
    <s v="RECEPCIÓN PROVISORIA SIN OBSERVACIONES DE FECHA 23.08.2018 APROBADA EN DECRETO ALCALDICIO N° 8.547 DE FECHA 30.08.2018"/>
    <s v="23/08/2018"/>
    <s v="NO CUENTA"/>
    <s v=""/>
    <s v="SI"/>
    <s v="24/08/2018"/>
    <s v=""/>
    <s v=""/>
    <x v="0"/>
    <s v="LAS INSTALACIONES CUMPLEN CON LA FINALIDAD DE GENERAR ACTIVIDADES MASIVAS GRATUITAS DE EVENTOS ARTÍSTICOS Y CULTURALES. ADEMÁS LA CONTENCIÓN DEL TERRENO CON GRADAS VERDES CUMPLEN CON EL PRINCIPAL PROPÓSITO DE ESTABILIZAR Y CONTENER EL TERRENO,  Y DOTAR DE  GRADERÍAS PARA LOS ASISTENTES A LAS DIVERSAS ACTIVIDADES."/>
    <s v="GISSELA ANDREA SOTO RUBILAR"/>
    <x v="120"/>
    <s v=" "/>
    <s v=""/>
    <s v="FERNANDA MATURANA DIAZ"/>
    <s v="DEPARTAMENTO DE ESTUDIOS - MDS"/>
    <s v="15/05/2015"/>
    <s v="15/05/2015"/>
    <n v="0"/>
    <s v="29/06/2016"/>
    <n v="411"/>
    <s v="NA"/>
    <n v="0"/>
    <s v="01/12/2016"/>
    <n v="155"/>
    <s v="01/12/2016"/>
    <n v="155"/>
    <s v="31/01/2017"/>
    <n v="61"/>
    <s v="31/03/2017"/>
    <n v="59"/>
    <n v="686"/>
    <n v="686"/>
    <s v="En primer lugar, el convenio mandato que es decisión del ejecutivo, se firmó posterior a un año del rate que da origen a la factibilidad de ejecución, lo que se refleja en  la cantidad de dó"/>
    <s v="A SUMA ALZADA SIN REAJUSTE"/>
    <n v="1"/>
    <s v=""/>
    <s v=""/>
    <s v=""/>
    <s v=""/>
    <s v=""/>
    <s v=""/>
    <s v="SI"/>
    <s v="MUNICIPIO"/>
    <s v="Esta iniciativa se recomendó favorablemente para la etapa de ejecución el 15-05-2015_x000a_Se revaluó en el año 2017 incorporando obras extraordinarias"/>
    <n v="15000"/>
    <n v="29988"/>
    <n v="0"/>
    <n v="0"/>
    <n v="0"/>
    <n v="1800000"/>
    <n v="0"/>
    <n v="0"/>
    <n v="0"/>
    <n v="0"/>
    <n v="1844988"/>
    <n v="15000"/>
    <n v="29988"/>
    <n v="0"/>
    <n v="0"/>
    <n v="0"/>
    <n v="1800000"/>
    <n v="0"/>
    <n v="0"/>
    <n v="0"/>
    <n v="0"/>
    <n v="1844988"/>
    <s v="Sin observaciones"/>
    <n v="21000"/>
    <n v="30218"/>
    <n v="0"/>
    <n v="0"/>
    <n v="0"/>
    <n v="2393767"/>
    <n v="0"/>
    <n v="0"/>
    <n v="0"/>
    <n v="0"/>
    <n v="2444985"/>
    <s v="contrato original: 2.181.415.263, incluye $173.092.263, para adjudicar_x000a_modNº1: -6.582.270_x000a_mod. nº2: $218.934.000_x000a_Total : 2.393.766.993"/>
    <n v="21000"/>
    <n v="30218"/>
    <n v="0"/>
    <n v="0"/>
    <n v="0"/>
    <n v="2393767"/>
    <n v="0"/>
    <n v="0"/>
    <n v="0"/>
    <n v="0"/>
    <n v="2444985"/>
    <s v="OBRAS:_x000a_N° E.P._x0009_FECHA PAGO_x0009_MONTO TRANSFERENCIA_x000a_ 1 _x0009_4/4/17_x0009_$54.123.088_x000a_ 2 _x0009_3/5/17_x0009_$200.100.792_x000a_ 3 _x0009_23/5/17_x0009_$176.170.897_x000a_ 4 _x0009_13/6/17_x0009_$225.610.860_x000a_ 5 _x0009_14/7/17_x0009_$168.062.548_x000a_ 6 _x0009_17/8/17_x0009_$204.652.243_x000a_ 7 _x0009_12/9/17_x0009_$196.389.537_x000a_ 8 _x0009_24/10/17_x0009_$157.483.092_x000a_ 9 _x0009_23/11/17_x0009_$162.043.414_x000a_ 10 _x0009_18/12/17_x0009_$154.493.716_x000a_ 11 _x0009_31/1/18_x0009_$171.749.170_x000a_ 12 _x0009_28/2/18_x0009_$99.602.185_x000a_ 13 _x0009_29/3/18_x0009_$79.241.055_x000a_ 14 _x0009_15/5/18_x0009_$104.794.463_x000a_ 15 _x0009_6/6/18_x0009_$110.374.949_x000a_16_x0009__x0009_$128.874.984.-_x000a__x000a_CONSULTORIA:_x000a__x000a_N° E.P._x0009_FECHA PAGO_x0009_MONTO TRANSFERENCIA_x0009_RENDICION_x000a_ 1 _x0009_05/05/17_x0009_$900.000_x0009_13/03/2017 - 31/03/2017_x000a_ 2 _x0009_23/05/17_x0009_$1.500.000_x0009_01/04/2017 - 30/04/2017_x000a_ 3 _x0009_07/06/17_x0009_$1.500.000_x0009_01/05/2017 - 31/05/2017_x000a_ 4 _x0009_04/07/17_x0009_$1.500.000_x0009_01/06/2017 - 30/06/2017_x000a_ 5 _x0009_17/08/17_x0009_$1.500.000_x0009_01/07/2017 - 31/07/2017_x000a_ 6 _x0009_05/09/17_x0009_$1.500.000_x0009_01/08/2017 - 31/08/2017_x000a_ 7 _x0009_20/10/17_x0009_$1.500.000_x0009_01/09/2017 - 30/09/2017_x000a_ 8 _x0009_05/12/17_x0009_$1.500.000_x0009_01/10/2017 - 31/010/2017_x000a_ 9 _x0009_20/12/17_x0009_$1.500.000_x0009_01/11/2017 - 30/11/2017_x000a_ 10 _x0009_14/02/18_x0009_$1.500.000_x0009_01/12/2017 - 31/12/2017_x000a_ 11 _x0009_22/02/18_x0009_$600.000_x0009_01/01/2018 - 12/01/2018_x000a_ 12 _x0009_07/06/18_x0009_$550.000_x0009_21/03/2018 - 31/03/2018_x000a_ 13 _x0009_07/06/18_x0009_$1.500.000_x0009_01/04/2018 - 30/04/2018_x000a_ 14 _x0009_11/06/18_x0009_$1.500.000_x0009_01/05/2018 - 31/05/2018_x000a_15                              $2.450.000 _x000a__x000a_EQUIPAMIENTO:_x000a__x000a_1. 30/08/2018: 30.218.265"/>
    <n v="29820"/>
    <x v="0"/>
    <n v="19550"/>
    <n v="0"/>
    <n v="0"/>
    <n v="0"/>
    <n v="0"/>
    <n v="2395615"/>
    <n v="0"/>
    <n v="0"/>
    <n v="0"/>
    <n v="0"/>
    <n v="2415165"/>
    <n v="19885"/>
    <n v="0"/>
    <n v="0"/>
    <n v="0"/>
    <n v="0"/>
    <n v="2439793"/>
    <n v="0"/>
    <n v="0"/>
    <n v="0"/>
    <n v="0"/>
    <n v="2459678"/>
    <s v=""/>
    <n v="17655"/>
    <n v="35295"/>
    <n v="0"/>
    <n v="0"/>
    <n v="0"/>
    <n v="2118556"/>
    <n v="0"/>
    <n v="0"/>
    <n v="0"/>
    <n v="0"/>
    <n v="2171506"/>
    <n v="2410952"/>
    <n v="21481"/>
    <n v="30218"/>
    <n v="0"/>
    <n v="0"/>
    <n v="0"/>
    <n v="2456006"/>
    <n v="0"/>
    <n v="0"/>
    <n v="0"/>
    <n v="0"/>
    <n v="2507705"/>
    <n v="21532"/>
    <n v="30748"/>
    <n v="0"/>
    <n v="0"/>
    <n v="0"/>
    <n v="2450108"/>
    <n v="0"/>
    <n v="0"/>
    <n v="0"/>
    <n v="0"/>
    <n v="2502388"/>
    <n v="15.482296618107426"/>
    <n v="15.237443506948644"/>
    <n v="15.649904935248337"/>
    <n v="-0.21202653422153217"/>
    <n v="3.7925267695084752"/>
    <n v="278.0431111111111"/>
    <n v="272.23422222222223"/>
    <s v="No se ingresaron datos del contrato de Consultorías en el BIP_x000a_No se registró el aumento de obras civiles en el BIP, ni el gasto realizado en el año 2018_x000a_No se ingresa información en el BIP del gasto en equipamiento."/>
    <s v="Variación del 10% al 20%"/>
    <s v="Variación del 10% al 20%"/>
    <s v="Grande"/>
    <s v="Grande"/>
    <s v="MARIO LOBO ROJAS"/>
    <x v="9"/>
    <s v=" "/>
    <s v=""/>
    <s v="FERNANDA MATURANA DIAZ"/>
    <s v="DEPARTAMENTO DE ESTUDIOS - MDS"/>
    <s v="SI"/>
    <n v="2171506"/>
    <n v="229537"/>
    <n v="10.570405976313213"/>
    <s v="MONTO DEL CONTRATO INICIAL: 2.181.415.263_x000a_MODIFICACIÓN 1: DISMINUCIÓN DE CONTRATO $6.582.270_x000a_MODIFICACIÓN 2: AUMENTO DE CONTRATO $214.723.896_x000a_MODIFICACIÓN 3:AUMENTO DE CONTRATO 21.395.047_x000a__x000a_MONTO CONTRATO DEFINITIVO INCLUYE DISMINUCIÓN Y AUMENTOS DE OBRAS $ $2.410.951.936 IVA INCLUIDO_x000a_ "/>
    <x v="0"/>
    <s v="SI"/>
    <n v="1"/>
    <n v="2014777"/>
    <n v="2410952"/>
    <n v="19.663466477927827"/>
    <s v="La revaluación se deben a obras extraordinarias relacionadas con el cierre perimetral y refuerzo de muros por un monto de M$218.934.- moneda 2017._x000a_Se informa dos modificaciones de contrato: una disminución  y un aumento de contrato,  bajo el 10% del costo de obras civiles."/>
    <x v="1"/>
    <s v="VALOR ACTUALIZADO COSTOS INV. OPER. Y MANTEN."/>
    <n v="1768905"/>
    <n v="1768905"/>
    <n v="0"/>
    <x v="1"/>
    <s v="COSTO ANUAL EQUIVALENTE"/>
    <n v="240338"/>
    <n v="240338"/>
    <n v="0"/>
    <s v="No hubo variación en los indicadores económico si consideramos el monto corregido después de la revaluación del proyecto."/>
    <x v="2"/>
    <s v="El proyecto se postulo a la etapa de ejecución con diseños elaborador por el municipio._x000a_Se recomendó para ser ejecutado en un plazo de 10 meses y se ejecutó en 21 meses las obras civiles. Un plazo de 10 meses en consultorías y  se ejecuto en 17 meses. El equipamiento se recomendó y ejecutó en un mes._x000a_El proyecto se revaluó para incorporar partidas que mejoraron el cierre perimetral del recinto. El Gobierno Regional  aprobó dos modificaciones de contrato por un monto inferior al 10% de las obras civiles._x000a_El GORE autorizó aumentos y disminuciones de obras y no se informa con mayor detalle si fueron menores. _x000a_No hubo gran variación entre lo contratado y lo gastado a partir de la revaluación._x000a_Respecto de la magnitud, no hay variación en la cantidad de metros cuadrados construidos._x000a_No hubo variación en los indicadores después de la revaluación del proyecto."/>
    <s v="YOLANDA CONTRERAS"/>
    <s v="SEREMI DE DESARROLLO SOCIAL REGION DEL BIO BIO"/>
    <s v="FERNANDA MATURANA DIAZ"/>
    <s v="DEPARTAMENTO DE ESTUDIOS - MDS"/>
  </r>
  <r>
    <s v="30431224-0"/>
    <s v="CONSTRUCCION JARDIN INFANTIL Y SALA CUNA NUEVO SOL, ALTO HOSPICIO"/>
    <x v="11"/>
    <x v="11"/>
    <s v="IQUIQUE"/>
    <s v="ALTO HOSPICIO"/>
    <s v="1 - REGION DE TARAPACA"/>
    <x v="5"/>
    <x v="5"/>
    <x v="6"/>
    <x v="0"/>
    <x v="0"/>
    <s v="JUNTA NACIONAL DE JARDINES INFANTILES"/>
    <s v="MINISTERIO DE EDUCACION"/>
    <s v="MINISTERIO"/>
    <s v="FINALIZADO"/>
    <x v="0"/>
    <s v="PERFIL"/>
    <s v="DE ACUERDO A LAS PRIORIDADES Y EJES DE GESTIÓN DE JUNJI, DE OTORGAR EDUC. PARVULARIA PÚBLICA DE CALIDAD CON APRENDIZAJE SIGNIFICATIVO QUE FAVOREZCA EL DESARROLLO INTEGRAL DE LOS INFANTES, ESTE SECTOR TERRITORIAL REQUIERE AMPLIACIÓN DE COBERTURA PARA SATISFACER LA DEMANDA DE NIÑOS (AS) DE 0 A 4 AÑOS."/>
    <s v="EL PROYECTO CONSISTE EN LA CONSTRUCCIÓN DE 2 SALAS CUNA Y DOS NIVELES MEDIOS EN EL SECTOR &quot;LA PAMPA&quot; DE ALTO HOSPICIO, CON CAPACIDAD PARA 40 LACTANTES Y 56 PÁRVULOS. SU MATERIALIDAD PRINCIPAL ES MIXTA EN BASE A PANELES ESTRUCTURALES SIP Y COVINTEC SUSTENTADOS SOBRE LOSAS DE FUNDACIÓN EN HORMIGÓN ARMADO, EDIFICADO EN 1 PISO CON UNA SUP. DE 675 M2, EN TERRENO CEDIDO EN COMODATO POR SERVIU."/>
    <n v="96"/>
    <s v="FORTALECIMIENTO EDUCACIÓN PUBLICA"/>
    <s v=" "/>
    <s v=" "/>
    <m/>
    <m/>
    <m/>
    <m/>
    <n v="2"/>
    <n v="9"/>
    <s v="Compra de Equipos (Ley Marco) según Decreto solicitado"/>
    <n v="350"/>
    <n v="2"/>
    <n v="9"/>
    <s v="Compra de Equipos (Ley Marco) según Decreto solicitado"/>
    <n v="350"/>
    <m/>
    <m/>
    <m/>
    <m/>
    <m/>
    <m/>
    <m/>
    <m/>
    <n v="8"/>
    <n v="13"/>
    <s v="Se solicita modificacion de contrato por: Aumento de plazo,  Obras Extraordinarias, Aumento de obras._x000a_Autorizadas por medio de  Resoluciones correspondientes Nros. 25, 32,  60, 117, 144, 273."/>
    <n v="62.5"/>
    <s v="Variación del 50% al 100%"/>
    <n v="3"/>
    <n v="161"/>
    <m/>
    <m/>
    <m/>
    <m/>
    <m/>
    <m/>
    <m/>
    <m/>
    <m/>
    <m/>
    <m/>
    <m/>
    <n v="8"/>
    <n v="8"/>
    <n v="19"/>
    <n v="20"/>
    <n v="1"/>
    <s v="Se solicita modificacion de contrato por: Aumento de plazo,  Obras Extraordinarias, Aumento de obras._x000a_Autorizadas por medio de  Resoluciones correspondientes Nros. 25, 32,  60, 117, 144, 273."/>
    <n v="137.5"/>
    <n v="150"/>
    <s v="Originalmente este proyecto contemplaba un plazo para su ejecución de 240 días. Sin embargo, por obras extraordinarias su plazo final cerró en 401 días, con tres ampliaciones de plazo que totalizan 161 días adicionales para la ejecución. _x000a_No fue sujeto a ninguna re evaluación por parte del Ministerio de Desarrollo Social y Familia. "/>
    <s v="Variación &gt; al 100%"/>
    <s v="Dos Años"/>
    <s v="25/11/2016"/>
    <n v="884985"/>
    <n v="0"/>
    <n v="884985"/>
    <n v="884986"/>
    <n v="-1"/>
    <s v="El monto original del proyecto es de $728.733.001, según detalle de las Modificaciones de Contrato, el Proyecto se ejecutó por un valor de $857.095.372._x000a_Para mayor información consultar Informe de Recepción Definitiva, adjunto en carpeta digital"/>
    <s v="BIP = SIGFE"/>
    <x v="1"/>
    <n v="675"/>
    <n v="692"/>
    <n v="102.51851851851852"/>
    <s v="La Magnitud original era 675 mt2 y la real actualizada es de 692 Mts 2._x000a_Para mayor información consultar Informe de Recepción Definitiva, adjunto en carpeta digital"/>
    <s v="La magnitud real no fue informada a través de ningún proceso de reevaluación del proyecto hacia la Seremi de Desarrollo Social y Familia de Tarapacá. En Ficha IDI se mantiene magnitud original y corregida ex ante."/>
    <x v="0"/>
    <s v="Para mayor información consultar Informe de Recepción Definitiva, adjunto en carpeta digital"/>
    <s v="30/04/2018"/>
    <s v="Para mayor información consultar Informe de Recepción Definitiva, adjunto en carpeta digital"/>
    <s v="24/01/2019"/>
    <s v="SI"/>
    <s v="17/06/2018"/>
    <s v="-_x0009_No existe situación que impida el normal funcionamiento del Jardín Infantil y Sala Cuna Nuevo Sol, Comuna de Alto Hospicio."/>
    <s v=""/>
    <x v="0"/>
    <s v="-_x0009_No existía la Potencia requerida como Equipamiento Educacional a CGE para su empalme eléctrico definitiva, se debía realizar aumento de potencia, el ingreso de la recepción definitiva de Obras a la DOM se tuvo que postergar._x000a__x000a_-_x0009_Por la ubicación del Equipamiento Educacional, Sector Sur de la Comuna de Alto Hospicio, en la periferia urbana, hubo varios intentos de robos, la Empresa Constructora Reforzó las medidas de Seguridad._x000a__x000a_-_x0009_La Comunidad del sector participo constantemente durante el proceso constructivo, primera piedra, elección de los colores y del nombre del jardín Infantil y Sala Cuna “Nuevo Sol”."/>
    <s v="CLAUDIA ANDREA  ZAPATA TAMAYO"/>
    <x v="116"/>
    <s v=" "/>
    <s v=""/>
    <s v="LOURDES VELEZ"/>
    <s v="DEPARTAMENTO DE ESTUDIOS - MDS"/>
    <s v="24/11/2015"/>
    <s v="21/01/2016"/>
    <n v="58"/>
    <s v="30/08/2016"/>
    <n v="222"/>
    <s v="NA"/>
    <n v="0"/>
    <s v="22/11/2016"/>
    <n v="84"/>
    <s v="22/11/2016"/>
    <n v="84"/>
    <s v="25/11/2016"/>
    <n v="3"/>
    <s v="01/12/2016"/>
    <n v="6"/>
    <n v="373"/>
    <n v="315"/>
    <s v="3. Creación de asignación presupuestaria que da origen a la ejecución :  Decreto Identificatorio N° 1044 - Fecha Toma de Razón 30-08-2016._x000a__x000a_5. Suscripción del primer contrato del proyecto : Resolución Exenta Nº15/350 de 22-11-2016. Aprueba contrato de diseño de especialidades y ejecución de obras de construcción entre la Junta Nacional de Jardines Infantiles y Sociedad de proyectos y Servicios de ingeniería Limitada._x000a__x000a_6. Suscripción del primer contrato del proyecto de obra civil: Decreto Identificatorio N° 1044 - Fecha Toma de Razón 30-08-2016._x000a__x000a_7. Entrega del terreno: 25-11-2019_x000a__x000a_8_x0009_Primer gasto con cargo al proyecto del primer contrato de obra civil: 01-12-2016"/>
    <s v="MIXTO: SUMA ALZADA CON REAJUSTE Y  PARTIDA A SERIE DE PRECIOS UNITARIOS"/>
    <n v="1"/>
    <s v=""/>
    <s v=""/>
    <s v=""/>
    <s v=""/>
    <s v=""/>
    <s v=""/>
    <s v="SI"/>
    <s v="SERVICIO"/>
    <s v="La Unidad Técnica y Financiera es JUNJI."/>
    <n v="0"/>
    <n v="22105"/>
    <n v="2540"/>
    <n v="0"/>
    <n v="0"/>
    <n v="711095"/>
    <n v="0"/>
    <n v="0"/>
    <n v="0"/>
    <n v="0"/>
    <n v="735740"/>
    <n v="0"/>
    <n v="23122"/>
    <n v="2657"/>
    <n v="0"/>
    <n v="0"/>
    <n v="743813"/>
    <n v="0"/>
    <n v="0"/>
    <n v="0"/>
    <n v="0"/>
    <n v="769592"/>
    <s v="Monto Contratado inicial_x0009_$ 728.733.001_x000a__x000a_Modificaciones de contrato:_x000a_* Ajuste de cubos _x0009_ $ 52.208.938_x0009__x000a_* Aumento de obra   $ 5.713.888_x000a_* Disminucion de obra_x0009_-$ 39.152.038_x000a_* Obra extraordinaria $ 109.591.582_x000a__x000a_Total monto Contrato modificado   $ 857.095.371"/>
    <n v="0"/>
    <n v="25358"/>
    <n v="2531"/>
    <n v="0"/>
    <n v="0"/>
    <n v="857095"/>
    <n v="0"/>
    <n v="0"/>
    <n v="0"/>
    <n v="0"/>
    <n v="884984"/>
    <s v="Monto Contratado inicial_x0009_$ 728.733.001_x000a__x000a_Modificaciones de contrato:_x000a_* Ajuste de cubos _x0009_ $ 52.208.938_x0009__x000a_* Aumento de obra   $ 5.713.888_x000a_* Disminucion de obra_x0009_-$ 39.152.038_x000a_* Obra extraordinaria $ 109.591.582_x000a__x000a_Total monto Contrato modificado   $ 857.095.371"/>
    <n v="0"/>
    <n v="25358"/>
    <n v="2531"/>
    <n v="0"/>
    <n v="0"/>
    <n v="857096"/>
    <n v="0"/>
    <n v="0"/>
    <n v="0"/>
    <n v="0"/>
    <n v="884985"/>
    <s v="Gastos según SIGFE"/>
    <n v="-1"/>
    <x v="1"/>
    <n v="0"/>
    <n v="25358"/>
    <n v="2531"/>
    <n v="0"/>
    <n v="0"/>
    <n v="857097"/>
    <n v="0"/>
    <n v="0"/>
    <n v="0"/>
    <n v="0"/>
    <n v="884986"/>
    <n v="0"/>
    <n v="26018"/>
    <n v="2597"/>
    <n v="0"/>
    <n v="0"/>
    <n v="878980"/>
    <n v="0"/>
    <n v="0"/>
    <n v="0"/>
    <n v="0"/>
    <n v="907595"/>
    <s v=""/>
    <n v="0"/>
    <n v="26017"/>
    <n v="2990"/>
    <n v="0"/>
    <n v="0"/>
    <n v="836946"/>
    <n v="0"/>
    <n v="0"/>
    <n v="0"/>
    <n v="0"/>
    <n v="865953"/>
    <n v="0"/>
    <n v="0"/>
    <n v="26017"/>
    <n v="2597"/>
    <n v="0"/>
    <n v="0"/>
    <n v="905760"/>
    <n v="0"/>
    <n v="0"/>
    <n v="0"/>
    <n v="0"/>
    <n v="934374"/>
    <n v="0"/>
    <n v="26017"/>
    <n v="2596"/>
    <n v="0"/>
    <n v="0"/>
    <n v="878981"/>
    <n v="0"/>
    <n v="0"/>
    <n v="0"/>
    <n v="0"/>
    <n v="907594"/>
    <n v="7.9012371341169896"/>
    <n v="4.8086905409415959"/>
    <n v="5.0224267754430896"/>
    <n v="-2.8660900239090514"/>
    <m/>
    <n v="1311.5520231213873"/>
    <n v="1270.2037572254335"/>
    <s v="El monto original del proyecto es de M$728.733, y según detalle de las Modificaciones de Contrato informadas por JUNJI, el Proyecto se ejecutó por un valor de M$857.095. Por tanto, tuvo un aumento en sus costos del 17% y no fue sujeto a re evaluación._x000a__x000a_Las modificaciones de contrato estuvieron relacionadas con AUmentos y disminuciones de Obra así como Obras extraordinarias como:_x000a_-Geomembrana, capa de arena, ajuste de cubicaciones, relleno de sobreexcavación, cambio de materialidad en el cierre perimetral, instalación de fachada ventilada sobre muros Convintec, ubicados en los muros perimetrales de cada pabellón, reposición de pavimento_x000a__x000a_Aún con todas las modificaciones efectuadas, el costo real del proyecto fue un 5% sobre el monto recomendado encontrándose dentro del rango de variación del +- 10% considerado como aceptable. _x000a__x000a_La Comunidad del sector participó constantemente durante el proceso constructivo, primera piedra, elección de los colores y del nombre del jardín Infantil y Sala Cuna “Nuevo Sol”."/>
    <s v="Variación de 0 a +-10%"/>
    <s v="Variación de 0 a +-10%"/>
    <s v="Mediano"/>
    <s v="Mediano"/>
    <s v="CLAUDIA ANDREA  ZAPATA TAMAYO"/>
    <x v="5"/>
    <s v=" "/>
    <s v=""/>
    <s v="LOURDES VELEZ"/>
    <s v="DEPARTAMENTO DE ESTUDIOS - MDS"/>
    <s v="SI"/>
    <n v="865948"/>
    <n v="128362"/>
    <n v="14.823291929769455"/>
    <s v="El monto original del proyecto es de $728.733.001, según detalle de las Modificaciones de Contrato, el Proyecto se ejecutó por un valor de $857.095.372._x000a_Para mayor información consultar Informe de Recepción Definitiva, adjunto en carpeta digital"/>
    <x v="0"/>
    <s v="NO"/>
    <m/>
    <m/>
    <m/>
    <m/>
    <s v="Proyecto no fue sujeto de re evaluaciones solicitadas a la Seremi de Desarrollo Social y Familia en su momento. Sin embargo, se solicitaron  modificaciones de contrato por: Aumento de plazo,  Obras Extraordinarias, Aumento de obras, que por parte de JUNJI se autorizaron por medio de  Resoluciones correspondientes Nros. 25, 32,  60, 117, 144, 273. Estas situaciones no fueron tenidas a la vista en su momento por parte del evaluador en ningún proceso de re evaluación.."/>
    <x v="0"/>
    <s v="COSTO ANUAL EQUIVALENTE"/>
    <n v="203793"/>
    <n v="203793"/>
    <n v="0"/>
    <x v="1"/>
    <s v=""/>
    <m/>
    <m/>
    <m/>
    <s v="No fue sujeto a procesos de re evaluación por tanto mantiene sus indicadores de resultados."/>
    <x v="1"/>
    <s v="Proyecto Meta Presidencial “Más Salas Cuna y Jardines Infantiles para Chile&quot;.  Para el análisis,  se establecieron requerimientos sectoriales específicos establecidos en el documento  Oficio N° 1908 de fecha 01-09-2014 dirigido desde la SES  del  Ministerio de Desarrollo Social y Familia a la Vicepresidencia de JUNJI. En este documento se establecieron estándares para postular proyectos directamente desde la etapa de Perfil a Ejecución, esperando reducir tiempos contando con el diseño de arquitectura completamente desarrollado, entre otros requerimientos. Por tanto,  al no contar con estudios de ingeniería y/o especialidades terminados, ni con los permisos de edificación realizados era evidente la visbilización de algunas problemáticas que pudieran surgir en la ejecución del mismo, tanto en las obras extraordinarias como en el permiso de edificación y certificado de recepción definitiva._x000a__x000a_Proyecto varía en cuanto a sus plazos, costos y magnitud. Pero no es posible referirse con mayor profundidad por parte del evaluador porque no se tuvieron los antecedentes de cambios o ajustes a la vista durante la ejecución. Los informes finales no dan cuenta del guión del proceso de ejecución. Se rescata que este Jardín Infantil, brindará cobertura a 40 infantes entre 0 y 4 años de la comuna de Alto Hospicio.  En cuanto a los servicios que presta, resuelve un problema de demanda por educación pre escolar de 40 infantes entre 0 y 4 años de la Comuna de Alto Hospicio. Este Jardín Infantil, ofrecerá a la comuna mejores espacios para el aprendizaje y cuidado de los preescolares; una mayor cobertura preescolar y un  mejoramiento de la oferta preescolar en la comuna, además de una infraestructura del Estado con mejores estándares y funcionalidad  para los niños y niñas."/>
    <s v="ANTONIETA GALLEGUILLOS GUTIERREZ"/>
    <s v="SEREMI DE DESARROLLO SOCIAL REGION DE TARAPACA"/>
    <s v="LOURDES VELEZ"/>
    <s v="DEPARTAMENTO DE ESTUDIOS - MDS"/>
  </r>
  <r>
    <s v="30071874-0"/>
    <s v="MEJORAMIENTO AVENIDA PADRE HURTADO, LOS ANGELES"/>
    <x v="2"/>
    <x v="2"/>
    <s v="BIO BIO"/>
    <s v="LOS ANGELES"/>
    <s v="8 - REGION DEL BIO BIO"/>
    <x v="7"/>
    <x v="7"/>
    <x v="30"/>
    <x v="1"/>
    <x v="1"/>
    <s v="GOBIERNO REGIONAL - REGION DEL BIO BIO"/>
    <s v="GOBIERNO REGIONAL"/>
    <s v="GOBIERNO REGIONAL"/>
    <s v="FINALIZADO"/>
    <x v="2"/>
    <s v="DISEÑO"/>
    <s v="LA VÍA POSEE ALTO TRANSITO VEHICULAR, PEATONAL Y DE CICLISTAS, EXISTIENDO TRAMOS INTERRUMPIDOS SIN PAVIMENTO Y OTROS SIN FAJA VIAL, IMPIDIENDO GENERAR UN EJE NORTE SUR EXPEDITO QUE PERMITA CONECTAR LOS ACCESOS DE LA CIUDAD. EL MAL ESTADO DE LA VIA GENERA PELIGRO DE ACCIDENTES Y DAÑOS EN VEHICULOS"/>
    <s v="ESTE PROYECTO PRETENDE COMPLETAR LA PAVIMENTACIÓN DE LAS DOS CALZADAS DE LA AVENIDA PADRE HURTADO, ENTRE OROMPELLO Y VICUÑA MACKENNA. _x000a_SE INCLUYE 38.629 M2 DE CALZADAS DE HORMIGÓN DE ESPESOR 20 CM, MAS 10.633 M2 DE ACERAS DE HORMIGÓN, MAS 7.785 M2 DE CICLOVÍA, SOLUCIÓN DE AGUAS LLUVIAS, 4 SEMAFORIZACIONES, SEGURIDAD VIAL, PAISAJISMO EXPROPIACIONES, PUENTE CALZADA ORIENTE SOBRE ESTERO QUILQUE Y DEMÁS OBRAS COMPLEMENTARIAS, GENERANDO UN EJE VIAL NORTE SUR EXPEDITO, QUE PERMITA CONECTAR LOS ACCESOS DE MARIA DOLORES Y DE LA COMUNA DE NACIMIENTO A LA CIUDAD DE LOS ÁNGELES, MEJORANDO LA CONECTIVIDAD VIAL DE LA CIUDAD. _x000a_SE EXCLUYE EL NUDO VIAL DE AVENIDA PADRE HURTADO CON RUTA Q-180."/>
    <n v="0"/>
    <s v="VIALIDAD URBANA ESTRUCTURANTE"/>
    <s v=" "/>
    <s v=" "/>
    <n v="24"/>
    <n v="73"/>
    <s v="El Plazo de Consultorías aumentó debido a los tiempos de revisión de cada uno de los servicios correspondientes a este tipo de diseño."/>
    <n v="204.16666666666666"/>
    <m/>
    <m/>
    <m/>
    <m/>
    <m/>
    <m/>
    <s v=""/>
    <m/>
    <n v="6"/>
    <n v="7"/>
    <s v="Para poder enviar este proyecto a revisión Ex Post se transcribió la fecha que aparecía, porque como se trata de un gasto que paga directamente el Gobierno Regional, se desconoce con exactitud la fecha real de los pagos._x000a_Sólo tenemos la fecha en cuando se solicitó el pago al Gobierno Regional mediante Ord. Nº552 de fecha 09-08-2017. "/>
    <n v="16.666666666666675"/>
    <n v="5"/>
    <n v="0"/>
    <s v="De la información recopilada en el Municipio no existen antecedentes de haber efectuado gastos en este ítem. _x000a_Para poder enviar a revisión este proyecto registre cualquier fecha a espera de observación."/>
    <n v="-100"/>
    <n v="20"/>
    <n v="25"/>
    <s v="Aumento de plazo de 60 días corridos por aumento efectivos de obras."/>
    <n v="25"/>
    <s v="Variación de 0 a 30%"/>
    <n v="1"/>
    <n v="60"/>
    <m/>
    <m/>
    <m/>
    <m/>
    <m/>
    <m/>
    <m/>
    <m/>
    <m/>
    <m/>
    <m/>
    <m/>
    <n v="24"/>
    <n v="24"/>
    <n v="88"/>
    <n v="93"/>
    <n v="5"/>
    <s v="Aumento de plazo de 60 días corridos por aumento efectivos de obras."/>
    <n v="266.66666666666663"/>
    <n v="287.5"/>
    <s v="La mayor variación se da en los ítems de  Consultorias y Obras civiles._x000a__x000a_La consultoría aumentó debido a los tiempos de revisión de cada uno de los servicios correspondientes a este tipo de diseño._x000a_La obra civil tuvo un aumento de plazo de 60 días corridos por aumento efectivos de obras."/>
    <s v="Variación &gt; al 100%"/>
    <s v="Mayor a 3 años"/>
    <s v="29/02/2016"/>
    <n v="9367054"/>
    <n v="160000"/>
    <n v="9527054"/>
    <n v="9562053"/>
    <n v="-34999"/>
    <s v="Un único contrato de fecha 29-02-2016 por $8.988.972.003._x000a_Monto final con modificaciones de contrato $9.367.054.038."/>
    <s v="BIP &lt; SIGFE"/>
    <x v="1"/>
    <n v="64953"/>
    <n v="64953"/>
    <n v="100"/>
    <s v="Se cambia la unidad de medida para efectos de proporcionar información con mayor precisión para Ev. ExPost. _x000a_Los metros cuadrados ejecutados con el proyecto son:_x000a_Pavimento 35.904 m2_x000a_Veredas 23.463 m2_x000a_Ciclovías 5.586 m2_x000a_Total m2 ejecutados 64.953 m2"/>
    <s v="En esta variable el proyecto no tiene variaciones. Los metros cuadrados ejecutados con el proyecto son:_x000a_Pavimento 35.904 m2_x000a_Veredas 23.463 m2_x000a_Ciclovías 5.586 m2_x000a_Total m2 ejecutados 64.953 m2 "/>
    <x v="2"/>
    <s v="En el proceso de Recepción Provisoria se presentaron un listado de observaciones, entre ellas se destacan las más importantes:_x000a_- Fisuras de Pavimentos_x000a_- Fisuras de Veredas_x000a_- Desgaste superficial de pavimentos_x000a_- Emboquillado de soleras"/>
    <s v="24/05/2018"/>
    <s v="Se realizó Recepción Definitiva con Observaciones el 25-06-2019, actualmente la Constructora se encuentra subsanando con plazo de 3 meses. _x000a_Algunas de las observaciones son:_x000a_- Fisuras de Pavimentos_x000a_- Fisuras de Veredas_x000a_- Desgaste superficial de pavimentos  "/>
    <s v=""/>
    <s v="SI"/>
    <s v="19/03/2018"/>
    <s v="No se tiene conocimiento que exista una situación que esté afectando al proyecto."/>
    <s v=""/>
    <x v="0"/>
    <s v="Situaciones Positivas: una correcta ejecución de la obra._x000a_Situaciones Negativas: Proyectos de alta intervención urbana muchas variantes a considerar en el ámbito de la prevención de riesgo."/>
    <s v="PAULINA ZAPATA LAMANA"/>
    <x v="121"/>
    <s v=" "/>
    <s v=""/>
    <s v="FERNANDA MATURANA DIAZ"/>
    <s v="DEPARTAMENTO DE ESTUDIOS - MDS"/>
    <s v="13/08/2014"/>
    <s v="18/12/2014"/>
    <n v="127"/>
    <s v="16/01/2015"/>
    <n v="29"/>
    <s v="NA"/>
    <n v="0"/>
    <s v="29/02/2016"/>
    <n v="409"/>
    <s v="29/02/2016"/>
    <n v="409"/>
    <s v="29/02/2016"/>
    <n v="0"/>
    <s v="01/10/2016"/>
    <n v="215"/>
    <n v="780"/>
    <n v="653"/>
    <s v="Existe una diferencia  poco más de un año, entre la creación presupuestaria y el contrato, debido a que el convenio se formalizó con toma de razón de Contraloría, además de requerimiento de recursos dentro del 10% a este Gore. Por otro lado, antes de licitar se visualizó los problemas de desalojos y de viviendas tomadas irregularmente."/>
    <s v="A SUMA ALZADA SIN REAJUSTE"/>
    <n v="1"/>
    <s v="NO"/>
    <s v="MUNICIPIO"/>
    <s v=""/>
    <s v=""/>
    <s v="SI"/>
    <s v="MUNICIPIO"/>
    <s v="SI"/>
    <s v="MUNICIPIO"/>
    <s v=""/>
    <n v="258565"/>
    <n v="0"/>
    <n v="0"/>
    <n v="797248"/>
    <n v="1000"/>
    <n v="7765851"/>
    <n v="0"/>
    <n v="0"/>
    <n v="0"/>
    <n v="0"/>
    <n v="8822664"/>
    <n v="266352"/>
    <n v="0"/>
    <n v="0"/>
    <n v="821252"/>
    <n v="1030"/>
    <n v="7999665"/>
    <n v="0"/>
    <n v="0"/>
    <n v="0"/>
    <n v="0"/>
    <n v="9088299"/>
    <s v="sin observaciones"/>
    <n v="0"/>
    <n v="0"/>
    <n v="0"/>
    <n v="195000"/>
    <n v="0"/>
    <n v="9367054"/>
    <n v="0"/>
    <n v="0"/>
    <n v="0"/>
    <n v="0"/>
    <n v="9562054"/>
    <s v="Con fecha 24/12/2015, se aprueba aumento de recursos para adjudicar de un 2.88%, por lo que se contrata por $8.988.972.003. _x000a_1.- DISMINUCIÓN ORD. 189 20/01/2017 INTENDENTE $8.642.561.764.-_x000a_2.- AUMENTO DE CONTRATO ORD.1614 30/05/2017 INTENDENTE asciende  $ 9.107.648.071.-_x000a_3.- AUMENTO DE CONTRATO ORD.3251 03/11/2017 INTENDENTE, asciende a $ 9.367.054.038.-_x000a__x000a_Respecto a las expropiaciones se realizaron pagos por M$160.000 res. Nº1849 del 31/08/2017 que autoriza pago y $M35.000 mediante resolución Nº367 del 20.02.2018."/>
    <n v="0"/>
    <n v="0"/>
    <n v="0"/>
    <n v="195000"/>
    <n v="0"/>
    <n v="9367054"/>
    <n v="0"/>
    <n v="0"/>
    <n v="0"/>
    <n v="0"/>
    <n v="9562054"/>
    <s v="N° E.P._x0009_FECHA PAGO_x0009_MONTO EST. PAGO_x000a_ _x0009__x0009__x0009__x0009__x000a_ 1 _x0009_27/09/2016_x0009_$469.908.403_x000a_ 2 _x0009_30/12/2016_x0009_$548.685.727_x000a_ 3 _x0009_30/12/2016_x0009_$382.753.175_x000a_ 4 _x0009_03/01/2016_x0009_$313.165.193_x000a_ 5 _x0009_07/03/2017_x0009_$374.989.566_x000a_ 6 _x0009_08/03/2017_x0009_$341.937.900_x000a_ 7 _x0009_09/03/2017_x0009_$397.909.112_x000a_ 8 _x0009_02/05/2017_x0009_$363.522.965_x000a_ 9 _x0009_23/05/2017_x0009_$373.957.640_x000a_ 10 _x0009_02/06/2017_x0009_$563.107.009_x000a_ 11 _x0009_04/07/2017_x0009_$636.325.363_x000a_ 12 _x0009_04/08/2017_x0009_$506.151.476_x000a_ 13 _x0009_05/09/2017_x0009_$420.813.169_x000a_ 14 _x0009_06/10/2017_x0009_$573.539.522_x000a_ 15 _x0009_06/11/2017_x0009_$401.540.486_x000a_ 16 _x0009_27/12/2017_x0009_$552.554.829_x000a_ 17 _x0009_28/12/2017_x0009_$579.973.813_x000a_ 18 _x0009_21/02/2018_x0009_$520.397.912_x000a_ 19 _x0009_29/03/2018_x0009_$577.468.076_x000a_20 04/07/2018   $ 468.352.702"/>
    <n v="1"/>
    <x v="1"/>
    <n v="0"/>
    <n v="0"/>
    <n v="0"/>
    <n v="195000"/>
    <n v="0"/>
    <n v="9367053"/>
    <n v="0"/>
    <n v="0"/>
    <n v="0"/>
    <n v="0"/>
    <n v="9562053"/>
    <n v="0"/>
    <n v="0"/>
    <n v="0"/>
    <n v="199160"/>
    <n v="0"/>
    <n v="9597406"/>
    <n v="0"/>
    <n v="0"/>
    <n v="0"/>
    <n v="0"/>
    <n v="9796566"/>
    <s v="La obra contemplaba la asesoría para la inspección técnica, la cual no se contrató.-_x000a_Acta de recepción de obras sin observaciones 24/05/2018"/>
    <n v="313490"/>
    <n v="0"/>
    <n v="0"/>
    <n v="966593"/>
    <n v="1212"/>
    <n v="9415408"/>
    <n v="0"/>
    <n v="0"/>
    <n v="0"/>
    <n v="0"/>
    <n v="10696703"/>
    <n v="0"/>
    <n v="0"/>
    <n v="0"/>
    <n v="0"/>
    <n v="199160"/>
    <n v="0"/>
    <n v="9887273"/>
    <n v="0"/>
    <n v="0"/>
    <n v="0"/>
    <n v="0"/>
    <n v="10086433"/>
    <n v="0"/>
    <n v="0"/>
    <n v="0"/>
    <n v="199160"/>
    <n v="0"/>
    <n v="9597407"/>
    <n v="0"/>
    <n v="0"/>
    <n v="0"/>
    <n v="0"/>
    <n v="9796567"/>
    <n v="-5.7052158968983306"/>
    <n v="-8.4150789266561823"/>
    <n v="1.9329911141397149"/>
    <n v="-2.8738207054961884"/>
    <m/>
    <n v="150.8254738041353"/>
    <n v="147.7592566933013"/>
    <s v="No hay gastos por consultorias y gastos administrativos en el BIP ni en el SIGFE. Entonces, estos ítems no significaron desembolsos con cargo a la solicitud de financiamiento. _x000a__x000a_Con respecto a las obras civiles, la variación del monto recomendado se debe a que se incurrió en modificaciones de contrato que resultaron en un incremento respecto del monto del contrato original,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uy Grande"/>
    <s v="Muy Grande"/>
    <s v="MARIO LOBO ROJAS"/>
    <x v="9"/>
    <s v=" "/>
    <s v=""/>
    <s v="FERNANDA MATURANA DIAZ"/>
    <s v="DEPARTAMENTO DE ESTUDIOS - MDS"/>
    <s v="SI"/>
    <n v="10696698"/>
    <n v="378082"/>
    <n v="3.5345673964058815"/>
    <s v="El proyecto tuvo 3 modificaciones de contrato:_x000a_Modificación Nº1: Disminución Efectiva de Obras por un monto de $346.410.239_x000a_Modificación Nº2: Aumento Efectivo de Obras por un monto de $465.086.307_x000a_Modificación Nº3: Aumento Efectivo de Obras por un monto de $259.405.967_x000a_La disminución de obras tuvo relación con la ejecución de algunas obras en el tiempo que transcurrió entre la aprobación del proyecto y su financiamiento."/>
    <x v="0"/>
    <s v="NO"/>
    <m/>
    <m/>
    <m/>
    <m/>
    <s v="El proyecto tuvo 3 modificaciones de contrato:_x000a_Modificación Nº1: Disminución Efectiva de Obras por un monto de $346.410.239_x000a_Modificación Nº2: Aumento Efectivo de Obras por un monto de $465.086.307_x000a_Modificación Nº3: Aumento Efectivo de Obras por un monto de $259.405.967_x000a_La disminución de obras tuvo relación con la ejecución de algunas obras en el tiempo que transcurrió entre la aprobación del proyecto y su financiamiento."/>
    <x v="0"/>
    <s v="VAN SOCIAL"/>
    <n v="2733660"/>
    <n v="2733660"/>
    <n v="0"/>
    <x v="1"/>
    <s v="TIR SOCIAL"/>
    <n v="10.5"/>
    <n v="10.5"/>
    <n v="0"/>
    <s v="El valor de los indicadores económicos  corresponde al mismo de la ficha IDI. No se cuenta con información suficiente para calcular el valor ex post de los indicadores."/>
    <x v="2"/>
    <s v="A pesar de las inconsistencias en algunos item presupuestarios, se puede señalar un buen comportamiento del proyecto en términos de obras civiles."/>
    <s v="ALEJANDRO RIVAS"/>
    <s v="DEPARTAMENTO DE INVERSIONES - MDS"/>
    <s v="FERNANDA MATURANA DIAZ"/>
    <s v="DEPARTAMENTO DE ESTUDIOS - MDS"/>
  </r>
  <r>
    <s v="30352027-0"/>
    <s v="CONSTRUCCION RED DE CICLORUTAS DE CONCEPCION"/>
    <x v="2"/>
    <x v="2"/>
    <s v="CONCEPCION"/>
    <s v="CONCEPCION"/>
    <s v="8 - REGION DEL BIO BIO"/>
    <x v="7"/>
    <x v="7"/>
    <x v="64"/>
    <x v="0"/>
    <x v="0"/>
    <s v="SERVICIO VIVIENDA Y URBANIZACION REGION DEL BIO BIO"/>
    <s v="MINISTERIO DE VIVIENDA Y URBANISMO"/>
    <s v="MINISTERIO"/>
    <s v="FINALIZADO"/>
    <x v="0"/>
    <s v="PERFIL"/>
    <s v="ESTA INICIATIVA SE ENMARCA DENTRO DEL PLAN DE CICLOVIAS DEL PROGRAMA DE GOBIERNO EL CUAL PERMITIRÁ LA EJECUCIÓN DE 190KM DE CICLOVIAS DE ALTO ESTANDAR A NIVEL NACIONAL CON EL FIN DE FOMENTAR EL USO DE LA BICICLETA Y DESCONGESTIONAR LA CUIDAD"/>
    <s v="COMPRENDE LA EJECUCIÓN DE 10.6 KM DE CICLOVIAS DENTRO DE LA COMUNA DE CONCEPCIÓN,CONSIDERA NORMALIZACIÓN DE SEMÁFOROS, VEREDAS, PAVIMENTO CICLOVIA, ILUMINACION , BICICLETEROS. EL PRESENTE INCOPORARÁ MEJORAS EN LOS ESTANDARES DE LAS CICLOVIAS, MEJORANDO LAS INTERSECCIONES, DEMARCACIONES, SEGREGADORES, ANCHOS Y ESPECIALIDADES ASOCIADAS. LOS EJES CONSIDERADOS SON: OHIGGINS, ROOSVELT, MANUEL RODRIGUEZ, ONGOLMO, C,AVELLO, HERAS, ANGOL."/>
    <n v="216061"/>
    <s v=" "/>
    <s v=" "/>
    <s v=" "/>
    <n v="11"/>
    <n v="0"/>
    <s v="No se realizaron contratos en el Item Consultorías."/>
    <n v="-100"/>
    <m/>
    <m/>
    <m/>
    <m/>
    <m/>
    <m/>
    <s v=""/>
    <m/>
    <m/>
    <m/>
    <m/>
    <m/>
    <n v="12"/>
    <n v="26"/>
    <s v="El gasto se ejecutó entre los meses de Mayo 2016 y Julio 2018."/>
    <n v="116.66666666666666"/>
    <n v="11"/>
    <n v="16"/>
    <s v="Res. 124 del 27-10-2016 que contrata a Luis Estrada Recabarren, para la ejecución del eje O´higgins, eje Tucapel - Barros Arana - Castellón y Eje Diagonal con un plazo de ejecución de 300 días._x000a_Res. 3861 del 02-11-2016 que contrata a Constructora Mayor Ltda., para la ejecución del Eje Manuel Rodriguez con un plazo de ejecución de 180 días._x000a_Res. 10 del 21-02-2017 que contrata a Constructora B &amp; F S.A., para la ejecución del eje Chacabuco/ Roosvelt/ Juan Bosco con un plazo de ejecución de 240 días._x000a_        Res. 2922 del 17-08-17 que aprueba aumentos de obra y Obras extraordinarias con un aumento de plazo de 4 días para implementar medidas que mitiguen las molestias y que mantengan controlada la congestión vehicular._x000a_Res. 1125 del 04-04-2017 que contrata a Comercial Industrial Santa Olga Ltda., para la ejecución del Eje Ongolmo I, entre Av. Manuel Rodriguez y Av. Los Carreras con un plazo de ejecución de 150 días._x000a_        Res. 3644 del 12-10-17 que aprueba aumento de plazo por 23 días por tardanza del Municipio en la entrega la Autorización de ocupación de Vías._x000a_        Res. 4312 del 29-11-17 que aprueba disminuciones de obra y aumentos de obras con un aumento de plazo de 34 días para ejecutar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_x000a_        Res. 4729 del 28-12-17 que aprueba Obras Extraordinarias con un aumento de plazo de 2 días para ejecución de aceras, construcción de sumidero, incorporación de señalética vehícular. _x000a_Res. 37 del 29-06-2017 que contrata a Carlos Montino Carrasco, para la ejecución del Eje Ongolmo II, entre Av. Los Carreras y Diagonal Pedro Aguirre Cerda. con un plazo de ejecución de 180 días._x000a_        Res. 671 del 01-03-18 que aprueba Aumentos de Obras, Obras Extraordinarias, Disminuciones de Obra y Supresiones de Obra con un aumento de plazo de 14 días para realizar mejoras al contrato tales como rehacer aceras aumentándoles la pendiente, cambios en la señaléticas y demarcación vehícular, instalación de poste, colación de bolardos Tipo 1"/>
    <n v="45.45454545454546"/>
    <s v="Variación de 30% al 50%"/>
    <n v="5"/>
    <n v="86"/>
    <m/>
    <m/>
    <m/>
    <m/>
    <m/>
    <m/>
    <m/>
    <m/>
    <m/>
    <m/>
    <m/>
    <m/>
    <n v="18"/>
    <n v="18"/>
    <n v="26"/>
    <n v="26"/>
    <n v="0"/>
    <s v="Res. 124 del 27-10-2016 que contrata a Luis Estrada Recabarren, para la ejecución del eje O´higgins, eje Tucapel - Barros Arana - Castellón y Eje Diagonal con un plazo de ejecución de 300 días._x000a_Res. 3861 del 02-11-2016 que contrata a Constructora Mayor Ltda., para la ejecución del Eje Manuel Rodriguez con un plazo de ejecución de 180 días._x000a_Res. 10 del 21-02-2017 que contrata a Constructora B &amp; F S.A., para la ejecución del eje Chacabuco/ Roosvelt/ Juan Bosco con un plazo de ejecución de 240 días._x000a_        Res. 2922 del 17-08-17 que aprueba aumentos de obra y Obras extraordinarias con un aumento de plazo de 4 días para implementar medidas que mitiguen las molestias y que mantengan controlada la congestión vehicular._x000a_Res. 1125 del 04-04-2017 que contrata a Comercial Industrial Santa Olga Ltda., para la ejecución del Eje Ongolmo I, entre Av. Manuel Rodriguez y Av. Los Carreras con un plazo de ejecución de 150 días._x000a_        Res. 3644 del 12-10-17 que aprueba aumento de plazo por 23 días por tardanza del Municipio en la entrega la Autorización de ocupación de Vías._x000a_        Res. 4312 del 29-11-17 que aprueba disminuciones de obra y aumentos de obras con un aumento de plazo de 34 días para ejecutar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_x000a_        Res. 4729 del 28-12-17 que aprueba Obras Extraordinarias con un aumento de plazo de 2 días para ejecución de aceras, construcción de sumidero, incorporación de señalética vehícular. _x000a_Res. 37 del 29-06-2017 que contrata a Carlos Montino Carrasco, para la ejecución del Eje Ongolmo II, entre Av. Los Carreras y Diagonal Pedro Aguirre Cerda. con un plazo de ejecución de 180 días._x000a_        Res. 671 del 01-03-18 que aprueba Aumentos de Obras, Obras Extraordinarias, Disminuciones de Obra y Supresiones de Obra con un aumento de plazo de 14 días para realizar mejoras al contrato tales como rehacer aceras aumentándoles la pendiente, cambios en la señaléticas y demarcación vehícular, instalación de poste, colación de bolardos Tipo 1."/>
    <n v="44.444444444444443"/>
    <n v="44.444444444444443"/>
    <s v="El proyecto se ejecutó en un plazo total de 26 meses, un 44,44% sobre el plazo total recomendado. El ítem de obras civiles presenta un plazo de ejecución superior a lo recomendado en un 44,44%. Esto se explica por la modalidad de ejecución de las obras, dado que la ejecución se disgrego en 5 contratos diferentes y que cada uno de ellos fue contratado en fechas y  plazos distintos. La diferencia en plazo entre el primer y ultimo contrato fue de 8 meses. El ultimo fue contratado originalmente por 6 meses, lo que significa que sin considerar los aumentos de plazos, solo por esta modalidad de ejecución se explica un 27 % del mayor plazo. El resto de la variación corresponde a aumentos de plazos que se incurrieron en los distintos contratos de obras. "/>
    <s v="Variación de 30% al 50%"/>
    <s v="Tres años"/>
    <s v="05/12/2016"/>
    <n v="2852607"/>
    <n v="3657"/>
    <n v="2856264"/>
    <n v="2856264"/>
    <n v="0"/>
    <s v="Gastos Administrativos:_x000a_Año 2016: M$2.728_x000a_Año 2017: M$429_x000a_Año 2018: M$500_x000a_Obras Civiles:_x000a_Res. 124 del 27-10-2016 que contrata a Luis Estrada Recabarren, para la ejecución del eje O´higgins, eje Tucapel - Barros Arana - Castellón y Eje Diagonal, por un monto de M$484.766_x000a_Res. 3861 del 02-11-2016 que contrata a Constructora Mayor Ltda., para la ejecución del Eje Manuel Rodriguez, por un monto de M$330.657_x000a_Res. 10 del 21-02-2017 que contrata a Constructora B &amp; F S.A., para la ejecución del eje Chacabuco/ Roosvelt/ Juan Bosco, por un monto de M$943.490_x000a_Res. 1125 del 04-04-2017 que contrata a Comercial Industrial Santa Olga Ltda., para la ejecución del Eje Ongolmo I, entre Av. Manuel Rodriguez y Av. Los Carreras, por un monto de M$360.875_x000a_Res. 37 del 29-06-2017 que contrata a Carlos Montino Carrasco, para la ejecución del Eje Ongolmo II, entre Av. Los Carreras y Diagonal Pedro Aguirre Cerda, por un monto de M$563.000"/>
    <s v="BIP = SIGFE"/>
    <x v="2"/>
    <n v="10600"/>
    <n v="10600"/>
    <n v="100"/>
    <s v="Las modificaciones al contrato no consideraron cambios en su magnitud"/>
    <s v="El proyecto no presento variaciones en las magnitudes recomendadas y que esta asociada a los metros lineales de vías a intervenir. Las modificaciones fueron menores y no afecto las magnitudes, mas bien estaban orientadas a un mejor funcionamiento del proyecto."/>
    <x v="2"/>
    <s v="Eje O´higgins, eje Tucapel - Barros Arana - Castellón y Eje Diagonal: Recepción Provisoria: 17-11-2017_x000a_Eje Manuel Rodriguez: Recepción Provisoria: 29-05-2017_x000a_Eje Chacabuco/ Roosvelt/ Juan Bosco: Recepción Provisoria: 29-12-2017_x000a_Eje Ongolmo I, entre Av. Manuel Rodriguez y Av. Los Carreras: Recepción Provisoria: 28-12-2017_x000a_Eje Ongolmo II, entre Av. Los Carreras y Diagonal Pedro Aguirre Cerda: Recepción Provisoria: 21-03-2018"/>
    <s v="21/03/2018"/>
    <s v="Eje O´higgins, eje Tucapel - Barros Arana - Castellón y Eje Diagonal: Certificado: 06-12-2017_x000a_Eje Manuel Rodriguez: Certificado: 12-06-2017_x000a_Eje Chacabuco/ Roosvelt/ Juan Bosco: Certificado: 08-03-2018_x000a_Eje Ongolmo I, entre Av. Manuel Rodriguez y Av. Los Carreras: Certificado: 23-01-2018_x000a_Eje Ongolmo II, entre Av. Los Carreras y Diagonal Pedro Aguirre Cerda: Certificado: 09-04-2018"/>
    <s v="09/04/2018"/>
    <s v="SI"/>
    <s v="09/04/2018"/>
    <s v="La obra no presenta posibles situaciones que afecten la normal operación del proyecto"/>
    <s v=""/>
    <x v="0"/>
    <s v="Situaciones positivas:_x000a_-_x0009_El buen recibimiento del proyecto por parte de los peatones y ciclistas del sector, ya que en el caso de los rodados cuentan con una vía exclusiva para el tránsito y segregando al peatón exclusivamente a la acera, consiguiendo mayor seguridad en sus desplazamientos para los involucrados._x000a_-_x0009_Gran ayuda por parte de la municipalidad de Concepción en lo que se refiere a la reubicación de los taxistas y otro tipos de estacionamientos a lo largo de la obra._x000a_-_x0009_La cicloruta cuenta con un “contador de flujo” el cual posee la característica de llevar una estadística de las pasadas de los ciclos ubicándola como la 3ra de mayor demanda a lo largo del país._x000a__x000a_Situaciones negativas:_x000a_-_x0009_Poca claridad de parte de los servicios (telefonía, cable etc.) al momento de solicitar previo a la excavación._x000a_-_x0009_A la fecha camiones de valores se estacionan al costado de la cicloruta obstaculizando una vía de circulación de vehículos._x000a_-_x0009_Durante la ejecución de obras, específicamente en el eje  O´Higgins se da cuenta la necesidad de una mejora sustantiva de la red primaria de aguas lluvias por parte del MOP, en el centro de la ciudad._x000a_-_x0009_Durante la ejecución muchos vehículos se estacionaban en cicloruta motivo por el cual se debió incorporar nueva señalización de prohibición y demarcación solera amarilla."/>
    <s v="ERIC PEREZ GUTIERREZ"/>
    <x v="40"/>
    <s v=" "/>
    <s v=""/>
    <s v="LOURDES VELEZ"/>
    <s v="DEPARTAMENTO DE ESTUDIOS - MDS"/>
    <s v="12/02/2016"/>
    <s v="12/02/2016"/>
    <n v="0"/>
    <s v="04/04/2016"/>
    <n v="52"/>
    <s v="01/05/2016"/>
    <n v="27"/>
    <s v="02/11/2016"/>
    <n v="185"/>
    <s v="02/11/2016"/>
    <n v="185"/>
    <s v="05/12/2016"/>
    <n v="33"/>
    <s v="31/12/2016"/>
    <n v="26"/>
    <n v="323"/>
    <n v="323"/>
    <s v="La fecha de Suscripción del primer contrato del proyecto de Obra civil (05/12/2016) corresponde al inicio de Obras del contrato _x000a_Obras Civiles, la fecha corregida (02/11/2016) corresponde a la fecha de la resolución de contrato."/>
    <s v="A SUMA ALZADA SIN REAJUSTE"/>
    <n v="6"/>
    <s v=""/>
    <s v=""/>
    <s v=""/>
    <s v=""/>
    <s v="NO"/>
    <s v="SERVICIO"/>
    <s v="SI"/>
    <s v="SERVICIO"/>
    <s v="Este proyecto postulo directamente a la etapa de ejecución. El diseño surge de un plan maestro elaborado por la SECTRA ."/>
    <n v="132600"/>
    <n v="0"/>
    <n v="0"/>
    <n v="0"/>
    <n v="3900"/>
    <n v="2660811"/>
    <n v="0"/>
    <n v="0"/>
    <n v="0"/>
    <n v="0"/>
    <n v="2797311"/>
    <n v="132600"/>
    <n v="0"/>
    <n v="0"/>
    <n v="0"/>
    <n v="3900"/>
    <n v="2660811"/>
    <n v="0"/>
    <n v="0"/>
    <n v="0"/>
    <n v="0"/>
    <n v="2797311"/>
    <s v="Proyecto se inicia el 2016, con Gastos Administrativos y Obras Civiles, ejecutándose durante los años 2017 y 2018."/>
    <n v="0"/>
    <n v="0"/>
    <n v="0"/>
    <n v="0"/>
    <n v="3657"/>
    <n v="2852606"/>
    <n v="0"/>
    <n v="0"/>
    <n v="0"/>
    <n v="0"/>
    <n v="2856263"/>
    <s v="Obras Civiles:_x000a_Res. 124 del 27-10-2016 que contrata a Luis Estrada Recabarren, para la ejecución del eje O´higgins, eje Tucapel - Barros Arana - Castellón y Eje Diagonal, por un monto de M$484.766_x000a_Res. 3861 del 02-11-2016 que contrata a Constructora Mayor Ltda., para la ejecución del Eje Manuel Rodriguez, por un monto de M$330.657_x000a_Res. 10 del 21-02-2017 que contrata a Constructora B &amp; F S.A., para la ejecución del eje Chacabuco/ Roosvelt/ Juan Bosco, por un monto de M$943.490_x000a_Res. 1125 del 04-04-2017 que contrata a Comercial Industrial Santa Olga Ltda., para la ejecución del Eje Ongolmo I, entre Av. Manuel Rodriguez y Av. Los Carreras, por un monto de M$360.875_x000a_Res. 37 del 29-06-2017 que contrata a Carlos Montino Carrasco, para la ejecución del Eje Ongolmo II, entre Av. Los Carreras y Diagonal Pedro Aguirre Cerda, por un monto de M$563.000"/>
    <n v="0"/>
    <n v="0"/>
    <n v="0"/>
    <n v="0"/>
    <n v="3657"/>
    <n v="2852607"/>
    <n v="0"/>
    <n v="0"/>
    <n v="0"/>
    <n v="0"/>
    <n v="2856264"/>
    <s v="El gasto se ejecuto de la siguiente manera:_x000a_Año 2016:_x000a_Gastos Administrativos: M$2.727.-_x000a_Obras Civiles: M$20.831.-_x000a_Año 2017:_x000a_Gastos Administrativos: M$429.-_x000a_Obras Civiles: M$2.725.327.-_x000a_Año 2018:_x000a_Gastos Administrativos: M$500.-_x000a_Obras Civiles: M$106.448.-"/>
    <n v="0"/>
    <x v="1"/>
    <n v="0"/>
    <n v="0"/>
    <n v="0"/>
    <n v="0"/>
    <n v="3157"/>
    <n v="2853107"/>
    <n v="0"/>
    <n v="0"/>
    <n v="0"/>
    <n v="0"/>
    <n v="2856264"/>
    <n v="0"/>
    <n v="0"/>
    <n v="0"/>
    <n v="0"/>
    <n v="3322"/>
    <n v="2925149"/>
    <n v="0"/>
    <n v="0"/>
    <n v="0"/>
    <n v="0"/>
    <n v="2928471"/>
    <s v=""/>
    <n v="149203"/>
    <n v="0"/>
    <n v="0"/>
    <n v="0"/>
    <n v="4388"/>
    <n v="2993972"/>
    <n v="0"/>
    <n v="0"/>
    <n v="0"/>
    <n v="0"/>
    <n v="3147563"/>
    <n v="0"/>
    <n v="0"/>
    <n v="0"/>
    <n v="0"/>
    <n v="0"/>
    <n v="3823"/>
    <n v="2935363"/>
    <n v="0"/>
    <n v="0"/>
    <n v="0"/>
    <n v="0"/>
    <n v="2939186"/>
    <n v="0"/>
    <n v="0"/>
    <n v="0"/>
    <n v="0"/>
    <n v="3823"/>
    <n v="2924649"/>
    <n v="0"/>
    <n v="0"/>
    <n v="0"/>
    <n v="0"/>
    <n v="2928472"/>
    <n v="-6.6202646301281369"/>
    <n v="-6.9606549575020438"/>
    <n v="-2.3154191154760251"/>
    <n v="-0.36452269437864393"/>
    <m/>
    <n v="276.27094339622641"/>
    <n v="275.91028301886791"/>
    <s v="Los montos contratados y costos reales del proyecto no tuvieron variaciones significativas respecto al monto originalmente recomendado.  El proyecto no efectuó gasto asociado al ítem de consultorias. Se actualiza el gasto administrativo en base al año ejecutado el gasto ( año 2016, 2017 y 2018). De acuerdo a esto, el gasto fue un 12,88% menos del valor recomendado. Este ítem es poco significativo en el monto total del proyecto. En este item, el costo real fue igual al monto contratado._x000a_En el ítem de obras civiles, se actualizan los montos contratados y sus modificaciones, en moneda año 2018, en base al año del contrato, que van desde el año 2016 al año 2018.  De acuerdo a esto, se observa que este monto es inferior en un 1,96%  en relación a lo recomendado, lo que se considera como poco significativa esta variación._x000a_Se actualizan también los costos reales en base al año de ejecución del gasto, lo que nos arroja una diferencia de -0,36% entre el monto gastado y lo contratado._x000a_El proyecto no tuvo reevalauciones, pero si modificaciones inferiores al 10%, que corresponden a ajustes en terreno para mejorar la etapa de operación del proyecto. Se contemplan aumentos y disminuciones de obras, obras extraordinarios y supresiones de obras. Entre ellas, modificaciones en obras de aguas lluvias, modificaciones en sistemas de riego, nivelaciones de cámaras, reposición de aceras, etc."/>
    <s v="Variación de 0 a +-10%"/>
    <s v="Variación de 0 a +-10%"/>
    <s v="Grande"/>
    <s v="Grande"/>
    <s v="ERIC PEREZ GUTIERREZ"/>
    <x v="40"/>
    <s v=" "/>
    <s v=""/>
    <s v="LOURDES VELEZ"/>
    <s v="DEPARTAMENTO DE ESTUDIOS - MDS"/>
    <s v="SI"/>
    <n v="3147563"/>
    <n v="169818"/>
    <n v="5.3952216365486567"/>
    <s v="Res. 124 del 27-10-2016 que contrata a Luis Estrada Recabarren, para la ejecución del eje O´higgins, eje Tucapel - Barros Arana - Castellón y Eje Diagonal._x000a_        Res. 3319 del 15-09-2017 que aprueba Obras Extraordinarias por M$39.652, Aumentos de Obra por M$30.061, Disminuciones de Obra por M$6.872 y Supresiones de Obra por M$12.106 por construcción de sumideros, Pintado de calzada con poliurea en azul en cruce de calles, Modificación Isla Avda. padre Hurtado/O´Higgins, Empalme Ciclorruta en calle Ongolmo esquina Calle Barros Arana, Pintado Soleras amarillas y Letreros No estacionar, Vertederos lateral en calles Transversales, Eliminación zonas de estacionamiento frente a la entidad Coopercarab, Cabezas de soleras en Hormigón, hitos verticales color naranja._x000a_Res. 3861 del 02-11-2016 que contrata a Constructora Mayor Ltda., para la ejecución del Eje Manuel Rodriguez _x000a_         Res. 942 del 21-03-2017 que aprueba Supresiones de Obras por M$361, Disminuciones de Obras por M$408, aumentos de Obras por M$1.416 y Obras Extraordinarias por M$6.368 para  incorporar sumideros,aumentar el numero de rebajes peatonales, reemplazar aspersores y tuberías del sistema de riego. _x000a_Res. 10 del 21-02-2017 que contrata a Constructora B &amp; F S.A., para la ejecución del eje Chacabuco/ Roosvelt/ Juan Bosco._x000a_        Res. 2922 del 17-08-17 que aprueba aumentos de obra por M$673 y Obras extraordinarias por M$1.763, para implementar medidas que mitiguen las molestias y que mantengan controlada la congestión vehicular._x000a_        Res. 3866 del 30-10-2017 que aprueba Supresiones de Obra por M$53.528 y Obras extraordinarias por M$61.679 por cambios en el tipo de segregador._x000a_        Res. 4775 del 29-12-2017 que aprueba Aumentos de Obra por M$33.597,  Obras Extraordinarias por M$9.275 y Disminuciones de Obra por M$8.064 para corregir sumidero emplazado en calle Roosvelt frente a Pelantaro en mal estado, cuerpo sumidero en albañilería, lineas soleras desfasadas, aposamiento Aguas Lluvias en paraderos, canal de aguas lluvias dañadas._x000a_Res. 1125 del 04-04-2017 que contrata a Comercial Industrial Santa Olga Ltda., para la ejecución del Eje Ongolmo I, entre Av. Manuel Rodriguez y Av. Los Carreras._x000a_        Res. 3603 del 06-10-17 que aprueba Supresiones de Obras por M$8.382 y Obras Extraordinarias por $15.660 por cambios en el tipo de segregador._x000a_        Res. 4312 del 29-11-17 que aprueba disminuciones de obra por M$4.472 y aumentos de obras por M$33.551 para solucionar problemas técnicos que afectarían el buen funcionamiento de la obra una vez terminadas, como Traslado de postes, ejecutar sumideros, rehacer calzadas en mal estado, nivelación de cámaras y niveles de baldosas, mejoras en las demarcaciones según solicitudes del municipio._x000a_        Res. 4729 del 28-12-17 que aprueba Obras Extraordinarias por M$5.069 para ejecución de aceras, construcción de sumidero, incorporación de señalética vehícular. _x000a_Res. 37 del 29-06-2017 que contrata a Carlos Montino Carrasco, para la ejecución del Eje Ongolmo II, entre Av. Los Carreras y Diagonal Pedro Aguirre Cerda._x000a_        Res. 671 del 01-03-18 que aprueba Aumentos de Obras por M$33.238, Obras Extraordinarias por M$8.735, Disminuciones de Obra por M$15.536 y Supresiones de Obra por M$1.090 para realizar mejoras al contrato tales como rehacer aceras aumentándoles la pendiente, cambios en la señaléticas y demarcación vehícular, instalación de poste, colación de bolardos Tipo 1."/>
    <x v="0"/>
    <s v="NO"/>
    <m/>
    <m/>
    <m/>
    <m/>
    <s v="El ítem de obras civiles presenta modificaciones menores al 10%, que corresponde a ajustes en terreno para mejorar la etapa de operación del proyecto. Se contemplan aumentos y disminuciones de obras, obras extraordinarios y supresiones de obras. Entre ellas, modificaciones en obras de aguas lluvias, modificaciones en sistemas de riego, nivelaciones de cámaras, reposición de aceras, etc."/>
    <x v="0"/>
    <s v="VAN SOCIAL"/>
    <n v="434737"/>
    <n v="482792"/>
    <n v="11.053809544621229"/>
    <x v="2"/>
    <s v=""/>
    <m/>
    <m/>
    <m/>
    <s v="El indicador económico considerado en la recomendación favorable fue el VAN Social.  La variación entre el VAN Real y el original alcanza al 11,05%, el que se explica por el menor costo real en relación al monto recomendado."/>
    <x v="1"/>
    <s v="El proyecto se ejecuta con variaciones significativas  en el plazo de ejecución, el cual se explica por aumentos de obras pero principalmente por la modalidad de ejecución, dado que es proyecto se licito por partes, lo que significo 5 contratos de ejecución de obras.  Entre el primer y ultimo contrato, transcurrieron 8 meses, que corresponde al 70% del plazo recomendado. _x000a_El monto contratado y gastado, presenta una diferencia poco significativa en relación a lo recomendado en el ítem de obras civiles ( menor al 2%), que es esperable para este tipo de iniciativas.  El ítem de consultoria, no fue contratado y no ejecuto gasto. El proyecto no tuvo reevaluaciones, pero si modificaciones inferiores al 10%, que corresponden a ajustes en terreno para mejorar la etapa de operación del proyecto._x000a_La magnitud del proyecto no presenta variaciones, dado que se contrataron las obras que fueron recomendados y las modificaciones menores al 10%, no afectaron esta magnitud, mas bien corresponden a mejoras para un buen funcionamiento del proyecto. Se construyen los 10600 metros lineales del proyecto estipulados originalmente. _x000a_El indicador de rentabilidad  mejora en un 11%, fundamentado en la menor inversión requerida para materializar el proyecto._x000a_Finalmente, el proyecto tiene buen recibimiento por parte de los peatones y ciclistas del sector, ya que en el caso de los rodados cuentan con una vía exclusiva para el tránsito y segregando al peatón exclusivamente a la acera, consiguiendo mayor seguridad en sus desplazamientos para los involucrados."/>
    <s v="HAROLD YEVENES S."/>
    <s v="SEREMI DE DESARROLLO SOCIAL REGION DEL BIO BIO"/>
    <s v="LOURDES VELEZ"/>
    <s v="DEPARTAMENTO DE ESTUDIOS - MDS"/>
  </r>
  <r>
    <s v="30429022-0"/>
    <s v="CONSTRUCCION SERVICIO DE URGENCIA SAR LOS ALAMOS"/>
    <x v="2"/>
    <x v="2"/>
    <s v="ARAUCO"/>
    <s v="LOS ALAMOS"/>
    <s v="8 - REGION DEL BIO BIO"/>
    <x v="1"/>
    <x v="1"/>
    <x v="2"/>
    <x v="0"/>
    <x v="0"/>
    <s v="MINISTERIO DE SALUD"/>
    <s v="MINISTERIO DE SALUD"/>
    <s v="MINISTERIO"/>
    <s v="FINALIZADO"/>
    <x v="0"/>
    <s v="PERFIL"/>
    <s v="REFORZAR LA RESOLUCIÓN DE LA RED DE URGENCIA PARA MEJORAR EL ACCESO Y OPORTUNIDAD DE LA ATENCIÓN PRIMARIA, DE ACUERDO A ESTÁNDARES DE CALIDAD Y EQUIDAD"/>
    <s v=""/>
    <n v="23252"/>
    <s v=" "/>
    <s v=" "/>
    <s v=" "/>
    <n v="5"/>
    <n v="14"/>
    <s v="En consultorias, corresponde la contratación de profesional AITO, Revisor independiente y Revisor de calculo Estructural hasta la finalización de obras civiles"/>
    <n v="179.99999999999997"/>
    <n v="4"/>
    <n v="14"/>
    <s v="La variación de los plazos  en la ejecución de la compra de equipamiento se debe a que las obras se terminaron de ejecutar en mayo del 2018"/>
    <n v="250"/>
    <n v="5"/>
    <n v="3"/>
    <s v="La variación de los plazos  en la ejecución de la compra de equipos se debe a que las obras se terminaron de ejecutar en mayo del 2018"/>
    <n v="-40"/>
    <m/>
    <m/>
    <m/>
    <m/>
    <m/>
    <m/>
    <m/>
    <m/>
    <n v="6"/>
    <n v="11"/>
    <s v="Las ampliaciones de plazos fueron 3:_x000a_1.-Primer  aumento de obra respecto a mejoramiento de terreno, este item no estaba considerado en el proyecto original. esto nos llevo a un aumento de obras. Esta asociado a la resolución exenta N°3864 del 20-12-2017, para el pago. El monto del aumento es M$59.263_x000a_2.-Primer Aumento  de plazo, (65 días), este es a raíz del mejoramiento de terreno. Resolución exenta N°2955 del 05-10-2017._x000a_3.- Segundo aumento de plazo, (53 días) modificaciones de obra resolución exenta N°3776 del 07-12-2017._x000a_3.- Tercer aumento de plazo,(30 días),  modificaciones de obras, resolución exenta N°147 del 31-01-2018."/>
    <n v="83.333333333333329"/>
    <s v="Variación del 50% al 100%"/>
    <n v="3"/>
    <n v="148"/>
    <m/>
    <m/>
    <m/>
    <m/>
    <m/>
    <m/>
    <m/>
    <m/>
    <m/>
    <m/>
    <m/>
    <m/>
    <n v="6"/>
    <n v="6"/>
    <n v="17"/>
    <n v="17"/>
    <n v="0"/>
    <s v="Las diferencias que se generaron fueron debido al aumento de obras, obras extaordinarias, lo que conlleva a un aumento de plazo."/>
    <n v="183.33333333333334"/>
    <n v="183.33333333333334"/>
    <s v="El proyecto se ejecutó en un plazo total de 17 meses, un 183,33% sobre el plazo total recomendado. El mayor plazo de ejecución se debe a aumentos en el plazo en obras civiles. El plazo del contrato original correspondía a 6 meses, igual plazo aprobado en la evaluación ex ante. La unidad técnica otorga una serie de aumentos de plazo al contratista por modificaciones al proyecto aprobado llegando a 14 meses._x000a_Los plazos de adquisición de equipos y equipamiento se observa un mala gestión del Servicio de Salud Arauco que se ve reflejado en unos plazos sobre dimensionados   "/>
    <s v="Variación &gt; al 100%"/>
    <s v="Dos Años"/>
    <s v="10/04/2017"/>
    <n v="1012087"/>
    <n v="0"/>
    <n v="1012087"/>
    <n v="846761"/>
    <n v="165326"/>
    <s v="Con fecha 30 de diciembre del 2016, se realiza el contrato de ejecución de obras, con la empresa Servicios y Construcciones Trinjos Limitada. RUT 76.145.126-K. por $ 818.572.206. plazo 180 dias corridos."/>
    <s v="BIP &gt; SIGFE"/>
    <x v="1"/>
    <n v="485"/>
    <n v="534"/>
    <n v="110.10309278350516"/>
    <s v="La génesis del proyecto fue cuando se determino la superficie final, esta diferencia esta dada principalmente por la necesidad de interconectar el nuevo edificio con las instalaciones existentes, tratándose principalmente de circulaciones, no hubo variaciones de recintos con respecto al PMA."/>
    <s v="Los metros cuadrados adicionales corresponde a la superficie requerida para dar continuidad entre el Cesfam existente y el SAR "/>
    <x v="0"/>
    <s v="Observaciones de índole de arquitectura en las cuales, tales como reubicar dispensadores de jabon y toalla, repasar sellos sobre marcos de espejos, ajustar seguros interiores de quincalleria en puerta, ajustar fijacion de negatoscopio etc."/>
    <s v="28/05/2018"/>
    <s v="Esta en proceso de pos venta. El que debería estar resuelto al 05 de septiembre del 2019, fecha de vigencia de la boleta de garantía._x000a_."/>
    <s v=""/>
    <s v="SI"/>
    <s v="13/12/2018"/>
    <s v=""/>
    <s v=""/>
    <x v="0"/>
    <s v=""/>
    <s v="LUZ GONZALEZ REYES"/>
    <x v="122"/>
    <s v=" "/>
    <s v=""/>
    <s v="LOURDES VELEZ"/>
    <s v="DEPARTAMENTO DE ESTUDIOS - MDS"/>
    <s v="04/05/2016"/>
    <s v="04/05/2016"/>
    <n v="0"/>
    <s v="16/12/2016"/>
    <n v="226"/>
    <s v="NA"/>
    <n v="0"/>
    <s v="30/12/2016"/>
    <n v="14"/>
    <s v="30/12/2016"/>
    <n v="14"/>
    <s v="10/04/2017"/>
    <n v="101"/>
    <s v="07/06/2017"/>
    <n v="58"/>
    <n v="399"/>
    <n v="399"/>
    <s v="N° 3 los 226 días de la creación de asignación presupuestaria que da origen a la ejecución de compra de equipo y equipamiento. _x000a_N° 8 los 142 dias del primer gasto de obras civil, se debe que llegaron las remesas en esa fecha."/>
    <s v="A PAGO CONTRA RECEPCION"/>
    <n v="1"/>
    <s v=""/>
    <s v=""/>
    <s v=""/>
    <s v=""/>
    <s v=""/>
    <s v=""/>
    <s v="SI"/>
    <s v="SERVICIO"/>
    <s v="EL PROYECTO SE PRESENTA DESDE LA ETAPA DE PERFIL A EJECUCIÓN, DE ACUERDO A LO CONTEMPLADO EN ORDN°465 DE 10 DE FEBRERO DE 2015 DEL MINISTERIO DE DESARROLLO SOCIAL Y DEL MINISTERIO DE SALUD"/>
    <n v="29366"/>
    <n v="21623"/>
    <n v="189760"/>
    <n v="0"/>
    <n v="0"/>
    <n v="715675"/>
    <n v="0"/>
    <n v="0"/>
    <n v="0"/>
    <n v="0"/>
    <n v="956424"/>
    <n v="29366"/>
    <n v="21623"/>
    <n v="189760"/>
    <n v="0"/>
    <n v="0"/>
    <n v="715675"/>
    <n v="0"/>
    <n v="0"/>
    <n v="0"/>
    <n v="0"/>
    <n v="956424"/>
    <s v="SIN OBSERVACIONES"/>
    <n v="38242"/>
    <n v="21782"/>
    <n v="200665"/>
    <n v="0"/>
    <n v="0"/>
    <n v="877835"/>
    <n v="0"/>
    <n v="0"/>
    <n v="0"/>
    <n v="0"/>
    <n v="1138524"/>
    <s v="Obras Civiles tuvo un aumento de obras extraordinarias por $ 59.263.057 el 28 de diciembre del 2017"/>
    <n v="38242"/>
    <n v="21782"/>
    <n v="200665"/>
    <n v="0"/>
    <n v="0"/>
    <n v="875120"/>
    <n v="0"/>
    <n v="0"/>
    <n v="0"/>
    <n v="0"/>
    <n v="1135809"/>
    <s v="Obras Civiles tuvo un aumento de obras extraordinarias por $ 59.263.057 el 28 de diciembre del 2017, _x000a_Falta regularización en el SIGFE los anticipos y retenciones efectuados al contrato._x000a_Falta regularización en el SIGFE Consultorias,  equipo y equipamientos."/>
    <n v="289048"/>
    <x v="0"/>
    <n v="16990"/>
    <n v="18731"/>
    <n v="179791"/>
    <n v="0"/>
    <n v="0"/>
    <n v="631249"/>
    <n v="0"/>
    <n v="0"/>
    <n v="0"/>
    <n v="0"/>
    <n v="846761"/>
    <n v="17572"/>
    <n v="19736"/>
    <n v="184959"/>
    <n v="0"/>
    <n v="0"/>
    <n v="639615"/>
    <n v="0"/>
    <n v="0"/>
    <n v="0"/>
    <n v="0"/>
    <n v="861882"/>
    <s v=""/>
    <n v="34563"/>
    <n v="25450"/>
    <n v="223343"/>
    <n v="0"/>
    <n v="0"/>
    <n v="842335"/>
    <n v="0"/>
    <n v="0"/>
    <n v="0"/>
    <n v="0"/>
    <n v="1125691"/>
    <n v="1125685"/>
    <n v="15405"/>
    <n v="19735"/>
    <n v="184959"/>
    <n v="0"/>
    <n v="0"/>
    <n v="925854"/>
    <n v="0"/>
    <n v="0"/>
    <n v="0"/>
    <n v="0"/>
    <n v="1145953"/>
    <n v="17569"/>
    <n v="19735"/>
    <n v="184960"/>
    <n v="0"/>
    <n v="0"/>
    <n v="886201"/>
    <n v="0"/>
    <n v="0"/>
    <n v="0"/>
    <n v="0"/>
    <n v="1108465"/>
    <n v="1.7999610905657049"/>
    <n v="-1.530260080252932"/>
    <n v="5.2076667834056511"/>
    <n v="-3.2713383533181539"/>
    <n v="-1.5297352278834664"/>
    <n v="2075.7771535580523"/>
    <n v="1659.5524344569289"/>
    <s v="No hay modificaciones mayores en el monto total del proyecto entre la evaluación exante y en el proceso de ejecución. Pero dentro de los ítems se presenta variaciones significativas, como el ítem de consultorías que la ejecución corresponde a la mitad de lo aprobado. La unidad técnica no da información del bajo gasto en este ítem. Las consultorías correspondían a los recursos para financiar tanto el término del diseño (especialidades) como para pagar el seguimiento de la obra.    _x000a_El proyecto tuvo dos reevaluaciones. La primera corresponde a modificar la materialidad del proyecto en la descripción de la etapa en la ficha IDI. La segunda corresponde a la solicitud de adquirir  una ambulancia, la que fue rechazada.  Por lo tanto, en las dos revaluaciones no se modificaron los montos inicialmente aprobados en ninguno de los ítems._x000a_Existió una modificación inferior al 10% por modificaciones de contratos por mejoramiento de suelo."/>
    <s v="Variación de 0 a +-10%"/>
    <s v="Variación de 0 a +-10%"/>
    <s v="Mediano"/>
    <s v="Grande"/>
    <s v="LUZ GONZALEZ REYES"/>
    <x v="1"/>
    <s v=" "/>
    <s v=""/>
    <s v="LOURDES VELEZ"/>
    <s v="DEPARTAMENTO DE ESTUDIOS - MDS"/>
    <s v="SI"/>
    <n v="1125691"/>
    <n v="59263"/>
    <n v="5.2645885949163667"/>
    <s v="El aumento de obras genero aumento del presupuesto moneda 2017"/>
    <x v="0"/>
    <s v="SI"/>
    <n v="2"/>
    <n v="1125685"/>
    <n v="1125685"/>
    <n v="0"/>
    <s v=" Se presenta dos revaluaciones al proyecto, la primera corresponde a modificar la materialidad del proyecto en la descripción de la etapa en la ficha IDI. La segunda corresponde a la solicitud de adquirir  una ambulancia, la que fue rechazada.  Por lo tanto, en las dos revaluaciones no se modificaron los montos inicialmente aprobados en ninguno de los ítems "/>
    <x v="1"/>
    <s v="COSTO EQUIVALENTE POR ATENCION"/>
    <n v="19"/>
    <n v="19"/>
    <n v="0"/>
    <x v="1"/>
    <s v=""/>
    <m/>
    <m/>
    <m/>
    <s v="No hay variaciones significativos en los paramentos utilizados para el calculo de CAE por atención  "/>
    <x v="1"/>
    <s v="EL mayor plazo de ejecución se ve principalmente reflejado por aumentos en el plazo en obras civiles. El plazo del contrato original correspondía a 6 meses, igual plazo aprobado en la evaluación ex ante. La unidad técnica otorga una serie de aumentos de plazo al contratista por modificaciones al proyecto aprobado llegando a 14 meses._x000a_Los plazos de adquisición de equipos y equipamiento se observa un mala gestión del Servicio de Salud Arauco que se ve reflejado en unos plazos sobredimencionados  _x000a_En relación a los montos y magnitudes del proyecto se desarrollaron en los parámetros normales de acuerdo a lo aprobado.   _x000a_El proyecto tuvo dos reevaluaciones que no modificaron significativamente los costos y una modificación inferior al 10% para el mejoramiento de los suelos de la edificación."/>
    <s v="EDGARDO MUÑOZ BENAVENTE"/>
    <s v="SEREMI DE DESARROLLO SOCIAL REGION DEL BIO BIO"/>
    <s v="LOURDES VELEZ"/>
    <s v="DEPARTAMENTO DE ESTUDIOS - MDS"/>
  </r>
  <r>
    <s v="30317622-0"/>
    <s v="CONSTRUCCION SOLUCIONES ELÉCTRICAS CUENCA GRAL. CARRERA"/>
    <x v="14"/>
    <x v="14"/>
    <s v="GENERAL CARRERA"/>
    <s v=""/>
    <s v="11 - REGION DE AISEN DEL GENERAL CARLOS IBAÑEZ DEL CAMPO"/>
    <x v="8"/>
    <x v="29"/>
    <x v="58"/>
    <x v="1"/>
    <x v="1"/>
    <s v="GOBIERNO REGIONAL - REGION DE AISEN DEL GENERAL CARLOS IBAÑEZ DEL CAMPO"/>
    <s v="GOBIERNO REGIONAL"/>
    <s v="GOBIERNO REGIONAL"/>
    <s v="FINALIZADO"/>
    <x v="0"/>
    <s v="PERFIL"/>
    <s v="ESTE PROYECTO SE PRESENTA EN EL CONTEXTO DEL PLAN MARCO DE DESARROLLO TERRITORIAL, PROGRAMA_x000a_DE INFRAESTRUCTURA RURAL PARA EL DESARROLLO TERRITORIAL, DE LA SUBSECRETARIA DE DESARROLLO_x000a_REGIONAL, EN ACUERDO CON EL GOBIERNO REGIONAL DE AYSEN PARA FAVORECER ACTIVIDADES PRODUCTIVAS_x000a_DE SECTORES RURALES."/>
    <s v="ESTE PROYECTO CONSIDERA LA CONSTRUCCIÓN DE 16 SOLUCIONES INDIVIDUALES DE ELECTRIFICACIÓN CON SISTEMA DE GENERACIÓN FOTOVOLTAICO EN SECTORES RURALES COMO LAGO PLOMO, PATO RARO, LAGO BERTRAND Y CAMINO BAHÍA EXPLORADORES._x000a_CADA SOLUCIÓN INDIVIDUAL CONTEMPLA LA INSTALACIÓN DE: _x000a_- SISTEMA FOTOVOLTAICO DE 1800WP._x000a_- INVERSOR 24V- 1800W_x000a_- BANCO DE BATERÍAS 520AH, 24V.  SE UTILIZARÁN BATERÍAS TIPO VRLA (VALVE-REGULATED-LEAD-ACID) EN ARREGLO DE 12 BATERÍAS DE 2VOLT CADA UNA. _x000a_- REGULADOR DE CARGA 150/85A_x000a_- LÁMPARAS EFICIENTES LED 5W-220AC_x000a_- ESTRUCTURA DE MONTAJE Y CIERRE PERIMETRAL._x000a_- INSTALACIÓN ELÉCTRICA INTERIOR (4 ENCHUFES Y 4 CENTROS DE LUZ)_x000a_- INSTALACIÓN DEL SISTEMA ENERGÉTICO_x000a_- CASETA PARA BATERÍAS Y EQUIPOS."/>
    <n v="0"/>
    <s v="P.I.R.D.T."/>
    <s v="PLAN MARCO DESARROLLO TERRITORIAL"/>
    <s v=" "/>
    <m/>
    <m/>
    <m/>
    <m/>
    <m/>
    <m/>
    <m/>
    <m/>
    <n v="7"/>
    <n v="9"/>
    <s v="La ejecución del proyecto era de una alta complejidad logística,  debido a la alta dispersión de las viviendas y en lo que respecta a la accesibilidad de un número importante de viviendas en las cuales se debían implementar las soluciones fotovoltaicas. Se incrementa en 2 nuevas soluciones el número de soluciones a ejecutarse. Debido a esta situación las obras se paralizaron a partir del 16 de febrero de 2018 y hasta el 25 de julio de 2018, reanudándose en esta fecha los plazos y agregándose 30 días más de plazo, esto según Resolución Exenta N° 1093, de fecha 25 de julio de 2018. "/>
    <n v="28.57142857142858"/>
    <m/>
    <m/>
    <m/>
    <m/>
    <n v="9"/>
    <n v="1"/>
    <s v="Plazo inicial contractual: 89 días a partir del 20-11-2017 y hasta el 17 de febrero de 2018._x000a_Suspensión de plazo: desde el 16 de febrero de 2018 y hasta el 25 de julio de 2018, por análisis para la incorporación de 2 nuevos beneficiarios al proyecto._x000a_Reanuda y Aumento de Plazo: 30 días de aumento de plazo: desde el 25 de julio de 2018 y hasta el 25-8-2018, Res. Ex. N°1093 de fecha 25 de julio de 2018, para la ejecución de obras de 2 nuevos beneficiarios al proyecto._x000a_Fecha de término del contrato: 25 de agosto de 2018."/>
    <n v="-88.888888888888886"/>
    <n v="9"/>
    <n v="9"/>
    <s v="En el proceso de licitación se estableció un plazo menor para la ejecución de las obras civiles, teniendo en cuenta la magnitud del proyecto y la accesibilidad a las diferentes viviendas del proyecto, lo que permitía realizar estas obras dentro de un plazo menor al estimado en la etapa de formulación de este proyecto, sin embargo la solicitud de aumento de obra para 2 nuevos beneficiarios extendió el tiempo de ejecución, resultando finalmente coincidente con el plazo recomendado._x000a_Plazo inicial contractual: 89 días a partir del 20-11-2017 y hasta el 17 de febrero de 2018._x000a_Suspensión de plazo: desde el 16 de febrero de 2018 y hasta el 25 de julio de 2018, por análisis para la incorporación de 2 nuevos beneficiarios al proyecto._x000a_Reanuda y Aumento de Plazo: 30 días de aumento de plazo: desde el 25 de julio de 2018 y hasta el 25-8-2018, Res. Ex. N°1093 de fecha 25 de julio de 2018, para la ejecución de obras de 2 nuevos beneficiarios al proyecto._x000a_Fecha de término del contrato: 25 de agosto de 2018."/>
    <n v="0"/>
    <s v="Sin variación"/>
    <n v="1"/>
    <n v="30"/>
    <m/>
    <m/>
    <m/>
    <m/>
    <m/>
    <m/>
    <m/>
    <m/>
    <m/>
    <m/>
    <m/>
    <m/>
    <n v="9"/>
    <n v="9"/>
    <n v="9"/>
    <n v="9"/>
    <n v="0"/>
    <s v="No existieron diferencias entre el plazo real y el recomendado."/>
    <n v="0"/>
    <n v="0"/>
    <s v="ORIGINALMENTE SE CONTEMPLÓ UN PLAZO DE 3 MESES, PERO EN EL TRANSCURSO DE LA EJECUCIÓN SE AGREGARON 2 NUEVOS BENEFICIARIOS, SITUACIÓN QUE HIZO NECESARIO MODIFICAR EL CONTRATO Y AUMENTAR EN 1 MES EL PLAZO PARA INSTALAR LOS SISTEMAS FOTOVOLTAICOS EN LAS VIVIENDAS QUE SE AGREGARON AL PROYECTO. EN TÉRMINOS ESTRICTOS,  POR AUMENTO DE OBRAS, SE AUTORIZÓ ESTE PLAZO ADICIONAL DE 30 DÍAS Y EL TRABAJO SE EJECUTÓ DENTRO DEL PLAZO EXTENDIDO. DE POR MEDIO Y MIENTRAS SE AUTORIZABA EL AUMENTO DE OBRAS, DESDE EL 16 DE FEBRERO HASTA EL 28 DE JULIO, LAS OBRAS ESTUVIERON SUSPENDIDAS POR CINCO MESES._x000a_CABE MENCIONAR QUE La ejecución del proyecto era de una alta complejidad logística,  debido a la alta dispersión de las viviendas y en lo que respecta a la accesibilidad de un número importante de viviendas en las cuales se debían implementar las soluciones fotovoltaicas."/>
    <s v="Sin variación"/>
    <s v="Un año"/>
    <s v="20/11/2017"/>
    <n v="222062"/>
    <n v="3793"/>
    <n v="225855"/>
    <n v="3793"/>
    <n v="222062"/>
    <s v="Contrato Original                   =         $201.875.454, aprobado por Resolución Exenta N° 1.522 de fecha 26 de octubre de 2017._x000a__x000a_Modificación de Contrato: Aumento de obra por $20.186.927, aprobado por Resolución Exenta N°1.093 de fecha 25 de julio de 2018. Incorpora 2 nuevas soluciones fotovoltaicas e incrementa el plazo en 30 días._x000a__x000a_Las obras fueron financiadas con recursos del FNDR."/>
    <s v="BIP &gt; SIGFE"/>
    <x v="8"/>
    <n v="16"/>
    <n v="18"/>
    <n v="112.5"/>
    <s v="La magnitud recomendad fueron 16 soluciones fotovoltaicas individuales para viviendas rurales y se ejecutaron 18 soluciones fotovoltaicas individuales para viviendas rurales. Lo anterior debido a un aumento de obras ejecutado al proyecto."/>
    <s v="ORIGINALMENTE SE RECOMENDÓ LA INSTALACIÓN DE 16 SISTEMAS FOTOVOLTAICOS (UNO POR VIVIENDA). SIN EMBARGO, DURANTE LA EJECUCIÓN DEL PROYECTO, SE AGREGARON DOS VIVIENDAS QUE ORIGINALMENTE NO ESTABAN CONSIDERADAS, RAZÓN POR LA CUAL LA MAGNITUD FINAL DE LAS OBRAS REALIZADAS FUE DE 18 SISTEMAS FOTOVOLTAICOS."/>
    <x v="0"/>
    <s v="Se realiza el día 08 de noviembre de 2018, por medio de una comisión integrada por 3 profesionales del Gobierno Regional de Aysén, mandatados por Resolución Exenta N°1.316 de fecha 06 de septiembre de 2018. La comisión recepciona conforme las obras mandatadas sin observaciones."/>
    <s v="08/11/2018"/>
    <s v="Pendiente: Se debe realizar 1 año posterior a la recepción Provisoria."/>
    <s v=""/>
    <s v="SI"/>
    <s v="23/08/2018"/>
    <s v="No se ha tenido conocimiento de anomalías en la operación de estas soluciones fotovoltaicas."/>
    <s v=""/>
    <x v="0"/>
    <s v="Los pobladores en su gran mayoría han manifestado que estas soluciones fotovoltaicas han cumplido y superado las expectativas que ellos tenían en este tipo de soluciones de energía eléctrica para sus viviendas."/>
    <s v="JORGE VENEGAS CHAMORRO"/>
    <x v="88"/>
    <s v=" "/>
    <s v=""/>
    <s v="LOURDES VELEZ"/>
    <s v="DEPARTAMENTO DE ESTUDIOS - MDS"/>
    <s v="14/03/2017"/>
    <s v="14/03/2017"/>
    <n v="0"/>
    <s v="24/03/2017"/>
    <n v="10"/>
    <d v="2017-12-19T00:00:00"/>
    <n v="270"/>
    <s v="26/10/2017"/>
    <m/>
    <s v="26/10/2017"/>
    <m/>
    <s v="20/11/2017"/>
    <n v="25"/>
    <s v="24/09/2018"/>
    <n v="308"/>
    <n v="559"/>
    <n v="559"/>
    <s v="En el hito 4, se considera como fecha del primer gasto administrativo, la fecha del boucher bancario con los recursos solicitados a través de Memo. N° 285 de fecha 19 de diciembre de 2017. La diferencia se genera ya que la Unidad Técnica hizo la solicitud de dichos recursos con fecha 19 de diciembre de 2017._x000a_En el hito 5, se considera fecha de la Resolución N°1522 de fecha 26 de octubre de 2017, que aprueba contrato de Licitación Publica._x000a_En el hito 8, se considera la fecha del boucher bancario,  se cursa el único Estado de Pago solicitado a través de Memo. N° 295 de fecha 11 de septiembre de 2018, correspondiente a la Unidad Técnica."/>
    <s v="A SUMA ALZADA SIN REAJUSTE"/>
    <n v="1"/>
    <s v=""/>
    <s v=""/>
    <s v=""/>
    <s v=""/>
    <s v=""/>
    <s v=""/>
    <s v="SI"/>
    <s v="GOBERNACIÓN DE LA PROVINCIA GENERAL CARRERA."/>
    <s v="LA INICIATIVA FUE ELABORADA POR EL ENCARGADO DEL DEPARTAMENTO DE PLANES Y PROGRAMAS (DPP), FUNCIONARIO DEL GOBIERNO REGIONAL DE AYSÉN, DESTINADO A LA GOBERNACIÓN DE LA PROVINCIA GENERAL CARRERA."/>
    <n v="0"/>
    <n v="0"/>
    <n v="148189"/>
    <n v="0"/>
    <n v="4743"/>
    <n v="54599"/>
    <n v="0"/>
    <n v="0"/>
    <n v="0"/>
    <n v="0"/>
    <n v="207531"/>
    <n v="0"/>
    <n v="0"/>
    <n v="148189"/>
    <n v="0"/>
    <n v="4743"/>
    <n v="54599"/>
    <n v="0"/>
    <n v="0"/>
    <n v="0"/>
    <n v="0"/>
    <n v="207531"/>
    <s v="Sin observación"/>
    <n v="0"/>
    <n v="0"/>
    <n v="162106"/>
    <n v="0"/>
    <n v="3793"/>
    <n v="59956"/>
    <n v="0"/>
    <n v="0"/>
    <n v="0"/>
    <n v="0"/>
    <n v="225855"/>
    <s v="Res. Exenta N°1522 de fecha 26 de octubre de 2017, que aprueba contrato de licitación N°868-17-LQ17, por un monto de $201.875.454.-_x000a_Res. Exenta N°1093 de fecha 25 de julio de 2018, que aprueba modificación de contrato, por un monto de $20.186.927.-"/>
    <n v="0"/>
    <n v="0"/>
    <n v="162106"/>
    <n v="0"/>
    <n v="3793"/>
    <n v="59956"/>
    <n v="0"/>
    <n v="0"/>
    <n v="0"/>
    <n v="0"/>
    <n v="225855"/>
    <s v="GASTOS ADMINISTRATIVOS por un monto de $3.793.000, pagados con fecha 29-12-2017, folio SIGFE 2715. _x000a_Se cursa único Estado de Pago por un  monto $222.062.381.- pagado con fecha 24-09-2018, folio SIGFE 1999."/>
    <n v="222062"/>
    <x v="0"/>
    <n v="0"/>
    <n v="0"/>
    <n v="0"/>
    <n v="0"/>
    <n v="3793"/>
    <n v="0"/>
    <n v="0"/>
    <n v="0"/>
    <n v="0"/>
    <n v="0"/>
    <n v="3793"/>
    <n v="0"/>
    <n v="0"/>
    <n v="0"/>
    <n v="0"/>
    <n v="3891"/>
    <n v="0"/>
    <n v="0"/>
    <n v="0"/>
    <n v="0"/>
    <n v="0"/>
    <n v="3891"/>
    <s v="Proyecto  es formulado  considerando items obras civiles y equipos, sin embargo, este tipo de obras se ejecutan y se reciben por soluciones, lo que hace dificultoso hacer la separación de lo ejecutado vs Estados de Pago item Equipos y Estados de Pago Ítem Obras civiles."/>
    <n v="0"/>
    <n v="0"/>
    <n v="152042"/>
    <n v="0"/>
    <n v="4866"/>
    <n v="56019"/>
    <n v="0"/>
    <n v="0"/>
    <n v="0"/>
    <n v="0"/>
    <n v="212927"/>
    <n v="0"/>
    <n v="0"/>
    <n v="0"/>
    <n v="162106"/>
    <n v="0"/>
    <n v="3892"/>
    <n v="59956"/>
    <n v="0"/>
    <n v="0"/>
    <n v="0"/>
    <n v="0"/>
    <n v="225954"/>
    <n v="0"/>
    <n v="0"/>
    <n v="162106"/>
    <n v="0"/>
    <n v="3892"/>
    <n v="59956"/>
    <n v="0"/>
    <n v="0"/>
    <n v="0"/>
    <n v="0"/>
    <n v="225954"/>
    <n v="6.1180592409605161"/>
    <n v="6.1180592409605161"/>
    <n v="7.0279726521358832"/>
    <n v="0"/>
    <m/>
    <n v="12553"/>
    <n v="3330.8888888888887"/>
    <s v="SE PRODUJO UNA VARIACIÓN POR MAYORES GASTOS EN EQUIPOS Y OBRAS CIVILES; LO QUE SE ORIGINÓ DEBIDO A QUE DURANTE LA EJECUCIÓN DEL PROYECTO, SE AGREGARON DOS VIVIENDAS QUE NO ESTUVIERON CONSIDERADAS CUANDO SE FORMULÓ Y EVALUÓ EL PROYECTO. AÚN ASÍ LA VARIACIÓN DEL COSTO REAL RESPECTO DEL RECOMENDADO SE ENCUENTRA BAJO UN ACEPTABLE GRADO DE PREDICCIÓN QUE NO SUPERA EL +-10% DE VARIACIÓN."/>
    <s v="Variación de 0 a +-10%"/>
    <s v="Variación de 0 a +-10%"/>
    <s v="Pequeño"/>
    <s v="Pequeño"/>
    <s v="CONSTANZA OYARZUN FICA"/>
    <x v="26"/>
    <s v=" "/>
    <s v=""/>
    <s v="LOURDES VELEZ"/>
    <s v="DEPARTAMENTO DE ESTUDIOS - MDS"/>
    <s v="SI"/>
    <n v="223675"/>
    <n v="20187"/>
    <n v="9.0251480943332965"/>
    <s v="Aumento de obra por $20.186.927, aprobado por Resolución Exenta N°1.093 de fecha 25 de julio de 2018. Incorpora 2 nuevas soluciones fotovoltaicas a las 16 iniciales de este proyecto. Se expresa en moneda 2018."/>
    <x v="0"/>
    <s v="NO"/>
    <m/>
    <m/>
    <m/>
    <m/>
    <s v="EL PROYECTO NO TUVO REEVALUACIONES. SIN EMBARGO TUVO UN MAYOR GASTO DEBIDO A QUE DURANTE LA EJECUCIÓN SE INCORPORARON 2 VIVIENDAS QUE NO ESTUVIERON CONSIDERADAS CUANDO SE FORMULÓ Y RECOMENDÓ EL PROYECTO."/>
    <x v="0"/>
    <s v="VALOR ACTUALIZADO COSTOS INV. OPER. Y MANTEN."/>
    <n v="235227"/>
    <n v="258740"/>
    <n v="9.9958763237213422"/>
    <x v="2"/>
    <s v=""/>
    <m/>
    <m/>
    <m/>
    <s v="EL INDICADOR ECONÓMICO EX POST SE CALCULÓ CONSIDERANDO EL MAYOR COSTO REAL RESPECTO DEL RECOMENDADO, MODIFICANDO ASÍ EL MONTO DE INVERSIÓN INICIAL Y OBTENIÉNDOSE UN VAC MAYOR AL RECOMENDADO EN 10%   _x000a__x000a_EL VAC EX ANTE FUE M$ 235.227. _x000a_EL VAC EX POST FUE M$ 258.740."/>
    <x v="1"/>
    <s v="PESE A QUE FUE NECESARIO OTORGAR UN PLAZO ADICIONAL PARA EJECUTAR OBRAS QUE SE AGREGARON CUANDO EL PROYECTO SE ENCONTRABA EN EJECUCIÓN, COMO DE POR MEDIO HUBO UNA SUSPENSIÓN DEL PLAZO, EL TIEMPO REAL DE TRABAJO ESTUVO DENTRO DE LO ESTIMADO EN LA EVALUACIÓN EX ANTE._x000a_SE INSTALARON DOS SISTEMAS FOTOVOLTAICOS ADICIONALES A LO CONSIDERADO EN LA EVALUACIÓN EX ANTE, A UN COSTO RAZONABLE._x000a_Los pobladores en su gran mayoría han manifestado que estas soluciones fotovoltaicas han cumplido y superado las expectativas que ellos tenían en este tipo de soluciones de energía eléctrica para sus viviendas."/>
    <s v="MAX ANTONIO ALVAREZ NAVARRO"/>
    <s v="SEREMI DE DESARROLLO SOCIAL REGION DE AISEN DEL GENERAL CARLOS IBAÑEZ DEL CAMPO"/>
    <s v="LOURDES VELEZ"/>
    <s v="DEPARTAMENTO DE ESTUDIOS - MDS"/>
  </r>
  <r>
    <s v="30290174-0"/>
    <s v="CONSTRUCCION PARQUE ESTERO QUILQUE, LOS ANGELES"/>
    <x v="2"/>
    <x v="2"/>
    <s v="BIO BIO"/>
    <s v="LOS ANGELES"/>
    <s v="8 - REGION DEL BIO BIO"/>
    <x v="4"/>
    <x v="4"/>
    <x v="71"/>
    <x v="0"/>
    <x v="0"/>
    <s v="SERVICIO VIVIENDA Y URBANIZACION REGION DEL BIO BIO"/>
    <s v="MINISTERIO DE VIVIENDA Y URBANISMO"/>
    <s v="MINISTERIO"/>
    <s v="FINALIZADO"/>
    <x v="0"/>
    <s v="DISEÑO"/>
    <s v="ESTE PARQUE SE ENCUENTRA INCLUIDO DENTRO DEL PLAN CHILE AREA VERDE EL CUAL BUSCA AUMENTAR LAS AREAS RECREATIVAS Y DE ESPARCIMIENTO DISMINUYENDO LA CARENCIA DE AREAS VERDES POR HABITANTE EN EL PAIS"/>
    <s v="EL PARQUE ESTERO QUILQUE ESTÁ CONCEBIDO COMO UN ÁREA INTEGRADORA DE LA LOCALIDAD, YA QUE EN LA ACTUALIDAD ATRAVIESA GRAN PARTE DEL SECTOR PLANO DIVIDIÉNDOLO EN DOS, PARA ELLO EL DISEÑO PROPUSO RECUPERAR URBANÍSTICA Y ESTRATÉGICAMENTE LA RIBERA DEL ESTERO, CONFIGURANDO ÁREAS DE ESPARCIMIENTO Y RECREACIÓN Y ZONAS NATURALIZADAS PARA QUE LA DGA PUEDA TRABAJAR EN LA LIMPIEZA DEL CAUCE DEL ESTERO Y REALICE LAS OBRAS DE MEJORAMIENTO, SIN PERJUDICAR LAS OBRAS EJECUTADAS EN EL PARQUE, PERMITIENDO EL USO DE LOS ESPACIOS PÚBLICOS Y LA SEGURIDAD DE LAS VIVIENDAS QUE ENFRENTAN EL ESTERO. COSTANERA PEATONAL: 19585 M2; CICLOVÍAS: 3.689 M2; ÁREAS VERDES: 30.476 M2; ILUMINACIÓN PEATONAL: 700 UNIDADES; PAISAJISMO:1.173 UNIDADES; PAVIMENTOS: 142671 M2; JUEGOS INFANTILES: 110 UNIDADES. LO ANTERIOR ESTÁ PENSADO CON ACCESIBILIDAD UNIVERSAL PARA TODO EL PARQUE Y TODA LA INFRAESTRUCTURA PROPUESTA, CON MULTICANCHAS, CAMARINES Y BAÑOS. ESTA INICIATIVA MEJORARA LA CALIDAD DE VIDA DE LOS HABITANTES DEL SECTOR, ENTREGANDO UNA MAYOR CANTIDAD DE AREAS VERDES TIPO PARQUE, QUE EN LA ACTUALIDAD NO EXISTE; FAVORECIENDO EL ENCUENTRO DE LAS FAMILIAS Y MEJORANDO LA IMAGEN URBANA DE LA CIUDAD. LA CONSTRUCCION DE ESTE PARQUE VENDRA A SOLUCION EN PARTE LA CARENCIA DE AREAS VERDES DEL SECTOR, EL CUAL NO POSEE NINGUNA INFRAESTRUCTURA DE ESTE TIPO"/>
    <n v="209946"/>
    <s v=" "/>
    <s v=" "/>
    <s v=" "/>
    <n v="16"/>
    <n v="4"/>
    <s v="Res. 3517 del 03-10-2017 que contrata a Pedro Solar Baeza, para servicios personales de Ingeniero Constructor o Constructor Civil con duración hasta el 31-01-2018."/>
    <n v="-75"/>
    <m/>
    <m/>
    <m/>
    <m/>
    <m/>
    <m/>
    <s v=""/>
    <m/>
    <m/>
    <m/>
    <m/>
    <m/>
    <n v="16"/>
    <n v="16"/>
    <s v="El gasto se ejecutó entre los meses de Diciembre 2016 y Abril 2018."/>
    <n v="0"/>
    <n v="14"/>
    <n v="12"/>
    <s v="Res. 149 del 30-12-2016 que contrata a EBCO, para la Construcción del Parque Estero Quilque, Los Ángeles., con un plazo de ejecución de 360 días."/>
    <n v="-14.28571428571429"/>
    <s v="Variación de -30% a -0%"/>
    <s v="No hay"/>
    <s v="No hay"/>
    <m/>
    <m/>
    <m/>
    <m/>
    <m/>
    <m/>
    <m/>
    <m/>
    <m/>
    <m/>
    <m/>
    <m/>
    <n v="17"/>
    <n v="17"/>
    <n v="16"/>
    <n v="16"/>
    <n v="0"/>
    <s v="Las diferentes modificaciones de contrato que se realizaron en este proyecto, no necesitaron aumentos de plazos."/>
    <n v="-5.8823529411764719"/>
    <n v="-5.8823529411764719"/>
    <s v="El proyecto se ejecutó en un plazo total de 16 meses, un 5.88% menos del plazo total recomendado originalmente.  El contrato de la obra civil estipuló un plazo de ejecución de 360 días y sin aumentos de plazo. No obstante y de acuerdo a lo informado por la institución técnica, el plazo de ejecución se mantuvo dentro de lo proyectado, siendo levemente menor."/>
    <s v="Variación de -30% a -0%"/>
    <s v="Dos Años"/>
    <s v="13/03/2017"/>
    <n v="10209883"/>
    <n v="16023"/>
    <n v="10225906"/>
    <n v="10222706"/>
    <n v="3200"/>
    <s v="Gastos Administrativos:_x000a_Año 2016: M$458_x000a_Año 2017: M$11.186_x000a_Año 2018: M$4.379_x000a_Consultorías:_x000a_Res. 3517 del 03-10-2017 que contrata a Pedro Solar Baeza, por un monto de M$11.200, de los cuales se pagaron en el año 2017, M$3.200 y en el año 2018 M$3.200, pagando un total de M$6.400._x000a_Obras Civiles:_x000a_Res. 149 del 30-12-2016 que contrata a EBCO, para la Construcción del Parque Estero Quilque, Los Ángeles., por un monto de M$9.824.973. "/>
    <s v="BIP &gt; SIGFE"/>
    <x v="1"/>
    <n v="313288"/>
    <n v="313288"/>
    <n v="100"/>
    <s v="Las modificaciones al contrato no consideraron cambios en su magnitud"/>
    <s v="El proyecto no sufre modificaciones en su magnitud."/>
    <x v="2"/>
    <s v="El proyecto Presenta Recepcion provisoria"/>
    <s v="05/03/2018"/>
    <s v="Se otorgan 56 días para subvencionan de observaciones "/>
    <s v="10/05/2018"/>
    <s v="SI"/>
    <s v="10/05/2018"/>
    <s v="La obra no presenta posibles situaciones que afecten la normal operación del proyecto"/>
    <s v=""/>
    <x v="0"/>
    <s v="Aspectos a destacar:_x000a_El alto nivel de participación ciudadana y su amplio conocimiento y aceptación del proyecto."/>
    <s v="ERIC PEREZ GUTIERREZ"/>
    <x v="40"/>
    <s v=" "/>
    <s v=""/>
    <s v="LOURDES VELEZ"/>
    <s v="DEPARTAMENTO DE ESTUDIOS - MDS"/>
    <s v="25/05/2016"/>
    <s v="25/05/2016"/>
    <n v="0"/>
    <s v="27/09/2016"/>
    <n v="125"/>
    <s v="01/12/2016"/>
    <n v="65"/>
    <s v="30/12/2016"/>
    <n v="29"/>
    <s v="30/12/2016"/>
    <n v="29"/>
    <s v="13/03/2017"/>
    <n v="73"/>
    <s v="01/05/2017"/>
    <n v="49"/>
    <n v="341"/>
    <n v="341"/>
    <s v="La fecha de Suscripción del primer contrato del proyecto de Obra civil (31/12/2016) corresponde al inicio de Obras del contrato _x000a_Obras Civiles, la fecha corregida (30/12/2016) corresponde a la fecha de la resolución de contrato."/>
    <s v="A SUMA ALZADA SIN REAJUSTE"/>
    <n v="1"/>
    <s v=""/>
    <s v=""/>
    <s v=""/>
    <s v=""/>
    <s v="SI"/>
    <s v="SERVICIO"/>
    <s v="SI"/>
    <s v="SERVICIO"/>
    <s v="proyecto formulado por servicio de vivienda y urbanismo"/>
    <n v="340800"/>
    <n v="0"/>
    <n v="0"/>
    <n v="0"/>
    <n v="40433"/>
    <n v="10155928"/>
    <n v="0"/>
    <n v="0"/>
    <n v="0"/>
    <n v="0"/>
    <n v="10537161"/>
    <n v="340800"/>
    <n v="0"/>
    <n v="0"/>
    <n v="0"/>
    <n v="40433"/>
    <n v="10155928"/>
    <n v="0"/>
    <n v="0"/>
    <n v="0"/>
    <n v="0"/>
    <n v="10537161"/>
    <s v="Proyecto se inicia el 2016, con Gastos Administrativos. las obras se ejecutan entre los años 2017 y 2018"/>
    <n v="10080"/>
    <n v="0"/>
    <n v="0"/>
    <n v="0"/>
    <n v="16023"/>
    <n v="10203483"/>
    <n v="0"/>
    <n v="0"/>
    <n v="0"/>
    <n v="0"/>
    <n v="10229586"/>
    <s v="Consultorías:_x000a_Res. 3517 del 03-10-2017 que contrata a Pedro Solar Baeza, por un monto de M$11.200, de los cuales se pagaron en el año 2017, M$3.200 y en el año 2018 M$3.200, pagando un total de M$6.400._x000a_Obras Civiles:_x000a_Res. 149 del 30-12-2016 que contrata a EBCO, para la Construcción del Parque Estero Quilque, Los Ángeles., por un monto de M$9.824.973. _x000a_Contrato de EBCO:_x000a_Res. 638 del 27-02-2018 que aprueba Supresión de Obra por M$418.459, Disminuciones de Obra por M$230.569, Aumentos de Obra por M$405.173 y Obras Extraordinarias por M$490.571 enfocados en solcu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_x000a_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
    <n v="6400"/>
    <n v="0"/>
    <n v="0"/>
    <n v="0"/>
    <n v="16023"/>
    <n v="10203483"/>
    <n v="0"/>
    <n v="0"/>
    <n v="0"/>
    <n v="0"/>
    <n v="10225906"/>
    <s v="El gasto se ejecuto de la siguiente manera:_x000a_Año 2016:_x000a_Gastos Administrativos: M$458.-_x000a_Año 2017:_x000a_Gastos Administrativos: M$11.186.-_x000a_Consultorías: M$3.200.-_x000a_Obras Civiles: M$2.299.898.-_x000a_Año 2018:_x000a_Gastos Administrativos: M$4.379.-_x000a_Consultorías: M$3.200.-_x000a_Obras Civiles: M$4.203.483.-"/>
    <n v="3200"/>
    <x v="0"/>
    <n v="4211063"/>
    <n v="0"/>
    <n v="0"/>
    <n v="0"/>
    <n v="11644"/>
    <n v="5999999"/>
    <n v="0"/>
    <n v="0"/>
    <n v="0"/>
    <n v="0"/>
    <n v="10222706"/>
    <n v="4214346"/>
    <n v="0"/>
    <n v="0"/>
    <n v="0"/>
    <n v="11961"/>
    <n v="6156003"/>
    <n v="0"/>
    <n v="0"/>
    <n v="0"/>
    <n v="0"/>
    <n v="10382310"/>
    <s v=""/>
    <n v="383472"/>
    <n v="0"/>
    <n v="0"/>
    <n v="0"/>
    <n v="45496"/>
    <n v="11427556"/>
    <n v="0"/>
    <n v="0"/>
    <n v="0"/>
    <n v="0"/>
    <n v="11856524"/>
    <n v="0"/>
    <n v="10342"/>
    <n v="0"/>
    <n v="0"/>
    <n v="0"/>
    <n v="16340"/>
    <n v="10782831"/>
    <n v="0"/>
    <n v="0"/>
    <n v="0"/>
    <n v="0"/>
    <n v="10809513"/>
    <n v="6483"/>
    <n v="0"/>
    <n v="0"/>
    <n v="0"/>
    <n v="16340"/>
    <n v="10359488"/>
    <n v="0"/>
    <n v="0"/>
    <n v="0"/>
    <n v="0"/>
    <n v="10382311"/>
    <n v="-8.8306741503665016"/>
    <n v="-12.4337706396917"/>
    <n v="-9.3464254298994511"/>
    <n v="-3.9520929388770831"/>
    <m/>
    <n v="33.139829805163302"/>
    <n v="33.066979903475399"/>
    <s v="Los montos contratados y costos reales del proyecto tuvieron variaciones en relación a los montos recomendados de -8.83% y -12.43% respectivamente.  Los costos reales están por debajo de lo estimado debido a que existe una baja sustantiva de 97% en las consultorías, prodcuto que esta se contrató a un menor costo y muy tardíamente, como también también en los gastos administrativos. Esto indica claramente que los valores de esos items estaban muy sobreestimados._x000a_Las obras civiles, si bien presentaron modificaciones de contrato derivados de cambios en el diseño de la obra, tuvo costos ligeramente bajo los montos recomendados. _x000a_Las modificaciones en obras civiles corresponden a cambios en colectores aguas lluvias, demarcaciones, colocación de suelos, aumento de volumen en rellenos, entre otros. Estas modificaciones son inferiores al 10% y por tanto se encuentran dentro del rango considerado como aceptable. _x000a_El proyecto no tuvo reevaluaciones. "/>
    <s v="Variación entre el -10% al -20%"/>
    <s v="Variación de 0 a +-10%"/>
    <s v="Muy Grande"/>
    <s v="Muy Grande"/>
    <s v="ERIC PEREZ GUTIERREZ"/>
    <x v="40"/>
    <s v=" "/>
    <s v=""/>
    <s v="LOURDES VELEZ"/>
    <s v="DEPARTAMENTO DE ESTUDIOS - MDS"/>
    <s v="SI"/>
    <n v="11856524"/>
    <n v="378510"/>
    <n v="3.1924196332753176"/>
    <s v="Contrato de EBCO:_x000a_Res. 638 del 27-02-2018 que aprueba Supresión de Obra por M$418.459, Disminuciones de Obra por M$230.569, Aumentos de Obra por M$405.173 y Obras Extraordinarias por M$490.571 enfocados en soluc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_x000a_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
    <x v="0"/>
    <s v="NO"/>
    <m/>
    <m/>
    <m/>
    <m/>
    <s v="El proyecto no tuvo revaluaciones, sin embargo la Unidad Técnica SERVIU Regional  informa modificaciones de contrato que involucraron aumentos de obra, obras extraordinarias y disminuciones de obra._x000a__x000a_Consultorías:_x000a_Res. 3517 del 03-10-2017 que contrata a Pedro Solar Baeza, por un monto de M$11.200, de los cuales se pagaron en el año 2017, M$3.200 y en el año 2018 M$3.200, pagando un total de M$6.400._x000a_Obras Civiles:_x000a_Res. 149 del 30-12-2016 que contrata a EBCO, para la Construcción del Parque Estero Quilque, Los Ángeles., por un monto de M$9.824.973. _x000a_Contrato de EBCO:_x000a_Res. 638 del 27-02-2018 que aprueba Supresión de Obra por M$418.459, Disminuciones de Obra por M$230.569, Aumentos de Obra por M$405.173 y Obras Extraordinarias por M$490.571 enfocados en solcuión encuentro Viga-Muro eje Z con Eje 2 en Camarines, Reformulación desagüe aguas lluvias Pje. Las Torcazas en Tramo 1, Lado Norte, Mejoramiento Estanque de Regulación para Juegos de agua Tramo 1 Norte, Empalme Pavimento a la vista con Pasaje Los Canelos existentes en Tramo 1, Mejoramiento enlace Aceras CECOF Los Pioneros en Tramo 2 Norte, Desarrollo Curva Av. Poniente esquina Calle Isla Navarino, Incorporación Sumideros Av. Poniente Lado Puente Chillán, Mejoramiento Paquete Estructural Multicanchas, Paquete Estructural Skate Park, Modificación Trazado Colector Aguas Lluvias Mirador N°6, Conectividad dispositivo de Rodado en Av. Nahuelbuta, Mejoramiento calzada empalme Puente Chillán, Modificación Trazado Colector Aguas Lluvias Mirador N°7, Refuerzo Puerta de Camarines ubicados en Tramo 2, Solución Colector aguas lluvias Tramo 2, Sector sur, lado Pasaje Iquique, Conexión Tubería descarga Aguas lluvias existente, Cosntrucción media calzada en hormigón en Calle Isla Navarino, ampliación de Areas Verdes y Maicillo en Tramo 2, sector Norte, Generación mayores áreas de Paisajismo en Sector Canal de Reserva, Vías de acceso Universal a áreas de juego y Muro de Contención en Cancha de Babyfutbol N° en Tramos 1 y 2, Obra Proyecto Hidraulico; Juegos de agua, proyecto Electrico, Barandas Ribereñas adicionales en Tramos 1, 2 y 3, Pavimentos Ciclo Vía Tramo 2 a Rehacer._x000a_Res. 1331 del 19-04-2018 que aprueba Aumentos de Obra por M$46.250, Obras Extraordinarias por M$422.425, Disminuciones de Obra por M$336.880, enfocados en Cambio de Miradores, Refuerzos de Lozas de Camarines, Refuerzos Estructural de Pedestal de 26 Sombreadores, Malla de tierra eléctrica, Interferencia redes MT con cierro Multicancha, Baranda Miradores en Tramos 1,2 y 3, Roce y Limpieza taludes Borde Estero Quilque en Tramos 1, 2 y 3, Sum. e Inst. Placas descriptivas inox. tramos 1, 2 y 3, Alcorques arboles en zonas de maicillo, Generación zona de para silla de ruedas, Refuerzo y colocación de muro suelo cemento con pandereta colindante multicancha 1 y sitio vecinal, Construcción de badén frente a Pasaje El Poeta, Construcción de nichos hormigón para tableros eléctricos, Aumento volumen de relleno tramo 3"/>
    <x v="0"/>
    <s v="COSTO EQUIVALENTE POR PERSONA"/>
    <n v="3.53"/>
    <n v="3.2"/>
    <n v="-9.3484419263455969"/>
    <x v="0"/>
    <s v="COSTO ANUAL EQUIVALENTE"/>
    <n v="740848"/>
    <n v="684191"/>
    <n v="-7.647587629311281"/>
    <s v="Los indicadores varìan menos del 10%, consecuentemente y directamente proporcional  con una baja de 9,35% en la inversiòn.   _x000a_Las consultorìas estaban sobrestimadas."/>
    <x v="0"/>
    <s v="El proyecto en terminos generales se desarrolla de acuerdo a lo esperado tanto en costo  como en plazos.  Con una diferencia menor al 10% en obras civiles. La única diferencia sustancial se produce en la tardanza de contrato de consultoría de inspección técnica de obra, lo que parece inadecuado y pone en riesgo la correcta ejecución de las obras y seguimiento contractual del proyecto. No obstante, la obra se ejecuta en un plazo inferior al estipulado originalmente. _x000a_En cuanto a los costos, estos son ligeramente inferior a los montos recomendados. Se detecta una clara sobreestimacion de gastos administrativos y consultoria. Adicionalmente, se generaron numerosas modificaciones de contrato en obras civiles que implicaron modificaciones inferiores al 10% y por lo tanto se encuentran dentro del rango considerado como aceptable. _x000a_La magnitud del proyecto no se ve modificada, construyéndose los 313.288 metros cuadrados de parque estipulados en el diseño original._x000a_Se pone en evidencia una falencia de la Unidad Técnica al no contar a tiempo con la debida asesorìa a la inspección técnica del proyecto."/>
    <s v="HERNAN OSVALDO SEPULVEDA CISTERNAS"/>
    <s v="SEREMI DE DESARROLLO SOCIAL REGION DEL BIO BIO"/>
    <s v="LOURDES VELEZ"/>
    <s v="DEPARTAMENTO DE ESTUDIOS - MDS"/>
  </r>
  <r>
    <s v="30112156-0"/>
    <s v="CONSTRUCCION GIMNASIO MUNICIPAL COSTANERA DEL CAUTÍN"/>
    <x v="5"/>
    <x v="5"/>
    <s v="CAUTIN"/>
    <s v="TEMUCO"/>
    <s v="9 - REGION DE LA ARAUCANIA"/>
    <x v="6"/>
    <x v="6"/>
    <x v="20"/>
    <x v="1"/>
    <x v="1"/>
    <s v="GOBIERNO REGIONAL - REGION DE LA ARAUCANIA"/>
    <s v="GOBIERNO REGIONAL"/>
    <s v="GOBIERNO REGIONAL"/>
    <s v="FINALIZADO"/>
    <x v="0"/>
    <s v="PERFIL"/>
    <s v="INEXISTENCIA DE UN RECINTO DEPORTIVO Y CULTUTAL EN EL SECTOR SANTA ROSA, CON SU CONSTRUCCIÓN SE PRETENDE INTEGRAR A LA POBLACIÓN DEL SECTOR Y BRINDAR ALTERNATIVAS DE ESPARCIMIENTO.-"/>
    <s v="EL PROYECTO CONSIDERA LA CONSTRUCCIÓN EN UNA SUPERFICIE APROX.1077.91 M², CON MUROS DE HORMIGÓN ARMADO Y ALBAÑILERÍA REFORZADA;_x000a_CON PILARES Y CADENAS DE HORMIGÓN ARMADO. ADEMAS SE CONSIDERA PISO DE MADERA SOBRE ENVIGADO. LA CUBIERTA CONSIDERA ESTRUCTURA_x000a_METALICA CON PLANCHAS METALICAS PREPINTADAS._x000a_A CONTINUACION SE DETALLAN LAS SUPERFICIES UTILES:_x000a_CAMARIN 1 20.88 M2_x000a_CAMARIN 2 20.88 M2_x000a_BAÑO PUBLICO 1 10.39 M2_x000a_BAÑO PUBLICO 2 10.48 M2_x000a_VESTIDORES 11.40 M2_x000a_BODEGA VESTIDORES 3.00 M2_x000a_BODEGA ASEO 4.58 M2_x000a_PRIMEROS AUXILIOS 6.92_x000a_OFICINA 9.00 M2_x000a_SECRETARIA Y SALA ESPERA 12.29 M2_x000a_BOLETERIA 6.20 M2_x000a_HALL 35.31 M2_x000a_ESCENARIO 40.27 M2_x000a_GRADERIAS 120 M2 (CAPACIDAD PARA 336 PERSONAS)_x000a_SECTOR CANCHA 558.30 M2;_x000a_SE CONSIDERAN ESPACIOS ADAPTADOS PARA MINUSVÁLIDOS_x000a_OBRAS COMPLEMENTARIAS:_x000a_1.- REUBICACIÓN TRAZADO COLECTOR A.LL. EXISTENTE,ACORDE A EMPLAZAMIENTO DE LA OBRA_x000a_2.- ESTACIONAMIENTOS(14)+1 MINUSVALIDO_x000a_3.- CIERROS PERIMETRALES_x000a_4.- CIRCULACIONES EXTERIORES Y ACCESO PRINCIPAL (ATRIO) EN BALDOSAS."/>
    <n v="22645"/>
    <s v=" "/>
    <s v=" "/>
    <s v=" "/>
    <n v="8"/>
    <n v="10"/>
    <s v="por el aumento de plazo hubo que aumentar la consultoria. "/>
    <n v="25"/>
    <n v="1"/>
    <n v="1"/>
    <s v="Sin observaciones.- "/>
    <n v="0"/>
    <m/>
    <m/>
    <s v=""/>
    <m/>
    <m/>
    <m/>
    <m/>
    <m/>
    <m/>
    <m/>
    <m/>
    <m/>
    <n v="8"/>
    <n v="12"/>
    <s v="hubo aumento de plazo.- "/>
    <n v="50"/>
    <s v="Variación de 30% al 50%"/>
    <n v="1"/>
    <n v="45"/>
    <m/>
    <m/>
    <m/>
    <m/>
    <m/>
    <m/>
    <m/>
    <m/>
    <m/>
    <m/>
    <m/>
    <m/>
    <n v="8"/>
    <n v="8"/>
    <n v="13"/>
    <n v="25"/>
    <n v="12"/>
    <s v="para tener una mejor obra.- "/>
    <n v="62.5"/>
    <n v="212.5"/>
    <s v="La O.C del proyecto se adjudicó inicialmente con un plazo de 300 días._x000a_Inicio 11-07-16 a 07-05-17._x000a__x000a_Sin embargo, el proyecto tuvo un aumento de plazo de 45 días finalizando el 21-06-17-_x000a_Plazo total 345 días._x000a__x000a_Hubo demoras administrativas en el convenio para la adquisición del equipamiento."/>
    <s v="Variación &gt; al 100%"/>
    <s v="Tres años"/>
    <s v="11/07/2016"/>
    <n v="850871"/>
    <n v="0"/>
    <n v="850871"/>
    <n v="843489"/>
    <n v="7382"/>
    <s v="Sin observaciones.- "/>
    <s v="BIP &gt; SIGFE"/>
    <x v="1"/>
    <n v="1077"/>
    <n v="1077"/>
    <n v="100"/>
    <s v="Sin observaciones.- "/>
    <s v="sin modificaciones"/>
    <x v="2"/>
    <s v="Sin observaciones.- "/>
    <s v="30/10/2017"/>
    <s v="hubo observaciones que quedo registro debiendo subsanarlas el contratista.- "/>
    <s v="16/01/2019"/>
    <s v="SI"/>
    <s v="30/10/2017"/>
    <s v="Sin observaciones.- "/>
    <s v=""/>
    <x v="0"/>
    <s v="Sin observaciones.-"/>
    <s v="GONZALO ALEJANDRO BURGOS CIFUENTES"/>
    <x v="21"/>
    <s v=" "/>
    <s v=""/>
    <s v="FERNANDA MATURANA DIAZ"/>
    <s v="DEPARTAMENTO DE ESTUDIOS - MDS"/>
    <s v="25/11/2011"/>
    <s v="19/05/2015"/>
    <n v="1271"/>
    <s v="02/09/2015"/>
    <n v="106"/>
    <s v="NA"/>
    <n v="0"/>
    <s v="11/05/2016"/>
    <n v="252"/>
    <s v="11/05/2016"/>
    <n v="252"/>
    <s v="11/07/2016"/>
    <n v="61"/>
    <s v="31/08/2016"/>
    <n v="51"/>
    <n v="1741"/>
    <n v="470"/>
    <s v="El proyecto fue propuesto para aprobación del CORE con fecha                            03-07-2015._x000a_El CORE aprobó el financiamiento del proyecto con fecha                                      07-08-2015._x000a_El Convenio Mandato se suscribió el                                                                             05-10-2015. _x000a_La licitación. ID Licitación: 1658-1087-LR15 fue publicada el                              23-10-2015._x000a_El Acta de Apertura fue el                                                                                               24-11-2015._x000a_La Unidad Técnica (Municipalidad) solicitó los recurso adicionales con fecha  09-12-2015._x000a_El Gobierno Regional solicitó al CORE el incremento de recursos    con fecha  26-01-2016_x000a_El CORE aprobó los recursos adicionales el                                                                01-02-2016_x000a_Se requirió aumentar los recursos en OOCC por M$ 53.025 para poder adjudicar al único oferente._x000a_Posteriormente se requirió modificar la asignación presupuestaria. Una vez tomada de razón, se modificó el Convenio Mandato. (29-04-2016)_x000a_La Municipalidad adjudicó  el proyecto con fecha 11-05-2016"/>
    <s v="A SUMA ALZADA SIN REAJUSTE"/>
    <n v="1"/>
    <s v=""/>
    <s v=""/>
    <s v=""/>
    <s v=""/>
    <s v=""/>
    <s v=""/>
    <s v="SI"/>
    <s v="MUNICIPIO"/>
    <s v="El proyecto lo formuló el M. de Temuco. Obtuvo RS el año 2011_x000a_Perdió vigencia y se repostuló el año 2014 y obtuvo nuevo RS el año 215"/>
    <n v="0"/>
    <n v="3437"/>
    <n v="0"/>
    <n v="0"/>
    <n v="0"/>
    <n v="697310"/>
    <n v="0"/>
    <n v="0"/>
    <n v="0"/>
    <n v="0"/>
    <n v="700747"/>
    <n v="10665"/>
    <n v="7786"/>
    <n v="0"/>
    <n v="0"/>
    <n v="0"/>
    <n v="779800"/>
    <n v="0"/>
    <n v="0"/>
    <n v="0"/>
    <n v="0"/>
    <n v="798251"/>
    <s v="No hay observaciones."/>
    <n v="10664"/>
    <n v="7383"/>
    <n v="0"/>
    <n v="0"/>
    <n v="0"/>
    <n v="832825"/>
    <n v="0"/>
    <n v="0"/>
    <n v="0"/>
    <n v="0"/>
    <n v="850872"/>
    <s v="No hay."/>
    <n v="10664"/>
    <n v="7383"/>
    <n v="0"/>
    <n v="0"/>
    <n v="0"/>
    <n v="832824"/>
    <n v="0"/>
    <n v="0"/>
    <n v="0"/>
    <n v="0"/>
    <n v="850871"/>
    <s v="El monto de Obras Civiles y el monto de Consultarías están correctos._x000a__x000a_El monto correcto de Equipamiento corresponde a M$7.383, devengados en Agosto de 2018. Revisado el SIGFE, el valor está en dicho sistema."/>
    <n v="7382"/>
    <x v="0"/>
    <n v="10664"/>
    <n v="0"/>
    <n v="0"/>
    <n v="0"/>
    <n v="0"/>
    <n v="832825"/>
    <n v="0"/>
    <n v="0"/>
    <n v="0"/>
    <n v="0"/>
    <n v="843489"/>
    <n v="11130"/>
    <n v="0"/>
    <n v="0"/>
    <n v="0"/>
    <n v="0"/>
    <n v="863712"/>
    <n v="0"/>
    <n v="0"/>
    <n v="0"/>
    <n v="0"/>
    <n v="874842"/>
    <s v="Sin observaciones."/>
    <n v="12552"/>
    <n v="9164"/>
    <n v="0"/>
    <n v="0"/>
    <n v="0"/>
    <n v="917805"/>
    <n v="0"/>
    <n v="0"/>
    <n v="0"/>
    <n v="0"/>
    <n v="939521"/>
    <n v="0"/>
    <n v="11269"/>
    <n v="7802"/>
    <n v="0"/>
    <n v="0"/>
    <n v="0"/>
    <n v="880112"/>
    <n v="0"/>
    <n v="0"/>
    <n v="0"/>
    <n v="0"/>
    <n v="899183"/>
    <n v="11132"/>
    <n v="7802"/>
    <n v="0"/>
    <n v="0"/>
    <n v="0"/>
    <n v="863711"/>
    <n v="0"/>
    <n v="0"/>
    <n v="0"/>
    <n v="0"/>
    <n v="882645"/>
    <n v="-4.2934644356006917"/>
    <n v="-6.0537231206114654"/>
    <n v="-5.8938445530368639"/>
    <n v="-1.839225163287117"/>
    <m/>
    <n v="819.54038997214479"/>
    <n v="801.96007428040855"/>
    <s v="Aún cuando se tuvo que suplementar al convenio un monto extra debido a que el único oferente que se presento lo hizo con un monto mayor al presupuestado originalmente, la variación entre monto contratado y recomendado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Mediano"/>
    <s v="Mediano"/>
    <s v="HELGA CORTÉS REYES"/>
    <x v="6"/>
    <s v=" "/>
    <s v=""/>
    <s v="FERNANDA MATURANA DIAZ"/>
    <s v="DEPARTAMENTO DE ESTUDIOS - MDS"/>
    <s v="NO"/>
    <m/>
    <m/>
    <m/>
    <s v=" "/>
    <x v="1"/>
    <s v="NO"/>
    <m/>
    <m/>
    <m/>
    <m/>
    <s v="El proyecto no tuvo reevaluaciones."/>
    <x v="0"/>
    <s v="COSTO ANUAL EQUIVALENTE"/>
    <n v="61165"/>
    <n v="61165"/>
    <n v="0"/>
    <x v="1"/>
    <s v=""/>
    <m/>
    <m/>
    <m/>
    <s v="El valor VAC corresponde al mismo de la ficha IDI. No se cuenta con información suficiente para calcular el valor ex post del indicador."/>
    <x v="1"/>
    <s v="El proyecto fue ejecutado por un monto menor al recomendado en moneda de igual valor. _x000a_Sin embargo, confunde lo anterior ya que el convenio fue en la moneda de RS 2014 y se ve que el GORE tiene que pedir suplementos al CORE"/>
    <s v="CRISTOBAL EDUARDO OYARZUN PARRA"/>
    <s v="SEREMI DE DESARROLLO SOCIAL REGION DE LA ARAUCANIA"/>
    <s v="FERNANDA MATURANA DIAZ"/>
    <s v="DEPARTAMENTO DE ESTUDIOS - MDS"/>
  </r>
  <r>
    <s v="30081159-0"/>
    <s v="REPOSICION PISCINA MUNICIPAL  COMUNA DE SAN FERNANDO"/>
    <x v="7"/>
    <x v="7"/>
    <s v="COLCHAGUA"/>
    <s v="SAN FERNANDO"/>
    <s v="6 - REGION DEL LIBERTADOR GENERAL BERNARDO O'HIGGINS"/>
    <x v="6"/>
    <x v="6"/>
    <x v="75"/>
    <x v="1"/>
    <x v="1"/>
    <s v="GOBIERNO REGIONAL - REGION DEL LIBERTADOR GENERAL BERNARDO O'HIGGINS"/>
    <s v="GOBIERNO REGIONAL"/>
    <s v="GOBIERNO REGIONAL"/>
    <s v="FINALIZADO"/>
    <x v="1"/>
    <s v="DISEÑO"/>
    <s v="LA COMUNA DE SAN FERNANDO PRESENTA UN IMPORTANTE DÉFICIT DE ESPACIOS PÚBLICOS DESTINADOS A LA PRÁCTICA DE ACTIVIDADES FÍSICAS Y DEPORTIVAS, DADO QUE LAS INSTALACIONES EXISTENTES PRESENTAN IMPORTANTES NIVELES DE DETERIORO. "/>
    <s v="EL PROYECTO  CONSISTE EN LA REPOSICIÓN DE LAS ACTUALES PISCINAS MUNICIPALES, A TRAVÉS DE LA CONSTRUCCIÓN DE TRES PISCINAS, UNA SEMI OLÍMPICA DE UN TAMAÑO DE 25 METROS DE LARGO POR 16 METROS DE ANCHO. TAMBIÉN SE CONSIDERA UNA PISCINA PARA PEQUEÑOS, LA QUE TENDRÁ UNA PROFUNDIDAD QUE VARIARÁ DE 35 A 92 CM, DE 72 METROS CUADRADOS RECTANGULAR Y PISCINA TOBOGÁN MAS CAMARINES, CASINO Y PLAZA DE AGUA"/>
    <n v="5625"/>
    <s v=" "/>
    <s v=" "/>
    <s v=" "/>
    <n v="9"/>
    <n v="14"/>
    <s v="El aumento de la Consultoría se realiza debido a los aumentos de plazo de las obras iniciales del proyecto reposición piscina municipal. "/>
    <n v="55.555555555555557"/>
    <n v="2"/>
    <n v="6"/>
    <s v="El atraso en la compra e instalación del Equipamiento se debe al retraso de las obras de la Reposición de la Piscina Municipal"/>
    <n v="200"/>
    <m/>
    <m/>
    <s v=""/>
    <m/>
    <m/>
    <m/>
    <m/>
    <m/>
    <n v="1"/>
    <n v="0"/>
    <s v="No se realizaron Gastos Administrativos "/>
    <n v="-100"/>
    <n v="9"/>
    <n v="14"/>
    <s v="Aprueba Bases Proyecto Reposición Piscina Municipal San Fernando Decreto Alcaldicio Nº 3005 de fecha 07 de Agosto de 2015._x000a_Decreto Alcaldicio Nº 3479 de fecha 15 de Septiembre de 2015 declara Desierto Primer  Llamado a Licitación Pública para ejecución del proyecto.._x000a_Decreto Alcaldicio Nª 4356 de fecha 26 de Noviembre de 2015 declara desierto Segundo Llamado a Licitación Pública para ejecución del proyecto.._x000a_Proyecto va a Reevaluacion para solicitar aumento  Financiamiento ya que el proyecto inicial era por un monto de M$813..899 y se incremento en  m$ 281.989, quedando el nuevo presupuesto en  $ 1079.722..437_x000a_Decreto Alcaldicio Nº 1683 de fecha 30 de Mayo de 2016 aprueba adjudicación de Licitación Publica al Oferente Constructora Proessa Spa. Rut 76.173.457-1 por un monto de $ 1.079.722.437 ._x000a__x000a_Acta Entrega Terreno de fecha 18 de Julio de 2016.. Plazo Ejecución  24 de Marzo de 2017_x000a_Durante la ejecución de la obra Reposición Piscina Municipal se realizó un  aumento de plazo y un aumento de plazo y obras. _x000a_El primer aumento de plazo se solicitó a partir día 25 de Marzo de 2017 al 23 de Junio de 2017. Decreto 418 de fecha 06 de Marzo de 2017. El segundo aumento de plazo y de obras a partir del  día 24 de Junio al día 22 de Septiembre de 2017, debido a que surge la necesidad de realizar la construcción de una planta elevadora para permitir la conexión del alcantarillado con la Red Pública, esto por un monto de $ 32.382.372..  _x000a_Decreto Alcaldicio Nº 418 de fecha 06 de Marzo de 2017 de aumento de Plazo desde 25 de marzo de 2017 23 de Junio 2019_x000a_Decreto Alcaldicio 1428  de fecha 21 de Junio de 2017 de aumento de plazo. desde el 24 de Junio al 22 de Septiembre de 2019_x000a_Decreto Alcaldicio 2300 de fecha 30 de Agosto 2017 Aprobación de aumento de Obras por un monto de $ 32,382,372 para la construcción de una Planta Elevadora"/>
    <n v="55.555555555555557"/>
    <s v="Variación del 50% al 100%"/>
    <n v="2"/>
    <n v="90"/>
    <m/>
    <m/>
    <m/>
    <m/>
    <m/>
    <m/>
    <m/>
    <m/>
    <m/>
    <m/>
    <m/>
    <m/>
    <n v="9"/>
    <n v="9"/>
    <n v="20"/>
    <n v="27"/>
    <n v="7"/>
    <s v="Durante la ejecución de la obra Reposición Piscina Municipal, la empresa constructora pidio dos aumentos de plazo de 90 días cada uno y un aumento de plazo y obras.  _x000a__x000a_El primer aumento de plazos se debió a que en el terreno de la piscina se encontraba una familia habitando una casa de cuidador, la que debió desalojar el lugar, para que la empresa pudiera demoler y seguir con la construcción de la piscina._x000a__x000a_El segundo aumento fue para realizar un estudio para la  conexión del alcantarillado de la piscina a la red pública, lo que generó la construcción de una planta elevadora  para conectarse."/>
    <n v="122.22222222222223"/>
    <n v="200"/>
    <s v="La variación de plazo tanto del ítem obra civil como consultoría, corresponde a dos ampliaciones de plazos, el primer aumento de plazos se debió a que en el terreno de la piscina se encontraba una familia habitando una casa de cuidador, la que debió desalojar el lugar para que la empresa pudiera demoler y seguir con la construcción de la piscina. y el segundo aumento porque surge la necesidad de ajustes en diseño de obras complementarias relacionadas con la construcción de una planta elevadora para permitir la conexión del alcantarillado con la Red Pública._x000a_EL incremento del plazo en el equipamiento  se debió al retraso de las obras de la Reposición de la Piscina Municipal"/>
    <s v="Variación &gt; al 100%"/>
    <s v="Tres años"/>
    <s v="18/07/2016"/>
    <n v="1137564"/>
    <n v="0"/>
    <n v="1137564"/>
    <n v="0"/>
    <n v="1137564"/>
    <s v="Estado de pago Nº  1  $ 1 57.241.642                            _x000a_Estado de Pago Nº 2   $  88.532.497_x000a_Estado de Pago Nº 3   $ 81.615.752_x000a_Estado de Pago Nº 4   $ 79.971.550_x000a_Estado de Pago Nº 5   $  131..914..371_x000a_Estado de Pago Nº 6   $  95.669.393_x000a_Estado de Pago Nº 7   $  102.970.251_x000a_Estado de Pago Nº 8   $  93.876.978_x000a_Estado de Pago Nª 9    $  63.532.116_x000a_Estado de Pago Nº 10  $ 51.678.673_x000a_Estado de Pago Nº 11   $ 33.881.703_x000a_Estado de Pago Nº 12   $ 111.548.584_x000a_                                                  "/>
    <s v="BIP &gt; SIGFE"/>
    <x v="1"/>
    <n v="8700"/>
    <n v="8700"/>
    <n v="100"/>
    <s v="No hay diferencias en la magnitud"/>
    <s v="Las modificaciones realizadas no afectaron a la magnitud del proyecto ya que se realizan ajustes para perfeccionar aspectos que el diseño no considero, por lo que mantiene la magnitud del proyecto recomendado inicialmente."/>
    <x v="2"/>
    <s v="Con fecha 18 de Diciembre del 2017, se reune la comision par realizar la Recepcion Provisoria, encontrándose  11 Observaciones las que deben resolver en un plazo de 10 días a contar del conocimiento de estas para ser subsanadas. Se adjunta el acta de observaciones._x000a_Recepcion  Provisoria  se realiza con fecha 28 de diciembre de 2017"/>
    <s v="28/12/2017"/>
    <s v="Recepcion Definitiva se realiza con fecha 07 de Enero de 2019"/>
    <s v="07/01/2019"/>
    <s v="SI"/>
    <s v="27/01/2017"/>
    <s v=""/>
    <s v=""/>
    <x v="0"/>
    <s v="Las situaciones negativas que se presentaron fueron los aumentos de obras por la familia que hubo que desalojar el terreno donde se ubicará la obra y después por el tiempo que se realizó el estudio para realizar la planta de tratamiento._x000a__x000a_La positiva fue la hermosa piscina que se construyo..."/>
    <s v="ESTRELLA INZUNZA CERVELA"/>
    <x v="123"/>
    <s v="ENRIQUE STANDEN"/>
    <s v="SEREMI DE DESARROLLO SOCIAL REGION DEL LIBERTADOR GENERAL BERNARDO O'HIGGINS"/>
    <s v="LOURDES VELEZ"/>
    <s v="DEPARTAMENTO DE ESTUDIOS - MDS"/>
    <s v="28/10/2014"/>
    <s v="18/03/2015"/>
    <n v="141"/>
    <s v="29/04/2015"/>
    <n v="42"/>
    <s v="NA"/>
    <n v="0"/>
    <s v="13/07/2016"/>
    <n v="441"/>
    <s v="13/07/2016"/>
    <n v="441"/>
    <s v="18/07/2016"/>
    <n v="5"/>
    <s v="01/10/2016"/>
    <n v="75"/>
    <n v="704"/>
    <n v="563"/>
    <s v="SIN OBSERVACIONES"/>
    <s v="A SUMA ALZADA SIN REAJUSTE"/>
    <n v="3"/>
    <s v=""/>
    <s v=""/>
    <s v=""/>
    <s v=""/>
    <s v="SI"/>
    <s v="MUNICIPIO"/>
    <s v="SI"/>
    <s v="MUNICIPIO"/>
    <s v=""/>
    <n v="13503"/>
    <n v="4249"/>
    <n v="0"/>
    <n v="0"/>
    <n v="1501"/>
    <n v="770860"/>
    <n v="0"/>
    <n v="0"/>
    <n v="0"/>
    <n v="0"/>
    <n v="790113"/>
    <n v="13907"/>
    <n v="4377"/>
    <n v="0"/>
    <n v="0"/>
    <n v="1546"/>
    <n v="794069"/>
    <n v="0"/>
    <n v="0"/>
    <n v="0"/>
    <n v="0"/>
    <n v="813899"/>
    <s v="SIN OBSERVACIONES"/>
    <n v="25458"/>
    <n v="15004"/>
    <n v="0"/>
    <n v="0"/>
    <n v="0"/>
    <n v="1176268"/>
    <n v="0"/>
    <n v="0"/>
    <n v="0"/>
    <n v="0"/>
    <n v="1216730"/>
    <s v="SIN OBSERVACIONES"/>
    <n v="25458"/>
    <n v="15004"/>
    <n v="0"/>
    <n v="0"/>
    <n v="0"/>
    <n v="1097102"/>
    <n v="0"/>
    <n v="0"/>
    <n v="0"/>
    <n v="0"/>
    <n v="1137564"/>
    <s v="SIN OBSERVACIONES"/>
    <n v="1137564"/>
    <x v="0"/>
    <n v="0"/>
    <n v="0"/>
    <n v="0"/>
    <n v="0"/>
    <n v="0"/>
    <n v="0"/>
    <n v="0"/>
    <n v="0"/>
    <n v="0"/>
    <n v="0"/>
    <n v="0"/>
    <n v="0"/>
    <n v="0"/>
    <n v="0"/>
    <n v="0"/>
    <n v="0"/>
    <n v="0"/>
    <n v="0"/>
    <n v="0"/>
    <n v="0"/>
    <n v="0"/>
    <n v="0"/>
    <s v=""/>
    <n v="16368"/>
    <n v="5152"/>
    <n v="0"/>
    <n v="0"/>
    <n v="1820"/>
    <n v="934600"/>
    <n v="0"/>
    <n v="0"/>
    <n v="0"/>
    <n v="0"/>
    <n v="957940"/>
    <n v="1233105"/>
    <n v="26623"/>
    <n v="15004"/>
    <n v="0"/>
    <n v="0"/>
    <n v="0"/>
    <n v="1237574"/>
    <n v="0"/>
    <n v="0"/>
    <n v="0"/>
    <n v="0"/>
    <n v="1279201"/>
    <n v="26401"/>
    <n v="15004"/>
    <n v="0"/>
    <n v="0"/>
    <n v="0"/>
    <n v="1140340"/>
    <n v="0"/>
    <n v="0"/>
    <n v="0"/>
    <n v="0"/>
    <n v="1181745"/>
    <n v="33.536651564816175"/>
    <n v="23.363154268534569"/>
    <n v="22.013695698694626"/>
    <n v="-7.6185056140512746"/>
    <n v="-4.165095429829579"/>
    <n v="135.83275862068965"/>
    <n v="131.0735632183908"/>
    <s v="La variación de montos contratados y costos reales respecto del recomendado se explica por la necesidad de reevaluar el proyecto por aumentando en los precios de obras civiles, ante la no adjudicación en dos licitaciones declaradas desiertas. _x000a_Además se incurrió en modificaciones de contrato  que resultaron en un incremento  respecto al monto original contratado, dicho aumento fue para realizar un estudio para la  conexión del alcantarillado de la piscina a la red pública, lo que generó la construcción de una planta elevadora  para conectarse."/>
    <s v="Variación Mayor a 20%"/>
    <s v="Variación Mayor a 20%"/>
    <s v="Grande"/>
    <s v="Grande"/>
    <s v="JUAN ANTONIO LOBOS"/>
    <x v="8"/>
    <s v="ENRIQUE STANDEN"/>
    <s v="SEREMI DE DESARROLLO SOCIAL REGION DEL LIBERTADOR GENERAL BERNARDO O'HIGGINS"/>
    <s v="LOURDES VELEZ"/>
    <s v="DEPARTAMENTO DE ESTUDIOS - MDS"/>
    <s v="SI"/>
    <n v="957942"/>
    <n v="32392"/>
    <n v="3.3814155763083775"/>
    <s v="El monto inicial del proyecto era por un monto de M$ 813.899 . Se hizo una reevaluacion del proyecto y el CORE autorizó un incremento de _x000a_M$ 281.989, quedando por un Total de M$ 1.095.888.   Luego cuando la empresa quiso conectar el sistema de alcantarillado a la Red Pública, se encontró con que este no daba la cota y nuevamente se solicitó un aumento de fondos para realizar el estudio y la construcción de una planta elevadora y poder terminar la obra y conectar el alcantarillado. Este aumento de fondos fue de $ 32.392.372.-"/>
    <x v="0"/>
    <s v="SI"/>
    <n v="1"/>
    <n v="957940"/>
    <n v="1233105"/>
    <n v="28.724659164457055"/>
    <s v="Ante imposibilidad de adjudicar obras civiles , se debe reevaluar la inicitiva, ajustando los precios del presupuesto a precios acorde al mercado."/>
    <x v="1"/>
    <s v="CAE / USUARIO EQUIVALENTE"/>
    <n v="32"/>
    <n v="39"/>
    <n v="21.875"/>
    <x v="2"/>
    <s v=""/>
    <m/>
    <m/>
    <m/>
    <s v="El indicador económico ex post se calcula considerando el mayor costo real respecto del recomendado, lo cual modifica el monto de inversión inicial obteniéndose un CAE / usuario equivalente mayor ."/>
    <x v="1"/>
    <s v="Iniciativa en la actualidad tiene una buena evaluación, considerando la demanda de público que efectivamente asiste._x000a_Durante la etapa de ejecución, el proceso de licitación se tuvo que repetir, ajustando el presupuesto a valores de mercado. _x000a_Una vez adjudicado, la empresa solicitó aumento de plazo para ajustes en obras menores, no consideradas en diseño.   "/>
    <s v="ENRIQUE STANDEN"/>
    <s v="SEREMI DE DESARROLLO SOCIAL REGION DEL LIBERTADOR GENERAL BERNARDO O'HIGGINS"/>
    <s v="LOURDES VELEZ"/>
    <s v="DEPARTAMENTO DE ESTUDIOS - MDS"/>
  </r>
  <r>
    <s v="30082411-0"/>
    <s v="REPOSICION ESTADIO MUNICIPAL DE PUNITAQUI"/>
    <x v="9"/>
    <x v="9"/>
    <s v="LIMARI"/>
    <s v="PUNITAQUI"/>
    <s v="4 - REGION DE COQUIMBO"/>
    <x v="6"/>
    <x v="6"/>
    <x v="65"/>
    <x v="1"/>
    <x v="1"/>
    <s v="GOBIERNO REGIONAL - REGION DE COQUIMBO"/>
    <s v="GOBIERNO REGIONAL"/>
    <s v="GOBIERNO REGIONAL"/>
    <s v="FINALIZADO"/>
    <x v="1"/>
    <s v="PERFIL"/>
    <s v="EN LA COMUNA EXISTE: POCA DIVERSIDAD DE DISCIPLINAS DEPORTIVAS, INCAPACIDAD PARA SATISFACER LA DEMANDA DEPORTIVA LOCAL, PRÁCTICA DEPORTIVA EN CONDICIONES DESFAVORABLES, ALTOS NIVELES DE SEDENTARISMO, AUMENTO DE LAS HORAS DE OCIO EN LA JUVENTUD, BAJOS NIVELES DE DESEMPEÑO DEPORTIVO."/>
    <s v="EL PROYECTO CONSISTE EN LA REPOSICIÓN DEL ESTADIO MUNICIPAL DE PUNITAQUI CONSIDERANDO LA CONSTRUCCIÓN DE: UN VOLUMEN DE GRADERÍAS CON CAPACIDAD PARA 829 PERSONAS, BAJO ESTE VOLUMEN LA CONSTRUCCIÓN DE CAMARINES, SS.HH Y BODEGAS, CON UN TOTAL DE 601.18M²; UN ÁREA DE ADMINISTRACIÓN DE 114.84 M²; UN SALÓN MULTIUSO DE 123.69M²; UN GIMNASIO TECHADO DE 968.27 M²._x000a_UN VOLUMEN COMPARTIDO PARA GIMNASIO TECHADO, PISCINA SEMIOLÍMPICA Y PISTAS DE ATLETISMO CON: CAMARINES, SS.HH, ADMINISTRACIÓN PISCINA, SALA DE RECUPERACIÓN Y BODEGAS CON UNA SUPERFICIE DE 356.48 M²; Y OTRAS CONSTRUCCIONES MENORES 60.97M². EN TOTAL LA SUPERFICIE CONSTRUIDA SERÁ DE 2.225.43 M²._x000a_LAS SUPERFICIES DE LAS INSTALACIONES DEPORTIVAS QUE SE CONSTRUIRAN SON: CANCHA DE FÚTBOL DE PASTO SINTÉTICO DE, MULTICANCHA 1 PARA VOLEIBOL, BABY-FÚTBOL Y BÁSQUETBOL, MULTICANCHA 2 PARA HÁNDBOL Y TENIS, PISTA DE ATLETISMO RECORTÁN DE 130M DE LARGO, PISTA DE SALTO LARGO Y SALTO CON GARROCHA, PISCINA SEMI OLÍMPICA DE 12,9 X 25 M._x000a_SE CONSIDERAN EL DESARROLLO DE ÁREAS VERDES Y CIRCULACIONES. CONTEMPLA TAMBIÉN LA ADQUISICIÓN DE EQUIPOS Y EQUIPAMIENTOS, CUYOS LISTADOS SE ENCUENTRAN EN LOS ANTECEDENTES DEL PROYECTO."/>
    <n v="10318"/>
    <s v=" "/>
    <s v=" "/>
    <s v=" "/>
    <n v="14"/>
    <n v="33"/>
    <s v="Los gastos de consultoria fueron realizados por secretariado (1er pago) y por servicios de computación (último pago)"/>
    <n v="135.71428571428572"/>
    <n v="3"/>
    <n v="60"/>
    <s v="Según lo informado por el mandante y lo señalado que el Municipio de Punitaqui que fue la Unidad Técnica para la compra de ítem  ítem equipamiento para el proyecto &quot;Reposición Estadio Municipal de Punitaqui&quot; BIP 30082411._x000a_Los valores gastados fueron los siguientes:_x000a_ítem equipamiento $ 67.482.858_x000a__x000a__x000a_Con respecto al Plazo, el Municipio Punitaqui los adquirió en el período comprendido entre el año 2013 y 2018. El primer Estado de Pago de equipamiento fue el 22/11/2013 y el último el 17/10/2018."/>
    <n v="1900"/>
    <n v="3"/>
    <n v="60"/>
    <s v="Según lo señalado por el mandante y según lo que informo que el Municipio de Punitaqui que fue la Unidad Técnica para la compra de ítem equipos  para el proyecto &quot;Reposición Estadio Municipal de Punitaqui&quot; BIP 30082411._x000a_Los valores gastados fueron los siguientes:_x000a_ítem equipos $ 36.363.631_x000a__x000a_Con respecto al Plazo, el Municipio Punitaqui los adquirió en el período comprendido entre el año 2013 y 2018. El primer Estado de Pago de equipamiento fue el 22/11/2013 y el último el 17/10/2018."/>
    <n v="1900"/>
    <m/>
    <m/>
    <m/>
    <m/>
    <n v="2"/>
    <n v="36"/>
    <s v="El primer gasto de este ítem correspondió  a la publicación en el diario oficial de la obra y el ultimo a servicios de impresión, también se gasto en viáticos, pasajes, combustible, etc."/>
    <n v="1700"/>
    <n v="10"/>
    <n v="13"/>
    <s v="Se realizo extensión de plazo de 90 días por aumento de obras, según Resolución N°00096 (Ex) del 12.02.2013."/>
    <n v="30.000000000000004"/>
    <s v="Variación de 0 a 30%"/>
    <n v="1"/>
    <n v="90"/>
    <m/>
    <m/>
    <m/>
    <m/>
    <m/>
    <m/>
    <m/>
    <m/>
    <n v="6"/>
    <n v="2"/>
    <s v="Se tomo como fecha de inicio con la firma del convenio mandato, donde se estipula los valores a pagar por premio (otros gastos) y fecha de termino la resolución de adjudicación de la obra. Para esta iniciativa solo se presentaron dos contratistas, el adjudicado y el otros quedo fuera de bases, por lo que no se pago premio (otros gastos)"/>
    <n v="-66.666666666666671"/>
    <n v="15"/>
    <n v="15"/>
    <n v="92"/>
    <n v="94"/>
    <n v="2"/>
    <s v="La diferencia entre el plazo real y lo recomendado con y sin tiempos muertos, se debe a las modificaciones realizadas en el plazo de la obra propiamente tal (aumento de plazo), y los tiempos que se toman para la compra de equipos y equipamiento, que es posterior a la entrega a explotación del recinto."/>
    <n v="513.33333333333337"/>
    <n v="526.66666666666663"/>
    <s v="La diferencia entre el plazo real y lo recomendado con y sin tiempos muertos, se debe a las modificaciones realizadas en el plazo de la obra propiamente tal, aumento de plazo de plazo de 90 días y los tiempos que se toman para la compra de equipos y equipamiento, que es posterior a la entrega a explotación del recinto."/>
    <s v="Variación &gt; al 100%"/>
    <s v="Mayor a 3 años"/>
    <s v="04/05/2012"/>
    <n v="2468059"/>
    <n v="12863"/>
    <n v="2480922"/>
    <n v="2484037"/>
    <n v="-3115"/>
    <s v="El monto inicial del contrato fue de $2.143.655.872, pero por aumentos ($210.419.585) y disminuciones ($1.556.988) de obras, el monto total fue de $2.352.518.469 IVA incluido, los cuales fueron cancelados por el mandante (GORE)._x000a__x000a_ítem equipamiento $ 67.482.858_x000a_ítem equipos $ 36.363.631_x000a_Total equipos y equipamiento $ 103.846.489"/>
    <s v="BIP &lt; SIGFE"/>
    <x v="1"/>
    <n v="2225"/>
    <n v="2225"/>
    <n v="100"/>
    <s v="El monto inicial del contrato fue de $2.143.655.872, pero por aumentos ($210.419.585) y disminuciones ($1.556.988) de obras, el monto total fue de $2.352.518.469 IVA incluido._x000a_El aumento del contrato fue por la obras de mitigación del estudio de impacto sobre el transporte urbano (E.I.S.T.U.), que no eran parte del contrato."/>
    <s v="se mantuvo la magnitud del proyecto la cual no se alteró con las modificaciones realizadas"/>
    <x v="2"/>
    <s v="Se realizó en primera instancia una recepción provisional con reserva con fecha 05.06.2013, la cual tuvo observaciones. Posteriormente se realizó la recepción provisional."/>
    <s v="09/07/2013"/>
    <s v="Se realizó en primera instancia se constituyó la comisión de recepción definitiva, la cual encontró observaciones con fecha 29.05.2014, . Posteriormente se realizó la recepción definitiva."/>
    <s v="12/08/2014"/>
    <s v="SI"/>
    <s v="05/09/2013"/>
    <s v="el proyecto opera de forma normal a la fecha."/>
    <s v=""/>
    <x v="0"/>
    <s v="Excelente comportamiento de las obras civiles y cancha de fútbol de pasto sintético. Lo negativo fue la mala calidad de la pista de recortan, la que fue cambiada por la empresa contratista."/>
    <s v="GILBERTO PATRICIO PÉREZ CANTO"/>
    <x v="41"/>
    <s v=" "/>
    <s v=""/>
    <s v="LOURDES VELEZ"/>
    <s v="DEPARTAMENTO DE ESTUDIOS - MDS"/>
    <s v="02/02/2010"/>
    <s v="02/02/2010"/>
    <n v="0"/>
    <s v="14/09/2010"/>
    <n v="224"/>
    <s v="10/02/2011"/>
    <n v="149"/>
    <s v="23/04/2011"/>
    <n v="72"/>
    <s v="23/04/2012"/>
    <n v="438"/>
    <s v="04/05/2012"/>
    <n v="11"/>
    <s v="19/07/2012"/>
    <n v="76"/>
    <n v="898"/>
    <n v="898"/>
    <s v="Primera licitación excedía el presupuesto oficial por lo que se llamó a segunda licitación pública previa reevaluación del proyecto. Con la nueva recomendación RS, se debió modificar el Convenio Mandato, lo que retrasó la adjudicación de la obra."/>
    <s v="A PAGO CONTRA RECEPCION"/>
    <n v="2"/>
    <s v=""/>
    <s v=""/>
    <s v=""/>
    <s v=""/>
    <s v="SI"/>
    <s v="MUNICIPIO"/>
    <s v="SI"/>
    <s v="MUNICIPIO"/>
    <s v="se trabajo en conjunto con la dirección de arquitectura"/>
    <n v="4001"/>
    <n v="70020"/>
    <n v="21321"/>
    <n v="0"/>
    <n v="12863"/>
    <n v="1349812"/>
    <n v="0"/>
    <n v="0"/>
    <n v="13499"/>
    <n v="0"/>
    <n v="1471516"/>
    <n v="4001"/>
    <n v="70020"/>
    <n v="21321"/>
    <n v="0"/>
    <n v="12863"/>
    <n v="1349812"/>
    <n v="0"/>
    <n v="0"/>
    <n v="13499"/>
    <n v="0"/>
    <n v="1471516"/>
    <s v="Los valores de financiamiento de la inversión originalmente recomendados debieron ser incrementados mediante reevaluación del proyecto, ya que no se ajustaban a las reales necesidades del proyecto, que requería por ejemplo de Estudio de Impacto al Sistema de Transporte Urbano (EISTU) además de adecuarse a los precios de mercado de la época."/>
    <n v="2553"/>
    <n v="68365"/>
    <n v="34638"/>
    <n v="0"/>
    <n v="12863"/>
    <n v="2352518"/>
    <n v="0"/>
    <n v="0"/>
    <n v="13498"/>
    <n v="0"/>
    <n v="2484435"/>
    <s v="El contrato de Obras Civiles original $ 2.143.655.872 sufrió modificaciones, consistentes en aumento de obras por $ 210.419.585 y disminuciones por $ 1.556.998, quedando el contrato final de obras civiles por un valor de $ 2.352.518.469._x000a_Contrato equipamiento: $ 69.211.852_x000a_Contrato Equipos: $ 34.634.637"/>
    <n v="2553"/>
    <n v="68365"/>
    <n v="34638"/>
    <n v="0"/>
    <n v="12863"/>
    <n v="2352518"/>
    <n v="0"/>
    <n v="0"/>
    <n v="13498"/>
    <n v="0"/>
    <n v="2484435"/>
    <s v="Obras Civiles  ejecutadas por la Dirección de Arquitectura. Equipos y Equipamiento adquiridos por la Municipalidad de Punitaqui. Existen mínimas diferencias con SIGFE en ítem equipamiento posiblemente por actualización de monedas ya que la compra de equipos y equipamiento se efectuó entre los años 2013 al 2018."/>
    <n v="398"/>
    <x v="0"/>
    <n v="2553"/>
    <n v="68365"/>
    <n v="34239"/>
    <n v="0"/>
    <n v="12863"/>
    <n v="2352519"/>
    <n v="0"/>
    <n v="0"/>
    <n v="13498"/>
    <n v="0"/>
    <n v="2484037"/>
    <n v="2998"/>
    <n v="73666"/>
    <n v="36363"/>
    <n v="0"/>
    <n v="16530"/>
    <n v="2799587"/>
    <n v="0"/>
    <n v="0"/>
    <n v="16608"/>
    <n v="0"/>
    <n v="2945752"/>
    <s v="El proyecto presentaba alta complejidad lo que obligó a su reevaluación, y requiriendo estudio de Impacto al Sistema de Transporte Urbano (EISTU), lo que incrementó su valor."/>
    <n v="5269"/>
    <n v="92202"/>
    <n v="28075"/>
    <n v="0"/>
    <n v="16938"/>
    <n v="1777432"/>
    <n v="0"/>
    <n v="0"/>
    <n v="17775"/>
    <n v="0"/>
    <n v="1937691"/>
    <n v="3180229"/>
    <n v="2999"/>
    <n v="73685"/>
    <n v="36762"/>
    <n v="0"/>
    <n v="16530"/>
    <n v="2852220"/>
    <n v="0"/>
    <n v="0"/>
    <n v="16608"/>
    <n v="0"/>
    <n v="2998804"/>
    <n v="2999"/>
    <n v="73685"/>
    <n v="36762"/>
    <n v="0"/>
    <n v="16530"/>
    <n v="2784173"/>
    <n v="0"/>
    <n v="0"/>
    <n v="16608"/>
    <n v="0"/>
    <n v="2930757"/>
    <n v="54.76172413454983"/>
    <n v="51.2499671000175"/>
    <n v="56.64019776846596"/>
    <n v="-2.2691379630012554"/>
    <n v="-7.844466546277018"/>
    <n v="1317.1941573033707"/>
    <n v="1251.3137078651685"/>
    <s v="el proyecto fue reevalaudo en cinco oportunidades, esta se  realizaron  por lo siguientes motivos :reestructuración de ítems, partidas que no se consideración en la primera licitación, modificación de presupuestos, monto ofertado por la empresa en la segunda licitación supera el 10% del monto inicial, incremento por ítem otros gastos al parecer no se consideró el premio para la empresas que se presentaban a la licitación, mejoramiento acceso al estadio y pavimentos  y actualización de equipos y equipamientos, además el aumento del contrato fue por la obras de mitigación del estudio de impacto sobre el transporte urbano (E.I.S.T.U.), que no eran parte del contrato._x000a_ Con todas estas modificaciones la variación del costo real con relación al monto recomendado es del 51%"/>
    <s v="Variación Mayor a 20%"/>
    <s v="Variación Mayor a 20%"/>
    <s v="Grande"/>
    <s v="Grande"/>
    <s v="VICTOR HUGO TRUJILLO CERDA"/>
    <x v="10"/>
    <s v=" "/>
    <s v=""/>
    <s v="LOURDES VELEZ"/>
    <s v="DEPARTAMENTO DE ESTUDIOS - MDS"/>
    <s v="SI"/>
    <n v="1937691"/>
    <n v="208863"/>
    <n v="10.778963209304269"/>
    <s v="aumentos ($210.419.585) y disminuciones ($1.556.988) de obras, el monto total fue de $2.352.518.469 IVA incluido, los cuales fueron cancelados por el mandante (GORE)."/>
    <x v="0"/>
    <s v="SI"/>
    <n v="5"/>
    <n v="1937694"/>
    <n v="3180229"/>
    <n v="64.124417993759579"/>
    <s v="aunque la unidad técnica indica que no se efectuaron reevaluación, efectivamente si se  realizaron , estas fueron por lo siguientes motivos :reestructuración de ítems, partidas que no se consideración en la primera licitación, modificación de presupuestos, monto ofertado por la empresa en la segunda licitación supera el 10% del monto inicial, incremento por ítem otros gastos al parecer no se considero el premio parta la empresas que se presentaban a la licitación, mejoramiento acceso al estadio y pavimentos  y actualización de equipos y equipamientos."/>
    <x v="1"/>
    <s v="CAE / USUARIO EQUIVALENTE"/>
    <n v="734"/>
    <n v="734"/>
    <n v="0"/>
    <x v="1"/>
    <s v=""/>
    <m/>
    <m/>
    <m/>
    <s v="EL indicador que se presenta corresponde al recalculado producto de las reevalaciones, siendo la última la  reevalaución del año 2017. _x000a_No se dispone de los antecedentes originales con el cálculo del indicador económico cuando obtuvo la recomendación inicial."/>
    <x v="1"/>
    <s v="el presupuesto se subestimo ademas no se consideraron partidas importantes de la obras civiles y premios por las licitaciones  y por la demora de la ejecución que casi duró 7 años , se debió actualizar ítems _x000a__x000a_El proyecto presentaba alta complejidad lo que obligó a su reevaluación, requiriendo estudio de Impacto al Sistema de Transporte Urbano (EISTU), lo que incrementó su valor._x000a_ _x000a_A pesar de los inconvenientes el proyecto ha resultado excelente comportamiento de las obras civiles y cancha de fútbol de pasto sintético. Lo negativo fue la mala calidad de la pista de recortan, la que fue cambiada por la empresa contratista."/>
    <s v="TATIANA ARANTXAZU  RENTERÍA LUCO"/>
    <s v="SEREMI DE DESARROLLO SOCIAL REGION DE COQUIMBO"/>
    <s v="LOURDES VELEZ"/>
    <s v="DEPARTAMENTO DE ESTUDIOS - MDS"/>
  </r>
  <r>
    <s v="30097343-0"/>
    <s v="CONSTRUCCION SERVICIO DE URGENCIA SALA IRA-ERA  H.VICUÑA"/>
    <x v="9"/>
    <x v="9"/>
    <s v="ELQUI"/>
    <s v="VICUÑA"/>
    <s v="4 - REGION DE COQUIMBO"/>
    <x v="1"/>
    <x v="1"/>
    <x v="2"/>
    <x v="1"/>
    <x v="1"/>
    <s v="GOBIERNO REGIONAL - REGION DE COQUIMBO"/>
    <s v="GOBIERNO REGIONAL"/>
    <s v="GOBIERNO REGIONAL"/>
    <s v="FINALIZADO"/>
    <x v="0"/>
    <s v="PERFIL"/>
    <s v="LA UNIDAD DE URGENCIA ACTUALMENTE NO CUMPLE CON EL ESTÁNDAR DEL MODELO DE HOSPITAL DE BAJA COMPLEJIDAD, YA QUE HOY EN DÍA LE FALTAN RECINTOS DE ATENCIÓN, TALES COMO BOX DE REANIMACIÓN, DE ATENCIÓN Y DE PROCEDIMIENTOS, POR LO QUE NO PUEDE SATISFACER LA DEMANDA REQUERIDA POR LOS USUARIOS."/>
    <s v="SE PROPONE REPONER EL SERVICIO DE URGENCIA, Y EL ÁREA DE ATENCIÓN KINÉSICA DEL HOSPITAL DE VICUÑA, LO QUE INVOLUCRA UNA SUPERFICIE TOTAL DE 520.14 M², QUE SE DESGLOSA COMO SIGUE:_x000a_EL ÁREA DE URGENCIA PROPUESTA ESTÁ COMPUESTA POR UNA SALA DE ESPERA DE 42.33M², UN RECINTO DE SOME DE 8.55M² Y DOS BAÑOS UNIVERSALES DE 4M² CADA UNO. PARA ATENCIÓN CLÍNICA DISPONE UN BOX DE REANIMACIÓN DE 18.54M², 2 BOX INDIFERENCIADOS DE 11.4M² CADA UNO,  OFICINA MULTIPROPÓSITO 6.49M², 2 SS.HH. DE PERSONAL DE 3.7M² CADA UNO, RECINTOS DE ROPA LIMPIA Y ROPA SUCIA DE 0.54M² CADA UNO, LAVACHATAS DE 4M², RECINTO ASEO DE 3.38M², ESTAR DE FUNCIONARIOS DE 6.76M², DEPÓSITO DE SILLAS DE RUEDAS 2.31M² , UN BOX DE PROCEDIMIENTOS DE 12.4M², UNA SALA DE OBSERVACIÓN DE 19.4M², SS.HH PACIENTE DE 3.8M², UNA ESTACIÓN DE ENFERMERÍA DE 10.37M², TRABAJO LIMPIO DE 4.03M² Y UN RECINTO DE TRABAJO SUCIO DE 4.03M². TAMBIÉN SE INCLUYE BOX GINECOLÓGICO (ATENCIÓN A VÍCTIMAS) DE 14.8M², BAÑO INCLUIDO DE 3.42M², ADEMÁS DE UNA SUPERFICIE DE CIRCULACIONES Y MUROS DE 142.75M². TODO ELLO ALCANZA UNA SUPERFICIE DE 346.64M².POR OTRO LADO, SE CONSIDERAN LOS SIGUIENTES RECINTOS DEL ÁREA DE KINESIOTERAPIA: UNA SALA DE ESPERA DE 24.38M², 2 BAÑOS PÚBLICOS UNIVERSALES DE 3.89M² CADA UNO, UN BOX IRA DE 18.19M², UN BOX ERA DE 17.92M², UN GIMNASIO DE REHABILITACIÓN DE 48.44M², UNA BODEGA DE MATERIALES DE 3.14 M², SALA DE ACTIVIDADES DE LA VIDA DIARIA 17.79M², CUBÍCULOS DE ATENCIÓN 13.26M², A LO QUE SE DEBE SUMAR EL LA SUPERFICIE DE CIRCULACIONES Y MUROS, POR 22.6M², EL TOTAL DE ESTA SUPERFICIE ES DE 173.5M².LA INICIATIVA CONSIDERA ADEMÁS LA ADQUISICIÓN DE EQUIPAMIENTO Y EQUIPOS NECESARIOS PARA EL SECTOR DE URGENCIA Y ÁREA KINÉSICA DE UN HOSPITAL COMUNITARIO COMO ES EL DE VICUÑA DE ACUERDO A LOS ESTÁNDARES DEL MINSAL."/>
    <n v="31094"/>
    <s v=" "/>
    <s v=" "/>
    <s v=" "/>
    <n v="8"/>
    <n v="0"/>
    <s v="El ítem de consultorías no fue requerido, ya que el Servicio de Salud Coquimbo se encargó de realizar las inspecciones técnicas de obras, con personal propio, durante el tiempo de ejecución de las obras civiles, entre el  periodo del 30.10.2015 al 13.09.2016."/>
    <n v="-100"/>
    <n v="4"/>
    <n v="14"/>
    <s v="El primer contrato de equipamiento registra una fecha según O.C: 1395-904-CM16 del 14.07.2016, aceptada por proveedor y dejando efecto de celebración de contrato a partir de esta fecha. (Se Adjunta O.C)_x000a_El termino del último contrato fue el 11.09.2017, que corresponde a la adquisición por OC:1395-873-se17, y que posee un plazo de entrega de 45 días, una vez aceptada la orden de compra._x000a_Las Diferencias entre el plazo recomendado y real, se debieron principalmente a que el trabajo a realizar no se considero el tiempo en la compra de la gran cantidad de equipamiento de la planilla de habilitación, (142 lineas para equipamiento). El trabajo que se debe realizar a este tipo de planillas de habilitación consiste en: Agrupar o clasificar por familia de equipamiento, ya sea por recinto o tipo del equipamiento, etc., Informar a cada uno de los proveedores, para asegurar stock y definir mejores fechas de entrega; Se debe coordinar con encargado de obras, que una vez, estando los recintos listos, se podrá recepcionar el equipamiento. Trabajos que conllevan tiempo y no fueron considerados al momento de formular este proyecto. "/>
    <n v="250"/>
    <n v="4"/>
    <n v="27"/>
    <s v="El primer contrato de equipamiento registra una fecha según O.C: 1395-1055-CM16 del 02.08.2016, aceptada por proveedor y dejando efecto de celebración de contrato a partir de esta fecha. (Se Adjunta O.C)_x000a_El termino del último contrato corresponde a la  licitación 1395-35-L118, con fecha de termino el 30.10.2018, ya que posee un plazo de entrega de 60 días corridos recibida OC 1395-775-se18._x000a_Las diferencias de plazo corresponden  principalmente a que no se consideró la gran cantidad de trabajo que conlleba adquirir los equipos y equipamientos de la planilla de habilitación. El trabajo que se debe realizar a este tipo de planillas consiste en: Agrupar o clasificar por familia de equipamiento, ya sea por recinto o tipo del equipamiento, etc., Informar a cada uno de los proveedores, para asegurar stock y definir mejores fechas de entrega; Se debe coordinar con encargado de obras, que una vez, estando los recintos listos, se podrá recepcionar el equipo que necesiten de pre instalación. Trabajos que conllevan tiempo y no fueron considerados al momento de formular este proyecto._x000a_Además, se generó un aumento adicional al convenio original por motivos de la adquisición de lampara auto energizadas necesarias para obtener autorización sanitaria, condición necesaria para su funcionamiento y/o operación."/>
    <n v="575"/>
    <m/>
    <m/>
    <m/>
    <m/>
    <n v="2"/>
    <n v="10"/>
    <s v="En este ítem de gastos administrativos, se recibe deposito en cuenta presupuestaria de Servicio de Salud Coquimbo, el 01.02.2014, por parte del GORE. Se inician a realizar gastos por concepto de viáticos a partir de 21.01.2016 hasta el 28.11.2016, cargados al proyecto."/>
    <n v="400"/>
    <n v="8"/>
    <n v="10"/>
    <s v="La obra tiene un  plazo total de 300 días de ejecución a contar de la fecha de entrega de terreno._x000a_El acta de entrega de terreno posee una fecha de 19.11.2015._x000a_se realizó un a modificación de contrato que no afectó el tiempo de ejecución, solo se modifica el monto del valor proforma. Se adjunta Modificación de contrato en resolución N°3314 del 13 de septiembre 2015._x000a_La diferencia del plazo no es significativa de relación al recomendado y al real ejecutado._x000a_Se adjuntan respaldos en carpeta digital."/>
    <n v="25"/>
    <s v="Variación de 0 a 30%"/>
    <n v="0"/>
    <n v="0"/>
    <m/>
    <m/>
    <m/>
    <m/>
    <m/>
    <m/>
    <m/>
    <m/>
    <m/>
    <m/>
    <m/>
    <m/>
    <n v="11"/>
    <n v="11"/>
    <n v="35"/>
    <n v="36"/>
    <n v="1"/>
    <s v="Este proyecto, tubo un aumento muy significativo en su ejecución, debido a que la Autoridad Sanitaria no autorizó su funcionamiento por la falta del equipo lampara quirúrgica, teniendo que solicitar a Gobierno Regional suplementación de fondos, para la compra de los equipos, que no estaban incluidos en listado oficial aprobado, tiempos que no estaba estimados dentro del proyecto, creándose tiempos muertos mientras se realizaba la resolutividad administrativa."/>
    <n v="218.18181818181816"/>
    <n v="227.27272727272728"/>
    <s v="DE ACUERDO A LO INDICADO POR LA UNIDAD TÉCNICA, LA GRAN VARIACIÓN % DEL PLAZO TOTAL DE EJECUCIÓN DEL PROYECTO CON TIEMPOS MUERTOS, CORRESPONDE  PRINCIPALMENTE A QUE NO SE CONSIDERÓ LA GRAN CANTIDAD DE TRABAJO QUE IMPLICA  ADQUIRIR LOS EQUIPOS Y EQUIPAMIENTOS, TRABAJO QUE CONSIDERA:  AGRUPAR O CLASIFICAR POR FAMILIA DE EQUIPAMIENTO, POR RECINTO O POR TIPO DE EQUIPAMIENTO,  INFORMAR A CADA UNO DE LOS PROVEEDORES, PARA ASEGURAR STOCK Y DEFINIR MEJORES FECHAS DE ENTREGA; DEBIÉNDOSE  COORDINAR CON ENCARGADO DE OBRAS, QUE,  UNA VEZ ESTANDO LOS RECINTOS LISTOS, SE PODRÍA  RECEPCIONAR EL EQUIPO QUE NECESITE DE PRE INSTALACIÓN. TRABAJOS QUE CONLLEVAN TIEMPO Y QUE NO FUERON CONSIDERADOS AL MOMENTO DE FORMULAR ESTE PROYECTO._x000a_ADEMÁS, SE GENERÓ UN AUMENTO ADICIONAL AL CONVENIO ORIGINAL POR MOTIVOS DE LA ADQUISICIÓN DE LÁMPARA AUTO ENERGIZADAS NECESARIAS PARA OBTENER AUTORIZACIÓN SANITARIA, CONDICIÓN NECESARIA PARA SU FUNCIONAMIENTO Y/O OPERACIÓN."/>
    <s v="Variación &gt; al 100%"/>
    <s v="Tres años"/>
    <s v="19/11/2015"/>
    <n v="695649"/>
    <n v="4251"/>
    <n v="699900"/>
    <n v="691744"/>
    <n v="8156"/>
    <s v="Contrato de obras civiles por un monto inicial de M$610.468 de fecha 30.10.2015 y con modificación contrato por aumento del valor proforma por un monto total de M$612.028, aprobado en resolución exenta N° 3314 de fecha 13.09.2016._x000a__x000a_Los Gastos Administrativos, poseen un total gastado de M$780, comprendiendo un periodo de 21.01.2016 al 28.11.2016. Se adjunta planilla de gasto realizados por concepto de viáticos._x000a__x000a_Equipos: el gasto total de este ítem es M$42.796, se inician el primer contrato con fecha de orden de compra 02.08.2016 y termina con la orden de compra 1395-775-SE18 de fecha 17.07.2018_x000a__x000a_Equipamiento: el total gastado es M$37.180, iniciando el primer contrato con orden de compra 1395-904-CM16 de fecha 14.09.2016 y termino por OC 1395-873-se17 fecha del  18.08.2017"/>
    <s v="BIP &gt; SIGFE"/>
    <x v="1"/>
    <n v="566"/>
    <n v="564"/>
    <n v="99.646643109540634"/>
    <s v="El proyecto cuenta con una superficie de 564 metros cuadrados, siguiendo el proyecto original, sin realizar modificaciones de aumento de superficie, notando un error de medición."/>
    <s v="DE ACUERDO A LO INDICADO POR LA UNIDAD TÉCNICA DEL PROYECTO, SERVICIO DE SALUD COQUIMBO, EXISTE UNA PEQUEÑA VARIACIÓN EN LA SUPERFICIE DEL PROYECTO EJECUTADO RESPECTO DEL APROBADO EN EL EX ANTE, DADO QUE FINALMENTE SE EJECUTÓ UNA SUPERFICIE DE 564 M2 Y SE APROBÓ EN EL ESTUDIO UNA SUPERFICIE DE 566 M2, SIN QUE QUEDARÁ EXPLICADA LA DIFERENCIA DE SUPERFICIE DEL PROYECTO. "/>
    <x v="1"/>
    <s v="De acuerdo al Art. N° 15 de las bases del contrato, con fecha 06.10.2016 fue firmada el acta de recepción provisoria sin observaciones, fecha a partir de la cual, y en un plazo de 12 meses deberá ser realizada la recepción definitiva de las obras._x000a_El párrafo anterior aparece en el acta de recepción definitiva, ya que no se encontró el acta de recepción provisoria."/>
    <s v="06/10/2016"/>
    <s v="El 12 de diciembre de 217, y según lo señalado e las bases administrativas que rigen contrato , se constituye comisión de recepción de acuerdo a lo exigido en las bases de licitación._x000a_de acuerdo a las asesa administrativas en su articulo N°18, a partir de esta fecha y dentro de un plazo de 90 días corridos se deberá proceder a firmar liquidación de contrato."/>
    <s v="12/12/2017"/>
    <s v="SI"/>
    <s v="02/01/2018"/>
    <s v="La única situación conocida por el ITO es que el mesón de atención de personas de Urgencia quedó sin protecciones adecuadas, dejando muy expuesto al funcionario con las personas que requieren atención. Esto fue abordado en un proyecto posterior donde se agregaron cierros vidriados."/>
    <s v=""/>
    <x v="0"/>
    <s v="La obra se desarrolló bajo un formato donde el contratista debía elaborar las especialidades, incluyendo cálculo estructural y obtención del permiso de edificación. El mandante solamente entregó planos de arquitectura. _x000a__x000a_Por lo anterior las necesidades de coordinación de la obra fueron menores, siendo de responsabilidad del contratista las aclaraciones con sus proyectistas._x000a__x000a_Esto implicó una tarea más aliviada de la Inspección Técnica, plazos acotados de construcción y sin aumentos de plazo o monto del contrato. Solamente se verificó un  aumento de costo del valor proforma asociado al pago de Ingeniero._x000a__x000a_En términos generales fue una obra de ágil ejecución, con calidad adecuada y sin contratiempos."/>
    <s v="PAULINA ANDREA LEDESMA JORQUERA"/>
    <x v="124"/>
    <s v=" "/>
    <s v=""/>
    <s v="LOURDES VELEZ"/>
    <s v="DEPARTAMENTO DE ESTUDIOS - MDS"/>
    <s v="30/05/2012"/>
    <s v="24/05/2013"/>
    <n v="359"/>
    <s v="30/09/2013"/>
    <n v="129"/>
    <s v="30/01/2014"/>
    <n v="122"/>
    <s v="30/10/2015"/>
    <n v="638"/>
    <s v="30/10/2015"/>
    <n v="638"/>
    <s v="19/11/2015"/>
    <n v="20"/>
    <s v="29/12/2015"/>
    <n v="40"/>
    <n v="1308"/>
    <n v="949"/>
    <s v="La Res. Nº 85 de fecha 30.09.2013 corresponde a la creación de asignación presupuestaria que da origen a la ejecución._x000a_Para el primer gasto administrativo, se considera la fecha en que el ingreso de los recursos fue rendido al Depto. de Finanzas del Gobierno Regional, mediante el comprobante de ingresos. _x000a_La diferencia entre &quot;Creación de asignación presupuestaria que da origen a la ejecución&quot; y &quot;Primer gasto administrativo&quot; se explica por la resolución (e) Nº 1701 de fecha 16.12.2013, que aprueba el convenio mandato completo e irrevocable, acto administrativo necesario para girar los G.A. a la unidad técnica._x000a_La diferencia entre &quot;Primer gasto administrativo&quot; y &quot;Suscripción del primer contrato del proyecto de obra civil&quot; se explica por el periodo de tiempo requerido por la unidad técnica para preparar el proceso licitatorio (preparación de bases de licitación, tiempo requerido en el portal, tiempo de análisis de ofertas y evaluación de estas). Además, debe considerarse que hubo una modificación al convenio mandato de fecha 21.10.2014 aprobada por Res (E) Nº1.403 del 04.11.2014 _x000a_Para la &quot;Suscripción del primer contrato del proyecto&quot;, que corresponde a la ejecución de la obra civil, suscrito con fecha 30.10.2015, éste fue aprobado por resolución Nº 3.209 el 13 de noviembre de 2.015, no obstante, su inicio es el 19 de noviembre de 2.015, fecha en se hace entrega del terreno._x000a_No hay diferencias para la &quot;Entrega del terreno&quot;._x000a_Para el primer gasto con cargo al proyecto del primer contrato de obra civil, se considera la fecha en que fue cursado el estado de pago Nº1 al Depto. de Finanzas del Gobierno Regional. (29.12.2015)."/>
    <s v="A SUMA ALZADA SIN REAJUSTE"/>
    <n v="1"/>
    <s v=""/>
    <s v=""/>
    <s v=""/>
    <s v=""/>
    <s v="NO"/>
    <s v="SERVICIO"/>
    <s v="SI"/>
    <s v="SERVICIO"/>
    <s v="LA ETAPA DE DISEÑO DE ESTE PROYECTO NO FUE POSTULADO POR EL SERVICIO SALUD COQUIMBO AL SISTEMA NACIONAL DE INVERSIONES, SIENDO EL DISEÑO ELABORADO Y POSTULADO   POR EL PROPIO SERVICIO SALUD AL S..N.I. ACTUANDO A SU VEZ COMO UNIDAD TÉCNICA DE LA ETAPA DE EJECUCIÓN."/>
    <n v="0"/>
    <n v="33849"/>
    <n v="41776"/>
    <n v="0"/>
    <n v="1542"/>
    <n v="284929"/>
    <n v="0"/>
    <n v="0"/>
    <n v="0"/>
    <n v="0"/>
    <n v="362096"/>
    <n v="0"/>
    <n v="35353"/>
    <n v="43632"/>
    <n v="0"/>
    <n v="1610"/>
    <n v="297581"/>
    <n v="0"/>
    <n v="0"/>
    <n v="0"/>
    <n v="0"/>
    <n v="378176"/>
    <s v="No hay diferencias en el monto recomendado para el primer RS original versus el RS corregido,  igualmente no hay diferencias en el monto recomendado para el primer RS que da origen a la ejecución presupuestaria versus el RS corregido que da origen a la ejecución presupuestaria._x000a_Para ambos casos (Primer RS y RS que da origen a la ejecución presupuestaria) el Monto Total Recomendado versus el corregido es el mismo."/>
    <n v="0"/>
    <n v="36919"/>
    <n v="46700"/>
    <n v="0"/>
    <n v="4251"/>
    <n v="612028"/>
    <n v="0"/>
    <n v="0"/>
    <n v="0"/>
    <n v="0"/>
    <n v="699898"/>
    <s v="El contrato de Obras Civiles por un monto de $610.467.685 con una duración de 300 días, de fecha 30 de octubre de 2015, siendo la fecha de inicio el 19 de noviembre de 2015 (entrega de terreno) y la fecha de término el 13 de septiembre de 2016. Sin embargo, hubo modificación del contrato en los montos, hubo suplemento de fondos, quedando el contrato finalmente en $612.028.141. Siendo la Recepción Provisoria de fecha 06/10/2016 y Recepción Definitiva de fecha 12/12/2017._x000a_Para los gastos administrativos, se considera la fecha en que el ingreso de los recursos fue rendido al Depto. de Finanzas del Gobierno Regional,  mediante el comprobante de ingresos (30.01.2014), cuyo monto girado fue de $4.251.000. _x000a_Para el caso de Consultorías, no hubo contratos en este ítem._x000a_Para los ítems de equipos y equipamiento hubo varios contratos, mediante adjudicaciones a medida que se iban realizando los procesos licitatorios o bien cuando la adquisición fue realizada bajo la modalidad de convenio marco o trato directo."/>
    <n v="0"/>
    <n v="36919"/>
    <n v="46700"/>
    <n v="0"/>
    <n v="4251"/>
    <n v="612028"/>
    <n v="0"/>
    <n v="0"/>
    <n v="0"/>
    <n v="0"/>
    <n v="699898"/>
    <s v="Para el caso de Obras Civiles, si bien no existe diferencia con el SIGFE, lo efectivamente pagado en este ítem por el Gobierno Regional es un monto total de $612.028.141._x000a_Para el caso de Equipamiento, si bien no existe diferencia con el SIGFE, lo efectivamente pagado en este ítem por el Gobierno Regional es un monto total de $36.919.116._x000a_Para el caso de Equipos, existe diferencia con el SIGFE, lo efectivamente pagado en este ítem por el Gobierno Regional es un monto total de $46.699.360._x000a_Para los gastos administrativos, se considera la fecha en que el ingreso de los recursos fue rendido al Depto. de Finanzas del Gobierno Regional, mediante el comprobante de ingresos (30.01.2014), cuyo monto girado fue de $4.251.000._x000a_Para el caso de Consultorías, no hubo contratos en este ítem."/>
    <n v="8154"/>
    <x v="0"/>
    <n v="0"/>
    <n v="36919"/>
    <n v="42797"/>
    <n v="0"/>
    <n v="0"/>
    <n v="612028"/>
    <n v="0"/>
    <n v="0"/>
    <n v="0"/>
    <n v="0"/>
    <n v="691744"/>
    <n v="0"/>
    <n v="38246"/>
    <n v="43939"/>
    <n v="0"/>
    <n v="0"/>
    <n v="647334"/>
    <n v="0"/>
    <n v="0"/>
    <n v="0"/>
    <n v="0"/>
    <n v="729519"/>
    <s v="Para este proyecto, hubo demora en la adquisición de todo el equipo, debido a que la Autoridad Sanitaria no autorizó su funcionamiento por la falta de la lámpara autoenergizada, teniendo que presentar solicitud de suplemento de fondos al Consejo Regional, para la compra del equipo faltante, que no estaba incluido en listado originalmente aprobado, tiempos que no estaban estimados dentro del proyecto, creándose tiempos muertos mientras se realizaba la gestión administrativa."/>
    <n v="0"/>
    <n v="43499"/>
    <n v="53686"/>
    <n v="0"/>
    <n v="1981"/>
    <n v="366151"/>
    <n v="0"/>
    <n v="0"/>
    <n v="0"/>
    <n v="0"/>
    <n v="465317"/>
    <n v="800864"/>
    <n v="0"/>
    <n v="38248"/>
    <n v="47842"/>
    <n v="0"/>
    <n v="4783"/>
    <n v="659637"/>
    <n v="0"/>
    <n v="0"/>
    <n v="0"/>
    <n v="0"/>
    <n v="750510"/>
    <n v="0"/>
    <n v="38248"/>
    <n v="47842"/>
    <n v="0"/>
    <n v="4783"/>
    <n v="647334"/>
    <n v="0"/>
    <n v="0"/>
    <n v="0"/>
    <n v="0"/>
    <n v="738207"/>
    <n v="61.290045280959006"/>
    <n v="58.646041300876604"/>
    <n v="76.794273400864668"/>
    <n v="-1.6392852860055207"/>
    <n v="-7.823675430535026"/>
    <n v="1308.877659574468"/>
    <n v="1147.7553191489362"/>
    <s v="LAS ALTAS VARIACIONES ENTRE EL COSTO REAL Y EL MONTO RECOMENDADO (58.65%) SE EXPLICAN POR CUANTO, EN EL AÑO 2013, EL PROYECTO INGRESÓ  POR PRIMERA VEZ A REEVALUACIÓN,DADO QUE LA UNIDAD TÉCNICA,SERVICIO SALUD, SOLICITÓ AJUSTAR EL PRESUPUESTO DE OBRAS EN UN 76%, LO ANTERIOR, POR UNA ACTUALIZACIÓN DEL DISEÑO, QUE INCLUYÓ INCLUSIÓN DE OFICINA MULTIPROPÓSITO, REUBICACIÓN DE BOX DE PROCEDIMIENTOS,, REDISEÑO DE ÁREAS DE TRABAJO LIMPIAS Y SUCIAS; INCORPORACIÓN DE PARTIDAS ADICIONALES, COMO SEÑALÉTICA, CALEFACCIÓN Y CLIMATIZACIÓN. ADEMÁS, DE ERRORES DEL PRESUPUESTO OFICIAL, MALA CUBICACIÓN DE OBRA GRUESA, OBRAS COMPLEMENTARIAS NO INCLUIDAS (OBRAS EXTERIORES) E INCLUSIÓN DEL GRUPO ELECTRÓGENO; OMISIÓN DE PARTIDAS TALES COMO TABIQUE Y DERECHOS MUNICIPALES Y FINALMENTE, GASTOS GENERALES SUBVALORIZADOS.  EN EL AÑO 2014 EL PROYECTO NUEVAMENTE INGRESÓ A REEVALUACIÓN POR CAMBIOS ESTRUCTURALES DEL PROYECTO."/>
    <s v="Variación Mayor a 20%"/>
    <s v="Variación Mayor a 20%"/>
    <s v="Mediano"/>
    <s v="Mediano"/>
    <s v="YERMA VILLALÓN COROSEO"/>
    <x v="10"/>
    <s v=" "/>
    <s v=""/>
    <s v="LOURDES VELEZ"/>
    <s v="DEPARTAMENTO DE ESTUDIOS - MDS"/>
    <s v="NO"/>
    <m/>
    <m/>
    <m/>
    <s v=" "/>
    <x v="1"/>
    <s v="SI"/>
    <n v="2"/>
    <n v="465314"/>
    <n v="800864"/>
    <n v="72.112594935892744"/>
    <s v="EN EL AÑO 2013, EL PROYECTO INGRESÓ  POR PRIMERA VEZ A REEVALUACIÓN,DADO QUE LA UNIDAD TÉCNICA,SERVICIO SALUD, SOLICITÓ AJUSTAR EL PRESUPUESTO DE OBRAS EN UN 76%, LO ANTERIOR, POR UNA ACTUALIZACIÓN DEL DISEÑO, QUE INCLUYÓ INCLUSIÓN DE OFICINA MULTIPROPÓSITO, REUBICACIÓN DE BOX DE PROCEDIMIENTOS,, REDISEÑO DE ÁREAS DE TRABAJO LIMPIAS Y SUCIAS; INCORPORACIÓN DE PARTIDAS ADICIONALES, COMO SEÑALÉTICA, CALEFACCIÓN Y CLIMATIZACIÓN. ADEMÁS, DE ERRORES DEL PRESUPUESTO OFICIAL, MALA CUBICACIÓN DE OBRA GRUESA, OBRAS COMPLEMENTARIAS NO INCLUIDAS (OBRAS EXTERIORES) E INCLUSIÓN DEL GRUPO ELECTRÓGENO; OMISIÓN DE PARTIDAS TALES COMO TABIQUEY DERECHOS MUNICIPALES Y FINALMENTE, GASTOS GENERALES SUBVALORIZADOS._x000a_EN EL AÑO 2014 EL PROYECTO NUEVAMENTE INGRESÓ A REEVALUACIÓN POR CAMBIOS ESTRUCTURALES DEL PROYECTO."/>
    <x v="1"/>
    <s v="COSTO ANUAL EQUIVALENTE"/>
    <n v="72609"/>
    <n v="127792"/>
    <n v="76.00022035835778"/>
    <x v="2"/>
    <s v=""/>
    <m/>
    <m/>
    <m/>
    <s v="ESTE PROYECTO FUE EVALUADO  POR EL INDICADOR CAE, EL QUE EN EL ESTUDIO DE PRE INVERSIÓN SE DETERMINÓ EN CAE=M$72.609. SIN EMBARGO,  FUE INGRESADO  EN DOS OPORTUNIDADES A REEVALUACIÓN, SIN QUE ESTE INDICADOR HAYA SIDO ACTUALIZADO  CONFORME AL NUEVO COSTO TOTAL DE LA INICIATIVA DE INVERSIÓN. NO OBSTANTE LO ANTERIOR, SE ESTIMA QUE EL INDICADOR REAL DEL PROYECTO, CORRESPONDE A CEA=$127.792.-"/>
    <x v="1"/>
    <s v="REVISADA LA INFORMACIÓN APORTADA POR LA UNIDAD TÉCNICA, SE PUEDE CONCLUIR QUE ESTE PROYECTO NO CONTÓ CON UN DISEÑO CORRECTAMENTE DESARROLLADO Y DE ACUERDO A NORMATIVA DE SALUD VIGENTE. LO ANTERIOR, CONLLEVÓ A INGRESAR EN DOS OPORTUNIDADES A REEVALUACIÓN ESTA INICIATIVA DE INVERSIÓN, CON UN AUMENTO DEL COSTO DE OBRAS CIVILES DEL 76%, DETALLE QUE EL CUADRO DE INDICADORES DE COSTOS QUE PROPORCIONA EL SISTEMA EX POST NO REFLEJA, LO QUE NO PERMITE REALIZAR EL ANÁLISIS REAL CORRESPONDIENTE._x000a_EN RELACIÓN A LOS PLAZOS, Y DE ACUERDO A LO INDICADO POR LA UNIDAD TÉCNICA, LOS ÍTEMS EQUIPOS Y EQUIPAMIENTO PRESENTAN VARIACIÓN DE PLAZOS DE EJECUCIÓN  DE 582,50% Y 253,33% RESPECTIVAMENTE, EXPLICADO POR EL SERVICIO SALUD PORQUE  NO SE CONSIDERÓ LA GRAN CANTIDAD DE TRABAJO QUE CONLLEVA ADQUIRIR LOS EQUIPOS Y EQUIPAMIENTOS,  QUE CONSIDERA:  AGRUPAR O CLASIFICAR POR FAMILIA DE EQUIPAMIENTO, POR RECINTO O POR TIPO DE EQUIPAMIENTO,  INFORMAR A CADA UNO DE LOS PROVEEDORES, PARA ASEGURAR STOCK Y DEFINIR MEJORES FECHAS DE ENTREGA; DEBIÉNDOSE  COORDINAR CON ENCARGADO DE OBRAS, QUE,  UNA VEZ ESTANDO LOS RECINTOS LISTOS, SE PODRÍA  RECEPCIONAR EL EQUIPO QUE NECESITE DE PRE INSTALACIÓN. TRABAJOS QUE REQUIEREN  TIEMPO Y QUE NO FUERON CONSIDERADOS AL MOMENTO DE FORMULAR ESTE PROYECTO._x000a_ADEMÁS, SE GENERÓ UN AUMENTO ADICIONAL AL CONVENIO ORIGINAL POR MOTIVOS DE LA ADQUISICIÓN DE LÁMPARA AUTO ENERGIZADAS NECESARIAS PARA OBTENER AUTORIZACIÓN SANITARIA, CONDICIÓN NECESARIA PARA SU FUNCIONAMIENTO Y/O OPERACIÓN._x000a_EL INDICADOR DE RESULTADO DE LA FICHA IDI NO REFLEJA EL INDICADOR ACTUALIZADO, CONFORME A LOS PROCESOS DE  REEVALAUCIÓN A QUE FUE SOMETIDO EL PROYECTO._x000a_SE SUGIERE REVISAR  QUE LOS PROYECTOS DE SALUD HOSPITALARIA DE BAJA COMPLEJIDAD  NO CUENTEN CON LA REVISIÓN Y APROBACIÓN DEL MINISTERIO DE SALUD, NO PERMITIENDO CON ELLO, GARANTIZAR CON MAYOR CERTEZA, QUE EL DISEÑO PRESENTADO POR EL SERVICIO DE SALUD CUMPLA CON LA NORMATIVA SECTORIAL VIGENTE. EN EL CASO DEL PRESENTE  PROYECTO, EL ESTUDIO DE PRE INVERSIÓN,  DISEÑO Y LA ETAPA DE EJECUCIÓN FUE DE RESPOSABILIDAD DEL  SERVICIO DE SALUD COQUIMBO, SIN CONTAR, COMO CONTRA PARTE, DE LA VISACIÓN TÉCNICA DEL MINSAL, QUE GARANTIZARA LA CALIDAD DEL DISEÑO PRESENTADO AL S.N.I., CON LAS CONSECUENCIAS  QUE ESTA SITUACIÓN CONLLEVA."/>
    <s v="MARINKA NORERO DUARTE"/>
    <s v="SEREMI DE DESARROLLO SOCIAL REGION DE COQUIMBO"/>
    <s v="LOURDES VELEZ"/>
    <s v="DEPARTAMENTO DE ESTUDIOS - MDS"/>
  </r>
  <r>
    <s v="30390572-0"/>
    <s v="MEJORAMIENTO GESTION DE TRANSITO COMUNA DE LA UNION"/>
    <x v="3"/>
    <x v="3"/>
    <s v="DEL RANCO"/>
    <s v="LA UNION - REGION XIV "/>
    <s v="14 - REGION DE LOS RIOS"/>
    <x v="7"/>
    <x v="7"/>
    <x v="76"/>
    <x v="0"/>
    <x v="0"/>
    <s v="SUBSIDIO NACIONAL AL TRANSPORTE PUBLICO"/>
    <s v="MINISTERIO DE TRANSPORTE Y TELECOMUNICACIONES"/>
    <s v="MINISTERIO"/>
    <s v="FINALIZADO"/>
    <x v="2"/>
    <s v="PERFIL"/>
    <s v="EL PROYECTO PERMITIRA RESOLVER MULTIPLES PROBLEMAS DE GESTIÓN DE TRÁNSITO EN LA COMUNA DE LA UNIÓN, MEJORANDO LAS CONDICIONES DE MOVILIDAD, MEDIANTE LA IMPLEMENTACIÓN DE PROYECTOS DE INVERSIÓN QUE PERMITIRÁN OPTIMIZAR EL USO DE LA INFRAESTRUCTURA VIAL COMUNAL."/>
    <s v="ESTE PROYECTO INVOLUCRA VARIOS SECTORES DE LA CIUDAD, POR LO QUE LO MÁS APROPIADO ES IDENTIFICAR ÁREAS EN ESTE CONTEXTO, EL PROYECTO DESARROLLA MEDIDAS EN  EL ÁREA CÉNTRICA DE LA CIUDAD DEFINIDA POR LOS SIGUIENTES EJES:_x000a__x000a_A) GESTIÓN DE TRANSITO:_x000a__x000a_- CALLE RAMIREZ _x000a_- CALLE ARTURO PRAT_x000a_- CALLE ESMERALDA _x000a_- CALLE SERRANO _x000a_- CALLE SARGENTO ALDEA _x000a_- CALLE COMERCIO _x000a_- CALLE MANUEL MONTT _x000a_- CALLE ANGAMOS _x000a_- CALLE 21 DE MAYO_x000a_- CALLE O´HIGGINS _x000a_- AVDA BARROS ARANA_x000a__x000a_ADEMÁS EL PROYECTO CONTEMPLA LA IMPLEMENTACIÓN DE 11 INTERSECCIONES SEMAFORIZADAS, TANTO EN EL ÁREA CÉNTRICA COMO FUERA DE ELLA. LAS MAYORES MODIFICACIONES SON, LAS SIGUIENTES INTERSECCIONES:_x000a_ _x000a_- AVDA. INDUSTRIAL CON AVDA R. BOETTCHER_x000a_- AVDA CAUPOLICÁN CON CALLE COMERCIO  _x000a_- AVDA. INDUSTRIAL CON CALLE 21 DE MAYO._x000a__x000a_ FINALMENTE ES IMPORTANTE MENCIONAR QUE EL PROYECTO PROPONE UN DISEÑO A NIVEL PARA EL CRUCE FERROVIARIO DE CALLE CAUPOLICÁN.  EL CUAL SERA TERMINADO POR UN PROYECTO MUNICIPAL COMPLEMENTARIO QUE CUENTA CON APROBACIÓN DE EFE._x000a__x000a_B) CICLOVIAS_x000a__x000a_SIGUIENTES LONGITUDES EN (METROS)_x000a__x000a_- CALLE PRAT                     (2290)_x000a_- AVDA CAUPOLICAN            (386)_x000a_- AVDA INDUSTRIAL             (240)_x000a_- CALLE RICARDO SIEGLE      (550)_x000a_- CALLE LOS COPIHUES         (645)_x000a_- CALLE LA VIRGEN              (2348)_x000a__x000a_EXISTIENDO UN TOTAL DE 8.564 METROS DE CICLOVIAS EN EL PROYECTO DE SECTRA"/>
    <n v="40000"/>
    <s v="VIALIDAD URBANA"/>
    <s v=" "/>
    <s v=" "/>
    <n v="18"/>
    <n v="12"/>
    <s v="Hay diferencia entre el plazo recomendado y el plazo real de las asesorías debido a que el tipo de contrato mantenido dictaba que el asesor se desempeñaría en terreno 1 vez a la semana y dado a que el asesor viajaba desde Santiago, la visita se traducía en 6 horas a la semana. Se solicitó a la asesoría aumentar tiempo en terreno y no le pareció, por lo que presentó su renuncia. Por otro lado, la asesoría en paisajismo cumplió la totalidad de su contrato."/>
    <n v="-33.333333333333336"/>
    <m/>
    <m/>
    <m/>
    <m/>
    <m/>
    <m/>
    <s v=""/>
    <m/>
    <m/>
    <m/>
    <m/>
    <m/>
    <n v="1"/>
    <n v="0"/>
    <s v="No hay variaciones "/>
    <n v="-100"/>
    <n v="18"/>
    <n v="25"/>
    <s v="Hubo variaciones entre el plazo recomendado y real debido principalmente a:_x000a_1. Debido a la entrada en vigencia de la nueva ley de tránsito fue afectado este proyecto, por lo cual se debieron realizar modificaciones como; eliminar zonas mixtas, bajar ciclovías a calzada, aumentar anchos, etc._x000a_2. Se plantearon nuevas partidas._x000a_3. Fue necesario elaborar mejoras al proyecto de pasarela Prat, lo que requirió aumento de presupuesto, debiéndose paralizar a obra por 215 días corridos._x000a_4. todo lo anterior generó retrasos en el inicio de las partidas modificadas._x000a_Cada una de las modificaciones están asociadas a decretos alcaldicios que aprueban las mismas."/>
    <n v="38.888888888888886"/>
    <s v="Variación de 30% al 50%"/>
    <n v="2"/>
    <n v="105"/>
    <m/>
    <m/>
    <m/>
    <m/>
    <m/>
    <m/>
    <m/>
    <m/>
    <m/>
    <m/>
    <m/>
    <m/>
    <n v="19"/>
    <n v="19"/>
    <n v="25"/>
    <n v="25"/>
    <n v="0"/>
    <s v="no las hubo"/>
    <n v="31.578947368421062"/>
    <n v="31.578947368421062"/>
    <s v="Hubo variaciones entre el plazo recomendado y real debido principalmente a:_x000a_1. Debido a la entrada en vigencia de la nueva ley de tránsito fue afectado este proyecto, por lo cual se debieron realizar modificaciones a la obra._x000a_2. Se plantearon nuevas partidas debido al tiempo transcurrido entre el diseño del proyecto y su ejecución, lo que significo adaptarse a interferencias en el terreno que no estuvieron en el catastro del proyecto original._x000a_3. Fue necesario elaborar mejoras al proyecto de pasarela Prat, lo que requirió aumento de presupuesto, debiéndose paralizar a obra por 7 meses._x000a__x000a_ El mayor tiempo de ejecución en concreto se debe a que se aprobaron dos ampliaciones de plazo (65 y 40 días), y sumado al periodo de paralización anteriormente indicado, esto aumento el plazo original del contrato de obra civil (13 meses) en un 88%. _x000a__x000a_El plazo real fue un 31,58% mayor al plazo recomendado."/>
    <s v="Variación de 30% al 50%"/>
    <s v="Tres años"/>
    <s v="28/12/2015"/>
    <n v="2059022"/>
    <n v="0"/>
    <n v="2059022"/>
    <n v="2048995"/>
    <n v="10027"/>
    <s v="1.- Contrato original o inicial de fecha 23 de diciembre de 2015, aprobado mediante Decreto Exento N°7870 del 23/12/2015 por un monto de $1.830.456.065.-_x000a_2.- Contrato Modificatorio de fecha 24/11/2016 aprobado por Decreto Exento N°7586 del 24/11/2016 que fija un monto total del contrato por $1.823.390.736.-_x000a_3.- Contrato Modificatorio de fecha 30/12/2017 aprobado mediante Decreto Exento N°10255 del 20/12/2017 que fija un monto final del contrato de $2.013.318.548.-_x000a_Todo lo anterior con fondos provenientes del Subsidio al Transporte Público de la Subsecretaría de Transportes y Telecomunicaciones   "/>
    <s v="BIP &gt; SIGFE"/>
    <x v="4"/>
    <n v="10"/>
    <n v="8"/>
    <n v="80"/>
    <s v="Se recomendaba una magnitud de 10km, finalmente se ejecutaron 8km_x000a_La principal diferencia se debe a que parte de la ciclovía proyectada en el PMGT fue ejecutada por SERVIU, por otro lado, la parte del este proyecto ejecutada por la Municipalidad de La Unión sufrió descuentos de alrededor de 1km debido a la modificación en la ley de tránsito que obligaba a ensanchar las vías y prohibiéndolas sobre las aceras, esto, provocando un efecto negativo en el normal tránsito vehicular y peatonal. Por otro lado, se requirió de recursos adicionales para ejecutar las obras de la pasarela peatonal ubicada en puente Prat."/>
    <s v="La disminución de la magnitud es producto de modificaciones en la etapa de ejecución que no requirieron de reevaluaciones por ajustes de obras con el objetivo de mejorar el resultado final de la iniciativa. Una de las modificaciones de obras se financió disminuyendo las obras en cantidad (disminución en metros de ciclovía). "/>
    <x v="1"/>
    <s v="Recepción provisoria, se llevó a cabo el 27/09/2018. Se adjunta detalle con listado de observaciones y acta de recepción con observaciones subsanadas "/>
    <s v="27/09/2018"/>
    <s v="La recepción definitiva se deberá llevar a cabo a partir del 27/09/2019 en cumplimiento del contrato y las bases administrativas que rigen dicho contrato."/>
    <s v=""/>
    <s v="SI"/>
    <s v="27/09/2018"/>
    <s v="El proyecto se encuentra en operación desde el 27/09/2018, la ciclovía como tal, cuenta con resolución de fecha 13/03/2019 (se adjunta)._x000a_La falta de cultura provoca que las ciclovías todavía se use como lugar de detención de vehículos, por su parte los ciclistas por falta de costumbre todavía no usan normalmente la ciclovía._x000a_En tanto, las medidas implementadas en gestión de tránsito han funcionado bien contribuyendo como se había esperado.    "/>
    <s v=""/>
    <x v="0"/>
    <s v="Durante la ejecución del proyecto se observaron las siguientes situaciones negativas:_x000a_1.- Rechazo por parte de los vecinos debido al retiro de estacionamientos en calles para dar paso a la ciclovía._x000a_2.- Rechazo por parte de los vecinos debido a las molestias propias de los trabajos._x000a_3.- Incongruencias entre el levantamiento del terreno y su situación real._x000a_4.- Modificación a la ley de tránsito obligó a modificación el proyecto para que este se adecuara a la misma._x000a__x000a_Aspectos positivos:_x000a_1.- Modificaciones de la ley permitió modificar el proyecto y dar cabida a un sistema mejorado en comparación a lo que planteaba el proyecto original."/>
    <s v="JACKSON VERA CIFUENTES"/>
    <x v="125"/>
    <s v=" "/>
    <s v=""/>
    <s v="FERNANDA MATURANA DIAZ"/>
    <s v="DEPARTAMENTO DE ESTUDIOS - MDS"/>
    <s v="07/08/2015"/>
    <s v="07/08/2015"/>
    <n v="0"/>
    <s v="13/10/2015"/>
    <n v="67"/>
    <s v="NA"/>
    <n v="0"/>
    <d v="2015-12-23T00:00:00"/>
    <n v="71"/>
    <s v="23/12/2015"/>
    <n v="71"/>
    <s v="28/12/2015"/>
    <n v="5"/>
    <s v="28/12/2015"/>
    <n v="0"/>
    <n v="143"/>
    <n v="143"/>
    <s v="error de digitación"/>
    <s v="A SERIE DE PRECIOS UNITARIOS"/>
    <n v="1"/>
    <s v=""/>
    <s v=""/>
    <s v=""/>
    <s v=""/>
    <s v="NO"/>
    <s v="SERVICIO"/>
    <s v="SI"/>
    <s v="SERVICIO"/>
    <s v="Sectra desarrollo los estudios previos, que según lo señalado por la unidades técnicas y financiera presento deficiencias."/>
    <n v="46007"/>
    <n v="0"/>
    <n v="0"/>
    <n v="0"/>
    <n v="12500"/>
    <n v="1828036"/>
    <n v="0"/>
    <n v="0"/>
    <n v="0"/>
    <n v="0"/>
    <n v="1886543"/>
    <n v="46007"/>
    <n v="0"/>
    <n v="0"/>
    <n v="0"/>
    <n v="12500"/>
    <n v="1828036"/>
    <n v="0"/>
    <n v="0"/>
    <n v="0"/>
    <n v="0"/>
    <n v="1886543"/>
    <s v="no hay observaciones"/>
    <n v="45704"/>
    <n v="0"/>
    <n v="0"/>
    <n v="0"/>
    <n v="0"/>
    <n v="2013319"/>
    <n v="0"/>
    <n v="0"/>
    <n v="0"/>
    <n v="0"/>
    <n v="2059023"/>
    <s v="Se rectifica el monto del contrato, monto que considerando todas las modificaciones realizadas, quedo finalmente en $2.013.318.458.-._x000a_Así también, en marzo del 2016 la Subsecretaría realizó la transferencia de M$ 1.000 por concepto de GGAA, sin embargo a la fecha dicho monto no ha sido rendido  por parte de la Unidad Técnica, por lo que se hará la solicitud del reintegro a la Subsecretaría."/>
    <n v="45704"/>
    <n v="0"/>
    <n v="0"/>
    <n v="0"/>
    <n v="0"/>
    <n v="2013318"/>
    <n v="0"/>
    <n v="0"/>
    <n v="0"/>
    <n v="0"/>
    <n v="2059022"/>
    <s v="el total de Obras Civiles en la columna del SIGFE no corresponde al ejecutado real. el gasto real ejecutado corresponde   M$2.013.318.-. Lo anterior se debe a que debido a atrasos en la entrega de la obra, se cobraron multas por un monto de M$59.008, monto que no alcanzaba a ser cubierto por el saldo que faltaba pagar en el último EP (M$10.027). Dado lo anterior se hizo necesario el cobro de la garantía de Fiel Cumplimiento, todo esto en diciembre de 2018, con lo que finalmente el pago y los cobros de las garantías quedaron socalzados entre 2018 y 2019, no registrándose el pago contablemente en el 2018 ni en el BIP."/>
    <n v="10027"/>
    <x v="0"/>
    <n v="45704"/>
    <n v="0"/>
    <n v="0"/>
    <n v="0"/>
    <n v="0"/>
    <n v="2003291"/>
    <n v="0"/>
    <n v="0"/>
    <n v="0"/>
    <n v="0"/>
    <n v="2048995"/>
    <n v="48299"/>
    <n v="0"/>
    <n v="0"/>
    <n v="0"/>
    <n v="0"/>
    <n v="2102948"/>
    <n v="0"/>
    <n v="0"/>
    <n v="0"/>
    <n v="0"/>
    <n v="2151247"/>
    <s v="Positivas: actualización del proyecto ciclovías a estándares actuales SERVIU, permitió bajar el proyecto de la acera a a la calzada,y si bien bajo la cantidad de kms inicialmente proyectados, hoy la comuna es una de las comunas con mayor cantidad de km de ciclovía de alto estándar por habitante del sur de Chile, siendo un aporte importante en la movilidad de los usuarios de esta localidad._x000a_Negativas: algunas indefiniciones iniciales del proyecto repercutieron final,ente en mayores tiempos de ejecución del contrato."/>
    <n v="54149"/>
    <n v="0"/>
    <n v="0"/>
    <n v="0"/>
    <n v="14712"/>
    <n v="2151553"/>
    <n v="0"/>
    <n v="0"/>
    <n v="0"/>
    <n v="0"/>
    <n v="2220414"/>
    <n v="0"/>
    <n v="48299"/>
    <n v="0"/>
    <n v="0"/>
    <n v="0"/>
    <n v="0"/>
    <n v="2065667"/>
    <n v="0"/>
    <n v="0"/>
    <n v="0"/>
    <n v="0"/>
    <n v="2113966"/>
    <n v="48299"/>
    <n v="0"/>
    <n v="0"/>
    <n v="0"/>
    <n v="0"/>
    <n v="2112972"/>
    <n v="0"/>
    <n v="0"/>
    <n v="0"/>
    <n v="0"/>
    <n v="2161271"/>
    <n v="-4.7940609273766093"/>
    <n v="-2.6636023732511172"/>
    <n v="-1.7931698638146476"/>
    <n v="2.2377370307753219"/>
    <m/>
    <n v="270158.875"/>
    <n v="264121.5"/>
    <s v="Se comprueba  ejecución de la totalidad del monto contratado.  _x000a_Con respecto al monto recomendado no se aprecian grandes variaciones. _x000a__x000a_Variaciones de presupuesto durante la ejecución: _x000a_Existieron modificaciones iniciales al contrato por temas en el cambio de normativa vigente y otros ajustes que significaron un saldo a favor del proyecto que luego se reinvertiría en más obras a ejecutar. En 2017 modificaciones en el contrato  aumentan en un 10% el presupuesto original."/>
    <s v="Variación de 0 a +-10%"/>
    <s v="Variación de 0 a +-10%"/>
    <s v="Grande"/>
    <s v="Grande"/>
    <s v="EDUARDO TOLEDO TORRES"/>
    <x v="43"/>
    <s v=" "/>
    <s v=""/>
    <s v="FERNANDA MATURANA DIAZ"/>
    <s v="DEPARTAMENTO DE ESTUDIOS - MDS"/>
    <s v="NO"/>
    <m/>
    <m/>
    <m/>
    <s v=" "/>
    <x v="1"/>
    <s v="NO"/>
    <m/>
    <m/>
    <m/>
    <m/>
    <s v="Sin observaciones"/>
    <x v="0"/>
    <s v="VAN SOCIAL"/>
    <n v="3012"/>
    <n v="3012"/>
    <n v="0"/>
    <x v="1"/>
    <s v=""/>
    <m/>
    <m/>
    <m/>
    <s v="no se registran modificaciones"/>
    <x v="1"/>
    <s v="Durante la ejecución del proyecto se observaron las siguientes situaciones negativas:_x000a_1.- Rechazo por parte de los vecinos debido al retiro de estacionamientos en calles para dar paso a la ciclovía._x000a_2.- Rechazo por parte de los vecinos debido a las molestias propias de los trabajos._x000a_3.- Incongruencias entre el levantamiento del terreno y su situación real._x000a_4.- Modificación a la ley de tránsito obligó a modificación el proyecto para que este se adecuara a la misma._x000a__x000a_Aspectos positivos:_x000a_1.- Modificaciones de la ley permitió modificar el proyecto y dar cabida a un sistema mejorado en comparación a lo que planteaba el proyecto original.   _x000a__x000a_En líneas generales el proyecto cumplió con lo recomendado en cuanto a montos e indicadores. Sin embargo los gastos no fueron cargados en su totalidad por la institución financiera."/>
    <s v="HECTOR LUIS GUTIERREZ FUENTES"/>
    <s v="SEREMI DE DESARROLLO SOCIAL REGION DE LOS RIOS"/>
    <s v="FERNANDA MATURANA DIAZ"/>
    <s v="DEPARTAMENTO DE ESTUDIOS - MDS"/>
  </r>
  <r>
    <s v="30425072-0"/>
    <s v="CONSTRUCCION LOTEOS HABITACIONALES SECTOR ORIENTE NATALES, ETAPA 1"/>
    <x v="13"/>
    <x v="13"/>
    <s v="ULTIMA ESPERANZA"/>
    <s v="NATALES"/>
    <s v="12 - REGION DE MAGALLANES Y ANTARTICA CHILENA"/>
    <x v="4"/>
    <x v="23"/>
    <x v="46"/>
    <x v="1"/>
    <x v="1"/>
    <s v="GOBIERNO REGIONAL - REGION DE MAGALLANES Y ANTARTICA CHILENA"/>
    <s v="GOBIERNO REGIONAL"/>
    <s v="GOBIERNO REGIONAL"/>
    <s v="FINALIZADO"/>
    <x v="0"/>
    <s v="PERFIL"/>
    <s v="NATALES POSEE LA SEGUNDA CONCENTRACIÓN DE POBLACIÓN Y DÉFICIT HABITACIONAL REGIONAL, EXISTIENDO DEMANDA POR VIVIENDAS, ORGANIZADA DE LARGA DATA, Y SE CUENTA CON SUELO URBANO SERVIU, QUE PERMITIRÁN GENERAR LOTEOS INTEGRADOS SOCIALMENTE PARA ATENDER ESTA DEMANDA HABITACIONAL."/>
    <s v="CORRESPONDE A LAS OBRAS DE URBANIZACIÓN PARA UN LOTEO DE 149 VIVIENDAS, LAS CUALES TENDRÁN UNA SUPERFICIE DE APROXIMADAMENTE 58 MT2, EMPLAZADAS EN UN TERRENO DE APROXIMADAMENTE 3,07 HECTÁREA. LAS PRINCIPALES OBRAS CONTEMPLAN MEJORAMIENTOS DE SUELO, PAVIMENTACIÓN, INSTALACIÓN DE SERVICIOS, ÁREAS VERDES, EQUIPAMIENTO, ILUMINACIÓN PÚBLICA, SEÑALIZACIÓN, ENTRE OTRAS."/>
    <n v="0"/>
    <s v=" "/>
    <s v=" "/>
    <s v=" "/>
    <n v="14"/>
    <n v="0"/>
    <s v="Inspección se realiza por profesionales del SERVIU, por lo que no se contrato servicios de inspección externo.  _x000a_se informa la fecha de inicio y término del proyecto para poder continuar el proceso"/>
    <n v="-100"/>
    <m/>
    <m/>
    <m/>
    <m/>
    <m/>
    <m/>
    <s v=""/>
    <m/>
    <m/>
    <m/>
    <m/>
    <m/>
    <n v="14"/>
    <n v="0"/>
    <s v="De acuerdo a informe Depto. Adm. y finanzas del Serviu, el proyecto no registra gastos administrativos._x000a_se informa la fecha de inicio y término del proyecto para poder continuar el proceso"/>
    <n v="-100"/>
    <n v="14"/>
    <n v="17"/>
    <s v="El plazo inicial contractual para Obras civiles _x000a_Mod. 1 Amplia plazo en 45 días Res. Ex N° 562 del 06/04/2018 aprueba inf. Técnico del 04/04/2018. causa: Atraso en la aprobación de  modificación de obras y atraso de parte de EDELMAG por traslado línea media tención.  Mod. 2 Amplia plazo en 45 días y aumento ctto. por $42.045.370.- por Res. ex. N° 825 del 17/05/2018, informe técnico del 13/03/2018  Causa: Dar solución a arranques de agua potable y uniones domiciliarias al sgte. proyecto para evitar demoler paños de pavimento en el corto plazo. Mod. 3 Amplia plazo en 75 días y aumento de ctto. por $183.233.151,- por Res. ex. N° 1123 del 05/07/2018, informe técnico del 16/05/2018.  Causa: Complementa en Etapa 1, el proyecto de aguas lluvias del Loteo, para dar solución integral a la etapa 1 y siguiente."/>
    <n v="21.42857142857142"/>
    <s v="Variación de 0 a 30%"/>
    <n v="3"/>
    <n v="165"/>
    <m/>
    <m/>
    <m/>
    <m/>
    <m/>
    <m/>
    <m/>
    <m/>
    <m/>
    <m/>
    <m/>
    <m/>
    <n v="15"/>
    <n v="15"/>
    <n v="17"/>
    <n v="17"/>
    <n v="0"/>
    <s v="Mod. 1 Amplia plazo en 45 días Res. Ex N° 562 del 06/04/2018 aprueba inf. Técnico del 04/04/2018. causa: Atraso en la aprobación de  modificación de obras y atraso de parte de EDELMAG por traslado línea media tención.  Mod. 2 Amplia plazo en 45 días y aumento ctto. por $42.045.370.- por Res. ex. N° 825 del 17/05/2018, informe técnico del 13/03/2018  Causa: Dar solución a arranques de agua potable y uniones domiciliarias al sgte. proyecto para evitar demoler paños de pavimento en el corto plazo. Mod. 3 Amplia plazo en 75 días y aumento de ctto. por $183.233.151,- por Res. ex. N° 1123 del 05/07/2018, informe técnico del 16/05/2018.  Causa: Complementa en Etapa 1, el proyecto de aguas lluvias del Loteo, para dar solución integral a la etapa 1 y siguiente."/>
    <n v="13.33333333333333"/>
    <n v="13.33333333333333"/>
    <s v="En Obras Civiles, el contrato del proyecto consideró un plazo inicial de 340 días corridos, pero modificaciones posteriores agregaron 165 dias, lo que derivó en un plazo total de 505 dias.  Es decir un 48,5% adicional respecto del plazo inicial del contrato. _x000a_Las modificaciones y sus detalles fueron las siguientes:_x000a_Modificación N° 1 Amplia plazo en 45 días Res. Ex N° 562 del 06/04/2018 aprueba inf. Técnico del 04/04/2018. causa: Atraso en la aprobación de  modificación de obras y atraso de parte de EDELMAG por traslado línea media tensión.  _x000a_Modificación N°2 Amplia plazo en 45 días y aumento de contrato por $42.045.370.- Por Res. ex. N° 825 del 17/05/2018 y el informe técnico del 13/03/2018, para dar solución a arranques de agua potable y uniones domiciliarias a las etapas siguiente y evitar demoler paños de pavimento en el corto plazo.  _x000a_Modificación N° 3 Amplia plazo en 75 días y aumento de contrato en  $183.233.151, mediante Res. ex. N° 1123 del 05/07/2018, informe técnico del 16/05/2018, por obras extraordinarias para mejorar proyecto de aguas lluvias del Loteo, y dar solución integral a la etapa presente y siguientes._x000a_Inspección se realiza por profesionales del SERVIU, por lo que no se contrato servicios de inspección externo.  _x000a_El plazo real con respecto al recomendado termino siendo un 20,24% mayor."/>
    <s v="Variación de 0 a 30%"/>
    <s v="Dos Años"/>
    <s v="02/05/2017"/>
    <n v="2551805"/>
    <n v="0"/>
    <n v="2551805"/>
    <n v="3665433"/>
    <n v="-1113628"/>
    <s v="ADJ. CONTRATA L.P. 80/2016, RES. N° 09 DEL 14/03/2017- PROYECTO CON FINANCIAMIENTO MIXTO SECTOR: 133.928,48 UF                FNDR : M$ 4.075.072  ._x000a_Res. ex. N° 825 del 17/05/2018, aprueba aumento Ctto., por $$42.045.370.-  .Informe técnico del 13/03/2018.                                     _x000a_ Res. ex. N° 1123 del 05/07/2018, aprueba aumento Ctto. por $183.233.151. Informe técnico del 16/05/2018.(FNDR $65.266.995,- y Sector $117.966.156,-)"/>
    <s v="BIP &lt; SIGFE"/>
    <x v="8"/>
    <n v="149"/>
    <n v="149"/>
    <n v="100"/>
    <s v="No hay modificación en la magnitud"/>
    <s v="Todas las modificaciones contractuales mencionadas consideraron las mismas soluciones, es decir 149 viviendas sociales, en el entendido que la urbanización se asocia al numero de soluciones que complementará a los recursos ya entregados por el Programa Habitacional del MINVU.-"/>
    <x v="2"/>
    <s v="Al 03/10/2018 comisión receptora se constituye en terreno revisado lo antecedentes e inspeccionada la obra, reciben con reserva, dando un plazo de 26 días corridos"/>
    <s v="03/10/2018"/>
    <s v="29/10/2018 el director de obras del proyecto da por levantada las observaciones realizada en la recepción con reserva."/>
    <s v="29/10/2018"/>
    <s v="SI"/>
    <s v="29/10/2018"/>
    <s v=""/>
    <s v=""/>
    <x v="0"/>
    <s v=""/>
    <s v="JORGE NEGRON CASTRO"/>
    <x v="39"/>
    <s v="MARCELA LARRAVIDE"/>
    <s v="SEREMI DE DESARROLLO SOCIAL REGION DE MAGALLANES Y ANTARTICA CHILENA"/>
    <s v="FERNANDA MATURANA DIAZ"/>
    <s v="DEPARTAMENTO DE ESTUDIOS - MDS"/>
    <s v="24/05/2016"/>
    <s v="24/05/2016"/>
    <n v="0"/>
    <s v="18/07/2016"/>
    <n v="55"/>
    <s v="NA"/>
    <n v="0"/>
    <s v="14/03/2017"/>
    <n v="239"/>
    <s v="14/03/2017"/>
    <n v="239"/>
    <s v="02/05/2017"/>
    <n v="49"/>
    <s v="13/05/2017"/>
    <n v="11"/>
    <n v="354"/>
    <n v="354"/>
    <s v="HAY UN AUMENTO ENTRE EL PLAZO DE SUSCRIPCION DEL CONTRATO Y SU EJECUCION DEBIDO A QUE LAS BASES DEL PROCESO LICITATORIO DEBEN SER APROBADAS POR CONTRALORIA ASIMISMO COMO LA SUSCRIPCION DEL CONTRATO. "/>
    <s v="A SUMA ALZADA SIN REAJUSTE"/>
    <n v="1"/>
    <s v=""/>
    <s v=""/>
    <s v=""/>
    <s v=""/>
    <s v="SI"/>
    <s v="SERVICIO"/>
    <s v="SI"/>
    <s v="SERVICIO"/>
    <s v="Proyecto fue postulado primero a la etapa de Diseño y posteriormente a la etapa de ejecución en el Sistema Nacional de Inversiones, de acuerdo a la consecución de las etapas y de comprar certidumbre."/>
    <n v="90800"/>
    <n v="0"/>
    <n v="0"/>
    <n v="0"/>
    <n v="2380"/>
    <n v="4075072"/>
    <n v="0"/>
    <n v="0"/>
    <n v="0"/>
    <n v="0"/>
    <n v="4168252"/>
    <n v="90800"/>
    <n v="0"/>
    <n v="0"/>
    <n v="0"/>
    <n v="2380"/>
    <n v="4075072"/>
    <n v="0"/>
    <n v="0"/>
    <n v="0"/>
    <n v="0"/>
    <n v="4168252"/>
    <s v="EL MONTO RECOMENDADO PARA EL ITEM OBRAS CIVILES NO SE MODIFICO DURANTE LA EJECUCIÓN, EL ITEM CONSULTORIAS Y GASTOS ADMINISTRATIVOS NO SE EJECUTARON "/>
    <n v="0"/>
    <n v="0"/>
    <n v="0"/>
    <n v="0"/>
    <n v="0"/>
    <n v="4193038"/>
    <n v="0"/>
    <n v="0"/>
    <n v="0"/>
    <n v="0"/>
    <n v="4193038"/>
    <s v="EL MONTO CONTRATADO ORIGINALMENTE FUE DE $3.967.759.635, PERO TUVO DOS AUMENTOS DE OBRA AUMENTO 1 $42.045.370 AUMENTO 2 $183.233.151"/>
    <n v="0"/>
    <n v="0"/>
    <n v="0"/>
    <n v="0"/>
    <n v="0"/>
    <n v="3665433"/>
    <n v="0"/>
    <n v="0"/>
    <n v="0"/>
    <n v="0"/>
    <n v="3665433"/>
    <s v="NO SE EXPLICA LA DIFERENCIA EN EL GASTO. "/>
    <n v="0"/>
    <x v="1"/>
    <n v="0"/>
    <n v="0"/>
    <n v="0"/>
    <n v="0"/>
    <n v="0"/>
    <n v="3665433"/>
    <n v="0"/>
    <n v="0"/>
    <n v="0"/>
    <n v="0"/>
    <n v="3665433"/>
    <n v="0"/>
    <n v="0"/>
    <n v="0"/>
    <n v="0"/>
    <n v="0"/>
    <n v="3731782"/>
    <n v="0"/>
    <n v="0"/>
    <n v="0"/>
    <n v="0"/>
    <n v="3731782"/>
    <s v="OBRA TUVO AUMENTO RELACIONADO CON LA PLANTA ELEVADORA DE AGUAS LLUVIAS ,"/>
    <n v="102169"/>
    <n v="0"/>
    <n v="0"/>
    <n v="0"/>
    <n v="2678"/>
    <n v="4585313"/>
    <n v="0"/>
    <n v="0"/>
    <n v="0"/>
    <n v="0"/>
    <n v="4690160"/>
    <n v="0"/>
    <n v="0"/>
    <n v="0"/>
    <n v="0"/>
    <n v="0"/>
    <n v="0"/>
    <n v="4296202"/>
    <n v="0"/>
    <n v="0"/>
    <n v="0"/>
    <n v="0"/>
    <n v="4296202"/>
    <n v="0"/>
    <n v="0"/>
    <n v="0"/>
    <n v="0"/>
    <n v="0"/>
    <n v="3731782"/>
    <n v="0"/>
    <n v="0"/>
    <n v="0"/>
    <n v="0"/>
    <n v="3731782"/>
    <n v="-8.3996708001432765"/>
    <n v="-20.433801831920452"/>
    <n v="-18.614454454908536"/>
    <n v="-13.137650417741064"/>
    <m/>
    <n v="25045.516778523492"/>
    <n v="25045.516778523492"/>
    <s v="En relación a las obras civiles, hubo una disminución de costo contratado de 6,31% inferior al recomendado. La información del BIP indica un menor gasto al registrado en el SIGFE. Según la Unidad técnica, se pago la totalidad del monto contratado._x000a__x000a_En relación a las obras civiles contratadas, hubo dos modificaciones que significaron tanto aumento de plazo como aumento de costos. Las modificaciones a contrato que implican un aumento de costos se detallan a continuación:_x000a_ Modificación N°2 Amplia plazo en 45 días y aumento de contrato por $42.045.370.- Por Res. ex. N° 825 del 17/05/2018 y el informe técnico del 13/03/2018, para dar solución a arranques de agua potable y uniones domiciliarias a las etapas siguiente y evitar demoler paños de pavimento en el corto plazo.  _x000a_Modificación N° 3 Amplia plazo en 75 días y aumento de contrato en  $183.233.151, mediante Res. ex. N° 1123 del 05/07/2018, informe técnico del 16/05/2018, por obras extraordinarias para mejorar proyecto de aguas lluvias del Loteo, y dar solución integral a la etapa presente y siguientes._x000a_El aumento del costo por aumento de obras y obras extraordinarias es de un 6% con respecto al monto original del contrato de obra civil. _x000a_Unidad Técnica no hizo uso de recursos en consultorías (Inspección se realiza por profesionales del SERVIU, por lo que no se contrato servicios de inspección externo)ni en gastos administrativos ."/>
    <s v="Variación Mayor al -20%"/>
    <s v="Variación entre el -10% al -20%"/>
    <s v="Grande"/>
    <s v="Grande"/>
    <s v="IRENE MAKARENA WEBER OYARZUN"/>
    <x v="20"/>
    <s v="MARCELA LARRAVIDE"/>
    <s v="SEREMI DE DESARROLLO SOCIAL REGION DE MAGALLANES Y ANTARTICA CHILENA"/>
    <s v="FERNANDA MATURANA DIAZ"/>
    <s v="DEPARTAMENTO DE ESTUDIOS - MDS"/>
    <s v="SI"/>
    <n v="4690160"/>
    <n v="107312"/>
    <n v="2.2880242891500502"/>
    <s v="Res. ex. N° 825 del 17/05/2018, aprueba aumento Ctto., por $$42.045.370.-  .Informe técnico del 13/03/2018.         Causa: Dar solución a arranques de agua potable y uniones domiciliarias al sgte. proyecto para evitar demoler paños de pavimento en el corto plazo                            _x000a_ Res. ex. N° 1123 del 05/07/2018, aprueba aumento Ctto. por $183.233.151. Informe técnico del 16/05/2018.(FNDR $65.266.995,- y Sector $117.966.156,-)-   Causa: Complementa en Etapa 1, el proyecto de aguas lluvias del Loteo, para dar solución integral a la etapa 1 y siguiente._x000a_Valor moneda nominal año 2018"/>
    <x v="0"/>
    <s v="NO"/>
    <m/>
    <m/>
    <m/>
    <m/>
    <s v="Proyecto no tuvo re-evaluaciones, sólo modificaciones inferiores al 10% que fueron las indicadas en las modificaciones de plazo,, las que alcanzaron un 5,53% respecto del monto inicialmente contratado, por modificaciones en los proyectos de agua potable, alcantarillado, aguas lluvias, y atrasos en procedimientos de terceros, ademas de disminuciones y aumentos de obra, y obras extraordinarias._x000a_ "/>
    <x v="0"/>
    <s v="VALOR ACTUALIZADO COSTOS INV. OPER. Y MANTEN."/>
    <n v="3855569"/>
    <n v="3599035"/>
    <n v="-6.6535963952402355"/>
    <x v="0"/>
    <s v="COSTO ANUAL EQUIVALENTE"/>
    <n v="336146"/>
    <n v="313780"/>
    <n v="-6.6536564469010457"/>
    <s v="Los indicadores VAC y CAE tuvieron una disminución dl 6,65% respecto de los inicialmente calculados, debido a la disminución de la inversión total contratada respecto a la inicialmente estimada., lo que se considera exitoso.-"/>
    <x v="0"/>
    <s v="Proyecto obedeció a los procesos esperados de etapas consecutivas de una iniciativa, es decir, postuló a Diseño y posteriormente a Ejecución._x000a_El tiempo transcurrido desde que se aprobó el proyecto para etapa de ejecución hasta el inicio del llamado a licitación fue de 239 días, plazo superior a lo normal, debido a que proyecto no se ejecutó el año de recomendación, si no el año siguiente. _x000a_El proyecto tuvo un aumento del 48,5% en los plazos de ejecución de la obra civil debido a un problema técnico de diseño, ya que en el transcurso de la ejecución surgió la necesidad de dar solución a etapas siguientes a la etapa presentada, todo lo cual derivó también en cambios al proyecto en análisis (específicamente se busco dar solución a los arranques de agua potable y las uniones domiciliarias de las viviendas del próximo proyecto que enfrenta al actual en construcción, para evitar demoler en un corto plazo paños de calzada recién ejecutados; necesidad de complementar la etapa con el proyecto de aguas lluvias del loteo para dar solución también a las etapas posteriores del proyecto, las cuales se encuentran en licitación). Estas modificaciones al contrato también se traducen en  un incremento en el costo del contrato de urbanización., aún cuando el costo final contratado fue inferior al recomendado en un 6,31%, el costo tras las modificaciones aumentó en un 6% durante la ejecución.  _x000a_Se releva que hubo una falta de rigurosidad en cargar información financiera al SIGFE  y en el BIP, dado que lo gastado es inferior a lo contratado, por lo que el análisis se concentró en la comparación entre lo recomendado y lo contratado._x000a_Tanto en consultoria como en gastos administrativos no se registraron gasto, por lo que la Unidad Técnica absorbió los mismos._x000a_La magnitud de la iniciativa se mantuvo en cuanto a su finalidad: urbanización de 149 viviendas. _x000a_Al 03/10/2018 comisión receptora de SERVIU se constituye en terreno revisado lo antecedentes e inspeccionada la obra, reciben con reserva, dando un plazo de 26 días corridos._x000a_El 29/10/2018 el director de obras del proyecto da por levantada las observaciones realizada en la recepción por parte de SERVIU, entrando en operaciones en esa fecha."/>
    <s v="MARCELA LARRAVIDE"/>
    <s v="SEREMI DE DESARROLLO SOCIAL REGION DE MAGALLANES Y ANTARTICA CHILENA"/>
    <s v="FERNANDA MATURANA DIAZ"/>
    <s v="DEPARTAMENTO DE ESTUDIOS - MDS"/>
  </r>
  <r>
    <s v="30476490-0"/>
    <s v="CONSTRUCCION PARQUE HUMEDAL LOS BATROS, SAN PEDRO DE LA PAZ"/>
    <x v="2"/>
    <x v="2"/>
    <s v="CONCEPCION"/>
    <s v="SAN PEDRO DE LA PAZ"/>
    <s v="8 - REGION DEL BIO BIO"/>
    <x v="4"/>
    <x v="4"/>
    <x v="71"/>
    <x v="0"/>
    <x v="0"/>
    <s v="SERVICIO VIVIENDA Y URBANIZACION REGION DEL BIO BIO"/>
    <s v="MINISTERIO DE VIVIENDA Y URBANISMO"/>
    <s v="MINISTERIO"/>
    <s v="FINALIZADO"/>
    <x v="0"/>
    <s v="PERFIL"/>
    <s v="EL HUMEDAL LOS BATROS SECTOR CANDELARIA ES UN SECTOR MUY DETERIORADO Y DEGRADADO ECOLOGICAMENTE, PERO QUE POSEE UN ALTO POTENCIAL Y UN GRAN VALOR PAISAJISTICO QUE SE REQUIERE RESCATAR PARA LA COMUNIDAD CIRCUNDANTE Y PARA LA COMUNA DE SAN PEDRO DE LA PAZ, COMO MEDIDA PARA LA PUESTA EN VALOR DE NUESTROS ECOSISTEMAS URBANOS"/>
    <s v="EL PROYECTO BUSCA PONER EN VALOR EL ECOSISTEMA DEL HUMEDAL DE MANERA DE PROYECTAR EN ESTE ESPACIO URBANO UN PARQUE RECREACIONAL DESTINADO AL ENCUENTRO SOCIAL, AL APRENDIZAJE DE LOS ESPACIOS ECOSISTÉMICOS URBANOS, A LA PRÁCTICA DEL DEPORTE, AL DESARROLLO LOCAL, A LA PRÁCTICA DE LA VIDA SANA Y SOBRE TODO A RESCATAR ESTE GRAN ESPACIO NATURAL DENTRO DE LA CIUDAD DE SAN PEDRO DE LA PAZ. CONSIDERA PASEOS, MIRADORES, CANCHAS DE FUTBOL, CICLOVIA, PLAZAS DE JUEGOS INFANTILES INCLUSIVOS,  PLAZAS DE AGUA, SECTORES DE ESTAR, SOMBREADEROS, CAMARINES, CASETAS DE GUARDIAS, SECTORES DESTINADO A LA VENTA DE PRODUCTOS DE LA ZONA, PAISAJISMO Y RENATURALIZACIÓN DEL HUMEDAL. NUEVO CAE M$ 511.784, NUEVO VAC M$5.870.131, CAE BENEF.=  $ 3.788"/>
    <n v="135093"/>
    <s v=" "/>
    <s v=" "/>
    <s v=" "/>
    <m/>
    <m/>
    <s v="No se realizaron contratos en el Item Consultorías._x000a_se agregaron fechas para poder validar envío."/>
    <m/>
    <m/>
    <m/>
    <m/>
    <m/>
    <m/>
    <m/>
    <s v=""/>
    <m/>
    <m/>
    <m/>
    <m/>
    <m/>
    <n v="29"/>
    <n v="11"/>
    <s v="El gasto se ejecutó entre los meses de Marzo 2017 y Febrero 2018"/>
    <n v="-62.068965517241381"/>
    <n v="21"/>
    <n v="7"/>
    <s v="Res. 30 del 08-06-2017 que contrata a Constructora Manzano y Asociados Ltda., para la Construcción del Parque Humedal Los Batros, San Pedro De La Paz, con un plazo de ejecución de 210 días._x000a_Res. 2983 del 22-08-2017 que contrata a Constructora Manzano y Asociados Ltda., para la ejecución de la Plaza de juegos de agua en el Parque Humedal Los Batros, San Pedro De La Paz, con un plazo de ejecución de 100 días."/>
    <n v="-66.666666666666671"/>
    <s v="Variación del -100% al -50%"/>
    <n v="2"/>
    <n v="36"/>
    <m/>
    <m/>
    <m/>
    <m/>
    <m/>
    <m/>
    <m/>
    <m/>
    <m/>
    <m/>
    <m/>
    <m/>
    <n v="29"/>
    <n v="29"/>
    <n v="12"/>
    <n v="12"/>
    <n v="0"/>
    <s v="Res. 2983 del 22-08-2017 que contrata a Constructora Manzano y Asociados Ltda., para la ejecución de la Plaza de juegos de agua en el Parque Humedal Los Batros, San Pedro De La Paz, con un plazo de ejecución de 100 días._x000a_Res. 2959 del 05-09-2018 que Regulariza Término de Contrato con un Aumento de plazo por 36 días."/>
    <n v="-58.62068965517242"/>
    <n v="-58.62068965517242"/>
    <s v="Las obras se ejecutaron en un plazo de 7 meses_x000a_Las gastos administrativos se ejecutaron en un plazo de 11 meses_x000a_No se ejecutó la consultoría_x000a_No se informan tiempos muertos durante la ejecución de la obra."/>
    <s v="Variación del -100% al -50%"/>
    <s v="Un año"/>
    <s v="08/08/2017"/>
    <n v="7659780"/>
    <n v="16621"/>
    <n v="7676401"/>
    <n v="5208131"/>
    <n v="2468270"/>
    <s v="Res. 30 del 08-06-2017 que contrata a Constructora Manzano y Asociados Ltda., para la Construcción del Parque Humedal Los Batros, San Pedro De La Paz, por un monto de M$6.164.293_x000a_Res. 2983 del 22-08-2017 que contrata a Constructora Manzano y Asociados Ltda., para la ejecución de la Plaza de juegos de agua en el Parque Humedal Los Batros, San Pedro De La Paz, por un monto de M$305.376"/>
    <s v="BIP &gt; SIGFE"/>
    <x v="1"/>
    <n v="260220"/>
    <n v="260220"/>
    <n v="100"/>
    <s v="Las modificaciones al contrato no consideraron cambios en su magnitud"/>
    <s v="No hubo variación en la magnitud  del proyecto"/>
    <x v="2"/>
    <s v="El proyecto Presenta Recepción provisoria"/>
    <s v="02/03/2018"/>
    <s v="Se otorgan 21 días para subsanación de observaciones"/>
    <s v="02/04/2018"/>
    <s v="SI"/>
    <s v="02/04/2018"/>
    <s v="La obra no presenta posibles situaciones que afecten la normal operación del proyecto"/>
    <s v=""/>
    <x v="0"/>
    <s v="Aspectos Positivos:_x000a_-Esta iniciativa se enmarca dentro del plan Piloto de Construcción de Parques Urbanos que permitan recuperar espacios públicos emblemáticos de áreas urbanas consolidadas, así como también a mejorar espacios públicos de barrios ubicados en sectores urbanos deteriorados y de escasos recursos._x000a_Esta obra genero una  área integradora de la localidad,  que permitió su puesta en valor y su usufructo por parte de la comunidad, con actividades recreativas y educativas. El proyecto disminuyo la desigualdad de acceso a espacios públicos tipo Parque en sectores con carencia de este tipo de infraestructura recreativa._x000a_El proyecto puso en valor el ecosistema del humedal de manera de trasformar este espacio urbano en  un Parque Recreacional destinado al encuentro social, al aprendizaje de nuestro entorno natural en el sector, la práctica del deporte, fomentar la práctica de la vida sana e iniciar el proceso de concientización de cuidar este gran espacio natural dentro de la comuna de San Pedro de la Paz._x000a_La construcción del parque y la recuperación del humedal, dado que de ser un lugar de acopio de basura de todo tipo ( se han retirado cientos de neumáticos en desuso), donde no era posible ingresar, pasara a ser un lugar de esparcimiento y recreación para todos los grupos etarios de la población, protegiendo al mismo tiempo el humedal y su valiosa biodiversidad._x000a__x000a_Aspectos Negativos: _x000a_La relación con la comunidad, debido a la ocupación irregular existente en el pol"/>
    <s v="ERIC PEREZ GUTIERREZ"/>
    <x v="40"/>
    <s v="YOLANDA CONTRERAS"/>
    <s v="SEREMI DE DESARROLLO SOCIAL REGION DEL BIO BIO"/>
    <s v=" "/>
    <s v=""/>
    <s v="07/12/2016"/>
    <s v="21/12/2016"/>
    <n v="14"/>
    <s v="17/02/2017"/>
    <n v="58"/>
    <s v="01/03/2017"/>
    <n v="12"/>
    <s v="08/06/2017"/>
    <n v="99"/>
    <s v="08/06/2017"/>
    <n v="99"/>
    <s v="08/08/2017"/>
    <n v="61"/>
    <s v="30/09/2017"/>
    <n v="53"/>
    <n v="297"/>
    <n v="283"/>
    <s v="La fecha de Suscripción del primer contrato del proyecto de Obra civil (07/08/2017) corresponde al inicio de Obras del_x000a_contrato  Obras Civiles, la fecha corregida (08/06/2017) corresponde a la fecha de la resolución de contrato."/>
    <s v="A SUMA ALZADA SIN REAJUSTE"/>
    <n v="1"/>
    <s v=""/>
    <s v=""/>
    <s v=""/>
    <s v=""/>
    <s v="SI"/>
    <s v="SEREMI de Vivienda Región del Biobío"/>
    <s v="SI"/>
    <s v="Seremi de Vivienda de la Región  del Biobío"/>
    <s v="El proyecto se postulo a Diseño con el código BIP 30290122 &quot;Construcción Plan Maestro Humedal Los Batros&quot; definiendo un programa de arquitectura._x000a_El proyecto postulo a la etapa de ejecución con otro código BIP, con antecedentes del diseño elaborado por la SEREMI de Vivienda acuerdo al programa de arquitectura aprobado, justificando las diferencias para proteger el Humedal  Los Batros de San Pedo de la Paz."/>
    <n v="219700"/>
    <n v="0"/>
    <n v="0"/>
    <n v="0"/>
    <n v="24758"/>
    <n v="6855663"/>
    <n v="0"/>
    <n v="0"/>
    <n v="0"/>
    <n v="0"/>
    <n v="7100121"/>
    <n v="240945"/>
    <n v="0"/>
    <n v="0"/>
    <n v="0"/>
    <n v="27151"/>
    <n v="7518575"/>
    <n v="0"/>
    <n v="0"/>
    <n v="0"/>
    <n v="0"/>
    <n v="7786671"/>
    <s v="Proyecto se inicia el 2017, con Gastos Administrativos y Obras civiles, se continúa ejecutando el 2018"/>
    <n v="0"/>
    <n v="0"/>
    <n v="0"/>
    <n v="0"/>
    <n v="16621"/>
    <n v="7659780"/>
    <n v="0"/>
    <n v="0"/>
    <n v="0"/>
    <n v="0"/>
    <n v="7676401"/>
    <s v="Res. 30 del 08-06-2017 que contrata a Constructora Manzano y Asociados Ltda., para la Construcción del Parque Humedal Los Batros, San Pedro De La Paz, por un monto de M$6.164.293_x000a_Res. 2983 del 22-08-2017 que contrata a Constructora Manzano y Asociados Ltda., para la ejecución de la Plaza de juegos de agua en el Parque Humedal Los Batros, San Pedro De La Paz, por un monto de M$305.376._x000a_Res. 30 del 08-06-2017 que contrata a Constructora Manzano y Asociados Ltda., para la Construcción del Parque Humedal Los Batros, San Pedro De La Paz._x000a_         Res. 4657 del 26-12-2017 que aprueba aumentos de obra por M$345.382, Obras extraordinarias por M$546.249 y Supresiones de Obra por M$317.157 para retirar excedentes de fondos de sitios de viviendas, rellenos, Cambio Trazado de Colector de Aguas Lluvias Sector Cancha de Futbol, Reja Perimetral, cambio de fundaciones de Pasarelas, _x000a_         Res. 729 del 06-03-2018 que aprueba aumentos de obra por M$570.121, Obras Extraordinarias por M$68.839, Disminuciones de Obra por M$16.247 y Supresiones de Obra por M$7.076 para Mejorar y reforzar rejas Perimetrales ambas Canchas de Futbol, mejorar y reforzar barandas de terrazas y pasarelas, Dar solucion a las aguas lluvias interiores del parque, Empalme acceso Peatonal con Avenida Las Torres, Empalme Acceso Vehicular con Avenida Las Torres, Mejoramiento Evacuación de Aguas Lluvias acceso Candelaria, Refuerzo Estructura Cubierta Sede Social, Modificación Proyecto Sanitario, Modificacion Hojalatería de accesos y Camarines, Mejoramiento fundaciones de Torres de Iluminación, Mejoramiento Evacuación Aguas Lluvias Acceso Sur, Instalar césped con su riego, Señáleticas."/>
    <n v="0"/>
    <n v="0"/>
    <n v="0"/>
    <n v="0"/>
    <n v="16621"/>
    <n v="7659780"/>
    <n v="0"/>
    <n v="0"/>
    <n v="0"/>
    <n v="0"/>
    <n v="7676401"/>
    <s v="El gasto se ejecuto de la siguiente manera:_x000a_Año 2017:_x000a_Gastos Administrativos: M$14.121.-_x000a_Obras Civiles: M$5.194.011.-_x000a_Año 2018:_x000a_Gastos Administrativos: M$2.500.-_x000a_Obras Civiles: M$2.465.769.-"/>
    <n v="2468270"/>
    <x v="0"/>
    <n v="0"/>
    <n v="0"/>
    <n v="0"/>
    <n v="0"/>
    <n v="14121"/>
    <n v="5194010"/>
    <n v="0"/>
    <n v="0"/>
    <n v="0"/>
    <n v="0"/>
    <n v="5208131"/>
    <n v="0"/>
    <n v="0"/>
    <n v="0"/>
    <n v="0"/>
    <n v="14488"/>
    <n v="5329057"/>
    <n v="0"/>
    <n v="0"/>
    <n v="0"/>
    <n v="0"/>
    <n v="5343545"/>
    <s v=""/>
    <n v="248908"/>
    <n v="0"/>
    <n v="0"/>
    <n v="0"/>
    <n v="28058"/>
    <n v="7767060"/>
    <n v="0"/>
    <n v="0"/>
    <n v="0"/>
    <n v="0"/>
    <n v="8044026"/>
    <n v="0"/>
    <n v="0"/>
    <n v="0"/>
    <n v="0"/>
    <n v="0"/>
    <n v="16988"/>
    <n v="7858939"/>
    <n v="0"/>
    <n v="0"/>
    <n v="0"/>
    <n v="0"/>
    <n v="7875927"/>
    <n v="0"/>
    <n v="0"/>
    <n v="0"/>
    <n v="0"/>
    <n v="16988"/>
    <n v="7794827"/>
    <n v="0"/>
    <n v="0"/>
    <n v="0"/>
    <n v="0"/>
    <n v="7811815"/>
    <n v="-2.0897371540072096"/>
    <n v="-2.8867509876273401"/>
    <n v="0.35749691646518311"/>
    <n v="-0.81402481257126791"/>
    <m/>
    <n v="30.020040734762894"/>
    <n v="29.954757512873723"/>
    <s v="No hubo cambios significativos en los costos de las obras civiles aprobadas,  ya  que el contrato inicial se adjudicó por un monto inferior al recomendado y se incorporaron modificaciones a éste._x000a_Se redujeron los costos de gastos administrativos y no se ejecutó el gasto de consultorías, ya que fue asumido por el SERVIU con sus profesionales para inspeccionar las obras."/>
    <s v="Variación de 0 a +-10%"/>
    <s v="Variación de 0 a +-10%"/>
    <s v="Muy Grande"/>
    <s v="Muy Grande"/>
    <s v="ERIC PEREZ GUTIERREZ"/>
    <x v="40"/>
    <s v="YOLANDA CONTRERAS"/>
    <s v="SEREMI DE DESARROLLO SOCIAL REGION DEL BIO BIO"/>
    <s v=" "/>
    <s v=""/>
    <s v="SI"/>
    <n v="7989130"/>
    <n v="1190110"/>
    <n v="14.896615776686573"/>
    <s v="Res. 30 del 08-06-2017 que contrata a Constructora Manzano y Asociados Ltda., para la Construcción del Parque Humedal Los Batros, San Pedro De La Paz._x000a_         Res. 4657 del 26-12-2017 que aprueba aumentos de obra por M$345.382, Obras extraordinarias por M$546.249 y Supresiones de Obra por M$317.157 para retirar excedentes de fondos de sitios de viviendas, rellenos, Cambio Trazado de Colector de Aguas Lluvias Sector Cancha de Futbol, Reja Perimetral, cambio de fundaciones de Pasarelas, _x000a_         Res. 729 del 06-03-2018 que aprueba aumentos de obra por M$570.121, Obras Extraordinarias por M$68.839, Disminuciones de Obra por M$16.247 y Supresiones de Obra por M$7.076 para Mejorar y reforzar rejas Perimetrales ambas Canchas de Futbol, mejorar y reforzar barandas de terrazas y pasarelas, Dar solucion a las aguas lluvias interiores del parque, Empalme acceso Peatonal con Avenida Las Torres, Empalme Acceso Vehicular con Avenida Las Torres, Mejoramiento Evacuación de Aguas Lluvias acceso Candelaria, Refuerzo Estructura Cubierta Sede Social, Modificación Proyecto Sanitario, Modificacion Hojalatería de accesos y Camarines, Mejoramiento fundaciones de Torres de Iluminación, Mejoramiento Evacuación Aguas Lluvias Acceso Sur, Instalar césped con su riego, Señáleticas."/>
    <x v="0"/>
    <s v="NO"/>
    <m/>
    <m/>
    <m/>
    <m/>
    <s v="El proyecto no fue revaluado por el sistema , pero si tuvo dos modificaciones de contrato que representan un 25% de aumentos y obras extraordinarias,  por disminución de partidas un 5,5%, lo que refleja un aumento de costos de un 19,3% del contrato adjudicado._x000a_Por lo anterior se puede apreciar que hubieron cambios en obras civiles que se produjeron durante la ejecución de las obras civiles, que representan un gasto importante y cambios en el proyecto como es el trazado del colector de aguas lluvias, rejas perimetrales en las canchas de fútbol, mejoramiento de las aguas lluvias y otras obras."/>
    <x v="0"/>
    <s v="VALOR ACTUALIZADO COSTOS INV. OPER. Y MANTEN."/>
    <n v="6727340"/>
    <n v="6727389"/>
    <n v="7.2837109466039607E-4"/>
    <x v="2"/>
    <s v="COSTO ANUAL EQUIVALENTE"/>
    <n v="586520"/>
    <n v="586537"/>
    <n v="2.8984518857022579E-3"/>
    <s v="No hubo variación importante en el calculo de los indicadores sociales"/>
    <x v="3"/>
    <s v="La unidad que formula la iniciativa de inversión debe respetar el código BIP con el cual se recomendó la etapa de diseño para postularlo a la etapa de ejcución._x000a_El ítem de consultorías no se contrata, es realizado por profesionales del SERVIU._x000a_El plazo de ejecución de las obras fue de 7 meses y 11 meses para gastos administrativos, incluidos los tiempos muertos,  Se aceleró la construcción para dar cumplimiento al Plan Piloto de Construcción de Parques Urbanos. Se realiza la recepción provisoria el 02/03/18 y la recepción definitiva el 02/04/18, fecha en que se pone en operación el proyecto._x000a_El proyecto no tuvo re valuaciones, pero tuvo dos modificaciones de contrato que incluyeron obras extraordinarias por M$615.088.- aumentos de obras por M$915.503.- y supresiones y disminuciones de obras por M$340.480.- lo que representa un  19,5% de variación respecto del contrato adjudicado. La unidad técnica ni financiera no explica porque no se consideraron estas obras en el presupuesto oficial._x000a_La unidad técnica debe informar los cambios que se realizan al proyecto, aunque se trate de mejorarlos, explicando porqué no se consideró en el proyecto estas partidas, aunque el monto adjudicado sea menor al recomendado._x000a_Respecto a los indicadores de costo, los gastos administrativos bajaron en un 31% al disminuir el plazo de ejecución de las obras, las consultorías no se contrataron, fue ejecutada con profesionales del SERVIU y las obras civiles fue adjudicada por un monto inferior al recomendado y con modificaciones de contrato se aumento en un 1,18% respecto de lo aprobado._x000a_El proyecto no tuvo variación de magnitud_x000a_La variación de los indicadores sociales no fue importante_x000a_El proyecto cambio el barrio, ya que paso de ser un acopio de escombros y basura, para transformarlo en un parque urbano, al  recuperar este espacio público emblemático  y poner en valor parte de ecosistema del humedal Los Batros._x000a_El proyecto cumplió con el objetivo definido"/>
    <s v="YOLANDA CONTRERAS"/>
    <s v="SEREMI DE DESARROLLO SOCIAL REGION DEL BIO BIO"/>
    <s v="FERNANDA MATURANA DIAZ"/>
    <s v="DEPARTAMENTO DE ESTUDIOS - MDS"/>
  </r>
  <r>
    <s v="30363972-0"/>
    <s v="CONSTRUCCION JARDIN INFANTIL JUNJI BICENTENARIO, COMUNA DE TALCA"/>
    <x v="0"/>
    <x v="0"/>
    <s v="TALCA"/>
    <s v="TALCA"/>
    <s v="7 - REGION DEL MAULE"/>
    <x v="5"/>
    <x v="5"/>
    <x v="6"/>
    <x v="0"/>
    <x v="0"/>
    <s v="JUNTA NACIONAL DE JARDINES INFANTILES"/>
    <s v="MINISTERIO DE EDUCACION"/>
    <s v="MINISTERIO"/>
    <s v="FINALIZADO"/>
    <x v="0"/>
    <s v="PERFIL"/>
    <s v="EL SECTOR POBLACIONAL BICENTENARIO POSEE ESCASA OFERTA PREESCOLAR AFECTANDO A UNA POBLACION INFANTIL DE 509 MENORES ENTRE 0 Y 4 AÑOS. ESTA FALTA DE ESTIMULACION TEMPRANA GENERA EN LOS NIÑOS UN BAJO DESARROLLO DE SUS CAPACIDADES Y LOGRO DE SUS APRENDIZAJES "/>
    <s v="EL PROYECTO CONTEMPLA CONSULTORIA PARA LA ELABORACION DEL DISEÑO DEFINITIVO Y LA CONSTRUCCION DE UN JARDIN INFANTIL CON EQUIPAMIENTO PARA ATENDER A 60 MENORES EN NIVEL SALA CUNA Y 72 MENORES EN NIVEL MEDIO. LA SUPERFICIE A INTERVENIR, DE ACUERDO A ANTE PROYECTO ES DE 1979,9 M2"/>
    <n v="132"/>
    <s v=" "/>
    <s v=" "/>
    <s v=" "/>
    <n v="2"/>
    <n v="14"/>
    <s v="El plazo para presentar las consultorías se define en la Res. Ex. N° 015222 del 2-5-2016 y sus modificaciones, donde se autoriza el llamado de licitación pública y aprueba el anexo complementario de las bases de licitación, en cuyo 3° resuelvo, N° 12 expresa que el “Diseño de Especialidades deberá entregarse dentro de los 90 días corridos contados desde la fecha de entrega de terreno”, condición que se cumplió sin retraso (anterior al 6-4-2017), a partir del inicio de obras indicado más arriba."/>
    <n v="600"/>
    <n v="1"/>
    <n v="3"/>
    <s v="Si bien el plazo contractual de especialidades y obras civiles abarcó desde el 6-1-2017 al 28-2-2018 y el equipamiento llegó a las bodegas JUNJI Maule el 10-1-2018, cabe señalar que la recepción provisoria se concedió con fecha 6-4-2018._x000a_En consecuencia, el ítem de equipamiento no generó retraso en la puesta en marcha de esta iniciativa._x000a_Sin desmedro de lo anterior, cabe señalar que JUNJI Maule generó la solicitud en sistema Abaco el 11/10/2017, con lo cual se solicitó la autorización para el monto y destino de las subdirecciones implicadas, luego de esto la Unidad de Recursos Financieros generó la respectiva orden de compra con fecha 13/10/2017. El equipamiento fue recibido por JUNJI Región del Maule el 10/1/2018._x000a_[La fecha de inicio del primer contrato y la del último contrato indicada más arriba, corresponde al contrato de OOCC y Consultorías]._x000a__x000a_*Se corrigen las fechas, ya que se había registrado las correspondientes a obras civiles, y no a la asignación Equipamientos _x000a_-Como fecha de Inicio se consideró la fecha en la cual se generó la primera orden de compra, que fue el 16-10-2017_x000a_-Para la fecha de término se registró la Fecha de llegada de los equipos a las bodegas de JUNJI, esto es el 10-01-18."/>
    <n v="200"/>
    <n v="1"/>
    <n v="0"/>
    <s v="Si bien el plazo contractual de especialidades y obras civiles abarcó desde el 6-1-2017 al 28-2-2018 y el financiamiento del equipo se ejecutó por medio de las órdenes de compra fechadas 13-10-2017; cabe señalar que la recepción provisoria se concedió con fecha 6-4-2018._x000a_En consecuencia, el ítem de equipos no generó retraso en la puesta en marcha de esta iniciativa._x000a_[La fecha de inicio del primer contrato y la del último contrato indicada más arriba, corresponde al contrato de OOCC y Consultorías]._x000a__x000a_Se corrige  de acuerdo a  fecha primera orden de compra y fecha última recepción de los equipos (información contenida en mail de fecha 10/12/2019)_x000a_Inicio 13-10-2017_x000a_Termino:  25-10-2017"/>
    <n v="-100"/>
    <m/>
    <m/>
    <m/>
    <m/>
    <m/>
    <m/>
    <m/>
    <m/>
    <n v="7"/>
    <n v="14"/>
    <s v="La JUNJI Maule, mediante la resolución exenta N° 015011 del 10-01-2017 aprobó el contrato que deriva de la adjudicación de la licitación ID 848-12-LR16, publicada en www.mercadopublico.cl y según fue indicado en la resolución exenta N°015474 del 1-12-2016, este contrato entregó 270 días corridos para la ejecución de las consultorías y obras civiles. _x000a_Este plazo, atendiendo a las condiciones del contrato y bases administrativas, comenzó a regir desde el 6-1-2017, fecha en que se realizó la entrega de terreno, mediante el acta respectiva. Más adelante, el 21-7-2017, por medio de la resolución exenta 015527, se autorizan 63 días extras de plazo. El 18-4-2018, la resolución exenta 150407 entregó otros 85 días más de plazo que correspondían a 10 días autorizado en el ajuste de cubos más 75 días por obras extraordinarias. Se concluye por tanto, que las extensiones de plazo sumaron un total de 148 días."/>
    <n v="100"/>
    <s v="Variación del 50% al 100%"/>
    <n v="2"/>
    <n v="148"/>
    <m/>
    <m/>
    <m/>
    <m/>
    <m/>
    <m/>
    <m/>
    <m/>
    <m/>
    <m/>
    <m/>
    <m/>
    <n v="8"/>
    <n v="8"/>
    <n v="14"/>
    <n v="14"/>
    <n v="0"/>
    <s v="La JUNJI Maule, mediante la resolución exenta N° 015011 del 10-01-2017 aprobó el contrato que deriva de la adjudicación de la licitación ID 848-12-LR16, publicada en www.mercadopublico.cl y según fue indicado en la resolución exenta N°015474 del 1-12-2016, este contrato entregó 270 días corridos para la ejecución de las consultorías y obras civiles. Este plazo, atendiendo a las condiciones del contrato y bases administrativas, comenzó a regir desde el 6-1-2017, fecha en que se realizó la entrega de terreno, mediante el acta respectiva. Más adelante, el 21-7-2017, por medio de la resolución exenta 015527, se autorizan 63 días extras de plazo. El 18-4-2018, la resolución exenta 150407 entregó otros 85 días más de plazo que correspondían a 10 días autorizado en el ajuste de cubos más 75 días por obras extraordinarias. Se concluye por tanto, que las extensiones de plazo sumaron un total de 148 días."/>
    <n v="75"/>
    <n v="75"/>
    <s v="El proyecto se ejecutó en un plazo total de 14 meses, un 75% sobre el plazo total recomendado. _x000a_La modalidad utilizada para la contratación del proyecto corresponde a diseño con ejecución en conjunto, por lo que las asignaciones presupuestarias consultorías y Obras civiles, se rigen por el mismo contrato y por lo tanto por los mismos plazos._x000a__x000a_La fecha de inicio de contrato corresponde a 06/01/2017 (fecha acta entrega terreno), y el contrato original considera 270 días corridos de plazo de ejecución._x000a__x000a_De acuerdo a lo indicado por la institución técnica, el “Diseño de Especialidades deberá entregarse dentro de los 90 días corridos contados desde la fecha de entrega de terreno”. De  acuerdo a lo anterior, restarían 180 días para la etapa de ejecución, plazo que fue ampliado en 63 días por obras extraordinarias y aumentos de obras que afectan la ruta crítica, por lo que la institución técnica autoriza el aumento de plazo. Luego, se autorizaron 85 días adicionales de plazo, los cuales correspondían a 10 días autorizado en el ajuste de cubos más 75 días por obras extraordinarias. _x000a_En resumen, el plazo del contrato de especialidades y consultorías se extendió en 148 días, lo que explica el 75% de incremento respecto a lo programado, quedando fecha inicio 06-01-2017 y fecha de término 28-02-2018._x000a_Respecto a Ítem de Equipos no existe variación, ya que la adquisición se realizó dentro del periodo programado de un mes, con fecha 13-10-2017 se generaron cuatro órdenes de compra._x000a__x000a_Para ítem de equipamiento JUNJI Maule generó la solicitud en sistema Abaco el 11/10/2017, con lo cual se solicitó la autorización para el monto y destino de las subdirecciones implicadas, luego de esto la Unidad de Recursos Financieros generó la respectiva orden de compra con fecha 16/10/2017 y el equipamiento fue recibido por JUNJI Región del Maule el 10/01/2018."/>
    <s v="Variación del 50% al 100%"/>
    <s v="Dos Años"/>
    <s v="06/01/2017"/>
    <n v="959591"/>
    <n v="0"/>
    <n v="959591"/>
    <n v="959593"/>
    <n v="-2"/>
    <s v="Esta iniciativa fue financiada con recursos propios; 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_x000a_¿_x0009_Otros gastos: Para esta iniciativa, no se destinaron recursos en esta asignación, por lo que la asignación no influye en la evaluación._x000a_¿_x0009_Obras civiles: los gastos de este ítem se ejecutaron mediante estados de pagos mensuales, registrados en su totalidad en el Detalle Financiero del Contrato del estado de avance de obra N° 20, el cual queda representado en la tabla 1:_x000a_¿_x0009_Equipos: El gasto en el ítem de equipamiento no generó retraso en la puesta en marcha de esta iniciativa._x000a_¿_x0009_Equipamiento: El gasto en el ítem de equipamiento no generó retraso en la puesta en marcha de esta iniciativa._x000a_¿_x0009_Consultorías: los gastos de este ítem se pagaron en los 5 primeros estados de pago, desde febrero del 2017 a julio de 2017, según se indica en la tabla 2:"/>
    <s v="BIP = SIGFE"/>
    <x v="1"/>
    <n v="1980"/>
    <n v="1065"/>
    <n v="53.787878787878782"/>
    <s v="Si bien la magnitud original es de 1.980 m2, la magnitud precisa licitada es de 1.033,39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1.064.50 m2, según el ítem 7.2 del permiso de edificación N° 42 del 6-4-2017."/>
    <s v="De acuerdo a lo indicado por la Unidad Técnica:_x000a__x000a_La magnitud original es de 1.980 m2, la magnitud licitada es de 1.033,39 m2. Sin embargo, luego que la empresa constructora, durante el periodo de especialidades, hiciera las modificaciones necesarias para ajustar el proyecto a los espesores reales de los muros, distanciamiento a los predios vecinos, secciones de ingeniería calculadas en la fase de ingeniería y resguardara las pasadas de instalaciones por los distintos elementos constructivos del edificio, así mismo corrigiera mediante levantamiento topográfico los distanciamientos existentes y propuestos, la superficie correspondiente a la magnitud real ex post es de 1.064.50 m2, según el ítem 7.2 del permiso de edificación N° 42 del 6-4-2017._x000a__x000a_Se desconoce el motivo de la reducción de la superficie para licitar, ésta no fue informada."/>
    <x v="1"/>
    <s v="Se adjunta acta de recepción provisoria firmada el 23-5-18 y aprobando el término de obras el 6-4-2018, también la resolución exenta N° 015776 del 29-7-2019 para designar a los nuevos integrantes de la mentada comisión y resolución exenta N° 015779 del 29-7-2019 que aprueba el acta de recepción provisoria."/>
    <s v="23/05/2018"/>
    <s v="Se adjunta acta de recepción definitiva firmada el 23-5-19 y también la resolución exenta N° 015783 del 1-8-2019 que aprueba el acta de recepción definitiva e instruye la liquidación del contrato."/>
    <s v="23/05/2019"/>
    <s v="SI"/>
    <s v="10/04/2019"/>
    <s v="No se han observado situaciones que afecten la normal operación del proyecto."/>
    <s v=""/>
    <x v="0"/>
    <s v="¿_x0009_Describa situaciones positivas y/o negativas que se presentaron durante la ejecución del proyecto u otras particularidades de este:_x000a_En lo positivo se tiene a que, pese a todos los problemas por lo que atravesó la empresa constructora, el edificio fue finiquitado, evitando un término anticipado de contrato._x000a_Como situación negativa se tiene la poca capacidad técnica de los profesionales y gerentes de la empresa constructora, generando un sinfín de contratiempos, tanto administrativos como constructivos y que consumieron más tiempo y esfuerzos del equipo JUNJI Maule._x000a_Finalmente, como oportunidad de mejora, es posible plantear aumentar los requerimientos técnicos y de experiencia para que una empresa constructora se adjudique una iniciativa de esta envergadura."/>
    <s v="IGNACIO FUENTES TRONCOSO"/>
    <x v="85"/>
    <s v="CLAUDIA  CÉSPEDES MORALES"/>
    <s v="SEREMI DE DESARROLLO SOCIAL REGION DEL MAULE"/>
    <s v="LOURDES VELEZ"/>
    <s v="DEPARTAMENTO DE ESTUDIOS - MDS"/>
    <s v="01/09/2015"/>
    <s v="01/09/2015"/>
    <n v="0"/>
    <s v="14/10/2015"/>
    <n v="43"/>
    <s v="NA"/>
    <n v="0"/>
    <d v="2017-01-06T00:00:00"/>
    <n v="450"/>
    <d v="2017-01-06T00:00:00"/>
    <n v="450"/>
    <s v="06/01/2017"/>
    <n v="0"/>
    <s v="01/04/2017"/>
    <n v="85"/>
    <n v="578"/>
    <n v="578"/>
    <s v="5. Suscripción del primer contrato del proyecto : JUNJI Maule, mediante la resolución exenta N° 015011 del 10-01-2017 aprobó el contrato que deriva de la adjudicación de la licitación ID 848-12-LR16._x000a_6. Suscripción del primer contrato del proyecto de obra civil: Decreto Identificatorio N° 319 - Fecha Toma de Razón 04-04-2016._x000a_8. Primer gasto con cargo al proyecto del primer contrato de obra civil. : Valor y fecha registrado en SIGFE:  01-04-2017 por $15.812.125"/>
    <s v="MIXTO SUMA ALZADA CON REAJUSTE Y  PARTIDA A SERIE DE PRECIOS UNITARIOS"/>
    <n v="1"/>
    <s v=""/>
    <s v=""/>
    <s v=""/>
    <s v=""/>
    <s v="SI"/>
    <s v="SERVICIO"/>
    <s v="SI"/>
    <s v="SERVICIO"/>
    <s v="ÉSTE ESTABLECIMIENTO SE ENCUENTRA INSERTO EN LA META PRESIDENCIAL DE CONSTRUCCIÓN DE SALAS CUNA Y JARDINES INFANTILES REGIÓN DEL MAULE, MODALIDAD DISEÑO CON EJECUCIÓN, LA UNIDAD TÉCNICA CORRESPONDE A LA JUNTA NACIONAL DE JARDINES INFANTILES REGIÓN DEL MAULE."/>
    <n v="30944"/>
    <n v="30777"/>
    <n v="2907"/>
    <n v="0"/>
    <n v="0"/>
    <n v="815744"/>
    <n v="0"/>
    <n v="0"/>
    <n v="0"/>
    <n v="0"/>
    <n v="880372"/>
    <n v="30944"/>
    <n v="30777"/>
    <n v="2907"/>
    <n v="0"/>
    <n v="0"/>
    <n v="815744"/>
    <n v="0"/>
    <n v="0"/>
    <n v="0"/>
    <n v="0"/>
    <n v="880372"/>
    <s v="Valores recomendados , en moneda del 31-12-2013, para RS con fecha  01-09-2015"/>
    <n v="26665"/>
    <n v="19075"/>
    <n v="2396"/>
    <n v="0"/>
    <n v="0"/>
    <n v="911455"/>
    <n v="0"/>
    <n v="0"/>
    <n v="0"/>
    <n v="0"/>
    <n v="959591"/>
    <s v="El contrato inicial contemplaba un monto de  $26.664.787  para Consultorías y un monto de $ 877.563.968 para Obras Civiles, obteniendo un total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 911.454.948 para Obras Civiles."/>
    <n v="26665"/>
    <n v="19075"/>
    <n v="2396"/>
    <n v="0"/>
    <n v="0"/>
    <n v="911455"/>
    <n v="0"/>
    <n v="0"/>
    <n v="0"/>
    <n v="0"/>
    <n v="959591"/>
    <s v=""/>
    <n v="-2"/>
    <x v="1"/>
    <n v="26665"/>
    <n v="19077"/>
    <n v="2396"/>
    <n v="0"/>
    <n v="0"/>
    <n v="911455"/>
    <n v="0"/>
    <n v="0"/>
    <n v="0"/>
    <n v="0"/>
    <n v="959593"/>
    <n v="27358"/>
    <n v="19618"/>
    <n v="2494"/>
    <n v="0"/>
    <n v="0"/>
    <n v="927827"/>
    <n v="0"/>
    <n v="0"/>
    <n v="0"/>
    <n v="0"/>
    <n v="977297"/>
    <s v=""/>
    <n v="36420"/>
    <n v="36224"/>
    <n v="3421"/>
    <n v="0"/>
    <n v="0"/>
    <n v="960111"/>
    <n v="0"/>
    <n v="0"/>
    <n v="0"/>
    <n v="0"/>
    <n v="1036176"/>
    <n v="0"/>
    <n v="27358"/>
    <n v="19616"/>
    <n v="2494"/>
    <n v="0"/>
    <n v="0"/>
    <n v="935153"/>
    <n v="0"/>
    <n v="0"/>
    <n v="0"/>
    <n v="0"/>
    <n v="984621"/>
    <n v="27359"/>
    <n v="19615"/>
    <n v="2495"/>
    <n v="0"/>
    <n v="0"/>
    <n v="927827"/>
    <n v="0"/>
    <n v="0"/>
    <n v="0"/>
    <n v="0"/>
    <n v="977296"/>
    <n v="-4.9755060916292226"/>
    <n v="-5.682432328098697"/>
    <n v="-3.3625278743811937"/>
    <n v="-0.74394106971108487"/>
    <m/>
    <n v="917.64882629107979"/>
    <n v="871.19906103286382"/>
    <s v="En términos generales todos los ítemes presupuestarios fueron contratados por un monto menor al recomendado actualizado. No obstante, las variaciones entre los montos contratados y costos reales respecto a los montos recomendados no son significativos. _x000a_Para las consultorías y OC el contrato es uno con la misma empresa constructora y que establecía el monto y plazo para cada componente, por lo que en cuadro de indicadores de costos se reflejan éstos._x000a_El presupuesto oficial para la obtención del RS diferenciaba los ítemes relacionados con diseño y ejecución, por lo que para consultorías se visualiza que lo contratado y gastado fue un 24.88% mas bajo que lo recomendado, a diferencia de las obras civiles que fueron contratadas por un 2.6% menos a lo recomendado. _x000a_Equipos; fueron adquiridos por el nivel central de JUNJI, en un 27% menos respecto a lo aprobado actualizado,. siendo el costo real igual al contratado._x000a_Equipamientos: fueron adquiridos por el nivel central JUNJI en un 46% menos respecto a lo aprobado actualizado, siendo el costo real igual al contratado._x000a_El proyecto no tuvo reevaluaciones, pero si modificaciones inferiores al 10% correspondientes a Ajuste de cubos, trabajos especiales excavación, instalación de equipos mecánicos para el retiro de aguas lluvias, compra membrana textil y relleno estructural."/>
    <s v="Variación de 0 a +-10%"/>
    <s v="Variación de 0 a +-10%"/>
    <s v="Mediano"/>
    <s v="Mediano"/>
    <s v="JOSE LUIS FUENTES GONZALEZ"/>
    <x v="5"/>
    <s v="CLAUDIA  CÉSPEDES MORALES"/>
    <s v="SEREMI DE DESARROLLO SOCIAL REGION DEL MAULE"/>
    <s v="LOURDES VELEZ"/>
    <s v="DEPARTAMENTO DE ESTUDIOS - MDS"/>
    <s v="SI"/>
    <n v="1036176"/>
    <n v="33891"/>
    <n v="3.2707763931996108"/>
    <s v="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938.179.738._x000a_Total del monto modificado, respecto al valor del contrato original: M$33.891. _x000a_Año de la moneda del valor ingresado (monto final del contrato M$ 938.180): 2017._x000a__x000a__x000a__x000a_El contrato inicial contemplaba un monto de $904.288.755, mediante el ajuste de cubos, aprobado por el sectorialista de DIRNAC (sin necesidad de ser refrendado por resolución en aquel entonces), aprobó $16.968.762, luego, mediante la resolución exenta N° 015527 del 21-7-2017, JUNJI del Maule autorizó, entre obras extra ordinarias y aumentos de obras, el total de $16.922.221 más al contrato. Finalmente la resolución exenta 150407 del 18-4-2018, si bien modificó partidas, no modificó el monto del contrato, dejando el valor del contrato en $938.179.738._x000a_Total del monto modificado, respecto al valor del contrato original: M$33.891. _x000a_Año de la moneda del valor ingresado (monto final del contrato M$ 938.180): 2017."/>
    <x v="0"/>
    <s v="NO"/>
    <m/>
    <m/>
    <m/>
    <m/>
    <s v="El proyecto fue Adjudicado  para ítem OC y Consultorías  en un 6.9% menos del monto recomendado originalmente (comparación moneda 2017)._x000a_Luego tuvo las siguientes modificaciones:_x000a_El contrato inicial contemplaba un monto de  $26.664.787  para Consultorías y un monto de $ 877.563.968 para Obras Civiles, obteniendo un total de $904.288.755.  Mediante el ajuste de cubos, aprobado por el sectorialista de DIRNAC (sin necesidad de ser refrendado por resolución en aquel entonces), aprobó $16.968.762, luego JUNJI del Maule autorizó, entre obras extra ordinarias y aumentos de obras, el total de $16.922.221 más al contrato. Finalmente, si bien modificó partidas, no modificó el monto del contrato, dejando el valor del contrato en $ 911.454.948 para Obras Civiles._x000a__x000a_Las modificaciones del 3.27% corresponden a los incrementos que experimento el proyecto de M$33.890, respecto a lo recomendado."/>
    <x v="0"/>
    <s v="COSTO ANUAL EQUIVALENTE"/>
    <n v="286008"/>
    <n v="282183"/>
    <n v="-1.3373751783166909"/>
    <x v="0"/>
    <s v=""/>
    <m/>
    <m/>
    <m/>
    <s v="El costo anual equivalente expost estimado de la iniciativa modificada es menor a la iniciativa recomendada en un 1.34% situación dada ya que la iniciativa fue contratada diseño con ejecución, por un valor menor al recomendado (en igual moneda), siendo ademas los ítemes de equipos y equipamientos también menores, a pesar de los aumentos de contrato que se dieron durante la ejecución del proyecto."/>
    <x v="1"/>
    <s v="Respecto a los plazos, los equipos y equipamientos son tramitados y adquiridos por el Nivel central de Junji y a diferentes proveedores, por lo que se consideraron en ambos ítems la fecha de inicio como la primera orden de compra y como fecha de término la recepción de los productos, sin variaciones significativas en su adquisición. _x000a_Para el ítem consultorías, el incremento de 597% se explica en que el contrato es uno solo y considera diseño - ejecución en conjunto, por lo que en las fechas no queda reflejado los 90 días reales que demoró la consultaría. En la modalidad diseño con ejecución que este proyecto fue ejecutado, no se refleja el plazo real de la consultoría, ya que se rigen por el mismo contrato, desvirtuando el plazo de éste ítem._x000a_Para ítem Obras Civiles, el aumento del 99% se fundamenta en modificaciones al contrato por incremento de 63 días, para aumentos de obras y obras extraordinarias, que principalmente tenían que ver con las excavaciones, que afectaba la ruta critica del proyecto. Y luego  se amplió 85 días adicionales, los cuales correspondían a 10 días autorizado en el ajuste de cubos más 75 días por obras extraordinarias.  _x000a__x000a_En relación a los costos, no se observan diferencias significativas respecto a los montos originalmente recomendados. Las modificaciones del 3.27% corresponden a los incrementos que experimento el proyecto de M$33.890, respecto a lo recomendado, pero ésto no refleja las variaciones reales, ya que el proyecto fue adjudicado un   6.9% mas bajo, y luego tuvo ajuste de cubos, aumentos y obras extraordinarias, pero ademas experimento una disminución de M$60.483 y aumento de obra de M$60483, los cuales quedaron en términos presupuestarios en cero, pero que modificaron la estructura de muros y tabiques, canalizaciones eléctricas y pozo de drenaje, existiendo informe técnico que acredita y justifica los cambios, lo que no fue re-evaluado. _x000a_El proyecto no tuvo reevaluaciones. _x000a_En cuanto a la magnitud,  el valor original era de 1.980 m2 y la magnitud  licitada es de 1.033,39 m2, desconociéndose la justificación en la variación, pero se puede desprender que siendo modalidad diseño con ejecución en conjunto, el desarrollo del diseño se ajusto a la realidad del terreno y entorno, y luego al desarrollar el proyecto la magnitud real fue de 1.065m2 por ajustes de diseño y normativos. No obstante, no es posible definir con certeza los cambios en programa arquitectónico original._x000a_Finalmente, el Cae expost disminuyó, debido a la variación que sufrió la inversión y a la deflactación de la moneda, ya que el indicador fue calculado en moneda 2013, por lo que el monto de la inversión contratado se llevo a esa moneda."/>
    <s v="CLAUDIA  CÉSPEDES MORALES"/>
    <s v="SEREMI DE DESARROLLO SOCIAL REGION DEL MAULE"/>
    <s v="LOURDES VELEZ"/>
    <s v="DEPARTAMENTO DE ESTUDIOS - MDS"/>
  </r>
  <r>
    <s v="30133119-0"/>
    <s v="MEJORAMIENTO CALLE L. COCHRANE, S. BOL.Y OTRAS, CHILLAN"/>
    <x v="8"/>
    <x v="8"/>
    <s v="DIGUILLIN"/>
    <s v="CHILLAN - REGION DE ÑUBLE"/>
    <s v="16 - REGION DE ÑUBLE"/>
    <x v="7"/>
    <x v="7"/>
    <x v="11"/>
    <x v="1"/>
    <x v="1"/>
    <s v="GOBIERNO REGIONAL - REGION DEL BIO BIO"/>
    <s v="GOBIERNO REGIONAL"/>
    <s v="GOBIERNO REGIONAL"/>
    <s v="FINALIZADO"/>
    <x v="2"/>
    <s v="PERFIL"/>
    <s v="PERMITIRÁ MEJORAR LA CALIDAD DE VIDA DE LOS VECINOS YA QUE LA AUSENCIA DE PAVIMENTO HA TRAÍDO CONSIGO CONTAMINACIÓN DEL AIRE POR LA EMISIÓN DE MATERIAL PARTICULADO, SUCIEDAD EN LAS VIVIENDAS Y EVIDENTES RIESGOS DE ACCIDENTES A LOS PEATONES DEBIDO A LAS PIEDRAS QUE SALTAN Y EN INVIERNO POR EL BARRO"/>
    <s v="SE CONSULTA LA PAVIMENTACION DE 7 CALLES Y PASAJES DE LA CIUDAD DE LA CIUDAD DE CHILLAN, LAS QUE SE DETALLAN A CONTINUACIÓN:_x000a_-_x0009_AV. NUEVA ORIENTE: ENTRE AV. A. DE ERCILLA Y PJE. CERRO TRIDENTE CON UNA SUPERFICIE DE 2047 M2 EN HCV, ESPESOR 0,15 M._x000a_-_x0009_DIAGONAL MONTERRICO: ENTRE PJE. CERRO BELEN Y SENDA PAYACHATA CON UNA SUPERFICIE DE 405 M2 EN HCV, ESPESOR 0,15 M._x000a_-_x0009_CALLE FLORES MILLÁN: ENTRE AVDA. P. HARRIS Y CALLE LA ESPIGA CON UNA SUPERFICIE DE 980 M2 EN HCV, ESPESOR 0,15 M._x000a_-_x0009_CALLE VALPARAÍSO: ENTRE SIMÓN BOLÍVAR Y CALLE IGNACIO CARRERA PINTO CON UNA SUPERFICIE DE 679 M2 EN ASFALTO, ESPESOR 0,09 M._x000a_-_x0009_CALLE LORD COCHRANE: ENTRE ANTÁRTICA CHILENA E IGNACIO CARRERA PINTO CON UNA SUPERFICIE DE 1777 M2 EN ASFALTO, ESPESOR 0,09 M._x000a_-_x0009_CALLE SIMÓN BOLÍVAR: ENTRE LORD COCHRANE Y PJE. JUAN FERNÁNDEZ CON UNA SUPERFICIE DE 965 M2 EN ASFALTO, ESPESOR 0,09 M._x000a_-_x0009_PJE. JUAN FERNÁNDEZ: ENTRE SIMÓN BOLÍVAR E IGNACIO CARRERA PINTO CON UNA SUPERFICIE DE 291 M2 EN HCV, ESPESOR 0,15 M._x000a_-      PJE. MALLECO: ENTRE CALLE SIMÓN BOLÍVAR E IGNACIO CARRERA PINTO, CON UNA SUPERFICIE DE 355 M2 EN HCV, ESPESOR 0,15 M._x000a_- _x0009_PJE. OSORNO: ENTRE ANTÁRTICA CHILENA E IGNACIO CARRERA PINTO CON UNA SUPERFICIE DE 619 M2 EN ASFALTO, ESPESOR 0,09 M. Y  419 M2 EN HCV, ESPESOR 0,15 M._x000a_- _x0009_PJE. BIO BIO: ENTRE ANTÁRTICA CHILENA E IGNACIO CARRERA PINTO CON UNA SUPERFICIE DE 619 M2 EN ASFALTO, ESPESOR 0,09 M. Y 419 M2 EN HCV, ESPESOR 0,15 M._x000a__x000a_- ABARCANDO UNA SUPERFICIE TOTAL EN ASFALTO DE 4659 M2, EN ESPESOR DE 9 CM Y EN HCV DE 4916 M2, EN ESPESOR DE 15 CM."/>
    <n v="0"/>
    <s v=" "/>
    <s v=" "/>
    <s v=" "/>
    <m/>
    <m/>
    <m/>
    <m/>
    <m/>
    <m/>
    <m/>
    <m/>
    <m/>
    <m/>
    <s v=""/>
    <m/>
    <m/>
    <m/>
    <m/>
    <m/>
    <m/>
    <m/>
    <m/>
    <m/>
    <n v="5"/>
    <n v="3"/>
    <s v="Se constata en informe técnico del viernes 24/11/2017 que la obra está terminada respecto a lo contratado, sin ampliaciones de plazo."/>
    <n v="-40"/>
    <s v="Variación de -50% al -30%"/>
    <n v="0"/>
    <n v="0"/>
    <m/>
    <m/>
    <m/>
    <m/>
    <m/>
    <m/>
    <m/>
    <m/>
    <m/>
    <m/>
    <m/>
    <m/>
    <n v="5"/>
    <n v="5"/>
    <n v="3"/>
    <n v="3"/>
    <n v="0"/>
    <s v="La obra se realizó en el plazo estipulado en contrato, sin ampliaciones. La diferencia en días, es porque el término del contrato de los 95 días corridos terminaba el domingo 26/11/2017 y el informe técnico por parte de la DOM se realizó el viernes 24/11/2017."/>
    <n v="-40"/>
    <n v="-40"/>
    <s v="El proyecto se ejecutó en un plazo total de 3 meses, un 40% menos del plazo total recomendado y sin presencia de tiempos muertos."/>
    <s v="Variación de -50% al -30%"/>
    <s v="Un año"/>
    <s v="22/08/2017"/>
    <n v="124969"/>
    <n v="0"/>
    <n v="124969"/>
    <n v="0"/>
    <n v="124969"/>
    <s v="Contrato efectuado con el oferente Enrique Robles el día 21/06/2017 por un valor de $396.765.749 (iva incluido), sin aumento de partidas."/>
    <s v="BIP &gt; SIGFE"/>
    <x v="1"/>
    <n v="9575"/>
    <n v="9575"/>
    <n v="100"/>
    <s v="El total de las obras por tramo son Pasaje Malleco, Osorno y Biobio 2431m2; Lord Cochrane, Simón Bolivar y Juan Fernandez 3033m2; Nueva Oriente 2047m2; Flores Millan 980m2; Valparaiso 679m2;  y Diagonal Monterrico 405m2._x000a_Al no existir aumento de obras y otras partidas, la magnitud del proyecto es de 9575m2, manteniendo la magnitud de ex-ante."/>
    <s v="Las magnitudes de proyecto coinciden entre lo recomendado y lo real."/>
    <x v="2"/>
    <s v="RECEPCION PROVISORIA CON OBSERVACIONES, 05/12/2017_x000a__x000a_Avda Nueva Oriente:_x000a_1. Se debe rehacer paño con grieta en calzada_x000a_2. Remover tierra con excedente en costado_x000a_3. Mejorar emboquillado de soleras_x000a_4. Mejorar terminación en baldosas de dispositivos de rodado, fraguar y cambiar baldosas sueltas_x000a_5. Mejorar acera lado oriente al final con borde irregular y retirar moldajes_x000a_6. Reponer cesped en área verde calle Nueva Oriente_x000a_7. Emboquillar solera en esquina de calle Los Andes y Nueva Oriente_x000a_8. Reponer hormigon de acera en 2 ubicaciones_x000a_9. Emparejar tierra en aceras_x000a_10. Cortar solera en dispositivo de rodado calle El Volcan_x000a_11. Reparar veredas partidas y con reposición irregular_x000a_12. Mejorar tapa de cámara_x000a__x000a_Calle Lord Cochrane_x000a_1. Mejorar emboquillado de soleras_x000a_2. Mejorar terminación de baldosas de dispositivos de rodado, fraguar y cambiar baldosas sueltas_x000a_3. Mejorar limpieza veredas, retiro tierra en exceso y restos de áridos_x000a_4. Corregir tapas de cámaras de alcantarillado levantadas_x000a_5. Rebajar tierra en acceso vehicular_x000a_6. Corregir grieta en anillo de camara de alcantarillado_x000a__x000a_Pasaje Malleco_x000a_1 Retirar moldajes de acera_x000a__x000a_Calle Biobio_x000a_1. Mejorar terminación en baldosas de dispositivo de rodado, fraguar._x000a_2. En dispositivo de rodado de una esquina, realizar dilatación en paño hormigón_x000a_3. Mejorar emboquillado de soleras_x000a__x000a_Pasaje Biobio_x000a_1. Corregir soleras unidas al final del pasaje_x000a_2. Compactar material de relleno lateral y eliminar piedras_x000a__x000a_Calle Valparaíso_x000a_1. Mejorar terminación de dispositivos de rodado, fraguar_x000a_2. Mejorar emboquillado de soleras_x000a_3. Mejorar terminación en anillo camara de alcantarillado_x000a__x000a_Flores Millan_x000a_1. Retirar  carachas de hormigon en calzada_x000a_2. Mejorar terminación de baldosas en dispositivos de rodado y fraguar_x000a_3. Reponer pastelones con grietas en juntas de dilatación_x000a_4. Sellar testigos_x000a__x000a_Diagonal Monterrico_x000a_1. Mejorar terminación en dispositivos de rodado, fraguar._x000a_2. Mejorar emboquillado de soleras._x000a__x000a__x000a_SE APRUEBA LA RECEPCIÓN PROVISORIA SIN OBSERVACIONES EL 10/01/2018"/>
    <s v="10/01/2018"/>
    <s v="Despues de revisar los trabajos y verificar funcionamiento, se da la recepción definitiva sin observaciones el 29/11/2018."/>
    <s v="29/11/2018"/>
    <s v="SI"/>
    <s v="11/01/2018"/>
    <s v="No existen situaciones que afecten la normal operación del proyecto."/>
    <s v=""/>
    <x v="0"/>
    <s v="El proyecto se desarrolló de buena manera debido a la planificación y claridad respecto a la ejecución de las obras. En este sentido, la preparación de antecedentes es fundamental para el cumplimiento de plazos programados."/>
    <s v="OSCAR DIAZ DIAZ"/>
    <x v="12"/>
    <s v=" "/>
    <s v=""/>
    <s v=" "/>
    <s v=""/>
    <s v="26/11/2015"/>
    <s v="22/01/2016"/>
    <n v="57"/>
    <s v="15/02/2016"/>
    <n v="24"/>
    <s v="NA"/>
    <n v="0"/>
    <s v="07/07/2017"/>
    <n v="508"/>
    <s v="07/07/2017"/>
    <n v="508"/>
    <s v="22/08/2017"/>
    <n v="46"/>
    <s v="30/10/2017"/>
    <n v="69"/>
    <n v="704"/>
    <n v="647"/>
    <s v="El mayor plazo se produce entre la creación presupuestaria y la primera suscripción del contrato, esto se debe a que el convenio mandato tiene fecha 23.12.2016 y la toma de razón por parte de contraloria con fecha 30.12.2016 por cuanto entre la creación presupuestaria y lo anterior existe aproximadamente 300 días de diferencia, posterior a estos tramites administrativos la Unidad Técnica debió realizar el proceso de licitación la cual inicio el 06.04.2017 resultando el primer contrato el 23.08.2017. Cabe señalar que luego de tramitado el convenio la Unidad Técnica debió solicitar la creación presupuestaria del año 2017 para realizar el proceso de licitación por cuanto se justifican los plazos entre el hito 3 y 5."/>
    <s v="A SUMA ALZADA SIN REAJUSTE"/>
    <n v="1"/>
    <s v=""/>
    <s v=""/>
    <s v=""/>
    <s v=""/>
    <s v=""/>
    <s v=""/>
    <s v="SI"/>
    <s v="MUNICIPIO"/>
    <s v="El proyecto postulo  directo a etapa de  Ejecución."/>
    <n v="0"/>
    <n v="0"/>
    <n v="0"/>
    <n v="0"/>
    <n v="0"/>
    <n v="594562"/>
    <n v="0"/>
    <n v="0"/>
    <n v="0"/>
    <n v="0"/>
    <n v="594562"/>
    <n v="0"/>
    <n v="0"/>
    <n v="0"/>
    <n v="0"/>
    <n v="0"/>
    <n v="621915"/>
    <n v="0"/>
    <n v="0"/>
    <n v="0"/>
    <n v="0"/>
    <n v="621915"/>
    <s v="Sin observaciones"/>
    <n v="0"/>
    <n v="0"/>
    <n v="0"/>
    <n v="0"/>
    <n v="0"/>
    <n v="396766"/>
    <n v="0"/>
    <n v="0"/>
    <n v="0"/>
    <n v="0"/>
    <n v="396766"/>
    <s v="El monto del contrato corresponde a $396.765.749 y no existen modificaciones realizadas durante la ejecución del proyecto."/>
    <n v="0"/>
    <n v="0"/>
    <n v="0"/>
    <n v="0"/>
    <n v="0"/>
    <n v="396766"/>
    <n v="0"/>
    <n v="0"/>
    <n v="0"/>
    <n v="0"/>
    <n v="396766"/>
    <s v="Existe una diferencia entre el historial de gastos y el gasto real realizado, esto se debe a que no se cargo el monto total en el sigfe. _x000a_El proyecto presento 3 avances los cuales se cobraron según los siguientes estados de pago:_x000a_primer gasto corresponde a $124.969.283 autorizado a pago el 30.10.2017 por el Gobierno Regional del Biobio, cargado en el SIGFE._x000a_segundo gasto corresponde a $200.643.468 autorizado a pago el 26.01.2018 por el Gobierno Regional de Biobio._x000a_tercer gasto corresponde a $ 71.152.998 autorizado a pago el 28.02.2018 por el Gobierno Regional del Biobio"/>
    <n v="396766"/>
    <x v="0"/>
    <n v="0"/>
    <n v="0"/>
    <n v="0"/>
    <n v="0"/>
    <n v="0"/>
    <n v="0"/>
    <n v="0"/>
    <n v="0"/>
    <n v="0"/>
    <n v="0"/>
    <n v="0"/>
    <n v="0"/>
    <n v="0"/>
    <n v="0"/>
    <n v="0"/>
    <n v="0"/>
    <n v="0"/>
    <n v="0"/>
    <n v="0"/>
    <n v="0"/>
    <n v="0"/>
    <n v="0"/>
    <s v="En general el proyecto no tuvo observaciones relevantes en cuanto a la ejecución."/>
    <n v="0"/>
    <n v="0"/>
    <n v="0"/>
    <n v="0"/>
    <n v="0"/>
    <n v="699785"/>
    <n v="0"/>
    <n v="0"/>
    <n v="0"/>
    <n v="0"/>
    <n v="699785"/>
    <n v="0"/>
    <n v="0"/>
    <n v="0"/>
    <n v="0"/>
    <n v="0"/>
    <n v="0"/>
    <n v="407082"/>
    <n v="0"/>
    <n v="0"/>
    <n v="0"/>
    <n v="0"/>
    <n v="407082"/>
    <n v="0"/>
    <n v="0"/>
    <n v="0"/>
    <n v="0"/>
    <n v="0"/>
    <n v="400008"/>
    <n v="0"/>
    <n v="0"/>
    <n v="0"/>
    <n v="0"/>
    <n v="400008"/>
    <n v="-41.827561322406169"/>
    <n v="-42.838443236136811"/>
    <n v="-42.838443236136811"/>
    <n v="-1.7377334296284297"/>
    <m/>
    <n v="41.776292428198431"/>
    <n v="41.776292428198431"/>
    <s v="El proyecto tuvo una significativa baja de sus montos contratados y costos reales respecto a los montos recomendados de 41,83% y 41,84% respectivamente, variaciones que a la vez corresponden a Obras Civiles, único ítem del proyecto.  El proyecto fue sobredimencionado en su evaluación , pues existe un importante excedente._x000a_El proyecto no sufre modificaciones que impliquen reevaluaciones."/>
    <s v="Variación Mayor al -20%"/>
    <s v="Variación Mayor al -20%"/>
    <s v="Mediano"/>
    <s v="Mediano"/>
    <s v="YESSICA  SAEZ SALAZAR"/>
    <x v="9"/>
    <s v=" "/>
    <s v=""/>
    <s v=" "/>
    <s v=""/>
    <s v="NO"/>
    <m/>
    <m/>
    <m/>
    <s v=" "/>
    <x v="1"/>
    <s v="NO"/>
    <m/>
    <m/>
    <m/>
    <m/>
    <s v="El proyecto no sufre modificaciones que impliquen reevaluaciones."/>
    <x v="0"/>
    <s v="VAN SOCIAL"/>
    <n v="436984"/>
    <n v="436984"/>
    <n v="0"/>
    <x v="1"/>
    <s v=""/>
    <m/>
    <m/>
    <m/>
    <s v="No se observan variaciones en las magnitudes . "/>
    <x v="1"/>
    <s v="El proyecto se ejecutó en un plazo total de 3 meses, un 40% menos del plazo total recomendado y sin presencia de tiempos muertos. _x000a_Respecto a los costos, el proyecto fue ejecutado por un monto significativamente inferior al recomendado. Adicionalmente, la iniciativa no registra reevaluaciones ni modificaciones inferiores al 10%_x000a_No se observan variaciones en las magnitudes, ejecutándose los 9575 metros cuadrados de reposición de las avenidas. _x000a_Finalmente, el proyecto cumple en plazos , costos y magnitudes según lo que se esperado al recomendar  favorablemente la iniciativa."/>
    <s v="CLAUDIO GUIÑEZ CERDA"/>
    <s v="SEREMI DE DESARROLLO SOCIAL REGION DE ÑUBLE"/>
    <s v="LOURDES VELEZ"/>
    <s v="DEPARTAMENTO DE ESTUDIOS - MDS"/>
  </r>
  <r>
    <s v="30077732-0"/>
    <s v="CONSTRUCCION OFICINA REGISTRO CIVIL  E IDENTIFICACION ALTO HOSPICIO."/>
    <x v="11"/>
    <x v="11"/>
    <s v="IQUIQUE"/>
    <s v="ALTO HOSPICIO"/>
    <s v="1 - REGION DE TARAPACA"/>
    <x v="9"/>
    <x v="15"/>
    <x v="60"/>
    <x v="1"/>
    <x v="1"/>
    <s v="GOBIERNO REGIONAL - REGION DE TARAPACA"/>
    <s v="GOBIERNO REGIONAL"/>
    <s v="GOBIERNO REGIONAL"/>
    <s v="FINALIZADO"/>
    <x v="0"/>
    <s v="DISEÑO"/>
    <s v="EL PROYECTO DE CONSTR. DE LA OFICINA DE REGISTRO CIVIL E IDENTIFICACIÓN DE ALTO HOSPICIO, CONTEMPLA LA CONSTRUCCIÓN DE UN EDIFICIO MODERNO QUE DÉ RESPUESTA A LOS REQUERIMIENTOS DE LOS CIUDADANOS, CON ESPACIOS ADECUADOS E IMPLEMENTADA SOBRE MODELOS QUE PERMITAN UNA ATENCIÓN DE EXCELENCIA Y DE CALIDAD"/>
    <s v="SE CONTEMPLA LA CONSTRUCCION EN UN TERRENO DE 900 M2 CON UNA SUPERFICIE A CONSTRUIR DE 569,4M2. LA NUEVA OFICINA   CONTEMPLA LA CONSTRUCCIÓN EN 2DOS NIVEL, LOS QUE ALBERGA RÁN ÁREAS DE ATENCION DE PUBLICO, SALA DE CEREMONIAS,SALA DE ARCHIVOS DE LA INFORMACION, OFICINAS INTERNAS Y DE SERVICIOS BODEGAS DE BIENES VALORADOS Y DE OTRAS ESPECIES. EL EQUIPAMIENTO CONTEMPLA LA ADQUISICIÓN DEL MOBILIARIO COMPLETO PARA UNA OFICINA DE ATENCIÓN DE PÚBLICO IGUALMENTE PARA EL FUNCIONAMIENTO PROPIO DE LA OFICINA, ASIMISMO  EQUIPOS NECESARIOS PARA EL FUNCIONAMIENTO DE UNA OFCINA DE ESTA ENVERGADURA.  "/>
    <n v="98545"/>
    <s v="EDIFICACION PUBLICA"/>
    <s v=" "/>
    <s v=" "/>
    <n v="9"/>
    <n v="0"/>
    <s v="Por la magnitud del proyecto y al no tener proyectos de especialidades  no se contrato consultoria.  "/>
    <n v="-100"/>
    <n v="3"/>
    <n v="25"/>
    <s v="La Dirección de Arquitectura , MOP Tarapacá no es la unidad responsable del ítem de Equipamiento , por lo tanto no posee información para poder informar este punto."/>
    <n v="733.33333333333337"/>
    <n v="3"/>
    <n v="0"/>
    <s v="La Dirección de Arquitectura , MOP Tarapacá no es la unidad responsable del ítem de Equipos , por lo tanto no posee información para poder informar este punto."/>
    <n v="-100"/>
    <m/>
    <m/>
    <m/>
    <m/>
    <n v="9"/>
    <n v="25"/>
    <s v="al momento de solicitar los gastos administrativos se hace desde la publicación de la licitación, este proyecto se licito en distintas oportunidades hasta obtener un oferente el plazo de iniciar obra se fue extendiendo.   "/>
    <n v="177.77777777777777"/>
    <n v="9"/>
    <n v="14"/>
    <s v="hubo una modificación de plazo debido al aumento de obra.  "/>
    <n v="55.555555555555557"/>
    <s v="Variación del 50% al 100%"/>
    <n v="1"/>
    <s v="S/I"/>
    <m/>
    <m/>
    <m/>
    <m/>
    <m/>
    <m/>
    <m/>
    <m/>
    <m/>
    <m/>
    <m/>
    <m/>
    <n v="11"/>
    <n v="11"/>
    <n v="42"/>
    <n v="42"/>
    <n v="0"/>
    <s v="el plazo total es afectado principalmente por la demora en el proceso de licitación y en cierre administrativo de la obra."/>
    <n v="281.81818181818181"/>
    <n v="281.81818181818181"/>
    <s v="EXISTIÓ UNA MALA ESTIMACIÓN DE LOS PLAZOS REALES DE EJECUCIÓN DE LAS OBRAS CIVILES DEL EDIFICIO _x000a__x000a_FALTO UNA PROGRAMACIÓN PARALELA EN LA ADQUISICIÓN DE EQUIPOS Y EQUIPAMIENTOS EN RELACIÓN A LAS OBRAS CIVILES"/>
    <s v="Variación &gt; al 100%"/>
    <s v="Mayor a 3 años"/>
    <s v="02/10/2014"/>
    <n v="613377"/>
    <n v="4976"/>
    <n v="618353"/>
    <n v="418905"/>
    <n v="199448"/>
    <s v="El monto disponible que se llama a licitación fue de $523.669.000 la publicación se realiza con fecha 18.12.2013,  el monto adjudicado fue de $538.924.694 dicho aumento de 2,91 % se realiza con fecha 04.02.2014 y el monto final $585.819.601 esta ultima aumento se produce con fecha 17.06.15."/>
    <s v="BIP &gt; SIGFE"/>
    <x v="1"/>
    <n v="569"/>
    <n v="569"/>
    <n v="100"/>
    <s v="los aumento y modificaciones de obras no modificaron la magnitud principal."/>
    <s v="NO EXISTEN MODIFICACIONES EN LA SUPERFICIE CONSTRUIDA Y LA RECOMENDADA"/>
    <x v="2"/>
    <s v="En la recepción provisoria se rechazo las barandas de acero inoxidable, fueron cambiadas "/>
    <s v="13/05/2016"/>
    <s v="sin observaciones"/>
    <s v="14/06/2017"/>
    <s v="SI"/>
    <s v="04/07/2016"/>
    <s v="No existieron situaciones."/>
    <s v=""/>
    <x v="0"/>
    <s v=""/>
    <s v="RODRIGO MALAGUEÑO GONZALEZ"/>
    <x v="126"/>
    <s v=" "/>
    <s v=""/>
    <s v="LOURDES VELEZ"/>
    <s v="DEPARTAMENTO DE ESTUDIOS - MDS"/>
    <s v="11/10/2012"/>
    <s v="11/10/2012"/>
    <n v="0"/>
    <s v="23/11/2012"/>
    <n v="43"/>
    <s v="01/10/2013"/>
    <n v="312"/>
    <s v="01/10/2014"/>
    <n v="365"/>
    <s v="01/10/2014"/>
    <n v="365"/>
    <s v="29/10/2014"/>
    <n v="28"/>
    <s v="01/11/2014"/>
    <n v="3"/>
    <n v="751"/>
    <n v="751"/>
    <s v="SIN OBSERVACIONES"/>
    <s v="A SUMA ALZADA REAJUSTABLE"/>
    <n v="1"/>
    <s v=""/>
    <s v=""/>
    <s v=""/>
    <s v=""/>
    <s v="NO"/>
    <s v="SERVICIO"/>
    <s v="SI"/>
    <s v="SERVICIO"/>
    <s v="EL DISEÑO LO DESARROLLO EL REGISTRO CIVIL E IDENTIFICACIÓN POR MEDIO DE SU ÁREA DE INFRAESTRUCTURA , MANDATANDO A LA DIRECCIÓN DE OBRAS COMO UNIDAD TÉCNICA"/>
    <n v="12928"/>
    <n v="25251"/>
    <n v="1917"/>
    <n v="0"/>
    <n v="4764"/>
    <n v="409686"/>
    <n v="0"/>
    <n v="0"/>
    <n v="0"/>
    <n v="0"/>
    <n v="454546"/>
    <n v="12928"/>
    <n v="25251"/>
    <n v="1917"/>
    <n v="0"/>
    <n v="4764"/>
    <n v="409686"/>
    <n v="0"/>
    <n v="0"/>
    <n v="0"/>
    <n v="0"/>
    <n v="454546"/>
    <s v="SIN OBSERVACIONES"/>
    <n v="0"/>
    <n v="36966"/>
    <n v="0"/>
    <n v="0"/>
    <n v="4976"/>
    <n v="585820"/>
    <n v="0"/>
    <n v="0"/>
    <n v="0"/>
    <n v="0"/>
    <n v="627762"/>
    <s v="SIN OBSERVACIONES"/>
    <n v="0"/>
    <n v="36966"/>
    <n v="0"/>
    <n v="0"/>
    <n v="4976"/>
    <n v="585820"/>
    <n v="0"/>
    <n v="0"/>
    <n v="0"/>
    <n v="0"/>
    <n v="627762"/>
    <s v="SIN OBSERVACIONES"/>
    <n v="208857"/>
    <x v="0"/>
    <n v="0"/>
    <n v="36966"/>
    <n v="0"/>
    <n v="0"/>
    <n v="4976"/>
    <n v="376963"/>
    <n v="0"/>
    <n v="0"/>
    <n v="0"/>
    <n v="0"/>
    <n v="418905"/>
    <n v="0"/>
    <n v="38650"/>
    <n v="0"/>
    <n v="0"/>
    <n v="5856"/>
    <n v="406287"/>
    <n v="0"/>
    <n v="0"/>
    <n v="0"/>
    <n v="0"/>
    <n v="450793"/>
    <s v="SIN OBSERVACIONES"/>
    <n v="16613"/>
    <n v="32449"/>
    <n v="2463"/>
    <n v="0"/>
    <n v="6122"/>
    <n v="526471"/>
    <n v="0"/>
    <n v="0"/>
    <n v="0"/>
    <n v="0"/>
    <n v="584118"/>
    <n v="692470"/>
    <n v="0"/>
    <n v="38652"/>
    <n v="0"/>
    <n v="0"/>
    <n v="5857"/>
    <n v="659171"/>
    <n v="0"/>
    <n v="0"/>
    <n v="0"/>
    <n v="0"/>
    <n v="703680"/>
    <n v="0"/>
    <n v="38652"/>
    <n v="0"/>
    <n v="0"/>
    <n v="5857"/>
    <n v="634366"/>
    <n v="0"/>
    <n v="0"/>
    <n v="0"/>
    <n v="0"/>
    <n v="678875"/>
    <n v="20.468809384405205"/>
    <n v="16.222235918085048"/>
    <n v="20.49400631753695"/>
    <n v="-3.5250397908140108"/>
    <n v="-1.9632619463659129"/>
    <n v="1193.1019332161686"/>
    <n v="1114.8787346221441"/>
    <s v="EN ESTE TIPO DE PROYECTOS ES RECURRENTE LAS REVALUACIONES SOBRE TODO POR MODIFICACIONES EN EL DESARROLLO DE LA OBRA , EN LA LOCALIDAD DE ALTO HOSPICIO CABE SEÑALAR QUE SE CUENTA CON SUELOS DE MALA CALIDAD Y QUE EXIGEN SOLUCIONES CONSTRUCTIVAS COMPLEJAS._x000a__x000a_LOS MATERIALES ESPECIFICADOS EN EL PROYECTO DE ARQUITECTURA NO CONSIDERAR LA OFERTA DE PROVEDORES EN LA REGION O EN LA ZONA MACRO NORTE , TENIENDO QUE TRASLADAR INSUMOS DESDE LA CAPITAL ENCARECIENDO EL COSTO ."/>
    <s v="Variación del 10% al 20%"/>
    <s v="Variación Mayor a 20%"/>
    <s v="Mediano"/>
    <s v="Mediano"/>
    <s v="FRANCISCO HERRERA ADRIAZOLA"/>
    <x v="12"/>
    <s v=" "/>
    <s v=""/>
    <s v="LOURDES VELEZ"/>
    <s v="DEPARTAMENTO DE ESTUDIOS - MDS"/>
    <s v="NO"/>
    <m/>
    <m/>
    <m/>
    <s v=" "/>
    <x v="1"/>
    <s v="SI"/>
    <n v="2"/>
    <n v="584118"/>
    <n v="692470"/>
    <n v="18.549676606439114"/>
    <s v="EN ESTE TIPO DE PROYECTOS ES RECURRENTE LAS REVALUACIONES SOBRE TODO POR MODIFICACIONES EN EL DESARROLLO DE LA OBRA , EN LA LOCALIDAD DE ALTO HOSPICIO CABE SEÑALAR QUE SE CUENTA CON SUELOS DE MALA CALIDAD Y QUE EXIGEN SOLUCIONES CONSTRUCTIVAS COMPLEJAS._x000a__x000a_LOS MATERIALES ESPECIFICADOS EN EL PROYECTO DE ARQUITECTURA NO CONSIDERAR LA OFERTA DE PROVEDORES EN LA REGIÓN O EN LA ZONA MACRO NORTE , TENIENDO QUE TRASLADAR INSUMOS DESDE LA CAPITAL ENCARECIENDO EL COSTO ."/>
    <x v="1"/>
    <s v="COSTO ANUAL EQUIVALENTE"/>
    <n v="89763"/>
    <n v="89763"/>
    <n v="0"/>
    <x v="1"/>
    <s v=""/>
    <m/>
    <m/>
    <m/>
    <s v="LA UNIDAD FORMULADORA POSTERIOR A LAS REVALUACIONES NO ACTUALIZO LA EVALUACIÓN ECONÓMICA, CON LO CUAL EN LA FICHA IDI NO SE INDICAN LOS NUEVOS INDICADORES PARA PODER REALIZAR UN ANÁLISIS ADECUADO DE DICHAS VARIACIONES "/>
    <x v="1"/>
    <s v="EN ESTA INICIATIVA LA UNIDAD FORMULADORA NO CARGO ANTECEDENTES EN LA CARPETA DIGITAL DE LA EVALUACIÓN EX POST , POR LO CUAL NO ES POSIBLE INDICAR ALGUNA CONCLUSIÓN RELEVANTE AL PROCESO _x000a_SOLO CON LA INFORMACIÓN BÁSICA E INDICADORES , NO ES POSIBLE LLEGAR A UN ANÁLISIS MÁS PROFUNDO ."/>
    <s v=""/>
    <s v=""/>
    <s v="LOURDES VELEZ"/>
    <s v="DEPARTAMENTO DE ESTUDIOS - MDS"/>
  </r>
  <r>
    <s v="30113257-0"/>
    <s v="CONSTRUCCION PARQUE RECREATIVO SECTOR ULTRAESTACIÓN CHILLÁN"/>
    <x v="8"/>
    <x v="8"/>
    <s v="DIGUILLIN"/>
    <s v="CHILLAN - REGION DE ÑUBLE"/>
    <s v="16 - REGION DE ÑUBLE"/>
    <x v="4"/>
    <x v="4"/>
    <x v="71"/>
    <x v="0"/>
    <x v="0"/>
    <s v="SERVICIO VIVIENDA Y URBANIZACION REGION DEL BIO BIO"/>
    <s v="MINISTERIO DE VIVIENDA Y URBANISMO"/>
    <s v="MINISTERIO"/>
    <s v="FINALIZADO"/>
    <x v="0"/>
    <s v="DISEÑO"/>
    <s v="ESTE PROYECTO SE ENMARCA DENTRO DE LOS PRU, QUE BUSCAN IDENTIFICAR, RESCATAR Y ORDENAR LAS CARACTERISTICAS URBANAS DE LAS COMUNAS Y CONVERTIRLAS EN OPORTUNIDADES DE DESARROLLO. "/>
    <s v="ESTE PROYECTO CONSISTE EN LA CONSTRUCCIÓN DE UN ÁREA RECREATIVA CON ILUMINACIÓN, ESCAÑOS, SEÑALÉTICA Y MOBILIARIO ACORDE CON EL ESPACIO QUE SE QUIERE HABILITAR._x000a_CONTARÁ CON UNA ZONA TECHADA PARA DIFERENTES ACTIVIDADES, AREA DE JUEGOS INFANTILES INCLUSIVOS Y DE AGUA, ZONA DEPORTIVA PARA ADULTOS MAYORES, ZONA DE JUEGOS MUSICALES SENSORIALES, PAISAJISMO Y SISTEMA DE RIEGO._x000a_LA SUPERFICIE INVOLUCRADA EN LAS OBRAS DEL PROYECTO ES DE  9.812 M2 Y EL TERRENO INVOLUCRADO TIENE UNA SUPERFICIE DE 17.245 M2."/>
    <n v="148015"/>
    <s v="PRU"/>
    <s v=" "/>
    <s v=" "/>
    <n v="15"/>
    <n v="0"/>
    <s v="Sin Consultoría "/>
    <n v="-100"/>
    <m/>
    <m/>
    <m/>
    <m/>
    <m/>
    <m/>
    <s v=""/>
    <m/>
    <n v="10"/>
    <n v="11"/>
    <s v="Expropiación total del inmueble ubicado en LP 6 Ejercito Chileno, Rol de Avaluó 00247-00001 comuna de Chillan, a través de resolución exenta N° 4030 del 17.11.2016 "/>
    <n v="10.000000000000009"/>
    <n v="12"/>
    <n v="27"/>
    <s v="El gasto se realizo entre los meses de 01.06.2016 y 01.09.2018."/>
    <n v="125"/>
    <n v="12"/>
    <n v="13"/>
    <s v="Contrata obras a través de Res. N° 65 del 07.09.2017 con toma de razón 29.09.2017 a constructora Comercial Industrial Santa Olga Ltda. por un monto Inicial de M$1.146.499._x000a_Res. Exc. N° 2952 del 04.09.2018 aprueba aumento de plazo de 90 días corridos, como respaldo informe técnico ÑU 015 de fecha 14.08.2018 elaborado por el director de obras _x000a_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_x000a_Res. Exc. N°4224 del 31.12.2018 aprueba convenio Ad Referéndum  , aumento de obras M$2.193 , obras extraordinarias M$2.679 y concedes aumento de plazo de 45 días corridos.  como respaldo informe técnico ÑU 19 de fecha 14.11.2018 elaborado por el director de obras"/>
    <n v="8.333333333333325"/>
    <s v="Variación de 0 a 30%"/>
    <n v="3"/>
    <n v="180"/>
    <m/>
    <m/>
    <m/>
    <m/>
    <m/>
    <m/>
    <m/>
    <m/>
    <m/>
    <m/>
    <m/>
    <m/>
    <n v="20"/>
    <n v="20"/>
    <n v="30"/>
    <n v="31"/>
    <n v="1"/>
    <s v="Primer aumento corresponde a imposibilidad de ocupar el terreno por estar ocupada la cancha en el desarrollo de actividades  deportivas programadas con anterioridad al inicio de obras, además se debió definir la ubicación de los drenes de infiltración._x000a_Segundo aumento de plazo se debe a lo aumento s de obras y obras extraordinarias que tienen relación con el colector aguas Lluvias de Ejercito Chileno.._x000a_El ultimo aumento de plazo se debe al aumento de obras y obras extraordinaria que tiene relación con la instalación de solerillas de canto redondo y la implementación de bancas con respaldo y apoyo brazos."/>
    <n v="50"/>
    <n v="55.000000000000007"/>
    <s v="El proyecto tuvo una duración total de 30 meses, lo que representa un aumento del 50% respecto al plazo total originalmente recomendado. Esto se debe principalmente a modificaciones en el contrato de la obra civil, en el cual la empresa solicitó tres aumentos de plazos por un total de 180 días, derivados de la imposibilidad de ocupar el terreno por estar ocupada la cancha en el desarrollo de actividades  deportivas programadas con anterioridad al inicio de obras. Adicionalmente, se debió definir la ubicación de los drenes de infiltración, aumentos de obras y obras extraordinarias que tienen relación con el colector aguas Lluvias de Ejercito Chileno,  instalación de solerillas de canto redondo y la implementación de bancas con respaldo y apoyo brazos."/>
    <s v="Variación del 50% al 100%"/>
    <s v="Tres años"/>
    <s v="08/11/2017"/>
    <n v="1235942"/>
    <n v="378057"/>
    <n v="1613999"/>
    <n v="1162809"/>
    <n v="451190"/>
    <s v="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_x000a_Res. Exc. N°4224 del 31.12.2018 aprueba convenio Ad Referéndum  , aumento de obras M$2.193 , obras extraordinarias M$2.679 y concedes aumento de plazo de 45 días corridos.  como respaldo informe técnico ÑU 19 de fecha 14.11.2018 elaborado por el director de obras"/>
    <s v="BIP &gt; SIGFE"/>
    <x v="1"/>
    <n v="17245"/>
    <n v="17245"/>
    <n v="100"/>
    <s v="Las modificaciones del contrato no consideraban cambios en su magnitud."/>
    <s v="No se observan variaciones en la magnitud. "/>
    <x v="2"/>
    <s v="la recepción provisoria se otorgo  el 20 del 12 de 2018. En el acta  de recepción se otorga un plazo de 37 días corridos  para subsanar las observaciones."/>
    <s v="20/12/2018"/>
    <s v="La recepción definitiva se otorgo el 09.01.2019"/>
    <s v="09/01/2019"/>
    <s v="SI"/>
    <s v="09/01/2019"/>
    <s v="La obra no presenta posibles situaciones que afecten la normal operación del proyecto"/>
    <s v=""/>
    <x v="0"/>
    <s v="La obra no presenta posibles situaciones que afecten la normal operación del proyecto"/>
    <s v="CLAUDIO ANDRES GONZALEZ CABELLO"/>
    <x v="110"/>
    <s v=" "/>
    <s v=""/>
    <s v="LOURDES VELEZ"/>
    <s v="DEPARTAMENTO DE ESTUDIOS - MDS"/>
    <s v="03/03/2016"/>
    <s v="03/03/2016"/>
    <n v="0"/>
    <s v="06/05/2016"/>
    <n v="64"/>
    <s v="01/06/2016"/>
    <n v="26"/>
    <s v="07/09/2017"/>
    <n v="463"/>
    <s v="07/09/2017"/>
    <n v="463"/>
    <s v="08/11/2017"/>
    <n v="62"/>
    <s v="10/12/2017"/>
    <n v="32"/>
    <n v="647"/>
    <n v="647"/>
    <s v="La fecha de Suscripción del primer contrato del proyecto de Obra civil (08-11-2017) corresponde al inicio de Obras del_x000a_contrato Obras Civiles, la fecha corregida (07-09-2017) corresponde a la fecha de la resolución de contrato."/>
    <s v="A SUMA ALZADA SIN REAJUSTE"/>
    <n v="1"/>
    <s v=""/>
    <s v=""/>
    <s v=""/>
    <s v=""/>
    <s v="SI"/>
    <s v="SERVICIO"/>
    <s v="SI"/>
    <s v="SERVICIO"/>
    <s v="se solicita enunciar que la iniciativa fue postulada a Diseño y Ejecución , obteniendo antes de licitación los RS correspondientes."/>
    <n v="56325"/>
    <n v="0"/>
    <n v="0"/>
    <n v="399811"/>
    <n v="4511"/>
    <n v="1175450"/>
    <n v="0"/>
    <n v="0"/>
    <n v="0"/>
    <n v="0"/>
    <n v="1636097"/>
    <n v="56325"/>
    <n v="0"/>
    <n v="0"/>
    <n v="399811"/>
    <n v="4511"/>
    <n v="1175450"/>
    <n v="0"/>
    <n v="0"/>
    <n v="0"/>
    <n v="0"/>
    <n v="1636097"/>
    <s v="Proyecto se inicia el 2016, con Gastos Administrativos y Expropiaciones, ejecutándose las obras civiles durante los años 2017 y 2018."/>
    <n v="0"/>
    <n v="0"/>
    <n v="0"/>
    <n v="376196"/>
    <n v="1861"/>
    <n v="1235942"/>
    <n v="0"/>
    <n v="0"/>
    <n v="0"/>
    <n v="0"/>
    <n v="1613999"/>
    <s v="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_x000a_Res. Exc. N°4224 del 31.12.2018 aprueba convenio Ad Referéndum  , aumento de obras M$2.193 , obras extraordinarias M$2.679 y concedes aumento de plazo de 45 días corridos.  como respaldo informe técnico ÑU 19 de fecha 14.11.2018 elaborado por el director de obras"/>
    <n v="0"/>
    <n v="0"/>
    <n v="0"/>
    <n v="376196"/>
    <n v="1861"/>
    <n v="1235942"/>
    <n v="0"/>
    <n v="0"/>
    <n v="0"/>
    <n v="0"/>
    <n v="1613999"/>
    <s v="El gasto se ejecuto de la siguiente manera:_x000a_Año 2016:_x000a_Gastos Administrativos: M$646.-_x000a_Expropiaciones M$376.067.-_x000a_Año 2017:_x000a_Gastos Administrativos: M$215.-_x000a_Expropiaciones: M$ 129.-_x000a_Obras Civiles M$70.000.-_x000a_Año 2018:_x000a_Gastos Administrativos: M$ 1.000.-_x000a_Obras Civiles: M$ 1.165.942.-"/>
    <n v="451190"/>
    <x v="0"/>
    <n v="0"/>
    <n v="0"/>
    <n v="0"/>
    <n v="376197"/>
    <n v="861"/>
    <n v="785751"/>
    <n v="0"/>
    <n v="0"/>
    <n v="0"/>
    <n v="0"/>
    <n v="1162809"/>
    <n v="0"/>
    <n v="0"/>
    <n v="0"/>
    <n v="397553"/>
    <n v="903"/>
    <n v="787570"/>
    <n v="0"/>
    <n v="0"/>
    <n v="0"/>
    <n v="0"/>
    <n v="1186026"/>
    <s v="No se presentaron indicaciones negativas"/>
    <n v="63377"/>
    <n v="0"/>
    <n v="0"/>
    <n v="449872"/>
    <n v="5076"/>
    <n v="1322629"/>
    <n v="0"/>
    <n v="0"/>
    <n v="0"/>
    <n v="0"/>
    <n v="1840954"/>
    <n v="0"/>
    <n v="0"/>
    <n v="0"/>
    <n v="0"/>
    <n v="397552"/>
    <n v="1903"/>
    <n v="1268077"/>
    <n v="0"/>
    <n v="0"/>
    <n v="0"/>
    <n v="0"/>
    <n v="1667532"/>
    <n v="0"/>
    <n v="0"/>
    <n v="0"/>
    <n v="397552"/>
    <n v="1903"/>
    <n v="1237762"/>
    <n v="0"/>
    <n v="0"/>
    <n v="0"/>
    <n v="0"/>
    <n v="1637217"/>
    <n v="-9.4202245140291403"/>
    <n v="-11.066925083407842"/>
    <n v="-6.41653857582134"/>
    <n v="-1.8179561171839609"/>
    <m/>
    <n v="94.938648883734416"/>
    <n v="71.775123224122936"/>
    <s v="Los montos contratados y costos reales del proyecto tuvieron leves variaciones con respecto al monto original recomendado de -9,42% y -11,07% respectivamente. Todos los ítems del proyecto presentan disminución de sus costos reales respecto a los recomendados, siendo la mayor variación el ítem Gastos Administrativos. El ítem Obras Civiles presentó modificaciones de contrato que derivaron en aumentos, obras extraordinarias y disminución de obras debido a trabajos en el colector aguas lluvias de Ejercito Chileno,  instalación de solerillas de canto redondo y la implementación de bancas con respaldo y apoyo brazos. No obstante, el monto gastado es ligeramente inferior al recomendado originalmente._x000a_El proyecto no tuvo reevaluación, pero si modificaciones inferiores al 10% debido a las modificaciones de contrato de Obras Civiles mencionado."/>
    <s v="Variación entre el -10% al -20%"/>
    <s v="Variación de 0 a +-10%"/>
    <s v="Grande"/>
    <s v="Grande"/>
    <s v="ALVARO GARCÍA SANHUEZA"/>
    <x v="39"/>
    <s v=" "/>
    <s v=""/>
    <s v="LOURDES VELEZ"/>
    <s v="DEPARTAMENTO DE ESTUDIOS - MDS"/>
    <s v="SI"/>
    <n v="1840954"/>
    <n v="86980"/>
    <n v="4.7247242462332029"/>
    <s v="Res. Exc. N°3606 del 12.11.2018 aprueba convenio Ad Referéndum de supresión de obras por un monto  M$10.692 , disminución de obras M$10.189, , aumento de obras M$65.974 , obras extraordinarias M$39.478 y concedes aumento de plazo de 45 días corridos.  como respaldo informe técnico ÑU 09 de fecha 12.10.2018 elaborado por el director de obras_x000a_Res. Exc. N°4224 del 31.12.2018 aprueba convenio Ad Referéndum  , aumento de obras M$2.193 , obras extraordinarias M$2.679 y concedes aumento de plazo de 45 días corridos.  como respaldo informe técnico ÑU 19 de fecha 14.11.2018 elaborado por el director de obras"/>
    <x v="0"/>
    <s v="NO"/>
    <m/>
    <m/>
    <m/>
    <m/>
    <s v="De acuerdo a lo registrado por la unidad técnica y revisado por esta seremía, no existe Re evaluación."/>
    <x v="0"/>
    <s v="COSTO ANUAL EQUIVALENTE"/>
    <n v="104841"/>
    <n v="92235"/>
    <n v="-12.0239219389361"/>
    <x v="0"/>
    <s v=""/>
    <m/>
    <m/>
    <m/>
    <s v="EL proyecto registró una disminución de costos por ello el indicador CAE disminuye."/>
    <x v="1"/>
    <s v="El proyecto tuvo una duración total de 30 meses, lo que representa un aumento del 50% respecto al plazo total originalmente recomendado. Esto se debe principalmente a modificaciones en el contrato de la obra civil, en el cual la empresa solicitó tres aumentos de plazos por un total de 180 días, derivados de la imposibilidad de ocupar el terreno por estar ocupada la cancha en el desarrollo de actividades  deportivas programadas con anterioridad al inicio de obras. Adicionalmente, existieron obras extraordinarias, aumentos y disminución de obras por lo que fue necesario modificar el contrato tanto en plazos como en montos._x000a_En relación a los costos del proyecto, estos se encuentran ligeramente por debajo de los montos recomendados originalmente. La causa es una serie de modificaciones de contrato en Obras Civiles derivados de aumentos, obras extraordinarias y disminución de obras debido a trabajos en el colector aguas lluvias de Ejercito Chileno,  instalación de solerillas de canto redondo y la implementación de bancas con respaldo y apoyo brazos. _x000a_El proyecto no tuvo reevaluación, pero si modificaciones inferiores al 10% producto de las variaciones en el contrato de obras civiles._x000a_La magnitud del proyecto no tuvo variaciones, ejecutándose los 17245_x0009_metros cuadrados estipulados en la etapa ex ante._x000a_Finalmente, el proyecto cumple con lo establecido y se ejecuta conforme a lo estipulado tanto en plazos, costos y magnitudes."/>
    <s v="ANA MARIA  MENA VALDES"/>
    <s v="SEREMI DE DESARROLLO SOCIAL REGION DE ÑUBLE"/>
    <s v="LOURDES VELEZ"/>
    <s v="DEPARTAMENTO DE ESTUDIOS - MDS"/>
  </r>
  <r>
    <s v="30370283-0"/>
    <s v="CONSTRUCCION RED CICLOVÍAS ETAPA II (EJES R.ROCCA Y A.NEGHME), ARICA"/>
    <x v="15"/>
    <x v="15"/>
    <s v="ARICA - REGION XV "/>
    <s v="ARICA - REGION XV"/>
    <s v="15 - REGION DE ARICA Y PARINACOTA"/>
    <x v="7"/>
    <x v="7"/>
    <x v="64"/>
    <x v="0"/>
    <x v="0"/>
    <s v="SERVICIO VIVIENDA Y URBANIZACION REGION DE ARICA Y PARINACOTA"/>
    <s v="MINISTERIO DE VIVIENDA Y URBANISMO"/>
    <s v="MINISTERIO"/>
    <s v="FINALIZADO"/>
    <x v="0"/>
    <s v="PERFIL"/>
    <s v="EL PARQUE AUTOMOTRIZ DE ARICA SE HA TRIPLICADO CONGESTIONANDO LAS VIAS DE CIRCULACION, ADICIONALMENTE LOS PRECIOS DE LOS COMBUSTIBLES SON MAS ELEVADOS QUE EN OTRAS CIUDADES. SE DEBE DESTACAR QUE ARICA POSEE UN CLIMA Y TAMAÑO QUE FAVORECE EL USO DE MEDIOS ALTERNATIVOS DE TRANSPORTE COMO LA BICICLETA."/>
    <s v="EL PRESENTE PROYECTO CONTEMPLA LA CONSTRUCCIÓN DE LA ETAPA II DE LA RED DE CORTO PLAZO DEL PLAN MAESTRO DE CICLOVÍAS DE ARICA, CONSIDERANDO LA NORMATIVA DE ALTO ESTANDA VIGENTE PARA ESTE TIPO DE INTERVENCIONES. _x000a__x000a_PRIMER TRAMO EJE RENATO ROCCA: UBICADO ENTRE SANTA MARIA Y A. AZOLAS, PISTA DERECHA BIDIRECCIONAL ORIENTE Y PONIENTE, CON UNA LONGITUD DE 0,6 KMS. SE CONSIDERA LUMINARIAS, SEÑALÉTICA Y DEMARCACIÓN, UN REFUGIO PEATONAL, SEMAFORIZACIÓN Y MEJORAMIENTO DE ACERAS DEL EJE._x000a__x000a_SEGUNDO TRAMO EJE AMADOR NEGHME: UBICADO ENTRE SANTIAGO ARATA Y LINDEROS, PISTA DERECHA BIDIRECCIONAL ORIENTE Y PONIENTE, CON UNA LONGITUD DE 0,9 KMS. SE CONSIDERAN LUMINARIAS, SEÑALÉTICA Y DEMARCACIÓN."/>
    <n v="15096"/>
    <s v=" "/>
    <s v=" "/>
    <s v=" "/>
    <n v="6"/>
    <n v="2"/>
    <s v="Termino anticipado contrato asesoría PP 62/2016 “Asesoría Inspección Técnica de obras, Construcción Red de Ciclovías Etapa II, (Ejes R.Rocca y A. Neghme)” por termino de ejecución obra con fecha 22 enero 2017. Estipulado según bases de contrato Res. Exenta N°1263 numeral 23."/>
    <n v="-66.666666666666671"/>
    <m/>
    <m/>
    <m/>
    <m/>
    <m/>
    <m/>
    <s v=""/>
    <m/>
    <m/>
    <m/>
    <m/>
    <m/>
    <n v="6"/>
    <n v="6"/>
    <s v="No existen observaciones."/>
    <n v="0"/>
    <n v="4"/>
    <n v="6"/>
    <s v="Res. Ex. N° 2331/2016 de fecha 30 de Diciembre de 2016 que Sanciona Aprobación de Convenio de Modificación de Contrato N°01 y de  Informe Técnico De Modificación De Contrato N°2 de la Propuesta Pública Nº26/2016  “Construcción Red De Ciclovías Etapa II (Eje R. Rocca Y A. Neghme), Arica”. El cual contemplo aumento de plazo por 53 días corridos."/>
    <n v="50"/>
    <s v="Variación de 30% al 50%"/>
    <n v="1"/>
    <n v="53"/>
    <m/>
    <m/>
    <m/>
    <m/>
    <m/>
    <m/>
    <m/>
    <m/>
    <m/>
    <m/>
    <m/>
    <m/>
    <n v="7"/>
    <n v="7"/>
    <n v="8"/>
    <n v="8"/>
    <n v="0"/>
    <s v="No existen observaciones."/>
    <n v="14.285714285714279"/>
    <n v="14.285714285714279"/>
    <s v="El proyecto tuvo una duración total de 8 meses, sin tiempos muertos, y un 14,29% sobre el plazo total recomendado.  La variación se debe a que en la recomendación inicial se considera para realizar las obras civiles un plazo de 4 meses siendo que, según lo informado por la Institución Técnica, estas se desarrollaron durante 12 meses. aumentando considerablemente el tiempo de ejecución. Por su parte, Consultorías registró una disminución de un 66,67% respecto a lo recomendado debido a que  las obras terminaron antes de lo estimado."/>
    <s v="Variación de 0 a 30%"/>
    <s v="Un año"/>
    <s v="11/07/2016"/>
    <n v="373775"/>
    <n v="2304"/>
    <n v="376079"/>
    <n v="376079"/>
    <n v="0"/>
    <s v="No existen observaciones."/>
    <s v="BIP = SIGFE"/>
    <x v="2"/>
    <n v="1500"/>
    <n v="1500"/>
    <n v="100"/>
    <s v="No existen observaciones."/>
    <s v="Sin variaciones entre lo recomendado y lo real"/>
    <x v="2"/>
    <s v="En Arica, con fecha 30 de Diciembre de 2016, se procede a efectuar la recepción con reserva de la obra denominada “Construcción red de Ciclovía Etapa I (Eje Santa Maria, Arica”. La cual se recibe con observaciones, conforme a lo establecido en el Articulo 125 del D.S. Nº 236/2002 (V. y U)."/>
    <s v="30/12/2016"/>
    <s v="En Arica, con fecha 26 de Enero de 2017, se procede a efectuar la recepción de la obra denominada “Construcción red de Ciclovía Etapa I (Eje Santa Maria), Arica”. La cual se recibe sin observaciones, conforme a lo establecido D.S. Nº 236/2002 (V. y U)."/>
    <s v="26/01/2017"/>
    <s v="SI"/>
    <s v="30/12/2016"/>
    <s v="No hay problema."/>
    <s v=""/>
    <x v="0"/>
    <s v="Proyecto mejoro la conectividad mas rápida y segura de la movilidad urbana, tranformandose en un eje urbano de acercamiento, conectándola con la primera etapa de Ciclovias 1._x000a_Propicio el interés deportivo y recreacional de los habitantes de Arica."/>
    <s v="WILLIAM  POBLETE TORRES"/>
    <x v="99"/>
    <s v=" "/>
    <s v=""/>
    <s v="LOURDES VELEZ"/>
    <s v="DEPARTAMENTO DE ESTUDIOS - MDS"/>
    <s v="22/01/2016"/>
    <s v="22/01/2016"/>
    <n v="0"/>
    <s v="11/03/2016"/>
    <n v="49"/>
    <s v="23/05/2016"/>
    <n v="73"/>
    <s v="21/06/2016"/>
    <n v="29"/>
    <s v="21/06/2016"/>
    <n v="29"/>
    <s v="11/07/2016"/>
    <n v="20"/>
    <s v="16/09/2016"/>
    <n v="67"/>
    <n v="238"/>
    <n v="238"/>
    <s v="En los hitos N°4 y N°8 se registro con posterioridad los pagos en el sistema._x000a__x000a_En los hitos N° 5 y N°6 se había ingresado la fecha de inicio por lo que ahora se corrige por la fecha de la resolución exenta N°921 de fecha 21.06.2016."/>
    <s v="A SUMA ALZADA REAJUSTABLE"/>
    <n v="1"/>
    <s v=""/>
    <s v=""/>
    <s v=""/>
    <s v=""/>
    <s v=""/>
    <s v=""/>
    <s v="SI"/>
    <s v="SERVICIO"/>
    <s v="La etapa previa a la ejecución de este proyecto, se realizo a través de un estudio básico, llamado plan maestro de ciclovias (Código Bip: 30080185-0), donde se prioriza los lugares de la ciudad donde se realizaran cicliovias. _x000a_Este Proyecto es la Etapa II de la ejecución"/>
    <n v="10058"/>
    <n v="0"/>
    <n v="0"/>
    <n v="0"/>
    <n v="2304"/>
    <n v="361774"/>
    <n v="0"/>
    <n v="0"/>
    <n v="0"/>
    <n v="0"/>
    <n v="374136"/>
    <n v="10058"/>
    <n v="0"/>
    <n v="0"/>
    <n v="0"/>
    <n v="2304"/>
    <n v="361774"/>
    <n v="0"/>
    <n v="0"/>
    <n v="0"/>
    <n v="0"/>
    <n v="374136"/>
    <s v="Concuerda con primera Ficha IDI , RS de fecha 22/01/2016"/>
    <n v="3000"/>
    <n v="0"/>
    <n v="0"/>
    <n v="0"/>
    <n v="2304"/>
    <n v="372275"/>
    <n v="0"/>
    <n v="0"/>
    <n v="0"/>
    <n v="0"/>
    <n v="377579"/>
    <s v="Contrato inicial Resol. Exenta N° 921 de fecha 21.06.2016 (M$352.146)_x000a_Modificación de contrato Resol. Exenta N° 2331 de fecha 30.12.2016 (aumento en M$20.129)_x000a__x000a_Se pagaron 2 estados de pagos en consultoría, debido a que las obras terminaron antes de lo estimado._x000a_año 2016 : M$1.500 _x000a_año 2018: M$ 1.500"/>
    <n v="3000"/>
    <n v="0"/>
    <n v="0"/>
    <n v="0"/>
    <n v="2304"/>
    <n v="372275"/>
    <n v="0"/>
    <n v="0"/>
    <n v="0"/>
    <n v="0"/>
    <n v="377579"/>
    <s v="Diferencia con Sigfe:_x000a__x000a_Consultoría:_x000a_Estado de pago N° 1 M$1.500   fecha 30.12.2016_x000a_Estado de pago N° 2 M$1.500 fecha 28.12.2018"/>
    <n v="1500"/>
    <x v="0"/>
    <n v="1500"/>
    <n v="0"/>
    <n v="0"/>
    <n v="0"/>
    <n v="2304"/>
    <n v="372275"/>
    <n v="0"/>
    <n v="0"/>
    <n v="0"/>
    <n v="0"/>
    <n v="376079"/>
    <n v="1585"/>
    <n v="0"/>
    <n v="0"/>
    <n v="0"/>
    <n v="2435"/>
    <n v="393413"/>
    <n v="0"/>
    <n v="0"/>
    <n v="0"/>
    <n v="0"/>
    <n v="397433"/>
    <s v="Se modificó en una oportunidad el monto del contrato (aumento en M$20.129) y se aumentó plazo en 45 días corridos más 8 días para resolver tramites pendientes según Resol. Exenta N° 2331 de fecha 30.12.2016."/>
    <n v="11317"/>
    <n v="0"/>
    <n v="0"/>
    <n v="0"/>
    <n v="2592"/>
    <n v="407072"/>
    <n v="0"/>
    <n v="0"/>
    <n v="0"/>
    <n v="0"/>
    <n v="420981"/>
    <n v="0"/>
    <n v="3170"/>
    <n v="0"/>
    <n v="0"/>
    <n v="0"/>
    <n v="2435"/>
    <n v="393413"/>
    <n v="0"/>
    <n v="0"/>
    <n v="0"/>
    <n v="0"/>
    <n v="399018"/>
    <n v="3170"/>
    <n v="0"/>
    <n v="0"/>
    <n v="0"/>
    <n v="2435"/>
    <n v="393413"/>
    <n v="0"/>
    <n v="0"/>
    <n v="0"/>
    <n v="0"/>
    <n v="399018"/>
    <n v="-5.2171000591475618"/>
    <n v="-5.2171000591475618"/>
    <n v="-3.3554260671330827"/>
    <n v="0"/>
    <m/>
    <n v="266.012"/>
    <n v="262.27533333333332"/>
    <s v="Los montos contratados y costos reales del proyecto no tuvieron variaciones significativas en relación con los montos recomendados, excepto el ítem Consultorías. La variación en las consultorias, se debe a que hubo un termino anticipado de la misma, debido a que la obra civil terminó antes de lo contratado. En relación a las Obras Civiles, el contrato tuvo un costo menor que el recomendado._x000a_El proyecto no tuvo reevaluaciones durante se ejecución, pero si una modificación de un 4.78%_x000a_ respecto al proyecto originalmente recomendado. Esta modificación es producto de un aumento en M$20.129 en el contrato de las obras civiles a causa de modificaciones en la ruta de la ciclovía e incorporación de postes y luminarias.  _x000a_Esta modificación es inferior al 10% y por tanto se euncuentra dentro del rango considerado como aceptable. "/>
    <s v="Variación de 0 a +-10%"/>
    <s v="Variación de 0 a +-10%"/>
    <s v="Mediano"/>
    <s v="Mediano"/>
    <s v="ZAIDA SANCHEZ LOPEZ"/>
    <x v="35"/>
    <s v=" "/>
    <s v=""/>
    <s v="LOURDES VELEZ"/>
    <s v="DEPARTAMENTO DE ESTUDIOS - MDS"/>
    <s v="SI"/>
    <n v="420981"/>
    <n v="20129"/>
    <n v="4.7814509443419064"/>
    <s v="Dentro del proyecto original no se contemplaba la ejecución de la franja del terreno, denominado sector chinchorro de la avenida Santiago Arata, correspondiente al tramo entre Eilat y salida norte de la Copec, quedando aproximadamente 200 metros sin conexión de ciclovía y veredas, para dar solución a esta problemática se presentó la propuesta para complementar la unión de este tramo faltante, la cual fue aceptado por este servicio para su ejecución, con el fin de dar continuidad al proyecto._x000a_Lo anterior, producto que dicho tramo es una parte del terreno que es de propiedad del Estado Peruano luego del Tratado de 1929._x000a_De acuerdo al plan regulador de la Cuidad de Arica, y lo indicado en su articulo 10, que considera esta franja como un Bien Nacional de Uso Público existente y a la vez en el Artículo 49 del mismo que define a la Avenida Santiago Arata como vía colectora y establece su ancho entre líneas oficiales en 54 mts entre líneas oficiales."/>
    <x v="0"/>
    <s v="NO"/>
    <m/>
    <m/>
    <m/>
    <m/>
    <s v="Existio una modificación de contrato, aprobada por la Resol. Exenta N° 2331 de fecha 30.12.2016, que considero un aumento en M$20.129, correspondiente al 4,78%. El proyecto no tuvo reevaluaciones. "/>
    <x v="0"/>
    <s v="VAN SOCIAL"/>
    <n v="860261"/>
    <n v="860261"/>
    <n v="0"/>
    <x v="1"/>
    <s v="TIR SOCIAL"/>
    <n v="11.23"/>
    <n v="11.23"/>
    <n v="0"/>
    <s v="No se consideran variaciones,  ya que, para recomendar este proyecto se ocupan los indicadores económicos del total de la red de ciclovias de corto plazo y no los indicadores específicos de la etapa II, imposibilitando el análisis de variación."/>
    <x v="2"/>
    <s v="El plazo total del proyecto tuvo un aumento de un 14,29% sobre el plazo total recomendado.  La variación se debe a que las obras civiles se ejecutaron, por modificaciones en el proyecto, en plazos superiores a los establecidos originalmente. _x000a_En relación a lo costos, no existió una variación significativa en lo que respecta a las obras civiles , el ítem de mayor impacto en el proyecto, lo que se traduce en un óptimo calculo a la hora de realizar el presupuesto del proyecto._x000a_Se debe considerar realizar el análisis de indicadores económicos recomendados, respecto a la iniciativa especifica, ya que, en este caso no se pudo tener una retroalimentación con los costos reales, entendiendo que se utilizo el van general de la red de ciclovias a corto plazo. _x000a_En relación a la magnitud de la iniciativa, se construyeron los 1500 metros de ciclovías según el diseño originalmente recomendado. "/>
    <s v="CARLO ANGELLO  FOCACCI LE-BLANC"/>
    <s v="SEREMI DE DESARROLLO SOCIAL REGION DE ARICA Y PARINACOTA"/>
    <s v="LOURDES VELEZ"/>
    <s v="DEPARTAMENTO DE ESTUDIOS - MDS"/>
  </r>
  <r>
    <s v="30134705-0"/>
    <s v="CONSTRUCCION EVACUACION AGUAS LLUVIAS POB RICARDO CANALES, QUILLOTA"/>
    <x v="12"/>
    <x v="12"/>
    <s v="QUILLOTA"/>
    <s v="QUILLOTA"/>
    <s v="5 - REGION DE VALPARAISO"/>
    <x v="0"/>
    <x v="28"/>
    <x v="77"/>
    <x v="0"/>
    <x v="0"/>
    <s v="SERVICIO VIVIENDA Y URBANIZACION REGION DE VALPARAISO"/>
    <s v="MINISTERIO DE VIVIENDA Y URBANISMO"/>
    <s v="MINISTERIO"/>
    <s v="FINALIZADO"/>
    <x v="0"/>
    <s v="DISEÑO"/>
    <s v="SECTOR URBANO POBLACIONAL CON UNA ZONA DE INUNDACION QUE AFECTA AL ENTORNO DE LAS PROPIEDADES PRIVADAS, A LOS USUARIOS DE LA VIA PUBLICA Y LA INFRAESTRUCTURA VIAL URBANA EXISTENTE DEL SECTOR"/>
    <s v="EL SECTOR DE INTERVENCION CORRESPONDE A LA CALLE RICARDO CANALES UBICADA AL INTERIOR DE LA POBLACION DEL MISMO NOMBRE, FRENTE A AREA VERDE EXISTENTE. CONTEMPLA COMO OBRA PRINCIPAL LA CONSTRUCCION DE UN POZO DE INFIILTRACION DE 2.353 M3 DE VOLUMEN MAXIMO DE ALMACENAMIENTO CON UN SISTEMA MODULAR DE CUBOS DREN DE POLIPROPILENO. CONSIDERA ADEMAS, DEMOLICION DE PAVIMENTOS, TUBERIAS, CAMARAS DE INSPECCION, SUMIDEROS, MODIFICACION DE SERVICIOS, DESVIOS DE TRANSITO, CALZADAS HCV, ACERAS HC, SOLERAS Y ZAMPEADOS. INCLUYE LA REPOSICION DE CALZADA PARA MEJORAR EL ESCURRIMIENTO SUPERFICIAL DE LAS AGUAS LLUVIAS EN LAS CALLES ESMERALDA CON BULNES LADO PONIENTE, YUNGAY CON BULNES LADO PONIENTE Y YUNGAY CON GABRIELA MISTRAL LADO ORIENTE. "/>
    <n v="0"/>
    <s v=" "/>
    <s v=" "/>
    <s v=" "/>
    <n v="8"/>
    <n v="0"/>
    <s v="No aplica. No hay consultoria asociada a este proyecto. Se registran mismas fechas del contrato de obra para funcionalidad del sistema . "/>
    <n v="-100"/>
    <m/>
    <m/>
    <m/>
    <m/>
    <m/>
    <m/>
    <s v=""/>
    <m/>
    <m/>
    <m/>
    <m/>
    <m/>
    <n v="3"/>
    <n v="2"/>
    <s v="El Proveedor demora en entregar la factura conforme a su servicio de publicación. por ende se desfasa su pago real. "/>
    <n v="-33.333333333333336"/>
    <n v="10"/>
    <n v="5"/>
    <s v="Obra adelanta gasto conforme a avance. No obstante, sus pagos registran hasta Diciembre 2018 conforme a termino y sus respectivas recepciones.  _x000a_Según informes Técnicos  N°180-05 de fecha 29/08/2018  y  N° 180-10 de fecha 12/09/2018 se solicitó ampliación de plazo de 16 y 14  días corridos respectivamente (total 30 días)  de acuerdo a modificaciones de obra que se tuvieron que realizar, las cuales fueron consultadas y aprobadas por el proyectista, estas obedecen a:_x000a_•_x0009_Modificación de posición tuberías (cota más alta) que descargan a pozo desde cámara 3, su materialidad  y soporte para el buen funcionamiento de la infiltración._x000a_•_x0009_Readecuación de trazado de tubería que va desde sumidero N°4  a cámara  N°4 , dada la interferencia con un poste de alumbrado público._x000a_•_x0009_Readecuación y protección de tuberías sumideros 1, 2 y 3 por trazado de servicios de ESVAL que no estaban en catastro del Servicio._x000a_•_x0009_Aumento en reposición de pavimento en cuello de calle Yungay y Bulnes para conciliar rasantes._x000a_•_x0009_Demora en contestación del Ingeniero proyectista respecto a las soluciones a adoptar._x000a__x000a_Ambos Informes de aumento de plazo quedaron sancionados por Resolución N° 155-6084 de fecha 29/10/2018."/>
    <n v="-50"/>
    <s v="Variación de -50% al -30%"/>
    <n v="2"/>
    <n v="30"/>
    <m/>
    <m/>
    <m/>
    <m/>
    <m/>
    <m/>
    <m/>
    <m/>
    <m/>
    <m/>
    <m/>
    <m/>
    <n v="7"/>
    <n v="7"/>
    <n v="8"/>
    <n v="9"/>
    <n v="1"/>
    <s v="Proyecto termina en los plazos estipulados en contrato y programados entre las partes."/>
    <n v="14.285714285714279"/>
    <n v="28.57142857142858"/>
    <s v="NO HAY DESVIACION SIGNIFICATIVA EN PLAZO DE EJECUCIÓN DEL PROYECTO, OBSERVÁNDOSE INCLUSO PLAZOS INFERIORES A LOS RECOMENDADOS ORIGINALMENTE. EL ÍTEM QUE MAYOR VARIACIÓN REGISTRÓ FUE OBRAS CIVILES, QUE A PESAR DE QUE LA EMPRESA CONTRATISTA SOLICITÓ DOS AUMENTOS DE PLAZO, REGISTRÓ UNA DISMINUCIÓN DE 48% EN LA EJECUCIÓN. "/>
    <s v="Variación de 0 a 30%"/>
    <s v="Un año"/>
    <s v="02/05/2018"/>
    <n v="382586"/>
    <n v="2999"/>
    <n v="385585"/>
    <n v="183285"/>
    <n v="202300"/>
    <s v="Obra contratada a INVERSIONES GVG LTDA. según RES 1959 de fecha 04-04-2018, y con modificación de contrato según RES 6084 de fecha 29-10-2018 y RES 7177 de fecha 11-12-2018. Monto del contrato con modificaciones M$382.586.-"/>
    <s v="BIP &gt; SIGFE"/>
    <x v="2"/>
    <n v="45"/>
    <n v="45"/>
    <n v="100"/>
    <s v="El proyecto fue emplazado en el mismo lugar proyectado. cualquier modificación fue ejecutada en la misma área."/>
    <s v="NO HAY INFORMACION QUE INDIQUE CAMBIOS EN EL DISEÑO APROBADO PARA LA OBRA."/>
    <x v="2"/>
    <s v="La comision receptora se constituyo en terreno el dia 25-10.2018, segun consta en folio N°11630, recibiendo las obras sin observaciones. "/>
    <s v="25/10/2018"/>
    <s v="No aplica a la fecha. "/>
    <s v=""/>
    <s v="SI"/>
    <s v="25/10/2019"/>
    <s v="La obra ha operado  bien y para el buen funcionamiento del pozo se ha oficiado al Municipio de Quillota para resguardar la obra e impedir estacionamiento de vehículos pesados  sobre área verde donde se emplaza el pozo de infiltración. Ordinario SERVIU N°184-8672 de fecha 6/11/2018. _x000a__x000a_Cabe mencionar que se encuentra vigente la Boleta de Garantía de Correcta ejecución del proyecto,  en la eventualidad de que se produzca algún deterioro  atribuible a la obra.  Boleta N°2197756 del Banco Santander con vencimiento 07/10/2020.-"/>
    <s v=""/>
    <x v="0"/>
    <s v="Una particularidad de la obra es que los cubos drenaje  utilizados para el pozo de infiltración no poseen alguna trabazón entre ellos para evitar desplazamiento durante la faena de ejecución,  lo que se resolvió con fijaciones plásticas consultadas al fabricante."/>
    <s v="ERNESTO RETAMALES DONOSO"/>
    <x v="71"/>
    <s v=" "/>
    <s v=""/>
    <s v="LOURDES VELEZ"/>
    <s v="DEPARTAMENTO DE ESTUDIOS - MDS"/>
    <s v="07/05/2015"/>
    <s v="07/12/2017"/>
    <n v="945"/>
    <s v="20/02/2018"/>
    <n v="745"/>
    <s v="01/11/2018"/>
    <n v="254"/>
    <s v="04/04/2018"/>
    <m/>
    <s v="04/04/2018"/>
    <m/>
    <s v="02/05/2018"/>
    <n v="28"/>
    <d v="2018-05-02T00:00:00"/>
    <n v="0"/>
    <n v="1091"/>
    <n v="146"/>
    <s v="La diferencia de días en el primer gasto administrativo se debe a que la factura llego desfasada."/>
    <s v="A SUMA ALZADA SIN REAJUSTE"/>
    <n v="1"/>
    <s v=""/>
    <s v=""/>
    <s v=""/>
    <s v=""/>
    <s v="SI"/>
    <s v="SERVICIO"/>
    <s v="SI"/>
    <s v="SERVICIO"/>
    <s v="LA INICIATIVA FUE POSTULADA A FONDOS SECORIALES POR MINVU, Y EJECUTADA POR SERVIU PARA ETAPA DE DISEÑO Y EJECUCION,"/>
    <n v="17511"/>
    <n v="0"/>
    <n v="0"/>
    <n v="0"/>
    <n v="2840"/>
    <n v="390629"/>
    <n v="0"/>
    <n v="0"/>
    <n v="0"/>
    <n v="0"/>
    <n v="410980"/>
    <n v="18981"/>
    <n v="0"/>
    <n v="0"/>
    <n v="0"/>
    <n v="3077"/>
    <n v="456688"/>
    <n v="0"/>
    <n v="0"/>
    <n v="0"/>
    <n v="0"/>
    <n v="478746"/>
    <s v="Sin Observaciones"/>
    <n v="0"/>
    <n v="0"/>
    <n v="0"/>
    <n v="0"/>
    <n v="2999"/>
    <n v="382587"/>
    <n v="0"/>
    <n v="0"/>
    <n v="0"/>
    <n v="0"/>
    <n v="385586"/>
    <s v="Obra contratada a INVERSIONES GVG LTDA. según RES 1959 de fecha 04-04-2018, y con modificación de contrato según RES 6084 de fecha 29-10-2018 y RES 7177 de fecha 11-12-2018. Monto del contrato con modificaciones M$382.587.-"/>
    <n v="0"/>
    <n v="0"/>
    <n v="0"/>
    <n v="0"/>
    <n v="2999"/>
    <n v="382586"/>
    <n v="0"/>
    <n v="0"/>
    <n v="0"/>
    <n v="0"/>
    <n v="385585"/>
    <s v="A la fecha (22-08-2019), el gasto registrado en SIGFE corresponde a M$ 382.586 en el ítem OOCC y M$ 2.999 en el ítem GGAA."/>
    <n v="202300"/>
    <x v="0"/>
    <n v="0"/>
    <n v="0"/>
    <n v="0"/>
    <n v="0"/>
    <n v="0"/>
    <n v="183285"/>
    <n v="0"/>
    <n v="0"/>
    <n v="0"/>
    <n v="0"/>
    <n v="183285"/>
    <n v="0"/>
    <n v="0"/>
    <n v="0"/>
    <n v="0"/>
    <n v="0"/>
    <n v="183285"/>
    <n v="0"/>
    <n v="0"/>
    <n v="0"/>
    <n v="0"/>
    <n v="183285"/>
    <s v="Obra que se pudo ejecutar en los tiempos previstos, a pesar que requirió  modificación de posición tuberías (cota más alta) que descargan a pozo desde cámara 3, su materialidad  y soporte para el buen funcionamiento de la infiltración._x000a_•_x0009_Readecuación de trazado de tubería que va desde sumidero N°4  a cámara  N°4 , dada la interferencia con un poste de alumbrado público._x000a_•_x0009_Readecuación y protección de tuberías sumideros 1, 2 y 3 por trazado de servicios de ESVAL que no estaban en catastro del Servicio._x000a_•_x0009_Aumento en reposición de pavimento en cuello de calle Yungay y Bulnes para conciliar rasantes._x000a_•_x0009_Demora en contestación del Ingeniero proyectista respecto a las soluciones a adoptar."/>
    <n v="18981"/>
    <n v="0"/>
    <n v="0"/>
    <n v="0"/>
    <n v="3077"/>
    <n v="456688"/>
    <n v="0"/>
    <n v="0"/>
    <n v="0"/>
    <n v="0"/>
    <n v="478746"/>
    <n v="0"/>
    <n v="0"/>
    <n v="0"/>
    <n v="0"/>
    <n v="0"/>
    <n v="2999"/>
    <n v="382587"/>
    <n v="0"/>
    <n v="0"/>
    <n v="0"/>
    <n v="0"/>
    <n v="385586"/>
    <n v="0"/>
    <n v="0"/>
    <n v="0"/>
    <n v="0"/>
    <n v="2999"/>
    <n v="382586"/>
    <n v="0"/>
    <n v="0"/>
    <n v="0"/>
    <n v="0"/>
    <n v="385585"/>
    <n v="-19.459170416045247"/>
    <n v="-19.459379295075053"/>
    <n v="-16.225957327540907"/>
    <n v="-2.5934551565187647E-4"/>
    <m/>
    <n v="8568.5555555555547"/>
    <n v="8501.9111111111106"/>
    <s v="LA OBRA SE ADJUDICO POR MONTO BAJO VALORES ESTIMADOS DEL PRESUPUESTO OFICIAL. EN ESA LÍNEA, LOS MONTOS CONTRATADOS Y COSTOS REALES DEL PROYECTO TUVIERON UNA CAÍDA DE 19,46% CON RESPECTO A LOS MONTOS RECOMENDADOS.  EN RELACIÓN AL ÍTEM OBRAS CIVILES, LA EMPRESA FUE CONTRATADA POR MENOR MONTO  $M362.234, Y LUEGO SE REALIZÓ UNA MODIFICACIÓN DE CONTRATO AUMENTANDO  EN M$20.352, MODIFICACIÓN EQUIVALENTE A UN 4,21% RESPECTO DEL MONTO ORIGINAL RECOMENDADO, LO CUAL ESTÁ DENTRO DEL RANGO PERMITIDO. _x000a_EL PROYECTO NO SUFRIÓ REEVALUACIONES. _x000a_FINALMENTE, EL PROYECTO NO REQUIRIÓ DEL ÍTEM CONSULTORÍAS."/>
    <s v="Variación entre el -10% al -20%"/>
    <s v="Variación entre el -10% al -20%"/>
    <s v="Mediano"/>
    <s v="Mediano"/>
    <s v="PATRICIA SOLEDAD HERNANDEZ MOYANO"/>
    <x v="28"/>
    <s v=" "/>
    <s v=""/>
    <s v="LOURDES VELEZ"/>
    <s v="DEPARTAMENTO DE ESTUDIOS - MDS"/>
    <s v="SI"/>
    <n v="483714"/>
    <n v="20352"/>
    <n v="4.2074448951239782"/>
    <s v="Primero que todo la licitación se contrato por menor monto $M362.234, y luego se realizo una modificación de contrato aumentando este contrato en M$20.352 . Monto final del contrato con modificaciones M$382.586.-"/>
    <x v="0"/>
    <s v="NO"/>
    <m/>
    <m/>
    <m/>
    <m/>
    <s v="LA INICIATIVA NO PRESENTA REEVALUACIONES, Y EL INCREMENTO DEL CONTRATO SE ENMARCA DENTRO DEL MARGEN DEL 10%."/>
    <x v="0"/>
    <s v="COSTO ANUAL EQUIVALENTE"/>
    <n v="26189"/>
    <n v="22363"/>
    <n v="-14.609187063270834"/>
    <x v="0"/>
    <s v=""/>
    <m/>
    <m/>
    <m/>
    <s v="SE CARGO DATO DE INDICADOR ORIGINAL Y EXPOST. EL VALOR DISMINUYE EN 14.6 % RESPECTO AL RECOMENDADO"/>
    <x v="1"/>
    <s v="LA INICIATIVA SE AJUSTA A PLAZOS Y MONTOS APROBADOS ORIGINALMENTE, SIN PRESENTAR REEVALUACIONES. _x000a_CON RESPECTO A LOS PLAZOS, NO HAY DESVIACION SIGNIFICATIVA EN PLAZO DE EJECUCIÓN DEL PROYECTO, OBSERVÁNDOSE INCLUSO PLAZOS INFERIORES A LOS RECOMENDADOS ORIGINALMENTE. EL ÍTEM OBRAS CIVILES FUE EL QUE MAYOR DISMINUCIÓN PRESENTÓ, INCLUSO CUANDO FUE NECESARIA LA MODIFICACIÓN DEL CONTRATO POR EXTENSIÓN DE PLAZOS. _x000a_EN RELACIÓN A LOS COSTOS, LA INICIATIVA CONSIDERÓ GASTOS INFERIORES A LOS ESTIPULADOS ORIGINALMENTE. SI BIEN EL PROYECTO NO TUVO REEVALUACIONES, SI HUBO UNA MODIFICACIÓN DE UN 4,21% EN EL CONTRATO DEL ÍTEM OBRAS CIVILES, PORCENTAJE QUE SE ENCUENTRA DEL DEL RANGO DEL 10% ACEPTABLE. _x000a_FINALMENTE, NO HAY INFORMACION QUE INDIQUE CAMBIOS EN EL DISEÑO APROBADO PARA LA OBRA., SÓLO INDICANDO QUE EL PROYECTO FUE IMPLEMENTADO EN EL MISMO LUGAR PROYECTO Y TODA MODIFICACIÓN FUE EJECUTADA EN LA MISMA ÁREA DE TRABAJO. "/>
    <s v="MANUEL ESPINAL"/>
    <s v="SEREMI DE DESARROLLO SOCIAL REGION DE VALPARAISO"/>
    <s v="LOURDES VELEZ"/>
    <s v="DEPARTAMENTO DE ESTUDIOS - MDS"/>
  </r>
  <r>
    <s v="30323623-0"/>
    <s v="REPOSICION  ESTADIO MUNICIPAL  CAPITAN PASTENE"/>
    <x v="5"/>
    <x v="5"/>
    <s v="MALLECO"/>
    <s v="LUMACO"/>
    <s v="9 - REGION DE LA ARAUCANIA"/>
    <x v="6"/>
    <x v="6"/>
    <x v="65"/>
    <x v="1"/>
    <x v="1"/>
    <s v="GOBIERNO REGIONAL - REGION DE LA ARAUCANIA"/>
    <s v="GOBIERNO REGIONAL"/>
    <s v="GOBIERNO REGIONAL"/>
    <s v="FINALIZADO"/>
    <x v="1"/>
    <s v="PERFIL"/>
    <s v="NUESTRA COMUNA CUENTA CON 22 CLUB DEPORTIVOS, ALREDEDOR DE 3715 PERSONAS, SIENDO UNA COMUNA DESTACADA POR EL DEPORTE. ACTUALMENTE LAS ACTIVIDADES DEPORTIVAS EN SUS NIVELES  FORMATIVOS, COMPETITIVOS Y RECREATIVOS PRESENTAN DEFICIT DADO LA AUSENCIA Y MAL ESTADO DE LA INFRAESTRUCTURA Y EQUIPAMIENTO.-"/>
    <s v="LAS OBRAS A EJECUTAR DENTRO DEL PROGRAMA ARQUITECTONICO SON (SUPERFICIE A EJE): CAMARIN HOMBRES 43.12M2; CAMARIN DAMAS 43.12M2; BAÑO HOMBRE 19.34M2; BAÑO DAMAS 19.34M2;LOS   M2 DE BAÑO DISCAPACITADOS INCLUIDO EN BAÑOS PUBLICOS; CAMARIN ARBITRO 24.28M2; ENFERMERIA 7.87M2;BODEGA GENERAL 1  9.99M2;BODEGA GENERAL 2 5.1M2;ZONA LOCKERS 16.18M2; GRADERIAS 356 ASIENTOS 304.08M2; CASETA TRANSMISIONES 6.35M2; BODEGA ASEO 2.61M2; CIRCULACION CUBIERTA A1 79.85M2; CIRCULACION CUBIERTA A2 37.66M2; CIRCULACION CUBIERTA A3 73.60M2; BOLETERIA 4.70M2; CASETA DE CALEFONT 2.30M2; CASETA GRUPO ELECTROGENO 7.41M2 TOTAL M2 PROGRAMA: 706.90M2_x000a_PROGRAMA EXTERIOR: CANCHA DE FUTBOL 60X90MT (INCLUIDO CONTRACANCHA 3MT POR LADO 66X96 MT) 6336M2;MULTICANCHA 15X28MT  ( INCLUIR CONTRACANCHA QUEDA DE 19X32MT)608M2; PISTA VELOCIDAD (LARGO TOTAL 100MT POR 4 PISTAS DE 1.2MT CADA UNA )480M2; PISTA SALTO LARGO (LARGO TOTAL 100MT)48M2;SENDERO  DE TROTE (LARGO TOTAL 244MT)986.33M2; AREAS VERDES,PLAZAS Y CIRCULACIONES ABIERTAS 5699.7M2.-_x000a_SUPERFICIE TOTAL CONSTRUIDA 706.90M2_x000a_SUPERFICIE EXTERIORES 14.158 M2_x000a_TOTAL PROYECTO:14.864,93 M2_x000a_SE CONSIDERA ADEMAS DENTRO DEL PROYECTO A EJECUTAR LA EXTENSION DE AGUA POTABLE Y ALCANTARILLADO, QUEDANDO URBANIZADO EL RECINTO.-"/>
    <n v="3715"/>
    <s v=" "/>
    <s v=" "/>
    <s v=" "/>
    <n v="12"/>
    <n v="9"/>
    <s v="Se dió término anticipado de contrato del profesional que presta servicios a honorarios para la Asesoría de inspección técnica de la obra, a partir del 01 de enero de 2017._x000a__x000a_Se aprueba a través de DAE N° 1006/26.12.2016, donde se da término al contrato por mutuo acuerdo entre las partes.  De forma posterior, no se contrató otro profesional para realizar la Asesoría, para lo cual el Director de Obras asumió la Inspección Técnica de la Obra. "/>
    <n v="-25"/>
    <n v="2"/>
    <n v="1"/>
    <s v="Se adquieren todos los equipamientos mediante el envío orden de compra N° 4406-28-SE18 con fecha 16.01.2018._x000a_Se reciben el equipamiento a través de guía de despacho N° 540 de fecha 31.01.2018."/>
    <n v="-50"/>
    <m/>
    <m/>
    <s v=""/>
    <m/>
    <m/>
    <m/>
    <m/>
    <m/>
    <m/>
    <m/>
    <m/>
    <m/>
    <n v="12"/>
    <n v="18"/>
    <s v="La obra se adjudicó por un plazo de 300 días corridos, a contar del  18.04.2016, con fecha de término legal el 11.02.2017, sin embargo, la obra tuvo los siguientes aumentos de plazo, por los motivos que se indican:_x000a__x000a_Se realizaron 3 aumentos de plazo de la Obra._x000a_- Aumento de plazo N° 1: _x000a_Motivo: Saturación del suelo, napa freática a poca profundidad._x000a_Plazo aumentado: 120 días corridos._x000a_Nueva fecha de término: 11.06.2017_x000a_DAE aprueba aumento de plazo: 79/08.02.2017_x000a_ORD GORE aprueba aumento de plazo: 295/26.01.2017_x000a_- Aumento de plazo N° 2:_x000a_Motivo: Modificación del proyecto._x000a_Plazo aumentado: 45 días corridos._x000a_Nueva fecha de término: 26-07-2017_x000a_DAE aprueba aumento de plazo: 398/09.06.2017_x000a_ORD GORE aprueba aumento de plazo: 1586/09.06.2017_x000a_-Aumento de plazo N° 3:_x000a_Motivo: Ejecución de obras extraordinarias._x000a_Plazo aumentado: 61 días corridos._x000a_DAE aprueba aumento de plazo: 501/26.07.2017."/>
    <n v="50"/>
    <s v="Variación de 30% al 50%"/>
    <n v="3"/>
    <n v="226"/>
    <m/>
    <m/>
    <m/>
    <m/>
    <m/>
    <m/>
    <m/>
    <m/>
    <m/>
    <m/>
    <m/>
    <m/>
    <n v="12"/>
    <n v="12"/>
    <n v="18"/>
    <n v="22"/>
    <n v="4"/>
    <s v="El tiempo muerto de 4 meses que se observa se debe a que el equipamiento fue aprobado de forma posterior a las obras civiles, a través de Resolución Exenta N° 2960/09.10.2017, y la adquisición se  formalizó a través de  orden de compra N° 4406-28-SE18 con fecha 16.01.2018."/>
    <n v="50"/>
    <n v="83.333333333333329"/>
    <s v="La obra se adjudicó por un plazo de 300 días corridos, a contar del  18.04.2016, con fecha de término legal el 11.02.2017, sin embargo, la obra tuvo los siguientes aumentos de plazo, por los motivos que se indican:_x000a__x000a_Se realizaron 3 aumentos de plazo de la Obra._x000a_- Aumento de plazo N° 1: _x000a_Motivo: Saturación del suelo, napa freática a poca profundidad._x000a_Plazo aumentado: 120 días corridos._x000a_Nueva fecha de término: 11.06.2017_x000a_DAE aprueba aumento de plazo: 79/08.02.2017_x000a_ORD GORE aprueba aumento de plazo: 295/26.01.2017_x000a_- Aumento de plazo N° 2:_x000a_Motivo: Modificación del proyecto._x000a_Plazo aumentado: 45 días corridos._x000a_Nueva fecha de término: 26-07-2017_x000a_DAE aprueba aumento de plazo: 398/09.06.2017_x000a_ORD GORE aprueba aumento de plazo: 1586/09.06.2017_x000a_-Aumento de plazo N° 3:_x000a_Motivo: Ejecución de obras extraordinarias._x000a_Plazo aumentado: 61 días corridos._x000a_DAE aprueba aumento de plazo: 501/26.07.2017._x000a__x000a_En cuanto a la consultoría, se dió término anticipado de contrato del profesional que presta servicios a honorarios para la Asesoría de inspección técnica de la obra, a partir del 01 de enero de 2017._x000a__x000a_Se aprueba a través de DAE N° 1006/26.12.2016, donde se da término al contrato por mutuo acuerdo entre las partes.  De forma posterior, no se contrató otro profesional para realizar la Asesoría, para lo cual el Director de Obras asumió la Inspección Técnica de la Obra. "/>
    <s v="Variación del 50% al 100%"/>
    <s v="Dos Años"/>
    <s v="18/04/2016"/>
    <n v="909613"/>
    <n v="0"/>
    <n v="909613"/>
    <n v="909613"/>
    <n v="0"/>
    <s v="1.Obras civiles: _x000a_Empresa contratada: Soc. Inversiones Santa Catalina y CIA. LTDA._x000a_Monto contratado:$890.429.316_x000a_Fecha contrato: 06.04.2016_x000a_2.Equipamiento:_x000a_Proveedor: Comercial Agro Golf Limitada._x000a_Monto cancelado: $6.533.100_x000a_Orden de Compra: 4406-28-SE18/16.01.2018._x000a_3. Consultorías:_x000a_Profesional Contratado: Francisco Llarlluri Beltran_x000a_Fecha inicio contrato: 06.04.2016_x000a_Fecha término anticipado de contrato: 01.01.2017. Término del contrato anticipado aprobado por Decreto N° 1006/26.12.2016_x000a_Monto contratado: $18.000.000_x000a_Monto pagado: $12.650.000"/>
    <s v="BIP = SIGFE"/>
    <x v="1"/>
    <n v="14864"/>
    <n v="14864"/>
    <n v="100"/>
    <s v="Existieron modificaciones de obras, pero estas no afectar la magnitud principal. Las obras extraordinarias realizadas se detallan en el Item de Gastos."/>
    <s v="Se mantiene la misma magnitud"/>
    <x v="2"/>
    <s v="OBRAS CIVILES:_x000a_Recepción provisoria con observaciones de fecha 05.10.2017_x000a_Se observaron los siguientes detalles:_x000a_1. Filtraciones en cubierta acceso boletería._x000a_2. Solerilla desalineada en lado oriente en pista de trote._x000a_3. Detalles de pintura en estructura de graderías y pasamanos._x000a_4. Faltan 2 jardineras en patio principal._x000a_5. Falta carpeta de polietileno en pista de velocidad y salto largo._x000a__x000a_Acta de recepción provisoria sin observaciones de fecha 06.11.2017, aprobada por DAE N° 749/08.11.2017._x000a_Se procede a la recepción conforme, encontrándose las observaciones realizadas subsanadas._x000a__x000a_EQUIPAMIENTO:_x000a_Recepcionado el 31.01.2018 según guía de despacho N° 540/31.01.2018."/>
    <s v="06/11/2017"/>
    <s v="Acta de recepción definitiva de fecha 14.05.2019, aprobada a través de DAE N° 468/20.05.2019._x000a_Se revisó detenidamente la obra y no constató defectos de construcción, ni deficiencias en la calidad de los materiales empleados que se hubieren hecho aparentes desde la fecha de recepción provisoria, razón por la cual se resolvió proceder a su recepción definitiva sin observaciones."/>
    <s v="14/05/2019"/>
    <s v="SI"/>
    <s v="04/12/2017"/>
    <s v="Actualmente no existen situaciones que afecten la normal operación del estadio."/>
    <s v=""/>
    <x v="0"/>
    <s v="Durante la ejecución del proyecto, lo que más perjudicó la ejecución del proyecto fue referido al suelo, el cual es de muy baja absorción, con napas superficiales difíciles de agotar, debido a que también converge en el punto más bajo de la localidad de Capitán Pastene, donde recibe aguas lluvias de arraste de las calles Dante y Montt. Esta es una de las razones del por qué la obra tuvo aumentos de plazo."/>
    <s v="FELIPE IGNACIO LOPEZ PAILLAMA"/>
    <x v="127"/>
    <s v=" "/>
    <s v=""/>
    <s v=" "/>
    <s v=""/>
    <s v="24/06/2015"/>
    <s v="24/06/2015"/>
    <n v="0"/>
    <s v="03/08/2015"/>
    <n v="40"/>
    <s v="NA"/>
    <n v="0"/>
    <s v="31/03/2016"/>
    <n v="241"/>
    <s v="31/03/2016"/>
    <n v="241"/>
    <s v="18/04/2016"/>
    <n v="18"/>
    <s v="20/05/2016"/>
    <n v="32"/>
    <n v="331"/>
    <n v="331"/>
    <s v="El proyecto fue sometido a la aprobación del Core el día 03-07-2015._x000a_El proyecto fue aprobado por el CORE el                              15-07-2015_x000a_El Convenio Mandato se aprobó por Resolución GORE el 14-09-2015_x000a_Con fecha 04-12-2015 se llamó a la primera licitación, con fecha de apertura técnica el 06-01-2016. No hubo oferentes_x000a_La segunda licitación se realizó el 17-02-2017. Esto explica el tiempo de demora  entre la aprobación del proyecto y el primer pago."/>
    <s v="A SUMA ALZADA SIN REAJUSTE"/>
    <n v="2"/>
    <s v=""/>
    <s v=""/>
    <s v=""/>
    <s v=""/>
    <s v=""/>
    <s v=""/>
    <s v="SI"/>
    <s v="MUNICIPIO"/>
    <s v="El proyecto lo formuló y ejecutó el Municipio_x000a_Financiero el GORE"/>
    <n v="18000"/>
    <n v="6562"/>
    <n v="0"/>
    <n v="0"/>
    <n v="0"/>
    <n v="881235"/>
    <n v="0"/>
    <n v="0"/>
    <n v="0"/>
    <n v="0"/>
    <n v="905797"/>
    <n v="18000"/>
    <n v="6562"/>
    <n v="0"/>
    <n v="0"/>
    <n v="0"/>
    <n v="881235"/>
    <n v="0"/>
    <n v="0"/>
    <n v="0"/>
    <n v="0"/>
    <n v="905797"/>
    <s v="Sin observaciones."/>
    <n v="18000"/>
    <n v="6533"/>
    <n v="0"/>
    <n v="0"/>
    <n v="0"/>
    <n v="890430"/>
    <n v="0"/>
    <n v="0"/>
    <n v="0"/>
    <n v="0"/>
    <n v="914963"/>
    <s v="El primer contrato de OOCC fue por M$  891.235_x000a_Hubo aumento de obras por              M$        9.195_x000a__x000a_El Contrato de Consultorías fue por M$18.000, sin embargo, el monto cancelado fue por M$12.650, ya que el profesional se retiró antes de la conclusión del contrato."/>
    <n v="12650"/>
    <n v="6533"/>
    <n v="0"/>
    <n v="0"/>
    <n v="0"/>
    <n v="890430"/>
    <n v="0"/>
    <n v="0"/>
    <n v="0"/>
    <n v="0"/>
    <n v="909613"/>
    <s v="No existe diferencia entre lo pagado y lo consignado en SIGFE."/>
    <n v="0"/>
    <x v="1"/>
    <n v="12650"/>
    <n v="6533"/>
    <n v="0"/>
    <n v="0"/>
    <n v="0"/>
    <n v="890430"/>
    <n v="0"/>
    <n v="0"/>
    <n v="0"/>
    <n v="0"/>
    <n v="909613"/>
    <n v="13368"/>
    <n v="6533"/>
    <n v="0"/>
    <n v="0"/>
    <n v="0"/>
    <n v="917380"/>
    <n v="0"/>
    <n v="0"/>
    <n v="0"/>
    <n v="0"/>
    <n v="937281"/>
    <s v="No hay."/>
    <n v="21186"/>
    <n v="7723"/>
    <n v="0"/>
    <n v="0"/>
    <n v="0"/>
    <n v="1037192"/>
    <n v="0"/>
    <n v="0"/>
    <n v="0"/>
    <n v="0"/>
    <n v="1066101"/>
    <n v="0"/>
    <n v="19022"/>
    <n v="6533"/>
    <n v="0"/>
    <n v="0"/>
    <n v="0"/>
    <n v="940988"/>
    <n v="0"/>
    <n v="0"/>
    <n v="0"/>
    <n v="0"/>
    <n v="966543"/>
    <n v="13367"/>
    <n v="6533"/>
    <n v="0"/>
    <n v="0"/>
    <n v="0"/>
    <n v="917379"/>
    <n v="0"/>
    <n v="0"/>
    <n v="0"/>
    <n v="0"/>
    <n v="937279"/>
    <n v="-9.3385148311463944"/>
    <n v="-12.083470515457728"/>
    <n v="-11.551670278984027"/>
    <n v="-3.0276976813240597"/>
    <m/>
    <n v="63.056983315392898"/>
    <n v="61.718178148546826"/>
    <s v="Respecto a la variación de gastos reales vs contratados, se gastó la totalidad del monto contratado y en moneda nominal lo contratado es igual a lo gastado. Se generan pequeñas variaciones inferiores al 10% debido a la actualización de gastos y contratos en años diferentes. No hay mayores diferencias respecto a lo recomendado. "/>
    <s v="Variación entre el -10% al -20%"/>
    <s v="Variación entre el -10% al -20%"/>
    <s v="Mediano"/>
    <s v="Mediano"/>
    <s v="HELGA CORTÉS REYES"/>
    <x v="6"/>
    <s v=" "/>
    <s v=""/>
    <s v=" "/>
    <s v=""/>
    <s v="SI"/>
    <n v="1066101"/>
    <n v="9195"/>
    <n v="0.86248863850610791"/>
    <s v="El proyecto tuvo cuatro obras extraordinarias, las cuales de detallan a continuación:_x000a_- Obra extraordinaria N° 1: El proyecto no consideró en su origen dar solución técnica de ningún tipo al acceso al recinto por la zona vehicular, existiendo un canal que evacúa aguas lluvias y una vertiente. Se propuso la instalación de una alcantarilla de 6 metros de largo con dos muros boca o de soporte de cada lado de la obra y losa hormigón de terminación superior para permitir salvar el tránsito peatonal y vehicular. El costo total fue de $3.488.797._x000a_- Obra extraordinaria N° 2: _x000a_Construcción de talud con drenaje de 60 metros de longitud con geo textil por infiltración de vertiente, conduciéndola a una  cámara nueva. El costo de esta obra fue de $1.125.623._x000a_- Obra extraordinaria N° 3:_x000a_Consideró la pavimentación de tramos entre reja de protección de la cancha y la cancha, construcción de dos marquesinas. El costo fue de $2.100.888.-_x000a_- Obra extraordinaria N° 4:_x000a_Consideró la instalación de letras para el acceso a portería del estadio._x000a_Costo: $2.479.008._x000a_La modificación del contrato fue aprobada por Resolución Exenta N° 2186/02.10.2017 del Gobierno Regional, por un monto total de M$ 9.195 pesos."/>
    <x v="0"/>
    <s v="NO"/>
    <m/>
    <m/>
    <m/>
    <m/>
    <s v="El proyecto no fue reevaluado, sin embargo, el proyecto tuvo cuatro obras extraordinarias, las cuales de detallan a continuación:_x000a_- Obra extraordinaria N° 1: El proyecto no consideró en su origen dar solución técnica de ningún tipo al acceso al recinto por la zona vehicular, existiendo un canal que evacúa aguas lluvias y una vertiente. Se propuso la instalación de una alcantarilla de 6 metros de largo con dos muros boca o de soporte de cada lado de la obra y losa hormigón de terminación superior para permitir salvar el tránsito peatonal y vehicular. El costo total fue de $3.488.797._x000a_- Obra extraordinaria N° 2: _x000a_Construcción de talud con drenaje de 60 metros de longitud con geo textil por infiltración de vertiente, conduciéndola a una  cámara nueva. El costo de esta obra fue de $1.125.623._x000a_- Obra extraordinaria N° 3:_x000a_Consideró la pavimentación de tramos entre reja de protección de la cancha y la cancha, construcción de dos marquesinas. El costo fue de $2.100.888.-_x000a_- Obra extraordinaria N° 4:_x000a_Consideró la instalación de letras para el acceso a portería del estadio._x000a_Costo: $2.479.008._x000a_La modificación del contrato fue aprobada por Resolución Exenta N° 2186/02.10.2017 del Gobierno Regional, por un monto total de M$ 9.195 pesos."/>
    <x v="0"/>
    <s v="COSTO ANUAL EQUIVALENTE"/>
    <n v="2630"/>
    <n v="2630"/>
    <n v="0"/>
    <x v="1"/>
    <s v=""/>
    <m/>
    <m/>
    <m/>
    <s v="Se mantiene el indicador, las variaciones no son significativas."/>
    <x v="1"/>
    <s v="Durante la ejecución del proyecto, lo que más perjudicó la ejecución del proyecto fue referido al suelo, el cual es de muy baja absorción, con napas superficiales difíciles de agotar, debido a que también converge en el punto más bajo de la localidad de Capitán Pastene, donde recibe aguas lluvias de arraste de las calles Dante y Montt. Esta es una de las razones del por qué la obra tuvo aumentos de plazo._x000a__x000a_A pesar de que el proyecto tuvo modificaciones que no fueron mérito para una reevaluación, no tuvo mayores inconvenientes."/>
    <s v="CRISTOBAL EDUARDO OYARZUN PARRA"/>
    <s v="SEREMI DE DESARROLLO SOCIAL REGION DE LA ARAUCANIA"/>
    <s v="FERNANDA MATURANA DIAZ"/>
    <s v="DEPARTAMENTO DE ESTUDIOS - MDS"/>
  </r>
  <r>
    <s v="30362330-0"/>
    <s v="CONSTRUCCION JARDIN INFANTIL CARIMALLIN, COMUNA RIO BUENO"/>
    <x v="3"/>
    <x v="3"/>
    <s v="DEL RANCO"/>
    <s v="RIO BUENO - REGION XIV "/>
    <s v="14 - REGION DE LOS RIOS"/>
    <x v="5"/>
    <x v="5"/>
    <x v="6"/>
    <x v="0"/>
    <x v="0"/>
    <s v="JUNTA NACIONAL DE JARDINES INFANTILES"/>
    <s v="MINISTERIO DE EDUCACION"/>
    <s v="MINISTERIO"/>
    <s v="FINALIZADO"/>
    <x v="0"/>
    <s v="PERFIL"/>
    <s v="PROYECTO ENMARCADO EN LA POLÍTICA SOCIAL DE INTEGRACIÓN A LA ESCOLARIDAD DESDE LA EDAD TEMPRANA, PARA DISMINUIR LA BRECHA COBERTURA DE ATENCIÓN PRE BÁSICA EN EL PAÍS Y GENERAR SUFICIENTE _x000a_CAPACIDAD DE ATENCIÓN PARA LOS NIÑOS ENTRE 0 Y 4 AÑOS EN EL RADIO _x000a_URBANO DE LA COMUNA DE RIO BUENO."/>
    <s v="SE CONSULTAN LOS ESTUDIOS NECESARIOS PARA LA ELABORACION DEL DISEÑO DE ESPECIALIDADES PARA EJECUTAR LA CONSTRUCCION DE UN JARDIN INFANTIL CON EQUIPAMIENTO NECESARIO CON CAPACIDAD PARA ATENDER A 20 MENORES EN NIVEL SALA CUNA Y 24 EN NIVEL MEDIO. LA SUPERFICIE A EDIFICAR ES DE 567 M2 Y CORRESPONDE A UN ANTE PROYECTO ELABORADO POR EQUIPO META REGIONAL DE ACUERDO A LOS ESTANDARES APROBADOS POR EL PROGRAMA NACIONAL DE META PRESIDENCIAL PARA CONSTRUCCION DE SALAS CUNA."/>
    <n v="44"/>
    <s v=" "/>
    <s v=" "/>
    <s v=" "/>
    <n v="2"/>
    <n v="12"/>
    <s v="sin observaciones"/>
    <n v="500"/>
    <n v="1"/>
    <n v="0"/>
    <s v="No se adquuiere equipos con cargo al proyecto"/>
    <n v="-100"/>
    <n v="1"/>
    <n v="0"/>
    <s v="No se adquuiere equipos con cargo al proyecto"/>
    <n v="-100"/>
    <m/>
    <m/>
    <m/>
    <m/>
    <m/>
    <m/>
    <m/>
    <m/>
    <n v="4"/>
    <n v="12"/>
    <s v="sin observaciones"/>
    <n v="200"/>
    <s v="Variación &gt; al 100%"/>
    <n v="1"/>
    <n v="90"/>
    <m/>
    <m/>
    <m/>
    <m/>
    <m/>
    <m/>
    <m/>
    <m/>
    <m/>
    <m/>
    <m/>
    <m/>
    <n v="6"/>
    <n v="6"/>
    <n v="12"/>
    <n v="12"/>
    <n v="0"/>
    <s v="Sin observaciones"/>
    <n v="100"/>
    <n v="100"/>
    <s v="El contrato de obra conviene 256 días corridos desde la entrega del terreno al término de la obra (8 meses app.), lo que aumento un 100% el plazo recomendado para el ítem obras civiles. _x000a_El contrato tuvo una modificación (22/06/2018) la que aprobó la solicitud de obras extraordinarias, disminución de obras, aumento de plazo y ajuste de cubicación de partidas. La ampliación del plazo es de 90 días corridos, es decir, el plazo original del contrato aumenta un 35%), _x000a__x000a_Finalmente, el plazo real de ejecución es un 100% mayor al plazo recomendado."/>
    <s v="Variación del 50% al 100%"/>
    <s v="Un año"/>
    <s v="10/07/2017"/>
    <n v="540208"/>
    <n v="0"/>
    <n v="540208"/>
    <n v="485835"/>
    <n v="54373"/>
    <s v="Sin observaciones"/>
    <s v="BIP &gt; SIGFE"/>
    <x v="1"/>
    <n v="567"/>
    <n v="571"/>
    <n v="100.70546737213404"/>
    <s v="Sin observaciones"/>
    <s v="No existieron modificaciones sustanciales a la magnitud recomendada del proyecto.   "/>
    <x v="0"/>
    <s v="Recepción provisioria sin observaciones"/>
    <s v="10/07/2018"/>
    <s v=""/>
    <s v="03/07/2018"/>
    <s v="SI"/>
    <s v="16/10/2018"/>
    <s v=""/>
    <s v=""/>
    <x v="0"/>
    <s v=""/>
    <s v="PEDRO JAVIER CORNEJO MUÑOZ"/>
    <x v="116"/>
    <s v=" "/>
    <s v=""/>
    <s v="FERNANDA MATURANA DIAZ"/>
    <s v="DEPARTAMENTO DE ESTUDIOS - MDS"/>
    <s v="17/03/2015"/>
    <s v="17/03/2015"/>
    <n v="0"/>
    <s v="21/08/2015"/>
    <n v="157"/>
    <s v="NA"/>
    <n v="0"/>
    <s v="20/06/2017"/>
    <n v="669"/>
    <s v="20/06/2017"/>
    <n v="669"/>
    <s v="10/07/2017"/>
    <n v="20"/>
    <s v="01/08/2017"/>
    <n v="22"/>
    <n v="868"/>
    <n v="868"/>
    <s v="Sin Observaciones"/>
    <s v="Contrato a suma alzada y serie de precios unitarios sin reajuste."/>
    <n v="1"/>
    <s v=""/>
    <s v=""/>
    <s v=""/>
    <s v=""/>
    <s v=""/>
    <s v=""/>
    <s v="SI"/>
    <s v="SERVICIO"/>
    <s v="La iniciativa postula desde la etapa de perfil a ejecución de acuerdo a lo indicado en el ord. N° 51/1.908, de fecha 01.09.2014 del ministerio de desarrollo social. El monto destinado a consultoría corresponde a los recursos necesarios para el término del diseño._x000a_La unidad técnica fue la Junta Nacional de jardines Infantiles (JUNJI) a través del programa Meta presidencial."/>
    <n v="31218"/>
    <n v="13673"/>
    <n v="3511"/>
    <n v="0"/>
    <n v="0"/>
    <n v="476212"/>
    <n v="0"/>
    <n v="0"/>
    <n v="0"/>
    <n v="0"/>
    <n v="524614"/>
    <n v="31218"/>
    <n v="13673"/>
    <n v="3511"/>
    <n v="0"/>
    <n v="0"/>
    <n v="476212"/>
    <n v="0"/>
    <n v="0"/>
    <n v="0"/>
    <n v="0"/>
    <n v="524614"/>
    <s v="Sin Observaciones"/>
    <n v="26719"/>
    <n v="0"/>
    <n v="0"/>
    <n v="0"/>
    <n v="0"/>
    <n v="513490"/>
    <n v="0"/>
    <n v="0"/>
    <n v="0"/>
    <n v="0"/>
    <n v="540209"/>
    <s v="Sin Observaciones"/>
    <n v="26719"/>
    <n v="0"/>
    <n v="0"/>
    <n v="0"/>
    <n v="0"/>
    <n v="513490"/>
    <n v="0"/>
    <n v="0"/>
    <n v="0"/>
    <n v="0"/>
    <n v="540209"/>
    <s v="Sin Observaciones"/>
    <n v="54374"/>
    <x v="0"/>
    <n v="23894"/>
    <n v="0"/>
    <n v="0"/>
    <n v="0"/>
    <n v="0"/>
    <n v="461941"/>
    <n v="0"/>
    <n v="0"/>
    <n v="0"/>
    <n v="0"/>
    <n v="485835"/>
    <n v="24492"/>
    <n v="0"/>
    <n v="0"/>
    <n v="0"/>
    <n v="0"/>
    <n v="470152"/>
    <n v="0"/>
    <n v="0"/>
    <n v="0"/>
    <n v="0"/>
    <n v="494644"/>
    <s v="Sin Observaciones"/>
    <n v="36743"/>
    <n v="16093"/>
    <n v="4132"/>
    <n v="0"/>
    <n v="0"/>
    <n v="560490"/>
    <n v="0"/>
    <n v="0"/>
    <n v="0"/>
    <n v="0"/>
    <n v="617458"/>
    <n v="0"/>
    <n v="27414"/>
    <n v="0"/>
    <n v="0"/>
    <n v="0"/>
    <n v="0"/>
    <n v="526840"/>
    <n v="0"/>
    <n v="0"/>
    <n v="0"/>
    <n v="0"/>
    <n v="554254"/>
    <n v="27317"/>
    <n v="0"/>
    <n v="0"/>
    <n v="0"/>
    <n v="0"/>
    <n v="521700"/>
    <n v="0"/>
    <n v="0"/>
    <n v="0"/>
    <n v="0"/>
    <n v="549017"/>
    <n v="-10.236161811815537"/>
    <n v="-11.084316666072835"/>
    <n v="-6.9207300754696828"/>
    <n v="-0.94487364998718792"/>
    <m/>
    <n v="961.50087565674255"/>
    <n v="913.66024518388792"/>
    <s v="El contrato tuvo una modificación (22/06/2018) la que aprobó la solicitud de obras extraordinarias, disminución de obras, aumento de plazo y ajuste de cubicación de partidas. En suma, la modificación implicó un aumento de 1,6% del costo del contrato original. _x000a_Los montos contratados fueron un 10,24% menores a los recomendados."/>
    <s v="Variación entre el -10% al -20%"/>
    <s v="Variación de 0 a +-10%"/>
    <s v="Mediano"/>
    <s v="Mediano"/>
    <s v="PEDRO JAVIER CORNEJO MUÑOZ"/>
    <x v="5"/>
    <s v=" "/>
    <s v=""/>
    <s v="FERNANDA MATURANA DIAZ"/>
    <s v="DEPARTAMENTO DE ESTUDIOS - MDS"/>
    <s v="NO"/>
    <m/>
    <m/>
    <m/>
    <s v=" "/>
    <x v="1"/>
    <s v="NO"/>
    <m/>
    <m/>
    <m/>
    <m/>
    <s v="iniciativa no tuvo aumentos de costos superiores al 10% por lo que no se tuvo que reevaluar."/>
    <x v="0"/>
    <s v="COSTO ANUAL EQUIVALENTE"/>
    <n v="132541"/>
    <n v="132541"/>
    <n v="0"/>
    <x v="1"/>
    <s v=""/>
    <m/>
    <m/>
    <m/>
    <s v="Los indicadores no sufrieron modificaciones."/>
    <x v="1"/>
    <s v="La iniciativa solo tuvo variaciones considerables en los plazos estipulados en la recomendación. "/>
    <s v="LUIS SOTO FUENTES"/>
    <s v="SEREMI DE DESARROLLO SOCIAL REGION DE LOS RIOS"/>
    <s v="FERNANDA MATURANA DIAZ"/>
    <s v="DEPARTAMENTO DE ESTUDIOS - MDS"/>
  </r>
  <r>
    <s v="30469835-0"/>
    <s v="CONSTRUCCION SALA CUNA Y JARDIN INFANTIL ALONSO DE ERCILLA, LONCOCHE"/>
    <x v="5"/>
    <x v="5"/>
    <s v="CAUTIN"/>
    <s v="LONCOCHE"/>
    <s v="9 - REGION DE LA ARAUCANIA"/>
    <x v="5"/>
    <x v="5"/>
    <x v="6"/>
    <x v="0"/>
    <x v="0"/>
    <s v="JUNTA NACIONAL DE JARDINES INFANTILES"/>
    <s v="MINISTERIO DE EDUCACION"/>
    <s v="MINISTERIO"/>
    <s v="FINALIZADO"/>
    <x v="0"/>
    <s v="PERFIL"/>
    <s v="LA EDUCACIÓN INICIAL ES LA BASE PARA EL DESARROLLO PSICOMOTOR Y COGNITIVO DE LOS NIÑOS EN DESARROLLO. LO ANTERIOR GENERA LA NECESIDAD DE AMPLIAR LA COBERTURA DE SALAS CUNAS Y JARDINES INFANTILES DE MANERA DE POSIBILITAR EL ACCESO A TODA LA POBLACIÓN QUE REQUIERA ATENCIÓN EN LA COMUNA DE LONCOCHE."/>
    <s v="EL PROYECTO PRESENTADO CONSIDERA LA CONSTRUCCIÓN DE 2 SALA CUNA Y 2 NIVEL MEDIO CON CAPACIDAD PARA 20 LACTANTES Y 28 PÁRVULOS CADA UNO: ENTREGANDO UN TOTAL DE COBERTURA DE 96 NIÑOS Y NIÑAS. SE PROPONE LA CONSTRUCCIÓN DE INFRAESTRUCTURA DE 908,06 M2 Y  ADEMÁS SE CONSIDERA EN EL PROGRAMA ARQUITECTÓNICO  2 SALAS CUNA, 2 NIVELES MEDIOS, 4 SALAS DE MUDAS Y HÁBITOS HIGIÉNICOS, 2 SALAS DE EXPANSIÓN, 2 OFICINAS, 1 HALL DE ESPER, 1 SALAS MULTIUSO DOCENTE, 1 COMUNITARIA Y 1 DE AMAMANTAMIENTO.  BAÑOS (DOCENTE, PERSONAL DE SERVICIO, ACCESIBLE) BODEGAS, GUARDACOCHE, COCINA. ÁREA SUCIA-ÁREA LIMPIA, ÁREA OPERACIONES PRELIMINARES, COCINA DE LECHE, ÁREA DE CALDERAS, PATIO CERRADO Y CIRCULACIONES Y MUROS._x000a_ADEMAS SE CONSULTA EL ESTUDIO DE LAS SIGUIENTES ESPECIALIDADES: TOPOGRAFÍA, MECÁNICA DE SUELOS, PROYECTO DE INGENIERÍAS, PROYECTO DE ARQUITECTURA DEFINITIVO, Y REVISORES INDEPENDIENTES DE PROYECTOS DE ESTRUCTURAS, EFICIENCIA ENERGÉTICA."/>
    <n v="96"/>
    <s v=" "/>
    <s v=" "/>
    <s v=" "/>
    <n v="2"/>
    <n v="13"/>
    <s v="Sin observaciones"/>
    <n v="550"/>
    <n v="2"/>
    <n v="8"/>
    <s v="gran compra"/>
    <n v="300"/>
    <n v="2"/>
    <n v="8"/>
    <s v="Gran compra"/>
    <n v="300"/>
    <m/>
    <m/>
    <m/>
    <m/>
    <m/>
    <m/>
    <m/>
    <m/>
    <n v="7"/>
    <n v="12"/>
    <s v="Sin observaciones"/>
    <n v="71.428571428571416"/>
    <s v="Variación del 50% al 100%"/>
    <s v="Sin información "/>
    <s v="Sin información "/>
    <m/>
    <m/>
    <m/>
    <m/>
    <m/>
    <m/>
    <m/>
    <m/>
    <n v="1"/>
    <n v="8"/>
    <s v="Permiso edificacion"/>
    <n v="700"/>
    <n v="10"/>
    <n v="10"/>
    <n v="21"/>
    <n v="26"/>
    <n v="5"/>
    <s v="Sin observaciones"/>
    <n v="110.00000000000001"/>
    <n v="160"/>
    <s v="La mayor variación se da en el ítem Otros Gastos y hacen referencia con el permiso de edificación. No se cuenta mayor información al respecto. "/>
    <s v="Variación &gt; al 100%"/>
    <s v="Tres años"/>
    <s v="27/06/2017"/>
    <n v="1073472"/>
    <n v="0"/>
    <n v="1073472"/>
    <n v="907398"/>
    <n v="166074"/>
    <s v="Sin Observaciones"/>
    <s v="BIP &gt; SIGFE"/>
    <x v="1"/>
    <n v="908"/>
    <n v="923"/>
    <n v="101.65198237885463"/>
    <s v="Sin Observaciones"/>
    <s v="La institución técnica no entrega antecedentes que justifiquen el incremento de la magnitud."/>
    <x v="0"/>
    <s v="Sin Observaciones"/>
    <s v="23/08/2018"/>
    <s v="Sin Observaciones"/>
    <s v="15/06/2018"/>
    <s v="SI"/>
    <s v="11/03/2019"/>
    <s v="Sin Observaciones"/>
    <s v=""/>
    <x v="0"/>
    <s v=""/>
    <s v="PEDRO JAVIER CORNEJO MUÑOZ"/>
    <x v="116"/>
    <s v=" "/>
    <s v=""/>
    <s v=" "/>
    <s v=""/>
    <s v="08/08/2016"/>
    <s v="11/01/2017"/>
    <n v="156"/>
    <s v="23/02/2017"/>
    <n v="43"/>
    <s v="NA"/>
    <n v="0"/>
    <s v="23/06/2017"/>
    <n v="120"/>
    <s v="23/06/2017"/>
    <n v="120"/>
    <s v="27/06/2017"/>
    <n v="4"/>
    <s v="01/08/2017"/>
    <n v="35"/>
    <n v="358"/>
    <n v="202"/>
    <s v="Sin observaciones"/>
    <s v="Contrato a suma alzada y serie de precios unitarios sin reajuste"/>
    <n v="1"/>
    <s v=""/>
    <s v=""/>
    <s v=""/>
    <s v=""/>
    <s v=""/>
    <s v=""/>
    <s v="SI"/>
    <s v="SERVICIO"/>
    <s v="proyecto meta presidencial Junji (jardines infantiles)."/>
    <n v="39332"/>
    <n v="28737"/>
    <n v="722"/>
    <n v="0"/>
    <n v="0"/>
    <n v="877659"/>
    <n v="0"/>
    <n v="0"/>
    <n v="1540"/>
    <n v="0"/>
    <n v="947990"/>
    <n v="43135"/>
    <n v="31515"/>
    <n v="791"/>
    <n v="0"/>
    <n v="0"/>
    <n v="962525"/>
    <n v="0"/>
    <n v="0"/>
    <n v="1688"/>
    <n v="0"/>
    <n v="1039654"/>
    <s v="Sin observaciones"/>
    <n v="57791"/>
    <n v="8514"/>
    <n v="784"/>
    <n v="0"/>
    <n v="0"/>
    <n v="848403"/>
    <n v="0"/>
    <n v="0"/>
    <n v="1204"/>
    <n v="0"/>
    <n v="916696"/>
    <s v="Sin observaciones"/>
    <n v="57791"/>
    <n v="8514"/>
    <n v="784"/>
    <n v="0"/>
    <n v="0"/>
    <n v="906198"/>
    <n v="0"/>
    <n v="0"/>
    <n v="1540"/>
    <n v="0"/>
    <n v="974827"/>
    <s v="Sin observaciones"/>
    <n v="67429"/>
    <x v="0"/>
    <n v="57790"/>
    <n v="0"/>
    <n v="0"/>
    <n v="0"/>
    <n v="0"/>
    <n v="848404"/>
    <n v="0"/>
    <n v="0"/>
    <n v="1204"/>
    <n v="0"/>
    <n v="907398"/>
    <n v="58978"/>
    <n v="0"/>
    <n v="0"/>
    <n v="0"/>
    <n v="0"/>
    <n v="861346"/>
    <n v="0"/>
    <n v="0"/>
    <n v="1235"/>
    <n v="0"/>
    <n v="921559"/>
    <s v="Sin observaciones"/>
    <n v="46490"/>
    <n v="33967"/>
    <n v="853"/>
    <n v="0"/>
    <n v="0"/>
    <n v="1037399"/>
    <n v="0"/>
    <n v="0"/>
    <n v="1819"/>
    <n v="0"/>
    <n v="1120528"/>
    <n v="0"/>
    <n v="59294"/>
    <n v="8514"/>
    <n v="784"/>
    <n v="0"/>
    <n v="0"/>
    <n v="929760"/>
    <n v="0"/>
    <n v="0"/>
    <n v="1580"/>
    <n v="0"/>
    <n v="999932"/>
    <n v="58979"/>
    <n v="8514"/>
    <n v="784"/>
    <n v="0"/>
    <n v="0"/>
    <n v="1027023"/>
    <n v="0"/>
    <n v="0"/>
    <n v="1235"/>
    <n v="0"/>
    <n v="1096535"/>
    <n v="-10.76242628475147"/>
    <n v="-2.1412227092941882"/>
    <n v="-1.0001937538015704"/>
    <n v="9.6609569450722752"/>
    <m/>
    <n v="1188.011917659805"/>
    <n v="1112.7009750812567"/>
    <s v="No se cuentan con mayores antecedentes acerca de la variación del monto recomendado con respecto al monto contratado. Tampoco de por que  los costos reale superan a los contratados."/>
    <s v="Variación de 0 a +-10%"/>
    <s v="Variación de 0 a +-10%"/>
    <s v="Mediano"/>
    <s v="Grande"/>
    <s v="PEDRO JAVIER CORNEJO MUÑOZ"/>
    <x v="5"/>
    <s v=" "/>
    <s v=""/>
    <s v=" "/>
    <s v=""/>
    <s v="NO"/>
    <m/>
    <m/>
    <m/>
    <s v=" "/>
    <x v="1"/>
    <s v="NO"/>
    <m/>
    <m/>
    <m/>
    <m/>
    <s v="proyecto superó el 10% en sus costos (16%), debió reevaluarse pero no fue presentada al sistema nacional de inversiones."/>
    <x v="0"/>
    <s v="COSTO EQUIVALENTE POR PERSONA"/>
    <n v="2695"/>
    <n v="2695"/>
    <n v="0"/>
    <x v="1"/>
    <s v="VALOR ACTUALIZADO COSTOS INV. OPER. Y MANTEN."/>
    <n v="1904124"/>
    <n v="1904124"/>
    <n v="0"/>
    <s v="El valor de los indicadores corresponden a los mismos de la ficha IDI. No se cuenta con información suficiente para calcular el valor ex post de los  indicadores."/>
    <x v="2"/>
    <s v="El proyecto pertenece a la programa meta presidencial de jardines infantiles. Debió haberse reevaluado pero no fue presentado al sistema nacional de inversiones. No se cuenta con información respecto a las variaciones de plazos y costos."/>
    <s v="LEONARDO BONTES GUERRERO"/>
    <s v="SEREMI DE DESARROLLO SOCIAL REGION DE LA ARAUCANIA"/>
    <s v="FERNANDA MATURANA DIAZ"/>
    <s v="DEPARTAMENTO DE ESTUDIOS - MDS"/>
  </r>
  <r>
    <s v="30132829-0"/>
    <s v="MEJORAMIENTO PASEO CÍVICO ALEJANDRO GUZMÁN, COM EL BOSQUE, ETAPA 1"/>
    <x v="1"/>
    <x v="1"/>
    <s v="SANTIAGO"/>
    <s v="EL BOSQUE"/>
    <s v="13 - REGION METROPOLITANA DE SANTIAGO"/>
    <x v="4"/>
    <x v="4"/>
    <x v="5"/>
    <x v="0"/>
    <x v="0"/>
    <s v="SERVICIO VIVIENDA Y URBANIZACION REGION METROPOLITANA DE SANTIAGO"/>
    <s v="MINISTERIO DE VIVIENDA Y URBANISMO"/>
    <s v="MINISTERIO"/>
    <s v="FINALIZADO"/>
    <x v="2"/>
    <s v="DISEÑO"/>
    <s v="LA NECESIDAD DE OTORGAR A LOS HABITANTES DE LA COMUNA EL BOSQUE, UN ESPACIO PÚBLICO QUE PERMITA ESTABLECER UN SOPORTE URBANO PARA SU RELACIÓN CON LOS SERVICIOS COMUNALES, CONECTAR VÍAS ESTRUCTURANTES Y ÁREAS VERDES, Y PERMITIR LA INTERACCIÓN Y ENCUENTRO SOCIAL Y CIUDADANO. "/>
    <s v="LA PRIMERA ETAPA DE ESTE PROYECTO SE LOCALIZA EN AVENIDA ALEJANDRO GUZMÁN ENTRE AVDA. PADRE HURTADO Y AVDA. JULIO COVARRUBIAS,  ESTE TRAMO CONSIDERA LA INVERSIÓN EN VEREDAS Y PLATABANDAS CON CARACTERÍSTICAS DE CONECTIVIDAD DE SERVICIOS PÚBLICOS CON UN PERFIL CÍVICO.  _x000a_EL PROGRAMA ARQUITECTÓNICO CONSISTIRÁ EN GENERAR 917 M2  CIRCULACIONES CON BALDOSAS MICRO VIBRADAS, 2076 VEREDAS DE HORMIGÓN QUE INCLUIRÁ 901 M2 DE CARPETAS DE HORMIGÓN REFORZADO EN ACCESO VEHICULARES, LA INSTALACIÓN DE 119 BANCAS QUE CONFORMARAN LAS ZONAS DE PERMANENCIAS,  6 BASUREROS, 10 BICICLETEROS, 18 SEGREGADORES, OBRAS DE PAISAJISMO QUE INCLUIRÁN 778 M2 CUBRESUELOS, 7.599 ARBUSTOS Y 81 ÁRBOLES, JUNTO A UN PROYECTO ELÉCTRICO QUE COMPRENDERÁ 48 LUMINARIAS CON EFICIENCIA ENERGÉTICA."/>
    <n v="0"/>
    <s v="FONDO CONCURSABLE ESPACIOS PUBLICOS"/>
    <s v=" "/>
    <s v=" "/>
    <n v="9"/>
    <n v="0"/>
    <s v="Los recursos correspondientes al Ítem Consultoría ($24.399.000.-) no fueron utilizados. Estos, en general, corresponden a recursos que se podrían disponer para contratar un AITO. Sin embargo, por la envergadura y características del proyecto, no se consideró necesario. _x000a_Estos fueron devueltos previo al cierre del año 2017, que es cuando se contrató la licitación pública de las obras."/>
    <n v="-100"/>
    <m/>
    <m/>
    <m/>
    <m/>
    <m/>
    <m/>
    <s v=""/>
    <m/>
    <m/>
    <m/>
    <m/>
    <m/>
    <n v="2"/>
    <n v="8"/>
    <s v="Ambos aumentos de plazo se generaron mediante Resoluciones de la Dirección de este Servicio (SERVIU)"/>
    <n v="300"/>
    <n v="9"/>
    <n v="11"/>
    <s v="Plazo recomendado = Plazo Original de Contrato_x000a_Plazo Real = Plazo Original + aumentos de plazo + plazo otorgado por la Comisión Receptora"/>
    <n v="22.222222222222232"/>
    <s v="Variación de 0 a 30%"/>
    <n v="2"/>
    <n v="65"/>
    <m/>
    <m/>
    <m/>
    <m/>
    <m/>
    <m/>
    <m/>
    <m/>
    <n v="1"/>
    <n v="0"/>
    <s v="Existieron dos aumentos de plazo de 45 y 20 días (total 65 días corridos), más 15 días que otorga la comisión receptora de obras para subsanar las observaciones._x000a_Los Aumentos de plazo obedecieron a Modificaciones introducidas por unidades de la municipalidad de El Bosque en cuanto a alterar el paisajismo propuesto para mantener ciertas especies como introducir otras. Además, parte de este aumento de plazo también es producto del retraso de los vistos buenos necesarios en las obras de pavimentación por parte de la SDPOV, previo al inicio de cada partida de ese rubro."/>
    <n v="-100"/>
    <n v="12"/>
    <n v="12"/>
    <n v="15"/>
    <n v="16"/>
    <n v="1"/>
    <s v=""/>
    <n v="25"/>
    <n v="33.333333333333329"/>
    <s v="El proyecto se ejecutó en un plazo total de 15 meses, un 25% sobre el plazo total originalmente recomendado.  El ítem obras civiles presentó aumentos de plazos que totalizaron 65 días adicionales debido a tardanza designación ITO de pavimentación, paralización obras paisajismo, y modificaciones en  las veredas de los paraderos del Transantiago. _x000a_No se da cuenta del plazo real experimentado por el ítem consultorías, entendido como apoyo a la inspección técnica de obra (AITO). Como se verá en lo referido a Gastos, este ítem solicitado tampoco presenta información asociada, lo que resulta extraño dado que por parte de la institución técnica se argumentó la necesidad de la inclusión de este ítem considerando la escasez de profesionales disponibles en Serviu y, por lo tanto, la necesidad de contratar un profesional para estos efectos."/>
    <s v="Variación de 30% al 50%"/>
    <s v="Dos Años"/>
    <s v="29/08/2017"/>
    <n v="529891"/>
    <n v="1000"/>
    <n v="530891"/>
    <n v="531461"/>
    <n v="-570"/>
    <s v="Monto de contrato de Obras: $543.082.520."/>
    <s v="BIP &lt; SIGFE"/>
    <x v="2"/>
    <n v="8246"/>
    <n v="8246"/>
    <n v="100"/>
    <s v="No tuvo aumentos de obras ni modificaciones de montos."/>
    <s v="No hubo variación alguna en las magnitudes estimadas al momento de la postulación y lo ejecutado."/>
    <x v="2"/>
    <s v="Observaciones menores y se otorga un plazo adicional para subsanarlos."/>
    <s v="25/06/2018"/>
    <s v="Se recepciona el proyecto sin observaciones."/>
    <s v="10/07/2018"/>
    <s v="SI"/>
    <s v="10/07/2018"/>
    <s v="Que le Municipio no estuviese realizando la limpieza y mantención adecuada en el área de proyecto. "/>
    <s v=""/>
    <x v="0"/>
    <s v="Las negativas son la complejidad de trabajar en sectores con mucha actividad peatonal, comercial, por ser el sector en que se emplaza la Municipalidad, el Registro Civil, Cuerpo de Bomberos, diversos paraderos de transporte público, centros de eventos locales, ferias y otras reparticiones. Además de lo poco espacioso de los bandejones a intervenir."/>
    <s v="DANIELA  UMAÑA VALENZUELA"/>
    <x v="128"/>
    <s v=" "/>
    <s v=""/>
    <s v=" "/>
    <s v=""/>
    <s v="21/12/2016"/>
    <s v="21/12/2016"/>
    <n v="0"/>
    <s v="17/02/2017"/>
    <n v="58"/>
    <s v="01/04/2017"/>
    <n v="43"/>
    <s v="29/05/2017"/>
    <n v="58"/>
    <s v="29/05/2017"/>
    <n v="58"/>
    <s v="29/08/2017"/>
    <n v="92"/>
    <s v="01/10/2017"/>
    <n v="33"/>
    <n v="284"/>
    <n v="284"/>
    <s v="La primera asignación presupuestaria tiene fecha 17/02/2017, se ingresó al sistema la fecha de Toma Razón de Contraloría, el día 10-03-2017._x000a_En el punto 5 y 6 el BIP solicita la fecha de inicio pero no pide la fecha del contrato, es por eso de la diferencia."/>
    <s v="A SUMA ALZADA SIN REAJUSTE"/>
    <n v="1"/>
    <s v=""/>
    <s v=""/>
    <s v=""/>
    <s v=""/>
    <s v="SI"/>
    <s v="SERVICIO"/>
    <s v="SI"/>
    <s v="SERVICIO"/>
    <s v="Esta iniciativa forma parte del Programa Concursable de Espacios Públicos del Ministerio de Vivienda, programa al que la iniciativa ingresó primero a la etapa de diseño (año 2013), para luego, una vez concluída esta etapa y obtenidos los productos del diseño definitivo, se efectúo la solicitud para la etapa siguiente, correspondiente a ejecución (ingresando al SNI el 09/08/2016)."/>
    <n v="25632"/>
    <n v="0"/>
    <n v="0"/>
    <n v="0"/>
    <n v="3151"/>
    <n v="596847"/>
    <n v="0"/>
    <n v="0"/>
    <n v="251"/>
    <n v="0"/>
    <n v="625881"/>
    <n v="25632"/>
    <n v="0"/>
    <n v="0"/>
    <n v="0"/>
    <n v="3151"/>
    <n v="596847"/>
    <n v="0"/>
    <n v="0"/>
    <n v="251"/>
    <n v="0"/>
    <n v="625881"/>
    <s v="Si bien la iniciativa contemplaba Consultorias y Otros Gastos, no fue necesario licitarlos."/>
    <n v="0"/>
    <n v="0"/>
    <n v="0"/>
    <n v="0"/>
    <n v="1000"/>
    <n v="530460"/>
    <n v="0"/>
    <n v="0"/>
    <n v="0"/>
    <n v="0"/>
    <n v="531460"/>
    <s v="El contrato 92 del 29-05-2017 fue por $543.082.520.- incluidos $3.000.000 de valores pro forma , la diferencia se debe a que en el BIP se ingreso el monto del contrato sin incluir el valor pro forma._x000a_Por resolución 5231 del 23.10.2018, se desglosa y se liberan $12.622.123.- del contrato original."/>
    <n v="0"/>
    <n v="0"/>
    <n v="0"/>
    <n v="0"/>
    <n v="1000"/>
    <n v="529891"/>
    <n v="0"/>
    <n v="0"/>
    <n v="0"/>
    <n v="0"/>
    <n v="530891"/>
    <s v="El primer gasto administrativo se origino en abril del 2017 pro M$237., y el último e diciembre 2017 por M$763.-_x000a_Las obras civiles comenzaron su gasto en el mes de octubre del año 2017 y finalizaron en el mes de julio del 2018."/>
    <n v="-570"/>
    <x v="2"/>
    <n v="0"/>
    <n v="0"/>
    <n v="0"/>
    <n v="0"/>
    <n v="1000"/>
    <n v="530461"/>
    <n v="0"/>
    <n v="0"/>
    <n v="0"/>
    <n v="0"/>
    <n v="531461"/>
    <n v="0"/>
    <n v="0"/>
    <n v="0"/>
    <n v="0"/>
    <n v="1026"/>
    <n v="536799"/>
    <n v="0"/>
    <n v="0"/>
    <n v="0"/>
    <n v="0"/>
    <n v="537825"/>
    <s v="Este proyecto tuvo una buena ejecución presupuestaria, las modificaciones efectuadas fueron de un 2%, no teniendo inconvenientes con lo aprobado en la ficha IDI."/>
    <n v="26298"/>
    <n v="0"/>
    <n v="0"/>
    <n v="0"/>
    <n v="3233"/>
    <n v="612365"/>
    <n v="0"/>
    <n v="0"/>
    <n v="258"/>
    <n v="0"/>
    <n v="642154"/>
    <n v="0"/>
    <n v="0"/>
    <n v="0"/>
    <n v="0"/>
    <n v="0"/>
    <n v="1026"/>
    <n v="554126"/>
    <n v="0"/>
    <n v="0"/>
    <n v="0"/>
    <n v="0"/>
    <n v="555152"/>
    <n v="0"/>
    <n v="0"/>
    <n v="0"/>
    <n v="0"/>
    <n v="1026"/>
    <n v="536229"/>
    <n v="0"/>
    <n v="0"/>
    <n v="0"/>
    <n v="0"/>
    <n v="537255"/>
    <n v="-13.548463452692038"/>
    <n v="-16.33548961775524"/>
    <n v="-12.433107705371793"/>
    <n v="-3.2238017696054388"/>
    <m/>
    <n v="65.153407712830457"/>
    <n v="65.02898374969682"/>
    <s v="Se constata que la iniciativa fue contratada por un monto menor a los originalmente recomendado para los dos ítems informados (Gastos Administrativos y Obras Civiles). En general, se observa que el proyecto fue contratado por un monto que es 13,55% menor a lo que se recomendó, e incluso resulta ser en términos reales un 16,34% menor.  Tal situación podría ser explicada, eventualmente, por una sobreestimación de los costos del proyecto. De cualquier forma, la situación descrita indicaría que el proyecto ha sido eficiente y eficaz, en cuanto a que alcanzado los objetivos planteados con una utilización correcta de los recursos asignados._x000a_El proyecto no tuvo reevaluaciones ni modificaciones inferiores al 10%."/>
    <s v="Variación entre el -10% al -20%"/>
    <s v="Variación entre el -10% al -20%"/>
    <s v="Mediano"/>
    <s v="Mediano"/>
    <s v="CARMEN GLORIA GONZALEZ ORELLANA"/>
    <x v="25"/>
    <s v=" "/>
    <s v=""/>
    <s v=" "/>
    <s v=""/>
    <s v="NO"/>
    <m/>
    <m/>
    <m/>
    <s v=" "/>
    <x v="1"/>
    <s v="NO"/>
    <m/>
    <m/>
    <m/>
    <m/>
    <s v="De acuerdo a la información proporcionada, y a los datos que se manejan, el proyecto no experimentó reevaluaciones durante su ejecución."/>
    <x v="0"/>
    <s v="COSTO ANUAL EQUIVALENTE"/>
    <n v="83959"/>
    <n v="53612"/>
    <n v="-36.145023166069159"/>
    <x v="0"/>
    <s v=""/>
    <m/>
    <m/>
    <m/>
    <s v="Claramente el indicador actualizado de costo eficiencia (CAE M$ 53.612) resulta ser más bajo que el estimado al momento del análisis y posterior recomendación (M$ 83.959), por cuanto el costo real del proyecto resultó ser 20.36% menor al considerado en la evaluación."/>
    <x v="1"/>
    <s v="De la información recopilada es posible concluir que se debe reconsiderar la inclusión del ítem Consultorías, entendido como asesoría a la inspección técnica, en términos de su real necesidad para la ejecución de este tipo de proyectos. Al momento de la solicitud y recomendación, la institución técnica argumentó la necesidad de la inclusión de este ítem considerando la escasez de profesionales disponibles en Serviu. Es extraño entonces que luego, al constatar los gatos efectivos de la IDI, este ítem no aparezca con gasto asociado, denotando en definitiva que no se utilizaron recursos para estos efectos. _x000a_El proyecto se ejecutó en un plazo total de 15 meses, un 25% sobre el plazo total originalmente recomendado.  El ítem obras civiles presentó aumentos de plazos que totalizaron 65 días adicionales debido a tardanza designación ITO de pavimentación, paralización obras paisajismo, y modificaciones en  las veredas de los paraderos del Transantiago.  _x000a_En relación a los costos, estos fueron levemente inferiores a los recomendados, producto de que los contratos se ejecutaron por montos inferiores a los licitados, por lo que se sugiere que existió unas sobrestimación de costos en la etapa de diseño. El proyecto no tuvo reevaluación ni modificaciones inferiores al 10%._x000a_Asociado a lo anteriormente mencionado, y consecuencia de ello, el indicador actualizado de costo eficiencia (CAE M$ 53.612) resulta ser más bajo que el estimado al momento del análisis y posterior recomendación (M$ 83.959)._x000a_La magnitud del proyecto se mantuvo invariable, construyéndose los 8246 metros cuadrados de paseo cívico estipulados originalmente. "/>
    <s v="FABIAN SOLIS ESCOBAR"/>
    <s v="SEREMI DE DESARROLLO SOCIAL REGION METROPOLITANA DE SANTIAGO"/>
    <s v="LOURDES VELEZ"/>
    <s v="DEPARTAMENTO DE ESTUDIOS - MDS"/>
  </r>
  <r>
    <s v="30431876-0"/>
    <s v="CONSTRUCCION SISTEMA DE AGUA POTABLE RURAL CERRO NEGRO"/>
    <x v="14"/>
    <x v="14"/>
    <s v="COYHAIQUE"/>
    <s v="COYHAIQUE"/>
    <s v="11 - REGION DE AISEN DEL GENERAL CARLOS IBAÑEZ DEL CAMPO"/>
    <x v="0"/>
    <x v="0"/>
    <x v="0"/>
    <x v="0"/>
    <x v="0"/>
    <s v="AGUA POTABLE RURAL"/>
    <s v="MINISTERIO DE OBRAS PUBLICAS"/>
    <s v="MINISTERIO"/>
    <s v="FINALIZADO"/>
    <x v="0"/>
    <s v="PERFIL"/>
    <s v="EL SECTOR NO POSEE UN SISTEMA DE AGUA POTABLE AJUSTADO A LA NORMATIVA VIGENTE. SE ABASTECEN DE AGUA CRUDA A TRAVÉS DE SISTEMAS INDIVIDUALES Y COLECTIVOS, ADEMÁS DE TRANSPORTE DE AGUA POTABLE DESDE LA ZONA URBANA Y COMPRA A LA EMPRESA SANITARIA"/>
    <s v="OBRAS DE CAPTACIÓN QUE CONTEMPLAN LA CONSTRUCCIÓN DE CAPTACIÓN SUPERFICIAL Y CONEXIONES HIDRÁULICAS, LÍNEA DE ADUCCIÓN, CONSTRUCCIÓN DE SISTEMA DE TRATAMIENTO Y CASETA PARA EQUIPOS DE TRATAMIENTO Y DESINFECCIÓN. CONSTRUCCIÓN DE ESTANQUE DE REGULACIÓN N°1 CON V= 10 M3 Y N°2 CON V= 20 M3 INSTALACIÓN  DE RED DE DISTRIBUCIÓN CONFORMADA POR A APROXIMADAMENTE 11.410 M DE CAÑERÍA DE HDPE Y 336 M DE TUBERÍA DE ACERO GALVANIZADO, CONSTRUCCIÓN DE CÁMARA DE VÁLVULAS ACUARTELADORAS, REDUCTORAS DE PRESIÓN Y DESAGÜE. CONEXIÓN DE 96 ARRANQUES DOMICILIARIOS E INSTALACIÓN DE OBRAS ELÉCTRICAS PARA EL CORRECTO FUNCIONAMIENTO DEL SISTEMA DE APR."/>
    <n v="0"/>
    <s v="AGUA POTABLE RURAL"/>
    <s v=" "/>
    <s v=" "/>
    <n v="14"/>
    <n v="17"/>
    <s v="La consultora está asociada a la liquidación final del contrato de obras civiles. El contrato de obras civiles está con recepción provisional pero no cuenta con recepción definitiva."/>
    <n v="21.42857142857142"/>
    <m/>
    <m/>
    <m/>
    <m/>
    <m/>
    <m/>
    <s v=""/>
    <m/>
    <m/>
    <m/>
    <m/>
    <m/>
    <m/>
    <m/>
    <m/>
    <m/>
    <n v="14"/>
    <n v="17"/>
    <s v="Resolución 230 del 24.04.2018, aumento por 90 días, aumento de monto del contrato por M$58.935._x000a__x000a_ Resolución 617 del 31.08.2018, Aumento por 45 días._x000a__x000a_ Resolución 705 del 09.10.2018, aumento por 25 días._x000a__x000a_Causas: Aumento de las cantidades de obras contratadas: Ampliación de red, incorporación de nuevos beneficiarios. Lo que implicó aumento de volumen capacidad de equipos de filtración,  aumento volumen de estanque._x000a__x000a_Modificación trazado aducción (relieve altamente complejo),"/>
    <n v="21.42857142857142"/>
    <s v="Variación de 0 a 30%"/>
    <n v="3"/>
    <n v="160"/>
    <m/>
    <m/>
    <m/>
    <m/>
    <m/>
    <m/>
    <m/>
    <m/>
    <m/>
    <m/>
    <m/>
    <m/>
    <n v="14"/>
    <n v="14"/>
    <n v="17"/>
    <n v="17"/>
    <n v="0"/>
    <s v="Se explica en los aumentos de plazo de las obras civiles. Plazos que se requirieron por el aumento en las cantidades de obras y obras extraordinarias."/>
    <n v="21.42857142857142"/>
    <n v="21.42857142857142"/>
    <s v="El proyecto registró tres ampliaciones de plazo por 160 días adicionales a los 360 que contrataron.Estas aplicaciones fueron por la incorporación de 40 beneficiarios nuevos  que  surgieron entre la recomendación original y el transcurso de las  obra, los que se fueron informando durante las reuniones de participación ciudadana.."/>
    <s v="Variación de 0 a 30%"/>
    <s v="Dos Años"/>
    <s v="31/05/2017"/>
    <n v="1177411"/>
    <n v="0"/>
    <n v="1177411"/>
    <n v="1127263"/>
    <n v="50148"/>
    <s v="RES.DOH XI N° 256   _x0009_23-05-2017_x000a_INICIO OBRA:_x0009_24-05-2017_x0009__x000a_MONTO:_x0009_ $ 834.866.952 _x0009__x000a_PLAZO:_x0009_360_x0009_DÍAS_x000a__x0009__x0009__x000a_RES. DOH XI N° 345_x0009_       04-07-2017_x000a_AUMENTO CONTRATO:_x0009_ $ 0_x0009__x000a_NUEVO MONTO:_x0009_ $ 834.866.952 _x0009__x000a_AUMENTO PLAZO:_x0009_0_x0009_DÍAS_x000a_PLAZO:_x0009_360_x0009_DÍAS_x000a__x0009__x000a_RES.DOH XI N° 787_x0009_    07-12-2017_x000a_AUMENTO CONTRATO:_x0009_ $ 83.303.609 _x0009__x000a_NUEVO MONTO:_x0009_ $ 918.170.561 _x0009__x000a_AUMENTO PLAZO:_x0009_0_x0009_DÍAS_x000a_PLAZO:_x0009_360_x0009_DÍAS_x000a__x0009__x0009__x000a_RES.DOH XI N° 230_x0009_24-04-2018_x000a_AUMENTO CONTRATO:_x0009_ $ 58.934.279 _x0009__x000a_NUEVO MONTO:_x0009_ $ 977.104.840 _x0009__x000a_AUMENTO PLAZ0:_x0009_90_x0009_DÍAS_x000a_NUEVO PLAZO:_x0009_450_x0009_DÍAS_x0009__x000a__x0009__x0009__x000a_RES.DOH XI N°617_x0009_31-08-2018_x000a_AUMENTO CONTRATO:_x0009_ $ -   _x0009__x000a_NUEVO MONTO:_x0009_ $ 977.104.840 _x0009__x000a_AUMENTO PLAZO:_x0009_45_x0009_DÍAS_x000a_NUEVO PLAZO:_x0009_495_x0009_DÍAS_x000a__x0009__x000a_RES.DOH XI N°705_x0009_09-10-2018_x000a_AUMENTO CONTRATO:_x0009_ $ -   _x0009__x000a_NUEVO MONTO:_x0009_ $ 977.104.840 _x0009__x000a_AUMENTO PLAZ0:_x0009_25_x0009_DÍAS_x000a_NUEVO PLAZO:_x0009_520_x0009_DÍAS"/>
    <s v="BIP &gt; SIGFE"/>
    <x v="0"/>
    <n v="96"/>
    <n v="136"/>
    <n v="141.66666666666669"/>
    <s v="Aumento de viviendas entre la fecha de evaluación del proyecto y la fecha de ejecución del mismo."/>
    <s v="Se incorporaron 40 beneficiarios adicionales entre la  recomendación del proyecto y su total ejecución. Llegaron nuevos habitantes al lugar  que se  incorporaron al Comité y se planteò en las reuniones de participación  ciudadana.."/>
    <x v="0"/>
    <s v="Con Resolución DOH XI N° 41 del 29.01.2019 se aprobó acta de recepción provisional con reservas:_x000a__x000a_-Remates de hormigones en satélites de cámaras. repintado de anillos y tapas_x000a_-Limpieza de cámaras y tapas cámaras_x000a_-Eliminación de alambres para moldajes embebidos en el hormigón_x000a_-Biselado y remates de terminación en elementos de hormigón_x000a_-retiro de moldajes en algunos machones de llave de jardín y boca de desagües_x000a_-Repintado algunos sectores de estanque_x000a_-repintado algunas piezas metálicas_x000a_-Repintado tapas de pilones _x000a_-Limpieza cámaras pilones_x000a__x000a_Con Resolución DOH XI N° 145 del 26.03.2019, se aprobó el acta de recepción provisional sin observaciones. El proyecto entró en operación  con fecha 25.10.2018. "/>
    <s v="26/03/2019"/>
    <s v="Se está a la espera del nombramiento de la comisión para efectuar la recepción definitiva."/>
    <s v=""/>
    <s v="SI"/>
    <s v="25/10/2018"/>
    <s v="El proyecto se encuentra operando normalmente"/>
    <s v=""/>
    <x v="0"/>
    <s v="Aspecto negativo: Al existir redes particulares de agua potable (generalmente de plansa instaladas a poca profundidad), se generaron roturas a causa del proyecto de instalación de servicio._x000a__x000a_Nota: En los contratos de ejecución se contemplan tres reuniones con las comunidades (Reuniones de participación ciudadana al inicio, durante el desarrollo y al término del contrato), En esta instancia existe mucha presión de la comunidad, nuevos actores, y en particular de la directiva del comité APR,  por incorporar las nuevas viviendas del sector."/>
    <s v="PABLO ROJAS OJEDA"/>
    <x v="106"/>
    <s v=" "/>
    <s v=""/>
    <s v="LOURDES VELEZ"/>
    <s v="DEPARTAMENTO DE ESTUDIOS - MDS"/>
    <s v="13/07/2016"/>
    <s v="28/11/2016"/>
    <n v="138"/>
    <s v="27/12/2016"/>
    <n v="29"/>
    <s v="NA"/>
    <n v="0"/>
    <s v="23/05/2019"/>
    <n v="877"/>
    <s v="23/05/2019"/>
    <n v="877"/>
    <s v="31/05/2019"/>
    <n v="8"/>
    <s v="06/07/2019"/>
    <n v="36"/>
    <n v="1088"/>
    <n v="950"/>
    <s v="Entrega de terreno: Debe estar tramitada la protocolización de la resolución que adjudica, las boletas de garantía y seguros."/>
    <s v="A SUMA ALZADA SIN REAJUSTE"/>
    <n v="1"/>
    <s v=""/>
    <s v=""/>
    <s v=""/>
    <s v=""/>
    <s v="NO"/>
    <s v="SERVICIO"/>
    <s v="SI"/>
    <s v="SERVICIO"/>
    <s v="Proyecto ingresa con estudio de preinversiòn y diseño ejecutado por parte de  la D.O.H., directamente a etapa de Ejecución."/>
    <n v="200319"/>
    <n v="0"/>
    <n v="0"/>
    <n v="0"/>
    <n v="0"/>
    <n v="977164"/>
    <n v="0"/>
    <n v="0"/>
    <n v="0"/>
    <n v="0"/>
    <n v="1177483"/>
    <n v="219690"/>
    <n v="0"/>
    <n v="0"/>
    <n v="0"/>
    <n v="0"/>
    <n v="1071652"/>
    <n v="0"/>
    <n v="0"/>
    <n v="0"/>
    <n v="0"/>
    <n v="1291342"/>
    <s v="Financiamiento sectorial. Sin observaciones."/>
    <n v="200307"/>
    <n v="0"/>
    <n v="0"/>
    <n v="0"/>
    <n v="0"/>
    <n v="977105"/>
    <n v="0"/>
    <n v="0"/>
    <n v="0"/>
    <n v="0"/>
    <n v="1177412"/>
    <s v="OBRAS CIVILES_x0009__x0009__x000a__x0009__x0009__x000a_RES.DOH XI N°_x0009_256_x0009_23-05-2017_x000a_INICIO OBRA:_x0009_24-05-2017_x0009__x000a_MONTO:_x0009_ $ 834.866.952 _x0009__x000a_PLAZO:_x0009_360_x0009_DÍAS_x000a_FECHA TERMINO_x0009_18-05-2018_x0009__x000a__x0009__x0009__x000a_RES. DOH XI N°_x0009_345_x0009_04-07-2017_x000a_AUMENTO CONTRATO:_x0009_ $ -   _x0009__x000a_NUEVO MONTO:_x0009_ $ 834.866.952 _x0009__x000a_AUMENTO PLAZO:_x0009_0_x0009_DÍAS_x000a_PLAZO:_x0009_360_x0009_DÍAS_x000a_FECHA TERMINO_x0009_18-05-2018_x0009__x000a__x0009__x0009__x000a_RES.DOH XI N°_x0009_787_x0009_07-12-2017_x000a_AUMENTO CONTRATO:_x0009_ $ 83.303.609 _x0009__x000a_NUEVO MONTO:_x0009_ $ 918.170.561 _x0009__x000a_AUMENTO PLAZO:_x0009_0_x0009_DÍAS_x000a_PLAZO:_x0009_360_x0009_DÍAS_x000a_FECHA TERMINO_x0009_18-05-2018_x0009__x000a__x0009__x0009__x000a_RES.DOH XI N°_x0009_230_x0009_24-04-2018_x000a_AUMENTO CONTRATO:_x0009_ $ 58.934.279 _x0009__x000a_NUEVO MONTO:_x0009_ $ 977.104.840 _x0009__x000a_AUMENTO PLAZ0:_x0009_90_x0009_DÍAS_x000a_NUEVO PLAZO:_x0009_450_x0009_DÍAS_x000a_TÉRMINO:_x0009_16-08-2018_x0009__x000a__x0009__x0009__x000a_RES.DOH XI N°_x0009_617_x0009_31-08-2018_x000a_AUMENTO CONTRATO:_x0009_ $ -   _x0009__x000a_NUEVO MONTO:_x0009_ $ 977.104.840 _x0009__x000a_AUMENTO PLAZO:_x0009_45_x0009_DÍAS_x000a_NUEVO PLAZO:_x0009_495_x0009_DÍAS_x000a_TÉRMINO:_x0009_30-09-2018_x0009__x000a__x0009__x0009__x000a_RES.DOH XI N°_x0009_705_x0009_09-10-2018_x000a_AUMENTO CONTRATO:_x0009_ $ -   _x0009__x000a_NUEVO MONTO:_x0009_ $ 977.104.840 _x0009__x000a_AUMENTO PLAZ0:_x0009_25_x0009_DÍAS_x000a_NUEVO PLAZO:_x0009_520_x0009_DÍAS_x000a_TÉRMINO:_x0009_25-10-2018_x0009__x000a__x000a_ASESORÍA_x0009__x0009__x000a__x0009__x0009__x000a_RES.DOH XI N°_x0009_271_x0009_29-05-2017_x000a_INICIO OBRA:_x0009_24-05-2017_x0009__x000a_MONTO:_x0009_ $ 171.147.725 _x0009_ _x000a__x0009__x000a__x0009__x0009__x000a_RES.DOH XI N°_x0009_836_x0009_15-12-2017_x000a_AUMENTO DE MONTO:_x0009_ $ 17.077.240 _x0009__x000a_MONTO TOTAL:_x0009_ $ 188.224.965 _x0009_ _x000a__x000a__x0009__x0009__x000a_RES.DOH XI N°_x0009_245_x0009_26-04-2018_x000a_AUMENTO DE MONTO:_x0009_ $ 12.081.527 _x0009__x000a_MONTO TOTAL:_x0009_ $ 200.306.492"/>
    <n v="200307"/>
    <n v="0"/>
    <n v="0"/>
    <n v="0"/>
    <n v="0"/>
    <n v="977105"/>
    <n v="0"/>
    <n v="0"/>
    <n v="0"/>
    <n v="0"/>
    <n v="1177412"/>
    <s v=""/>
    <n v="50149"/>
    <x v="0"/>
    <n v="191775"/>
    <n v="0"/>
    <n v="0"/>
    <n v="0"/>
    <n v="0"/>
    <n v="935488"/>
    <n v="0"/>
    <n v="0"/>
    <n v="0"/>
    <n v="0"/>
    <n v="1127263"/>
    <n v="195155"/>
    <n v="0"/>
    <n v="0"/>
    <n v="0"/>
    <n v="0"/>
    <n v="952909"/>
    <n v="0"/>
    <n v="0"/>
    <n v="0"/>
    <n v="0"/>
    <n v="1148064"/>
    <s v="Positivas: fue posible incorporar nuevos beneficiarios en el desarrollo del proyecto que mejoraron los indicadores de evaluación."/>
    <n v="225402"/>
    <n v="0"/>
    <n v="0"/>
    <n v="0"/>
    <n v="0"/>
    <n v="1099516"/>
    <n v="0"/>
    <n v="0"/>
    <n v="0"/>
    <n v="0"/>
    <n v="1324918"/>
    <n v="0"/>
    <n v="205201"/>
    <n v="0"/>
    <n v="0"/>
    <n v="0"/>
    <n v="0"/>
    <n v="1000978"/>
    <n v="0"/>
    <n v="0"/>
    <n v="0"/>
    <n v="0"/>
    <n v="1206179"/>
    <n v="203686"/>
    <n v="0"/>
    <n v="0"/>
    <n v="0"/>
    <n v="0"/>
    <n v="994525"/>
    <n v="0"/>
    <n v="0"/>
    <n v="0"/>
    <n v="0"/>
    <n v="1198211"/>
    <n v="-8.9619885909920427"/>
    <n v="-9.5633843000095133"/>
    <n v="-9.5488378522913706"/>
    <n v="-0.66059846838653069"/>
    <m/>
    <n v="8810.375"/>
    <n v="7312.6838235294117"/>
    <s v="Los montos  contratados fueron inferiores producto de que la licitación fue por  una oferta menor la recomendada. _x000a_Durante la ejecución se efectuaron dos modificaciones de obra que resultaron en aumento de las cantidades de obras contratadas: Ampliación de red, incorporación de nuevos beneficiarios,  lo que implicó aumento de volumen capacidad de equipos de filtración,  aumento volumen de estanque, además de Modificación trazado aducción (relieve altamente complejo). Aún con estas modificaciones el costo real del proyecto se encuentra dentro del rango de variación considerado aceptable del +-10%  con relación al monto recomendado."/>
    <s v="Variación de 0 a +-10%"/>
    <s v="Variación de 0 a +-10%"/>
    <s v="Mediano"/>
    <s v="Grande"/>
    <s v="PABLO ROJAS OJEDA"/>
    <x v="29"/>
    <s v=" "/>
    <s v=""/>
    <s v="LOURDES VELEZ"/>
    <s v="DEPARTAMENTO DE ESTUDIOS - MDS"/>
    <s v="SI"/>
    <n v="1324916"/>
    <n v="142238"/>
    <n v="10.735623994275864"/>
    <s v="RES.DOH XI N° 787_x0009_    07-12-2017_x0009__x000a_AUMENTO CONTRATO:_x0009_$ 83.303.609_x0009__x000a_NUEVO MONTO:_x0009_$ 918.170.561_x0009__x000a_AUMENTO PLAZO:_x0009_0_x0009_DÍAS_x000a_PLAZO:_x0009_360_x0009_DÍAS_x000a__x0009__x0009__x000a_RES.DOH XI N° 230_x0009_24-04-2018_x0009__x000a_AUMENTO CONTRATO:_x0009_$ 58.934.279_x0009__x000a_NUEVO MONTO:_x0009_$ 977.104.840_x0009__x000a_AUMENTO PLAZ0:_x0009_90_x0009_DÍAS_x000a_NUEVO PLAZO:_x0009_450_x0009_DÍAS"/>
    <x v="0"/>
    <s v="NO"/>
    <m/>
    <m/>
    <m/>
    <m/>
    <s v="El proyecto no tuvo reevaluaciones."/>
    <x v="0"/>
    <s v="VALOR ACTUALIZADO COSTOS INV. OPER. Y MANTEN."/>
    <n v="1073993"/>
    <n v="918982"/>
    <n v="-14.433148074521906"/>
    <x v="0"/>
    <s v="COSTO ANUAL EQUIVALENTE"/>
    <n v="93636"/>
    <n v="80114"/>
    <n v="-14.441026955444492"/>
    <s v="Como se cito anteriormente, las variaciones se deben  a la  inclusión de 40 nuevos beneficiarios. "/>
    <x v="0"/>
    <s v="teniendo en consideración  los datos aportados por la Institución Técnica y Financiera. ,el proyecto  en general cuenta con la  información necesaria para un análisis  ex post realista, quedando establecido  que se ejecutó por  un monto  menor al recomendado, considerando  incluso la  incorporación de más beneficiarios, con el incremento propio y natural del aumento de plazo requerido para la ejecución de las  nuevas  obras."/>
    <s v="CLAUDIO ENRIQUE VELASQUEZ OYARZO"/>
    <s v="SEREMI DE DESARROLLO SOCIAL REGION DE AISEN DEL GENERAL CARLOS IBAÑEZ DEL CAMPO"/>
    <s v="LOURDES VELEZ"/>
    <s v="DEPARTAMENTO DE ESTUDIOS - MDS"/>
  </r>
  <r>
    <s v="30482065-0"/>
    <s v="CONSTRUCCION BORDE COSTERO PARQUE URBANO CERRO LA VIRGEN TALTAL"/>
    <x v="10"/>
    <x v="10"/>
    <s v=""/>
    <s v=""/>
    <s v="2 - REGION DE ANTOFAGASTA"/>
    <x v="4"/>
    <x v="27"/>
    <x v="53"/>
    <x v="0"/>
    <x v="0"/>
    <s v="SERVICIO VIVIENDA Y URBANIZACION REGION DE ANTOFAGASTA"/>
    <s v="MINISTERIO DE VIVIENDA Y URBANISMO"/>
    <s v="MINISTERIO"/>
    <s v="FINALIZADO"/>
    <x v="0"/>
    <s v="PERFIL"/>
    <s v="LA INICIATIVA FORMA PARTE DEL PLAN URBANO ESTRATEGICO DE TALTAL, EL POLIGONO DE INTERVENCION CONSIDERA EL BORDE COSTERO Y EL SECTOR CERRO LA VIRGEN. EL PROYECTO SE SUSTENTA BAJO UN ENTORNO URBANO, PAISAJISTICO Y CULTURAL, COHERENTE CON LA IDEA CENTRAL DEL PLAN, QUE PROYECTA A TALTAL COMO UNA CIUDAD INTEGRADA, ATRACTIVA Y CON VALOR PATRIMONIAL."/>
    <s v="CORRESPONDE A LA ETAPA DE EJECUCION DE LA ZONA 2 (BORDE COSTERO), DEL PROYECTO META PRESIDENCIAL ENMARCADO EN EL PLAN CHILE AREA VERDE, DENOMINADO MEJORAMIENTO BORDE COSTERO Y PARQUE URBANO CERRO LA VIRGEN, TALTAL. EL DISEÑO DE ESTE ESPACIO PUBLICO, CONTRIBUYE A LA INTEGRACION URBANA DEL SECTOR CERRO LA VIRGEN, POR CUANTO LO ESTABLECE COMO UN ESPACIO MEDIADOR ENTRE LA SITUACION BORDE MAR Y BORDE CERRO, ADEMAS DE FORMALIZARSE COMO UN ARTICULADOR ENTRE EL NORTE Y EL SUR DE LA CIUDAD. ESTA INICIATIVA PROPORCIONARA UNA IMAGEN RENOVADA AL SECTOR, QUE LO IDENTIFICARA Y LO HARA ATRACTIVO PARA IMPULSAR EL TURISMO EN LA COMUNA. EL PROYECTO ABARCA UN AREA APROXIMADA DE 32.560 M2, DESDE LA PLAZA ACCESO HASTA EL MUELLE HISTORICO DE TALTAL, CONSOLIDANDO EL SECTOR DE BORDE COSTERO."/>
    <n v="11982"/>
    <s v=" "/>
    <s v=" "/>
    <s v=" "/>
    <n v="19"/>
    <n v="0"/>
    <s v="En los momentos en que la obra era contratada, el Ministerio de Vivienda modifica la modalidad de contratación de personal de inspección de apoyo, eliminando las contrataciones a honorarios por obra, motivo por el cual el Servicio debió asumir el costo de los servicios de inspección, lo que conllevo a no ejecutar los recursos de consultorías inicialmente programados, ya que resultaban insuficientes para una consultora externa.."/>
    <n v="-100"/>
    <m/>
    <m/>
    <m/>
    <m/>
    <m/>
    <m/>
    <s v=""/>
    <m/>
    <m/>
    <m/>
    <m/>
    <m/>
    <n v="26"/>
    <n v="8"/>
    <s v="El plazo de ejecución del ítem gastos administrativos es menor al estimado, al ajustarse al  plazo real de ejecución del proyecto."/>
    <n v="-69.230769230769226"/>
    <n v="24"/>
    <n v="16"/>
    <s v="El proyecto originalmente estaba considerado para ejecutar 11 has, sin embargo el proyecto fue dividido a fin de ejecutarse por etapas haciendo mas viable el financiamiento y el cumplimiento de las metas asociadas, abarcando la primera etapa 3..000 m², denominada Plaza de Acceso y  la segunda etapa 3,2 has.  objeto de evaluación. La  segunda etapa de ejecución de borde costero si bien tenia programada su ejecución en 12 meses sufrió las siguientes modificaciones que incrementaron el plazo final del proyecto:_x000a_1° Modif. Plazo aumenta 90 días ; Resol. 2744 de 07.09.2018 Motivo; Extensión de Plazo por Demoras en llegada de los recursos para autorizar e iniciar las obras asociadas a disminuciones, mayores obras y obras extraordinarias_x000a_2° Modif. Plazo aumenta 34 días; Resol. 3043 de 17.10.2018 Motivo; Aumento de Obras ( se ajusta número de partidas con el fin de; efectuar refuerzo de hormigón para colector sanitario, señalética instrucción en áreas de ejercicios, obras adicionales de hormigón, pavimentos de hormigón estampado, piedra, solerillas, vigas laminadas para sombreaderos, ejecución de un nuevo portal de hormigón, refuerzo para fundaciones de portales existente y estanque de hormigón armado para riego) -Disminución(se decide disminuir partidas a reales necesidades de las obras;  suprimiendo partidas de Hormigón estructural visto H-30 Cadenas de amarre sombreaderos-Separadores metálicos) y Obras Extraordinarias (Durante la ejecución se hacen necesarias obras adicionales que tiene relación con; Restauración muro mampostería existente, tratamiento unión junta muro mampostería existente y nuevo, encamisados provisorios para futura viviendas 3era etapa, arriostramiento provisorio pórtico, estructura metálica de refuerzo para portales y equipo de bombas)_x000a_Es importante señalar que se requiere a lo menos dos etapas mas para el término del programa  determinado para este parque."/>
    <n v="-33.333333333333336"/>
    <s v="Variación de -50% al -30%"/>
    <n v="2"/>
    <n v="124"/>
    <m/>
    <m/>
    <m/>
    <m/>
    <m/>
    <m/>
    <m/>
    <m/>
    <m/>
    <m/>
    <m/>
    <m/>
    <n v="26"/>
    <n v="26"/>
    <n v="16"/>
    <n v="16"/>
    <n v="0"/>
    <s v="El proyecto originalmente estaba considerado para ejecutar 11 hts, sin embargo el proyecto fue dividido a fin de ejecutarse por etapas haciendo mas viable el financiamiento y el cumplimiento de las metas asociadas, abarcando la última etapa 3,2 hts. A pesar de lo anterior la etapa de ejecución de borde costero si bien tenia programada su ejecución en 12 meses sufrió las siguientes modificaciones que incrementaron el plazo final del proyecto, no existiendo tiempos muertos:_x000a_-1° Extensión de Plazo por Demoras del nivel central de Minvu en la gestión de los recursos para autorizar e iniciar las obras asociadas a disminuciones, mayores obras y obras extraordinarias-1° Modif. Plazo; Resol. 2744 de 07.09.201._x000a_-2° Extensión de Plazo con motivo del desarrollo de aumento de obras, obras extraordinarias-2° Modif. Plazo; Resol. 3043 de 17.10.2018 Motivo; Aumento-Disminución y Obras Extraordinarias."/>
    <n v="-38.46153846153846"/>
    <n v="-38.46153846153846"/>
    <s v="La iniciativa de inversión se ejecuto dentro de los plazos programados y además presenta una disminución asociada a un trabajo más intensivo por parte de la empresa, disminuyendo los plazos totales en un -42,31% respecto al recomendado y considerando tiempos muertos. Los ítems Obras Civiles y Gastos Administrativos presentaron disminución respecto a los plazos recomendados, incluso no aplicándose los tiempos asociados a imprevistos definidos por parte de la Institución Técnica. _x000a_Respecto a la no ejecución de la Consultoria, esto se debió eventualmente a recursos insuficientes según lo que señala la Institución Técnica, por lo cual optaron por contratar con cargo a recursos ajenos al proyecto.  Esto último no procede, a contar con los procesos de reevaluación para estas eventualidades._x000a_Cabe mencionar que el proyecto esta siendo ejecutado por etapas y aún quedan dos por terminar. "/>
    <s v="Variación de -50% al -30%"/>
    <s v="Dos Años"/>
    <s v="08/09/2017"/>
    <n v="3881128"/>
    <n v="31430"/>
    <n v="3912558"/>
    <n v="2951302"/>
    <n v="961256"/>
    <s v="CONTRATO ORIGINAL OOCC_x0009_ $ 3.539.120.718  _x0009_RES. N°  032  DEL 25/07/2017         SOC. CONSTRUCTORA HERMANOS LTDA._x000a_OBRAS EXTRAORDINARIAS _x0009_ $       55.189.313 _x0009_RES. N°3043 DEL 17.10.2018           SOC. CONSTRUCTORA HERMANOS LTDA._x000a_AUMENTO DE OBRAS          _x0009_ $  286.768.661    _x0009_RES. N°3043 DEL 17.10.2018           SOC. CONSTRUCTORA HERMANOS LTDA._x000a_DISMINUCIÓN DE OBRA              $ 12.807.199_x000a_                                       TOTAL       $3.3881.078.692.-"/>
    <s v="BIP &gt; SIGFE"/>
    <x v="1"/>
    <n v="32560"/>
    <n v="35898"/>
    <n v="110.25184275184274"/>
    <s v="La diferencia entre la magnitud proyectada  y la real se debe a que esta incluye recepción plaza de acceso (3.338,20 mts2)  + Construcción Borde Costero Parque Urbano Cerro la Virgen ( 32.560 mts2) Se adjunta en archivos-Otros- Polígonos Plan Maestro Obras Cerro la Virgen"/>
    <s v="La diferencia de superficie obedece a que la recepción final considero obras que no eran inherentes a la asociativa recomendada y obedecían a un proyecto en paralelo."/>
    <x v="0"/>
    <s v="Comisión recibe obras con observaciones"/>
    <s v="17/12/2018"/>
    <s v="Fecha Recepción Municipal según Certificado DOM N° 003 del 02.05.2019"/>
    <s v="02/05/2019"/>
    <s v="SI"/>
    <s v="07/05/2019"/>
    <s v="Vandalismo asociado a destrucción del mobiliario existente, tales como postes de alumbrado, rayados menores muros)_x000a_Se trabaja la posibilidad de postular a un proyecto de mantención de parques con recursos FNDR,  inicialmente, para luego postular  al programa de  conservación de parques del MINVU. "/>
    <s v=""/>
    <x v="0"/>
    <s v="La estrategia de dividir el proyecto en etapas permitió una gestión mas fluida en términos de financiamiento Ministerial y una escala de intervención mas asequible para las empresas constructoras. En este sentido la construcción de la primera etapa de plaza de acceso de 3.338,20 m² permitió disponer rápidamente de una obra terminada y entregada a la comunidad a conformidad del Servicio y de las autoridades Municipales._x000a_La obra contó con un equipo de inspección técnica idóneo en el ámbito de espacios urbanos, en tanto la empresa constructora que se adjudico la obra contaba con experiencia en el tipo de requerimiento para el proyecto, entregando múltiples valores agregados como la gestión de personal  especializado en las diferentes especialidades que demandaban las obras. _x000a__x000a_Los obstáculos que presento la obra dicen relación con la demora en las respuestas del Municipio de la revisión y aprobación de los expedientes municipales que se tramitaron para efectos de los permisos y recepciones finales_x000a__x000a_Es importante señalar que  la tercera y cuarta etapa de este proyecto continua en desarrollo, postulando una tercera etapa al PEGIR 2020, y ver la forma de completar las 6, 7 Has programadas."/>
    <s v="CRISTINA JESUS GOMEZ MATUS"/>
    <x v="17"/>
    <s v=" "/>
    <s v=""/>
    <s v="LOURDES VELEZ"/>
    <s v="DEPARTAMENTO DE ESTUDIOS - MDS"/>
    <s v="06/04/2017"/>
    <s v="06/04/2017"/>
    <n v="0"/>
    <s v="17/05/2017"/>
    <n v="41"/>
    <s v="30/04/2018"/>
    <n v="348"/>
    <s v="25/07/2017"/>
    <m/>
    <s v="25/07/2017"/>
    <m/>
    <s v="08/09/2017"/>
    <n v="45"/>
    <s v="29/09/2017"/>
    <n v="21"/>
    <n v="176"/>
    <n v="176"/>
    <s v="Las Diferencias que se presentan entre la fecha de suscripción del contrato y la entrega de terreno, si bien no son significativas obedecen a  los tiempos que demoran los tramites de aprobación del respectivo contrato y que están dentro de los rangos de tiempo exigidos en las respectivas bases administrativas de contratos de construcción MINVU."/>
    <s v="A SUMA ALZADA SIN REAJUSTE"/>
    <n v="1"/>
    <s v=""/>
    <s v=""/>
    <s v=""/>
    <s v=""/>
    <s v="NO"/>
    <s v="SERVICIO"/>
    <s v="SI"/>
    <s v="SERVICIO"/>
    <s v="el diseño fue elaborado por el Minvu y el perfil de acuerdo a la metodología sectorial."/>
    <n v="34200"/>
    <n v="0"/>
    <n v="0"/>
    <n v="0"/>
    <n v="30880"/>
    <n v="4253789"/>
    <n v="0"/>
    <n v="0"/>
    <n v="0"/>
    <n v="0"/>
    <n v="4318869"/>
    <n v="34200"/>
    <n v="0"/>
    <n v="0"/>
    <n v="0"/>
    <n v="30880"/>
    <n v="4253789"/>
    <n v="0"/>
    <n v="0"/>
    <n v="0"/>
    <n v="0"/>
    <n v="4318869"/>
    <s v="Financiamiento 100% sectorial_x000a_En el cuadro anterior si bien describe ítem consultorías, este ítem solo fue programado sin embargo no fueron ejecutados dineros al financiarse con recursos del Ministerio- Subtitulo 21 personal."/>
    <n v="0"/>
    <n v="0"/>
    <n v="0"/>
    <n v="0"/>
    <n v="31430"/>
    <n v="3881079"/>
    <n v="0"/>
    <n v="0"/>
    <n v="0"/>
    <n v="0"/>
    <n v="3912509"/>
    <s v="El proyecto inicialmente fue formulado con gastos asociados a ítem Consultorías, sin embargo a partir del año 2017 los costos por servicios internos de inspección fueron asumidos con recursos ministeriales, motivo por el cual se decidió devolver la totalidad del dinero gestionado para el ítem consultorías del proyecto."/>
    <n v="0"/>
    <n v="0"/>
    <n v="0"/>
    <n v="0"/>
    <n v="31430"/>
    <n v="3881128"/>
    <n v="0"/>
    <n v="0"/>
    <n v="0"/>
    <n v="0"/>
    <n v="3912558"/>
    <s v="Por motivo citado anteriormente se suprime ítem consultorías dentro de historial de gastos del proyecto."/>
    <n v="961256"/>
    <x v="0"/>
    <n v="0"/>
    <n v="0"/>
    <n v="0"/>
    <n v="0"/>
    <n v="11476"/>
    <n v="2939826"/>
    <n v="0"/>
    <n v="0"/>
    <n v="0"/>
    <n v="0"/>
    <n v="2951302"/>
    <n v="0"/>
    <n v="0"/>
    <n v="0"/>
    <n v="0"/>
    <n v="11643"/>
    <n v="2947626"/>
    <n v="0"/>
    <n v="0"/>
    <n v="0"/>
    <n v="0"/>
    <n v="2959269"/>
    <s v="Existió una estrategia de dividir el proyecto en etapas y áreas de diseño, lo que permitió una gestión mas fluida en términos de financiamiento Ministerial y a una escala de intervención mas asequible para las empresas constructoras. Lo que también repercutió favorablemente en la gestión interna del Servicio, desde la etapa de licitación, lo que en suma llevo a ejecutar eficientemente los aspectos técnicos y financieros del proyecto. El contrato presento aumento de monto por M$329. 151.- no presento multas."/>
    <n v="35089"/>
    <n v="0"/>
    <n v="0"/>
    <n v="0"/>
    <n v="31683"/>
    <n v="4364390"/>
    <n v="0"/>
    <n v="0"/>
    <n v="0"/>
    <n v="0"/>
    <n v="4431162"/>
    <n v="0"/>
    <n v="0"/>
    <n v="0"/>
    <n v="0"/>
    <n v="0"/>
    <n v="31597"/>
    <n v="3973098"/>
    <n v="0"/>
    <n v="0"/>
    <n v="0"/>
    <n v="0"/>
    <n v="4004695"/>
    <n v="0"/>
    <n v="0"/>
    <n v="0"/>
    <n v="0"/>
    <n v="31597"/>
    <n v="3888928"/>
    <n v="0"/>
    <n v="0"/>
    <n v="0"/>
    <n v="0"/>
    <n v="3920525"/>
    <n v="-9.6242701124445436"/>
    <n v="-11.523771868417354"/>
    <n v="-10.894122660898775"/>
    <n v="-2.1017830321659936"/>
    <m/>
    <n v="109.21290879714748"/>
    <n v="108.33272048582094"/>
    <s v="Los montos recomendados y costos reales tuvieron una disminución del -8,97% y -10,89% respectivamente en relación a los montos recomendados. Si bien el proyecto tuvo una modificación inferior al 10%, rango considerado aceptable, consistentes en obras extraordinarios y aumentos de obras, los montos no superaron el original recomendado. Estas obras extraordinarias y aumentos de obra consistieron en restauración muros de mampostería, pavimentos de hormigón y refuerzo protecciones metálicas, principalmente. _x000a_El ítem Obras Civiles fue el que mayor disminución tuvo en comparación con el monto originalmente recomendado. _x000a_El ítem Consultorías no fue utilizado, si bien el proyecto inicialmente fue formulado con gastos asociados a este ítem, a partir del año 2017 los costos por servicios internos de inspección fueron asumidos con recursos ministeriales, motivo por el cual se decidió devolver la totalidad del dinero gestionado para el ítem consultorías del proyecto."/>
    <s v="Variación entre el -10% al -20%"/>
    <s v="Variación entre el -10% al -20%"/>
    <s v="Grande"/>
    <s v="Grande"/>
    <s v="MARTA VENEGAS HERRERA"/>
    <x v="11"/>
    <s v=" "/>
    <s v=""/>
    <s v="LOURDES VELEZ"/>
    <s v="DEPARTAMENTO DE ESTUDIOS - MDS"/>
    <s v="SI"/>
    <n v="4654831"/>
    <n v="341958"/>
    <n v="7.3463032277648752"/>
    <s v="EL PROYECTO NECESITO RECURSOS ADICIONALES EN ÍTEM OOCC POR LOS SIGUIENTES MOTIVOS (Moneda Año 2018); _x000a_-OBRAS EXTRAORDINARIAS $       55.189.313 RES. N°3043 DEL 17.10.2018 (Durante la ejecución se hacen necesarias obras adicionales que tiene relación con; Restauración muro mampostería existente, tratamiento unión junta muro mampostería existente y nuevo, encamisados provisorios para futura viviendas 3era etapa, arriostramiento provisorio pórtico, estructura metálica de refuerzo para portales y equipo de bombas)       _x000a_-AUMENTO DE OBRAS           $  286.768.661   RES. N°3043 DEL 17.10.2018 ( se ajusta número de partidas con el fin de; efectuar refuerzo de hormigón para colector sanitario, señalética instrucción en áreas de ejercicios, obras adicionales de hormigón, pavimentos de hormigón estampado, piedra, solerillas, vigas laminadas para sombreaderos, ejecución de un nuevo portal de hormigón, refuerzo para fundaciones de portales existente y estanque de hormigón armado para riego) "/>
    <x v="0"/>
    <s v="NO"/>
    <m/>
    <m/>
    <m/>
    <m/>
    <s v="EL PROYECTO NECESITO RECURSOS ADICIONALES EN ÍTEM OOCC POR LOS SIGUIENTES MOTIVOS (Moneda Año 2018); _x000a_-OBRAS EXTRAORDINARIAS $       55.189.313 RES. N°3043 DEL 17.10.2018 (Durante la ejecución se hacen necesarias obras adicionales que tiene relación con; Restauración muro mampostería existente, tratamiento unión junta muro mampostería existente y nuevo, encamisados provisorios para futura viviendas 3era etapa, arriostramiento provisorio pórtico, estructura metálica de refuerzo para portales y equipo de bombas)       _x000a_-AUMENTO DE OBRAS           $  286.768.661   RES. N°3043 DEL 17.10.2018 ( se ajusta número de partidas con el fin de; efectuar refuerzo de hormigón para colector sanitario, señalética instrucción en áreas de ejercicios, obras adicionales de hormigón, pavimentos de hormigón estampado, piedra, solerillas, vigas laminadas para sombreaderos, ejecución de un nuevo portal de hormigón, refuerzo para fundaciones de portales existente y estanque de hormigón armado para riego) "/>
    <x v="0"/>
    <s v="COSTO ANUAL EQUIVALENTE"/>
    <n v="477.87"/>
    <n v="477.87"/>
    <n v="0"/>
    <x v="1"/>
    <s v=""/>
    <m/>
    <m/>
    <m/>
    <s v="Toda vez que los costos de la iniciativa se mantuvieron respecto de la recomendado, lo indicadores no sufrieron modificación."/>
    <x v="1"/>
    <s v="En lo que respecta en estricto rigor a la ejecución de la obra del parque esta se realizó a razón de  los costos y plazos  definidos. Con respecto a los plazos, el proyecto fue ejecutado en un plazo inferior al recomendado, aún hubo aumento de plazos producto de la demoras en la llegada de los recursos para autorizar e iniciar las obras asociadas a disminuciones, mayores obras y obras extraordinarias. Adicionalmente, la empresa contratista solicitó aumento de plazos debido a incorporación de obras extraordinarias y aumento de obras, principalmente restauración muros de mampostería, pavimentos de hormigón y refuerzo protecciones metálicas._x000a_Los costos fueron inferiores a los estipulados originalmente, aún cuando el proyecto tuvo una modificación inferior al 10%. Esta situación se  debe a la no utilización de los recursos asignados por concepto de Consultoría. _x000a_En relación a la magnitud de la iniciativa, dada en metros cuadrados, existió variación que derivó en una modificación inferior al 10% del proyecto."/>
    <s v="PATRICIO CONTADOR"/>
    <s v="SEREMI DE DESARROLLO SOCIAL REGION DE ANTOFAGASTA"/>
    <s v="LOURDES VELEZ"/>
    <s v="DEPARTAMENTO DE ESTUDIOS - MDS"/>
  </r>
  <r>
    <s v="30134178-0"/>
    <s v="REPOSICION RUTA 5, SECTOR : VALLE DE CHACA, COMUNA DE ARICA"/>
    <x v="15"/>
    <x v="15"/>
    <s v="ARICA - REGION XV "/>
    <s v=""/>
    <s v="15 - REGION DE ARICA Y PARINACOTA"/>
    <x v="7"/>
    <x v="14"/>
    <x v="78"/>
    <x v="0"/>
    <x v="0"/>
    <s v="DIRECCION DE VIALIDAD"/>
    <s v="MINISTERIO DE OBRAS PUBLICAS"/>
    <s v="MINISTERIO"/>
    <s v="FINALIZADO"/>
    <x v="1"/>
    <s v="PERFIL"/>
    <s v="LA RUTA 5  ES EL ÚNICO  EJE ESTRUCTURANTE DE CONECTIVIDAD LONGITUDINAL  Y POR LA CUAL SE ACCEDE A LAS LOCALIDADES INTERIORES Y COSTERAS. DEBIDO AL IMPORTANTE TRÁNSITO DE VEHÍCULOS SE HACE NECESARIO RECUPERAR Y MEJORAR EL NIVEL DE  SERVICIO"/>
    <s v="EL PRESENTE  PROYECTO POSTULA, EN FUNCIÓN DEL DISEÑO DE INGENIERÍA, LA EJECUCIÓN DE LAS OBRAS DE REPOSICIÓN DE LA CARPETA ASFÁLTICA Y OTRAS OBRAS, DE UN TRAMO DE LA RUTA 5, EN EL SECTOR DEL VALLE DE CHACA  ENTRE LOS  KM 2.024.000  Y KM. 2026,8. LA LONGITUD DEL PROYECTO ES DE 2,8  KM APROX. LAS PRINCIPALES OBRAS A EJECUTAR COMPRENDEN REPOSCIÓN DE PAVIMENTO, OBRAS DE DRENAJE Y PROTECCIÓN DE LA PLATAFORMA, ELEMENTOS DE CONTROL Y SEGURIDAD Y OBRAS VARIAS, ADEMÁS SE CONSIDERA EL MEJORAMIENTO DE DISEÑO EN INTERSECCIONES  Y ACCESOS A CAMINOS INTERIORES. "/>
    <n v="0"/>
    <s v="PLAN ZONAS EXTREMAS"/>
    <s v=" "/>
    <s v=" "/>
    <n v="8"/>
    <n v="0"/>
    <s v="EL PROYECTO NO CUENTA CON ASESORÍA"/>
    <n v="-100"/>
    <m/>
    <m/>
    <m/>
    <m/>
    <m/>
    <m/>
    <s v=""/>
    <m/>
    <n v="4"/>
    <n v="0"/>
    <s v="EL PROYECTO NO TUVO EXPROPIACIONES DADO QUE AL TRATARSE DE UNA REPOSICIÓN, SE PAVIMENTA SOBRE LA CARPETA EXISTENTE, SIN MAYORES INTERVENCIONES AL TRAZADO."/>
    <n v="-100"/>
    <n v="3"/>
    <n v="0"/>
    <s v="LOS GASTOS ADMINISTRATIVOS PARA VIALIDAD CORRESPONDEN A LOS GASTOS INVOLUCRADOS PARA LICITAR UN CONTRATO, Y ESTE FUE CANCELADO DE UNA VEZ, LO QUE OCURRE NORMALMENTE."/>
    <n v="-100"/>
    <n v="8"/>
    <n v="11"/>
    <s v="EL PROYECTO TUVO DOS MODIFICACIONES DE CONTRATO._x000a_MODIF. N°1,  POR M$ -15,  EN RESOLUCIÓN DV.DRAP.N° 396 DEL 10.05.2016, SIN AUMENTO DE PLAZO, POR AJUSTE EN LAS CUBICACIONES._x000a_MODIF. N°2,  POR M$ 224.389, EN RESOLUCIÓN DV. DRAP. N° 589 DEL 13.07.2016, PRODUCTO DE LA NECESIDAD DE ADECUAR EL PROYECTO A LAS CONDICIONES ACTUALES, TANTO EN SEGURIDAD VIAL,Y EMPALMES AL PUENTE CHACA PRINCIPALMENTE, QUE GENERAN UN AUMENTO DE PLAZO DE 45 DÍAS._x000a_MODIF N°3, RESOLUCIÓN DV.DRAP. N°04 DEL 21.03.2018, DEBIDO AL AJUSTE FINAL DE CUBICACIONES, POR M$-119._x000a_EL PLAZO FINAL DEL CONTRATO FUE DE 345 DÍAS,CON FECHA DE TÉRMINO EL 16/02/2017"/>
    <n v="37.5"/>
    <s v="Variación de 30% al 50%"/>
    <n v="1"/>
    <n v="45"/>
    <m/>
    <m/>
    <m/>
    <m/>
    <m/>
    <m/>
    <m/>
    <m/>
    <m/>
    <m/>
    <m/>
    <m/>
    <n v="14"/>
    <n v="14"/>
    <n v="12"/>
    <n v="12"/>
    <n v="0"/>
    <s v="FECHA LICITACIÓN: 30/10/2015_x000a_FECHA APERTURA TÉCNICA:09/12/2015_x000a_FECHA APERTURA ECONÓMICA: 15/12/2015_x000a_FECHA ADJUDICACIÓN CONTRATO :28/01/2016_x000a_FECHA INICIO DE CONTRATO: 09/02/2016_x000a__x000a_PARA PODER SER LICITADO EL PROYECTO, TIENE QUE ESTAR INCORPORADO EN ALGÚN DECRETO, NO NECESARIAMENTE TRAMITADO.EN ESTE CASO EL PROYECTO FUE INCORPORADO EN EL DECRETO DE ARRASTRE 2016._x000a_PARA QUE EL PROYECTO PUEDA SER ADJUDICADO DEBE ESTAR TOTALMENTE TRAMITADO EL DECRETO EN EL CUAL FUE SOLICITADO._x000a_LOS DECRETOS DE ARRASTRE NORMALMENTE SE ENVÍAN DESDE LA DV A HACIENDA A MEDIADOS DE NOVIMEBRE, Y VUELVEN TOTALMENTE TRAMITADOS A FINES DE ENERO, PRINCIPIOS DE FEBRERO DEL AÑO SIGUIENTE. APROXIMADAMENTE._x000a_POR LO ANTERIOR, SE OBSERVA QUE EL TIEMPO MUERTO CORRESPONDE A LA ESPERA HASTAQUE EL DECRETO VOLVIÓ TRAMITADO A LA DV."/>
    <n v="-14.28571428571429"/>
    <n v="-14.28571428571429"/>
    <s v="El proyecto tuvo una duración total de 12 meses, un 14,29% menos de lo recomendado. En relación a las Obras Civiles, la variación se debe las modificaciones que tuvo el proyecto._x000a_En relación a los tiempos muertos del proyecto, estos se explican debido a que se considero desde el &quot;supuesto&quot; gasto de expropiación y consultoria el año 2013, (partidas que no se realizaron) hasta el fin de la obra civil. Sin embargo, en la ejecución de las obras no hubo tiempos muertos."/>
    <s v="Variación de -30% a -0%"/>
    <s v="Un año"/>
    <s v="09/03/2016"/>
    <n v="1805566"/>
    <n v="49"/>
    <n v="1805615"/>
    <n v="1805615"/>
    <n v="0"/>
    <s v="ESTE PROYECTO TIENE SÓLO UN CONTRATO DE OBRAS, QUE FUE ADJUDICADO POR M$ 1.539.497, CON 2 MODIFICACIONES QUE ALCANZARON A M$ 224.256, MÁS REAJUSTE POR M$ 41.814._x000a_EL MONTO TOTAL DEL PROYECTO FUE DE M$ 1.805.566.(CONTRATO MAS MODIFICACIONES, MÁS REAJUSTES), QUE CORRESPONDE AL PAGO DE M$ 1.763.753  DEL CONTRATO, MÁS REAJUSTES POR M$ 41.814._x000a__x000a_LA MODIF. N°1, POR M$ -15 CORRESPONDE A RESOLUCIÓN  DV. DRAP. N° 396 DEL 10.05.2016_x000a_LA MODIF. N°2, POR M$ 224.389 CORRESPONDE A RESOLUCION  DV. DRAP. N° 589 DEL 13.07.2016"/>
    <s v="BIP = SIGFE"/>
    <x v="4"/>
    <n v="3"/>
    <n v="3"/>
    <n v="100"/>
    <s v="SIN OBSERVACIONES"/>
    <s v="Sin observaciones"/>
    <x v="2"/>
    <s v="SIN OBSERVACIONES"/>
    <s v="14/03/2017"/>
    <s v="SIN OBSERVACIONES"/>
    <s v="26/12/2017"/>
    <s v="SI"/>
    <s v="30/04/2019"/>
    <s v="SIN OBSERVACIONES"/>
    <s v=""/>
    <x v="0"/>
    <s v="Este proyecto tuvo una situación muy particular, muy difícil de que se dé en otros proyectos:_x000a_se trató de un pequeño tramo que quedó sin hacerse, entre dos proyectos grandes._x000a_Se programó expropiaciones en un inicio, cuya licitación se fue postergando, de tal manera que finalmente no se contrató."/>
    <s v="MARCELA MARAMBIO PEREZ"/>
    <x v="89"/>
    <s v="CARLO ANGELLO  FOCACCI LE-BLANC"/>
    <s v="SEREMI DE DESARROLLO SOCIAL REGION DE ARICA Y PARINACOTA"/>
    <s v="LOURDES VELEZ"/>
    <s v="DEPARTAMENTO DE ESTUDIOS - MDS"/>
    <s v="08/10/2013"/>
    <s v="25/06/2014"/>
    <n v="260"/>
    <d v="2015-05-06T00:00:00"/>
    <n v="254"/>
    <d v="2015-12-01T00:00:00"/>
    <n v="270"/>
    <s v="09/03/2016"/>
    <n v="99"/>
    <s v="09/03/2016"/>
    <n v="99"/>
    <s v="01/04/2016"/>
    <n v="23"/>
    <s v="01/06/2016"/>
    <n v="61"/>
    <n v="967"/>
    <n v="707"/>
    <s v="El primer RS se obtuvo par el proceso presupuestario 2014, pero la IDI no fue priorizada por la región debido a restricciones presupuestarias._x000a_ Posteriormente el proyecto se priorizó para el año 2015, por lo que se obtuvo un RS automático para dicho año, en Junio del año 2014, para que quede en Proyecto de Ley 2015(en septiembre)._x000a_Se programa el Plan de licitaciones año 2015, y se licita en 30/10/2015.(RATE IDI-2015 DEL 25/06/2014)_x000a_El primer gasto se realiza el 01/06/2016, y para esto, la asignación año 2016 corresponde al 14/01/2016._x000a_Con lo anterior, de acuerdo a los tiempos que se manejan en la gestión administrativa en la DV, fluyeron sin problemas."/>
    <s v="A SUMA ALZADA REAJUSTABLE"/>
    <n v="1"/>
    <s v=""/>
    <s v=""/>
    <s v=""/>
    <s v=""/>
    <s v=""/>
    <s v=""/>
    <s v="SI"/>
    <s v="SERVICIO"/>
    <s v="Sin observaciones"/>
    <n v="200000"/>
    <n v="0"/>
    <n v="0"/>
    <n v="13000"/>
    <n v="1000"/>
    <n v="1353000"/>
    <n v="0"/>
    <n v="0"/>
    <n v="0"/>
    <n v="0"/>
    <n v="1567000"/>
    <n v="206021"/>
    <n v="0"/>
    <n v="0"/>
    <n v="13391"/>
    <n v="1030"/>
    <n v="1393736"/>
    <n v="0"/>
    <n v="0"/>
    <n v="0"/>
    <n v="0"/>
    <n v="1614178"/>
    <s v="sin observaciones"/>
    <n v="0"/>
    <n v="0"/>
    <n v="0"/>
    <n v="0"/>
    <n v="49"/>
    <n v="1805566"/>
    <n v="0"/>
    <n v="0"/>
    <n v="0"/>
    <n v="0"/>
    <n v="1805615"/>
    <s v="El proyecto contempló inicialmente los ítems de asesorías y expropiaciones._x000a_Finalmente se terminó por no contratar las asesorías, y no se requirió de expropiaciones._x000a_ESTE PROYECTO TIENE SÓLO UN CONTRATO DE OBRAS, QUE FUE ADJUDICADO POR M$ 1.539.497, CON 2 MODIFICACIONES QUE ALCANZARON A M$ 224.256, MÁS REAJUSTE POR M$ 41.814._x000a_EL MONTO TOTAL DEL PROYECTO FUE DE M$ 1.805.566.(CONTRATO MAS MODIFICACIONES, MÁS REAJUSTES), QUE CORRESPONDE AL PAGO DE M$ 1.763.753  DEL CONTRATO, MÁS REAJUSTES POR M$ 41.814, QUE DA UN MONTO TOTAL DE M$1.805.566_x000a__x000a_LA MODIF. N°1, POR M$ -15 CORRESPONDE A RESOLUCIÓN  DV. DRAP. N° 396 DEL 10.05.2016_x000a_LA MODIF. N°2, POR M$ 224.389 CORRESPONDE A RESOLUCION  DV. DRAP. N° 589 DEL 13.07.2016"/>
    <n v="0"/>
    <n v="0"/>
    <n v="0"/>
    <n v="0"/>
    <n v="49"/>
    <n v="1805566"/>
    <n v="0"/>
    <n v="0"/>
    <n v="0"/>
    <n v="0"/>
    <n v="1805615"/>
    <s v="SIN OBSERVACIONES"/>
    <n v="0"/>
    <x v="1"/>
    <n v="0"/>
    <n v="0"/>
    <n v="0"/>
    <n v="0"/>
    <n v="49"/>
    <n v="1805566"/>
    <n v="0"/>
    <n v="0"/>
    <n v="0"/>
    <n v="0"/>
    <n v="1805615"/>
    <n v="0"/>
    <n v="0"/>
    <n v="0"/>
    <n v="0"/>
    <n v="52"/>
    <n v="1899828"/>
    <n v="0"/>
    <n v="0"/>
    <n v="0"/>
    <n v="0"/>
    <n v="1899880"/>
    <s v="La particularidad de este proyecto, es que no tuvo asesoría._x000a_Lo que pude averiguar es que programaron asesorías para licitar en el año 2015, pero estas ofertaron más de lo que se tenía programado, y así finalmente se terminaron por no contratar, dado que las obras terminaron  por ser un tramo muy pequeño y que no presentaba mayores dificultades."/>
    <n v="242482"/>
    <n v="0"/>
    <n v="0"/>
    <n v="15761"/>
    <n v="1212"/>
    <n v="1640393"/>
    <n v="0"/>
    <n v="0"/>
    <n v="0"/>
    <n v="0"/>
    <n v="1899848"/>
    <n v="0"/>
    <n v="0"/>
    <n v="0"/>
    <n v="0"/>
    <n v="0"/>
    <n v="53"/>
    <n v="1908085"/>
    <n v="0"/>
    <n v="0"/>
    <n v="0"/>
    <n v="0"/>
    <n v="1908138"/>
    <n v="0"/>
    <n v="0"/>
    <n v="0"/>
    <n v="0"/>
    <n v="53"/>
    <n v="1899828"/>
    <n v="0"/>
    <n v="0"/>
    <n v="0"/>
    <n v="0"/>
    <n v="1899881"/>
    <n v="0.43635069752949729"/>
    <n v="1.7369810637379857E-3"/>
    <n v="15.815417403024767"/>
    <n v="-0.43272551565977091"/>
    <m/>
    <n v="633293.66666666663"/>
    <n v="633276"/>
    <s v="Según los datos revisados, luego de realizar los ajustes de año, se aprecia que no existe una variación significativa entre el valor recomendado y el real. En lo que respecta a la partida mas incidente, obras civiles, la diferencia de 15,82% entre los costos reales y montos recomendados se debe a modificaciones de contratos producto de ajustes en las cubicaciones, mejoras en los empalmes y elementos de seguridad vial. Estas modificaciones son inferiores al 10%, dentro del rango considerado como aceptable. _x000a_Finalmente, el proyecto no tuvo reevaluación. "/>
    <s v="Variación de 0 a +-10%"/>
    <s v="Variación del 10% al 20%"/>
    <s v="Grande"/>
    <s v="Grande"/>
    <s v="MARCELA MARAMBIO PEREZ"/>
    <x v="44"/>
    <s v="CARLO ANGELLO  FOCACCI LE-BLANC"/>
    <s v="SEREMI DE DESARROLLO SOCIAL REGION DE ARICA Y PARINACOTA"/>
    <s v="LOURDES VELEZ"/>
    <s v="DEPARTAMENTO DE ESTUDIOS - MDS"/>
    <s v="SI"/>
    <n v="1899848"/>
    <n v="32333"/>
    <n v="1.7018729919446185"/>
    <s v="EL MONTO FINAL DEL PROYECTO EN MONEDA 2018 CORRESPONDE A M$ 1.932.181, QUE CORRESPONDE A M$ 55 EN GASTOS ADMINISTRATIVOS, MÁS M$ 1.932.181 EN OBRA."/>
    <x v="0"/>
    <s v="NO"/>
    <m/>
    <m/>
    <m/>
    <m/>
    <s v="El proyecto tuvo una modificación inferior al 10% producto de ajustes en las cubicaciones, mejoras en los empalmes y elementos de seguridad vial. "/>
    <x v="0"/>
    <s v="VAN SOCIAL"/>
    <n v="1025767"/>
    <n v="1025767"/>
    <n v="0"/>
    <x v="1"/>
    <s v="TIR SOCIAL"/>
    <n v="12.1"/>
    <n v="12.1"/>
    <n v="0"/>
    <s v="No se pudo tener acceso a los costos de administración y operación, por lo que, no se pudo realizar la comparación de los indicadores económicos recomendados y los reales, sin embargo, debido a la variación menor al 1% de la partida mas significativa, se asume que la variación debe andar en el mismo orden, siendo de igual forma el proyecto rentable._x000a_en relación a los valores corregidos, se actualizan a 2018."/>
    <x v="2"/>
    <s v="El proyecto se ejecuta dentro de los plazos, costos y magnitudes establecidos, con ligeras modificaciones en cuanto a costos y plazos. _x000a_Importante destacar que:_x000a_El primer RS se obtuvo par el proceso presupuestario 2014, pero la IDI no fue priorizada por la región debido a restricciones presupuestarias._x000a_ Posteriormente el proyecto se priorizó para el año 2015, por lo que se obtuvo un RS automático para dicho año, en Junio del año 2014, para que quede en Proyecto de Ley 2015(en septiembre)._x000a_Se programa el Plan de licitaciones año 2015, y se licita en 30/10/2015.(RATE IDI-2015 DEL 25/06/2014)_x000a_El primer gasto se realiza el 01/06/2016, y para esto, la asignación año 2016 corresponde al 14/01/2016._x000a_Con lo anterior, se explica los tiempos que transcurrieron desde la obtención del RS hasta lograr la ejecución."/>
    <s v="CARLO ANGELLO  FOCACCI LE-BLANC"/>
    <s v="SEREMI DE DESARROLLO SOCIAL REGION DE ARICA Y PARINACOTA"/>
    <s v="LOURDES VELEZ"/>
    <s v="DEPARTAMENTO DE ESTUDIOS - MDS"/>
  </r>
  <r>
    <s v="30408324-0"/>
    <s v="CONSTRUCCION , HABILIT. Y RELOCALIZACION C.R. SAMU REGION DE AYSEN"/>
    <x v="14"/>
    <x v="14"/>
    <s v=""/>
    <s v=""/>
    <s v="11 - REGION DE AISEN DEL GENERAL CARLOS IBAÑEZ DEL CAMPO"/>
    <x v="1"/>
    <x v="33"/>
    <x v="79"/>
    <x v="0"/>
    <x v="0"/>
    <s v="MINISTERIO DE SALUD"/>
    <s v="MINISTERIO DE SALUD"/>
    <s v="MINISTERIO"/>
    <s v="FINALIZADO"/>
    <x v="0"/>
    <s v="PERFIL"/>
    <s v="ACTUALMENTE EXISTE UNA INSUF. COBERTURA, OPORTUNIDAD Y CALIDAD DE LA ATENCION DE LOS USUARIOS DEL CENTRO REGULADOR SAMU. JUNTO A LO ANTERIOR SE PROYECTA AUMENTAR LA COBERTURA DEL MISMO A NIVEL SUPRA SERVICIO. PARA ELLO SE REQUIERE MEJORAR EL FUNCIONAMIENTO DEL CENTRO REGULADOR, DOTANDOLO DE INFRAE"/>
    <s v="EL PROYECTO CONSISTE EN LA CONSTRUCCIÓN DE INFRAESTRUCTURA Y  HABILITACIÓN PARA EL FUNCIONAMIENTO DEL CENTRO REGULADOR SAMU DE LA REGIÓN DE AYSÉN, QUE CUBRIRÁ LA REGIÓN DE AYSÉN. EL PROYECTO CUENTA CON UNA SUPERFICIE DE 627 METROS CUADRADOS  QUE SE DISTRIBUYEN EN; ADMINISTRACIÓN, ÁREA TÉCNICA, AREA ADMINISTRATIVA, AREA DE APOYO, CIRCULACIONES Y MUROS Y ESTACIONAMIENTOS. LA EDIFICACION SE PROPONE EN DOS NIVELES EN RADIER Y FUNDACIONES EN HORMIGÓN ARMADO, ESTRUCTURA DE MUROS PISOS Y CUBIERTA SERA METÁLICA Y REVESTIMIENTOS EN METAL Y FIBROCEMENTO. LA HABILITACIÓN CONTEMPLA EQUIPAMIENTOS DEL EDIFICIO Y PARA EQUIPOS EL PROYECTO CONTEMPLA UNA AVANZADA PROPUESTA DE TICS. PARA LA EJECUCIÓN DE LAS OBRAS SE CONTEMPLAN CONSULTORIAS PARA CONSULTORIAS PREVIAS Y ASESORÍA A LA INSPECCIÓN TÉCNICA DE OBRAS."/>
    <n v="107334"/>
    <s v=" "/>
    <s v=" "/>
    <s v=" "/>
    <n v="11"/>
    <n v="23"/>
    <s v="Las diferencias entre el plazo recomendado y real, se deben principalmente a la fecha de término del último contrato, ya que durante la ejecución de obras civiles era  necesario contar con una Asesoría a la Inspección Técnica de Obras (AITO), quien presta apoyo técnico en seguimiento, revisión de las obras civiles, validaciones de estados de pago, entre otros,"/>
    <n v="109.09090909090908"/>
    <n v="2"/>
    <n v="3"/>
    <s v="Si bien se estimaba un inicio de ejecución presupuestaria del item Equipamiento el 1-11-2016, el decreto presupuestaria fue tomado de razón 22-02-2016, razón por la cual y con el fin de lograr un ejercicio presupuestarios dentro del año, se anticipó el proceso de compra, con la emisión de la primera orden de compra con fecha 13-10-2016."/>
    <n v="50"/>
    <n v="2"/>
    <n v="2"/>
    <s v="Fecha de inicio del primer contrato considera la fecha de emisión de la primera orden de compra. Las gestiones de compra fueron realizadas con anterioridad mediante la publicación de licitación 734-60-LQ18  con fecha 22/10/2018, la cual se vio consolidada con la emisión de la OC el día 26-11-2018."/>
    <n v="0"/>
    <m/>
    <m/>
    <m/>
    <m/>
    <n v="3"/>
    <n v="16"/>
    <s v="La diferencia en plazos es por el ploteo de planos, los cuales fueron requeridos durante toda la ejecución del proyecto."/>
    <n v="433.33333333333331"/>
    <n v="9"/>
    <n v="13"/>
    <s v="Existe una diferencia en el plazo de obras civiles entre lo real y recomendado, ya que en primer lugar se firma el contrato pactando 11 meses de ejecución (y no 9 como lo recomendado) , ya que el plazo de ejecución fue ofertado por el contratista según lo requerido por Bases Administrativas de Licitación indicado en el punto 13.4 letra c. formulario N°9. Se adjuntan Bases administrativas._x000a_Igualmente hubo una ampliación de plazo contractual de 60 días corridos según lo aprobado por Resolución Exenta N°2645 de fecha 04.10.2017, que deja la fecha de término del contrato para el día 12.12.2017. Posterior a esto comienza el período de revisión de comisión de recepción de Obras civiles, donde se levanta un acta de observaciones, se entrega un plazo para subsanarlas, y finalmente se recibe el edificio conforme con fecha 18.01.2018."/>
    <n v="44.444444444444443"/>
    <s v="Variación de 30% al 50%"/>
    <n v="1"/>
    <n v="60"/>
    <m/>
    <m/>
    <m/>
    <m/>
    <m/>
    <m/>
    <m/>
    <m/>
    <m/>
    <m/>
    <m/>
    <m/>
    <n v="9"/>
    <n v="9"/>
    <n v="27"/>
    <n v="37"/>
    <n v="10"/>
    <s v="Mediante Resol. Exenta N°2645 se autoriza aumento de plazo solicitado por contratista y respaldado por ITO a través de Informe N°1 del 05.10.2017."/>
    <n v="200"/>
    <n v="311.11111111111109"/>
    <s v="Existe una diferencia en el plazo de obras civiles entre lo real y recomendado, ya que en primer lugar se firma el contrato pactando 11 meses de ejecución de acuerdo a lo que fue ofertado por el contratista y se otorga una ampliación de plazo contractual de 60 días corridos, por incrementos, disminuciones y obras extraordinarias que surgen en el proyecto, tales como: cambio de materialidad de muros, vigas y pilares, cámara de agua lluvia, cambio uniones domiciliarias, canal perimetral losa 2do piso, Incorporación sala de lavado. y eliminación cornisas entre otras"/>
    <s v="Variación &gt; al 100%"/>
    <s v="Mayor a 3 años"/>
    <s v="16/11/2016"/>
    <n v="1358279"/>
    <n v="169"/>
    <n v="1358448"/>
    <n v="1105792"/>
    <n v="252656"/>
    <s v="1. Item obras Civiles, en SIGFE figura como el monto indicado  en total gastado 1.000.929 (M$) (se adjunta). Diferencia corresponde a monto de saldo por recuperación de anticipo que a la fecha se mantiene pendiente de reflejar en el subtítulo 31 , a la fecha se mantiene en el subtítulo 32._x000a_2. Item Equipos, en SIGFE figura como total gastado el monto indicado (se adjunta). Diferencia corresponde a probable falla en comunicación SIGFE - BIP."/>
    <s v="BIP &gt; SIGFE"/>
    <x v="1"/>
    <n v="627"/>
    <n v="683"/>
    <n v="108.93141945773526"/>
    <s v="La iniciativa de Inversión contempló un programa Médico Arquitectónico de 627 m2; sin embargo, posterior a esto durante la etapa de Consultoría de ajuste diseño, ingeniería y especialidades desarrollada previo al proceso de licitación de obras, se realiza un ajuste del PMA en virtud de cumplir con lo requerido por normas urbanísticas, en donde por ejemplo se debió ajustar el inmueble a una fachada continua requiriendo aumentar superficie en área de estacionamiento, patios interiores y su repercusión en la arquitectura del edificio._x000a_Dicha variación de PMA no fue considerado para levantar un proceso de Re-Evaluación, ya que no se considera un cambio significativo, al no modificar PMA mediante la incorporación de nuevos recintos ni modificar los costos finales de los ítems del proyecto._x000a__x000a_La superficie final la cual fue informada durante el proceso de licitación y finalmente fue construida es de 683 m2. Se adjunta Certificado de Recepción de Obras Municipal de fecha 05.03.2018."/>
    <s v="La iniciativa de Inversión contempló un programa Médico Arquitectónico de 627 m2; sin embargo, posterior a esto durante la etapa de Consultoría de ajuste diseño, ingeniería y especialidades desarrollada previo al proceso de licitación de obras, se realiza un ajuste del PMA en virtud de cumplir con lo requerido por normas urbanísticas, en donde por ejemplo se debió ajustar el inmueble a una fachada continua requiriendo aumentar superficie en área de estacionamiento, patios interiores y su repercusión en la arquitectura del edificio._x000a_Dicha variación de PMA no fue considerado para levantar un proceso de Re-Evaluación, ya que no se considera un cambio significativo, al no modificar PMA mediante la incorporación de nuevos recintos ni modificar los costos finales de los ítems del proyecto._x000a__x000a_La superficie final la cual fue informada durante el proceso de licitación y finalmente fue construida es de 683 m2. _x000a_Para dar cumplimiento a las normas del sector salud para los PMA se debió ajusta ciertas áreas, en cuanto a superficies."/>
    <x v="0"/>
    <s v="Se recepcionan obras ejecutadas de acuerdo a Contrato original y Modificatorio N°1, no obstante la comisión observa que existen partidas que presentan detalles en terminaciones, las que se detallan en Acta correspondiente que se adjunta._x000a_Se recibe provisoriamente sin observaciones con fecha 18.01.2018. Se adjunta acta."/>
    <s v="21/12/2017"/>
    <s v="Comisión de recepción realiza revisión previa al edificio, constatando que se han subsanado partidas solicitadas, por lo que se recibe conforme dicha obra.  Se adjunta acta."/>
    <s v="18/01/2019"/>
    <s v="SI"/>
    <s v="01/04/2018"/>
    <s v="No se observan situaciones que afecten el desarrollo normal de la operación del proyecto."/>
    <s v=""/>
    <x v="0"/>
    <s v=""/>
    <s v="PABLO GARNICA ALTAMIRANO"/>
    <x v="91"/>
    <s v=" "/>
    <s v=""/>
    <s v="LOURDES VELEZ"/>
    <s v="DEPARTAMENTO DE ESTUDIOS - MDS"/>
    <s v="06/09/2015"/>
    <s v="06/09/2015"/>
    <n v="0"/>
    <s v="26/10/2015"/>
    <n v="50"/>
    <s v="31/08/2016"/>
    <n v="310"/>
    <s v="10/12/2015"/>
    <m/>
    <s v="02/09/2016"/>
    <n v="2"/>
    <s v="16/11/2016"/>
    <n v="75"/>
    <d v="2016-12-30T00:00:00"/>
    <n v="44"/>
    <n v="481"/>
    <n v="481"/>
    <s v="Demora en los procesos administrativos en el SS Aysén."/>
    <s v="A SUMA ALZADA SIN REAJUSTE"/>
    <n v="1"/>
    <s v=""/>
    <s v=""/>
    <s v=""/>
    <s v=""/>
    <s v=""/>
    <s v=""/>
    <s v="SI"/>
    <s v="SERVICIO"/>
    <s v="iniciativa fue ingresada al SNI y evaluada en nivel central"/>
    <n v="63097"/>
    <n v="32845"/>
    <n v="714842"/>
    <n v="0"/>
    <n v="1052"/>
    <n v="902380"/>
    <n v="0"/>
    <n v="0"/>
    <n v="0"/>
    <n v="0"/>
    <n v="1714216"/>
    <n v="63097"/>
    <n v="32845"/>
    <n v="714842"/>
    <n v="0"/>
    <n v="1052"/>
    <n v="902380"/>
    <n v="0"/>
    <n v="0"/>
    <n v="0"/>
    <n v="0"/>
    <n v="1714216"/>
    <s v="Tuvo un aumento de obras por M$28.163 , debido a la ejecución de obras extraordinarias."/>
    <n v="66947"/>
    <n v="35636"/>
    <n v="247767"/>
    <n v="0"/>
    <n v="169"/>
    <n v="1013571"/>
    <n v="0"/>
    <n v="0"/>
    <n v="0"/>
    <n v="0"/>
    <n v="1364090"/>
    <s v="Primer contrato de obras, fechado el 2 de septiembre  de 2016, por un monto de M$985.409._x000a_Modificación del contrato original, con fecha 14 de noviembre de 2017, llegando al Monto e M$1.013.571, debido a obras extraordinarias."/>
    <n v="66947"/>
    <n v="35636"/>
    <n v="247767"/>
    <n v="0"/>
    <n v="169"/>
    <n v="1007929"/>
    <n v="0"/>
    <n v="0"/>
    <n v="0"/>
    <n v="0"/>
    <n v="1358448"/>
    <s v="No está registrado el gasto en equipos. "/>
    <n v="252656"/>
    <x v="0"/>
    <n v="66947"/>
    <n v="35636"/>
    <n v="0"/>
    <n v="0"/>
    <n v="169"/>
    <n v="1003040"/>
    <n v="0"/>
    <n v="0"/>
    <n v="0"/>
    <n v="0"/>
    <n v="1105792"/>
    <n v="71060"/>
    <n v="37659"/>
    <n v="0"/>
    <n v="0"/>
    <n v="177"/>
    <n v="1030800"/>
    <n v="0"/>
    <n v="0"/>
    <n v="0"/>
    <n v="0"/>
    <n v="1139696"/>
    <s v="Adecuada coordinación con el SS Aysén, para la correcta ejecución del proyecto._x000a_Retaso en la ejecución, por obras extraordinarias. _x000a_El proyecto tuvo su recepción definitiva el 18 de enero de 2019."/>
    <n v="74264"/>
    <n v="38658"/>
    <n v="841351"/>
    <n v="0"/>
    <n v="1238"/>
    <n v="1062079"/>
    <n v="0"/>
    <n v="0"/>
    <n v="0"/>
    <n v="0"/>
    <n v="2017590"/>
    <n v="1434157"/>
    <n v="71060"/>
    <n v="37659"/>
    <n v="247767"/>
    <n v="0"/>
    <n v="177"/>
    <n v="1071121"/>
    <n v="0"/>
    <n v="0"/>
    <n v="0"/>
    <n v="0"/>
    <n v="1427784"/>
    <n v="71057"/>
    <n v="37659"/>
    <n v="247767"/>
    <n v="0"/>
    <n v="177"/>
    <n v="1044242"/>
    <n v="0"/>
    <n v="0"/>
    <n v="0"/>
    <n v="0"/>
    <n v="1400902"/>
    <n v="-29.233194058257627"/>
    <n v="-30.565575761180419"/>
    <n v="-1.6794419247532444"/>
    <n v="-1.8827777871162632"/>
    <n v="-2.3187837872701511"/>
    <n v="2051.1010248901903"/>
    <n v="1528.9048316251831"/>
    <s v="El proyecto fue reevaluado una vez debido a la actualización de las especificaciones técnicas y modificación de la composición del ítem equipos, específicamente de los equipos de telecomunicación, esta revaluación no genera aumento en el costo total de la iniciativa._x000a_Además el proyecto incurrió en modificaciones de contrato que resultaron en incrementos y disminuciones de obra, así como también en obras extraordinarias."/>
    <s v="Variación Mayor al -20%"/>
    <s v="Variación de 0 a +-10%"/>
    <s v="Grande"/>
    <s v="Grande"/>
    <s v="ROSSANA CARRASCO MEZA"/>
    <x v="1"/>
    <s v=" "/>
    <s v=""/>
    <s v="LOURDES VELEZ"/>
    <s v="DEPARTAMENTO DE ESTUDIOS - MDS"/>
    <s v="SI"/>
    <n v="2017590"/>
    <n v="28162"/>
    <n v="1.3958237302920811"/>
    <s v="debido a obras extraordinarias."/>
    <x v="0"/>
    <s v="SI"/>
    <n v="1"/>
    <n v="1548356"/>
    <n v="1434157"/>
    <n v="-7.3755002079625154"/>
    <s v="La revaluación tuvo por objeto la actualización de las especificaciones técnicas y modificar la composición del ítem equipos, específicamente de los equipos de telecomunicación, esta revaluación no genera aumento en el costo total de la iniciativa_x000a_Esta reevaluación no afecto el monto total de lo recomendado, siendo solo analizada por temas técnicos."/>
    <x v="1"/>
    <s v="COSTO ANUAL EQUIVALENTE"/>
    <n v="1265"/>
    <n v="878.29"/>
    <n v="-30.569960474308299"/>
    <x v="0"/>
    <s v=""/>
    <m/>
    <m/>
    <m/>
    <s v="El indicador económico ex post se calcula considerando el menor costo real que registró el proyecto respecto del recomendado, modificando así el monto de inversión inicial y obteniéndose un CAE menor al recomendado."/>
    <x v="1"/>
    <s v="Proyecto presentó  atrasos en los plazos debido a inconvenientes técnicos y administrativos _x000a_El proyecto fue reevaluado por la  actualización de las especificaciones técnicas y modificación de la composición del ítem equipos y se incurrió en modificaciones de contrato que resultaron en incrementos y disminuciones de obra, así como también en obras extraordinarias."/>
    <s v="RAUL ANDRES RIFO PEREZ"/>
    <s v="SEREMI DE DESARROLLO SOCIAL REGION DE AISEN DEL GENERAL CARLOS IBAÑEZ DEL CAMPO"/>
    <s v="LOURDES VELEZ"/>
    <s v="DEPARTAMENTO DE ESTUDIOS - MDS"/>
  </r>
  <r>
    <s v="30283225-0"/>
    <s v="CONSTRUCCION PARQUE COSTANERA RIO SIMPSON, COYHAIQUE"/>
    <x v="14"/>
    <x v="14"/>
    <s v="COYHAIQUE"/>
    <s v="COYHAIQUE"/>
    <s v="11 - REGION DE AISEN DEL GENERAL CARLOS IBAÑEZ DEL CAMPO"/>
    <x v="4"/>
    <x v="4"/>
    <x v="71"/>
    <x v="3"/>
    <x v="1"/>
    <s v="GOBIERNO REGIONAL - REGION DE AISEN DEL GENERAL CARLOS IBAÑEZ DEL CAMPO - SERVICIO VIVIENDA Y URBANIZACION REGION DE AISEN DEL GENERAL CARLOS IBAÑEZ DEL CAMPO"/>
    <s v="GOBIERNO REGIONAL - MINISTERIO DE VIVIENDA Y URBANISMO"/>
    <s v="GOBIERNO REGIONAL - MINISTERIO"/>
    <s v="FINALIZADO"/>
    <x v="0"/>
    <s v="PERFIL"/>
    <s v="EL PARQUE URBANO SURGE PARA DAR SOLUCIÓN AL ACTUAL DÉFICIT DE ÁREAS VERDES DE LA CIUDAD, MEJORANDO LA SEGURIDAD SOCIAL, FAVORECIENDO EL RECORRIDO PEATONAL POR SOBRE EL TRÁFICO VEHICULAR Y RESALTANDO EL ENTORNO NATURAL  CON UNA PUESTA EN VALOR DE TODOS LOS ELEMENTOS NATURALES Y CULTURALES DEL SECTOR."/>
    <s v="ENMARCADO EN EL PROGRAMA DE ESPACIOS PÚBLICOS MINVU, EN EL PLAN CHILE ÁREA VERDE, EN EL PEDZE, Y TAMBIÉN COMO MEDIDA PRESIDENCIAL, SE PRETENDE LA CREACIÓN DE UN GRAN PARQUE URBANO PARA COYHAIQUE, EMPLAZADO PARALELO AL RÍO SIMPSON, QUE BUSCA REPONER Y ACONDICIONAR UNA SERIE DE ESPACIOS DE USO PÚBLICO QUE ACTUALMENTE SE ENCUENTRAN DETERIORADOS, CON ESCASA O NULA MANTENCIÓN, CON DEFICIENTE MOBILIARIO URBANO, Y DESVINCULADOS ENTRE SÍ, LO QUE GENERA ÁREAS DE RIESGO SANITARIO Y SOCIAL PARA LA POBLACIÓN. _x000a_SE HABILITARÁN EN TOTAL 59.900M2, QUE INCLUYEN 11.010M2 PARA LA CONSOLIDACIÓN DE VÍAS DE CIRCULACIÓN PEATONAL, CICLOVÍAS, PAVIMENTOS Y OTRAS ÁREAS DURAS CON ADOCRETOS, BALDOSAS Y PIEDRAS LAJA. SE CONSTRUIRÁN 423M2 DE PAVIMENTOS DE MADERA QUE CORRESPONDEN A DECK EN MIRADORES, PASARELAS Y OBRAS COMPLEMENTARIAS. _x000a_LOS ESPACIOS PÚBLICOS CONTARÁN CON ÁREAS VERDES, MIRADORES, JUEGOS INFANTILES, MOBILIARIO URBANO, MÁQUINAS DE EJERCICIO, SENDEROS E ILUMINACIÓN ADECUADA. EN CUANTO A LAS INSTALACIONES, SE CONSIDERA LA CANALIZACIÓN SUBTERRÁNEA DE TELEFONÍA, FIBRA ÓPTICA, Y EMPALMES DE ENERGÍA ELÉCTRICA. _x000a_LAS ÁREAS A INTERVENIR GENERARÁN ESPACIOS PÚBLICOS EQUIPADOS Y ADECUADOS PARA EL DESCANSO, EL ESPARCIMIENTO, LA CONTEMPLACIÓN, Y EL ENCUENTRO SOCIAL. DICHOS ESPACIOS QUEDARÁN ÍNTEGRAMENTE CONECTADOS A TRAVÉS DE CICLOVÍAS Y SENDEROS PEATONALES, INCLUYENDO EL CONCEPTO DE ACCESIBILIDAD UNIVERSAL, Y PRIVILEGIANDO EL DESPLAZAMIENTO DE PEATONES Y CICLISTAS VISITANTES DEL PARQUE EN FORMA SEGURA, SEPARADA DEL TRÁNSITO VEHICULAR QUE CIRCULA POR EL BYPASS RUTA SIETE."/>
    <n v="57100"/>
    <s v="PLAN ZONAS EXTREMAS"/>
    <s v=" "/>
    <s v=" "/>
    <n v="13"/>
    <n v="0"/>
    <s v="No se requirieron contratar consultoras con cargo al proyecto, dado que la unidad técnica posee el equipo profesional necesario para realizar las inspecciones y/o estudios necesario. _x000a_En este sentido, todos los decretos identificatorios solo solicitaron recursos para obras civiles y no para gastos en consultorias o administrativos._x000a_DH 133 08/02/2016 solo O.C._x000a_DH 138 07/02/2017 solo O.C._x000a_DH 926 27/06/2016 solo O.C._x000a_DH 143 06/02/2018 solo O.C."/>
    <n v="-100"/>
    <m/>
    <m/>
    <m/>
    <m/>
    <m/>
    <m/>
    <s v=""/>
    <m/>
    <m/>
    <m/>
    <m/>
    <m/>
    <n v="4"/>
    <n v="1"/>
    <s v="Los gastos administrativos asociados al proyecto fueron asumidos con fondos sectoriales no asociados al proyectos subtitulo 22 publicidad y difusión, único gasto identificable la publicación de la licitación  en el diario regional El Divsadero. "/>
    <n v="-75"/>
    <n v="13"/>
    <n v="15"/>
    <s v="La obra tuvo dos ampliaciones de plazo :_x000a_Res.Exenta 455 10/05/2017 60 días corridos._x000a_según lo descrito en informe Técnico N° 65/21.04.2017, se solicita aumento de plazo para gestionar incremento presupuestario del proyecto parque costanera, en atención a singularidades del proyecto en general y la conformación de plataformas de contención para ciclovias en toda la extensión del Parque. Evidenciado un déficit de 1/3 del presupuesto contratado. Por lo anterior, mientras se gestiona incrementos, se procede a desarrollar modificaciones de las partidas contratadas y dar celeridad a partidas criticas del proyecto, a fin de lograr en una posterior asignación de recursos conformar las obras pendientes. Proyecto crítico en indicadores de metas MINVU dic 2017,  Se  sanciona mediante R.E. N° 455/10.05.2017, aumento de plazo de 60 días corridos, siendo la nueva fecha de término el día 18.09.2017._x000a_Res. Exenta 815 04/09/2017 98 días corridos._x000a_según lo descrito en informe Técnico N° 49/20.03.2017, la ITO ya había solicitado gestión para sancionar modificaciones conforme presupuesto presentado por la empresa contratista (MM$635), esto implica tramite desde Sereminvu Aysen a MIDESO por re evaluación y DIPRES. Desde el inicio de la solicitud de la ITO, hasta la modificación decreto Hacienda, trascurrieron cuatro meses, lo cual es dable otorgar al contratista, considerando que modificaciones anteriores, permiten reducir este plazo. Por lo anterior se sanciona mediante R.E. N° 816/04.09.2017, aumento de plazo de 98 días corridos, siendo la nueva fecha de término el día 25.12.2017."/>
    <n v="15.384615384615374"/>
    <s v="Variación de 0 a 30%"/>
    <n v="2"/>
    <n v="158"/>
    <m/>
    <m/>
    <m/>
    <m/>
    <m/>
    <m/>
    <m/>
    <m/>
    <m/>
    <m/>
    <m/>
    <m/>
    <n v="17"/>
    <n v="17"/>
    <n v="16"/>
    <n v="21"/>
    <n v="5"/>
    <s v="Las diferencias entre los plazos de ejecución recomendados y los reales se debe principalmente a los resultados de la licitación, donde las empresa adjudicada conforme a los antecedentes entregados, ejecuta las obras  en menor tiempo. Ahora los tiempos muertos se deben a los plazos transcurridos entre la fecha de solicitud de recursos para los aumentos de obras y obras extraordinarias que sobre pasaron el 10% del contrato, la re evaluación necesaria para su autorización técnico  financiera y  la tramitación del Decreto de Hacienda que identifico estos nuevos recursos. "/>
    <n v="-5.8823529411764719"/>
    <n v="23.529411764705888"/>
    <s v="La variación corresponde a dos ampliaciones de plazo que se deben a:_x000a_1) Gestionar incremento presupuestario del proyecto parque costanera, en atención a singularidades del proyecto en general y la conformación de plataformas de contención para ciclovías en toda la extensión del Parque. Evidenciado un déficit de 1/3 del presupuesto contratado. Por lo anterior, mientras se gestiona incrementos, se procede a desarrollar modificaciones de las partidas contratadas y dar celeridad a partidas críticas del proyecto, a fin de lograr en una posterior asignación de recursos conformar las obras pendientes. _x000a_2) EL ITO ya había solicitado gestión para sancionar modificaciones conforme presupuesto presentado por la empresa contratista (MM$635), esto implica trámite desde Seremi Minvu Aysén a MIDESO por re evaluación y DIPRES. Desde el inicio de la solicitud de la ITO, hasta la modificación decreto Hacienda, transcurrieron cuatro meses, lo cual es dable otorgar al contratista, considerando que modificaciones anteriores, permiten reducir este plazo. _x000a_Debido a estas ampliaciones se originaron 5.2 meses(158 días corridos) de mayor tiempo respecto del estimado que fue 10 meses(300 días)_x000a_Existieron cinco meses de tiempo muerto, que se debieron a los plazos transcurridos entre la fecha de solicitud de recursos para los aumentos de obras y obras extraordinarias que sobrepasaron el 10% del contrato, la re evaluación necesaria para su autorización técnico  financiera y  la tramitación del Decreto de Hacienda que identificó estos nuevos recursos. _x000a__x000a_No se requirieron contratar consultoras con cargo al proyecto, dado que la institución técnica posee el equipo profesional necesario para realizar las inspecciones y/o estudios necesario. _x000a__x000a_Los gastos administrativos asociados al proyecto fueron asumidos con fondos sectoriales no asociados al proyectos subtitulo 22 publicidad y difusión, único gasto identificable la publicación de la licitación  en el diario regional El Divsadero. "/>
    <s v="Variación de 0 a 30%"/>
    <s v="Dos Años"/>
    <s v="23/09/2019"/>
    <n v="2752046"/>
    <n v="0"/>
    <n v="2752046"/>
    <n v="2744358"/>
    <n v="7688"/>
    <s v="RESOLUCIÓN CONTRATO AFECTA Nº0039 /19.08.2016  MONTO CONTRATO  $ 2.116.946.041_x000a_AUMENTO DE OBRA EXENTA Nº  816/04.09.17 MONTO EFECTIVO  $    635.083.868_x000a_NUEVO VALOR DE CONTRATO $ 2.752.029.909_x000a_MONTO CONTRATO SECTORIAL    $ 1.561.286.909.-_x000a_MONTO CONTRATO F,N,D.R.            $ 1.190.743.000.-_x000a_ESTADOS DE PAGO FONDOS SECTORIALES_x000a_FECHA                 EP          MONTO_x000a_27-10-2016        1      $36.450.999_x000a_23-11-2016_x0009_2_x0009_$67.866.143_x0009__x000a_21-12-2016_x0009_3_x0009_$58.349.946_x0009__x000a_16-03-2017_x0009_6_x0009_$179.378.838_x0009__x000a_12-04-2017_x0009_7_x0009_$109.430.240_x0009__x000a_18-05-2017_x0009_8_x0009_$131. 717 .663_x0009__x000a_29-05-2017_x0009_lAAOO_x0009_$195.047.729_x0009__x000a_21-06-2017_x0009_2AAOO_x0009_$63.708.548_x0009__x000a_21-06-2017_x0009_9_x0009_$44.262.934_x0009__x000a_20-07-2017_x0009_10_x0009_$22.137.571_x0009__x000a_14-09-2017_x0009_1 AAOO  EFECT_x0009_$162.395.513_x0009__x000a_21-09-2017_x0009_2 AAOO EFECT_x0009_$46.536.069_x0009__x000a_11-10-2017_x0009_3 AAOO EFECT_x0009_$94.799.701_x0009__x000a_25-10-2017_x0009_4 AAOO EFECT_x0009_$90.227.493_x0009__x000a_16-11-2017_x0009_5 AAOO EFECT_x0009_$76.856.576_x0009__x000a_27-12-2017_x0009_6 AAOO EFECT._x0009_$163.811.125_x0009__x000a_27-12-2017_x0009_6 AAOO  ANTICIPO_x0009_$457.391_x0009__x000a_EP 3 AAOO Y EP FINAL 20 CONST PARQUE COSTANERA $17.852.430"/>
    <s v="BIP &gt; SIGFE"/>
    <x v="1"/>
    <n v="10898"/>
    <n v="10898"/>
    <n v="100"/>
    <s v="el proyecto sufrió una modificación de obra que afecto su magnitud en mas de un 10% y fue a re evalaucion para un nuevo RS.  Aprobadas por Resolucion Exenta 816 04/09/2017. Las magnitudes fueron alteradas entre otros, por siguientes motivos:_x000a_Muros de Contencion originalmente  proyectados con  una  altura de  1 metro, siendo  que  la situación  del  terreno  requiere  el  desarrollo de  un  muro sobre  3 m  altura.  Y la necesidad de construir nuevos muros de contención para proteger ciclo via. Ademas de aumentar los volumenes de estos muros en M3._x000a_Desplazamiento    de    cercos.    Se    ha    considerado    en    este    proyecto    el desplazamiento  de cercos  existentes  en faja  paralela  de bypass,  sector  rotonda  el mate   en   una   extensión   de   150   m,   conforme   los   requerimientos   de   Bienes Nacionales  y   la   extensión   del   ancho   de  faja  fiscal  correspondiente  a  25  m, _x000a_La diferencia de magnitud original versus la corregida, se debe a que los 59.900 corresponden a la superficie total del parque y no a los metros cuadrados intervenidos según planos de obra y contrato respectivos."/>
    <s v="el proyecto sufrió una modificación de obra que afecto su magnitud en mas de un 10% y fue a re evalaucion para un nuevo RS.  Aprobadas por Resolucion Exenta 816 04/09/2017. Las magnitudes fueron alteradas entre otros, por siguientes motivos:_x000a_Muros de Contencion originalmente  proyectados con  una  altura de  1 metro, siendo  que  la situación  del  terreno  requiere  el  desarrollo de  un  muro sobre  3 m  altura.  Y la necesidad de construir nuevos muros de contención para proteger ciclo via. Ademas de aumentar los volumenes de estos muros en M3._x000a_Desplazamiento    de    cercos.    Se    ha    considerado    en    este    proyecto    el desplazamiento  de cercos  existentes  en faja  paralela  de bypass,  sector  rotonda  el mate   en   una   extensión   de   150   m,   conforme   los   requerimientos   de   Bienes Nacionales  y   la   extensión   del   ancho   de  faja  fiscal  correspondiente  a  25  m, _x000a_La diferencia de magnitud original versus la corregida, se debe a que los 59.900 corresponden a la superficie total del parque y no a los metros cuadrados intervenidos según planos de obra y contrato respectivos."/>
    <x v="2"/>
    <s v="no existe una recepción provisoria, solamente una definitiva."/>
    <s v="29/12/2017"/>
    <s v=" La &quot;Comisión Técnica  Receptora&quot; designada  por medio de  Resolución  Exenta  N°1164/26.12.2017, define  realizar una  recepción  con reserva  a la obra denominada, &quot;CONSTRUCCION PARQUE COSTANERA RIO SIMPSON, COYHAIQUE&quot;. ejecutada por la EMPRESA CONSTRUCTORA  RAUL   TORRES   HURTADO.   de  acuerdo   a  lo  establecido   en  Art.   Nº125  del   D.S. Nº236/2002 (V.  y U.),  en los términos y condiciones mencionadas en Libro de Inspección  Nº3 Folio Nº22,23,24 y 25 con fecha 27.12.2017. La obra recibida queda en observación  por el tiempo de garantía pendiente, de acuerdo a lo dispuesto en el Art.  Nº  126,  127  OS 236/2002  (V.  y U.),  así mismo el cumplimiento  de la  Empresa Constructora  del Art. Nº_x000a_128,  130, de misma disposición  legal._x000a_En este aspeco la obra presento observaciones menores._x000a_1.       Rellenos y emparejamiento de veredones._x000a_2.       Rellenos en espaldas de muros de contención._x000a_3.       Retiro de moldajes en fundaciones de letreros de señalética, luminarias y equipamiento._x000a_4.       Limpieza general de las obras._x000a__x000a_La empresa contratista informa mediante libro de inspección, con fecha 28.12.2019, que las observaciones han sido subsanadas._x000a__x000a_"/>
    <s v="29/12/2017"/>
    <s v="SI"/>
    <s v="31/01/2018"/>
    <s v="El funcionamiento del parque costanera de ve afectado en su funcionamiento por  la falta de seguridad en su extensión, principalmente en la zonas de juegos y miradores, donde se presenta deterioro por vandalismo y basura. _x000a_Aunque el parque esta en administración de la Municipalidad, este no es un recinto cerrado que permita una adecuada mantencion y conservación y seguridad del mismo.."/>
    <s v=""/>
    <x v="0"/>
    <s v="Situaciones negativas descritas en los informes tecnicos del ITO, es que no se realizaron por parte de la entidad formuladora reuniones con los vecinos para informarles de las caracteristicas, condiciones de ejecución de las obras y como afectarían en sus desplazamientos vehiculares o en sus propiedades._x000a_La falta de una adecuada topografia y estudios de suelos que permitieran tener un mejor diseño de muros fue una situacion no prevista que llevo a solicitar un aumento de obra y obras extraordinarias de magnitud superior al 10%."/>
    <s v="MARCELO GONZALEZ ANDRADE"/>
    <x v="129"/>
    <s v=" "/>
    <s v=""/>
    <s v="LOURDES VELEZ"/>
    <s v="DEPARTAMENTO DE ESTUDIOS - MDS"/>
    <s v="08/07/2015"/>
    <s v="10/12/2015"/>
    <n v="155"/>
    <s v="08/02/2016"/>
    <n v="60"/>
    <s v="07/04/2016"/>
    <n v="59"/>
    <s v="19/08/2016"/>
    <n v="134"/>
    <s v="19/08/2016"/>
    <n v="134"/>
    <s v="23/09/2016"/>
    <n v="35"/>
    <s v="27/10/2016"/>
    <n v="34"/>
    <n v="477"/>
    <n v="322"/>
    <s v="Las mayores diferencias entre los hitos de gestión administrativa se deben a los plazos transcurridos entre la solicitud de identificación presupuestaria y el Decreto de Hacienda que lo autoriza. El plazo de tramite de la toma de razón de la contraloria general de la república primero de las bases de la licitación y luego de la resolucion que aprueba el contrato, resolucion que fue representada con observaciones a la oferta presentada. Ademas de los tramites asociados a la identificación de los recursos del GORE Aysen y la aprobacion del Convenio Mandato, entre SERVIU y  GORE Aysen. La atorizacion del GORE Aysen para adjudicar la obra. Sin tener estos  convenios y resoluciones administrativamente afinados, no se podía adjudicar y finalmente contratar las obras.  Ademas este contrato tenia un aporte de la Municipalidad de Coyhaique, que tenia que ser formalizado vía convenio."/>
    <s v="A SUMA ALZADA SIN REAJUSTE"/>
    <n v="1"/>
    <s v=""/>
    <s v=""/>
    <s v=""/>
    <s v=""/>
    <s v="NO"/>
    <s v="SERVICIO"/>
    <s v="SI"/>
    <s v="SERVICIO"/>
    <s v="La SEREMI Regional de Vivienda y Urbanismo desarrolla con fondos propios el diseño del parque, postulando directamente a ejecución"/>
    <n v="54600"/>
    <n v="0"/>
    <n v="0"/>
    <n v="0"/>
    <n v="524"/>
    <n v="1883629"/>
    <n v="0"/>
    <n v="0"/>
    <n v="0"/>
    <n v="0"/>
    <n v="1938753"/>
    <n v="54706"/>
    <n v="0"/>
    <n v="0"/>
    <n v="0"/>
    <n v="524"/>
    <n v="2027731"/>
    <n v="0"/>
    <n v="0"/>
    <n v="0"/>
    <n v="0"/>
    <n v="2082961"/>
    <s v="MONTO CONTRATO SECTORIAL $1.561.286.909 (MONEDA PRESPUESTARIA)_x000a_MONTO CONTRATO FNDR           $1.190.743.000_x000a_MONTO TOTAL CONTRATO          $2.752.029.909_x000a_ LOS GASTOS FUERON ASUMIDOS CON CARGO AL ST22 DEL SERVIU Y NO CON CARGO AL PROYECTO PUBLICACION DE LICITACION EN DIARIO REGIONAL _x000a_CONSULTORIAS                       $0  NO SE REALIZARON GASTOS ASOCIADOS A CONSULTORIAS POR QUE EL SERVIU ESTIMO QUE TENIA LAS CAPACIDADES TECNICAS PARA HACERLOS."/>
    <n v="0"/>
    <n v="0"/>
    <n v="0"/>
    <n v="0"/>
    <n v="89250"/>
    <n v="2752030"/>
    <n v="0"/>
    <n v="0"/>
    <n v="0"/>
    <n v="0"/>
    <n v="2841280"/>
    <s v="CONTRATO RES. AFECTA 039 19/08/2016 FECHA DE INICIO 23/09/2016. MONTO $2.116.946.041_x000a_FECHA DE TERMINO ORIGINAL 20/07/2017._x000a_AUMENTO DE OBRA Y PLAZO POR RES. EXENTA 816 04/09/2017 MONTO $635.083.868._x000a_NUEVO MONTO CONTRATO 2.752.029.909,_x000a_NUEVA FECHA DE TERMINO 25/12/2017._x000a_GASTOS ADMTIVOS FUERON ASUMIDOS CON CARGO AL ST22 DEL SERVIU Y NO CON CARGO AL PROYECTO PUBLICACION DE LICITACION EN DIARIO REGIONAL $89250_x000a_CONSULTORIAS                      $0  NO SE REALIZARON GASTOS ASOCIADOS A CONSULTORIAS POR QUE EL SERVIU ESTIMO QUE TENIA LAS CAPACIDADES TECNICAS PARA HACERLOS."/>
    <n v="0"/>
    <n v="0"/>
    <n v="0"/>
    <n v="0"/>
    <n v="89250"/>
    <n v="2752030"/>
    <n v="0"/>
    <n v="0"/>
    <n v="0"/>
    <n v="0"/>
    <n v="2841280"/>
    <s v="SEGÚN LIQUIDACIÓN CONTABLE _x000a_CURSADOS Y PAGADOS SECTORIAL:_x000a_FECHA                           ESTADO PAGO                                     MONTO PAGADO_x000a_27/10/2016                       1                                                          $ 36.450.999 _x000a_23/11/2016                       2                                                          $  67.866.143                                        _x000a_21/12/2016                       3                                                          $  58.349.946_x000a_16/03/2017                       6                                                          $179.378.838 _x000a_12/04/2017                       7                                                          $109.430.240_x000a_18/05/2017                       8                                                          $131.717.663_x000a_29/05/2017               1AAOO                                                       $195.047.729_x000a_21/06/2017               2AAOO                                                       $  63.708.548      _x000a_21/06/2017                       9                                                          $  44.262.934_x000a_20/07/2017                     10                                                          $  22.137.571_x000a_14/09/2017               1AA00 EFECT                                            $162.395.513_x000a_21/09/2017               2AAOO EFECT                                           $  46.536.069_x000a_11/10/2017               3AAOO EFECT                                           $  96.799.701_x000a_25/10/2017               4AAOO EFECT                                           $  90.227.493_x000a_16/11/2017               5AAOO EFECT                                           $  76.856.576_x000a_27/12/2017               6AAOO EFECT                                           $163.811.125_x000a_27/12/2017               6AAOO ANTICIPO                                    $        457.391_x000a_31/05/2018                       20                                                       $  11.779.176_x000a_31/05/2018                3AA00                                                       $    6.076.254_x000a_TOTAL SECTORIAL                                                                          $1.561.286.909   _x000a_ESTADO DE PAGO CURSADOS Y PAGADOS FNDR_x000a_19/12/2016                        3A                                                       $  65.348.783_x000a_24/01/2017                        4                                                          $  23.929.236_x000a_09/02/2017                        5                                                          $128.246.662_x000a_20/06/2017                        9A                                                        $  37.785.589_x000a_14/08/2017                        11                                                        $  46.442.460_x000a_07/09/2017                        12                                                        $  36.440.676_x000a_22/09/2017                        13                                                        $  47.564.875_x000a_26/10/2017                        14                                                        $  49.716.804_x000a_09/11/2017                        15                                                        $  64.679.625_x000a_22/11/2017                        16                                                        $  92.624.389_x000a_20/12/2017                        17                                                        $  88.817.811_x000a_26/12/2017                        18                                                        $458.912.165  _x000a_26/12/2017                        19                                                        $   50.233.925  _x000a_TOTAL FNDR                                                                                     $1.190.743.000_x000a_TOTAL                                                                                                $2.752.029.909_x000a_GASTOS ADMINISTRATIVOS $89.250 PUBLICACION DIARIO REGIONAL DE AVISO LICITACION PUBLICA FECHA DE PAGO 07/04/2016"/>
    <n v="96922"/>
    <x v="0"/>
    <n v="0"/>
    <n v="0"/>
    <n v="0"/>
    <n v="0"/>
    <n v="0"/>
    <n v="2744358"/>
    <n v="0"/>
    <n v="0"/>
    <n v="0"/>
    <n v="0"/>
    <n v="2744358"/>
    <n v="0"/>
    <n v="0"/>
    <n v="0"/>
    <n v="0"/>
    <n v="0"/>
    <n v="2822256"/>
    <n v="0"/>
    <n v="0"/>
    <n v="0"/>
    <n v="0"/>
    <n v="2822256"/>
    <s v="Situaciones negativas descritas en los informes tecnicos del ITO, es que no se realizaron por parte de la entidad formuladora reuniones con los vecinos para informarles de las caracteristicas, condiciones de ejecución de las obras y como afectarían en sus desplazamientos vehiculares o en sus propiedades._x000a_La falta de una adecuada topografia y estudios de suelos que permitieran tener un mejor diseño de muros fue una situación no prevista que llevo a solicitar un aumento de obra y obras extraordinarias de magnitud superior al 10%._x000a_Otro aspecto negativo es las demoras administrativas en los procesos de identificación presupuestaria y tramitacion de los convenios mandato."/>
    <n v="61556"/>
    <n v="0"/>
    <n v="0"/>
    <n v="0"/>
    <n v="635"/>
    <n v="2281624"/>
    <n v="0"/>
    <n v="0"/>
    <n v="0"/>
    <n v="0"/>
    <n v="2343815"/>
    <n v="2958523"/>
    <n v="0"/>
    <n v="0"/>
    <n v="0"/>
    <n v="0"/>
    <n v="94318"/>
    <n v="2908289"/>
    <n v="0"/>
    <n v="0"/>
    <n v="0"/>
    <n v="0"/>
    <n v="3002607"/>
    <n v="0"/>
    <n v="0"/>
    <n v="0"/>
    <n v="0"/>
    <n v="94318"/>
    <n v="2829943"/>
    <n v="0"/>
    <n v="0"/>
    <n v="0"/>
    <n v="0"/>
    <n v="2924261"/>
    <n v="28.10767914703165"/>
    <n v="24.765009183745313"/>
    <n v="24.031961445005834"/>
    <n v="-2.6092658812824965"/>
    <n v="-1.1580778652050316"/>
    <n v="268.33006056157092"/>
    <n v="259.67544503578637"/>
    <s v="el proyecto fue re-evaluado en una oportunidad por  Modificaciones de partidas, aumento presupuestario y obras extraordinarias. _x000a_La falta de una adecuada topografía y estudios de suelos que permitieran tener un mejor diseño de muros fue una situación no prevista que llevó a solicitar un aumento de obra y obras extraordinarias de magnitud superior al 10%, relacionadas con: Muros de Contención originalmente  proyectados con  una  altura de un metro, siendo  que  la situación  del  terreno  requiere  el  desarrollo de  un  muro sobre  tres metros de  altura.  Y la necesidad de construir nuevos muros de contención para proteger ciclo vía. Ademas de aumentar los volúmenes de estos muros en M3._x000a_Desplazamiento    de    cercos.    Se    ha    considerado    en    este    proyecto    el desplazamiento  de cercos  existentes  en faja  paralela  de bypass,  sector  rotonda  el mate   en   una   extensión   de   150   m,   conforme   los   requerimientos   de   Bienes Nacionales  y   la   extensión   del   ancho   de  faja  fiscal  correspondiente  a  25  m, _x000a__x000a_los GASTOS ADMTIVOS FUERON ASUMIDOS CON CARGO AL Subtítulo 22 DEL SERVIU , sin embargo se cuantifica ya que es un gastos del proyecto asociado a la publicación DE LICITACIÓN EN DIARIO REGIONAL por un monto nominal de $89250_x000a_En cuanto al ítem CONSULTORÍAS,  NO SE REALIZARON GASTOS ASOCIADOS A este, POR QUE EL SERVIU ESTIMO QUE TENIA LAS CAPACIDADES TÉCNICAS PARA efectuar las mismas."/>
    <s v="Variación Mayor a 20%"/>
    <s v="Variación Mayor a 20%"/>
    <s v="Grande"/>
    <s v="Grande"/>
    <s v="MARCELO GONZALEZ ANDRADE"/>
    <x v="45"/>
    <s v=" "/>
    <s v=""/>
    <s v="LOURDES VELEZ"/>
    <s v="DEPARTAMENTO DE ESTUDIOS - MDS"/>
    <s v="NO"/>
    <m/>
    <m/>
    <m/>
    <s v=" "/>
    <x v="1"/>
    <s v="SI"/>
    <n v="1"/>
    <n v="2382011"/>
    <n v="2958523"/>
    <n v="24.202742976417824"/>
    <s v="Modificaciones de partidas, aumento presupuestario y obras extraordinarias justificadas y aprobadas por res n°326 del 17 de feb del 2017 d la SEREMI MINVU región de Aysén"/>
    <x v="1"/>
    <s v="COSTO ANUAL EQUIVALENTE"/>
    <n v="257561"/>
    <n v="265499"/>
    <n v="3.0819883445086793"/>
    <x v="2"/>
    <s v=""/>
    <m/>
    <m/>
    <m/>
    <s v="El indicador económico CAE se incrementó debido a los incrementos que se presentaron en el costo real del proyecto por las modificaciones realizadas. "/>
    <x v="1"/>
    <s v="Es importante dejar constancia que el Parque Costanera Río Simpson cumple de manera casi perfecta la función para la que fue creado, es un espacio de encuentro ciudadano, con amplios y seguros espacios para el desarrollo de actividad recreativa de los habitantes de la comuna, región y turistas que visitan la ciudad. "/>
    <s v="CLAUDIO IVAN VENEGAS DIEZ"/>
    <s v="SEREMI DE DESARROLLO SOCIAL REGION DE AISEN DEL GENERAL CARLOS IBAÑEZ DEL CAMPO"/>
    <s v="LOURDES VELEZ"/>
    <s v="DEPARTAMENTO DE ESTUDIOS - MDS"/>
  </r>
  <r>
    <s v="30063546-0"/>
    <s v="MEJORAMIENTO EJE VIAL AVDA. RIQUELME - RENGO"/>
    <x v="7"/>
    <x v="7"/>
    <s v="CACHAPOAL"/>
    <s v="RENGO"/>
    <s v="6 - REGION DEL LIBERTADOR GENERAL BERNARDO O'HIGGINS"/>
    <x v="7"/>
    <x v="7"/>
    <x v="30"/>
    <x v="0"/>
    <x v="0"/>
    <s v="SERVICIO VIVIENDA Y URBANIZACION REGION DEL LIBERTADOR GENERAL BERNARDO O'HIGGINS"/>
    <s v="MINISTERIO DE VIVIENDA Y URBANISMO"/>
    <s v="MINISTERIO"/>
    <s v="FINALIZADO"/>
    <x v="2"/>
    <s v="DISEÑO"/>
    <s v="ESTE PROYECTO ESTÁ ORIENTADO A MEJORAR LA PRINCIPAL VÍA DE ACCESIBILIDAD Y CONEXIÓN DE LA CIUDAD DE RENGO CON LA RUTA 5 SUR, AUMENTANDO LA CAPACIDAD DE LA VÍA Y POTENCIANDO LA IMAGEN URBANA DE LA MISMA, COMPLEMENTANDO LA SOLUCIÓN VIAL CON UNA PROPUESTA DE DISEÑO URBANO."/>
    <s v="ESTE PROYECTO CONSISTE EN LA EJECUCION DEL MEJORAMIENTO INTEGRAL DEL EJE VIAL AVDA._x000a_ERNESTO RIQUELME DE LA COMUNA DE RENGO. EL TRAMO ES DE APROXIMADAMENTE DE 1.330 MT., QUE COMPRENDE LA AVDA. RIQUELME ENTRE LA_x000a_RUTA 5 SUR Y AVDA. ARTURO PRAT. DONDE LAS OBRAS CONSIDERADAS PARA ESTE TRAMO CONSISTIRÍAN EN LA CONSTRUCCIÓN UNA DOBLE CALZADA_x000a_BIDIRECCIONAL, DE 7M CADA UNA, CON UNA MEDIANA DE ANCHO VARIABLE, JUNTO CON LA CONSTRUCCION DE UN PASO BAJO NIVEL EN EL SECTOR DEL_x000a_CUCRE DE LA AV. E. RIQUELME CON LA LINEA FERREA."/>
    <n v="50830"/>
    <s v="VIALIDAD URBANA ESTRUCTURANTE"/>
    <s v=" "/>
    <s v=" "/>
    <n v="22"/>
    <n v="42"/>
    <s v="Se realizó la licitación en paralelo a la licitación de obras civiles, la cual quedó desierta.  La Resolución que adjudica indica que la consultoría  comenzará junto con las obras civiles, por un monto cerrado. Y dado que las obras civiles se alargaron, la consultoría se alargó con ella."/>
    <n v="90.909090909090921"/>
    <m/>
    <m/>
    <m/>
    <m/>
    <m/>
    <m/>
    <s v=""/>
    <m/>
    <n v="20"/>
    <n v="36"/>
    <s v="De acuerdo con el proyecto se realizaron las expropiaciones indicadas en la etapa de Diseño, sin embargo se debieron agregar otras, dado que el Plan Regulador determinó que se debían incluir zonas adicionales no consideradas en un principio."/>
    <n v="80"/>
    <n v="20"/>
    <n v="31"/>
    <s v="Las obras civiles tuvieron un retraso, por lo que los Gastos Administrativos asociados al proyecto también tuvieron que alargarse. "/>
    <n v="55.000000000000007"/>
    <n v="22"/>
    <n v="37"/>
    <s v="Problema en la adjudicación el año 2013. Demoras por problemas en napas subterraneas, aprobación de canalistas y mejoras en paso via ferrea. Demora y aumentos en valores proforma."/>
    <n v="68.181818181818187"/>
    <s v="Variación del 50% al 100%"/>
    <n v="3"/>
    <n v="370"/>
    <m/>
    <m/>
    <m/>
    <m/>
    <m/>
    <m/>
    <m/>
    <m/>
    <m/>
    <m/>
    <m/>
    <m/>
    <n v="33"/>
    <n v="33"/>
    <n v="52"/>
    <n v="52"/>
    <n v="0"/>
    <s v="El proyecto tuvo algunos inconvenientes en detalles no contemplados en el estudio preliminar y diseño que fueron detectados en el desarrollo del proyecto, lo que generó demoras y aumentos de contrato. Junto con ello se debió agregar un grupo electrógeno, el cual se consideró recién el finalizar la obras civiles, lo que aumentó el tiempo de ejecución."/>
    <n v="57.575757575757571"/>
    <n v="57.575757575757571"/>
    <s v="De acuerdo con el proyecto se realizaron las expropiaciones indicadas en la etapa de Diseño, sin embargo se debieron agregar otras, dado que el Plan Regulador determinó que se debían incluir zonas adicionales no consideradas en un principio._x000a__x000a_El proyecto registró tres ampliaciones de plazo por un total de 370 días adicionales debido a Demoras por problemas en napas subterráneas, aprobación de canalistas y mejoras en paso vía férrea. Demora y aumentos en valores proforma._x000a__x000a_El proyecto tuvo algunos inconvenientes en detalles no contemplados en el estudio preliminar y diseño que fueron detectados en el desarrollo del proyecto, lo que generó demoras y aumentos de contrato. Junto con ello se debió agregar un grupo electrógeno, el cual se consideró recién el finalizar la obras civiles, lo que aumentó el tiempo de ejecución."/>
    <s v="Variación del 50% al 100%"/>
    <s v="Mayor a 3 años"/>
    <s v="29/08/2014"/>
    <n v="9551440"/>
    <n v="2691153"/>
    <n v="12242593"/>
    <n v="12264290"/>
    <n v="-21697"/>
    <s v="Consultoría: Se contrató por un valor de M$161.999, el cual no sufrió modificación, solo alargue en su término._x000a_Obras Civiles: El monto original del contrato era de M$8.649.000, teniendo distintas modificaciones y aumentos de contrato, cerrando el total en M$9.349.384, lo que representa un aumento de M$700.384. Adicionalmente están los M$40.055 que tuvo de costo de instalación y equipos el grupo electrógeno. Los valores proforma tuvieron un mayor valor al estimado._x000a_Las expropiaciones se realizaron el año 2013 previo a los trabajos; sin embargo, el diseño estuvo mal realizado, por lo que el año 2016 se agregaron expropiaciones para dar cumplimiento a las necesidades reales."/>
    <s v="BIP &lt; SIGFE"/>
    <x v="2"/>
    <n v="1330"/>
    <n v="1330"/>
    <n v="100"/>
    <s v="Se realizó el trabajo entre el acceso al ingresar desde la carretera, hasta pasada la calle Arturo Prat, lo que se mantuvo dentro de lo planificado, sin diferencias de gran magnitud. Se realizaron mejoras al proyecto en el paso nivel del tren, mejorando las vigas, protecciones; a solicitud de la Municipalidad se mejoró el riego. Hubieron problemas con las napas que no estaban consideradas en el diseño."/>
    <s v="El proyecto se construyó en la magnitud recomendada._x000a_Se realizó el trabajo entre el acceso al ingresar desde la carretera, hasta pasada la calle Arturo Prat, lo que se mantuvo dentro de lo planificado, sin diferencias de gran magnitud. Se realizaron mejoras al proyecto en el paso nivel del tren, mejorando las vigas, protecciones; a solicitud de la Municipalidad se mejoró el riego. Hubieron problemas con las napas que no estaban consideradas en el diseño."/>
    <x v="2"/>
    <s v="En el Acta de Recepción se indica que la empresa no presentó Recepción Municipal, ni de canalistas; lo que deberá presentar posteriormente y que podría ser causal de incumplimiento. Además se dejó en observación algunos paños de la calzada."/>
    <s v="17/11/2017"/>
    <s v=""/>
    <s v=""/>
    <s v="SI"/>
    <s v="22/11/2017"/>
    <s v="En enero de 2019, Municipalidad de Rengo solicitó verificar y aplicar garantías por demarcación deteriorada y/o borrada."/>
    <s v=""/>
    <x v="0"/>
    <s v="Los valores proforma tuvieron un valor mucho mayor al estimado. Napas subterraneas se encontraban de forma más superficial y abundantes que lo contemplado en el diseño, por lo que se agregaron desviaciones no consideradas. Hubo problemas con FFCC y con canalistas, lo que retrasó las obras y se realizaron mejoras al paso nivel de FFCC."/>
    <s v="FRANCISCO ANTONIO VALDES FLORES"/>
    <x v="11"/>
    <s v=" "/>
    <s v=""/>
    <s v="LOURDES VELEZ"/>
    <s v="DEPARTAMENTO DE ESTUDIOS - MDS"/>
    <s v="11/02/2013"/>
    <s v="11/02/2013"/>
    <n v="0"/>
    <s v="03/05/2013"/>
    <n v="81"/>
    <s v="21/06/2013"/>
    <n v="49"/>
    <s v="28/11/2013"/>
    <n v="160"/>
    <s v="15/07/2014"/>
    <n v="389"/>
    <s v="29/08/2014"/>
    <n v="45"/>
    <s v="31/10/2014"/>
    <n v="63"/>
    <n v="627"/>
    <n v="627"/>
    <s v="Demora en la adjudicación inicial de las obras civiles, que se adjudicaron el año 2014"/>
    <s v="A SUMA ALZADA SIN REAJUSTE"/>
    <n v="1"/>
    <s v="SI"/>
    <s v="SERVICIO"/>
    <s v=""/>
    <s v=""/>
    <s v="SI"/>
    <s v="SERVICIO"/>
    <s v="SI"/>
    <s v="SERVICIO"/>
    <s v="El proyecto ingresó al SNI las etapas del ciclo de vida de un proyecto de vialidad urbana estructurante (prefactibilidad, diseño y ejecución)."/>
    <n v="162008"/>
    <n v="0"/>
    <n v="0"/>
    <n v="2437000"/>
    <n v="30003"/>
    <n v="6905326"/>
    <n v="0"/>
    <n v="0"/>
    <n v="0"/>
    <n v="0"/>
    <n v="9534337"/>
    <n v="162008"/>
    <n v="0"/>
    <n v="0"/>
    <n v="2437000"/>
    <n v="30003"/>
    <n v="6905326"/>
    <n v="0"/>
    <n v="0"/>
    <n v="0"/>
    <n v="0"/>
    <n v="9534337"/>
    <s v="Ejecución comenzó mismo año del RS, no hubo modificaciones entre RS y la Identificación."/>
    <n v="162006"/>
    <n v="0"/>
    <n v="0"/>
    <n v="2709552"/>
    <n v="3209"/>
    <n v="9389441"/>
    <n v="0"/>
    <n v="0"/>
    <n v="0"/>
    <n v="0"/>
    <n v="12264208"/>
    <s v="Se adjuntan los documentos que respaldan los informes de los cambios de contrato, se agregó un equipo electrógeno para el funcionamiento de bomba que impida en caso de lluvias que se anegue el paso bajo nivel._x000a_Se agregaron algunas expropiaciones que no estaban consideradas originalmente o un aumento de m2, de acuerdo a lo indicado por requerimiento de la Municipalidad."/>
    <n v="162006"/>
    <n v="0"/>
    <n v="0"/>
    <n v="2709552"/>
    <n v="3209"/>
    <n v="9389441"/>
    <n v="0"/>
    <n v="0"/>
    <n v="0"/>
    <n v="0"/>
    <n v="12264208"/>
    <s v="Las posibles diferencias con Sigfe son producto de  redondeo principalmente. "/>
    <n v="-82"/>
    <x v="1"/>
    <n v="162006"/>
    <n v="0"/>
    <n v="0"/>
    <n v="2709552"/>
    <n v="3289"/>
    <n v="9389443"/>
    <n v="0"/>
    <n v="0"/>
    <n v="0"/>
    <n v="0"/>
    <n v="12264290"/>
    <n v="175076"/>
    <n v="0"/>
    <n v="0"/>
    <n v="3067907"/>
    <n v="3712"/>
    <n v="10042761"/>
    <n v="0"/>
    <n v="0"/>
    <n v="0"/>
    <n v="0"/>
    <n v="13289456"/>
    <s v="Situaciones descritos en el modulo de Formulación: _x000a_Los valores proforma tuvieron un valor mucho mayor al estimado._x000a_Napas subterraneas se encontraban de forma más superficial y abundantes que lo contemplado en el diseño, por lo que se incurrió en gastos para el desvío no considerados en diseño._x000a_Hubo problemas con FFCC y con canalistas, lo que retrasó las obras y se realizaron mejoras al paso nivel de FFCC."/>
    <n v="199339"/>
    <n v="0"/>
    <n v="0"/>
    <n v="2998544"/>
    <n v="36916"/>
    <n v="8496480"/>
    <n v="0"/>
    <n v="0"/>
    <n v="0"/>
    <n v="0"/>
    <n v="11731279"/>
    <n v="14100825"/>
    <n v="182283"/>
    <n v="0"/>
    <n v="0"/>
    <n v="3042474"/>
    <n v="3616"/>
    <n v="10566952"/>
    <n v="0"/>
    <n v="0"/>
    <n v="0"/>
    <n v="0"/>
    <n v="13795325"/>
    <n v="175071"/>
    <n v="0"/>
    <n v="0"/>
    <n v="3042474"/>
    <n v="3616"/>
    <n v="10042758"/>
    <n v="0"/>
    <n v="0"/>
    <n v="0"/>
    <n v="0"/>
    <n v="13263919"/>
    <n v="17.594381652674016"/>
    <n v="13.064560138753833"/>
    <n v="18.199042426981514"/>
    <n v="-3.8520730754802779"/>
    <n v="-5.9351562763171657"/>
    <n v="9972.8714285714286"/>
    <n v="7550.945864661654"/>
    <s v="El proyecto tuvo dos reevaluaciones, producto de aumento en los costos de expropiaciones y obras civiles, lo cual aumentó los plazos y costos de ejecución. Los montos fueron aprobados en su oportunidad e indicando que el proyecto se encontraba en el límite de rentabilidad, además, considera un paso inferior FFCC que es una obra compleja de ejecutar. _x000a__x000a_Los valores proforma tuvieron un valor mucho mayor al estimado. Napas subterráneas se encontraban de forma más superficial y abundantes que lo contemplado en el diseño, por lo que se incurrió en gastos para el desvío no considerados en diseño. Hubo problemas con FFCC y con canalistas, lo que retrasó las obras y se realizaron mejoras al paso nivel de FFCC."/>
    <s v="Variación del 10% al 20%"/>
    <s v="Variación del 10% al 20%"/>
    <s v="Muy Grande"/>
    <s v="Muy Grande"/>
    <s v="FRANCISCO ANTONIO VALDES FLORES"/>
    <x v="36"/>
    <s v=" "/>
    <s v=""/>
    <s v="LOURDES VELEZ"/>
    <s v="DEPARTAMENTO DE ESTUDIOS - MDS"/>
    <s v="SI"/>
    <n v="11731279"/>
    <n v="511313"/>
    <n v="4.3585443667310271"/>
    <s v="22.12.2014 M$49.952 Se aprueba aumento por reubicación de redes de ESSBIO_x000a_30.04.2015 M$16.637 aprobados para realizar trabajos no considerados de alcantarillado._x000a_14.07.2015 M$234.966 por mayores valores proforma_x000a_23.07.2015 M$26.069  ESSBIO solicita cambiar el estandar de las tuberias por otra no considerada en proyecto y el cierre de pozos en terrenos expropiados._x000a_25.01.2016  M$89.578 obras extraordinarias indicadas por ESSBIO y valores proforma de Entel_x000a_11.05.207 M$279.389 aumentos requeridos por obras indicadas por Municipalidad, ESSBIO, Telecomunicaciones y Ferrocarriles._x000a_02.08.2017 M$58.964 aumentos producto de obras CGE, accesos, EFE, y proforma_x000a_10.11.2017 M$-55.171 disminución en valores proforma."/>
    <x v="0"/>
    <s v="SI"/>
    <n v="2"/>
    <n v="11730021"/>
    <n v="14100825"/>
    <n v="20.211421616380743"/>
    <s v="El proyecto tuvo dos reevaluaciones, producto de aumento en los costos de expropiaciones y obras civiles, lo cual aumentó los plazos de ejecución. Los montos fueron aprobados en su oportunidad e indicando que el proyecto se encontraba en el límite de rentabilidad, además, considera un paso inferior FFCC que es una obra compleja de ejecutar."/>
    <x v="1"/>
    <s v="VAN SOCIAL"/>
    <n v="108064"/>
    <n v="208000"/>
    <n v="92.478531240746236"/>
    <x v="2"/>
    <s v="TIR SOCIAL"/>
    <n v="6.1"/>
    <n v="6.2"/>
    <n v="1.6393442622950838"/>
    <s v="El proyecto tuvo dos reevaluaciones, producto de aumento en los costos de expropiaciones y obras civiles, lo cual hizo que quedara en el límite de rentabilidad (6,1), los montos de obra resultaron menores a la última reevaluación, quedando con mejores indicadores."/>
    <x v="3"/>
    <s v="El proyecto tuvo dos reevaluaciones, producto de aumento en los costos de expropiaciones y obras civiles, lo cual aumentó los plazos de ejecución y montos, quedando en el límite de la rentabilidad mínima exigida, logrando ejecutar el proyecto recomendado, que incluía un paso inferior a EFE."/>
    <s v="OSCAR SAAVEDRA"/>
    <s v="DEPARTAMENTO DE INVERSIONES - MDS"/>
    <s v="LOURDES VELEZ"/>
    <s v="DEPARTAMENTO DE ESTUDIOS - MDS"/>
  </r>
  <r>
    <s v="30397138-0"/>
    <s v="REPOSICION VEREDAS CALLE PULLUQUEN, SAN JAVIER"/>
    <x v="0"/>
    <x v="0"/>
    <s v="LINARES"/>
    <s v="SAN JAVIER"/>
    <s v="7 - REGION DEL MAULE"/>
    <x v="7"/>
    <x v="7"/>
    <x v="27"/>
    <x v="1"/>
    <x v="1"/>
    <s v="GOBIERNO REGIONAL - REGION DEL MAULE"/>
    <s v="GOBIERNO REGIONAL"/>
    <s v="GOBIERNO REGIONAL"/>
    <s v="FINALIZADO"/>
    <x v="1"/>
    <s v="PERFIL"/>
    <s v="EL MAL ESTADO DE LAS ÁREAS DE CIRCULACIÓN PEATONAL DE LA CALLE PULLUQUEN, ES PRODUCTO DE DISTINTOS FACTORES CLIMÁTICOS, HUMANOS Y CATÁSTROFES NATURALES LO QUE CONLLEVA A UNA DEFICIENTE CONECTIVIDAD PARA LOS PEATONES QUE TRANSITAN POR ESTAS CALLES."/>
    <s v="EL PRESENTE PROYECTO PROPONE LA REPOSICIÓN DE VEREDAS EN CALLE PULLUQUÉN DESDE CALLE SERRANO HASTA AVENIDA CHORRILLOS. LA PROPUESTA INDICADA ES POR VEREDAS DE BALDOSAS MICROVIBRADAS, YA QUE SE MEJORA SIGNIFICATIVAMENTE LA DURABILIDAD Y COSTO DE MANTENCIÓN EN EL TIEMPO Y POR ENDE LA CALIDAD DE VIDA PEATONAL, DEJANDO UNA SUPERFICIE UNIFORME, NIVELADA, DURABLE Y ACORDE A LOS PAVIMENTOS DE VEREDA  QUE SE HAN REALIZADO EN OTRAS CALLES DEL CUADRANTE DEL CENTRO HISTÓRICO DE LA CIUDAD DE SAN JAVIER, LO QUE DA CONTINUIDAD AL DISEÑO DE LAS CALLES YA EJECUTADAS CON DICHA TIPOLOGÍA DE VEREDA. EN GENERAL, SE PRETENDEN REPONER 5.545 M2 DE ACERAS EN BALDOSAS MICROVIBRADAS, CONJUNTAMENTE CON OBRAS ANEXAS COMO MUROS DE CONTENCIÓN EN PEQUEÑA ESCALA PARA EL CONFINAMIENTOS DE TERRENOS A MAYOR COTA Y EVITAR DESPRENDIMIENTOS  DE TIERRA O CAÍDAS DE CIERROS POR LA EJECUCIÓN DE LOS TRABAJOS."/>
    <n v="0"/>
    <s v=" "/>
    <s v=" "/>
    <s v=" "/>
    <m/>
    <m/>
    <m/>
    <m/>
    <m/>
    <m/>
    <m/>
    <m/>
    <m/>
    <m/>
    <s v=""/>
    <m/>
    <m/>
    <m/>
    <m/>
    <m/>
    <n v="7"/>
    <n v="2"/>
    <s v="Con fecha 4 de julio del 2017 se hace ingreso en arcas municipales a través de folio 2-11189 la cantidad de $500.000 pesos por concepto de gastos administrativos asociados al proyecto._x000a_El primer gasto se realizo a través de Orden de Compras el 24-07-2017 a la empresa FACHY por un monto de $193.590, cancelando posteriormente la factura electrónica N° 8931 de fecha 31 de Julio del 2017 y Cancelada con decreto de pago N° 1953 del 7 de Agosto del 2017._x000a_Posteriormente se realizo nueva compra a través de Orden de compra de fecha 18 de Agosto del 2017 por un monto de $285.911, cancelando posteriormente las facturas N° 86, 85, 84, 83  de fechas 6 Septiembre del 2017 , un monto de $285.909 canceladas con decreto de pago N° 2507 de 4 de Octubre del 2017._x000a_El saldo de $20.501, se realizo la devolución al gobierno regional del maule el 3 de Abril de 2019 según decreto de pago 677."/>
    <n v="-71.428571428571431"/>
    <n v="6"/>
    <n v="10"/>
    <s v="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e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
    <n v="66.666666666666671"/>
    <s v="Variación del 50% al 100%"/>
    <s v="Sin información "/>
    <s v="Sin información "/>
    <m/>
    <m/>
    <m/>
    <m/>
    <m/>
    <m/>
    <m/>
    <m/>
    <m/>
    <m/>
    <m/>
    <m/>
    <n v="7"/>
    <n v="7"/>
    <n v="12"/>
    <n v="15"/>
    <n v="3"/>
    <s v="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o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
    <n v="71.428571428571416"/>
    <n v="114.28571428571428"/>
    <s v="El proyecto se ejecutó en un plazo total de 12 meses, un 71,43% sobre el plazo total recomendado y sin considerar tiempos muertos. El aumento de plazo se genera en el ítem obras civiles debido a errores en cotas de diseño; daños con considerados en cámaras de aguas lluvias y reclamos de propietarios por cierres considerados en el diseño (mallas) versus los que ellos estaban concretando (en hormigón y reja metálica)."/>
    <s v="Variación &gt; al 100%"/>
    <s v="Dos Años"/>
    <s v="01/01/2018"/>
    <n v="336804"/>
    <n v="500"/>
    <n v="337304"/>
    <n v="319047"/>
    <n v="18257"/>
    <s v="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e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
    <s v="BIP &gt; SIGFE"/>
    <x v="1"/>
    <n v="5545"/>
    <n v="5545"/>
    <n v="100"/>
    <s v="Aún habiendo modificación de contrato, los metros cuadrados de veredas a reponer no sufrieron variaciones"/>
    <s v="No hay modificación en la magnitud relevante del proyecto. Las disminuciones corresponden a obras de contención de tierras. Las obras extraordinarias con modificación de portones de acceso, tuberías, cámaras, sumideros  y refuerzos en cierres vibrados. Hubo asimismo aumentos de obra en demolición de veredas existentes, extracción de escombros y pavimento de veredas."/>
    <x v="2"/>
    <s v="Con fecha 19 de Julio del 2018, la constructora ingresa oficio indicando que se terminaron lo trabajos y solicitando la recepción provisoria de la obra. Con fecha 6 de Agosto del 2018 se realizan observaciones y se registran a través de un acta de observaciones. Que con fecha 25 de Octubre del 2018 se realiza acta de recepción técnica y acta de recepción provisoria y finalmente con fecha de 9 de Noviembre del 2018 se decreta N° 2247, la aprobación del acta de recepción provisoria."/>
    <s v="25/10/2018"/>
    <s v="Aún no hay recepción provisoria por encontrarse la obra con garantía de ejecución."/>
    <s v=""/>
    <s v="SI"/>
    <s v="25/10/2018"/>
    <s v="No existen situaciones que afecten la operación normal del proyecto"/>
    <s v=""/>
    <x v="0"/>
    <s v="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e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
    <s v="REINALDO ESCOBAR HORMAZÁBAL"/>
    <x v="130"/>
    <s v=" "/>
    <s v=""/>
    <s v="LOURDES VELEZ"/>
    <s v="DEPARTAMENTO DE ESTUDIOS - MDS"/>
    <s v="09/12/2015"/>
    <s v="26/07/2016"/>
    <n v="230"/>
    <s v="24/01/2017"/>
    <n v="182"/>
    <s v="07/08/2017"/>
    <n v="195"/>
    <s v="29/12/2017"/>
    <n v="144"/>
    <s v="29/12/2017"/>
    <n v="144"/>
    <s v="01/02/2018"/>
    <n v="34"/>
    <s v="25/04/2018"/>
    <n v="83"/>
    <n v="868"/>
    <n v="638"/>
    <s v="LAS DISFERENCIAS NO SON SUBSTANCIALES."/>
    <s v="A SUMA ALZADA SIN REAJUSTE"/>
    <n v="1"/>
    <s v=""/>
    <s v=""/>
    <s v=""/>
    <s v=""/>
    <s v="NO"/>
    <s v="MUNICIPIO"/>
    <s v="SI"/>
    <s v="MUNICIPIO"/>
    <s v="El Municipio formula la intervención. El Gore financió."/>
    <n v="0"/>
    <n v="0"/>
    <n v="0"/>
    <n v="0"/>
    <n v="500"/>
    <n v="339604"/>
    <n v="0"/>
    <n v="0"/>
    <n v="0"/>
    <n v="0"/>
    <n v="340104"/>
    <n v="0"/>
    <n v="0"/>
    <n v="0"/>
    <n v="0"/>
    <n v="548"/>
    <n v="372445"/>
    <n v="0"/>
    <n v="0"/>
    <n v="0"/>
    <n v="0"/>
    <n v="372993"/>
    <s v="Sólo actualización moneda IDI"/>
    <n v="0"/>
    <n v="0"/>
    <n v="0"/>
    <n v="0"/>
    <n v="500"/>
    <n v="336803"/>
    <n v="0"/>
    <n v="0"/>
    <n v="0"/>
    <n v="0"/>
    <n v="337303"/>
    <s v="EL CONTRATO ORIGINAL FUE POR $ 350.151.848.- Y SE DISMINUYO A $ 336.803.227.-"/>
    <n v="0"/>
    <n v="0"/>
    <n v="0"/>
    <n v="0"/>
    <n v="500"/>
    <n v="336804"/>
    <n v="0"/>
    <n v="0"/>
    <n v="0"/>
    <n v="0"/>
    <n v="337304"/>
    <s v="En sigfe no se observa reflejado el monto del ultimo estado de pago cursado."/>
    <n v="18257"/>
    <x v="0"/>
    <n v="0"/>
    <n v="0"/>
    <n v="0"/>
    <n v="0"/>
    <n v="500"/>
    <n v="318547"/>
    <n v="0"/>
    <n v="0"/>
    <n v="0"/>
    <n v="0"/>
    <n v="319047"/>
    <n v="0"/>
    <n v="0"/>
    <n v="0"/>
    <n v="0"/>
    <n v="513"/>
    <n v="318547"/>
    <n v="0"/>
    <n v="0"/>
    <n v="0"/>
    <n v="0"/>
    <n v="319060"/>
    <s v="SE DEBIÓ MODIFICAR EL PROYECTO POR ERRORES DE DISEÑO Y POR OBRAS QUE AFECTABAN A PROPIEDADES PARTICULARES, CUYOS DUEÑOS NO AUTORIZARON AFECTAR SUS PROPIEDADES._x000a_LO ANTERIOR OBLIGO A DISMINUIR EL PROYECTO Y EL CONTRATO."/>
    <n v="0"/>
    <n v="0"/>
    <n v="0"/>
    <n v="0"/>
    <n v="562"/>
    <n v="382129"/>
    <n v="0"/>
    <n v="0"/>
    <n v="0"/>
    <n v="0"/>
    <n v="382691"/>
    <n v="0"/>
    <n v="0"/>
    <n v="0"/>
    <n v="0"/>
    <n v="0"/>
    <n v="513"/>
    <n v="336803"/>
    <n v="0"/>
    <n v="0"/>
    <n v="0"/>
    <n v="0"/>
    <n v="337316"/>
    <n v="0"/>
    <n v="0"/>
    <n v="0"/>
    <n v="0"/>
    <n v="513"/>
    <n v="336804"/>
    <n v="0"/>
    <n v="0"/>
    <n v="0"/>
    <n v="0"/>
    <n v="337317"/>
    <n v="-11.856824435379975"/>
    <n v="-11.856563127954411"/>
    <n v="-11.861177769810716"/>
    <n v="2.9645792076760102E-4"/>
    <m/>
    <n v="60.832642019837692"/>
    <n v="60.740126239855726"/>
    <s v="Las variaciones de montos contratados y costos reales versus montos recomendados están dentro de un rango aceptable de -11,86%. Esta disminución se debe exclusivamente al ítem obras civiles, el cual registró una disminución en el contrato de M$13.349 por disminución de obras relacionadas con excavaciones, extracción de escombros, rellenos, hormigón emplantillado y muro, moldajes, membrana asfáltica, cerco metálico y portones de acceso. Esta disminución corresponde a una modificación inferior al 10%, por lo que se encuentra dentro del rango permitido. _x000a_El proyecto no tuvo reevaluaciones."/>
    <s v="Variación entre el -10% al -20%"/>
    <s v="Variación entre el -10% al -20%"/>
    <s v="Pequeño"/>
    <s v="Pequeño"/>
    <s v="FRANCISCO SALDÍA MELLA"/>
    <x v="23"/>
    <s v=" "/>
    <s v=""/>
    <s v="LOURDES VELEZ"/>
    <s v="DEPARTAMENTO DE ESTUDIOS - MDS"/>
    <s v="SI"/>
    <n v="382689"/>
    <n v="-13349"/>
    <n v="-3.4882110538844859"/>
    <s v="Las modificaciones fueron propuestas por la institución técnica, debido a errores en algunas cotas del diseño, como también en daños detectados en las cámaras de aguas lluvias que se encontraban dañadas, así como también 3 propietarios de viviendas aledañas que rechazaron las obras que afectan o intervienen en sus propiedades, estas intervenciones proponían cierres con mallas y los propietarios estaban ejecutando obras de cierre en hormigón y reja metálica, esto se constata vía fotografías y pronunciamientos escritos por parte de los propietarios. También estas modificaciones al contrato original fueron aprobadas por el gobierno regional, disminuyendo el contrato en un 3,81%, y aumentando (modificación de contrato) el tiempo para el termino de la obra."/>
    <x v="0"/>
    <s v="NO"/>
    <m/>
    <m/>
    <m/>
    <m/>
    <s v="- No se observan disminuciones en la magnitud del proyecto._x000a_- El monto del contrato disminuyó un 4% (de $ 350 millones a $ 337 millones aproximadamente). Puede deberse a un efecto precio._x000a_- Hay un 12% de diferencia entre el Rate RS ($ 383 millones)  y lo contratado. Debido a correcciones del diseño aprobado en su oportunidad por Serviu Región del Maule."/>
    <x v="0"/>
    <s v="COSTO ANUAL EQUIVALENTE"/>
    <n v="168966"/>
    <n v="150380"/>
    <n v="-10.999846122888624"/>
    <x v="0"/>
    <s v=""/>
    <m/>
    <m/>
    <m/>
    <s v="Dado que hubo disminución en la Inversión, el valor de indicador de resultado disminuyó en una proporción similar."/>
    <x v="1"/>
    <s v="El proyecto se ejecutó en un plazo total de 12 meses, un 71,43% sobre el plazo total recomendado debido a errores en cotas de diseño relacionadas con daños considerados en cámaras de aguas lluvias y reclamos de propietarios por cierres considerados en el diseño versus los que ellos estaban concretando. _x000a_En relación a los costos, estos fueron inferiores a los recomendados debido a las modificaciones en el contrato de obras civiles que terminaron por bajar el monto de éste por aumento, disminución y obras extraordinarias relacionadas con la extracción de y retiro de escombro, trabajos con el hormigón y reposición de tuberías y cámaras.  Esto derivó en modificaciones inferiores al 10%, es decir, dentro del rango permitido. _x000a_El proyecto no tuvo reevaluación. _x000a_La magnitud del proyecto no presentó variaciones, construyéndose los 5545 metros cuadrados de veredas estipulados originalmente. _x000a_Hubo inconvenientes derivados de errores en el diseño de ingeniería. Esto implicó obras extraordinarias, aumentos y disminuciones de obras. Esta situación pudo haberse evitado si en la revisión del servicio que aprobó las obras se detectaran dichos errores."/>
    <s v="WALDO LOBOS"/>
    <s v="SEREMI DE DESARROLLO SOCIAL REGION DEL MAULE"/>
    <s v="LOURDES VELEZ"/>
    <s v="DEPARTAMENTO DE ESTUDIOS - MDS"/>
  </r>
  <r>
    <s v="30195573-0"/>
    <s v="CONSTRUCCION SEDE COMUNAL ADULTOS MAYORES,COMUNA DE GORBEA"/>
    <x v="5"/>
    <x v="5"/>
    <s v="CAUTIN"/>
    <s v="GORBEA"/>
    <s v="9 - REGION DE LA ARAUCANIA"/>
    <x v="2"/>
    <x v="20"/>
    <x v="3"/>
    <x v="1"/>
    <x v="1"/>
    <s v="GOBIERNO REGIONAL - REGION DE LA ARAUCANIA"/>
    <s v="GOBIERNO REGIONAL"/>
    <s v="GOBIERNO REGIONAL"/>
    <s v="FINALIZADO"/>
    <x v="0"/>
    <s v="PERFIL"/>
    <s v="EN LA ACTUALIDAD LOS ADULTOS MAYORES DE GORBEA NO POSEEN UN ESPACIO PARA REALIZAR SUS MULTIPLES ACTIVIDADES DE RECREACION Y ENTRETENCION. ES POR ESTO QUE LA MUNICIPALIDAD REALIZARA ESTE IMPORTANTE PROYECTO PARA LOS ADULTOS MAYORES DE LA COMUNA DE GORBEA. "/>
    <s v="LA INICIATIVA CONSISTE EN LA  CONSTRUCCIÓN DE UN CENTRO PARA QUE LOS ADULTOS MAYORES DE LA COMUNA PUEDAN DESARROLLAR ACTIVIDADES QUE MEJOREN SU CALIDAD DE VIDA. EL PROGRAMA ARQUITECTÓNICO CONTEMPLA 272.85 M2 QUE SE DESGLOSA DE LA SIGUIENTE FORMA:_x000a_- AREA DE ADMINISTRACIÓN: 20,62 M2_x000a_ESPACIO DESTINADO PARA PERSONAL ADMINISTRATIVO CON OFICINA Y BAÑO PERSONAL._x000a_- ÁREA DE REUNIONES: 143,08 M2_x000a_CUENTA CON SALA DE ESTAR , COMEDOR Y 2 SALONES MULTIUSO , ESCENARIO PARA EL DESARROLLO DE ACTIVIDADES._x000a_EN ESTE ITEM ADEMAS SE CONTEMPLA UN DORMITORIO, PARA QUE AQUELLOS ADULTOS MAYORES ESPECIALMENTE DE LOCALIDADES RURALES PUEDAN PERNOCTAR EN CASO DE EMERGENCIA._x000a_- ÁREA DE SERVICIOS: 49.15 M2_x000a_ESTE ESPACIO CONTEMPLA LOS BAÑOS, COCINA, BODEGA, PATIO DE SERVICIO CUBIERTO Y SALA PARA EL GRUPO ELECTRÓGENO._x000a_-CIRCULACIÓN Y MUROS: 60,00 M2"/>
    <n v="734"/>
    <s v=" "/>
    <s v=" "/>
    <s v=" "/>
    <n v="12"/>
    <n v="7"/>
    <s v="  EL PLAZO DE CONSULTORIAS FUE DE 45 DÍAS CORRIDOS"/>
    <n v="-41.666666666666664"/>
    <n v="2"/>
    <n v="1"/>
    <s v="DEBIDO A QUE LAS OBRAS CIVILES TERMINARON 22/01/2018"/>
    <n v="-50"/>
    <n v="2"/>
    <n v="2"/>
    <s v="DEBIDO A QUE LAS OBRAS CIVILES TERMINARON 22/01/2018"/>
    <n v="0"/>
    <m/>
    <m/>
    <m/>
    <m/>
    <m/>
    <m/>
    <m/>
    <m/>
    <n v="12"/>
    <n v="7"/>
    <s v="AUMENTO DE PLAZO PARA EL BUEN TERMINO DE LA OBRA Y EL CORRECTO FUNCIONAMIENTO DEL PROYECTO_x000a_DECRETO Nº 876 24/10/2017"/>
    <n v="-41.666666666666664"/>
    <s v="Variación de -50% al -30%"/>
    <n v="1"/>
    <n v="55"/>
    <m/>
    <m/>
    <m/>
    <m/>
    <m/>
    <m/>
    <m/>
    <m/>
    <m/>
    <m/>
    <m/>
    <m/>
    <n v="14"/>
    <n v="14"/>
    <n v="9"/>
    <n v="10"/>
    <n v="1"/>
    <s v="EL TIEMPO MUERTO SE PRODUCE PORQUE LA OBRA CIVIL ESTA CON AUMENTOS DE PLAZO TERMINANDO EL 22/01/2018."/>
    <n v="-35.714285714285708"/>
    <n v="-28.571428571428569"/>
    <s v="El proyecto fue recomendado para un plazo de 14 meses, pero demoró 11  meses en su ejecución._x000a_Existió un aumento de plazo para el buen término de la obra,  el correcto funcionamiento del proyecto y por aumento y disminución de obras por modificaciones en la albañilería y terminaciones. _x000a_No obstante, la obra se ejecutó en un plazo inferior al programado inicialmente y sólo la adquisición de los equipos registra un leve aumento en los plazos. "/>
    <s v="Variación de -30% a -0%"/>
    <s v="Un año"/>
    <s v="03/07/2017"/>
    <n v="242877"/>
    <n v="0"/>
    <n v="242877"/>
    <n v="242876"/>
    <n v="1"/>
    <s v="FECHA CONTRATO 07 JUNIO 2017 ENTRE LA MUNICIPALIDAD DE GORBEA Y EL SR MARCELO DEL CARMEN PAZ NOVOA_x000a_PLAZO DE EJECUCIÓN 110 DÍAS CORRIDOS_x000a_MONTO $ 224.688.553_x000a_DECRETO EXENTO Nº 876 DE 24/ 10/2017 AUMENTO Y DISMINUCIÓN DE OBRA Y AUMENTO DE PLAZO DE 55 DÍAS QUEDANDO COMO FECHA DE TERMINO 22/01/2018"/>
    <s v="BIP = SIGFE"/>
    <x v="1"/>
    <n v="273"/>
    <n v="273"/>
    <n v="100"/>
    <s v="EXISTIERON MODIFICACIONES DE OBRA EN AUMENTO PLAZO PERO SOLO EN MATERIALIDAD NO AFECTANDO SU MAGNITUD_x000a_DISMINUCIÓN DE OBRA_x000a_PARTIDA 2.6.5 CUBIERTA YA QUE LA CUBIERTA SEÑALADA POR PROYECTO NO CUMPLE LAS CARACTERISTICAS TECNICAS PARA SU INSTALACION EL LA CIUDAD DE GORBEA._x000a_PARTIDA 5.3.1 TEJUELA NORWAY, SE DISMINUYE LA TEJUELA REVESTIMIENTO EXTERIOR DE FACHADA _x000a_PARTIDA 5..3.1.1 PISO VINILICO, SE DISMINUYE EN SU TOTALIDAD EL PISO VINILICO, YA QUE LOS REPRESENTANTES DE LA COMUNIDAD ADULTO MAYOR DEL LA CIUDAD DE GORBEA SOLICITAN MODIFICACIÓN POR FUNCIONALIDAD._x000a_PARTIDA 6.3.1.2 PORTÓN ENTRADA VEHÍCULOS, YA QUE NO CUMPLE CON LAS CARACTERÍSTICAS TÉCNICAS DE FUNCIONALIDAD PARA EL PROYECTO  _x000a__x000a_AUMENTO DE OBRA_x000a_PARTIDA 5.3.1.3 ALFOMBRA SE PRODUCE UN AUMENTO DE OBRA YA QUE EL PISO VINILICO ESTIPULADO POR PROYECTO SE DISMINUYE SIENDO SUSTITUIDO POR ALFOMBRA EN LOS RECINTOS ESCENARIO Y BODE"/>
    <s v="No se presenta modificación en la magnitud recomendada"/>
    <x v="2"/>
    <s v="-SE SOLICITA LIMPIEZA DE MARCOS DE VENTANAS_x000a_-SE SOLICITA LIMPIEZA DE PUERTAS CORREDERAS SECTOR PASILLO_x000a_-SE SOLICITA APLICAR SELLO A PUERTAS CERRERAS EN LA UNIÓN DE ALUMINIO CON EL _x000a_   POLICARBONATO_x000a_-SE SOLICITA LIMPIEZA DE PISO EN GENERAL_x000a_-SE SOLICITA LIMPIEZA DE MARCOS DE PUERTAS DE PVC_x000a_-SE SOLICITA APLICAR BARNIZ A LOS GUARDAPOLVOS DE LA OFICINA DE ADMISTRACION_x000a_-SE SOLICITA MOVER EL TOPE DE PUERTA DE BAÑO DE OFICINA DE ADMINISTRACIÓN, CON EL FIN QUE _x000a_   LA PUERTA NO PUEDA DAÑAR EL CALEFACTOR ELÉCTRICO AL ABRIRLA._x000a_-SE SOLICITA LIMPIEZA DE QUINCALLERÍA GENERAL ( BISAGRAS DE PUERTAS, MANILLAS DE PUERTAS, _x000a_  Y CERRADURAS)._x000a_-SE SOLICITA APLICAR SELLO A LA VENTANA DE LA PUERTA DE ACCESO A LA OFICINA DE _x000a_  ADMINISTRACIÓN _x000a_-SE SOLICITA APLICAR PASTA Y PINTURA A ORIFICIOS EN ALERO COSTADO NORTE SOBRE ACCESO DE _x000a_  DISCAPACITADOS"/>
    <s v="22/12/2017"/>
    <s v="EN PROCESO"/>
    <s v="22/12/2017"/>
    <s v="SI"/>
    <s v="29/03/2018"/>
    <s v="NO EXISTEN SITUACIONES QUE AFECTEN LA OPERACIÓN NORMAL DEL PROYECTO"/>
    <s v=""/>
    <x v="0"/>
    <s v="NEGATIVO LA APROBACIÓN DEL AUMENTO Y DISMINUCIÓN DE OBRA._x000a_POSITIVO LA BUENA EJECUCIÓN SIN PROBLEMAS"/>
    <s v="ALVARO ALEXIS HUAIQUINAO LINCONAO"/>
    <x v="131"/>
    <s v="PAULA MARCELA CONCHA ALBERTI"/>
    <s v="SEREMI DE DESARROLLO SOCIAL REGION DE LA ARAUCANIA"/>
    <s v="LOURDES VELEZ"/>
    <s v="DEPARTAMENTO DE ESTUDIOS - MDS"/>
    <s v="19/02/2016"/>
    <s v="19/02/2016"/>
    <n v="0"/>
    <s v="24/10/2016"/>
    <n v="248"/>
    <s v="NA"/>
    <n v="0"/>
    <s v="07/06/2017"/>
    <n v="226"/>
    <s v="07/06/2017"/>
    <n v="226"/>
    <s v="03/07/2017"/>
    <n v="26"/>
    <s v="31/08/2017"/>
    <n v="59"/>
    <n v="559"/>
    <n v="559"/>
    <s v="El Mensaje para aprobación de los recursos por parte del CORE fue el 13-09-2016_x000a_El Acuerdo del CORE que aprobó los recursos fue el                                  27-09-2016_x000a_La Resolución que identificó el proyecto fue el                                          24-10-2016_x000a_La toma de razón de la Resolución que identificó el proyecto fue el    15-11-2016_x000a_El Convenio Mandato con la Unidad Técnica fue el                                    19-12-2016"/>
    <s v="A SUMA ALZADA SIN REAJUSTE"/>
    <n v="1"/>
    <s v=""/>
    <s v=""/>
    <s v=""/>
    <s v=""/>
    <s v="NO"/>
    <s v="MUNICIPIO"/>
    <s v="SI"/>
    <s v="MUNICIPIO"/>
    <s v="El proyecto se presentó directo a ejecución, dado que el Municipio contrato el diseño"/>
    <n v="12000"/>
    <n v="6733"/>
    <n v="5106"/>
    <n v="0"/>
    <n v="0"/>
    <n v="224700"/>
    <n v="0"/>
    <n v="0"/>
    <n v="0"/>
    <n v="0"/>
    <n v="248539"/>
    <n v="12000"/>
    <n v="6733"/>
    <n v="5106"/>
    <n v="0"/>
    <n v="0"/>
    <n v="224700"/>
    <n v="0"/>
    <n v="0"/>
    <n v="0"/>
    <n v="0"/>
    <n v="248539"/>
    <s v="El contrato de obras civiles tuvo modificaciones con efecto cero en el monto total."/>
    <n v="6400"/>
    <n v="6729"/>
    <n v="5060"/>
    <n v="0"/>
    <n v="0"/>
    <n v="224688"/>
    <n v="0"/>
    <n v="0"/>
    <n v="0"/>
    <n v="0"/>
    <n v="242877"/>
    <s v="No hay observaciones."/>
    <n v="6400"/>
    <n v="6729"/>
    <n v="5060"/>
    <n v="0"/>
    <n v="0"/>
    <n v="224688"/>
    <n v="0"/>
    <n v="0"/>
    <n v="0"/>
    <n v="0"/>
    <n v="242877"/>
    <s v="No existen diferencias, salvo las producidas por efecto de redondeo de los distintos sistemas."/>
    <n v="1"/>
    <x v="1"/>
    <n v="6400"/>
    <n v="6729"/>
    <n v="5059"/>
    <n v="0"/>
    <n v="0"/>
    <n v="224688"/>
    <n v="0"/>
    <n v="0"/>
    <n v="0"/>
    <n v="0"/>
    <n v="242876"/>
    <n v="6541"/>
    <n v="6729"/>
    <n v="5059"/>
    <n v="0"/>
    <n v="0"/>
    <n v="230530"/>
    <n v="0"/>
    <n v="0"/>
    <n v="0"/>
    <n v="0"/>
    <n v="248859"/>
    <s v="No hay"/>
    <n v="13503"/>
    <n v="7576"/>
    <n v="5745"/>
    <n v="0"/>
    <n v="0"/>
    <n v="252835"/>
    <n v="0"/>
    <n v="0"/>
    <n v="0"/>
    <n v="0"/>
    <n v="279659"/>
    <n v="0"/>
    <n v="6566"/>
    <n v="6729"/>
    <n v="5060"/>
    <n v="0"/>
    <n v="0"/>
    <n v="230531"/>
    <n v="0"/>
    <n v="0"/>
    <n v="0"/>
    <n v="0"/>
    <n v="248886"/>
    <n v="6540"/>
    <n v="6729"/>
    <n v="5060"/>
    <n v="0"/>
    <n v="0"/>
    <n v="230529"/>
    <n v="0"/>
    <n v="0"/>
    <n v="0"/>
    <n v="0"/>
    <n v="248858"/>
    <n v="-11.003758148316345"/>
    <n v="-11.013770341737617"/>
    <n v="-8.8223544999703414"/>
    <n v="-1.1250130581874629E-2"/>
    <m/>
    <n v="911.5677655677656"/>
    <n v="844.42857142857144"/>
    <s v="Los montos contratados y costos reales del proyecto tuvieron una disminución en relación a lo recomendado de un 11%, cuya probable causa sea la contratación por montos inferiores a los recomendados. El proyecto no presentó re evaluaciones ni modificaciones inferiores al 10%. Si bien, existió modificación de contrato, el monto no sufrió variaciones. _x000a_En resumen, el proyecto se ajustó a lo recomendado. "/>
    <s v="Variación entre el -10% al -20%"/>
    <s v="Variación de 0 a +-10%"/>
    <s v="Pequeño"/>
    <s v="Pequeño"/>
    <s v="HELGA CORTÉS REYES"/>
    <x v="6"/>
    <s v="PAULA MARCELA CONCHA ALBERTI"/>
    <s v="SEREMI DE DESARROLLO SOCIAL REGION DE LA ARAUCANIA"/>
    <s v="LOURDES VELEZ"/>
    <s v="DEPARTAMENTO DE ESTUDIOS - MDS"/>
    <s v="NO"/>
    <m/>
    <m/>
    <m/>
    <s v=" "/>
    <x v="1"/>
    <s v="NO"/>
    <m/>
    <m/>
    <m/>
    <m/>
    <s v="El proyecto no presentó re evaluaciones. Si bien, existió modificación de contrato, el monto no sufrió variaciones. "/>
    <x v="0"/>
    <s v="VALOR ACTUALIZADO COSTOS INV. OPER. Y MANTEN."/>
    <n v="343375"/>
    <n v="343375"/>
    <n v="0"/>
    <x v="1"/>
    <s v="COSTO ANUAL EQUIVALENTE"/>
    <n v="22821"/>
    <n v="22821"/>
    <n v="0"/>
    <s v="No existe diferencia de magnitud real versus la recomendada."/>
    <x v="2"/>
    <s v="El proyecto fue recomendado para un plazo de 14 meses, pero demoró 11  meses en su ejecución. Existió un aumento de plazo para el buen término de la obra,  el correcto funcionamiento del proyecto y por aumento y disminución de obras por modificaciones en la albañilería y terminaciones.  No obstante, el proyecto se ejecutó en un plazo inferior al recomendado. _x000a_En términos de costos, estos fueron levemente inferiores a los recomendados, por lo que es posible afirmar que la iniciativa se ajustó a lo presupuestado. El proyecto no presentó re evaluaciones ni modificaciones inferiores al 10%. Si bien, existió modificación de contrato, el monto no sufrió variaciones. _x000a_La magnitud no tuvo cambios, construyéndose los 273 metros cuadrados estipulados en el diseño original."/>
    <s v="PAULA MARCELA CONCHA ALBERTI"/>
    <s v="SEREMI DE DESARROLLO SOCIAL REGION DE LA ARAUCANIA"/>
    <s v="LOURDES VELEZ"/>
    <s v="DEPARTAMENTO DE ESTUDIOS - MDS"/>
  </r>
  <r>
    <s v="30105928-0"/>
    <s v="CONSTRUCCION EJE ZONA TIPICA CALLE INDEPENDENCIA, COBQUECURA"/>
    <x v="8"/>
    <x v="8"/>
    <s v="ITATA"/>
    <s v="COBQUECURA - REGION DE ÑUBLE"/>
    <s v="16 - REGION DE ÑUBLE"/>
    <x v="4"/>
    <x v="4"/>
    <x v="72"/>
    <x v="0"/>
    <x v="0"/>
    <s v="SERVICIO VIVIENDA Y URBANIZACION REGION DEL BIO BIO"/>
    <s v="MINISTERIO DE VIVIENDA Y URBANISMO"/>
    <s v="MINISTERIO"/>
    <s v="FINALIZADO"/>
    <x v="0"/>
    <s v="DISEÑO"/>
    <s v="ESTE PROYECTO SE INSERTA EN EL PRBC 18, CON EL FIN DE ASEGURAR UNA RESTAURACIÓN URBANÍSTICA DE CALIDAD, INCLUSIVA E INTEGRAL DE COBQUECURA, CONSIDERANDO EL VALOR PATRIMONIAL QUE POSEE ESA CIUDAD, SIN PERDER LA IMAGEN REPRESENTATIVA DEL HABITAR URBANO DEL CHILE CENTRAL DEL SIGLO XIX."/>
    <s v="LA ETAPA CONSISTE EN LA EJECUCIÓN DE LAS OBRAS NECESARIAS PARA MATERIALIZAR EL DISEÑO PROPUESTO DEL PROYECTO CONSTRUCCION EJE ZONA TIPICA CALLE INDEPENDENCIA EN COBQUECURA, LAS OBRAS INCLUYEN LA EJECUCIÓN DE PAVIMENTOS EN CALZADA Y VEREDAS, BANCAS EN OBRA Y BANCAS TIPO, SEÑALÉTICAS TURÍSTICAS, BASUREROS, ILUMINACIÓN PEATONAL, SEGREGADORES DE PIEDRA LAJA, CUBRESUELOS Y ARBOLES Y UN SOMBREADERO INSTALADO EN LA PLAZA DE COBQUECURA. TODO ESTO DESARROLLADO EN UNA SUPERFICIE DE 4.278,22 M2.       "/>
    <n v="5687"/>
    <s v="PRES"/>
    <s v=" "/>
    <s v=" "/>
    <n v="18"/>
    <n v="0"/>
    <s v="No hay Consultorias"/>
    <n v="-100"/>
    <m/>
    <m/>
    <m/>
    <m/>
    <m/>
    <m/>
    <s v=""/>
    <m/>
    <m/>
    <m/>
    <m/>
    <m/>
    <n v="18"/>
    <n v="4"/>
    <s v="Los gastos administrativos se realizaron entre el 01.04.2016 y el 01.08.2016"/>
    <n v="-77.777777777777786"/>
    <n v="10"/>
    <n v="16"/>
    <s v="Contrata obras a través de Res. N° 98 del 07.09.2016 con toma de razón 05.10.2016 a constructora Comercial Industrial Santa Olga Ltda. por un monto Inicial de M$468.727._x000a_Res. Ex. N°2058 del 07.06.2017 aprueba convenio Ad Referéndum de aumento de obras M$36.859 , y concede aumento de plazo de 29 días corridos.  como respaldo informe técnico ÑU 06 de fecha 24.04.2017 elaborado por el director de obras._x000a_Res. Ex. N°3320 del 15.09.2017 aprueba convenio Ad Referéndum de obras extraordinarias M$23.436 , y concede aumento de plazo de 45 días corridos.  como respaldo informe técnico ÑU 10 de fecha 17.07.2017 elaborado por el director de obras._x000a_Res. Ex.. N°637 del 27.02.2018 aprueba aumento de plazo de 60 días corridos, como respaldo informe técnico ÑU 01 de fecha 12.01.2018 elaborado por el director de obras._x000a_."/>
    <n v="60.000000000000007"/>
    <s v="Variación del 50% al 100%"/>
    <n v="3"/>
    <n v="134"/>
    <m/>
    <m/>
    <m/>
    <m/>
    <m/>
    <m/>
    <m/>
    <m/>
    <m/>
    <m/>
    <m/>
    <m/>
    <n v="19"/>
    <n v="19"/>
    <n v="20"/>
    <n v="24"/>
    <n v="4"/>
    <s v="Res. Ex. N°2058 del 07.06.2017 aprueba convenio Ad Referéndum de aumento de obras M$36.859 , y concede aumento de plazo de 29 días corridos.  como respaldo informe técnico ÑU 06 de fecha 24.04.2017 elaborado por el director de obras._x000a_Res. Ex. N°3320 del 15.09.2017 aprueba convenio Ad Referéndum de obras extraordinarias M$23.436 , y concede aumento de plazo de 45 días corridos.  como respaldo informe técnico ÑU 10 de fecha 17.07.2017 elaborado por el director de obras._x000a_Res. Ex.. N°637 del 27.02.2018 aprueba aumento de plazo de 60 días corridos, como respaldo informe técnico ÑU 01 de fecha 12.01.2018 elaborado por el director de obras.._x000a_Los tiempos muertos se deben al aumento de plazo detallados con anterioridad."/>
    <n v="5.2631578947368363"/>
    <n v="26.315789473684205"/>
    <s v="El proyecto tuvo una duración total de 20 meses, sin considerar tiempos muertos, no observándose una variación significativa en relación al plazo total originalmente recomendado. Los tiempos muertos se deben principalmente a aumentos de plazos solicitados por la empresa contratista debido a la ejecución de zarpas en mal estado en diversos tramos del proyecto y hallazgos de piezas arqueológicas. Dado este contexto, el ítem Obras civiles presentó un aumento de plazo de un 64.67% respecto a lo recomendado. _x000a_El ítem Gastos Administrativos se llevó a cabo  en plazos inferiores a los estipulados, en tanto el ítem Consultorías no fue ejecutado."/>
    <s v="Variación de 0 a 30%"/>
    <s v="Dos Años"/>
    <s v="18/11/2016"/>
    <n v="529022"/>
    <n v="1000"/>
    <n v="530022"/>
    <n v="530022"/>
    <n v="0"/>
    <s v="Res. Ex. N°2058 del 07.06.2017 aprueba convenio Ad Referéndum de aumento de obras M$36.859 , y concede aumento de plazo de 29 días corridos.  como respaldo informe técnico ÑU 06 de fecha 24.04.2017 elaborado por el director de obras._x000a_El aumento de obra se debe a la ejecución de zarpas en mal estado en diversos tramos del proyecto._x000a_Res. Ex. N°3320 del 15.09.2017 aprueba convenio Ad Referéndum de obras extraordinarias M$23.436 , y concede aumento de plazo de 45 días corridos.  como respaldo informe técnico ÑU 10 de fecha 17.07.2017 elaborado por el director de obras._x000a_Las obras extraordinaria se debe a la caracterización arqueológica de 3 hallazgos encontrados cumpliendo la normativa vigente. según lo establece consejo de monumentos nacionales a través de la ley 17.288."/>
    <s v="BIP = SIGFE"/>
    <x v="1"/>
    <n v="4278"/>
    <n v="4278"/>
    <n v="100"/>
    <s v="Las modificaciones del contrato no consideran cambios en su magnitud."/>
    <s v="El valor entregado  por la unidad técnica concuerda con lo Recomendado y con lo construido."/>
    <x v="2"/>
    <s v="La recepción provisoria fue dada el 11.04.2018 y le entregaron 49 días corridos para subsanar observaciones "/>
    <s v="11/04/2018"/>
    <s v="La recepción definitiva fue dada el 23.052018"/>
    <s v="23/05/2018"/>
    <s v="SI"/>
    <s v="23/05/2018"/>
    <s v="No existen situaciones que estén afectando la normal operación del proyecto"/>
    <s v=""/>
    <x v="0"/>
    <s v=""/>
    <s v="CLAUDIO ANDRES GONZALEZ CABELLO"/>
    <x v="110"/>
    <s v=" "/>
    <s v=""/>
    <s v="LOURDES VELEZ"/>
    <s v="DEPARTAMENTO DE ESTUDIOS - MDS"/>
    <s v="03/12/2015"/>
    <s v="03/12/2015"/>
    <n v="0"/>
    <s v="11/02/2016"/>
    <n v="70"/>
    <s v="01/04/2016"/>
    <n v="50"/>
    <s v="07/09/2016"/>
    <n v="159"/>
    <s v="07/09/2016"/>
    <n v="159"/>
    <s v="18/11/2016"/>
    <n v="72"/>
    <s v="15/12/2016"/>
    <n v="27"/>
    <n v="378"/>
    <n v="378"/>
    <s v="La fecha de Suscripción del primer contrato del proyecto de Obra civil (18-11-2016) corresponde al inicio de Obras del_x000a_contrato_x000a_Obras Civiles, la fecha corregida (7-09-2016) corresponde a la fecha de la resolución de contrato."/>
    <s v="A SUMA ALZADA SIN REAJUSTE"/>
    <n v="1"/>
    <s v=""/>
    <s v=""/>
    <s v=""/>
    <s v=""/>
    <s v="SI"/>
    <s v="SERVICIO"/>
    <s v="SI"/>
    <s v="SERVICIO"/>
    <s v="El proyecto inició con la etapa de Diseño en el año 2010, obteniendo fecha de ingreso al SNI el 27/12/2010 , obteniendo su primer RS el 16/02/2011, para el cual la unidad financiera solicito en dos oportunidades Revaluación ( 2011 y 2012). La consultoria termino el año 2013  sin embargo solo  entrega resultados e información de la etapa de ejecución, la cual obtuvo su primer rate RS con fecha 03/12/2015, comenzando obras según unidad técnica el 18/11/2016, pero no señala fecha de termino."/>
    <n v="20680"/>
    <n v="0"/>
    <n v="0"/>
    <n v="0"/>
    <n v="3000"/>
    <n v="545712"/>
    <n v="0"/>
    <n v="0"/>
    <n v="0"/>
    <n v="0"/>
    <n v="569392"/>
    <n v="20680"/>
    <n v="0"/>
    <n v="0"/>
    <n v="0"/>
    <n v="3000"/>
    <n v="545712"/>
    <n v="0"/>
    <n v="0"/>
    <n v="0"/>
    <n v="0"/>
    <n v="569392"/>
    <s v="Proyecto se inicia el 2016, con Gastos Administrativos y Obras Civiles, ejecutándose durante los años 2017 y 2018."/>
    <n v="0"/>
    <n v="0"/>
    <n v="0"/>
    <n v="0"/>
    <n v="1000"/>
    <n v="529023"/>
    <n v="0"/>
    <n v="0"/>
    <n v="0"/>
    <n v="0"/>
    <n v="530023"/>
    <s v="Res. Ex. N°2058 del 07.06.2017 aprueba convenio Ad Referéndum de aumento de obras M$36.859 , y concede aumento de plazo de 29 días corridos.  como respaldo informe técnico ÑU 06 de fecha 24.04.2017 elaborado por el director de obras._x000a_El aumento de obra se debe a la ejecución de zarpas en mal estado en diversos tramos del proyecto._x000a_Res. Ex. N°3320 del 15.09.2017 aprueba convenio Ad Referéndum de obras extraordinarias M$23.436 , y concede aumento de plazo de 45 días corridos.  como respaldo informe técnico ÑU 10 de fecha 17.07.2017 elaborado por el director de obras._x000a_Las obras extraordinaria se debe a la caracterización arqueológica de 3 hallazgos encontrados cumpliendo la normativa vigente. según lo establece consejo de monumentos nacionales a través de la ley 17.288."/>
    <n v="0"/>
    <n v="0"/>
    <n v="0"/>
    <n v="0"/>
    <n v="1000"/>
    <n v="529022"/>
    <n v="0"/>
    <n v="0"/>
    <n v="0"/>
    <n v="0"/>
    <n v="530022"/>
    <s v="El gasto se ejecuto de la siguiente manera:_x000a_Año 2016:_x000a_Gastos Administrativos: M$ 1000.-_x000a_Obras Civiles: M$ 55.043.-_x000a_Año 2017:_x000a_Obras Civiles: M$ 392.222.-_x000a_Año 2018:_x000a_Obras Civiles: M$ 55.643."/>
    <n v="0"/>
    <x v="1"/>
    <n v="0"/>
    <n v="0"/>
    <n v="0"/>
    <n v="0"/>
    <n v="1000"/>
    <n v="529022"/>
    <n v="0"/>
    <n v="0"/>
    <n v="0"/>
    <n v="0"/>
    <n v="530022"/>
    <n v="0"/>
    <n v="0"/>
    <n v="0"/>
    <n v="0"/>
    <n v="1056"/>
    <n v="542378"/>
    <n v="0"/>
    <n v="0"/>
    <n v="0"/>
    <n v="0"/>
    <n v="543434"/>
    <s v=""/>
    <n v="23269"/>
    <n v="0"/>
    <n v="0"/>
    <n v="0"/>
    <n v="3376"/>
    <n v="614041"/>
    <n v="0"/>
    <n v="0"/>
    <n v="0"/>
    <n v="0"/>
    <n v="640686"/>
    <n v="0"/>
    <n v="0"/>
    <n v="0"/>
    <n v="0"/>
    <n v="0"/>
    <n v="1057"/>
    <n v="559061"/>
    <n v="0"/>
    <n v="0"/>
    <n v="0"/>
    <n v="0"/>
    <n v="560118"/>
    <n v="0"/>
    <n v="0"/>
    <n v="0"/>
    <n v="0"/>
    <n v="1057"/>
    <n v="542379"/>
    <n v="0"/>
    <n v="0"/>
    <n v="0"/>
    <n v="0"/>
    <n v="543436"/>
    <n v="-12.575270881523871"/>
    <n v="-15.17904246385905"/>
    <n v="-11.670556200644578"/>
    <n v="-2.9783010008605282"/>
    <m/>
    <n v="127.03038803179055"/>
    <n v="126.78330995792426"/>
    <s v="Los montos contratados y costos reales del proyecto tuvieron variaciones de -12,58% y -15,18% respecto a los montos recomendados. El ítem Obras Civiles presenta una baja, tanto en montos contratados como costos reales, en tanto que Gastos Administrativos presenta una fuerte caída de un 68%. No obstante, no queda claramente explicado el motivo de estas variaciones. _x000a_AL obtener el RS para  la iniciativa la unidad financiera programa un monto mayor al solicitado, lo que no esta explicado como corresponde, como lo es items de consultora que solicito $M  23.269, pero tiene gasto solo por $M 2. Cabe señalar que este ítem no fue ejecutado."/>
    <s v="Variación entre el -10% al -20%"/>
    <s v="Variación entre el -10% al -20%"/>
    <s v="Mediano"/>
    <s v="Mediano"/>
    <s v="ALVARO GARCÍA SANHUEZA"/>
    <x v="39"/>
    <s v=" "/>
    <s v=""/>
    <s v="LOURDES VELEZ"/>
    <s v="DEPARTAMENTO DE ESTUDIOS - MDS"/>
    <s v="NO"/>
    <m/>
    <m/>
    <m/>
    <s v=" "/>
    <x v="1"/>
    <s v="NO"/>
    <m/>
    <m/>
    <m/>
    <m/>
    <s v="Para la etapa de ejecución el proyecto fue recomendado con RS sin tener observaciones y  la unidad financiera no solicita revaluación al Ministerio de desarrollo social y familia."/>
    <x v="0"/>
    <s v="COSTO ANUAL EQUIVALENTE"/>
    <n v="50255"/>
    <n v="50255"/>
    <n v="0"/>
    <x v="1"/>
    <s v=""/>
    <m/>
    <m/>
    <m/>
    <s v="La unidad técnica a pesar de tener cambio en el presupuesto ejecutado, no da información del cambio de indicador,  se debe ingresar para obtener dato de variación."/>
    <x v="1"/>
    <s v="El proyecto tuvo una duración total de 20 meses, sin considerar tiempos muertos, no observándose una variación significativa en relación al plazo total originalmente recomendado. Los tiempos muertos se deben principalmente a aumentos de plazos solicitados por la empresa contratista en el ítem Obras Civiles debido a la ejecución de zarpas en mal estado en diversos tramos del proyecto y hallazgos de piezas arqueológicas. _x000a_En relación a los costos, se observa un costo inferior al monto recomendado originalmente, no quedando explicado el origen de esta variación. El ítem Consultorías no fue ejecutado y además el proyecto no presenta reevaluaciones ni modificaciones inferiores al 10%._x000a_La magnitud del proyecto se presenta invariante, ejecutándose los 4278 de obra estipulados ex ante. _x000a_Si bien las unidades técnica y financiera nos entregan los datos para evaluar, estos no son suficientes y algunos deben precisarse, tampoco esta completa la carpeta ex_post, faltan documentos importantes como las recepciones de contrato y definitiva de obras._x000a_No entrega información clara sobre los gastos realizados versus la solicitud de asignación, se rebaja costo total , pero no indica porque sucedió._x000a_Otro dato relevante es el error que muestra al indicar el inicio de obras, ya que la fecha indicada es dada para el comienzo de la licitación, tampoco aclara en que fecha se hizo entrega del terreno. Por otro lado en SNI no aparece fecha de termino de obras ni cierre de la etapa._x000a_Ademas no justifica las modificaciones al contrato original , ni que el primer contrato se hace de una segunda prelación en la adjudicación._x000a_Tubo tres modificaciones y no señala porque, a pesar que una es por obras extraordinarias."/>
    <s v="ANA MARIA  MENA VALDES"/>
    <s v="SEREMI DE DESARROLLO SOCIAL REGION DE ÑUBLE"/>
    <s v="LOURDES VELEZ"/>
    <s v="DEPARTAMENTO DE ESTUDIOS - MDS"/>
  </r>
  <r>
    <s v="30469691-0"/>
    <s v="CONSTRUCCION SALA CUNA Y JARDIN INFANTIL MICHIGAN, COLLIPULLI"/>
    <x v="5"/>
    <x v="5"/>
    <s v="MALLECO"/>
    <s v="COLLIPULLI"/>
    <s v="9 - REGION DE LA ARAUCANIA"/>
    <x v="5"/>
    <x v="5"/>
    <x v="6"/>
    <x v="0"/>
    <x v="0"/>
    <s v="JUNTA NACIONAL DE JARDINES INFANTILES"/>
    <s v="MINISTERIO DE EDUCACION"/>
    <s v="MINISTERIO"/>
    <s v="FINALIZADO"/>
    <x v="0"/>
    <s v="PERFIL"/>
    <s v="LA EDUCACIÓN INICIAL ES LA BASE PARA EL DESARROLLO PSICOMOTOR Y COGNITIVO DE LOS NIÑOS EN DESARROLLO. LO ANTERIOR GENERA LA NECESIDAD DE AMPLIAR LA COBERTURA DE SALAS CUNAS Y JARDINES INFANTILES DE MANERA DE POSIBILITAR EL ACCESO A TODA LA POBLACIÓN QUE REQUIERA ATENCIÓN EN LA COMUNA DE COLLIPULLI."/>
    <s v="EL PROYECTO PRESENTADO CONSIDERA LA CONSTRUCCIÓN DE 2 SALA CUNA Y 2 NIVEL MEDIO CON CAPACIDAD PARA 20 LACTANTES Y 28 PÁRVULOS CADA UNO: ENTREGANDO UN TOTAL DE COBERTURA DE 96 NIÑOS Y NIÑAS. SE PROPONE LA CONSTRUCCIÓN DE INFRAESTRUCTURA DE 915,78 M2 Y  ADEMÁS SE CONSIDERA EN EL PROGRAMA ARQUITECTÓNICO  2 SALAS CUNA, 2 NIVELES MEDIOS, 4 SALAS DE MUDAS Y HÁBITOS HIGIÉNICOS, 2 SALAS DE EXPANSIÓN, 2 OFICINAS, 1 HALL DE ESPER, 1 SALAS MULTIUSO DOCENTE, 1 COMUNITARIA Y 1 DE AMAMANTAMIENTO.  BAÑOS (DOCENTE, PERSONAL DE SERVICIO, ACCESIBLE) BODEGAS, GUARDACOCHE, CLOSET, COCINA. ÁREA SUCIA-ÁREA LIMPIA, ÁREA OPERACIONES PRELIMINARES, COCINA DE LECHE, ÁREA DE CALDERAS, PATIO CERRADO Y CIRCULACIONES Y MUROS._x000a_ADEMAS SE CONSULTA EL ESTUDIO DE LAS SIGUIENTES ESPECIALIDADES: TOPOGRAFÍA, MECÁNICA DE SUELOS, PROYECTO DE INGENIERÍAS, PROYECTO DE ARQUITECTURA DEFINITIVO, Y REVISORES INDEPENDIENTES DE PROYECTOS DE ESTRUCTURAS, EFICIENCIA ENERGÉTICA."/>
    <n v="96"/>
    <s v=" "/>
    <s v=" "/>
    <s v=" "/>
    <n v="4"/>
    <n v="9"/>
    <s v="Sin Observaciones"/>
    <n v="125"/>
    <n v="1"/>
    <n v="12"/>
    <s v="Sin Observaciones"/>
    <n v="1100"/>
    <n v="1"/>
    <n v="12"/>
    <s v="Sin Observaciones"/>
    <n v="1100"/>
    <m/>
    <m/>
    <m/>
    <m/>
    <m/>
    <m/>
    <m/>
    <m/>
    <n v="8"/>
    <n v="9"/>
    <s v="Sin observaciones"/>
    <n v="12.5"/>
    <s v="Variación de 0 a 30%"/>
    <n v="0"/>
    <n v="0"/>
    <m/>
    <m/>
    <m/>
    <m/>
    <m/>
    <m/>
    <m/>
    <m/>
    <n v="2"/>
    <n v="12"/>
    <s v="Pago permiso de edificación"/>
    <n v="500"/>
    <n v="9"/>
    <n v="9"/>
    <n v="24"/>
    <n v="34"/>
    <n v="10"/>
    <s v="Sin Observaciones"/>
    <n v="166.66666666666666"/>
    <n v="277.77777777777777"/>
    <s v="Las mayores variaciones se dan en los items de equipos y equipamiento, sin embargo no se cuenta con información acerca de las causas. "/>
    <s v="Variación &gt; al 100%"/>
    <s v="Tres años"/>
    <s v="09/03/2017"/>
    <n v="927178"/>
    <n v="0"/>
    <n v="927178"/>
    <n v="896436"/>
    <n v="30742"/>
    <s v="Sin Observaciones"/>
    <s v="BIP &gt; SIGFE"/>
    <x v="1"/>
    <n v="916"/>
    <n v="937"/>
    <n v="102.29257641921396"/>
    <s v="Sin Observaciones"/>
    <s v="La Institución Técnica no entrega antecedentes que den cuenta acerca del cambio de magnitud del proyecto ejecutado."/>
    <x v="0"/>
    <s v="Sin Observaciones"/>
    <s v="02/03/2018"/>
    <s v="Sin Observaciones"/>
    <s v="08/05/2018"/>
    <s v="SI"/>
    <s v="09/04/2018"/>
    <s v="Sin Observaciones"/>
    <s v=""/>
    <x v="0"/>
    <s v=""/>
    <s v="PEDRO JAVIER CORNEJO MUÑOZ"/>
    <x v="116"/>
    <s v=" "/>
    <s v=""/>
    <s v=" "/>
    <s v=""/>
    <s v="08/08/2016"/>
    <s v="08/08/2016"/>
    <n v="0"/>
    <s v="27/09/2016"/>
    <n v="50"/>
    <s v="NA"/>
    <n v="0"/>
    <s v="07/03/2017"/>
    <n v="161"/>
    <s v="07/03/2017"/>
    <n v="161"/>
    <s v="09/03/2017"/>
    <n v="2"/>
    <s v="04/05/2017"/>
    <n v="56"/>
    <n v="269"/>
    <n v="269"/>
    <s v="Sin observaciones"/>
    <s v="Contrato a suma alzada y serie de precios unitarios sin reajuste"/>
    <n v="1"/>
    <s v=""/>
    <s v=""/>
    <s v=""/>
    <s v=""/>
    <s v=""/>
    <s v=""/>
    <s v="SI"/>
    <s v="SERVICIO"/>
    <s v="meta presidencial Junji (jardines infantiles)."/>
    <n v="38807"/>
    <n v="28737"/>
    <n v="722"/>
    <n v="0"/>
    <n v="0"/>
    <n v="881980"/>
    <n v="0"/>
    <n v="0"/>
    <n v="1600"/>
    <n v="0"/>
    <n v="951846"/>
    <n v="38807"/>
    <n v="28737"/>
    <n v="722"/>
    <n v="0"/>
    <n v="0"/>
    <n v="881980"/>
    <n v="0"/>
    <n v="0"/>
    <n v="1600"/>
    <n v="0"/>
    <n v="951846"/>
    <s v="Sin observaciones"/>
    <n v="35835"/>
    <n v="29965"/>
    <n v="779"/>
    <n v="0"/>
    <n v="0"/>
    <n v="859613"/>
    <n v="0"/>
    <n v="0"/>
    <n v="987"/>
    <n v="0"/>
    <n v="927179"/>
    <s v="Sin observaciones"/>
    <n v="35835"/>
    <n v="29965"/>
    <n v="779"/>
    <n v="0"/>
    <n v="0"/>
    <n v="859613"/>
    <n v="0"/>
    <n v="0"/>
    <n v="987"/>
    <n v="0"/>
    <n v="927179"/>
    <s v="Sin observaciones"/>
    <n v="30743"/>
    <x v="0"/>
    <n v="35835"/>
    <n v="0"/>
    <n v="0"/>
    <n v="0"/>
    <n v="0"/>
    <n v="859614"/>
    <n v="0"/>
    <n v="0"/>
    <n v="987"/>
    <n v="0"/>
    <n v="896436"/>
    <n v="36767"/>
    <n v="0"/>
    <n v="0"/>
    <n v="0"/>
    <n v="0"/>
    <n v="880884"/>
    <n v="0"/>
    <n v="0"/>
    <n v="1013"/>
    <n v="0"/>
    <n v="918664"/>
    <s v="Sin observaciones"/>
    <n v="43666"/>
    <n v="32335"/>
    <n v="812"/>
    <n v="0"/>
    <n v="0"/>
    <n v="992413"/>
    <n v="0"/>
    <n v="0"/>
    <n v="1800"/>
    <n v="0"/>
    <n v="1071026"/>
    <n v="0"/>
    <n v="36767"/>
    <n v="29965"/>
    <n v="779"/>
    <n v="0"/>
    <n v="0"/>
    <n v="964441"/>
    <n v="0"/>
    <n v="0"/>
    <n v="1013"/>
    <n v="0"/>
    <n v="1032965"/>
    <n v="36766"/>
    <n v="29965"/>
    <n v="779"/>
    <n v="0"/>
    <n v="0"/>
    <n v="880883"/>
    <n v="0"/>
    <n v="0"/>
    <n v="1013"/>
    <n v="0"/>
    <n v="949406"/>
    <n v="-3.5536952417588363"/>
    <n v="-11.355466627327438"/>
    <n v="-11.238264714388057"/>
    <n v="-8.0892382607348772"/>
    <m/>
    <n v="1013.2401280683031"/>
    <n v="940.10992529348982"/>
    <s v="La variación del monto recomendado respecto del contratado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entre el -10% al -20%"/>
    <s v="Variación entre el -10% al -20%"/>
    <s v="Mediano"/>
    <s v="Mediano"/>
    <s v="PEDRO JAVIER CORNEJO MUÑOZ"/>
    <x v="5"/>
    <s v=" "/>
    <s v=""/>
    <s v=" "/>
    <s v=""/>
    <s v="NO"/>
    <m/>
    <m/>
    <m/>
    <s v=" "/>
    <x v="1"/>
    <s v="NO"/>
    <m/>
    <m/>
    <m/>
    <m/>
    <s v="sin reevaluacion."/>
    <x v="0"/>
    <s v="COSTO EQUIVALENTE POR PERSONA"/>
    <n v="2634"/>
    <n v="2634"/>
    <n v="0"/>
    <x v="1"/>
    <s v="VALOR ACTUALIZADO COSTOS INV. OPER. Y MANTEN."/>
    <n v="1860892"/>
    <n v="1860892"/>
    <n v="0"/>
    <s v="El valor de los indicadores económicos corresponden a los mismo de la ficha IDI. No se cuenta con información suficiente para calcular el valor ex post de los indicadores."/>
    <x v="2"/>
    <s v="No se cuenta con información suficiente acerca de las variaciones de plazos, costos, magnitudes e indicadores económicos. "/>
    <s v="LEONARDO BONTES GUERRERO"/>
    <s v="SEREMI DE DESARROLLO SOCIAL REGION DE LA ARAUCANIA"/>
    <s v="LOURDES VELEZ"/>
    <s v="DEPARTAMENTO DE ESTUDIOS - MDS"/>
  </r>
  <r>
    <s v="30383678-0"/>
    <s v="CONSTRUCCION UNA SALA CUNA Y JARDIN INFANTIL -DOMEYKO-STGO."/>
    <x v="1"/>
    <x v="1"/>
    <s v="SANTIAGO"/>
    <s v="SANTIAGO"/>
    <s v="13 - REGION METROPOLITANA DE SANTIAGO"/>
    <x v="5"/>
    <x v="5"/>
    <x v="6"/>
    <x v="0"/>
    <x v="0"/>
    <s v="JUNTA NACIONAL DE JARDINES INFANTILES"/>
    <s v="MINISTERIO DE EDUCACION"/>
    <s v="MINISTERIO"/>
    <s v="FINALIZADO"/>
    <x v="0"/>
    <s v="PERFIL"/>
    <s v="EN EL ÁREA DE INFLUENCIA EXISTE UNA POBLACIÓN INFANTIL DE  0- 3 AÑOS 11 MESES, QUE PRESENTA UN BAJO DESARROLLO SOCIO-COGNITIVO, DEBIDO A UNA ESCASA COBERTURA DE ATENCIÓN PRE-ESCOLAR."/>
    <s v="LA PRESENTE ETAPA CONSIDERA LA EJECUCIÓN DE OBRAS CIVILES PARA LA CONSTRUCCIÓN DE 1 SALA CUNA Y 1 NIVEL  MEDIO EN CALLE DOMEYKO N° 2050, COMUNA DE SANTIAGO. CON ESTO SE INSTALA UNA CAPACIDAD DE 20 CUPOS PARA LA ATENCIÓN DE SALA CUNA Y DE 24  PÁRVULOS EN NIVEL MEDIO.  _x000a_SERÁ ADMINISTRADO DIRECTAMENTE POR JUNJI. TAMBIÉN CONTEMPLA LA ADQUISICIÓN DE EQUIPOS Y EQUIPAMIENTO SEGÚN NORMATIVA CORRESPONDIENTE._x000a_EL PROYECTO CONTEMPLA LAS SIGUIENTES ÁREAS:_x000a_.-RECINTOS DOCENTES: SALA DE ACTIVIDADES, SALA DE MUDAS Y HÁBITOS HIGIÉNICOS, AMBOS NIVELES Y SALA DE EXPANSIÓN._x000a_.-RECINTOS ADMINISTRATIVOS: OFICINA DE DIRECCIÓN, DE EDUCADORAS, HALL DE ESPERA, SALA MULTIUSO, SALAS COMUNITARIAS, SALAS DE AMAMANTAMIENTO, BODEGAS Y BAÑOS._x000a_.-ÁREA DE SERVICIOS: COCINA, COCINA DE LECHE, BODEGAS Y BAÑO._x000a_.-AREAS CUBIERTAS_x000a_.-AREAS EXTERIORES_x000a_LA DISTRIBUCION DE LOS ESPACIOS ES DE LA SIGUIENTE: _x000a_.-1ER PISO: 249,51 M2; 2O PISO: 293,43; SUPERFICIE CUBIERTA 51,73; ESPACIOS EXTERIORES 131,88 M2._x000a_EL PROYECTO CONTEMPLA LA EDIFICACIÓN DE DOS PISOS, EN BASE A PERFILERÍA METÁLICA, LOSA DE PLACA COLABORANTE  Y FACHADA CON EFICIENCIA ENERGÉTICA. LOS RECINTOS Y PROGRAMA ARQUITECTÓNICO SE DISEÑAN SEGÚN LOS ESTÁNDARES DEL PROGRAMA PAM-CR."/>
    <n v="44"/>
    <s v=" "/>
    <s v=" "/>
    <s v=" "/>
    <m/>
    <m/>
    <m/>
    <m/>
    <n v="1"/>
    <n v="29"/>
    <s v="1er contrato equipamiento según orden de compra 599-1498-CM15 del 18 de diciembre de 2015._x000a_Último contrato de equipamiento según orden de compra 856-615-SE18 del 18 de Mayo de 2018"/>
    <n v="2800"/>
    <n v="1"/>
    <n v="10"/>
    <s v="1er contrato equipos según orden de compra 856-1648-CM16 del 16 de diciembre de 2016._x000a_Último contrato de equipos según orden de compra 856-1398-CM17 del 25 de Octubre de 2017"/>
    <n v="900"/>
    <m/>
    <m/>
    <m/>
    <m/>
    <m/>
    <m/>
    <m/>
    <m/>
    <n v="7"/>
    <n v="16"/>
    <s v="Contrato original  de fecha 10 de agosto de 2016 aprobado por Resolución  015/1358 de fecha 12 de agosto de 2016_x000a_Resolución exenta N° 499 de fecha 2 de Marzo de 2017 aumento de plazo por ajuste de cubos_x000a_Resolución  exenta N° 1784 de fecha 14 de Junio de 2017, aumento de plazo por obras extraordinarias y aumento de obras._x000a_Resolución exenta  N° 2511 de fecha 4 de Octubre de 2017,  aumento de plazo por aumento de obras, obras extraordinarias y disminución de obras._x000a_Resolución exenta N° 2588 de fecha 6 de Octubre de 2017 , aumento de plazo por obras extraordinarias_x000a_Resolución exenta N° 2965, de fecha  14 de Noviembre de 2017, autorizas aumento de plazo y ordena suscribir  modificación del contrato de obras_x000a_Resolución N° 725 de fecha 23 de Marzo de 2018, aprueba modificación de contrato _x000a_Resolución N° 721 de fecha 23 de Marzo de 2018, aprueba  modificación de contrato."/>
    <n v="128.57142857142856"/>
    <s v="Variación &gt; al 100%"/>
    <n v="5"/>
    <n v="230"/>
    <m/>
    <m/>
    <m/>
    <m/>
    <m/>
    <m/>
    <m/>
    <m/>
    <m/>
    <m/>
    <m/>
    <m/>
    <n v="10"/>
    <n v="10"/>
    <n v="29"/>
    <n v="29"/>
    <n v="0"/>
    <s v="Los tiempos muertos del proyecto se deben por ejemplo a los tiempos de espera que se generan en la conformación de comisiones de recepción provisoria y realización de visitas de recepción, certificaciones pendientes."/>
    <n v="190"/>
    <n v="190"/>
    <s v="El proyecto se ejecutó en un plazo total de 29 meses, un 190% sobre el plazo total recomendado. En cuanto a obras civiles, se visualiza una diferencia de 9 meses entre el plazo recomendado y el plazo real de ejecución. Es posible inferir que esta variación,  podría radicar en la figura de contratación de especialidades y ejecución de obra simultáneamente.  Al no contar con el desarrollo de especialidades previas a la ejecución, existieron aspectos no detectados en la formulación del proyecto y modificaciones del proyecto en cuanto materialidades y soluciones constructivas, las cuales se ven reflejadas en las 5 modificaciones que se registran._x000a_Sumado a lo anterior, es posible presumir que la diferencia entre el plazo recomendado y el plazo real de ejecución, podría corresponder a un error en la programación de plazos, los cuales no se ajustaban  a la naturaleza o tipología de proyecto por ejecutar.  Cabe señalar que, durante el proceso de evaluación ex post, fue posible constatar  que una situación parecida ocurrió en otro proyecto, de similar magnitud y características, ratificando esta observación.  _x000a_Respecto a los plazos atingentes a la ejecución de los proyectos de equipos y equipamiento, debido a que no existen mayores antecedentes no es posible pronunciarse sobre  las diferencias entre los plazos recomendados y reales.  Se hace presente que, revisados los presupuestos para equipamiento y equipos, la mayoría de los ítems identificados en la formulación del proyecto, no contaban con una especificidad mayor a lo esperable para un proyecto de estas características."/>
    <s v="Variación &gt; al 100%"/>
    <s v="Tres años"/>
    <s v="23/08/2016"/>
    <n v="607952"/>
    <n v="0"/>
    <n v="607952"/>
    <n v="607952"/>
    <n v="0"/>
    <s v="Las siguientes resoluciones se encuentran respaldadas en carpeta digital de la evaluación:_x000a_Contrato original  de fecha 10 de agosto de 2016 aprobado por Resolución  015/1358 de fecha 12 de agosto de 2016_x000a_Resolución exenta N° 499 de fecha 2 de Marzo de 2017 ajuste de cubos_x000a_Resolución  exenta N° 1784 de fecha 14 de Junio de 2017,  obras extraordinarias y aumento de obras._x000a_Resolución exenta  N° 2511 de fecha 4 de Octubre de 2017, obras extraordinarias y disminución de obras._x000a_Resolución exenta N° 2588 de fecha 6 de Octubre de 2017, obras extraordinarias_x000a_Resolución exenta N° 2965, de fecha  14 de Noviembre de 2017, autoriza aumento de plazo y ordena suscribir  modificación del contrato de obras_x000a_Resolución N° 725 de fecha 23 de Marzo de 2018, aprueba modificación de contrato _x000a_Resolución N° 721 de fecha 23 de Marzo de 2018, aprueba  modificación de contrato."/>
    <s v="BIP = SIGFE"/>
    <x v="1"/>
    <n v="727"/>
    <n v="694"/>
    <n v="95.460797799174685"/>
    <s v="Existe una diferencia de 33 m2 entre la magnitud final del proyecto y la recomendada. esto se debe a que para el MDS  se consideran superficies al 100% y para la recepción Municipal de la DOM se consideran distintos coeficientes en alguna superficies_x000a_Magnitud RS es 727 ( 594,67 superficie edificada y 131, 88 áreas exteriores)_x000a_Magnitud Real es 694 (562,22 superficie edificada y 131, 88 áreas exteriores)"/>
    <s v="En función de las magnitudes,  se visualiza una diferencia relativa a conceptos en cuanto a superficies.  La superficie recomendada correspondía a la sumatoria entre las  superficies construidas y cubiertas (594.67 m2) y las áreas exteriores (131.88 m2) que resultaban los 727 m2. _x000a_Sin embargo, de acuerdo a la Recepción Definitiva, existe una superficie menor recepcionada como obra nueva (562.22 m2), debido a que para la contabilización de superficies, son estimadas solamente las superficies edificadas cerradas y las cubiertas, que se contabilizan como 100% y 50% de edificación respectivamente._x000a_Si bien se visualiza una diferencia en cuantos a las magnitudes derivadas de la diferencia de conceptos, en términos de intervención, existiría coherencia entre las magnitud recomendada y la efectivamente ejecutada."/>
    <x v="1"/>
    <s v="Recepción provisoria sin observaciones"/>
    <s v="09/02/2018"/>
    <s v="Recepción definitiva sin observaciones"/>
    <s v="28/02/2018"/>
    <s v="SI"/>
    <s v="10/04/2018"/>
    <s v="Sin observaciones relevantes en la etapa de operación"/>
    <s v=""/>
    <x v="0"/>
    <s v="Sin observaciones"/>
    <s v="ALEJANDRA OLIVA VÁSQUEZ"/>
    <x v="6"/>
    <s v="ISABEL BRITO CARRASCO"/>
    <s v="SEREMI DE DESARROLLO SOCIAL REGION METROPOLITANA DE SANTIAGO"/>
    <s v="LOURDES VELEZ"/>
    <s v="DEPARTAMENTO DE ESTUDIOS - MDS"/>
    <s v="08/05/2015"/>
    <s v="08/05/2015"/>
    <n v="0"/>
    <s v="07/06/2015"/>
    <n v="30"/>
    <s v="NA"/>
    <n v="0"/>
    <s v="10/08/2016"/>
    <n v="430"/>
    <s v="10/08/2016"/>
    <n v="430"/>
    <s v="23/08/2016"/>
    <n v="13"/>
    <s v="01/09/2016"/>
    <n v="9"/>
    <n v="482"/>
    <n v="482"/>
    <s v="La fecha de la suscripción del primer contrato corresponde al de Obras Civiles y la fecha indicada corresponde a la fecha que aparece en el contrato firmado y sancionado por RES. Ex N°1558 de fecha 12-08-2016"/>
    <s v="A Serie de Precios Unitarios y Suma Alzada sin reajuste"/>
    <n v="1"/>
    <s v=""/>
    <s v=""/>
    <s v=""/>
    <s v=""/>
    <s v=""/>
    <s v=""/>
    <s v="SI"/>
    <s v="SERVICIO"/>
    <s v="La postulación de la etapa ejecución fue realizada por JUNJI, considerando además de la ejecución de obras civiles y compra de equipamiento y equipos, el diseño de especialidades  concurrentes."/>
    <n v="0"/>
    <n v="11041"/>
    <n v="2391"/>
    <n v="0"/>
    <n v="0"/>
    <n v="572844"/>
    <n v="0"/>
    <n v="0"/>
    <n v="0"/>
    <n v="0"/>
    <n v="586276"/>
    <n v="0"/>
    <n v="11041"/>
    <n v="2391"/>
    <n v="0"/>
    <n v="0"/>
    <n v="572844"/>
    <n v="0"/>
    <n v="0"/>
    <n v="0"/>
    <n v="0"/>
    <n v="586276"/>
    <s v="El total del contrato final de Obras Civiles fue de M$594.143.-  Los ítem de equipamiento y equipos no tuvieron diferencias, salvo las actualizaciones año a año que hace el BIP."/>
    <n v="0"/>
    <n v="11360"/>
    <n v="2448"/>
    <n v="0"/>
    <n v="0"/>
    <n v="594143"/>
    <n v="0"/>
    <n v="0"/>
    <n v="0"/>
    <n v="0"/>
    <n v="607951"/>
    <s v="El contrato de Obras Civiles tuvo modificaciones (Ajuste de Cubos, Aumento de Obras, Disminuciones de Obras, Obras Extraordinarias más los valores Proforma), dado ello, el total del contrato final fue de M$594.143.-"/>
    <n v="0"/>
    <n v="11360"/>
    <n v="2448"/>
    <n v="0"/>
    <n v="0"/>
    <n v="594144"/>
    <n v="0"/>
    <n v="0"/>
    <n v="0"/>
    <n v="0"/>
    <n v="607952"/>
    <s v="Los gastos asociados al proyecto por ítem fueron:_x000a__x000a_M$_x0009_                      Fecha_x0009_         CUENTA PRESUPUESTARIA_x000a_21.998             01-03-2018_x0009_31.02.004 - OBRAS CIVILES_x000a_10.884 _x0009_          01-12-2017_x0009_31.02.005 - EQUIPAMIENTO_x000a_147.264 _x0009_  01-11-2017_x0009_31.02.004 - OBRAS CIVILES_x000a_477 _x0009_          01-11-2017_x0009_31.02.005 - EQUIPAMIENTO_x000a_88.290 _x0009_          01-10-2017_x0009_31.02.004 - OBRAS CIVILES_x000a_68.226 _x0009_          01-09-2017_x0009_31.02.004 - OBRAS CIVILES_x000a_84.879 _x0009_          01-08-2017_x0009_31.02.004 - OBRAS CIVILES_x000a_21.240 _x0009_          01-07-2017_x0009_31.02.004 - OBRAS CIVILES_x000a_26.145 _x0009_          01-06-2017_x0009_31.02.004 - OBRAS CIVILES_x000a_19.479 _x0009_          01-05-2017_x0009_31.02.004 - OBRAS CIVILES_x000a_7.104 _x0009_          01-03-2017_x0009_31.02.004 - OBRAS CIVILES_x000a_97.556 _x0009_          01-12-2016_x0009_31.02.004 - OBRAS CIVILES_x000a_2.448 _x0009_          01-12-2016_x0009_31.02.006 - EQUIPOS_x000a_11.966 _x0009_          01-09-2016_x0009_31.02.004 - OBRAS CIVILES"/>
    <n v="0"/>
    <x v="1"/>
    <n v="0"/>
    <n v="11360"/>
    <n v="2448"/>
    <n v="0"/>
    <n v="0"/>
    <n v="594144"/>
    <n v="0"/>
    <n v="0"/>
    <n v="0"/>
    <n v="0"/>
    <n v="607952"/>
    <n v="0"/>
    <n v="11655"/>
    <n v="2587"/>
    <n v="0"/>
    <n v="0"/>
    <n v="612391"/>
    <n v="0"/>
    <n v="0"/>
    <n v="0"/>
    <n v="0"/>
    <n v="626633"/>
    <s v=""/>
    <n v="0"/>
    <n v="12447"/>
    <n v="2694"/>
    <n v="0"/>
    <n v="0"/>
    <n v="645807"/>
    <n v="0"/>
    <n v="0"/>
    <n v="0"/>
    <n v="0"/>
    <n v="660948"/>
    <n v="0"/>
    <n v="0"/>
    <n v="12243"/>
    <n v="2587"/>
    <n v="0"/>
    <n v="0"/>
    <n v="627253"/>
    <n v="0"/>
    <n v="0"/>
    <n v="0"/>
    <n v="0"/>
    <n v="642083"/>
    <n v="0"/>
    <n v="12243"/>
    <n v="2587"/>
    <n v="0"/>
    <n v="0"/>
    <n v="612392"/>
    <n v="0"/>
    <n v="0"/>
    <n v="0"/>
    <n v="0"/>
    <n v="627222"/>
    <n v="-2.8542336159576798"/>
    <n v="-5.1026707093447587"/>
    <n v="-5.1741464555199901"/>
    <n v="-2.3144982813748327"/>
    <m/>
    <n v="903.77809798270891"/>
    <n v="882.40922190201729"/>
    <s v="Monto recomendado OOCC : $ 599.195.968.-_x000a_Monto contratado: $573.857.009.-_x000a_Monto contratado con modificaciones: $594.142.747.-_x000a_Los montos contratados y costos reales del proyecto no tienen variaciones significativas respecto al monto recomendado._x000a_A pesar de las modificaciones que sufrió el proyecto, se visualiza que hubo una estimación de costos de obras civiles por parte de la entidad formuladora,  que presentaban cierta holgura, permitiéndoles contar con un marco presupuestario acorde a las potenciales ofertas que pudieran recibir en el proceso de licitación, lo cual podría implicar ahorro de tiempo._x000a_A pesar de que si bien no hubo mayores diferencias en cuanto a montos entre lo recomendado y lo real, si es necesario precisar que hubo modificaciones de proyecto, en cuanto a aumentos y disminuciones que no fueron menores, en particular las referidas a cambios en materialidades y soluciones constructivas, que si bien en este caso no incidieron en el marco presupuestario, ante un proyecto más sensible habrían incidido en los montos significativamente._x000a__x000a__x000a_Monto recomendado equipos:$ 2.500.372_x000a_Monto contratado:$ 2.448.000_x000a__x000a_Monto recomendado equipamiento:$11.548.183.-_x000a_Monto contratado: $ 11.360.000_x000a__x000a_Respecto a los montos de los proyectos de equipos y equipamiento, debido a que no existen mayores antecedentes no es posible pronunciarse sobre  las diferencias entre los montos recomendados y reales, las cuales son menores infiriéndose que hubo una estimación de estos ítems acertada en el proceso de formulación.  Se hace presente que, revisados los presupuestos para equipamiento y equipos, la mayoría de los ítems identificados en la formulación del proyecto, no contaban con una especificidad mayor a lo esperable para un proyecto de estas características._x000a__x000a_Estas modificaciones son inferiores al 10% y ocurrieron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_x000a_El proyecto no tuvo reevaluaciones."/>
    <s v="Variación de 0 a +-10%"/>
    <s v="Variación de 0 a +-10%"/>
    <s v="Mediano"/>
    <s v="Mediano"/>
    <s v="PAZ LAGOS VALDES"/>
    <x v="5"/>
    <s v="ISABEL BRITO CARRASCO"/>
    <s v="SEREMI DE DESARROLLO SOCIAL REGION METROPOLITANA DE SANTIAGO"/>
    <s v="LOURDES VELEZ"/>
    <s v="DEPARTAMENTO DE ESTUDIOS - MDS"/>
    <s v="SI"/>
    <n v="690032"/>
    <n v="20286"/>
    <n v="2.9398636584969973"/>
    <s v="Contrato OOCC original M$573.857_x000a_Contrato final, con modificaciones, M$594.143_x000a_Las modificaciones se derivan de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
    <x v="0"/>
    <s v="NO"/>
    <m/>
    <m/>
    <m/>
    <m/>
    <s v="No hubo reevaluaciones durante la etapa. Si hubo modificaciónes inferiores al 10%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
    <x v="0"/>
    <s v="COSTO ANUAL EQUIVALENTE"/>
    <n v="140391"/>
    <n v="137475"/>
    <n v="-2.0770562215526645"/>
    <x v="0"/>
    <s v=""/>
    <m/>
    <m/>
    <m/>
    <s v="Para la realización del cálculo del indicador ex post, se consideraron los valores reales para la ejecución del proyecto deflactados al año 2015, periodo en que fue recomendado, manteniendo los montos estimados en la formulación  para terreno, operación y mantención del mismo periodo.  Respecto a los dos últimos, se mantuvieron dado que no fueron presentados antecedentes de la operación y mantención real del proyecto._x000a__x000a_La variación negativa  en el indicador es atribuible principalmente a la estimación de costos acertada durante el proceso de formulación, que permitió cierta holgura, siendo similares en las variaciones entre obras civiles, equipamiento y equipos, menores al 4%."/>
    <x v="1"/>
    <s v="En términos generales, se visualiza un proceso de ejecución acorde a los condiciones en las cuales fue recomendado el proyecto, a excepción de lo referido a plazos que fueron subestimados y algunas modificaciones en la materialidades o componentes del proyecto, propias de la modalidad en la cual fue presentada la iniciativa, que consideraba en la etapa de ejecución además el desarrollo de especialidades concurrentes._x000a_En cuanto a costos, las variaciones entre lo contratado inicialmente y el contrato con modificaciones, éstas se encontrarían dentro de un rango esperable en cuanto a obras de infraestructura, con modificaciones correspondientes  al 3.5 % en relación al monto del contrato original. Estas modificaciones son inferiores al 10% y ocurrieron debido a ajuste de cubos, demolición muro de adobe medianero, movimientos de tierra, preparación suelos, modificación albañilería, aumentos muros reforzados, demolición hormigón, retiro escombros, pintura fachada, tabiquería interior, compra rociadores, modificación altura radiadores, redistribución patio de servicio._x000a_El proyecto no tuvo reevaluaciones._x000a_En cuanto a las magnitudes,  se visualiza una diferencia relativa a conceptos en cuanto a superficies.  La superficie recomendada correspondía a la sumatoria entre las  superficies construidas y cubiertas (594.67 m2) y las áreas exteriores (131.88 m2) que resultaban los 727 m2. _x000a_Sin embargo, de acuerdo a la Recepción Definitiva, existe una superficie menor recepcionada como obra nueva (562.22 m2), debido a que para la contabilización de superficies, son estimadas solamente las superficies edificadas cerradas y las cubiertas, que se contabilizan como 100% y 50% de edificación respectivamente."/>
    <s v="ISABEL BRITO CARRASCO"/>
    <s v="SEREMI DE DESARROLLO SOCIAL REGION METROPOLITANA DE SANTIAGO"/>
    <s v="LOURDES VELEZ"/>
    <s v="DEPARTAMENTO DE ESTUDIOS - MDS"/>
  </r>
  <r>
    <s v="30365774-0"/>
    <s v="CONSTRUCCION SISTEMA APR LAS ROSAS-CUENTAS CLARAS"/>
    <x v="0"/>
    <x v="0"/>
    <s v="LINARES"/>
    <s v="LONGAVI"/>
    <s v="7 - REGION DEL MAULE"/>
    <x v="0"/>
    <x v="0"/>
    <x v="0"/>
    <x v="0"/>
    <x v="0"/>
    <s v="AGUA POTABLE RURAL"/>
    <s v="MINISTERIO DE OBRAS PUBLICAS"/>
    <s v="MINISTERIO"/>
    <s v="FINALIZADO"/>
    <x v="0"/>
    <s v="PERFIL"/>
    <s v="LOS SECTORES DE LAS ROSAS Y CUENTAS CLARAS SE ABASTECEN ESENCIALMENTE DE NORIAS QUE HAN VISTO DISMINUIR SUS NIVELES, AFECTANDO LA CONTINUIDAD Y PERMANENCIA DEL RECURSO AGUA, AFECTANDO NOTORIAMENTE SU CALIDAD DE VIDA."/>
    <s v="LAS OBRAS CONTEMPLAN LO SIGUIENTE:_x000a_-OBRAS DE HABILITACIÓN HIDRÁULICA DEL POZO EXISTENTE._x000a_-INSTALACIÓN EQUIPO DE BOMBEO CAPAZ DE ELEVAR Q=2,2 L/S A 30 M._x000a_-INSTALACIÓN DE CAÑERÍA DE IMPULSIÓN L=52,6 M. ESENCIALMENTE EN ACERO GALVANIZADO DN=75 MM._x000a_-OBRAS DE CONSTRUCCIÓN DE ESTANQUE DE REGULACIÓN, V=25 M3, H=20 M._x000a_-INSTALACIÓN SISTEMA DE CLORACIÓN, INCLUYE EQUIPO DOSIFICADOR DE HIPOCLORITO DE CALCIO Q=2,63 L/H  _x000a_ A UNA PRESIÓN DE 23,58 M.C.A._x000a_-INSTALACIÓN DE MACROMEDIDOR DN=75 MM._x000a_-OBRAS DE CONSTRUCCIÓN DE RED DE DISTRIBUCIÓN, A INSTALAR 8.490 METROS, PRINCIPALMENTE EN PCV C-6 _x000a_ DIÁMETROS 63 MM Y 75 MM._x000a_-INSTALACIÓN DE 114 ARRANQUES DOMICILIARIOS._x000a_-EJECUCIÓN DE VARIAS OBRAS ANEXAS._x000a_-EJECUCIÓN DE OBRAS ELÉCTRICAS _x000a_LAS OBRAS BENEFICIARÁN A 114 FAMILIAS QUE HOY NO CUENTAN CON AGUA POTABLE EN LA CANTIDAD Y PERMANENCIA ADECUADAS."/>
    <n v="0"/>
    <s v="AGUA POTABLE RURAL"/>
    <s v=" "/>
    <s v=" "/>
    <n v="8"/>
    <n v="10"/>
    <s v="Mediante modificación de contrato se aumenta el plazo de ejecución en 120 días corridos, quedando como nueva fecha de termino el dia 03 de septiembre de 2019, siendo la fecha efectiva de termino de obra, según consta acta de recepción provisoria el día 31.08.2018._x000a__x000a_Modificación aprobada por medio de Resolución DOH Nº 3826 de fech 13.11.2018."/>
    <n v="25"/>
    <m/>
    <m/>
    <m/>
    <m/>
    <m/>
    <m/>
    <s v=""/>
    <m/>
    <m/>
    <m/>
    <m/>
    <m/>
    <m/>
    <m/>
    <m/>
    <m/>
    <n v="8"/>
    <n v="10"/>
    <s v="Mediante modificación de contrato se aumenta el plazo de ejecución en 120 días corridos, quedando como nueva fecha de termino el dia 03 de septiembre de 2019, siendo la fecha efectiva de termino de obra, según consta acta de recepción provisoria el día 31.08.2018._x000a__x000a_Modificación aprobada por medio de Resolución DOH Nº 3826 de fech 13.11.2018."/>
    <n v="25"/>
    <s v="Variación de 0 a 30%"/>
    <n v="1"/>
    <n v="120"/>
    <m/>
    <m/>
    <m/>
    <m/>
    <m/>
    <m/>
    <m/>
    <m/>
    <m/>
    <m/>
    <m/>
    <m/>
    <n v="8"/>
    <n v="8"/>
    <n v="10"/>
    <n v="10"/>
    <n v="0"/>
    <s v="Mediante modificación de contrato se aumenta el plazo de ejecución en 120 días corridos, quedando como nueva fecha de termino el dia 03 de septiembre de 2019, siendo la fecha efectiva de termino de obra, según consta acta de recepción provisoria el día 31.08.2018._x000a__x000a_Modificación aprobada por medio de Resolución DOH Nº 3826 de fech 13.11.2018."/>
    <n v="25"/>
    <n v="25"/>
    <s v="El proyecto se ejecutó en un plazo de 10 meses, un 25% sobre el plazo total recomendado.  La Resolución N° 3826 de DOH del 13 de noviembre de 2018, indica que el plazo se aumenta por Disminución de obras, Obras nuevas y obras extraordinarias, por aspectos no considerados en el diseño original.  Dichas modificaciones no se evaluaron."/>
    <s v="Variación de 0 a 30%"/>
    <s v="Un año"/>
    <s v="16/11/2017"/>
    <n v="454164"/>
    <n v="0"/>
    <n v="454164"/>
    <n v="390332"/>
    <n v="63832"/>
    <s v="Mediante REsolución DOH Nº 4310 de fecha 30.11.2017, se aprueba el gasto del contrato por un monto  de $363.332.803_x000a_Mediante Resolución DOH Nº 4466 de fecha 11.12.2017, se aprueba el gasto por concepto de Gestión Técnica y Administrativa por un monto de $52.683.256._x000a__x000a_Mediante Contrato 11738-1 aprobado bajo Resolución DOH Nº 3826 de fecha 13.11.2018, la modificación seria de la siguiente manera:_x000a_Disminucion de obras: $9.698.500_x000a_Obras nuevas: $23.490.324_x000a_Obras Extraordinarias: $19.525.363_x000a_Lo que da un aumento efectivo de $33.317.187"/>
    <s v="BIP &gt; SIGFE"/>
    <x v="0"/>
    <n v="114"/>
    <n v="122"/>
    <n v="107.01754385964912"/>
    <s v="a solicitud del comité de APR mediante carta, se realizo la extensión a 8 nuevos usuarios "/>
    <s v="La variación se produjo por aumento de las viviendas desde que se realizó el diseño al momento en que se ejecutó el proyecto, considerando que las bases administrativas indican que todas las casas ubicadas frente a la red deben quedan con su respectivo arranque."/>
    <x v="0"/>
    <s v="Visitadas las obras en terreno se comprobó que la totalidad de ellas se encuentran, terminadas y conforme a las Bases administrativas, especificaciones  Técnicas y Planos del contrato. "/>
    <s v="09/10/2018"/>
    <s v="Aún no se realiza la recepción definitiva "/>
    <s v="09/10/2019"/>
    <s v="SI"/>
    <s v="31/08/2018"/>
    <s v="Se encuentra operando con normalidad con un casi 90% de los usuarios conectado a la red"/>
    <s v=""/>
    <x v="0"/>
    <s v=""/>
    <s v="LORETO FERNÁNDEZ BASTÍAS"/>
    <x v="0"/>
    <s v="PEDRO MORA VALENZUELA"/>
    <s v="SEREMI DE DESARROLLO SOCIAL REGION DEL MAULE"/>
    <s v="LOURDES VELEZ"/>
    <s v="DEPARTAMENTO DE ESTUDIOS - MDS"/>
    <s v="07/04/2017"/>
    <s v="07/04/2017"/>
    <n v="0"/>
    <d v="2017-06-16T00:00:00"/>
    <n v="70"/>
    <s v="NA"/>
    <n v="0"/>
    <s v="17/10/2017"/>
    <n v="123"/>
    <s v="17/10/2017"/>
    <n v="123"/>
    <s v="16/11/2017"/>
    <n v="30"/>
    <s v="15/12/2017"/>
    <n v="29"/>
    <n v="252"/>
    <n v="252"/>
    <s v="Mediante REsolucion DOH NÂº 4310 de fecha 30.11.2017, se aprueba el gasto del contrato por un monto  de $363.332.803_x000a_Mediante Resolucion DOH NÂº 4466 de fecha 11.12.2017, se aprueba el gasto por concepto de Gestion Tecnica y Administrativa por un monto de $52.683.256._x000a__x000a_Mediante Contrato 11738-1 aprobado bajo ResoluciÃ³n DOH NÂº 3826 de fecha 13.11.2018, la modificacion seria de la siguiente manera:_x000a_Disminucion de obras: $9.698.500_x000a_Obras nuevas: $23.490.324_x000a_Obras Extraordinarias: $19.525.363_x000a_ Lo que da un aumento efectivo de $33.317.187"/>
    <s v="A SUMA ALZADA SIN REAJUSTE"/>
    <n v="1"/>
    <s v=""/>
    <s v=""/>
    <s v=""/>
    <s v=""/>
    <s v=""/>
    <s v=""/>
    <s v="SI"/>
    <s v="SERVICIO"/>
    <s v="DOH Región del Maule"/>
    <n v="53212"/>
    <n v="0"/>
    <n v="0"/>
    <n v="0"/>
    <n v="0"/>
    <n v="366991"/>
    <n v="0"/>
    <n v="0"/>
    <n v="0"/>
    <n v="0"/>
    <n v="420203"/>
    <n v="53212"/>
    <n v="0"/>
    <n v="0"/>
    <n v="0"/>
    <n v="0"/>
    <n v="366991"/>
    <n v="0"/>
    <n v="0"/>
    <n v="0"/>
    <n v="0"/>
    <n v="420203"/>
    <s v="mediante Resolucion DOH Nº 4310 de fecha 30.11.2017, se aprueba el gasto del contrato por un monto  de $363.332.803_x000a_mediante Resolucionn DOH Nº 4466 de fecha 11.12.2017, se aprueba el gasto por concepto de Gestion Tecnica y Administrativa por un monto de $52.683.256._x000a__x000a_El contrato fue suscrito el dia 17/10/2017_x000a_mediante Contrato 11738-1 aprobado bajo Resolucion  DOH Nº 3826 de fecha 13.11.2018, la modificacionn seria de la siguiente manera:_x000a_Disminucion de obras: $9.698.500_x000a_Obras nuevas: $23.490.324_x000a_Obras Extraordinarias: $19.525.363_x000a_ lo que da un aumento efectivo de $33.317.187"/>
    <n v="57515"/>
    <n v="0"/>
    <n v="0"/>
    <n v="0"/>
    <n v="0"/>
    <n v="396650"/>
    <n v="0"/>
    <n v="0"/>
    <n v="0"/>
    <n v="0"/>
    <n v="454165"/>
    <s v="mediante REsolucion DOH Nº 4310 de fecha 30.11.2017, se aprueba el gasto del contrato por un monto  de $363.332.803_x000a_mediante Resolucionn DOH Nº 4466 de fecha 11.12.2017, se aprueba el gasto por concepto de Gestion Tecnica y Administrativa por un monto de $52.683.256._x000a__x000a_mediante Contrato 11738-1 aprobado bajo Resolucion DOH Nº 3826 de fecha 13.11.2018, la modificacion seria de la siguiente manera:_x000a_Disminucion de obras: $9.698.500_x000a_Obras nuevas: $23.490.324_x000a_Obras Extraordinarias: $19.525.363_x000a_ lo que da un aumento efectivo de $33.317.187"/>
    <n v="57514"/>
    <n v="0"/>
    <n v="0"/>
    <n v="0"/>
    <n v="0"/>
    <n v="396650"/>
    <n v="0"/>
    <n v="0"/>
    <n v="0"/>
    <n v="0"/>
    <n v="454164"/>
    <s v="mediante Resolucion DOH Nº 4310 de fecha 30.11.2017, se aprueba el gasto del contrato por un monto  de $363.332.803_x000a_mediante Resolucion DOH Nº 4466 de fecha 11.12.2017, se aprueba el gasto por concepto de Gestion Tecnica y Administrativa por un monto de $52.683.256._x000a__x000a_mediante Contrato 11738-1 aprobado bajo Resolucion DOH Nº 3826 de fecha 13.11.2018, la modificacion seria de la siguiente manera:_x000a_Disminucion de obras: $9.698.500_x000a_Obras nuevas: $23.490.324_x000a_Obras Extraordinarias: $19.525.363_x000a_ lo que da un aumento efectivo de $33.317.187"/>
    <n v="63832"/>
    <x v="0"/>
    <n v="49430"/>
    <n v="0"/>
    <n v="0"/>
    <n v="0"/>
    <n v="0"/>
    <n v="340902"/>
    <n v="0"/>
    <n v="0"/>
    <n v="0"/>
    <n v="0"/>
    <n v="390332"/>
    <n v="49599"/>
    <n v="0"/>
    <n v="0"/>
    <n v="0"/>
    <n v="0"/>
    <n v="342072"/>
    <n v="0"/>
    <n v="0"/>
    <n v="0"/>
    <n v="0"/>
    <n v="391671"/>
    <s v=""/>
    <n v="54596"/>
    <n v="0"/>
    <n v="0"/>
    <n v="0"/>
    <n v="0"/>
    <n v="376533"/>
    <n v="0"/>
    <n v="0"/>
    <n v="0"/>
    <n v="0"/>
    <n v="431129"/>
    <n v="0"/>
    <n v="59010"/>
    <n v="0"/>
    <n v="0"/>
    <n v="0"/>
    <n v="0"/>
    <n v="406963"/>
    <n v="0"/>
    <n v="0"/>
    <n v="0"/>
    <n v="0"/>
    <n v="465973"/>
    <n v="57684"/>
    <n v="0"/>
    <n v="0"/>
    <n v="0"/>
    <n v="0"/>
    <n v="397820"/>
    <n v="0"/>
    <n v="0"/>
    <n v="0"/>
    <n v="0"/>
    <n v="455504"/>
    <n v="8.0820357711960824"/>
    <n v="5.6537602434538092"/>
    <n v="5.653422143610265"/>
    <n v="-2.2466966970189239"/>
    <m/>
    <n v="3733.6393442622953"/>
    <n v="3260.8196721311474"/>
    <s v="Los montos contratados y costos reales del proyecto presentan variaciones del 8,08% y 5,65% respecto al monto recomendado originalmente. _x000a_La variación entre el monto contratado y el pagado se debe sólo a la deflactación de la moneda, pues parte de lo pagado esta en  moneda de distintos años que lo contratado, considerando que es contrato es a suma alzada y en sin reajustes._x000a_Adicionalmente, el contrato de obras civiles fue modificado, aumentando el costo del proyecto en un 7.36%, lo cual se encuentra dentro del rango permitido. Estas modificaciones corresponden a aumentos, de obras, disminución y obras extraordinarias por aspectos del proyecto no considerados en el diseño original, no quedando explicitado qué tipos de obras fueron. _x000a_El proyecto no tuvo reevaluaciones."/>
    <s v="Variación de 0 a +-10%"/>
    <s v="Variación de 0 a +-10%"/>
    <s v="Mediano"/>
    <s v="Mediano"/>
    <s v="LORETO FERNÁNDEZ BASTÍAS"/>
    <x v="0"/>
    <s v="PEDRO MORA VALENZUELA"/>
    <s v="SEREMI DE DESARROLLO SOCIAL REGION DEL MAULE"/>
    <s v="LOURDES VELEZ"/>
    <s v="DEPARTAMENTO DE ESTUDIOS - MDS"/>
    <s v="SI"/>
    <n v="452890"/>
    <n v="33317"/>
    <n v="7.3565324913334367"/>
    <s v="Mediante Contrato 11738-1 aprobado bajo Resolución DOH Nº 3826 de fecha 13.11.2018, la modificación seria de la siguiente manera:_x000a_Disminucion de obras: $9.698.500_x000a_Obras nuevas: $23.490.324_x000a_Obras Extraordinarias: $19.525.363_x000a_ lo que da un aumento efectivo de $33.317.187_x000a__x000a_Se corrige incremento por mal ingreso"/>
    <x v="0"/>
    <s v="NO"/>
    <m/>
    <m/>
    <m/>
    <m/>
    <s v="Modificaciones inferiores al 10% según el siguiente detalle:_x000a_Disminucion de obras: $9.698.500_x000a_Obras nuevas: $23.490.324_x000a_Obras Extraordinarias: $19.525.363_x000a_ lo que da un aumento efectivo de $33.317.187_x000a_La modificación es por aspectos no considerados en el diseño original. No obstante, no se entrega mayor información que detallen las modificaciones en obras. "/>
    <x v="0"/>
    <s v="VALOR ACTUALIZADO COSTOS INV. OPER. Y MANTEN."/>
    <n v="419998"/>
    <n v="440109"/>
    <n v="4.7883561350292148"/>
    <x v="2"/>
    <s v="COSTO ANUAL EQUIVALENTE"/>
    <n v="36617"/>
    <n v="38371"/>
    <n v="4.7901248054182499"/>
    <s v="Los indicadores económicos registran variaciones debido a que los costos reales se incrementaron producto de diversas modificaciones "/>
    <x v="3"/>
    <s v="El proyecto se ejecutó en un plazo de 10 meses, un 25% sobre el plazo total recomendado. En el ítem obras civiles, el plazo fue ampliado debido a aumentos de obras, disminuciones y obras extraordinarias por aspectos del proyecto no considerados en el diseño original, principalmente aumento del número de arranques. _x000a_En relación a los costos, estos fueron levente superior a lo establecido originalmente. El proyecto sufrió una modificación inferior al 10% debido a modificaciones en el contrato de obras civiles por aspectos no considerados en el diseño original, principalmente el aumento de beneficiarios del proyecto. _x000a_En cuanto a la magnitud, la variación se produjo por aumento de las viviendas desde que se realizó el diseño al momento en que se ejecutó el proyecto, considerando que las bases administrativas indican que todas las casas ubicadas frente a la red deben quedan con su respectivo arranque._x000a_Finalmente, el proyecto sufrió modificaciones en sus montos plazos y magnitudes producto de variaciones del número de beneficiarios entre el momento en que se realizó el diseño hasta que se realizó la ejecución."/>
    <s v="PEDRO MORA VALENZUELA"/>
    <s v="SEREMI DE DESARROLLO SOCIAL REGION DEL MAULE"/>
    <s v="LOURDES VELEZ"/>
    <s v="DEPARTAMENTO DE ESTUDIOS - MDS"/>
  </r>
  <r>
    <s v="30356425-0"/>
    <s v="CONSTRUCCION SISTEMA APR LOS MAQUIS, COMUNA DE LOS VILOS"/>
    <x v="9"/>
    <x v="9"/>
    <s v="CHOAPA"/>
    <s v="LOS VILOS"/>
    <s v="4 - REGION DE COQUIMBO"/>
    <x v="0"/>
    <x v="0"/>
    <x v="0"/>
    <x v="0"/>
    <x v="0"/>
    <s v="AGUA POTABLE RURAL"/>
    <s v="MINISTERIO DE OBRAS PUBLICAS"/>
    <s v="MINISTERIO"/>
    <s v="FINALIZADO"/>
    <x v="0"/>
    <s v="PERFIL"/>
    <s v="EL PROYECTO BUSCA DAR SOLUCIÓN AL INADECUADO ABASTECIMIENTO DE AGUA PARA EL CONSUMO HUMANO, REEMPLAZANDO LOS ACTUALES SISTEMAS POR UN SISTEMA COLECTIVO, DE ACUERDO A LOS_x000a_OBJETIVOS DEL PROGRAMA NACIONAL DE AGUA POTABLE RURAL, MEJORANDO LA CALIDAD DE VIDA DE LOS HABITANTES DE LA LOCALIDAD"/>
    <s v="LA CONSTRUCCIÓN DEL SISTEMA DE AGUA POTABLE CONSIDERA LAS SIGUIENTES OBRAS:_x000a__x000a_- HABILITACIÓN POZO-CASETA: CONSIDERA LA HABILITACIÓN DE LA NORIA-POZO, INTERCONEXIONES HIDRÁULICAS EN LA CAPTACIÓN, SUMINISTRO E INSTALACIÓN DE GRUPO MOTOBOMBA SUMERGIBLE, CASETA DE TRATAMIENTO Y CONTROL, EQUIPO DE TRATAMIENTO EN BASE A BOMBA DOSIFICADORA DE HIPOCLORITO DE CALCIO._x000a__x000a_- RED DE IMPULSIÓN: CONSIDERA LA INSTALACIÓN DE  765 METROS DE TUBERIA DE PVC C-16 DIAMETRO 63 MILIMETROS Y 600 METROS DE TUBERIA DE PVC C-10 DIAMETRO 63 MILIMETROS, VÁLVULAS DE CONTROL Y VENTOSAS, OBRAS DE ATRAVIESOS, CÁMARAS DE VÁLVULAS, MACHONES DE HORMIGÓN._x000a__x000a_- CONSTRUCCIÓN ESTANQUE SEMIENTERRADO DE HORMIGÓN ARMADO  DE CAPACIDAD DE 20 METROS CUBICOS: INCLUYE LAS OBRAS CIVILES NECESARIAS PARA LA CONSTRUCCIÓN DEL ESTANQUE SEMIENTERRADO MÁS LAS INTERCONEXIONES HIDRÁULICAS._x000a__x000a_- RED DE DISTRIBUCIÓN: CONSIDERA LA INSTALACIÓN 8692 METROS DE TUBERÍA DE PVC C-10 DIAMETROS 63 MILIMETROS, VÁLVULAS DE CONTROL Y VENTOSAS, OBRAS DE DESAGÜES, MACHONES, ATRAVIESOS, INSTALACIÓN DE 74 ARRANQUES DOMICILIARIOS DE 1/2 PULGADA Y 8 ARRANQUE DE  ¾ PULGADA._x000a_PARA EL SECTOR ALTO DE LOS MAITENES, SE CONSIDERA LA INSTALACIÓN DE UNA PLANTA PRESURIZADORA, QUE CONSTA DE LA CONSTRUCCIÓN DE UNA SENTINA Y LA INSTALACIÓN DE UNA BOMBA CON EQUIPO HIDRONEUMÁTICO Y 1412 METROS DE RESPECTIVA RED PRESURIZADA EN TUBERIAS DE PVC C-10 DIAMETRO 63 MILIMETROS._x000a__x000a_- OBRAS ELÉCTRICAS: OBRAS ELÉCTRICAS PARA LA CONEXIÓN AL POZO, CASETA DE CONTROL Y PLANTA PRESURIZADORA._x000a__x000a_- PRUEBA DE CONJUNTO, OPERACIÓN Y MANTENCIÓN."/>
    <n v="230"/>
    <s v=" "/>
    <s v=" "/>
    <s v=" "/>
    <n v="10"/>
    <n v="25"/>
    <s v="Al presentarse modificaciones en las obras consideradas inicialmente en el proyecto, esto conllevo a modificar la consultoría de acuerdo al siguiente detalle: _x000a_Resolución DOH N° 1082 de 18-04-2017 aprueba el gasto y autoriza el pago de Gastos administrativos por un monto de 56.714.277 y plazo de 300 días._x000a_Resolución DOH N°3950 del 14-12-2017 Aprueba el gasto y autoriza el pago de la Modificación N°1 Gastos administrativos  (Monto$ 8.721.402 y plazo 100 días_x000a_Resolución DOH N°2222 del 17-08-2018  Aprueba modificación N°2 de Plazo de GA,  no significa modificación del monto del presupuestado pero sí un plazo de 120 días_x000a_Resolución DOH N°2431 del 10-09-2018  Aprueba modificación de Plazo N°3 en 60 días."/>
    <n v="150"/>
    <m/>
    <m/>
    <m/>
    <m/>
    <m/>
    <m/>
    <s v=""/>
    <m/>
    <m/>
    <m/>
    <m/>
    <m/>
    <m/>
    <m/>
    <m/>
    <m/>
    <n v="10"/>
    <n v="19"/>
    <s v="Mediante resoluciones que se detallan se otorga mayor plazo al contrato:_x000a_Resolución DOH IV R N° 3949 del 14-12-2017 aumento de plazo en 100 días, en obra se consideran extensión de red, gaviones de protección para captación y extensión del dren._x000a_Resolución DOH IV R N°2210 del 17-08-2018 Aumenta el plazo en 120 días Aumento de obras nuevas y disminuciones de obras contratadas lo que se traduce en aumento de 120 días._x000a_Resolución DOH IV R N°2425 del 10-09-2018 Aprueba modificación de plazo N°3 Aumento de 60 días para energizar el sistema, debido a retraso de conexión de CONAFE ."/>
    <n v="89.999999999999986"/>
    <s v="Variación del 50% al 100%"/>
    <n v="3"/>
    <n v="280"/>
    <m/>
    <m/>
    <m/>
    <m/>
    <m/>
    <m/>
    <m/>
    <m/>
    <m/>
    <m/>
    <m/>
    <m/>
    <n v="12"/>
    <n v="12"/>
    <n v="25"/>
    <n v="25"/>
    <n v="0"/>
    <s v="Las ampliaciones de plazo que generaron diferencia entre el plazo recomendado y el real,  debido a algunas obras extraordinarias o modificaciones, entre las cuales se encuentran, extensión de red, gaviones de protección para captación y extensión del dren, entre otras. _x000a_Además, existió un retraso en la conexión de CONAFE, la cual provocó aumentos en los plazos."/>
    <n v="108.33333333333334"/>
    <n v="108.33333333333334"/>
    <s v="De acuerdo a lo informado por la unidad técnica, el proyecto presentó aumento de plazo relacionados con algunas obras extraordinarias y modificaciones, relacionadas con la extensión de red, gaviones de protección para captación y extensión del dren, entre otras. Además, existió un retraso en la conexión de CONAFE, la cual provocó aumentos en los plazos. La Unidad Técnica ha incorporado las resoluciones que justifican el aumento de obras. De acuerdo a los antecedentes recogidos, las obras tuvieron un aumento de 93% con respecto al plazo original. Existe un demora administrativa de parte de la DOH para dar termino al contrato de consultoría, lo que genera el aumento del plazo de ejecución de 25 meses dando un aumento de 108,33% de variación con respecto al plazo aprobado (10 meses)."/>
    <s v="Variación &gt; al 100%"/>
    <s v="Tres años"/>
    <s v="21/02/2017"/>
    <n v="516715"/>
    <n v="0"/>
    <n v="516715"/>
    <n v="491146"/>
    <n v="25569"/>
    <s v="Ítem Obras Civiles:_x000a__x000a_Resolución DOH N° 1083 de 18-04-2017 aprueba el gasto y autoriza el pago del contrato por un monto de $ 391.132.944 y plazo de 300 días._x000a_Resolución DOH N°3949 del 14-12-2017 Aprueba el gasto y autoriza el pago de la Modificación N°1 (Monto$ 60.147.603 y plazo 100 días, lo anterior, debido a que se consideraron extensiones de red a petición de la comunidad, gaviones de protección para captación ante crecidas del cauce natural y extensión de un dren, esto con la finalidad de mejorar el funcionamiento del nuevo sistema instalado._x000a_Resolución DOH N°2210 del 17-08-2018  Aprueba modificación de obra y Plazo N°2, no significa modificación del monto del presupuestado pero sí un plazo de 120 días debido a retrasos en las obras proyectadas. _x000a_Resolución DOH N°2425 del 10-09-2018  Aprueba modificación de Plazo N°3, debido al retraso por parte de la empresa CONAFE (CGE) en realizar las conexiones necesarias para energizar los recintos del APR, lo que no permitió realizar las pruebas definitivas del sistema._x000a__x000a_Ítem Consultoría:_x000a__x000a_Resolución DOH N° 1082 de 18-04-2017 aprueba el gasto y autoriza el pago de Gastos administrativos por un monto de 56.714.277 y plazo de 300 días._x000a_Resolución DOH N°3950 del 14-12-2017 Aprueba el gasto y autoriza el pago de la Modificación N°1 Gastos administrativos  (Monto$ 8.721.402 y plazo 100 días, debido a debido a que se consideraron extensiones de red a petición de la comunidad, gaviones de protección para captación ante crecidas del cauce natural y extensión de un dren, esto con la finalidad de mejorar el funcionamiento del nuevo sistema instalado._x000a_Resolución DOH N°2222 del 17-08-2018  Aprueba modificación N°2 de Plazo de GA,  no significa modificación del monto del presupuestado pero sí un plazo de 120 días debido a retrasos en las obras proyectadas. _x000a_Resolución DOH N°2431 del 10-09-2018  Aprueba modificación de Plazo N°3 en 60 días, debido al retraso por parte de la empresa CONAFE (CGE) en realizar las conexiones necesarias para energizar los recintos del APR, lo que no permitió realizar las pruebas definitivas del sistema."/>
    <s v="BIP &gt; SIGFE"/>
    <x v="0"/>
    <n v="82"/>
    <n v="82"/>
    <n v="100"/>
    <s v="Se suministraron 82 arranques domiciliarios, por lo cual, no se alteró la unidad de medida original del proyecto. _x000a_ "/>
    <s v="El proyecto logra concretar el objetivo de construir 82 arranques nuevos."/>
    <x v="2"/>
    <s v="Con fecha 10 de enero de 2019, se constituyó la comisión de recepción provisoria y de calificación para recibir la obra del contrato._x000a_La obra se desarrolló en conformidad a lo contratado y a lo estipulado en las Especificaciones Técnicas y Bases del Contrato. "/>
    <s v="10/01/2019"/>
    <s v="De acuerdo a las Bases, la recepción definitiva se debe efectuar 12 meses después de la fecha de la recepción provisoria. "/>
    <s v="10/01/2020"/>
    <s v="SI"/>
    <s v="23/09/2018"/>
    <s v="Actualmente la región de Coquimbo se encuentra atravesando problemas de sequía, que van en desmedro del correcto funcionamiento de los Sistemas de Agua Potable Rural de toda la región , por lo cual esta localidad es parte de esa realidad regional. "/>
    <s v=""/>
    <x v="0"/>
    <s v="Durante la ejecución del proyecto se presentaron situaciones que provocaron modificaciones del contrato original, pero estas no afectaron la naturaleza original del proyecto."/>
    <s v="ALEX SEBASTIÁN SEPÚLVEDA MUÑOZ"/>
    <x v="79"/>
    <s v=" "/>
    <s v=""/>
    <s v="LOURDES VELEZ"/>
    <s v="DEPARTAMENTO DE ESTUDIOS - MDS"/>
    <s v="17/10/2016"/>
    <s v="30/11/2016"/>
    <n v="44"/>
    <s v="27/12/2016"/>
    <n v="27"/>
    <s v="NA"/>
    <n v="0"/>
    <s v="20/02/2017"/>
    <n v="55"/>
    <s v="20/02/2017"/>
    <n v="55"/>
    <s v="21/02/2017"/>
    <n v="1"/>
    <s v="01/04/2017"/>
    <n v="39"/>
    <n v="166"/>
    <n v="122"/>
    <s v="Las mayores diferencias que se aprecian, son debido a que las iniciativas ejecutadas por la Dirección de Obras Hidráulicas deben cumplir con diversos procesos administrativos en distintos servicios públicos; por ejemplo, una vez obtenida la Recomendación Favorable del proyecto se debe solicitar el financiamiento al Ministerio de Hacienda para que emita decreto de asignación presupuestaria.. "/>
    <s v="A SUMA ALZADA SIN REAJUSTE"/>
    <n v="1"/>
    <s v=""/>
    <s v=""/>
    <s v=""/>
    <s v=""/>
    <s v=""/>
    <s v=""/>
    <s v="SI"/>
    <s v="SERVICIO"/>
    <s v="El proyecto fue postulado por la Dirección Regional de  Obras Hidráulicas (DOH) y ejecutada por empresas contratista de la empresa concesionaria de agua potable en el sector por intermedio de la misma DOH."/>
    <n v="69007"/>
    <n v="0"/>
    <n v="0"/>
    <n v="0"/>
    <n v="0"/>
    <n v="475912"/>
    <n v="0"/>
    <n v="0"/>
    <n v="0"/>
    <n v="0"/>
    <n v="544919"/>
    <n v="75681"/>
    <n v="0"/>
    <n v="0"/>
    <n v="0"/>
    <n v="0"/>
    <n v="521938"/>
    <n v="0"/>
    <n v="0"/>
    <n v="0"/>
    <n v="0"/>
    <n v="597619"/>
    <s v="No existen diferencia entre los montos originales y corregidos de los montos total recomendados. "/>
    <n v="65436"/>
    <n v="0"/>
    <n v="0"/>
    <n v="0"/>
    <n v="0"/>
    <n v="451281"/>
    <n v="0"/>
    <n v="0"/>
    <n v="0"/>
    <n v="0"/>
    <n v="516717"/>
    <s v="Ítem Obras Civiles:_x000a__x000a_Resolución DOH N° 1083 de 18-04-2017 aprueba el gasto y autoriza el pago del contrato por un monto de $ 391.132.944 y plazo de 300 días._x000a_Resolución DOH N°3949 del 14-12-2017 Aprueba el gasto y autoriza el pago de la Modificación N°1 (Monto$ 60.147.603 y plazo 100 días_x000a_Resolución DOH N°2210 del 17-08-2018  Aprueba modificación de obra y Plazo N°2, no significa modificación del monto del presupuestado pero sí un plazo de 120 días_x000a_Resolución DOH N°2425 del 10-09-2018  Aprueba modificación de Plazo N°3_x000a__x000a_Ítem Consultoría:_x000a__x000a_Resolución DOH N° 1082 de 18-04-2017 aprueba el gasto y autoriza el pago de Gastos administrativos por un monto de 56.714.277 y plazo de 300 días._x000a_Resolución DOH N°3950 del 14-12-2017 Aprueba el gasto y autoriza el pago de la Modificación N°1 Gastos administrativos  (Monto$ 8.721.402 y plazo 100 días_x000a_Resolución DOH N°2222 del 17-08-2018  Aprueba modificación N°2 de Plazo de GA,  no significa modificación del monto del presupuestado pero sí un plazo de 120 días_x000a_Resolución DOH N°2431 del 10-09-2018  Aprueba modificación de Plazo N°3 en 60 días. _x000a__x000a_Se indica que el monto adjudicado del contrato fue menor al monto aprobado por ministerio de Desarrollo Social._x000a_Cabe destacar que el contrato se realizó durante los años 2017-2018."/>
    <n v="65435"/>
    <n v="0"/>
    <n v="0"/>
    <n v="0"/>
    <n v="0"/>
    <n v="451280"/>
    <n v="0"/>
    <n v="0"/>
    <n v="0"/>
    <n v="0"/>
    <n v="516715"/>
    <s v="Ítem Obras Civiles:_x000a__x000a_Estado de Pago N°1:_x0009_M$ 75.039_x000a_Estado de Pago N°2:_x0009_M$ 33.154_x000a_Estado de Pago N°3:_x0009_M$ 65.476_x000a_Estado de Pago N°4:_x0009_M$ 25.734_x000a_Estado de Pago N°5:_x0009_M$ 49.145_x000a_Estado de Pago N°6:_x0009_M$ 20.786_x000a_Estado de Pago N°7:_x0009_M$14.157_x000a_Estado de Pago N°8:_x0009_M$ 11.424_x000a_Estado de Pago N°9:_x0009_M$ 128.365_x000a_Estado de Pago N°10: M$ 6.023_x000a_Estado de Pago N°11: M$ 16.069_x000a_Estado de Pago N°12: M$ 5.908_x000a__x000a_TOTAL OBRAS CIVILES  M$451.280._x000a__x000a_Ítem Consultoría:_x000a__x000a_Estado de Pago N°1:_x0009_M$ 10.878_x000a_Estado de Pago N°2:_x0009_M$ 4.809_x000a_Estado de Pago N°3:_x0009_M$ 9.267_x000a_Estado de Pago N°4:_x0009_M$ 3.959_x000a_Estado de Pago N°5:_x0009_M$ 7.123_x000a_Estado de Pago N°6:_x0009_M$ 3.040_x000a_Estado de Pago N°7:_x0009_M$ 2.042_x000a_Estado de Pago N°8:_x0009_M$ 1.645_x000a_Estado de Pago N°9:_x0009_M$ 18.613_x000a_Estado de Pago N°10: M$ 467_x000a_Estado de Pago N°11: M$ 3.592_x000a__x000a_TOTAL CONSULTORIAS  M$65.435._x000a__x000a_La diferencia que se observa entre lo gastado y el SIGFE,  se debe a la demora que existe en cargar los pagos efectuados entre las plataformas de los distintos Servicios Públicos. "/>
    <n v="25569"/>
    <x v="0"/>
    <n v="61843"/>
    <n v="0"/>
    <n v="0"/>
    <n v="0"/>
    <n v="0"/>
    <n v="429303"/>
    <n v="0"/>
    <n v="0"/>
    <n v="0"/>
    <n v="0"/>
    <n v="491146"/>
    <n v="63439"/>
    <n v="0"/>
    <n v="0"/>
    <n v="0"/>
    <n v="0"/>
    <n v="440309"/>
    <n v="0"/>
    <n v="0"/>
    <n v="0"/>
    <n v="0"/>
    <n v="503748"/>
    <s v="Durante la ejecución del proyecto se presentaron situaciones que provocaron modificaciones del contrato original, pero estas no afectaron la naturaleza original del proyecto."/>
    <n v="77649"/>
    <n v="0"/>
    <n v="0"/>
    <n v="0"/>
    <n v="0"/>
    <n v="535509"/>
    <n v="0"/>
    <n v="0"/>
    <n v="0"/>
    <n v="0"/>
    <n v="613158"/>
    <n v="0"/>
    <n v="67137"/>
    <n v="0"/>
    <n v="0"/>
    <n v="0"/>
    <n v="0"/>
    <n v="463015"/>
    <n v="0"/>
    <n v="0"/>
    <n v="0"/>
    <n v="0"/>
    <n v="530152"/>
    <n v="67031"/>
    <n v="0"/>
    <n v="0"/>
    <n v="0"/>
    <n v="0"/>
    <n v="462285"/>
    <n v="0"/>
    <n v="0"/>
    <n v="0"/>
    <n v="0"/>
    <n v="529316"/>
    <n v="-13.537456903440869"/>
    <n v="-13.673800227673782"/>
    <n v="-13.673719769415637"/>
    <n v="-0.15769062457559047"/>
    <m/>
    <n v="6455.0731707317073"/>
    <n v="5637.6219512195121"/>
    <s v="Los montos contratados y costos reales del proyecto tuvieron similar variación a la baja  respecto al monto recomendado del orden del 13%._x000a_De acuerdo a los antecedentes ingresados por la unida técnica, las obras civiles y consultorias  fueron contratadas por un 20% menor con respecto al monto recomendado, el que no fue reconocido en el sistema BIP por la unidad financiera. Posteriormente, las obras tuvieron un aumento de obras civiles, permitiendo la diferencia de 17,82% menor con respecto al valor recomendado. No obstante, dicho monto es menor en un 0,16% al contratado. _x000a_El proyecto no presenta reevaluación, pero si una modificación inferior al 10% debido a modificaciones en los contratos de obras civiles y consultoría.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
    <s v="Variación entre el -10% al -20%"/>
    <s v="Variación entre el -10% al -20%"/>
    <s v="Mediano"/>
    <s v="Mediano"/>
    <s v="ALEX SEBASTIÁN SEPÚLVEDA MUÑOZ"/>
    <x v="0"/>
    <s v=" "/>
    <s v=""/>
    <s v="LOURDES VELEZ"/>
    <s v="DEPARTAMENTO DE ESTUDIOS - MDS"/>
    <s v="SI"/>
    <n v="613148"/>
    <n v="68868"/>
    <n v="11.231872239655026"/>
    <s v="Como se explica en cuadro anterior,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_x000a_Por lo tanto, se indica que el monto adjudicado del contrato fue menor al monto aprobado por ministerio de Desarrollo Social. (Moneda año 2017)._x000a_Cabe destacar que el contrato se realizó durante los años 2017-2018."/>
    <x v="0"/>
    <s v="NO"/>
    <m/>
    <m/>
    <m/>
    <m/>
    <s v="El proyecto no presenta reevaluación, pero si una modificación inferior al 10% debido a modificaciones en los contratos de obras civiles y consultoría. El monto inicial del contrato era de M$ 391.133 en Obras Civiles y M$ 56.714 en Consultoría (GA), los cuales fueron modificados por las razones antes señaladas, quedando el monto total de la iniciativa  en M$ 516.715, según el siguiente detalle: M$ 451.280 en Obras Civiles y M$ 65.435 en Consultoría._x000a_Por lo tanto, se indica que el monto adjudicado del contrato fue menor al monto aprobado por ministerio de Desarrollo Social. (Moneda año 2017)._x000a_Cabe destacar que el contrato se realizó durante los años 2017-2018."/>
    <x v="0"/>
    <s v="VALOR ACTUALIZADO COSTOS INV. OPER. Y MANTEN."/>
    <n v="481477"/>
    <n v="503822"/>
    <n v="4.6409278117127029"/>
    <x v="2"/>
    <s v="COSTO ANUAL EQUIVALENTE"/>
    <n v="41977"/>
    <n v="43926"/>
    <n v="4.6430187960073477"/>
    <s v="De acuerdo a la información obtenida de la unidad financiera, el proyecto obtuvo un aumento de obras que permitió un aumento del costo original de la obras en un 6,1%. No obstante, dicho aumento en el costo del proyecto significó un aumento del 4,64% en los indicadores VAC y CAE."/>
    <x v="3"/>
    <s v="PRODUCTO DE LOS ANTECEDENTES ENTREGADO POR LAS UNIDADES TÉCNICA Y FINANCIERAS, SE PROCEDE A CONCLUIR QUE LA PRESENTE INICIATIVA CUMPLE CON EL OBJETIVO DE CONSTRUIR EL SISTEMA DE APR PARA 82 ARRANQUES, OTORGANDO A DICHAS FAMILIAS UN SISTEMA DE AGUA POTABLE DE CALIDAD Y CONTINÚO. NO OBSTANTE, PARA EL CUMPLIMIENTO DE DICHO OBJETIVO, LA INICIATIVA FUE SOMETIDA A VARIACIONES DE CONTRATOS PRODUCTOS DE AUMENTO DE OBRAS CIVILES PARA LA CONSTRUCCIÓN DE GAVIONES PARA PROTEGER LA FUENTE DE AGUA (POZO). LO ANTERIOR, JUNTO A MODIFICACIONES DE LA RED Y EXTENSIÓN DEL DRÉN, IMPLICÓ UN AUMENTO EN EL PLAZO DE EJECUCIÓN DE 360 A 580 DÍAS REALES. ADEMÁS, DEL PUNTO CONTRACTUAL, SIGNIFICO UNA AUMENTO EN EL PLAZO TOTAL DE DE 12  A 19 MESES (UN AUMENTO DEL 93% DEL PLAZO ORIGINAL SIN TIEMPOS MUERTOS). SE OBSERVA QUE EL CONTRATO DE CONSULTORÍA SE FINALIZA EN EL PLAZO DE 25 MESES, QUE IMPLICÓ UN AUMENTO DE 108,33%, DEBIDO PRINCIPALMENTE POR UNA DEMORA DE RECEPCIÓN POR LA UNIDAD TÉCNICA. EN REFERENCIA AL COSTO TOTAL DE LAS OBRAS, SIGNIFICÓ UN AUMENTO DE M$ 447.847 A M$ 516.716, QUE REPRESENTA UNA VARIACIÓN PORCENTUAL DE 17,69% MENOR AL MONTO RECOMENDADO, (MONEDA 31 DE DICIEMBRE DE 2018). LOS NUEVOS VALORES DEL INDICADOR CAE Y VAC REPRESENTA INCREMENTO DE 4,64%  CON RESPECTOS A LOS VALORES ORIGINALES, DANDO COMO RESULTADO M$ 43.926 Y M$ 503.822 RESPECTIVAMENTE, IMPLICANDO QUE LAS VARIACIONES NO SIGNIFICARON UN AUMENTO DEL COSTO REAL SIGNIFICATIVO Y PERMITE ASEGURAR QUE LA ALTERNATIVA SELECCIONADA SIGUE SIENDO LA MAYOR RENTABILIDAD SOCIAL._x000a_EL PROYECTO NO PRESENTÓ REEVALUACIONES, PERO SI MODIFICACIONES INFERIORES AL 10% DERIVADAS DE MODIFICACIONES EN LOS CONTRATOS DE OBRAS CIVILES Y CONSULTORÍA, DEBIDO A LOS AUMENTOS DE OBRAS YA DESCRITOS. "/>
    <s v="ALFREDO PAVEZ ROJAS"/>
    <s v="SEREMI DE DESARROLLO SOCIAL REGION DE COQUIMBO"/>
    <s v="LOURDES VELEZ"/>
    <s v="DEPARTAMENTO DE ESTUDIOS - MDS"/>
  </r>
  <r>
    <s v="30485570-0"/>
    <s v="CONSTRUCCION SERVICIO DE APR DE SANTA FILOMENA II, PAILLACO"/>
    <x v="3"/>
    <x v="3"/>
    <s v=""/>
    <s v=""/>
    <s v="14 - REGION DE LOS RIOS"/>
    <x v="0"/>
    <x v="0"/>
    <x v="0"/>
    <x v="0"/>
    <x v="0"/>
    <s v="AGUA POTABLE RURAL"/>
    <s v="MINISTERIO DE OBRAS PUBLICAS"/>
    <s v="MINISTERIO"/>
    <s v="FINALIZADO"/>
    <x v="0"/>
    <s v="PERFIL"/>
    <s v="EN LA ACTUALIDAD LA LOCALIDAD DE SANTA FILOMENA II NO CUENTA CON SERVICIO DE AGUA POTABLE RURAL. POR ESTA RAZÓN, SE PROYECTA LA CONSTRUCCIÓN DEL SERVICIO PARA DOTAR DE AGUA A LA POBLACIÓN, CONTRIBUYENDO AL DESARROLLO DE ESTA LOCALIDAD."/>
    <s v="LAS OBRAS PROYECTADAS SON LAS SIGUIENTES:_x000a_-_x0009_INSTALACIÓN DE 52 NUEVOS ARRANQUES._x000a_-_x0009_HABILITACIÓN DEL SONDAJE._x000a_-_x0009_RED DE DISTRIBUCIÓN DE 7.020 M DE TUBERÍAS DE PVC C-10 CON UN DIÁMETRO DE 75 MM._x000a_-_x0009_SISTEMA DE TRATAMIENTO CON FILTRO Y EQUIPOS DOSIFICADORES._x000a_-_x0009_CONSTRUCCIÓN DE UN PEDESTAL DE H: 15 MTS, PARA LA CUBA EXISTENTE DE V: 25M3._x000a_-_x0009_URBANIZACIÓN DE RECINTOS._x000a_-_x0009_OBRAS ELÉCTRICAS NECESARIAS PARA EL FUNCIONAMIENTO DEL SERVICIO._x000a_-_x0009_OBRAS VIALES."/>
    <n v="0"/>
    <s v="AGUA POTABLE RURAL"/>
    <s v=" "/>
    <s v=" "/>
    <n v="9"/>
    <n v="9"/>
    <s v="Res. Ex. DROH Los Ríos N°1294/2018: Aumento Plazo 75 Días._x000a_Res. Ex. DROH Los Ríos N°1294/2018: Aumento de Obra por M$3.628 y Plazo 10 Días."/>
    <n v="0"/>
    <m/>
    <m/>
    <m/>
    <m/>
    <m/>
    <m/>
    <s v=""/>
    <m/>
    <n v="1"/>
    <n v="4"/>
    <s v="Sin Observaciones."/>
    <n v="300"/>
    <m/>
    <m/>
    <m/>
    <m/>
    <n v="9"/>
    <n v="8"/>
    <s v="Res. Ex. DROH Los Ríos N°1294/2018: Aumento Plazo 75 Días._x000a_Res. Ex. DROH Los Ríos N°1294/2018: Aumento de Obra por M$25.014 y Plazo 10 Días."/>
    <n v="-11.111111111111116"/>
    <s v="Variación de -30% a -0%"/>
    <n v="2"/>
    <n v="85"/>
    <m/>
    <m/>
    <m/>
    <m/>
    <m/>
    <m/>
    <m/>
    <m/>
    <m/>
    <m/>
    <m/>
    <m/>
    <n v="9"/>
    <n v="9"/>
    <n v="13"/>
    <n v="48"/>
    <n v="35"/>
    <s v="El proyecto tuvo un aumento de plazo debido a la modificacion de contrato realizada, que se centró principalmente en mejoras a las instalaciones proyectadas."/>
    <n v="44.444444444444443"/>
    <n v="433.33333333333331"/>
    <s v="La unidad Técnica informa que en Res. Ex. DROH Los Ríos N°1294/2018: Aumento Plazo 75 Días._x000a_Res. Ex. DROH Los Ríos N°1294/2018: Aumento de Obra por M$25.014 y Plazo 10 Días._x000a_El ítem Expropiaciones fue le que más se extendió con respecto a lo recomendado (290%). Tanto Obras Civiles como Consultorías se ejecutaron en un plazo menor al recomendado."/>
    <s v="Variación &gt; al 100%"/>
    <s v="Mayor a 3 años"/>
    <s v="23/04/2018"/>
    <n v="354969"/>
    <n v="0"/>
    <n v="354969"/>
    <n v="41438"/>
    <n v="313531"/>
    <s v="Sin Observaciones."/>
    <s v="BIP &gt; SIGFE"/>
    <x v="0"/>
    <n v="52"/>
    <n v="52"/>
    <n v="100"/>
    <s v="Instalación de 52 arranques completos."/>
    <s v="El proyecto consideró la instalación de 54 nuevos arranques."/>
    <x v="2"/>
    <s v="En trámite."/>
    <s v="21/01/2019"/>
    <s v="En trámite."/>
    <s v="21/01/2020"/>
    <s v="SI"/>
    <s v="01/02/2019"/>
    <s v="Sin observaciones."/>
    <s v=""/>
    <x v="0"/>
    <s v="Sin observaciones."/>
    <s v="RENE BENEDICTO OPORTO GALLARDO"/>
    <x v="72"/>
    <s v=" "/>
    <s v=""/>
    <s v="LOURDES VELEZ"/>
    <s v="DEPARTAMENTO DE ESTUDIOS - MDS"/>
    <s v="27/06/2017"/>
    <s v="04/12/2017"/>
    <n v="160"/>
    <s v="29/12/2017"/>
    <n v="25"/>
    <s v="NA"/>
    <n v="0"/>
    <s v="28/03/2018"/>
    <n v="89"/>
    <s v="28/03/2018"/>
    <n v="89"/>
    <s v="23/04/2018"/>
    <n v="26"/>
    <s v="25/06/2018"/>
    <n v="63"/>
    <n v="363"/>
    <n v="203"/>
    <s v="El plazo entre la obtención del RS y la asignación presupuestaria tiene que ver con la disponibilidad presupuestaria."/>
    <s v="Suma Alzada sin Reajuste y Partidas a Precios Unitarios"/>
    <n v="1"/>
    <s v=""/>
    <s v=""/>
    <s v=""/>
    <s v=""/>
    <s v=""/>
    <s v=""/>
    <s v="SI"/>
    <s v="SERVICIO"/>
    <s v="La iniciativa postuló directamente a Diseño."/>
    <n v="39835"/>
    <n v="0"/>
    <n v="0"/>
    <n v="3051"/>
    <n v="0"/>
    <n v="274722"/>
    <n v="0"/>
    <n v="0"/>
    <n v="0"/>
    <n v="0"/>
    <n v="317608"/>
    <n v="40871"/>
    <n v="0"/>
    <n v="0"/>
    <n v="3130"/>
    <n v="0"/>
    <n v="281865"/>
    <n v="0"/>
    <n v="0"/>
    <n v="0"/>
    <n v="0"/>
    <n v="325866"/>
    <s v="El Primer RS Ejecución es a Moneda Presupuesto 2017"/>
    <n v="44953"/>
    <n v="0"/>
    <n v="0"/>
    <n v="0"/>
    <n v="0"/>
    <n v="310019"/>
    <n v="0"/>
    <n v="0"/>
    <n v="0"/>
    <n v="0"/>
    <n v="354972"/>
    <s v="El contrato de obras civiles fue adjudicado por M$285.004 y sufrió una modificación de obra por M$25.015._x000a_El contrato de Consultorías se adjudica por un 14.5% de monto de las obras civiles con la UT APR de Essal, por el convenio vigente entre la DOH y Essal S.A."/>
    <n v="44953"/>
    <n v="0"/>
    <n v="0"/>
    <n v="0"/>
    <n v="0"/>
    <n v="310019"/>
    <n v="0"/>
    <n v="0"/>
    <n v="0"/>
    <n v="0"/>
    <n v="354972"/>
    <s v="Sin Observaciones."/>
    <n v="313534"/>
    <x v="0"/>
    <n v="5248"/>
    <n v="0"/>
    <n v="0"/>
    <n v="0"/>
    <n v="0"/>
    <n v="36190"/>
    <n v="0"/>
    <n v="0"/>
    <n v="0"/>
    <n v="0"/>
    <n v="41438"/>
    <n v="5248"/>
    <n v="0"/>
    <n v="0"/>
    <n v="0"/>
    <n v="0"/>
    <n v="36190"/>
    <n v="0"/>
    <n v="0"/>
    <n v="0"/>
    <n v="0"/>
    <n v="41438"/>
    <s v="La obra no tuvo problemas en su desarrollo."/>
    <n v="40871"/>
    <n v="0"/>
    <n v="0"/>
    <n v="3130"/>
    <n v="0"/>
    <n v="281865"/>
    <n v="0"/>
    <n v="0"/>
    <n v="0"/>
    <n v="0"/>
    <n v="325866"/>
    <n v="0"/>
    <n v="44953"/>
    <n v="0"/>
    <n v="0"/>
    <n v="0"/>
    <n v="0"/>
    <n v="310019"/>
    <n v="0"/>
    <n v="0"/>
    <n v="0"/>
    <n v="0"/>
    <n v="354972"/>
    <n v="44950"/>
    <n v="0"/>
    <n v="0"/>
    <n v="0"/>
    <n v="0"/>
    <n v="310019"/>
    <n v="0"/>
    <n v="0"/>
    <n v="0"/>
    <n v="0"/>
    <n v="354969"/>
    <n v="8.9318922501887332"/>
    <n v="8.9309716263740402"/>
    <n v="9.9884696574601417"/>
    <n v="-8.4513708124012155E-4"/>
    <m/>
    <n v="6826.3269230769229"/>
    <n v="5961.9038461538457"/>
    <s v="El proyectos tuvo un aumento menor al 10% según se informa en Res. Ex. DROH Los Ríos N°1294/2018: Aumento de Obra por M$25.014._x000a_El proyecto tuvo un monto convenido que es un 8,9% mayor al recomendado."/>
    <s v="Variación de 0 a +-10%"/>
    <s v="Variación de 0 a +-10%"/>
    <s v="Pequeño"/>
    <s v="Mediano"/>
    <s v="ANA MARIA TAY MALDONADO"/>
    <x v="29"/>
    <s v=" "/>
    <s v=""/>
    <s v="LOURDES VELEZ"/>
    <s v="DEPARTAMENTO DE ESTUDIOS - MDS"/>
    <s v="SI"/>
    <n v="342314"/>
    <n v="0"/>
    <n v="0"/>
    <s v="El proyectos tuvo un aumento menor al 10% según se informa en Res. Ex. DROH Los Ríos N°1294/2018: Aumento de Obra por M$25.014"/>
    <x v="0"/>
    <s v="NO"/>
    <m/>
    <m/>
    <m/>
    <m/>
    <s v="El proyectos tuvo un aumento menor al 10% según se informa en Res. Ex. DROH Los Ríos N°1294/2018: Aumento de Obra por M$25.014"/>
    <x v="0"/>
    <s v="VALOR ACTUALIZADO COSTOS INV. OPER. Y MANTEN."/>
    <n v="20723"/>
    <n v="22574"/>
    <n v="8.9321044250349821"/>
    <x v="2"/>
    <s v=""/>
    <m/>
    <m/>
    <m/>
    <s v="Las variaciones no son significativas."/>
    <x v="1"/>
    <s v="El proyecto se ejecutó de manera correcta, respetando el monto y magnitud recomendadas."/>
    <s v="HECTOR ISRAEL GONZALEZ JARAMILLO"/>
    <s v="SEREMI DE DESARROLLO SOCIAL REGION DE LOS RIOS"/>
    <s v="FERNANDA MATURANA DIAZ"/>
    <s v="DEPARTAMENTO DE ESTUDIOS - MDS"/>
  </r>
  <r>
    <s v="30479686-0"/>
    <s v="CONSTRUCCION SISTEMA AGUA POTABLE RURAL PUNTA CHILEN, ANCUD"/>
    <x v="6"/>
    <x v="6"/>
    <s v="CHILOE"/>
    <s v="ANCUD"/>
    <s v="10 - REGION DE LOS LAGOS"/>
    <x v="0"/>
    <x v="0"/>
    <x v="0"/>
    <x v="0"/>
    <x v="0"/>
    <s v="AGUA POTABLE RURAL"/>
    <s v="MINISTERIO DE OBRAS PUBLICAS"/>
    <s v="MINISTERIO"/>
    <s v="FINALIZADO"/>
    <x v="0"/>
    <s v="PERFIL"/>
    <s v="EL M.O.P. A TRAVES DE LA D.O.H. DESARROLLA EL PROGRAMA DE AGUA POTABLE RURAL, CON EL OBJETIVO DE SOLUCIONAR EL PROBLEMA QUE AFECTA A LAS LOCALIDADES CON DEFICIENTE ABASTECIMIENTO DE AGUA POTABLE LOGRANDO MEJORAR LA CALIDAD DE VIDA DE LOS BENEFICIARIOS Y DISMINUIR LA TASA DE ENFERMEDADES ENTERICAS."/>
    <s v="ESTA INICIATIVA CONTEMPLA LA HABILITACION DE UN POZO PROFUNDO DE 60 METROS QUE APORTA UN CAUDAL DE PRODUCCION DE 3,5 LTS/SEG, EL CUAL FUE CONSTRUIDO EL AÑO 2012 POR LA ILUSTRE MUNICIPALIDAD DE ANCUD. LAS AGUAS SERÁN TRATADAS MEDIANTE INYECCIÓN DE HIPOCLORITO DE CALCIO A TRAVÉS DE UN EQUIPO CLORADOR UBICADOS EN UNA CASETA PARA EL SISTEMA DE TRATAMIENTO DE CLORACION Y DE LAS OBRAS ELECTRICAS. SE CONTEMPLA LA CONSTRUCCIÓN DE UN ESTANQUE METALICO ELEVADO DE 25 M3 Y 20 METROS DE ALTURA. SE PROYECTA INSTALAR APROXIMADAMENTE 7,8 KM. DE RED DE DISTRIBUCIÓN QUE SERÁN EN PVC C-10 DE 75 MM DE DIÁMETRO, Y LA INSTALACIÓN DE 154 ARRANQUES DOMICILIARIOS. ESTA INICIATIVA PERMITIRÁ BENEFICIAR AL AÑO 2037 A 716 HABITANTES DEL SECTOR."/>
    <n v="0"/>
    <s v=" "/>
    <s v=" "/>
    <s v=" "/>
    <n v="7"/>
    <n v="12"/>
    <s v="El contrato de consultarías tiene el mismo plazo que el de obras civiles. "/>
    <n v="71.428571428571416"/>
    <m/>
    <m/>
    <m/>
    <m/>
    <m/>
    <m/>
    <s v=""/>
    <m/>
    <m/>
    <m/>
    <m/>
    <m/>
    <m/>
    <m/>
    <m/>
    <m/>
    <n v="7"/>
    <n v="12"/>
    <s v="El aumento de plazo se debe por paralizaciones al contrato debido a la demora de la Empresa SAESA en realizar la conexión eléctrica. _x000a_Res. DROH N°1464 del 07.12.2017: Contrato Original _x000a_Res. DROH N°591 del 13.07.2018: Modificación N°1 del contrato por concepto de paralización en 60 días._x000a_Res. DROH N°776 del 24.09.2018: Modificación N°2 del contrato por concepto de paralización en 60 días._x000a_Res. DROH N°1080 del 05.12.2018: Modificación N°3 del contrato por concepto de paralización en 45 días."/>
    <n v="71.428571428571416"/>
    <s v="Variación del 50% al 100%"/>
    <n v="3"/>
    <n v="165"/>
    <m/>
    <m/>
    <m/>
    <m/>
    <m/>
    <m/>
    <m/>
    <m/>
    <m/>
    <m/>
    <m/>
    <m/>
    <n v="7"/>
    <n v="7"/>
    <n v="13"/>
    <n v="13"/>
    <n v="0"/>
    <s v="El motivo es la demora de la conexión eléctrica por parte de la empresa SAESA."/>
    <n v="85.714285714285722"/>
    <n v="85.714285714285722"/>
    <s v="El proyecto contempló un plazo total de ejecución de 13 meses, un 85,71% por sobre el plazo originalmente recomendado. Los dos ítems del proyecto, Obras Civiles Y consultoría, tuvieron significativos aumentos con respecto a los plazso recomendados, de 68,57% y 78,10% respectivamente. _x000a_De acuerdo a los antecedentes presentados en el módulo de la carpeta digital (informes de la asesoría de la inspección de obras de Essal y Resoluciones de aprobación de aumentos de plazos), el motivo del aumento de plazo en la ejecución del proyecto de se debió a la tardanza en los trabajos de conexión de la empresa distribuidora eléctrica (SAESA), por lo tanto no se podría recibir el proyecto mientras no se contara con esta factibilidad  de conexión. Cabe indicar que los plazos de conexión por parte de la empresa eléctrica, una vez entregada la factibilidad de conexión esta establecido por ley en un máximo de 60 días, lo que no ocurrió en este caso y no se observa que la Unidad Técnica hubiera presentado algún requerimiento ante la SEC para que se cumplimiento al plazo."/>
    <s v="Variación del 50% al 100%"/>
    <s v="Dos Años"/>
    <s v="18/12/2017"/>
    <n v="461025"/>
    <n v="0"/>
    <n v="461025"/>
    <n v="430740"/>
    <n v="30285"/>
    <s v="Res. DROH N°1464 del 07.12.2017: $402.642.564. Fecha Inicio Contrato 28.11.2017 y término 25.06.2018.-_x000a_Res. DROH N°591 del 13.07.2018: $402.642.564. Fecha de término 24.08.2018.-_x000a_Res. DROH N°776 del 24.09.2018: $402.642.564. Fecha de término 23.10.2018.-_x000a_Res. DROH N°1080 del 05.12.2018: $402.642.564. Fecha de término 07.12.2018.-"/>
    <s v="BIP &gt; SIGFE"/>
    <x v="0"/>
    <n v="154"/>
    <n v="154"/>
    <n v="100"/>
    <s v="No existen diferencias "/>
    <s v="- No se realizó modificación en cuanto a la cantidad final de beneficiarios del sistema, esto es, la iniciativa se recomendó con 154 arranques y se construyó con 154 arranques."/>
    <x v="2"/>
    <s v="La recepción provisional se encuentra recibida por la comisión y mediante Res. DROH N°356 del 13.03.2019 se realiza a devolución de las retenciones. _x000a_Las Observaciones levantadas en la recepción son de carácter menor, tales como, cambio de ciertas válvulas, ordenamiento del recinto y propietario aledaño, corrección en la entrega de antecedentes finales de la obra y detalles de las obras eléctricas."/>
    <s v="06/02/2019"/>
    <s v="No se ha realizado debido a que la obra se encuentra con garantías hasta la fecha 07.12.2019, luego se debiera efectuar el acto de recepción definitiva. "/>
    <s v=""/>
    <s v="SI"/>
    <s v="03/01/2019"/>
    <s v="El sistema se encuentra operando de forma normal a través del comité APR. "/>
    <s v=""/>
    <x v="0"/>
    <s v="El retraso de la conexión eléctrica por parte de SAESA."/>
    <s v="DANIELA ISABEL VERA CARDENAS"/>
    <x v="111"/>
    <s v=" "/>
    <s v=""/>
    <s v="LOURDES VELEZ"/>
    <s v="DEPARTAMENTO DE ESTUDIOS - MDS"/>
    <s v="03/02/2017"/>
    <s v="03/02/2017"/>
    <n v="0"/>
    <s v="02/06/2017"/>
    <n v="119"/>
    <s v="NA"/>
    <n v="0"/>
    <s v="28/11/2017"/>
    <n v="179"/>
    <s v="28/11/2017"/>
    <n v="179"/>
    <s v="18/12/2017"/>
    <n v="20"/>
    <s v="22/01/2018"/>
    <n v="35"/>
    <n v="353"/>
    <n v="353"/>
    <s v="No Hay"/>
    <s v="A SUMA ALZADA SIN REAJUSTE"/>
    <n v="1"/>
    <s v=""/>
    <s v=""/>
    <s v=""/>
    <s v=""/>
    <s v="NO"/>
    <s v="DIRECCION DE OBRAS HIDRAULICAS-ESSAL"/>
    <s v="SI"/>
    <s v="DIRECCION DE OBRAS HIDRAULICAS"/>
    <s v="La Iniciativa postula directamente a la Etapa de Ejecución, a partir de un diseño que fue elaborado por una empresa consultora cuya trabajo fue inspeccionado por la Empresa Sanitaria Los Lagos (ESSAL), de acuerdo al convenio Ad-Referendum entre la DOH y ESSAL."/>
    <n v="61228"/>
    <n v="0"/>
    <n v="0"/>
    <n v="0"/>
    <n v="0"/>
    <n v="422264"/>
    <n v="0"/>
    <n v="0"/>
    <n v="0"/>
    <n v="0"/>
    <n v="483492"/>
    <n v="61228"/>
    <n v="0"/>
    <n v="0"/>
    <n v="0"/>
    <n v="0"/>
    <n v="422264"/>
    <n v="0"/>
    <n v="0"/>
    <n v="0"/>
    <n v="0"/>
    <n v="483492"/>
    <s v="No Hay"/>
    <n v="58383"/>
    <n v="0"/>
    <n v="0"/>
    <n v="0"/>
    <n v="0"/>
    <n v="402642"/>
    <n v="0"/>
    <n v="0"/>
    <n v="0"/>
    <n v="0"/>
    <n v="461025"/>
    <s v="No Hay"/>
    <n v="58383"/>
    <n v="0"/>
    <n v="0"/>
    <n v="0"/>
    <n v="0"/>
    <n v="402642"/>
    <n v="0"/>
    <n v="0"/>
    <n v="0"/>
    <n v="0"/>
    <n v="461025"/>
    <s v=""/>
    <n v="30285"/>
    <x v="0"/>
    <n v="54548"/>
    <n v="0"/>
    <n v="0"/>
    <n v="0"/>
    <n v="0"/>
    <n v="376192"/>
    <n v="0"/>
    <n v="0"/>
    <n v="0"/>
    <n v="0"/>
    <n v="430740"/>
    <n v="54882"/>
    <n v="0"/>
    <n v="0"/>
    <n v="0"/>
    <n v="0"/>
    <n v="378494"/>
    <n v="0"/>
    <n v="0"/>
    <n v="0"/>
    <n v="0"/>
    <n v="433376"/>
    <s v=""/>
    <n v="65991"/>
    <n v="0"/>
    <n v="0"/>
    <n v="0"/>
    <n v="0"/>
    <n v="455112"/>
    <n v="0"/>
    <n v="0"/>
    <n v="0"/>
    <n v="0"/>
    <n v="521103"/>
    <n v="0"/>
    <n v="59901"/>
    <n v="0"/>
    <n v="0"/>
    <n v="0"/>
    <n v="0"/>
    <n v="413112"/>
    <n v="0"/>
    <n v="0"/>
    <n v="0"/>
    <n v="0"/>
    <n v="473013"/>
    <n v="58717"/>
    <n v="0"/>
    <n v="0"/>
    <n v="0"/>
    <n v="0"/>
    <n v="404757"/>
    <n v="0"/>
    <n v="0"/>
    <n v="0"/>
    <n v="0"/>
    <n v="463474"/>
    <n v="-9.2285018508816883"/>
    <n v="-11.059042070377645"/>
    <n v="-11.064309444708121"/>
    <n v="-2.0166464769467263"/>
    <m/>
    <n v="3009.5714285714284"/>
    <n v="2628.2922077922076"/>
    <s v="Los montos contratados y costos reales de la iniciativa presentan disminuciones con respecto a los montos recomendados de 9,23% y 11,06% respectivamente. La disminución observada se debe a que la empresa contratista adjudicada realizó una propuesta por un monto levemente inferior al estipulado originalmente. _x000a_De acuerdo a la recomendación del proyecto el año 2017, corresponde monto M$ 422.268 moneda presupuesto 2017 (lo indica la ficha IDI), lo que hizo el sistema fue deflactarla a moneda 2015 y después inflactarla a moneda 2018. _x000a_El proyecto no tuvo reevaluaciones ni modificaciones inferiores al 10%. No obstante, si tuvo tres modificaciones de contratos que sólo derivaron en aumentos de plazos."/>
    <s v="Variación entre el -10% al -20%"/>
    <s v="Variación entre el -10% al -20%"/>
    <s v="Mediano"/>
    <s v="Mediano"/>
    <s v="DANIELA ISABEL VERA CARDENAS"/>
    <x v="29"/>
    <s v=" "/>
    <s v=""/>
    <s v="LOURDES VELEZ"/>
    <s v="DEPARTAMENTO DE ESTUDIOS - MDS"/>
    <s v="NO"/>
    <m/>
    <m/>
    <m/>
    <s v=" "/>
    <x v="1"/>
    <s v="NO"/>
    <m/>
    <m/>
    <m/>
    <m/>
    <s v="- En este caso no se realizó proceso de Reevaluación ni modificaciones de contrato menores al 10%, todas las modificaciones de contrato se debieron al aumento de plazo en espera a la conexión del sistema de Agua Potable Rural a la red eléctrica de SAESA."/>
    <x v="0"/>
    <s v="VALOR ACTUALIZADO COSTOS INV. OPER. Y MANTEN."/>
    <n v="428462"/>
    <n v="404627"/>
    <n v="-5.5629203990085418"/>
    <x v="0"/>
    <s v="COSTO ANUAL EQUIVALENTE"/>
    <n v="37355"/>
    <n v="35277"/>
    <n v="-5.5628429929059031"/>
    <s v="- Para el calculo de los indicadores actualizado y contratado, se utilizó la planilla de evaluación económica utilizada por la unidad formuladora presentada para la recomendación._x000a_-La diferencia de los indicadores se obtiene debido al menor costo de contrato en relación al presupuesto recomendado. "/>
    <x v="0"/>
    <s v="-De acuerdo a los antecedentes presentados en el módulo de la carpeta digital del expost, la Iniciativa se ejecutó de acuerdo a los antecedentes recomendados, es decir, no se realizaron modificaciones de obras durante la ejecución del proyecto y se encuentra en operación prestando el servicio esperado._x000a_El único inconveniente observado, corresponde a la demora excesiva para la conexión del servicio al suministro de energía eléctrica (SAESA), no se observa en este punto que la unidad Técnica generara una solicitud a la SEC para disminuir tiempo de espera. Esta situación generó un aumento del plazo total en 165 días, por lo que fue necesario modificar tres veces el contrato de obras civiles. _x000a_En relación a los costos, se observan pequeñas diferencias entre los contratado y gastado respecto a los montos recomendados. La disminución observada se debe a que la empresa contratista adjudicada realizó una propuesta por un monto levemente inferior al estipulado originalmente.   El proyecto no tuvo reevaluaciones ni modificaciones inferioes al 10%, sólo tres modificaciones de contrato que sólo derivaron en los aumentos de plazos indicados._x000a_Finalmente, la magnitud del proyecto no se vio modificada, construyéndose los 154 arranques establecidos originalmente. "/>
    <s v="JULIO ENRIQUE CARCAMO VERA"/>
    <s v="SEREMI DE DESARROLLO SOCIAL REGION DE LOS LAGOS"/>
    <s v="LOURDES VELEZ"/>
    <s v="DEPARTAMENTO DE ESTUDIOS - MDS"/>
  </r>
  <r>
    <s v="30415372-0"/>
    <s v="MEJORAMIENTO INTEGRAL ACERAS CENTRICAS CONSTITUCION"/>
    <x v="0"/>
    <x v="0"/>
    <s v="TALCA"/>
    <s v="CONSTITUCION"/>
    <s v="7 - REGION DEL MAULE"/>
    <x v="7"/>
    <x v="7"/>
    <x v="27"/>
    <x v="1"/>
    <x v="1"/>
    <s v="GOBIERNO REGIONAL - REGION DEL MAULE"/>
    <s v="GOBIERNO REGIONAL"/>
    <s v="GOBIERNO REGIONAL"/>
    <s v="FINALIZADO"/>
    <x v="2"/>
    <s v="PERFIL"/>
    <s v="LA INICIATIVA RADICA EN REPONER PARTE DE LAS ACERAS CENTRICAS. ASI GARANTIZAR CONDICIONES DE SEGURIDAD PARA TODOS LOS HABITANTES DADO EL PRECARIO ESTADO ACTUAL Y CONDUCENTE A ACCIDENTES. SIENDO NECESARIO SU INTERVENCIÓN."/>
    <s v="EL PROYECTO CONSISTE EN MEJORAR TRAMOS ACERAS CÉNTRICAS CON INTERVENCIÓN DE CALLES MONTT (ENTRE BULNES A FREIRE Y OÑEDERRA A ZAÑARTU), VIAL (ENTRE OHIGGINS A OÑEDERRA) Y OÑEDERRA (ENTRE ROSAS A CRUZ). EN MATERIALIDAD BALDOSAS. CON UNA SUPERFICIE DE 4.961 M2. CON REPOSICIÓN DE SOLERAS EN MAL ESTADO. EJECUCIÓN SEGÚN NORMATIVA VIGENTE Y ORDENANZA LOCAL SOBRE LA MATERIA."/>
    <n v="19836"/>
    <s v=" "/>
    <s v=" "/>
    <s v=" "/>
    <m/>
    <m/>
    <m/>
    <m/>
    <m/>
    <m/>
    <m/>
    <m/>
    <m/>
    <m/>
    <s v=""/>
    <m/>
    <m/>
    <m/>
    <m/>
    <m/>
    <n v="4"/>
    <n v="0"/>
    <s v="NO SE SOLICITARON GASTOS ADMINISTRATIVOS"/>
    <n v="-100"/>
    <n v="3"/>
    <n v="4"/>
    <s v="La Ficha IDi establece como meses de obras civiles 5 meses y 3 de gastos administrativos"/>
    <n v="33.333333333333329"/>
    <s v="Variación de 30% al 50%"/>
    <s v="No hay"/>
    <s v="No hay"/>
    <m/>
    <m/>
    <m/>
    <m/>
    <m/>
    <m/>
    <m/>
    <m/>
    <m/>
    <m/>
    <m/>
    <m/>
    <n v="4"/>
    <n v="4"/>
    <n v="4"/>
    <n v="4"/>
    <n v="0"/>
    <s v="NO EXISTEN DIFERENCIAS"/>
    <n v="0"/>
    <n v="0"/>
    <s v="El proyecto se ejecutó en un plazo total de 4 meses, ajustándose a lo recomendado originalmente. El ítem obras civiles presenta un desfase de un mes debido a que la empresa contratista estimo tiempos diferentes de ejecución. "/>
    <s v="Sin variación"/>
    <s v="Un año"/>
    <s v="03/10/2017"/>
    <n v="429719"/>
    <n v="0"/>
    <n v="429719"/>
    <n v="429719"/>
    <n v="0"/>
    <s v="El monto contratado original del contrato fue de $430.378.783 Iva incluido fecha del contrato 07 de septiembre de 2017"/>
    <s v="BIP = SIGFE"/>
    <x v="1"/>
    <n v="4961"/>
    <n v="4858"/>
    <n v="97.923805684337836"/>
    <s v="La menor cantidad de obra se justifica a la nueva condiciones del terreno en el momento de ejecución de la obra, como lo fueron nuevos accesos vehiculares, reposición de tramos de vereda, extensión de muros de contención entre otros."/>
    <s v="Existieron modificaciones menores a los porcentajes establecidos en las normas vigentes de la época.Los aumentos surgen de requerimientos de la comunidad dado que la condición de los terrenos era distinta a la actual. Lo anterior, dado que en la oportunidad de formular el proyecto, gran parte de las edificaciones estaban en el suelo o eran terrenos eriazos  (nuevos accesos vehiculares, reposición de tramos de vereda y la extensión de un muro de contención que no se incluye en el presupuesto definitivo aprobado en su oportunidad)._x000a_En efecto, las disminuciones de partidas corresponden a obras que los particulares realizaron en sus propiedades y que la Ordenanza Local establece que deben reponer aceras luego de concretar su intervenciones."/>
    <x v="1"/>
    <s v="La obra se recibe sin observaciones"/>
    <s v="17/04/2018"/>
    <s v="Se recepciona en forma definitiva sin observaciones"/>
    <s v="24/06/2019"/>
    <s v="SI"/>
    <s v="26/01/2017"/>
    <s v=""/>
    <s v=""/>
    <x v="0"/>
    <s v="Muchas veces sucede que el proyecto postulado difiere de lo ejecutado, producto de que existe demora entre la postución y la ejecución."/>
    <s v="MARÍA PILAR CASTILLO RAMÍREZ"/>
    <x v="132"/>
    <s v="WALDO LOBOS"/>
    <s v="SEREMI DE DESARROLLO SOCIAL REGION DEL MAULE"/>
    <s v="LOURDES VELEZ"/>
    <s v="DEPARTAMENTO DE ESTUDIOS - MDS"/>
    <s v="05/04/2016"/>
    <s v="16/12/2016"/>
    <n v="255"/>
    <s v="24/01/2017"/>
    <n v="39"/>
    <s v="NA"/>
    <n v="0"/>
    <s v="07/09/2017"/>
    <n v="226"/>
    <s v="07/09/2017"/>
    <n v="226"/>
    <s v="03/10/2017"/>
    <n v="26"/>
    <s v="29/11/2017"/>
    <n v="57"/>
    <n v="603"/>
    <n v="348"/>
    <s v="LA LICITACIÓN FUE PUBLICADA CON FECHA 12-05-2017 HASTA EL 21-06-2017 SE ADJUDICO MEDIANTE DECRETO Nº3616 DE FECHA 01-09-2017 Y CONTRATADA CON FECHA 07-09-2017 Y ENTREGA DE TERRENO CON FECHA 03-10-2017. POR LO ANTERIOR HAY UN ATRASO CONSIDERABLE POR PARTE DE LA UNIDAD EN LOS PROCESOS ADMINISTRATIVOS."/>
    <s v="A SUMA ALZADA SIN REAJUSTE"/>
    <n v="1"/>
    <s v=""/>
    <s v=""/>
    <s v=""/>
    <s v=""/>
    <s v="NO"/>
    <s v="MUNICIPIO"/>
    <s v="SI"/>
    <s v="MUNICIPIO"/>
    <s v="Municipio financia el diseño de ingeniería._x000a_Municipio actúa como Unidad Técnica._x000a_Financia: F.N.D.R."/>
    <n v="0"/>
    <n v="0"/>
    <n v="0"/>
    <n v="0"/>
    <n v="1000"/>
    <n v="455861"/>
    <n v="0"/>
    <n v="0"/>
    <n v="0"/>
    <n v="0"/>
    <n v="456861"/>
    <n v="0"/>
    <n v="0"/>
    <n v="0"/>
    <n v="0"/>
    <n v="1096"/>
    <n v="430378"/>
    <n v="0"/>
    <n v="0"/>
    <n v="0"/>
    <n v="0"/>
    <n v="431474"/>
    <s v="LA OBRA FUE CONTRATADA POR $430.378.783, EL GOBIERNO REGIONAL MEDIANTE ORD Nº 729 DE FECHA 28-03-2018 APROBÓ UNA MODIFICACIÓN DE CONTRATO: AUMENTO DE CONTRATO $17.960.376 Y DISMINUCIÓN DE $18.620.977 POR LO TANTO EL MONTO FINAL DEL CONTRATO FUE DE $429.718.182."/>
    <n v="0"/>
    <n v="0"/>
    <n v="0"/>
    <n v="0"/>
    <n v="0"/>
    <n v="429719"/>
    <n v="0"/>
    <n v="0"/>
    <n v="0"/>
    <n v="0"/>
    <n v="429719"/>
    <s v="LA OBRA FUE CONTRATADA POR $430.378.783, EL GOBIERNO REGIONAL MEDIANTE ORD Nº 729 DE FECHA 28-03-2018 APROBÓ UNA MODIFICACIÓN DE CONTRATO: AUMENTO DE CONTRATO $17.960.376 Y DISMINUCIÓN DE $18.620.977 POR LO TANTO EL MONTO FINAL DEL CONTRATO FUE DE $429.718.182."/>
    <n v="0"/>
    <n v="0"/>
    <n v="0"/>
    <n v="0"/>
    <n v="0"/>
    <n v="429719"/>
    <n v="0"/>
    <n v="0"/>
    <n v="0"/>
    <n v="0"/>
    <n v="429719"/>
    <s v="EP 1: $ 102,865,826_x000a_EP 2: $ 183,876,529_x000a_EP 3: $ 106,852,912_x000a_EP 4: $ 35,784,529_x000a_EP 5: $ 338,386"/>
    <n v="0"/>
    <x v="1"/>
    <n v="0"/>
    <n v="0"/>
    <n v="0"/>
    <n v="0"/>
    <n v="0"/>
    <n v="429719"/>
    <n v="0"/>
    <n v="0"/>
    <n v="0"/>
    <n v="0"/>
    <n v="429719"/>
    <n v="0"/>
    <n v="0"/>
    <n v="0"/>
    <n v="0"/>
    <n v="0"/>
    <n v="437175"/>
    <n v="0"/>
    <n v="0"/>
    <n v="0"/>
    <n v="0"/>
    <n v="437175"/>
    <s v="DURANTE LA EJECUCION DEL PROYECTO SE DETECTARON ALGUNAS DEFICIENCIAS QUE RETRASARON EL TERMINO DE LA OBRA GENERANDO MODIFICACIONES AL CONTRATO ORIGINAL DEL PROYECTO."/>
    <n v="0"/>
    <n v="0"/>
    <n v="0"/>
    <n v="0"/>
    <n v="1124"/>
    <n v="441568"/>
    <n v="0"/>
    <n v="0"/>
    <n v="0"/>
    <n v="0"/>
    <n v="442692"/>
    <n v="0"/>
    <n v="0"/>
    <n v="0"/>
    <n v="0"/>
    <n v="0"/>
    <n v="0"/>
    <n v="441569"/>
    <n v="0"/>
    <n v="0"/>
    <n v="0"/>
    <n v="0"/>
    <n v="441569"/>
    <n v="0"/>
    <n v="0"/>
    <n v="0"/>
    <n v="0"/>
    <n v="0"/>
    <n v="437175"/>
    <n v="0"/>
    <n v="0"/>
    <n v="0"/>
    <n v="0"/>
    <n v="437175"/>
    <n v="-0.25367524147714704"/>
    <n v="-1.246238920061804"/>
    <n v="-0.99486375824334727"/>
    <n v="-0.99508797039646879"/>
    <m/>
    <n v="89.990736928777281"/>
    <n v="89.990736928777281"/>
    <s v="Los montos contratados y costos reales del proyecto no tuvieron variaciones significativas respecto a los montos recomendados. Si bien existieron modificaciones de contratos por trabajos adicionales en las veredas construidas por los propietarios de la zona, estas son inferiores al 10%. El proyecto no tuvo reevaluaciones._x000a_En conclusión, hubo una sobre estimación marginal de costos en la ex-ante."/>
    <s v="Variación de 0 a +-10%"/>
    <s v="Variación de 0 a +-10%"/>
    <s v="Mediano"/>
    <s v="Mediano"/>
    <s v="CARLA VELÁSQUEZ CÁCERES"/>
    <x v="23"/>
    <s v="WALDO LOBOS"/>
    <s v="SEREMI DE DESARROLLO SOCIAL REGION DEL MAULE"/>
    <s v="LOURDES VELEZ"/>
    <s v="DEPARTAMENTO DE ESTUDIOS - MDS"/>
    <s v="SI"/>
    <n v="514065"/>
    <n v="-661"/>
    <n v="-0.12858296129866845"/>
    <s v="El proyecto tuvo un aumento de contrato de $17.960.376 y una disminución de $18.620.977, moneda 2018"/>
    <x v="0"/>
    <s v="NO"/>
    <m/>
    <m/>
    <m/>
    <m/>
    <s v="Aumento de obras por M$ 17.961, disminuciones de obras por M$ 18.621. Si bien es cierto que el valor neto asciende a M$ 660, las modificaciones para efectos del análisis de MDSF  sumadas en valor absoluto, alcanzan los M$ 36.582, un 8.5% sobre el monto inicialmente contratado."/>
    <x v="0"/>
    <s v="COSTO ANUAL EQUIVALENTE"/>
    <n v="36894"/>
    <n v="35418"/>
    <n v="-4.0006505122784137"/>
    <x v="0"/>
    <s v=""/>
    <m/>
    <m/>
    <m/>
    <s v="Del orden de 100 m2 es la disminución de la magnitud inicialmente definida que corresponde al 2%"/>
    <x v="1"/>
    <s v="El proyecto se ejecutó en un plazo total de 4 meses, ajustándose a lo recomendado originalmente. El ítem obras civiles presenta un desfase de un mes debido a que la empresa contratista estimo tiempos diferentes de ejecución. No obstante, esta variación no es significativa. _x000a_Los costos no tuvieron variaciones significativas en relación a lo recomendado. Si bien existieron modificaciones de contratos por trabajos adicionales en las veredas construidas por los propietarios de la zona, estas son inferiores al 10%. El proyecto no tuvo reevaluaciones._x000a_Hubo que modificar el proyecto pues la situación sin proyecto varía para el momento de ser aprobada su ejecución.: veredas realizadas por propietarios por condiciones de la Ordenanza Local._x000a_En cuanto a la magnitud, la menor cantidad de obra se justifica a las nuevas condiciones del terreno en el momento de ejecución de la obra, como lo fueron nuevos accesos vehiculares, reposición de tramos de vereda, extensión de muros de contención entre otros."/>
    <s v="WALDO LOBOS"/>
    <s v="SEREMI DE DESARROLLO SOCIAL REGION DEL MAULE"/>
    <s v="LOURDES VELEZ"/>
    <s v="DEPARTAMENTO DE ESTUDIOS - MDS"/>
  </r>
  <r>
    <s v="30361323-0"/>
    <s v="CONSTRUCCION ELECTRIFICACION VALLE DE CHACA, COMUNA DE ARICA"/>
    <x v="15"/>
    <x v="15"/>
    <s v="ARICA - REGION XV "/>
    <s v="ARICA - REGION XV"/>
    <s v="15 - REGION DE ARICA Y PARINACOTA"/>
    <x v="8"/>
    <x v="10"/>
    <x v="15"/>
    <x v="1"/>
    <x v="1"/>
    <s v="GOBIERNO REGIONAL - REGION DE ARICA Y PARINACOTA"/>
    <s v="GOBIERNO REGIONAL"/>
    <s v="GOBIERNO REGIONAL"/>
    <s v="FINALIZADO"/>
    <x v="0"/>
    <s v="DISEÑO"/>
    <s v="CHACA PRESENTA  NIVELES PRECARIOS DE DESARROLLO HUMANO, ALTOS ÍNDICES DE MIGRACIÓN Y FALTA DE ACCESO A SERVICIOS LA ELECTRICIDAD Y UNA MUY DIFÍCIL CONECTIVIDAD. TODAS ESTAS CARENCIAS SE ACENTÚAN EN ESTE ESCENARIO AFECTANDO COMO SIEMPE A LOS SECTORES MÁS VULNERABLES."/>
    <s v="CONSTRUCCIÓN DE 21,5 KM DE LÍNEA MT. CONDUCTOR DE ALUMINO, POSTES DE H. A. 11.5 M 600 KG DE RUPTURA._x000a_CONSTRUCCIÓN DE 11 SUBESTACIONES DE DISTRIBUCIÓN DE DIVERSAS POTENCIAS._x000a_SUBESTACIONES: 10 SS/EE AÉREAS DE 10 KVA, TRIFÁSICA, 3 SS/EE  AÉREAS DE 10 KVA BIFÁSICAS, 3 SS/EE AÉREAS DE 5 KVA, TRIFÁSICAS, 1 S/E TRIFÁSICA DE 15 KVA, TODAS DE 23/0.231 KV, CON SUS RESPECTIVOS EQUIPOS DE PROTECCIÓN EN MEDIA Y BAJA TENSIÓN._x000a_CONSTRUCCIÓN Y SUMINISTRO DE UN REGULADOR DE VOLTAJE DE 600 KVA._x000a_CONSTRUCCIÓN DE 71 EMPALMES DOMICILIARIOS._x000a_REDES DE BAJA TENSIÓN EN CONDUCTOR DE ALUMINIO PRE-ENSAMBLADO CALPE._x000a_TRAMITACIÓN EN LA SEC._x000a_PERMISOS DE CRUCE Y PARALELISMOS EN VIALIDAD."/>
    <n v="0"/>
    <s v="PLAN ZONAS EXTREMAS"/>
    <s v=" "/>
    <s v=" "/>
    <m/>
    <m/>
    <m/>
    <m/>
    <m/>
    <m/>
    <m/>
    <m/>
    <m/>
    <m/>
    <s v=""/>
    <m/>
    <m/>
    <m/>
    <m/>
    <m/>
    <m/>
    <m/>
    <m/>
    <m/>
    <n v="8"/>
    <n v="16"/>
    <s v="El Convenio suscrito entre el Gobierno Regional e Inelco Ltda., considera un plazo de 333 días. No obstante hubo una paralización de obras solicitada por el Consejo de Monumentos Nacionales, que fue apelado por Inelco ante la Corte de Apelaciones de Arica, cuyo fallo fue favorable  a Inelco, ordenando la continuidad de obras. Hubo una paralización de 167 días corridos. Para tal efecto el Gore A&amp;P se pronuncio mediante la Resolución Afecta N° 46 del 16-08-2018"/>
    <n v="100"/>
    <s v="Variación del 50% al 100%"/>
    <n v="1"/>
    <n v="167"/>
    <m/>
    <m/>
    <m/>
    <m/>
    <m/>
    <m/>
    <m/>
    <m/>
    <m/>
    <m/>
    <m/>
    <m/>
    <n v="11"/>
    <n v="11"/>
    <n v="16"/>
    <n v="16"/>
    <n v="0"/>
    <s v="El Convenio suscrito entre el Gobierno Regional e Inelco Ltda., considera un plazo de 333 días. No obstante hubo una paralización de obras solicitada por el Consejo de Monumentos Nacionales, que fue apelado por Inelco ante la Corte de Apelaciones de Arica, cuyo fallo fue favorable  a Inelco, ordenando la continuidad de obras. Hubo una paralización de 167 días corridos. Para tal efecto el Gore A&amp;P se pronuncio mediante la Resolución Afecta N° 46 del 16-08-2018"/>
    <n v="45.45454545454546"/>
    <n v="45.45454545454546"/>
    <s v="El proyecto se ejecuta en un plazo total de 16 meses, un 45,45% por sobre el plazo total recomendado.  La variación de los tiempos se debe que el convenio suscrito entre el Gobierno Regional e Inelco Ltda., considera un plazo de 333 días. No obstante hubo una paralización de obras solicitada por el Consejo de Monumentos Nacionales, que fue apelado por Inelco ante la Corte de Apelaciones de Arica, cuyo fallo fue favorable  a Inelco, ordenando la continuidad de obras. Hubo una paralización de 167 días corridos."/>
    <s v="Variación de 30% al 50%"/>
    <s v="Dos Años"/>
    <s v="25/09/2017"/>
    <n v="102478"/>
    <n v="0"/>
    <n v="102478"/>
    <n v="115022"/>
    <n v="-12544"/>
    <s v="El Convenio suscrito entre el Gore A&amp;P con Inelco Ltda. data desde 04 de mayo 2017, fue aprobado por Resolución Exenta N° 031 del 24 de mayo 2017. El monto del Convenio asciende a $ 667.560.000.- "/>
    <s v="BIP &lt; SIGFE"/>
    <x v="3"/>
    <n v="71"/>
    <n v="71"/>
    <n v="100"/>
    <s v="No hubo modificaciones a la cantidad de empalmes."/>
    <s v="No existe variación de lo recomendado con lo contratado"/>
    <x v="2"/>
    <s v="La Comisión Receptora Provisoria se constituye el 31 de enero 2019 en el valle de Chaca, comuna de Arica. La Comisión fue designada por Resolución Exenta N° 102 del 11 de enero 2019. La ejecución del proyecto no se registra observaciones de la Comisión. El Acta de Recepción Provisoria fue aprobada mediante Resolución Exenta N° 612 del 27 de febrero 2019. "/>
    <s v="31/01/2019"/>
    <s v="Aún no se registra la Recepción Definitiva."/>
    <s v=""/>
    <s v="NO"/>
    <s v=""/>
    <s v=""/>
    <s v="La empresa Inelco Ltda. está gestionando ante la SEC la Concesión Definitiva que permitirá la conexión y suministro eléctrico al alimentador Chaca desde la Subestación Vitor de Engie S.A. y finalmente la operación."/>
    <x v="1"/>
    <s v="La ejecución del proyecto se desarrolló en términos normales."/>
    <s v="ROBERTO  AHUMADA VILLANUEVA "/>
    <x v="104"/>
    <s v=" "/>
    <s v=""/>
    <s v=" "/>
    <s v=""/>
    <s v="13/10/2016"/>
    <s v="07/03/2017"/>
    <n v="145"/>
    <s v="12/04/2017"/>
    <n v="36"/>
    <s v="NA"/>
    <n v="0"/>
    <s v="24/07/2017"/>
    <n v="103"/>
    <s v="24/07/2017"/>
    <n v="103"/>
    <s v="25/09/2017"/>
    <n v="63"/>
    <s v="16/11/2017"/>
    <n v="52"/>
    <n v="399"/>
    <n v="254"/>
    <s v="El proyecto fue financiado a través de subsidio. "/>
    <s v="Convenio de Electrificación Rural Extensión de Red de Servicio Público."/>
    <n v="0"/>
    <s v=""/>
    <s v=""/>
    <s v=""/>
    <s v=""/>
    <s v="SI"/>
    <s v="GOBIERNO REGIONAL DE ARICA Y PARAINACOTA"/>
    <s v="SI"/>
    <s v="SERVICIO"/>
    <s v="No se registran etapas previas de la iniciativa. Existe una ficha IDI de etapa de diseño con RS, sin embargo, no se registran asignaciones presupuestarias."/>
    <n v="0"/>
    <n v="0"/>
    <n v="0"/>
    <n v="0"/>
    <n v="0"/>
    <n v="588346"/>
    <n v="0"/>
    <n v="0"/>
    <n v="0"/>
    <n v="0"/>
    <n v="588346"/>
    <n v="0"/>
    <n v="0"/>
    <n v="0"/>
    <n v="0"/>
    <n v="0"/>
    <n v="645243"/>
    <n v="0"/>
    <n v="0"/>
    <n v="0"/>
    <n v="0"/>
    <n v="645243"/>
    <s v="Sin Observaciones"/>
    <n v="0"/>
    <n v="0"/>
    <n v="0"/>
    <n v="0"/>
    <n v="0"/>
    <n v="667560"/>
    <n v="0"/>
    <n v="0"/>
    <n v="0"/>
    <n v="0"/>
    <n v="667560"/>
    <s v="Sin Observaciones"/>
    <n v="0"/>
    <n v="0"/>
    <n v="0"/>
    <n v="0"/>
    <n v="0"/>
    <n v="667560"/>
    <n v="0"/>
    <n v="0"/>
    <n v="0"/>
    <n v="0"/>
    <n v="667560"/>
    <s v="Existe diferencias con SIGFE en ítem Obras Civiles."/>
    <n v="552538"/>
    <x v="0"/>
    <n v="0"/>
    <n v="0"/>
    <n v="0"/>
    <n v="0"/>
    <n v="0"/>
    <n v="115022"/>
    <n v="0"/>
    <n v="0"/>
    <n v="0"/>
    <n v="0"/>
    <n v="115022"/>
    <n v="0"/>
    <n v="0"/>
    <n v="0"/>
    <n v="0"/>
    <n v="0"/>
    <n v="117686"/>
    <n v="0"/>
    <n v="0"/>
    <n v="0"/>
    <n v="0"/>
    <n v="117686"/>
    <s v=""/>
    <n v="0"/>
    <n v="0"/>
    <n v="0"/>
    <n v="0"/>
    <n v="0"/>
    <n v="662013"/>
    <n v="0"/>
    <n v="0"/>
    <n v="0"/>
    <n v="0"/>
    <n v="662013"/>
    <n v="0"/>
    <n v="0"/>
    <n v="0"/>
    <n v="0"/>
    <n v="0"/>
    <n v="0"/>
    <n v="684917"/>
    <n v="0"/>
    <n v="0"/>
    <n v="0"/>
    <n v="0"/>
    <n v="684917"/>
    <n v="0"/>
    <n v="0"/>
    <n v="0"/>
    <n v="0"/>
    <n v="0"/>
    <n v="684917"/>
    <n v="0"/>
    <n v="0"/>
    <n v="0"/>
    <n v="0"/>
    <n v="684917"/>
    <n v="3.4597507903923352"/>
    <n v="3.4597507903923352"/>
    <n v="3.4597507903923352"/>
    <n v="0"/>
    <m/>
    <n v="9646.718309859154"/>
    <n v="9646.718309859154"/>
    <s v="El Convenio suscrito entre el Gore A&amp;P con Inelco Ltda. data desde 04 de mayo 2017, fue aprobado por Resolución Exenta N° 031 del 24 de mayo 2017. El monto del Convenio asciende a $ 667.560.000.-_x000a_Actualizando los valores a 2018, existe una variación de 3,46% de lo recomendado con lo contratado."/>
    <s v="Variación de 0 a +-10%"/>
    <s v="Variación de 0 a +-10%"/>
    <s v="Mediano"/>
    <s v="Mediano"/>
    <s v="YERKO RAUL CASANGA CHUPETEA"/>
    <x v="27"/>
    <s v=" "/>
    <s v=""/>
    <s v=" "/>
    <s v=""/>
    <s v="NO"/>
    <m/>
    <m/>
    <m/>
    <s v=" "/>
    <x v="1"/>
    <s v="NO"/>
    <m/>
    <m/>
    <m/>
    <m/>
    <s v="No se realizan modificación a lo contratado."/>
    <x v="0"/>
    <s v="VAN PRIVADO"/>
    <n v="-691140"/>
    <n v="-715053"/>
    <n v="3.4599357583123602"/>
    <x v="2"/>
    <s v=""/>
    <m/>
    <m/>
    <m/>
    <s v="En relación a los indicadores económicos, no se pudo obtener el beneficio y los costos de operación y mantención, por lo que se calcula con la variación que existió entre el valor recomendado y el real (Obras Civiles). _x000a_La variación no es significativa."/>
    <x v="1"/>
    <s v="El proyecto contempló un aumento del plazo total de 45,45% en relación a lo recomendado. Esta situación fue producto de una paralización de obras solicitada por el Consejo de Monumentos Nacionales, que fue apelado por Inelco ante la Corte de Apelaciones de Arica, cuyo fallo fue favorable  a Inelco, ordenando la continuidad de obras. La paralización fue de 167 días corridos. _x000a_El proyecto no tuvo variación significativa en sus costos. Además, no tuvo reevaluación ni modificaciones inferiores al 10%._x000a_Con respecto a la magnitud, se ejecutan los 71 empalmes eléctricos considerados originalmente._x000a_Por lo tanto, se concluye que el proyecto no tuvo variaciones importante en lo respecta a monto, pero si en plazos de ejecución, manteniendo constante la magnitud. "/>
    <s v="CARLO ANGELLO  FOCACCI LE-BLANC"/>
    <s v="SEREMI DE DESARROLLO SOCIAL REGION DE ARICA Y PARINACOTA"/>
    <s v="LOURDES VELEZ"/>
    <s v="DEPARTAMENTO DE ESTUDIOS - MDS"/>
  </r>
  <r>
    <s v="30096492-0"/>
    <s v="REPOSICION ESCUELA G-523 BOYECO - TEMUCO."/>
    <x v="5"/>
    <x v="5"/>
    <s v="CAUTIN"/>
    <s v="TEMUCO"/>
    <s v="9 - REGION DE LA ARAUCANIA"/>
    <x v="5"/>
    <x v="8"/>
    <x v="22"/>
    <x v="1"/>
    <x v="1"/>
    <s v="GOBIERNO REGIONAL - REGION DE LA ARAUCANIA"/>
    <s v="GOBIERNO REGIONAL"/>
    <s v="GOBIERNO REGIONAL"/>
    <s v="FINALIZADO"/>
    <x v="1"/>
    <s v="PERFIL"/>
    <s v="POTENCIAR LA EDUCACIÓN MUNICIPAL REPRESENTA UNO DE LOS PRINCIPALES OBJETIVOS DE LA MUNICIPALIDAD DE TEMUCO, ES POR ESTO QUE EL PROYECTO DE REPOSICIÓN Y ADECUACION DE LA ESCUELA BOYECO REPRESENTA LA CONCRECION DE DICHO OBJETIVO A NIVEL RURAL."/>
    <s v="EL ESTABLECIMIENTO COMPRENDE LOS NIVELES DE ENSEÑANZA PRE-BÁSICA T1 Y T2 (25 ALUMNOS POR CURSO) Y NIVELES DE ENSEÑANZA BÁSICA DE 1° A 8° AÑO (38 ALUMNOS POR CURSO) DANDO UN TOTAL DE 354 ALUMNOS EN 1 CURSO POR NIVEL.  A NIVEL PROGRAMÁTICO CONSTA DE LOS SIGUIENTES RECINTOS:_x000a_1) ADMINISTRATIVOS 172M2; 2) 8 AULAS DE ENSEÑANZA BÁSICA 371M2; 3)_x0009_LABORATORIO DE CIENCIAS 59M2; 4) MULTITALLER 58M2 5) SALA DE COMPUTACIÓN 58M2; 6) BIBLIOTECA (CRA) 80M2; 7) SALA DE IDIOMAS 57M2; 8) AULA INTEGRACIÓN 19M2; 9) 2 SALAS DE ACTIVIDADES PREBÁSICA 60M2; 10) COMEDOR 128M2; 11) COCINA - DESPENSA 48M2; 12) MULTICANCHA TECHADA 603M2; 13) PATIO CUBIERTO PREBÁSICA 73M2; Y 14) PATIO CUBIERTO BÁSICA 80M2."/>
    <n v="354"/>
    <s v=" "/>
    <s v=" "/>
    <s v=" "/>
    <n v="11"/>
    <n v="21"/>
    <s v="no existen observaciones"/>
    <n v="90.909090909090921"/>
    <n v="2"/>
    <n v="2"/>
    <s v="no existen observaciones"/>
    <n v="0"/>
    <n v="2"/>
    <n v="12"/>
    <s v="no existen observaciones"/>
    <n v="500"/>
    <m/>
    <m/>
    <m/>
    <m/>
    <n v="1"/>
    <n v="6"/>
    <s v="El plazo entregado entre el primer y ultimo gasto fue la devolución de los recursos, pues no fueron utilizados."/>
    <n v="500"/>
    <n v="11"/>
    <n v="20"/>
    <s v="Hubo un incendio en la misma construcción del proyecto.-"/>
    <n v="81.818181818181813"/>
    <s v="Variación del 50% al 100%"/>
    <n v="1"/>
    <n v="284"/>
    <m/>
    <m/>
    <m/>
    <m/>
    <m/>
    <m/>
    <m/>
    <m/>
    <m/>
    <m/>
    <m/>
    <m/>
    <n v="23"/>
    <n v="23"/>
    <n v="39"/>
    <n v="44"/>
    <n v="5"/>
    <s v="no existen observaciones"/>
    <n v="69.565217391304344"/>
    <n v="91.304347826086968"/>
    <s v="Durante la ejecución de las obras, hubo un incendio que destruyó 8 de las salas construidas con el proyecto. Se repusieron con cargo al seguro de obra del contratista. Se debió aumentar el plazo de ejecución, y aumentar el valor de la consulto ría para extender el plazo de la asesoría hasta el nuevo plazo de ejecución de obras."/>
    <s v="Variación del 50% al 100%"/>
    <s v="Mayor a 3 años"/>
    <s v="01/07/2015"/>
    <n v="1875831"/>
    <n v="6470"/>
    <n v="1882301"/>
    <n v="1882298"/>
    <n v="3"/>
    <s v="no existen observaciones"/>
    <s v="BIP = SIGFE"/>
    <x v="1"/>
    <n v="2682"/>
    <n v="2682"/>
    <n v="100"/>
    <s v="no existen observaciones"/>
    <s v="sin cambios."/>
    <x v="2"/>
    <s v="Hubo una recepción que tuvo observaciones que se subsanaron"/>
    <s v="30/05/2017"/>
    <s v="Hubo una recepción que tuvo observaciones que se subsanaron"/>
    <s v="25/07/2018"/>
    <s v="SI"/>
    <s v="01/03/2017"/>
    <s v="ninguno.-"/>
    <s v=""/>
    <x v="0"/>
    <s v="incendio ocurrido durante la obra.-"/>
    <s v="GONZALO ALEJANDRO BURGOS CIFUENTES"/>
    <x v="21"/>
    <s v=" "/>
    <s v=""/>
    <s v=" "/>
    <s v=""/>
    <s v="03/12/2012"/>
    <s v="16/12/2013"/>
    <n v="378"/>
    <s v="10/02/2014"/>
    <n v="56"/>
    <s v="30/10/2014"/>
    <n v="262"/>
    <s v="28/05/2015"/>
    <n v="210"/>
    <s v="28/05/2015"/>
    <n v="210"/>
    <s v="01/07/2015"/>
    <n v="34"/>
    <s v="31/07/2015"/>
    <n v="30"/>
    <n v="970"/>
    <n v="592"/>
    <s v="Mediante Mensaje N° 205 de fecha 20-12-2013 el Ejecutivo propuso el proyecto para aprobación del CORE._x000a_Con fecha 22-01-2014 el CORE rechazó otorgar financiamiento al proyecto._x000a_Con fecha .03-02-2014 el CORE aprobó los recursos._x000a_Con fecha 06-06-2014 se aprobó la Resolución que aprueba el Convenio Mandato._x000a_Licitada con ID Licitación: 1658-663-LP14 publicada el  22-07-2014,sin ofertas recibidas_x000a_Licitada con ID Licitación: 1658-878-LP14 publicada el 24-09-2014, sin ofertas recibidas_x000a_Licitada con ID Licitación: 1658-1181-LP14 publicada el 09-01-2015,  adjudicada el 28-05-2015, previo aumento de recursos_x000a_Se realizaron tres procesos de licitación y en las tres oportunidades las ofertas presentadas excedían el monto disponible.  Para poder adjudicar en el tercer proceso, se requirió aumento de recursos por M$258.003 en OOOCC."/>
    <s v="A SUMA ALZADA SIN REAJUSTE"/>
    <n v="3"/>
    <s v=""/>
    <s v=""/>
    <s v=""/>
    <s v=""/>
    <s v="SI"/>
    <s v="MUNICIPIO"/>
    <s v="SI"/>
    <s v="MUNICIPIO"/>
    <s v="proyecto de origen municipal."/>
    <n v="16500"/>
    <n v="44857"/>
    <n v="83510"/>
    <n v="0"/>
    <n v="6104"/>
    <n v="1376031"/>
    <n v="0"/>
    <n v="0"/>
    <n v="0"/>
    <n v="0"/>
    <n v="1527002"/>
    <n v="17490"/>
    <n v="47545"/>
    <n v="88514"/>
    <n v="0"/>
    <n v="6470"/>
    <n v="1458482"/>
    <n v="0"/>
    <n v="0"/>
    <n v="0"/>
    <n v="0"/>
    <n v="1618501"/>
    <s v="Sin observaciones."/>
    <n v="28252"/>
    <n v="43222"/>
    <n v="87873"/>
    <n v="0"/>
    <n v="6470"/>
    <n v="1716486"/>
    <n v="0"/>
    <n v="0"/>
    <n v="0"/>
    <n v="0"/>
    <n v="1882303"/>
    <s v="El contrato original de OOCC con financiamiento GORE fue por M$ 1.716.486_x000a__x000a_El contrato original de Consultarías fue por M$17.728._x000a_Aumento Consultoría                                         M$10.763_x000a_Durante la ejecución de las obras, hubo un incendio que destruyó 8 de las salas construidas con el proyecto. Se debió aumentar el plazo de ejecución, y aumentar el valor de la consulto ría para extender el plazo de la asesoría hasta el nuevo plazo de ejecución de obras."/>
    <n v="28247"/>
    <n v="43222"/>
    <n v="87872"/>
    <n v="0"/>
    <n v="6470"/>
    <n v="1716487"/>
    <n v="0"/>
    <n v="0"/>
    <n v="0"/>
    <n v="0"/>
    <n v="1882298"/>
    <s v="No hay diferencias con el gasto efectivo del proyecto.con recursos GORE y lo consignado en SIGFE."/>
    <n v="0"/>
    <x v="1"/>
    <n v="28247"/>
    <n v="43222"/>
    <n v="87872"/>
    <n v="0"/>
    <n v="6470"/>
    <n v="1716487"/>
    <n v="0"/>
    <n v="0"/>
    <n v="0"/>
    <n v="0"/>
    <n v="1882298"/>
    <n v="29875"/>
    <n v="44346"/>
    <n v="89104"/>
    <n v="0"/>
    <n v="7116"/>
    <n v="1814312"/>
    <n v="0"/>
    <n v="0"/>
    <n v="0"/>
    <n v="0"/>
    <n v="1984753"/>
    <s v="Durante la ejecución de la sobras se produjo un incendio que destruyó 8  salas nuevas._x000a_Se repusieron con cargo al seguro de obra del contratista._x000a__x000a_Se debió aumentar el plazo y aumentar la consultaría para contar con la asesoría durante toda la obra."/>
    <n v="21205"/>
    <n v="57644"/>
    <n v="107315"/>
    <n v="0"/>
    <n v="7844"/>
    <n v="1768280"/>
    <n v="0"/>
    <n v="0"/>
    <n v="0"/>
    <n v="0"/>
    <n v="1962288"/>
    <n v="1962289"/>
    <n v="30450"/>
    <n v="45677"/>
    <n v="89106"/>
    <n v="0"/>
    <n v="7116"/>
    <n v="1850010"/>
    <n v="0"/>
    <n v="0"/>
    <n v="0"/>
    <n v="0"/>
    <n v="2022359"/>
    <n v="29878"/>
    <n v="44347"/>
    <n v="89105"/>
    <n v="0"/>
    <n v="7116"/>
    <n v="1814312"/>
    <n v="0"/>
    <n v="0"/>
    <n v="0"/>
    <n v="0"/>
    <n v="1984758"/>
    <n v="3.0612733706774975"/>
    <n v="1.1450918519605668"/>
    <n v="2.6032076367995982"/>
    <n v="-1.8592643541527454"/>
    <n v="1.1450403075184079"/>
    <n v="740.02908277404924"/>
    <n v="676.47725577926917"/>
    <s v="La variación del monto recomendado se debe a que se incurrió en modificaciones de contrato que resultaron en un incremento respecto del monto del contrato original, aun así se encuentra bajo un aceptable grado de predicción que no supera el +-10% de variación. _x000a_Respecto a la variación de gastos reales vs contratados, se gastó la totalidad del monto contratado y en moneda nominal lo contratado es igual a lo gastado. Se generan pequeñas variaciones inferiores al 10% debido a la actualización de gastos y contratos en años diferentes."/>
    <s v="Variación de 0 a +-10%"/>
    <s v="Variación de 0 a +-10%"/>
    <s v="Grande"/>
    <s v="Grande"/>
    <s v="HELGA CORTÉS REYES"/>
    <x v="6"/>
    <s v=" "/>
    <s v=""/>
    <s v=" "/>
    <s v=""/>
    <s v="NO"/>
    <m/>
    <m/>
    <m/>
    <s v=" "/>
    <x v="1"/>
    <s v="SI"/>
    <n v="1"/>
    <n v="1962289"/>
    <n v="1962289"/>
    <n v="0"/>
    <s v="sin cambios."/>
    <x v="1"/>
    <s v="COSTO EQUIVALENTE POR PERSONA"/>
    <n v="1107"/>
    <n v="1107"/>
    <n v="0"/>
    <x v="1"/>
    <s v="COSTO ANUAL EQUIVALENTE"/>
    <n v="391973"/>
    <n v="391973"/>
    <n v="0"/>
    <s v="El valor de los indicadores económicos corresponden a los mismos de la ficha IDI. No se cuenta con información suficiente para calcular el valor ex post de los indicadores."/>
    <x v="2"/>
    <s v="Se realizaron tres procesos de licitación y en las tres oportunidades las ofertas presentadas excedían el monto disponible.  Para poder adjudicar en el tercer proceso, se requirió aumento de recursos por M$258.003 en OOCC._x000a__x000a_Durante la ejecución de las obras, hubo un incendio que destruyó 8 de las salas construidas con el proyecto. Se debió aumentar el plazo de ejecución, y aumentar el valor de la consulto ría para extender el plazo de la asesoría hasta el nuevo plazo de ejecución de obras."/>
    <s v="LEONARDO BONTES GUERRERO"/>
    <s v="SEREMI DE DESARROLLO SOCIAL REGION DE LA ARAUCANIA"/>
    <s v="FERNANDA MATURANA DIAZ"/>
    <s v="DEPARTAMENTO DE ESTUDIOS - MDS"/>
  </r>
  <r>
    <s v="30130311-0"/>
    <s v="REPOSICION CONSULTORIO ADOSADO HOSPITAL DE TENO"/>
    <x v="0"/>
    <x v="0"/>
    <s v="CURICO"/>
    <s v="TENO"/>
    <s v="7 - REGION DEL MAULE"/>
    <x v="1"/>
    <x v="1"/>
    <x v="7"/>
    <x v="0"/>
    <x v="0"/>
    <s v="MINISTERIO DE SALUD"/>
    <s v="MINISTERIO DE SALUD"/>
    <s v="MINISTERIO"/>
    <s v="FINALIZADO"/>
    <x v="1"/>
    <s v="DISEÑO"/>
    <s v="IMPLEMENTAR EL MODELO DE SALUD FAMILIAR Y CUMPLIR CON LOS ESTANDARES DE CALIDAD DE LA ATENCIÓN DE LOS USUARIOS REQUIEREN DE CONTAR CON NUEVA INFRAESTRUCTURA Y RECURSOS DE CALIDAD, LOS QUE ACTUALMENTE CARECEN PARA IMPLEMENTAR EL MODELO DE ATENCIÓN FAMILIAR EN LA COMUNA DE TENO"/>
    <s v="ETAPA COMPRENDE LA CONSTRUCCIÓN DE UN CESFAM EN LA COMUNA DE TENO, ADOSADO AL HOSPITAL. EL PROYECTO INCLUYE EQUIPO Y EQUIPAMIENTO NECESARIOS PARA SU NORMAL FUNCIONAMIENTO. LA MAGNITUD DEL RECINTO ES DE 1.658,71 MTS.2, CONTARÁ CON 8 BOX MULTIPROPOSITO, 1 BOX GINECOLÓGICO Y 2 BOX DENTAL, CON UN SILLON CADA UNO._x000a_EL COSTO ANUAL EQUIVALENTE ES DE M$ 1.047.413 Y EL COSTO ANUAL EQUIVALENTE POR ATENCIÓN ES DE M$ 13,5."/>
    <n v="11847"/>
    <s v=" "/>
    <s v=" "/>
    <s v=" "/>
    <n v="11"/>
    <n v="0"/>
    <s v="No se desarrollaron consultorías en este proyecto"/>
    <n v="-100"/>
    <n v="2"/>
    <n v="3"/>
    <s v="La fecha de término del último contrato ingresada por la Unidad Técnica, corresponde  a la fecha de envío a pago del último contrato,  en tanto la fecha ingresada en el BIP, corresponde a la fecha efectiva de pago por parte de la unidad financiera._x000a_Las fechas corregidas por la Unidad Técnica, corresponden a la fecha en que el proveedor acepta las orden de compra que dio origen al equipamiento . La fecha de pago corresponde a la fecha en que efectivamente se ha realizado la instalación de éstos y la respectiva capacitación de uso., esta es la razón por la que se producen una brecha importante entre lo programado y lo ejecutado."/>
    <n v="50"/>
    <n v="2"/>
    <n v="5"/>
    <s v="La fecha de término del último contrato ingresada por la Unidad Técnica, corresponde  a la fecha de envío a pago del último contrato,  en tanto la fecha ingresada en el BIP, corresponde a la fecha efectiva de pago por parte de la unidad financiera._x000a_Las diferencias de fechas corresponden que para hacer efectivo el pago, los proveedores de equipos deben capacitar a los usuarios, una vez realizada dicha capacitación, la Unidad Técnica autoriza el pago."/>
    <n v="150"/>
    <m/>
    <m/>
    <m/>
    <m/>
    <n v="13"/>
    <n v="40"/>
    <s v="Los gastos Administrativos corresponden a Viáticos por visitas a Terreno, desde presentación del proyecto en terreno con los contratistas participantes, las visitas programadas del ITO, una vez adjudicada la obra y durante toda la ejecución de ésta, las recepciones provisorias y definitivas del  proyecto, entre otros conceptos."/>
    <n v="207.69230769230771"/>
    <n v="11"/>
    <n v="13"/>
    <s v="El plazo contractual del proyecto consideraba 330 días corridos, donde se autorizaron 53 días de aumento de plazo. estas autorizadas según resolución Exenta Nº 3172 de fecha 02.06.2017 (23 días corridos).  Se autoriza aumento de plazo aludiendo a que: una vez formalizada la entrega de terreno, dicho terreno no se encontraba totalmente desocupado,  ya que existían instalaciones en funcionamiento y uso dependientes del Hospital, lo que generó retraso en las faenas  de inicio del contrato (obras preliminares), conjuntamente se produjo un retraso en la Recepción del Sello de Fundación, lo que impacto en la Carta Gantt y programación de la obra._x000a__x000a_Resolución Exenta Nº 5804 de fecha 17.10.2017 (30 días corridos). Se autoriza aumento de plazo por un nuevo requerimiento sanitario, atendiendo a regularizar el recinto de “Farmacia” ya que no cumple con la nueva normativa aplicadas a dicho recinto, respecto a los flujos; separación de áreas de fraccionamiento y despacho; bodega de fármacos y oficina de químico farmacéutico. Estas modificaciones generan un retraso en el término de las obras contratadas, no obstante se mantiene el monto del presupuesto contratado."/>
    <n v="18.181818181818187"/>
    <s v="Variación de 0 a 30%"/>
    <n v="2"/>
    <n v="83"/>
    <m/>
    <m/>
    <m/>
    <m/>
    <m/>
    <m/>
    <m/>
    <m/>
    <n v="1"/>
    <n v="2"/>
    <s v="El Valor Proforma se programó al inicio de las obras, y este fue cancelado el mes de diciembre de 2016. Pero este fue programado para pagarse a la mitad de la ejecución del proyecto._x000a_El proyecto fue entregado para ejecución de las obras con fecha 02 de noviembre de 2016. Se adjunta respaldo."/>
    <n v="100"/>
    <n v="13"/>
    <n v="13"/>
    <n v="40"/>
    <n v="40"/>
    <n v="0"/>
    <s v="El plazo total del proyecto considera desde la ejecución de obras civiles, su implementación,. compras de equipos y equipamientos que generan tiempos muertos, por coordinaciones en capacitaciones y posterior pago para el termino del contrato."/>
    <n v="207.69230769230771"/>
    <n v="207.69230769230771"/>
    <s v="La unidad técnica indica que el Valor Proforma se programó al inicio de las obras y éste fue cancelado el mes de diciembre de 2016 (2 meses posterior a la contratación de las obras civiles)._x000a_La fecha de término del último contrato tanto del equipo como del equipamiento ingresada por la Unidad Técnica corresponde a la fecha de envío a pago del último contrato,  en tanto la fecha ingresada en el BIP corresponde a la fecha efectiva de pago por parte de la unidad financiera. Las diferencias de fechas se producen para hacer efectivo el pago, además los proveedores deben capacitar a los usuarios, una vez realizada dicha capacitación la Unidad Técnica autoriza el pago._x000a_En relación a las obras civiles, la unidad técnica indica que el plazo contractual del proyecto consideraba 330 días corridos, luego se autorizaron 53 días de aumento de plazo total: según resolución Exenta Nº 3172 de fecha 02.06.2017 (23 días corridos) se autoriza aumento de plazo señalando que una vez formalizada la entrega de terreno, dicho terreno no se encontraba totalmente desocupado,  ya que existían instalaciones en funcionamiento y uso dependientes del Hospital de Teno, lo que generó retraso en las faenas  de inicio del contrato (obras preliminares), conjuntamente se produjo un retraso en la Recepción del Sello de Fundación, lo que impacto en la Carta Gantt y programación de la obra; por Resolución Exenta Nº 5804 de fecha 17.10.2017 se autoriza aumento de plazo (30 días corridos) por un nuevo requerimiento sanitario, atendiendo a regularizar el recinto de “Farmacia” ya que no cumplía con la nueva normativa aplicadas a dicho recinto, respecto a los flujos; separación de áreas de fraccionamiento y despacho; bodega de fármacos y oficina de químico farmacéutico. Estas modificaciones generan un retraso en el término de las obras contratadas, no obstante, se mantiene el monto del presupuesto contratado._x000a_Los gastos Administrativos corresponden a Viáticos por visitas a Terreno, considera desde el acto de entrega de terreno con los contratistas participantes, además las visitas programadas del ITO, una vez adjudicada la obra y durante toda la ejecución de ésta, las recepciones provisorias y definitivas del  proyecto, entre otros conceptos, el mayor plazo de ejecución es atribuible al pago por viático de la recepción definitiva, que fue realizada el 13.03.2019, un total de 15 meses después del termino de la obra."/>
    <s v="Variación &gt; al 100%"/>
    <s v="Mayor a 3 años"/>
    <s v="02/11/2016"/>
    <n v="3710127"/>
    <n v="12836"/>
    <n v="3722963"/>
    <n v="2757929"/>
    <n v="965034"/>
    <s v="El precio de la oferta adjudicada corresponde a un monto de $ 2.503.533.744.- (Impuesto incluido), más el valor proforma $ 6.163.061.-, por lo que el proyecto se contrató en un costo total de $ 2.509.696.805.-_x000a_Una vez adjudicado el proyecto, los pagos realizados a contratista Marcelo Albornoz A.,  correspondieron a los informados en el cuadro precedente de detalle de estados de Pago. En el cuadro se refleja  que el valor proforma pagado correspondió a un monto inferior al establecido en el presupuesto, $4.593.068.-, por consiguiente el proyecto tuvo un costo total de $ 2.508.126.812 .- (asignada a Obras civiles y Otros gastos)"/>
    <s v="BIP &gt; SIGFE"/>
    <x v="1"/>
    <n v="1659"/>
    <n v="1659"/>
    <n v="100"/>
    <s v="El proyecto no presentó modificaciones de magnitud."/>
    <s v="El proyecto fue recomendado para atender una capacidad de 10.000 usuarios, que requiere una superficie de 1.659 m2._x000a_Por Resol. Ex. 470 del 20-09-2016, el Servicio de Salud del Maule aprueba el trato directo para la ejecución de obras civiles, donde se indica que la magnitud del proyecto es de 1.659 m2 aproximadamente._x000a_Las obras civiles fueron recepcionadas sin observaciones, según se indica en el Acta de Recepción Provisoria 03-01-2018."/>
    <x v="2"/>
    <s v="La recepción provisoria de las obras, se realizó con fecha 03 de enero de 2018, según consta en Acta de Recepción Provisoria.  La obra fue inspeccionada por la Comisión Receptora de Obras, denominada para estos efectos y, de acuerdo a los términos del contrato."/>
    <s v="03/01/2018"/>
    <s v="La recepción definitiva de las obras, se realizó con fecha  de 29 de enero de 2019, de acuerdo a lo registrado en Acta de Recepción Definitiva y según lo establecen las bases de licitación que rigen el proyecto."/>
    <s v="29/01/2019"/>
    <s v="SI"/>
    <s v="26/01/2018"/>
    <s v=""/>
    <s v=""/>
    <x v="0"/>
    <s v=""/>
    <s v="MARÍA GABRIELA GAJARDO GAJARDO"/>
    <x v="63"/>
    <s v="CARLOS SANTANDER MUÑOZ"/>
    <s v="SEREMI DE DESARROLLO SOCIAL REGION DEL MAULE"/>
    <s v="LOURDES VELEZ"/>
    <s v="DEPARTAMENTO DE ESTUDIOS - MDS"/>
    <s v="28/08/2015"/>
    <s v="28/08/2015"/>
    <n v="0"/>
    <s v="08/10/2015"/>
    <n v="41"/>
    <s v="31/12/2015"/>
    <n v="84"/>
    <s v="20/09/2016"/>
    <n v="264"/>
    <s v="20/09/2016"/>
    <n v="264"/>
    <s v="02/11/2016"/>
    <n v="43"/>
    <s v="28/11/2016"/>
    <n v="26"/>
    <n v="458"/>
    <n v="458"/>
    <s v="Decretos NºS 1440 Y 1447 de fecha 08 de octubre de 2015 fueron tomados razón por Controlaría General de la República  el 9 de noviembre de 2015.-este decreto es tramitado directamente por el Minsal quien lo tramita además ante Controlaría General . Una vez tomado razón se envía a la Dirección de Salud._x000a_Con fecha diciembre 2015 se realizan las primeras compras con cargo al proyecto correspondientes al item gasto administrativo:_x000a_proveedores: Sociedad Comercial Maule por M$1.017 , Sociedad por Acciones Com. E Inv. Prodisur Spa por M$1.198 y Héctor Rojas Belmar por M$285.-_x000a_El primer contrato del proyecto corresponde a Obra Civil. El tiempo transcurrido se debe a que se se hicieron 2 licitaciones públicas y una licitación privada que fueron declaradas desierta antes de llegar finalmente al trato directo que adjudico la ejecución de la obra:_x000a_**Licitación Pública, primer llamado: 2189-146-lr15 se publica con fecha 01/10/2015 y se declara desierta con resolución exenta N°6085/16.12.2015 por considerarse inadmisible las  ofertas presentadas por no ajustarse a lo establecido en las BAE._x000a_**Licitación Pública 2189-209-lr15 se publica con fecha 30/12/2015 y se declara desierta con resolución exenta N°1376/21.3.2016 por considerar inadmisibles las ofertas presentadas por no ajustarse a lo establecido en las BAE._x000a_**Licitación Privada 2189-22-I216 se publica con fecha 30/3/2016 y se declara desierta con resolución exenta N° 2880/7.6.2016 por no ajustarse al presupuesto las ofertas presentadas.-_x000a_Trato Directo 2189-576-se16 autorizado por resolución exenta N°3056/14.6.2016. este se adjudica con resolución exenta N°3207/23.6.2016 al Sr. Marcelo Albornoz Avilez: valor propuesta M$2.503.533.- más valor proforma M$6.163.-_x000a_Posteriormente se firma contrato y se aprueba con Resolución N°470/20.9.2016 y Tomado Razón por Contraloría el día 20/10/2016._x000a_Una vez aprobado el contrato se procede a la Entrega de Terreno con  fecha 02/11/2016 .-_x000a_ se adjunta en carpeta digital,: CONTRATOS Y MODIFICACIONES DE CONTRATO_x000a_Decretos Nº 1440 y Nº1447_x000a_Resolución ex.N°3056/14.6.2016 que autoriza trato directo_x000a_Resolución ex N° 3207/23.6.2016 que adjudica ejecución de obra_x000a_Contrato de Ejecución de Obra_x000a_Resolución N°470/20.9.2016 que aprueba contrato de obra civil"/>
    <s v="A SUMA ALZADA SIN REAJUSTE"/>
    <n v="3"/>
    <s v=""/>
    <s v=""/>
    <s v=""/>
    <s v=""/>
    <s v="SI"/>
    <s v="SERVICIO"/>
    <s v="SI"/>
    <s v="SERVICIO"/>
    <s v="El Servicio de Salud del Maule postuló el proyecto al SNI, en las etapas de diseño y ejecución. La etapa de diseño fue recomendada el año 2013 y la de ejecución el año 2015. El Servicio de Salud fue la unidad técnica en ambas etapas. El CESFAM es una infraestructura de baja complejidad y postulada a diseño y luego a ejecución a través del SNI."/>
    <n v="1953"/>
    <n v="71981"/>
    <n v="200589"/>
    <n v="0"/>
    <n v="10824"/>
    <n v="2298325"/>
    <n v="0"/>
    <n v="0"/>
    <n v="6163"/>
    <n v="0"/>
    <n v="2589835"/>
    <n v="1953"/>
    <n v="71981"/>
    <n v="200589"/>
    <n v="0"/>
    <n v="10824"/>
    <n v="2298325"/>
    <n v="0"/>
    <n v="0"/>
    <n v="6163"/>
    <n v="0"/>
    <n v="2589835"/>
    <s v="Sin Observación."/>
    <n v="0"/>
    <n v="65571"/>
    <n v="172923"/>
    <n v="0"/>
    <n v="11025"/>
    <n v="2503533"/>
    <n v="0"/>
    <n v="0"/>
    <n v="6163"/>
    <n v="0"/>
    <n v="2759215"/>
    <s v="CONSULTORIAS NO TIENE CONTRATOS PARA ESTE PROYECTO._x000a__x000a_EQUIPAMIENTO: el monto total contratado  fue de $65.570.366.-, por tanto la diferencia entre el original y el corregido es solo por aproximacion.-_x000a_EQUIPOS: el monto total contratado   fue de $172.922.803.- , por tanto la diferencia entre el original y el corregido es solo por aproximación.-_x000a_GASTOS ADMINISTRATIVOS: el monto total contratado y rendido es de M$11.025.- y corresponde a gastos de oficina, viaticos y copia de planos.-_x000a_OBRAS CIVILES:El monto contratado según Resolución Exenta N°3056 es de M$2.503.533.-El plazo contratado era de 330 días a contar del AET de fecha 2.11.2016.- Término contractual:27.9.2017.-_x000a_                 ADENDUM Nº1: Aprobado por Resolución Exenta Nº3690/23.6.2017 , contempla un aumento del plazo en  23 días corridos, vale decir, el nuevo plazo es de 353 días.- Nuevo término contractual: 20.10.2017_x000a_             ADENDUM Nº2: Aprobado por Resolución Exenta Nº 5642/4.10.2017, contempla modificación al contrato: _x000a_                                              AUMENTO DE OBRA…..........................M$8.020.-_x000a_                                              DISMINUCION DE OBRA…....................M$-13.381.-_x000a_                                             OBRA EXTRAORDINARIA…...................M$5.361.-_x000a_Se mantiene el término contractual de 20.10.2017.-_x000a_           ADENDUM Nº3: Aprobado por Resolución Exenta Nº5966/2.11.2017, contempla un nuevo aumento de plazo de 30 dias corridos, quedando la ejecución de la obra en un plazo total de 383 días.- Nuevo término contractual:19.11.2017_x000a__x000a_OTROS GASTOS: El valor contratado según Resolución Exenta N°3056 es de M$6.163.- y corresponde al valor proforma_x000a_ se adjunta en carpeta digital,: CONTRATO Y MODIFICACIONES DE CONTRATO;_x000a_ADENDUM Nº1_x000a_RESOLUCION APRUEBA ADENDUM Nº1_x000a_ADENDUM Nº2_x000a_RESOLUCION APRUEBA ADENDUM Nº2_x000a_ADENDUM Nº3_x000a_RESOLUCION APRUEBA ADENDUM Nº3_x000a_LIQUIDACION DE CONTRATO_x000a_RESOLUCION APRUEBA LIQUIDACION DE CONTRATO_x000a__x000a_ se adjunta en carpeta digital,: ACTAS:_x000a_RESOLUCION APRUEBA ARP_x000a_RESOLUCION APRUEBA ARD_x000a_ "/>
    <n v="0"/>
    <n v="65570"/>
    <n v="172923"/>
    <n v="0"/>
    <n v="11025"/>
    <n v="2503533"/>
    <n v="0"/>
    <n v="0"/>
    <n v="4593"/>
    <n v="0"/>
    <n v="2757644"/>
    <s v="OTROS GASTOS. M$4.593.- CORRESPONDE A LO FINALMENTE DEVENGADO Y PAGADO POR VALOR PROFORMA.-_x000a_OBRAS CIVILES: El monto contratado para ejecucion de obra es de M$2.503.533.- y es lo que se devenga y paga como se muestra en planilla con detalle de estados de pago que se adjunta en carpeta digital.-se adjunta además pantallazos sigfe desde el año 2015 al año 2018 que muestra lo realmente ejecutado en el proyecto.-_x000a__x000a_RESOLUCION EXENTA Nº 3207/23.6.2016:_x000a_COSTO DIRECTO DE LA CONSTRUCCION_x0009_....... $1.696.620.862 _x000a_GASTOS GENERALES_x0009_............................................... $...271.459.338   _x000a_UTILIDADES_x0009_................................................................... $..135.729.669 _x000a_SUB TOTAL COSTO NETO_x0009_ ....................................$2.103.809.869 _x000a_19% I.V.A._x0009_................................................................. $   399.723.875 _x000a_VALOR PROFORMA_x0009_........................................... ..$.        6.163.061 _x000a_TOTAL VALOR CONTRATO_x0009_................................... $2.509.696.805 _x000a_LA DIFERENCIA QUE SE MUESTRA ENTRE EL VALOR DEL GASTO Y GASTO CORREGIDO ESTA EN EJECUCION DE CONTRATO EL CUAL AL CONSULTAR MUESTRA DUPLICADO EL GASTO EN ALGUNOS MESES (FEBRERO A SEPTIEMBRE AÑO 2017). SIN EMBARGO AL CONSULTAR LOS GASTOS EN OBRA CIVIL EN &quot;EJECUCION-GASTO-CONSULTAR&quot; POR AÑOS EL GASTO SE MUESTRA BIEN INGRESADO Y CUADRADO CON SIGFE:__x000a__x000a_SE ADJUNTA EN CARPETA DIGITAL LOS PANTALLAZOS RESPECTIVOS.-_x000a__x000a_GASTO ADMINISTRATIVO:  EL GASTO EJECUTADO ES DE M$11.025.- Y CORRESPONDE A GASTOS DE OFICINA, VIATICOS Y COPIAS DE PLANOS.- LA DIFERENCIA MOSTRADA DE M$285 CORRESPONDE A UNA FACTURA QUE FUE MAL DEVENGADA EN EL AÑO 2015: SE DEVENGA M$2.785 PERO SE PAGA M$2.500_x0009__x0009__x0009__x0009__x000a__x000a_EQUIPOS:  LO EJECUTADO EN ITEM EQUIPOS ES DE M$172.923.- LA DIFERENCIA CON LA COLUMNA DE GASTO ES SOLAMENTE POR APROXIMACIONES DE LAS CANTIDADES INGRESADAS EN BIP.-_x000a__x000a_EQUIPAMIENTO: LO EJECUTADO EN ITEM EQUIPAMIENTO ES DE M$ 65.570.- LA DIFERENCIA CON LA COLUMNA DE GASTO ES SOLAMENTE POR APROXIMACIONES DE LAS CANTIDADES INGRESADAS EN BIP.-_x000a_CONSULTORIAS: NO TIENE CONTRATOS NI GASTO_x000a__x000a_ se adjunta en carpeta digital,: OTROS_x000a_RESOLUCION APLICA MULTA_x000a_DETALLE DE ESTADOS DE PAGOS_x000a_PANTALLAZOS SIGFE AÑO 2015 AL AÑO 2018_x000a_PANTALLAZO BIP CONSULTA GASTOS Y CONTRATO"/>
    <n v="-285"/>
    <x v="2"/>
    <n v="0"/>
    <n v="65570"/>
    <n v="172923"/>
    <n v="0"/>
    <n v="11310"/>
    <n v="2503533"/>
    <n v="0"/>
    <n v="0"/>
    <n v="4593"/>
    <n v="0"/>
    <n v="2757929"/>
    <n v="0"/>
    <n v="69293"/>
    <n v="182741"/>
    <n v="0"/>
    <n v="11827"/>
    <n v="2576284"/>
    <n v="0"/>
    <n v="0"/>
    <n v="4853"/>
    <n v="0"/>
    <n v="2844998"/>
    <s v=""/>
    <n v="2299"/>
    <n v="84720"/>
    <n v="236088"/>
    <n v="0"/>
    <n v="12740"/>
    <n v="2705072"/>
    <n v="0"/>
    <n v="0"/>
    <n v="7254"/>
    <n v="0"/>
    <n v="3048173"/>
    <n v="0"/>
    <n v="0"/>
    <n v="69305"/>
    <n v="182744"/>
    <n v="0"/>
    <n v="11651"/>
    <n v="2645682"/>
    <n v="0"/>
    <n v="0"/>
    <n v="6513"/>
    <n v="0"/>
    <n v="2915895"/>
    <n v="0"/>
    <n v="69305"/>
    <n v="182746"/>
    <n v="0"/>
    <n v="13439"/>
    <n v="2609202"/>
    <n v="0"/>
    <n v="0"/>
    <n v="4854"/>
    <n v="0"/>
    <n v="2879546"/>
    <n v="-4.3395830879677799"/>
    <n v="-5.5320678977210269"/>
    <n v="-3.5440831149780805"/>
    <n v="-1.246581238350486"/>
    <m/>
    <n v="1735.711874623267"/>
    <n v="1572.755877034358"/>
    <s v="La unidad técnica indica que el precio de la oferta adjudicada corresponde a un monto de $ 2.503.533.744 (Impuesto incluido), más el valor proforma $ 6.163.061, por lo cual el proyecto se contrató por un monto total de $ 2.509.696.805.-_x000a_Se indica que el valor proforma pagado de  $4.593.068, correspondió a un monto inferior al establecido en el presupuesto, por consiguiente el proyecto tuvo un costo total de $ 2.508.126.812 (asignada a Obras civiles y Otros gastos), y no hubo diferencias en el monto de obras inicialmente contratado._x000a_la unidad técnica indica que no se desarrollaron consultorías en este proyecto."/>
    <s v="Variación de 0 a +-10%"/>
    <s v="Variación de 0 a +-10%"/>
    <s v="Grande"/>
    <s v="Grande"/>
    <s v="GIOVANNA NOCETTI NUÑEZ"/>
    <x v="1"/>
    <s v="CARLOS SANTANDER MUÑOZ"/>
    <s v="SEREMI DE DESARROLLO SOCIAL REGION DEL MAULE"/>
    <s v="LOURDES VELEZ"/>
    <s v="DEPARTAMENTO DE ESTUDIOS - MDS"/>
    <s v="NO"/>
    <m/>
    <m/>
    <m/>
    <s v=" "/>
    <x v="1"/>
    <s v="NO"/>
    <m/>
    <m/>
    <m/>
    <m/>
    <s v="Según Resol. Ex. 4629 09/08/2017 del Servicio de Salud del Maule, se autorizó aumento de obra por $8.020.400, disminución de obra por $13.381.000 y obras extraordinarias por $5.360.600._x000a_El informe técnico 2 existente en la carpeta digital expost indica que:_x000a_Una vez contratada e iniciada las obras físicas, asesores del Depto. de Recursos físicos en conjunto con asesores del área clínica del Servicio de Salud del Maule llevaron a cabo un proceso de revisión del proyecto referido al cumplimiento de los requerimientos sanitarios. En el desarrollo de esta revisión se observa que determinados recintos interiores requieren implementar un plan de mejores respecto a los flujos y distribución del mobiliario proyectado, conjuntamente a las instalaciones de especialidad involucradas. Ante este planteamiento la Unidad Técnica en conjunto con el contratista evalúa los requerimientos emanados por los asesores clínicos, los que son relativos a los requerimientos sanitarios, por consiguiente deben ser resueltos dentro del periodo de ejecución de obras civiles y sin producir mayores costos al presupuesto contratado. _x000a_Para resolver las observaciones es necesario realizar modificaciones al contrato, atendiendo al buen funcionamiento y desarrollo del proyecto, por cuanto se deben disminuir, aumentar y realizar obras extraordinarias, todo lo cual se realizó compensando partidas y no alternado el valor del contrato."/>
    <x v="0"/>
    <s v="COSTO EQUIVALENTE POR ATENCION"/>
    <n v="13.11"/>
    <n v="12.96"/>
    <n v="-1.1441647597253857"/>
    <x v="0"/>
    <s v=""/>
    <m/>
    <m/>
    <m/>
    <s v="El indicador ex-ante definido para el proyecto es el costo equivalente por atención (CEA), y el denominador corresponden al promedio de las atenciones en los 10 primeros años de ejecución del proyecto. El indicador ex-ante fue corregido a precios sociales. El indicador expost contratado es levemente menor al estimado ex-ante. El CEA ex-ante es $13.110, el CEA ex-post considerando los valores contratados es $12.988 y el CEA ex-post considerando los costos gastados es $12.964. La diferencia del indicador contratado y gastado se debe al menor valor proforma y al tipo de contrato, suma alzada sin reajustes."/>
    <x v="1"/>
    <s v="Para la contratación de la ejecución de obras civiles la unidad técnica indica que se desarrollaron 2 licitaciones públicas y una licitación privada que fueron declaradas desiertas, por superar los el costo programado, finalmente se realizó un trato directo que adjudicó la ejecución de la obra, transcurrido un plazo de 264 días corridos desde el primer gasto administrativo hasta la Suscripción del primer contrato del proyecto._x000a_El contrato de obras civiles consideró inicialmente un plazo de 330 días corridos para su ejecución, no obstante, se autorizaron 53 días de aumento de plazo total debido a las siguientes causas : el terreno no se encontraba totalmente desocupado,  ya que existían instalaciones en funcionamiento y uso dependientes del Hospital de Teno, lo que generó retraso en las faenas  de inicio del contrato (obras preliminares), conjuntamente se produjo un retraso en la Recepción del Sello de Fundación, lo que impacto en la Carta Gantt y programación de la obra en 23 días corridos adicionales; b) se autorizó un nuevo aumento de plazo de 30 días corridos por un requerimiento sanitario, atendiendo a regularizar el recinto de Farmacia ya que no cumplía con la nueva normativa aplicadas a dicho recinto, respecto a los flujos; separación de áreas de fraccionamiento y despacho; bodega de fármacos y oficina de químico farmacéutico. Estas modificaciones generaron un retraso en el término de las obras contratadas, no obstante, se mantiene el monto del presupuesto contratado._x000a_La compra del equipo y equipamiento fue programado para ser adquirido en 2 meses, una vez ejecutado el proyecto, se observa un mayor plazo de compra de estas asignaciones alrededor de 4 y 6 meses respectivamente. Se totalizaron 27 contratos para la adquisición del equipamiento y 15 contratos para la adquisición de los equipos, se sugiere analizar si es factible agrupar o generar paquetes de compras para efectos de bajar el plazo de las compras._x000a_Las diferencias de fechas adquisición del equipo y equipamiento se debe principalmente a que para hacer efectivo el pago los proveedores deben capacitar a los usuarios, una vez realizada dicha capacitación, la Unidad Técnica autoriza el pago y luego la unidad financiera cancela y registra dicha fecha en el BIP. Cabe señalar que el primer contrato de estas asignaciones corresponde a la fecha de aceptación de la primera orden de compra._x000a_El proyecto consiste un edificio de 1.659 m2 aproximadamente para atender a 10.000 usuarios proyectados al año 10 de ejecución. _x000a_El valor contratado inicialmente no experimentó aumentos ni disminuciones, sí hubo compesanciones de partidas para efectos de cumplir con las exigencias sanitarias._x000a_El mayor plazo de ejecución del proyecto se atribuye a la asignación gastos administrativos, ya que se financió recursos para realizar la recepción definitiva de obras civiles, por lo cual, se sugiere considerarlo en futuras programaciones de este tipo de iniciativa. _x000a_La unidad técnica informa que el proyecto no registró gastos por concepto de consultorías, las cuales fueron recomendadas para apoyar la revisión y recepción de las especialidades del proyecto._x000a_Según los antecedentes presentados, el proyecto se encuentra en operación."/>
    <s v="CARLOS SANTANDER MUÑOZ"/>
    <s v="SEREMI DE DESARROLLO SOCIAL REGION DEL MAULE"/>
    <s v="LOURDES VELEZ"/>
    <s v="DEPARTAMENTO DE ESTUDIOS - MDS"/>
  </r>
  <r>
    <s v="30426835-0"/>
    <s v="CONSTRUCCION SERVICIO APR DE QUIMAN, FUTRONO"/>
    <x v="3"/>
    <x v="3"/>
    <s v="DEL RANCO"/>
    <s v="FUTRONO - REGION XIV "/>
    <s v="14 - REGION DE LOS RIOS"/>
    <x v="0"/>
    <x v="0"/>
    <x v="0"/>
    <x v="0"/>
    <x v="0"/>
    <s v="AGUA POTABLE RURAL"/>
    <s v="MINISTERIO DE OBRAS PUBLICAS"/>
    <s v="MINISTERIO"/>
    <s v="FINALIZADO"/>
    <x v="0"/>
    <s v="PERFIL"/>
    <s v="ACTUALMENTE ESTA LOCALIDAD NO CUENTA CON UN SISTEMA DE AGUA POTABLE, POR ESTA RAZÓN, SE PROYECTA LA IMPLEMENTACIÓN DEL SERVICIO PARA DOTAR DE AGUA A LA POBLACIÓN ACTUAL Y FUTURA, CONTRIBUYENDO A SU DESARROLLO."/>
    <s v="- INSTALACIÓN DE 129 NUEVOS ARRANQUES._x000a_- RED DE DISTRIBUCIÓN DE APROX. 4.224 M EN PVC C-10 D = 63._x000a_- MEJORAMIENTO DE LA CAPTACIÓN SUPERFICIAL EXISTENTE  CON SUS RESPECTIVAS INTERCONEXIONES HIDRÁULICAS. _x000a_- HABILITACIÓN DE SENTINA COMO PLANTA ELEVADORA CON EQUIPOS DE BOMBEO Y SUS RESPECTIVAS INTERCONEXIONES HIDRÁULICAS. _x000a_- ESTANQUE SEMIENTERRADO DE V=20 M3, CON SUS RESPECTIVAS INTERCONEXIONES HIDRÁULICAS. _x000a_- SISTEMA DE ADUCCIÓN HACIA EL ESTANQUE. _x000a_- SISTEMA DE TRATAMIENTO CON EQUIPOS DE DOSIFICACIÓN Y FILTRO._x000a_- OBRAS ELÉCTRICAS NECESARIAS PARA EL FUNCIONAMIENTO DEL SERVICIO. _x000a_- OBRAS VIALES. _x000a_- URBANIZACIÓN DE RECINTOS."/>
    <n v="516"/>
    <s v="PLAN ZONAS REZAGADAS"/>
    <s v=" "/>
    <s v=" "/>
    <n v="9"/>
    <n v="13"/>
    <s v="- Res. DOH Los Ríos N°385/2018 -&gt; Aprueba primera paralización de 60 días._x000a_- Res. DOH Los Ríos N°468/2018 -&gt; Aprueba modificación de contrato por un aumento $3.034.789 ._x000a_- Res. DOH Los Ríos N°981/2018 -&gt; Aprueba aumento de plazo de contrato en 18 días corridos entre 19.07.2018 al 05.08.2018 ambas fechas inclusive._x000a_- Res. DOH Los Ríos N°1241/2018 -&gt; Aprueba modificación de contrato por un aumento $2.835.235 ."/>
    <n v="44.444444444444443"/>
    <m/>
    <m/>
    <m/>
    <m/>
    <m/>
    <m/>
    <s v=""/>
    <m/>
    <n v="1"/>
    <n v="0"/>
    <s v="Sin Observaciones."/>
    <n v="-100"/>
    <m/>
    <m/>
    <m/>
    <m/>
    <n v="9"/>
    <n v="13"/>
    <s v="- Res. DOH Los Ríos N°385/2018 -&gt; Aprueba primera paralización de 60 días._x000a_- Res. DOH Los Ríos N°468/2018 -&gt; Aprueba modificación de contrato por un aumento $20.929.581 ._x000a_- Res. DOH Los Ríos N°981/2018 -&gt; Aprueba aumento de plazo de contrato en 18 días corridos entre 19.07.2018 al 05.08.2018 ambas fechas inclusive._x000a_- Res. DOH Los Ríos N°1241/2018 -&gt; Aprueba modificación de contrato por un aumento $19.553.342 ."/>
    <n v="44.444444444444443"/>
    <s v="Variación de 30% al 50%"/>
    <n v="2"/>
    <n v="48"/>
    <m/>
    <m/>
    <m/>
    <m/>
    <m/>
    <m/>
    <m/>
    <m/>
    <m/>
    <m/>
    <m/>
    <m/>
    <n v="12"/>
    <n v="12"/>
    <n v="13"/>
    <n v="13"/>
    <n v="0"/>
    <s v="- Res. DOH Los Ríos N°385/2018 -&gt; Aprueba primera paralización de 60 días._x000a_- Res. DOH Los Ríos N°468/2018 -&gt; Aprueba modificación de contrato por un aumento $20.929.581 ._x000a_- Res. DOH Los Ríos N°981/2018 -&gt; Aprueba aumento de plazo de contrato en 18 días corridos entre 19.07.2018 al 05.08.2018 ambas fechas inclusive._x000a_- Res. DOH Los Ríos N°1241/2018 -&gt; Aprueba modificación de contrato por un aumento $19.553.342 ."/>
    <n v="8.333333333333325"/>
    <n v="8.333333333333325"/>
    <s v="La unidad técnica indica los siguientes aumentos de plazo:_x000a_- Res. DOH Los Ríos N°385/2018 -&gt; Aprueba primera paralización de 60 días._x000a_- Res. DOH Los Ríos N°981/2018 -&gt; Aprueba aumento de plazo de contrato en 18 días corridos entre 19.07.2018 al 05.08.2018 ambas fechas inclusive._x000a_El plazo real de ejecución fue un 8,33% mayor al plazo total recomendado sin tiempos muertos correspondientes a fechas indicadas de expropiación, ítem que no posee mayor información en el sistema. "/>
    <s v="Variación de 0 a 30%"/>
    <s v="Dos Años"/>
    <s v="14/11/2017"/>
    <n v="522284"/>
    <n v="0"/>
    <n v="522284"/>
    <n v="241759"/>
    <n v="280525"/>
    <s v="Sufrió aumento de contrato por el aumento de cobertura en la localidad y por solicitud de Vialidad."/>
    <s v="BIP &gt; SIGFE"/>
    <x v="0"/>
    <n v="129"/>
    <n v="169"/>
    <n v="131.00775193798449"/>
    <s v="sufre modificación en cuanto a la cantidad de arranques desde el estudio de ingeniería a la construcción de la obra porque cada año que paso se fueron construyendo mas viviendas en el sector."/>
    <s v="Se informa por parte de la unidad técnica aumentos de obras civiles, corresponden principalmente a la incorporación de 40 viviendas en el sector de Quiman que no fueron consideradas inicialmente. "/>
    <x v="0"/>
    <s v="Sin observaciones."/>
    <s v="03/01/2019"/>
    <s v="N/A"/>
    <s v="03/01/2020"/>
    <s v="SI"/>
    <s v="16/03/2019"/>
    <s v="sin observaciones."/>
    <s v=""/>
    <x v="0"/>
    <s v="hubo que hacer aumentos de contrato por incluir a mas viviendas que no estaban construidas en los años que se comenzó con el proyecto de ingeniería"/>
    <s v="RENE BENEDICTO OPORTO GALLARDO"/>
    <x v="72"/>
    <s v=" "/>
    <s v=""/>
    <s v="LOURDES VELEZ"/>
    <s v="DEPARTAMENTO DE ESTUDIOS - MDS"/>
    <s v="17/01/2017"/>
    <s v="17/01/2017"/>
    <n v="0"/>
    <s v="24/05/2017"/>
    <n v="127"/>
    <s v="NA"/>
    <n v="0"/>
    <s v="02/10/2017"/>
    <n v="131"/>
    <s v="02/10/2017"/>
    <n v="131"/>
    <s v="13/11/2017"/>
    <n v="42"/>
    <s v="12/12/2017"/>
    <n v="29"/>
    <n v="329"/>
    <n v="329"/>
    <s v="En el caso del atraso en el período desde la obtención del RS y la creación de la asignación presupuestaria, tiene que ver con la tramitación del Decreto del Ministerio de Hacienda que entrega dicha asignación y que es un plazo que generalmente es de este tenor._x000a_Para el retraso entre la creación de la asignación presupuestaria y la suscripción del primer contrato del proyecto, tuvo que ver con que el proyecto tuvo que ser sometido a un proceso de reevaluación para poder ser adjudicado."/>
    <s v="Suma Alzada sin Reajuste y Partidas a Serie de Precios Unitarios."/>
    <n v="1"/>
    <s v=""/>
    <s v=""/>
    <s v=""/>
    <s v=""/>
    <s v=""/>
    <s v=""/>
    <s v="SI"/>
    <s v="SERVICIO"/>
    <s v="Postuló directamente a la etapa de ejecución."/>
    <n v="60407"/>
    <n v="0"/>
    <n v="0"/>
    <n v="18529"/>
    <n v="0"/>
    <n v="416598"/>
    <n v="0"/>
    <n v="0"/>
    <n v="0"/>
    <n v="0"/>
    <n v="495534"/>
    <n v="60407"/>
    <n v="0"/>
    <n v="0"/>
    <n v="18529"/>
    <n v="0"/>
    <n v="416598"/>
    <n v="0"/>
    <n v="0"/>
    <n v="0"/>
    <n v="0"/>
    <n v="495534"/>
    <s v="Moneda de Presupuesto de ambos RS es Moneda Presupuesto 2017 (Ficha IDI)"/>
    <n v="66259"/>
    <n v="0"/>
    <n v="0"/>
    <n v="0"/>
    <n v="0"/>
    <n v="457081"/>
    <n v="0"/>
    <n v="0"/>
    <n v="0"/>
    <n v="0"/>
    <n v="523340"/>
    <s v="Sin Observaciones"/>
    <n v="66259"/>
    <n v="0"/>
    <n v="0"/>
    <n v="0"/>
    <n v="0"/>
    <n v="457081"/>
    <n v="0"/>
    <n v="0"/>
    <n v="0"/>
    <n v="0"/>
    <n v="523340"/>
    <s v="Se corrige."/>
    <n v="281581"/>
    <x v="0"/>
    <n v="30616"/>
    <n v="0"/>
    <n v="0"/>
    <n v="0"/>
    <n v="0"/>
    <n v="211143"/>
    <n v="0"/>
    <n v="0"/>
    <n v="0"/>
    <n v="0"/>
    <n v="241759"/>
    <n v="30755"/>
    <n v="0"/>
    <n v="0"/>
    <n v="0"/>
    <n v="0"/>
    <n v="212105"/>
    <n v="0"/>
    <n v="0"/>
    <n v="0"/>
    <n v="0"/>
    <n v="242860"/>
    <s v="Sin observaciones."/>
    <n v="61978"/>
    <n v="0"/>
    <n v="0"/>
    <n v="19011"/>
    <n v="0"/>
    <n v="427430"/>
    <n v="0"/>
    <n v="0"/>
    <n v="0"/>
    <n v="0"/>
    <n v="508419"/>
    <n v="523356"/>
    <n v="68000"/>
    <n v="0"/>
    <n v="0"/>
    <n v="0"/>
    <n v="0"/>
    <n v="468965"/>
    <n v="0"/>
    <n v="0"/>
    <n v="0"/>
    <n v="0"/>
    <n v="536965"/>
    <n v="66398"/>
    <n v="0"/>
    <n v="0"/>
    <n v="0"/>
    <n v="0"/>
    <n v="458044"/>
    <n v="0"/>
    <n v="0"/>
    <n v="0"/>
    <n v="0"/>
    <n v="524442"/>
    <n v="5.6146603490428104"/>
    <n v="3.1515344627167652"/>
    <n v="7.1623423718503609"/>
    <n v="-2.3321817995586303"/>
    <n v="0.20750693600533054"/>
    <n v="3103.207100591716"/>
    <n v="2710.3195266272191"/>
    <s v="El monto recomendado en moneda 2018 para obras civiles fue M$ 427.430.- y el monto real de obras civiles fue M$ 458.044, esto significa una variación de 7,16%. _x000a_Los montos contratados varían con respecto a los costos reales debido a la actualización de moneda según año del gasto. _x000a__x000a_Modificaciones al monto contratado: _x000a_- Res. DOH Los Ríos N°468/2018 -&gt; Aprueba modificación de contrato por un aumento $20.929.581 ._x000a_- Res. DOH Los Ríos N°1241/2018 -&gt; Aprueba modificación de contrato por un aumento $19.553.342 ._x000a_Estas anteriores modificaciones significaron un 9,7% de variación del monto contratado originalmente. _x000a__x000a_Finalmente, se observa que el costo real se ajusta a lo recomendado con bajas variaciones. "/>
    <s v="Variación de 0 a +-10%"/>
    <s v="Variación de 0 a +-10%"/>
    <s v="Mediano"/>
    <s v="Mediano"/>
    <s v="ANA MARIA TAY MALDONADO"/>
    <x v="29"/>
    <s v=" "/>
    <s v=""/>
    <s v="LOURDES VELEZ"/>
    <s v="DEPARTAMENTO DE ESTUDIOS - MDS"/>
    <s v="NO"/>
    <m/>
    <m/>
    <m/>
    <s v=" "/>
    <x v="1"/>
    <s v="SI"/>
    <n v="2"/>
    <n v="411207"/>
    <n v="523356"/>
    <n v="27.273125214308113"/>
    <s v="La iniciativa presenta dos reevaluaciones:_x000a_1.- Se realizaron un proceso de licitación pública, en que tres empresas compran antecedentes, pero en la apertura técnica y económica realizada el 16 de agosto de 2017, se presenta una empresa denominada ingeniería y construcción Harcha ltda. _x000a_2.- Se informa por parte de la unidad técnica los siguientes aumentos de obras civiles, corresponden principalmente a la incorporación de 40 viviendas en el sector de Quiman que no fueron consideraras inicialmente."/>
    <x v="1"/>
    <s v="VALOR ACTUALIZADO COSTOS INV. OPER. Y MANTEN."/>
    <n v="310264"/>
    <n v="412545"/>
    <n v="32.965796869762528"/>
    <x v="2"/>
    <s v="COSTO ANUAL EQUIVALENTE"/>
    <n v="27050"/>
    <n v="35968"/>
    <n v="32.968576709796672"/>
    <s v="Se produce un aumento importante en el número de viviendas, no consideradas en el diseño original, sumando 40 nuevos arranques al proyecto."/>
    <x v="3"/>
    <s v="Si bien se sumaron 40 nuevas viviendas esto finalmente bajo el costo neto privado por solución recomendado de 90 uf/ arranque a 86 UF/ arranque."/>
    <s v="HECTOR ISRAEL GONZALEZ JARAMILLO"/>
    <s v="SEREMI DE DESARROLLO SOCIAL REGION DE LOS RIOS"/>
    <s v="LOURDES VELEZ"/>
    <s v="DEPARTAMENTO DE ESTUDIOS - MDS"/>
  </r>
  <r>
    <s v="30085429-0"/>
    <s v="CONSTRUCCION SERVICIO MEDICO LEGAL LA UNIÓN"/>
    <x v="3"/>
    <x v="3"/>
    <s v="DEL RANCO"/>
    <s v="LA UNION - REGION XIV "/>
    <s v="14 - REGION DE LOS RIOS"/>
    <x v="9"/>
    <x v="15"/>
    <x v="80"/>
    <x v="1"/>
    <x v="1"/>
    <s v="GOBIERNO REGIONAL - REGION DE LOS RIOS"/>
    <s v="GOBIERNO REGIONAL"/>
    <s v="GOBIERNO REGIONAL"/>
    <s v="FINALIZADO"/>
    <x v="0"/>
    <s v="DISEÑO"/>
    <s v="LA CONSTRUCCIÓN DE UN SERVICIO MEDICO LEGAL EN LA UNION PERMITIRA GENERAR CONDICIONES DE EFICACIA Y SEGURIDAD MEJORANDO LAS CONDICIONES LABORALES Y ATENCIÓN DE USUARIOS, CUMPLIENDO CON LAS EXIGENCIAS PROPIAS DE LA REFORMA PROCESAL PENAL, ASOCIADO AL  MARCO DE MODERNIZACION DE LA JUSTICIA CHILENA. "/>
    <s v="EN ESTA ETAPA SE CONTEMPLA EJECUTAR EL DISEÑO ENTREGADO POR LA DIRECCIÓN DE ARQUITECTURA DE XIV REGIÓN.  EL PROYECTO CONTEMPLA LA CONSTRUCCIÓN DE UNA SUPERFICIE TOTAL DE  496.47 M2. DONDE SE HABILITARAN LAS ÁREAS DE CLÍNICA, TANATOLOGÍA Y ADMINISTRACIÓN. ADEMAS SE CONTENPLAN 315 M2 DE OBRAS EXTERIORES. EL PROYECTO SE EMPLAZARÁ EN UN TERRENO DE 630 M2.                                                                                                                                                                                            "/>
    <n v="97153"/>
    <s v=" "/>
    <s v=" "/>
    <s v=" "/>
    <n v="10"/>
    <n v="12"/>
    <s v="Sin observaciones."/>
    <n v="19.999999999999996"/>
    <n v="6"/>
    <n v="0"/>
    <s v="No hay observaciones."/>
    <n v="-100"/>
    <n v="6"/>
    <n v="3"/>
    <s v="No hay observaciones."/>
    <n v="-50"/>
    <m/>
    <m/>
    <m/>
    <m/>
    <n v="12"/>
    <n v="61"/>
    <s v="El Contrato aún no se encuentra liquidado por la Dirección de Arquitectura, por lo tanto, puede existir más gastos a futuro sobre este ítem."/>
    <n v="408.33333333333331"/>
    <n v="10"/>
    <n v="11"/>
    <s v="La extensión del plazo del contrato se puede deber a la entrega tardía de terreno a la empresa contratista."/>
    <n v="10.000000000000009"/>
    <s v="Variación de 0 a 30%"/>
    <n v="1"/>
    <n v="30"/>
    <m/>
    <m/>
    <m/>
    <m/>
    <m/>
    <m/>
    <m/>
    <m/>
    <m/>
    <m/>
    <m/>
    <m/>
    <n v="14"/>
    <n v="14"/>
    <n v="61"/>
    <n v="61"/>
    <n v="0"/>
    <s v="Sin observaciones."/>
    <n v="335.71428571428567"/>
    <n v="335.71428571428567"/>
    <s v="Al ser la unidad técnica la DA MOP, la categoría de los oferentes (registro MOP+ experiencia) obligo a ajustar al aumento en 3 oportunidades el valor de ejecución de obras civiles oficial, esto postergó la inversión en 3 años._x000a__x000a_Con respecto a el plazo recomendad de obra civil, el plazo real lo excede en un 14,33%. Debido a aumento de obra, el plazo inicial de obra civil del contrato (360 días corridos)  aumenta en un 8% (30 días corridos). _x000a__x000a_Las consultorías excedieron 21,33%  el plazo según lo estipulado por la unidad técnica, debido a que existieron 3 procesos de licitación ."/>
    <s v="Variación &gt; al 100%"/>
    <s v="Mayor a 3 años"/>
    <s v="06/10/2016"/>
    <n v="1250007"/>
    <n v="6946"/>
    <n v="1256953"/>
    <n v="1287560"/>
    <n v="-30607"/>
    <s v="Obras Civiles:_x000a_Monto Adjudicado $1.118.457.399_x000a_Modificación 1: $13.020.104_x000a_Ajuste: -$1.844.481_x000a_Total Ejecutado: $1.128.098.331_x000a_Consultoría: $18.000.000_x000a_Gastos Administrativos Ejecutados por la Dirección de Arquitectura: $6.749.586"/>
    <s v="BIP &lt; SIGFE"/>
    <x v="1"/>
    <n v="496"/>
    <n v="496"/>
    <n v="100"/>
    <s v="Según consta en informe de Inspector Fiscal fecha 23.05.2017, la superficie de terreno a intervenir es de 496,47m2."/>
    <s v="La superficie del proyecto no presenta diferencias frente a lo recomendado."/>
    <x v="2"/>
    <s v="Considerando que se constituye la comisión con fecha 16.10.2017, el listado de observaciones con fecha 18.10.2017, la Carta de Constructora Carlos Marin e Hijos Ltda., de fecha 23.10.2017, el informe de Inspección Fiscal N°2 de fecha 24.10.2017, donde informa que las observaciones se encuentran completamente subsanadas."/>
    <s v="26/10/2017"/>
    <s v="Teniendo presente la constitución de la comisión de recepción definitiva de la obra realizada el 18.12.2018, el informe N°1 de la comisión definitiva con observaciones de la obra de fecha 18.12.2018, la constitución de la comisión de recepción definitiva en la obra, realizada el 29.01.19, el informe de medición de Caudales extracción SML La Unión de la empresa Climatización Sur Clima de fecha 29.01.2019, se recibe de forma definitiva y sin observaciones las obras del contrato con fecha 31.01.2019."/>
    <s v="31/01/2019"/>
    <s v="SI"/>
    <s v="03/11/2017"/>
    <s v=""/>
    <s v=""/>
    <x v="0"/>
    <s v=""/>
    <s v="PEDRO LEGUE HERNÁNDEZ"/>
    <x v="16"/>
    <s v=" "/>
    <s v=""/>
    <s v="FERNANDA MATURANA DIAZ"/>
    <s v="DEPARTAMENTO DE ESTUDIOS - MDS"/>
    <s v="01/03/2013"/>
    <s v="01/03/2013"/>
    <n v="0"/>
    <s v="23/10/2013"/>
    <n v="236"/>
    <s v="11/12/2013"/>
    <n v="49"/>
    <s v="25/08/2016"/>
    <n v="988"/>
    <s v="25/08/2016"/>
    <n v="988"/>
    <s v="06/10/2016"/>
    <n v="42"/>
    <s v="25/11/2016"/>
    <n v="50"/>
    <n v="1365"/>
    <n v="1365"/>
    <s v="AL SER LA UNIDAD TÉCNICA LA DA MOP, LA CATEGORÍA DE LOS OFERENTES (REGISTRO MOP + EXPERIENCIA) OBLIGO A AJUSTAR AL AUMENTO EN 3 OPORTUNIDADES EL VALOR DE EJECUCIÓN DE OBRAS CIVILES OFICIAL._x000a_ESTO POSTERGO LA INVERSIÓN EN 3 AÑOS."/>
    <s v="A SUMA ALZADA SIN REAJUSTE"/>
    <n v="3"/>
    <s v=""/>
    <s v=""/>
    <s v=""/>
    <s v=""/>
    <s v=""/>
    <s v=""/>
    <s v="SI"/>
    <s v="SERVICIO"/>
    <s v="La Iniciativa fue postulada por el Servicio Medico Legal y opero como unidad técnica la Dirección de Arquitectura del MOP."/>
    <n v="18000"/>
    <n v="22560"/>
    <n v="92112"/>
    <n v="0"/>
    <n v="6946"/>
    <n v="533715"/>
    <n v="0"/>
    <n v="0"/>
    <n v="0"/>
    <n v="0"/>
    <n v="673333"/>
    <n v="18000"/>
    <n v="22560"/>
    <n v="92112"/>
    <n v="0"/>
    <n v="6946"/>
    <n v="533715"/>
    <n v="0"/>
    <n v="0"/>
    <n v="0"/>
    <n v="0"/>
    <n v="673333"/>
    <s v="EL CONTRATO TUVO LA PARTICULARIDAD DE IR ASOCIADO AL PROYECTO ADYACENTE A LA OBRA, CORRESPONDIENTE A LA REPOSICIÓN DEL REGISTRO CIVIL DE LA UNIÓN, ESTOS ESTUVIERON VINCULADOS EN UN SOLO PROCESO ADMINISTRATIVOS DE LICITACIÓN Y ADJUDICACIÓN, DE ESTA MANERA SE HIZO ATRACTIVA Y RENTABLE LA INVERSIÓN PARA EL TIPO DE CONTRATISTA REQUERIDO POR  REGLAMENTO (REGISTRO Y CATEGORÍA MOP). INDIVIDUALMENTE CADA UNO DE LOS PROYECTO NO ERA ECONÓMICAMENTE RENTABLE PARA UN CONTRATISTA CON REGISTRO."/>
    <n v="18000"/>
    <n v="18374"/>
    <n v="122109"/>
    <n v="0"/>
    <n v="6946"/>
    <n v="1129633"/>
    <n v="0"/>
    <n v="0"/>
    <n v="0"/>
    <n v="0"/>
    <n v="1295062"/>
    <s v="EL CONTRATO TUVO LA PARTICULARIDAD DE IR ASOCIADO AL PROYECTO ADYACENTE A LA OBRA, CORRESPONDIENTE A LA REPOSICIÓN DEL REGISTRO CIVIL DE LA UNIÓN, ESTOS ESTUVIERON VINCULADOS EN UN SOLO PROCESO ADMINISTRATIVOS DE LICITACIÓN Y ADJUDICACIÓN, DE ESTA MANERA SE HIZO ATRACTIVA Y RENTABLE LA INVERSIÓN PARA EL TIPO DE CONTRATISTA REQUERIDO POR  REGLAMENTO (REGISTRO Y CATEGORÍA MOP). INDIVIDUALMENTE CADA UNO DE LOS PROYECTO NO ERA ECONÓMICAMENTE RENTABLE PARA UN CONTRATISTA CON REGISTRO."/>
    <n v="18000"/>
    <n v="18374"/>
    <n v="122109"/>
    <n v="0"/>
    <n v="6946"/>
    <n v="1128098"/>
    <n v="0"/>
    <n v="0"/>
    <n v="0"/>
    <n v="0"/>
    <n v="1293527"/>
    <s v=""/>
    <n v="5967"/>
    <x v="0"/>
    <n v="18000"/>
    <n v="12405"/>
    <n v="122109"/>
    <n v="0"/>
    <n v="6946"/>
    <n v="1128100"/>
    <n v="0"/>
    <n v="0"/>
    <n v="0"/>
    <n v="0"/>
    <n v="1287560"/>
    <n v="18390"/>
    <n v="12405"/>
    <n v="122109"/>
    <n v="0"/>
    <n v="8176"/>
    <n v="1161699"/>
    <n v="0"/>
    <n v="0"/>
    <n v="0"/>
    <n v="0"/>
    <n v="1322779"/>
    <s v="AL SER LA UNIDAD TÉCNICA LA DA MOP, LA CATEGORÍA DE LOS OFERENTES (REGISTRO MOP + EXPERIENCIA) OBLIGO A AJUSTAR AL AUMENTO EN 3 OPORTUNIDADES EL VALOR DE EJECUCIÓN DE OBRAS CIVILES OFICIAL._x000a_ESTO POSTERGO LA INVERSIÓN EN 3 AÑOS."/>
    <n v="22148"/>
    <n v="27758"/>
    <n v="113337"/>
    <n v="0"/>
    <n v="8547"/>
    <n v="656696"/>
    <n v="0"/>
    <n v="0"/>
    <n v="0"/>
    <n v="0"/>
    <n v="828486"/>
    <n v="1311945"/>
    <n v="18468"/>
    <n v="18374"/>
    <n v="122109"/>
    <n v="0"/>
    <n v="8175"/>
    <n v="1195723"/>
    <n v="0"/>
    <n v="0"/>
    <n v="0"/>
    <n v="0"/>
    <n v="1362849"/>
    <n v="18390"/>
    <n v="18374"/>
    <n v="122109"/>
    <n v="0"/>
    <n v="8175"/>
    <n v="1193773"/>
    <n v="0"/>
    <n v="0"/>
    <n v="0"/>
    <n v="0"/>
    <n v="1360821"/>
    <n v="64.498736249013263"/>
    <n v="64.253952390263677"/>
    <n v="81.784722306820811"/>
    <n v="-0.14880592053851949"/>
    <n v="3.7254610521020304"/>
    <n v="2743.5907258064517"/>
    <n v="2406.8004032258063"/>
    <s v="La iniciativa fue sometida a 3 procesos de reevaluación,  relacionadas a los procesos de licitación y aumento de monto por parte de los oferentes. La última referente a regularizar accesibilidad universal y adecuaciones menores al programa arquitectónico. El monto final contratado es 64,5% superior al recomendado originalmente.._x000a_Las costos reales de las obras civiles exceden en un 82,08% a lo recomendado inicialmente."/>
    <s v="Variación Mayor a 20%"/>
    <s v="Variación Mayor a 20%"/>
    <s v="Grande"/>
    <s v="Grande"/>
    <s v="MARCO ANTONIO CASAS PACHECO"/>
    <x v="2"/>
    <s v=" "/>
    <s v=""/>
    <s v="FERNANDA MATURANA DIAZ"/>
    <s v="DEPARTAMENTO DE ESTUDIOS - MDS"/>
    <s v="NO"/>
    <m/>
    <m/>
    <m/>
    <s v=" "/>
    <x v="1"/>
    <s v="SI"/>
    <n v="3"/>
    <n v="820065"/>
    <n v="1311945"/>
    <n v="59.980611293007271"/>
    <s v="La iniciativa fue sometida a 3 procesos de reevaluación, 2 relacionadas a los procesos de licitación y aumento de monto por parte de los oferentes._x000a_La ultima referente a regularizar accesibilidad universal y adecuaciones menores al programa arquitectónico._x000a_El monto final es 59% superior al recomendado originalmente."/>
    <x v="1"/>
    <s v="VALOR ACTUALIZADO COSTOS INV. OPER. Y MANTEN."/>
    <n v="876206"/>
    <n v="1592584"/>
    <n v="81.759084051010845"/>
    <x v="2"/>
    <s v="COSTO ANUAL EQUIVALENTE"/>
    <n v="76653"/>
    <n v="138849"/>
    <n v="81.139681421470783"/>
    <s v="Debido al aumento considerable del presupuesto recomendado, la iniciativa incremento el valor de sus indicadores. Si hubiera sido analizado mediante Costo beneficio, claramente no habría dado rentabilidad positiva."/>
    <x v="3"/>
    <s v="El proyecto tuvo complejidades a la hora de ser licitado. Tuvo 2 RE (2014 y 2015) antes de comenzar la ejecución de la obra con el objetivo de estudiar un aumento en el presupuesto y modificaciones en el ítem de obras civiles con respecto a lo aprobado inicialmente y 1 RE (2017) con la obra ya en ejecución, con el objetivo de estudiar un aumento de obras. _x000a_Lo anterior conllevó a que el monto final contratado sea un 82,08% mayor al monto recomendado para obras civiles."/>
    <s v="LUIS SOTO FUENTES"/>
    <s v="SEREMI DE DESARROLLO SOCIAL REGION DE LOS RIOS"/>
    <s v="FERNANDA MATURANA DIAZ"/>
    <s v="DEPARTAMENTO DE ESTUDIOS - MDS"/>
  </r>
  <r>
    <s v="30121817-0"/>
    <s v="CONSTRUCCION URBANIZACION SECTOR SUR PUNTA ARENAS"/>
    <x v="13"/>
    <x v="13"/>
    <s v="MAGALLANES"/>
    <s v="PUNTA ARENAS"/>
    <s v="12 - REGION DE MAGALLANES Y ANTARTICA CHILENA"/>
    <x v="4"/>
    <x v="23"/>
    <x v="46"/>
    <x v="1"/>
    <x v="1"/>
    <s v="GOBIERNO REGIONAL - REGION DE MAGALLANES Y ANTARTICA CHILENA"/>
    <s v="GOBIERNO REGIONAL"/>
    <s v="GOBIERNO REGIONAL"/>
    <s v="FINALIZADO"/>
    <x v="0"/>
    <s v="DISEÑO"/>
    <s v="LA ESCASEZ DE TERRENOS Y LOS ALTOS COSTOS DE URBANIZAC., SON UN PROBLEMA PARA LA MATERIALIZACIÓN DE LA POLÍTICA HABITACIONAL EN LA REGIÓN. UN CONVENIO GORE-MINVU 2015-2020 PERMITIRÁ  URBANIZAR TERRENOS CON FNDR Y CONSTRUIR VIVIENDAS CON EL SUBSIDIO HABITACIONAL."/>
    <s v="CORRESPONDE A LA EJECUCIÓN DE LAS DOS PRIMERAS ETAPAS DEL LOTEO DISEÑADO EN TERRENOS SERVIU, SECTOR SUR. ESTO IMPLICA LA URBANIZACIÓN DE LA CONSTRUCCIÓN DE 208 SOLUCIONES HABITACIONALES, SIENDO LAS PRINCIPALES PARTIDAS LAS ASOCIADAS A MEJORAMIENTOS DE SUELOS, PAVIMENTACIÓN, AGUAS LLUVIAS, INSTALACIÓN DE REDES DE SERVICIOS, JUEGOS INFANTILES, EQUIPAMIENTO, ENTRE OTRAS MENORES."/>
    <n v="728"/>
    <s v=" "/>
    <s v=" "/>
    <s v=" "/>
    <n v="14"/>
    <n v="9"/>
    <s v="Se contrata inspecciÃ³n posterior al inicio del contrato de obra, inicio del proyecto se inspeccionÃ³ por profesionales Serviu."/>
    <n v="-35.714285714285708"/>
    <m/>
    <m/>
    <m/>
    <m/>
    <m/>
    <m/>
    <s v=""/>
    <m/>
    <m/>
    <m/>
    <m/>
    <m/>
    <n v="15"/>
    <n v="0"/>
    <s v="De acuerdo a informe Depto. Finanzas Serviu no registra Gastos administrativos, por lo que se incorpora fechas de inicio  y tÃ©rmino de obra para continuar con etapas siguientes."/>
    <n v="-100"/>
    <n v="14"/>
    <n v="22"/>
    <s v="1ra. Mod. Por Res NÂ° 59 de 13.01.2017: 120 dÃ­as hasta 17.05.17, Inf. Tec. 27/12/16 Mod. Ctto. en sector por 14.749,72 UF, complementar calidad tÃ©cnica y de diseÃ±o del proyecto. Recursos sectoriales_x000a_2d. Mod. Por Res NÂ° 931 de 17.05.2017: 13 dÃ­as hasta 30.05.17 , Mod. ctto sector por 3.023,06 UF, por emplazamiento de construcciÃ³n, cambio de fachadas y cambio de vanos ventana. Recursos sectoriales_x000a_3ra. Modif. Por Res NÂ° 1027 de 30.05.2017: 54 dÃ­as hasta 23.07.17, y 127 dÃ­as hasta 30.09.2017, por modificaciÃ³n de proyecto de acuerdo a requerimiento de las familias. Recursos sectoriales"/>
    <n v="57.142857142857139"/>
    <s v="Variación del 50% al 100%"/>
    <n v="3"/>
    <n v="260"/>
    <m/>
    <m/>
    <m/>
    <m/>
    <m/>
    <m/>
    <m/>
    <m/>
    <m/>
    <m/>
    <m/>
    <m/>
    <n v="15"/>
    <n v="15"/>
    <n v="22"/>
    <n v="22"/>
    <n v="0"/>
    <s v="Modificaciones de plazos se generÃ³ para complementar calidad tÃ©cnica y de diseÃ±o del proyecto, por emplazamiento de construcciÃ³n, cambio de fachadas y cambio de vanos ventana y por modificaciÃ³n de proyecto de acuerdo a requerimiento de las familias."/>
    <n v="46.666666666666657"/>
    <n v="46.666666666666657"/>
    <s v="Dado que el proyecto es complementario al proyecto de loteos asociados a la política  habitacional del  Ministerio de Vivienda  y Urbanismo, cualquier modificación al diseño del loteo significa alterar también el proyecto de urbanización, este último materia de análisis ex post. En este caso, nos remitiremos a analizar sólo el proyecto de urbanización y el origen de las modificaciones, aún cuando se hayan originado sobre el proyecto de loteo._x000a__x000a_En obras civiles, el proyecto tuvo tres modificaciones contractuales que incrementaron el plazo, según se detalla a continuación: _x000a__x000a_1° Modificación por Res N° 59 del 13.01.2017: aumento de plazo en 120 días hasta 17.05.17, se justifica por informe técnico  del 27/12/16.  Modificación de contrato en sector por 14.749,72 UF,  para complementar la calidad técnica de diseño del proyecto, que afectó los recursos sectoriales._x000a_2° Modificación por Res N° 931 de 17.05.2017: 13 dí­as hasta 17.05.17 , Modificación de contrato en monto sectorial por 3.023,06 UF, por nuevo emplazamiento de 4 edificaciones por pendiente existente, y cambio de 7 fachadas de edificaciones.  Recursos  sectoriales adicionales.  _x000a_3° Modificación por Res. N° 1027 de 30.05.2017: aumento de plazo de 54 días hasta 23.07.17,  y 127 días hasta 30.09.2017, por modificación del proyecto de acuerdo a requerimiento de las familias en áreas verdes, estacionamientos, Además de modificación de las redes de agua potable y de alcantarillado debido a cambios en el loteo. Además de adicionar ornamentación y equipamiento, cierre perimetral  e indemnización. Los recursos adicionales fueron sectoriales.-_x000a__x000a_El  total de modificaciones del proyecto significó un aumento de un  46,7% con respecto al plazo recomendado. _x000a__x000a_En Consultoría,  se licitó y contrató la asesoría a la inspección técnica  por 130 millones de pesos  y 270 días de plazo.  plazo que es un 35,7% menor al recomendado. Según se aprecia, Se dejó pasar un tiempo antes de iniciar la asesoría a la inspección, finalizando unos meses antes del término de contrato. Esta es una estrategia de la Unidad Técnica para pagar mayores precios a los consultores en plazos menores, de tal manera de iniciar las obras y finalizarlas por parte de SERVIU, que obró como Unidad Técnica. "/>
    <s v="Variación de 30% al 50%"/>
    <s v="Dos Años"/>
    <s v="14/12/2015"/>
    <n v="1747709"/>
    <n v="0"/>
    <n v="1747709"/>
    <n v="1963008"/>
    <n v="-215299"/>
    <s v="Obras Civiles: Res. NÂ° 28 del 26/10/2015 adj. y ctta. L.P. NÂ° 13/2015 proyecto de urbanizaciÃ³n del loteo considera financiamiento FNDR y del Sector 181.712. UF. asociado a subsidio de vivienda FSEV - D.S. 49.  UrbanizaciÃ³n loteo financiamiento FNDR  $1.833.008.256.y Const. Vvdas. Subsidios Sectoriales 181.712. UF.._x000a_ConsultarÃ­as:  Adj. y Ctta. Lic. Pub. 38/2016 por Res. Ex. NÂ° 1458 del 11/07/2016, $130.000.000.-"/>
    <s v="BIP &lt; SIGFE"/>
    <x v="8"/>
    <n v="208"/>
    <n v="208"/>
    <n v="100"/>
    <s v="no se modifica la magnitud"/>
    <s v="Si bien el proyecto inicial sufrió cambios (3) durante su ejecución, ello revela que el proyecto en su etapa de diseño, no tuvo la maduración necesaria de manera de considerar todos  los actores territoriales en el área de influencia del proyecto._x000a_Las modificaciones no impidieron ejecutar 208 viviendas ya construidas.-"/>
    <x v="2"/>
    <s v="31/07/2017 comisiÃ³n receptora formula acta de recepciÃ³n provisoria del lote recibe con reserva, efectuando las siguientes observaciones:  generalidades en Depto. solucionar observaciones planteadas en F1 y en Edificio observaciones planteadas en F19._x000a_Obras de urbanizaciÃ³n Ã¡reas exteriores comunes, cierro y otros: remates muro de hormigÃ³n, corregir plomo o nidos en muros, reponer aceras y calzadas marcadas, incorporar contenciÃ³n para niveles de terrenos seÃ±alados,. Plazo para subsanar 56 dÃ­as corridos "/>
    <s v="31/07/2017"/>
    <s v="06/10/2017 comisiÃ³n receptora formula acta recepciÃ³n final, recibe con reserva para levantar observaciones en un plazo de 12 dÃ­as corridos.  Con fecha 16/10/2017 el director tÃ©cnico de obra certifica tÃ©rmino de obras, dando por levantada las observaciones."/>
    <s v="30/09/2017"/>
    <s v="SI"/>
    <s v="30/09/2017"/>
    <s v=""/>
    <s v=""/>
    <x v="0"/>
    <s v="Hubo cambios en el diseño de arquitectura  y de ingeniería del proyecto, lo que derivó en mayores plazos y mayores costos del Programa Habitacional Social del MINVU, el que no es materia de análisis aquí, sin embargo afectó el plazo de ejecución del proyecto de urbanización.   _x000a_Esto revela  una participación ciudadana previa poco eficaz, porque los cambios fueron solicitados por los beneficiarios después de licitarse el proyecto,  en circunstancias que se utiliza la etapa de diseño para justamente recoger los comentarios de los beneficiarios y del entorno al proyecto."/>
    <s v="JORGE NEGRON CASTRO"/>
    <x v="39"/>
    <s v="MARCELA LARRAVIDE"/>
    <s v="SEREMI DE DESARROLLO SOCIAL REGION DE MAGALLANES Y ANTARTICA CHILENA"/>
    <s v="FERNANDA MATURANA DIAZ"/>
    <s v="DEPARTAMENTO DE ESTUDIOS - MDS"/>
    <s v="21/04/2015"/>
    <s v="21/04/2015"/>
    <n v="0"/>
    <s v="14/05/2015"/>
    <n v="23"/>
    <s v="NA"/>
    <n v="0"/>
    <s v="26/10/2015"/>
    <n v="165"/>
    <s v="26/10/2015"/>
    <n v="165"/>
    <s v="14/12/2015"/>
    <n v="49"/>
    <s v="30/03/2016"/>
    <n v="107"/>
    <n v="344"/>
    <n v="344"/>
    <s v="demora en la presentacion del primer estado de pago por el movimiento de tierra masivo que se realizo."/>
    <s v="A SUMA ALZADA SIN REAJUSTE"/>
    <n v="1"/>
    <s v=""/>
    <s v=""/>
    <s v=""/>
    <s v=""/>
    <s v="SI"/>
    <s v="SERVICIO"/>
    <s v="SI"/>
    <s v="SERVICIO"/>
    <s v="MINVU presentó la iniciativa  al Sistema Nacional de Inversiones a la etapa de EJECUCION   y SERVIU lo ejecutó, obrando como Unidad Técnica."/>
    <n v="175200"/>
    <n v="0"/>
    <n v="0"/>
    <n v="0"/>
    <n v="2380"/>
    <n v="1667776"/>
    <n v="0"/>
    <n v="0"/>
    <n v="0"/>
    <n v="0"/>
    <n v="1845356"/>
    <n v="175200"/>
    <n v="0"/>
    <n v="0"/>
    <n v="0"/>
    <n v="2380"/>
    <n v="1667776"/>
    <n v="0"/>
    <n v="0"/>
    <n v="0"/>
    <n v="0"/>
    <n v="1845356"/>
    <s v="El contrato supero al monto recomendado en $ 138.507.256, correspondiente al 8% del Ã­tem. "/>
    <n v="130000"/>
    <n v="0"/>
    <n v="0"/>
    <n v="0"/>
    <n v="0"/>
    <n v="1883009"/>
    <n v="0"/>
    <n v="0"/>
    <n v="0"/>
    <n v="0"/>
    <n v="2013009"/>
    <s v="Mediante llamado a LicitaciÃ³n PÃºblica ID 638-32-LP15, se solicita la adjudicaciÃ³n de la oferta presentada por la Constructora  SALFA que asciendio a un total de $ 1.883.008.256, Ãtem Obras Civiles. Superando la oferta supera en $ 138.507.256, al  Ãtem Obras Civiles del proyecto . el monto recomendado fue de $1.744.501.000, un 8% del costo recomendado para el Ã­tem. "/>
    <n v="130000"/>
    <n v="0"/>
    <n v="0"/>
    <n v="0"/>
    <n v="0"/>
    <n v="1833009"/>
    <n v="0"/>
    <n v="0"/>
    <n v="0"/>
    <n v="0"/>
    <n v="1963009"/>
    <s v="no se presentan diferencias en SIGFE"/>
    <n v="1"/>
    <x v="1"/>
    <n v="130000"/>
    <n v="0"/>
    <n v="0"/>
    <n v="0"/>
    <n v="0"/>
    <n v="1833008"/>
    <n v="0"/>
    <n v="0"/>
    <n v="0"/>
    <n v="0"/>
    <n v="1963008"/>
    <n v="134272"/>
    <n v="0"/>
    <n v="0"/>
    <n v="0"/>
    <n v="0"/>
    <n v="1908379"/>
    <n v="0"/>
    <n v="0"/>
    <n v="0"/>
    <n v="0"/>
    <n v="2042651"/>
    <s v="Plazo inicial del contrato 520 dÃ­as y en el transcurso del contrato tuvo un aumento de 120 dÃ­as. El contrato supero al monto recomendado en $ 138.507.256, correspondiente al 8% del Ã­tem."/>
    <n v="206206"/>
    <n v="0"/>
    <n v="0"/>
    <n v="0"/>
    <n v="2801"/>
    <n v="1962931"/>
    <n v="0"/>
    <n v="0"/>
    <n v="0"/>
    <n v="0"/>
    <n v="2171938"/>
    <n v="0"/>
    <n v="135534"/>
    <n v="0"/>
    <n v="0"/>
    <n v="0"/>
    <n v="0"/>
    <n v="1937085"/>
    <n v="0"/>
    <n v="0"/>
    <n v="0"/>
    <n v="0"/>
    <n v="2072619"/>
    <n v="134272"/>
    <n v="0"/>
    <n v="0"/>
    <n v="0"/>
    <n v="0"/>
    <n v="1908381"/>
    <n v="0"/>
    <n v="0"/>
    <n v="0"/>
    <n v="0"/>
    <n v="2042653"/>
    <n v="-4.5728285061544138"/>
    <n v="-5.9525179816366736"/>
    <n v="-2.7790075147827387"/>
    <n v="-1.4458035943895164"/>
    <m/>
    <n v="9820.4471153846152"/>
    <n v="9174.9086538461543"/>
    <s v="En relación con los gastos administrativos, estos no fueron utilizados por Unidad Técnica._x000a__x000a_Respecto a Obras Civiles el costo real fue un 2,78% menor al monto recomendado, se concluye que el monto de la recomendación esta acorde a los precios de mercado. _x000a__x000a_En relación al ítem Consultaría, el monto contratado fue un 34,27% menor al recomendado. Este contrato asignó el 54% del monto total para el año 2016, y el 46% restante para el año 2017. En la práctica, el gasto fue registrado un 43% del monto total del contrato el año 2016, un 32% el año 2017 y un 25% el año 2018. El costo real fue el 100% del monto contratado, y el -0,93% de diferencia proviene de el cálculo en la actualización de la moneda según el periodo en que fueron gastados los recursos."/>
    <s v="Variación de 0 a +-10%"/>
    <s v="Variación de 0 a +-10%"/>
    <s v="Grande"/>
    <s v="Grande"/>
    <s v="IRENE MAKARENA WEBER OYARZUN"/>
    <x v="20"/>
    <s v="MARCELA LARRAVIDE"/>
    <s v="SEREMI DE DESARROLLO SOCIAL REGION DE MAGALLANES Y ANTARTICA CHILENA"/>
    <s v="FERNANDA MATURANA DIAZ"/>
    <s v="DEPARTAMENTO DE ESTUDIOS - MDS"/>
    <s v="NO"/>
    <m/>
    <m/>
    <m/>
    <s v=" "/>
    <x v="1"/>
    <s v="NO"/>
    <m/>
    <m/>
    <m/>
    <m/>
    <s v="Proyecto de urbanización no tuvo re-evaluaciones, y las modificaciones experimentadas por cambios en el proyecto de loteos (3 durante su ejecución)   fueron  abordadas con los recursos  sectoriales, a través del financiamiento del Programa Habitacional Social."/>
    <x v="0"/>
    <s v="VALOR ACTUALIZADO COSTOS INV. OPER. Y MANTEN."/>
    <n v="1545989"/>
    <n v="1524274"/>
    <n v="-1.4046024907033661"/>
    <x v="0"/>
    <s v="COSTO ANUAL EQUIVALENTE"/>
    <n v="134786"/>
    <n v="132893"/>
    <n v="-1.4044485332304513"/>
    <s v="Aún cuando proyecto experimentó cambios (3), la cantidad de Dptos. construidos sigue siendo 208 dptos."/>
    <x v="0"/>
    <s v="Proyecto obedeció a los procesos esperados de etapas consecutivas de una iniciativa, es decir, postuló a Diseño y posteriormente a Ejecución._x000a_El tiempo transcurrido desde que se aprobó el proyecto para etapa de ejecución hasta el inicio del llamado a licitación fue de 165 días, plazo normal dentro del año presupuestario para ejecutar una iniciativa de inversión en moneda presupuestaria. _x000a_Hubo un atraso significativo entre el plazo inicial contractual y el tiempo total transcurrido. Este tuvo un aumento del 46% debido a un problema de eficacia de la participación ciudadana previa al inicio del mismo, y de problemas técnicos, todo lo cual derivó también en cambios al proyecto inicial, y un incremento en el costo del contrato pero cargado a los recursos sectoriales del programa habitacional del MINVU, el que no es materia de análisis en este caso, pero que impactó en el plazo de este proyecto, dado que el llamado se hizo conjuntamente entre este proyecto y el Programa habitacional del MINVU. Las 3 modificaciones de plazo revelan que el proyecto no estaba maduro tecnicamente; modificaciones de plazos se generan para complementar calidad técnica y de diseño del proyecto, por emplazamiento de construcción, cambio de fachadas, entre otras modificaciones acorde a requerimiento de las familias. _x000a_Se releva que hubo una falta de rigurosidad en cargar información financiera al SIGFE  y en el BIP, dado que lo gastado es inferior a lo contratado._x000a_En cuanto a consultoría, se contrató por una menor duración  y mayor costo mensual, gastándose  la totalidad del monto disponible, siendo un 66,6%  del costo inicial de esta asignación.  Se presume que hubo una mala estimación en la formulación del proyecto, dado que es dable que la unidad técnica esté en cabal conocimiento de los costos de los profesionales y de las normas y exigencias de sus obras.  SERVIU no hizo uso de los gastos administrativos para el llamado a licitación del proyecto.  _x000a_En cuanto a los costos, las modificaciones al proyecto fueron absorbidas por fondos sectoriales (y no del FNDR) del proyecto de &quot;Construcción de los 208 Departamentos&quot;  por lo que los costos no repercute en el análisis del proyecto de urbanización sino únicamente los tiempos asociados a dichas modificaciones. _x000a_Obra fue recibida &quot;Sin observaciones&quot; de acuerdo a certificado del 31/07/2017 del Director técnico de obras de SERVIU._x000a_Proyecto entró en operaciones el 30.09.2017.-"/>
    <s v="MARCELA LARRAVIDE"/>
    <s v="SEREMI DE DESARROLLO SOCIAL REGION DE MAGALLANES Y ANTARTICA CHILENA"/>
    <s v="FERNANDA MATURANA DIAZ"/>
    <s v="DEPARTAMENTO DE ESTUDIOS - MDS"/>
  </r>
  <r>
    <s v="30135078-0"/>
    <s v="REPOSICION PLAZA DE ARMAS DE CHAITÉN"/>
    <x v="6"/>
    <x v="6"/>
    <s v="PALENA"/>
    <s v="CHAITEN"/>
    <s v="10 - REGION DE LOS LAGOS"/>
    <x v="4"/>
    <x v="4"/>
    <x v="44"/>
    <x v="1"/>
    <x v="1"/>
    <s v="GOBIERNO REGIONAL - REGION DE LOS LAGOS"/>
    <s v="GOBIERNO REGIONAL"/>
    <s v="GOBIERNO REGIONAL"/>
    <s v="FINALIZADO"/>
    <x v="1"/>
    <s v="DISEÑO"/>
    <s v="EL PROYECTO  TIENE COMO OBJETIVO OTORGAR A LA COMUNIDAD DE CHAITÉN Y SUS VISITANTES UN  ESPACIO PÚBLICO PERTINENTE CON SU CONTEXTO Y RESCATANDO LA IDENTIDAD DEL LUGAR, DADO QUE LA PLAZA QUEDÓ INHABITABLE POR LOS EFECTOS DE LA ERUPCIÓN DEL VOLCÁN EL AÑO 2008."/>
    <s v="DURANTE ESTA ETAPA SE EJECUTARÁN LAS OBRAS CIVILES DE LA PLAZA DE CHAITÉN, CON PARTIDAS CORRESPONDIENTES A: 4471 M2 DE VEREDAS; 7404 M2 DE PAISAJISMO Y ARBORIZACIÓN; 430UN DE LUMINARIAS CONSIDERNADO EL SOTERRAMIENTO DEL CABLEADO DE ELECTRIFICACIÓN; 148 M2 DE CUBIERTAS (CUBIERTA CENTRAL PARA EVENTOS, CUBIERTA EN EL ÁREA DE JUEGOS DE NIÑOS, CUBIERTA CIVICA Y  CUBIERTA SOBRE PUNTO DE INFORMACIÓN TURÍSTICA); 9 UN BASUREROS DE TIPO PLAN PALENA Y SEÑALÉTICA TURÍSTICA. EL PROYECTO TAMBIEN INTEGRA EL MEJORAMIENTO DEL MONUMENTO A LOS DERECHOS HUMANOS EXISTENTE EN LA PLAZA, EMBLEMAS PATRIOS, UNA ESCULTURA ALUSIVA A LA IDENTIDAD LOCAL DE CHAITEN Y UN RECORRIDO HISTÓRICO EMPLAZADO EN EL EJE CENTRAL DE LA PLAZA."/>
    <n v="7182"/>
    <s v="PLAN ZONAS EXTREMAS"/>
    <s v=" "/>
    <s v=" "/>
    <n v="8"/>
    <n v="0"/>
    <s v="La obra no presentó gastos por concepto de Consultorías."/>
    <n v="-100"/>
    <m/>
    <m/>
    <m/>
    <m/>
    <m/>
    <m/>
    <s v=""/>
    <m/>
    <m/>
    <m/>
    <m/>
    <m/>
    <n v="6"/>
    <n v="0"/>
    <s v="La obra registró un solo pago por concepto de gastos administrativos por M$2.092, los cuales fueron ejecutados con fecha 23.12.2016"/>
    <n v="-100"/>
    <n v="10"/>
    <n v="19"/>
    <s v="La obra fue contratada mediante Resolución N°27 del 14.11.2016 por un monto total de M$960.000 con financiamiento compartido, siendo presupuesto MINVU M$550.861 y presupuesto FNDR M$409.139, con un plazo inicial de 330 días corridos._x000a__x000a_Mediante Resolución Exenta N°3349 del 01.12.2017 se amplía el plazo de la obra en 120 días corridos, con motivo de realizar obras  para restaurar el Memorial de Derechos Humanos existente en el lugar de las obras, la instalación pavimentos de piedra laja, obras de entubamiento de aguas lluvias y traslado de postes de alumbrado._x000a__x000a_Mediante Resolución Exenta N°1450 del 19.04.2018 se amplía el plazo en 60 días corridos, debido a modificaciones de obras y solicitud de recursos en trámite ante el Gobierno Regional y en espera del resultado de las gestiones ante el GORE._x000a__x000a_Mediante Resolución Exenta N°2540 del 30.07.2018 se amplía el plazo de la obra en 67 días corridos, por espera a la tramitación administrativa de la modificación del monto del contrato de $127.725,979_x000a__x000a_El total del plazo incluida las ampliaciones corresponde a 577 días corridos, siendo su fecha de término contractual el 30.07.2018_x000a__x000a_Mediante resolución Exenta N°2540 del 30.07.2018 se sanciona aumento de monto de la obra por un total de M$127.725,979 quedando el monto total de la obra en M$1.087.725,979. _x000a__x000a_Los recursos por mayor monto del contrato de M$127.725,979 fueron con financiamiento del Gobierno Regional, cuyos recursos por M$127.726 fueron aprobados mediante Certificado N°87 del 26.04.2018 del Consejo Regional de Los Lagos e informado al Serviu mediante Ord.N°1230 del 04.05.2018."/>
    <n v="89.999999999999986"/>
    <s v="Variación del 50% al 100%"/>
    <n v="3"/>
    <n v="247"/>
    <m/>
    <m/>
    <m/>
    <m/>
    <m/>
    <m/>
    <m/>
    <m/>
    <m/>
    <m/>
    <m/>
    <m/>
    <n v="8"/>
    <n v="8"/>
    <n v="19"/>
    <n v="20"/>
    <n v="1"/>
    <s v="Mediante Resolución Exenta N°3349 del 01.12.2017 se amplía el plazo de la obra en 120 días corridos, con motivo de realizar obras  para restaurar el Memorial de Derechos Humanos existente en el lugar de las obras, la instalación pavimentos de piedra laja, obras de entubamiento de aguas lluvias y traslado de postes de alumbrado._x000a__x000a_Mediante Resolución Exenta N°1450 del 19.04.2018 se amplía el plazo en 60 días corridos, debido a modificaciones de obras y solicitud de recursos en trámite ante el Gobierno Regional y en espera del resultado de las gestiones ante el GORE._x000a__x000a_Mediante Resolución Exenta N°2540 del 30.07.2018 se amplía el plazo de la obra en 67 días corridos, por espera a la tramitación administrativa de la modificación del monto del contrato de $127.725,979_x000a__x000a_El total del plazo incluida las ampliaciones corresponde a 577 días corridos, siendo su fecha de término contractual el 30.07.2018"/>
    <n v="137.5"/>
    <n v="150"/>
    <s v="El proyecto tuvo un aumento del plazo total con respecto a los recomendado de un 137,50%. Este aumento se debe exclusivamente al ítem Obras Civiles, el cual tuvo una variación al alza de un 92.33% respecto al plazo recomendado originalmente, por aumentos de plazos que derivaron en modificaciones de contratos. El plazo original fue de 330 días, teniendo 3 aumentos que totalizan 247 días, por lo que la obra se ejecutó en un plazo de 577 días. _x000a_Se solicitaron y aprobaron mayores plazos para la ejecución debido a obras de restauración, mejoramiento   e instalación de recubrimientos peatonales y el control de napas subterráneas. Adicionalmente, hubo retrasos por la tramitación administrativa de la modificación del monto del contrato"/>
    <s v="Variación &gt; al 100%"/>
    <s v="Dos Años"/>
    <s v="30/12/2016"/>
    <n v="1087726"/>
    <n v="2092"/>
    <n v="1089818"/>
    <n v="1057186"/>
    <n v="32632"/>
    <s v="Mediante resolución Exenta N°2540 del 30.07.2018 se sanciona aumento de monto de la obra por un total de M$127.725,979 quedando el monto total de la obra en M$1.087.725,979.  La obra presentó las siguientes modificaciones de montos: M$90.695,189 por aumentos de obras; M$47.985,966  por obras extraordinarias y M$10.955,176 por disminuciones de obras, quedando un total de modificaciones del contrato de M$127.725,979. Estas modificaciones correspondieron a la necesidad de ejecutar instalación de pavimento de piedra laja y obras de entubamiento  de aguas lluvias principalmente. Estos mayores recursos fueron financiados por el Gobierno Regional._x000a__x000a_Los montos ingresados al BIP por Serviu regional de Los Lagos fue de M$550.861 correspondientes a recursos del Sector._x000a__x000a_Se indican fechas y montos de pagos recursos del Sector:_x000a_30.03.2017 M$60.000; 26.04.2017 M$60.000; 25.05.2017 M$60.000; 30.06.2017 M$60.000; 26.07.2017 M$60.000; 29.09.2017 M$60.000; 19.10.2017 M$60.000; 29.11.2017 M$60.000; 21.12.2017 M$70.861. "/>
    <s v="BIP &gt; SIGFE"/>
    <x v="1"/>
    <n v="12720"/>
    <n v="12300"/>
    <n v="96.698113207547166"/>
    <s v="El terreno a intervenir corresponde a 12.720 m2 y las obras a realizar en dicho terreno corresponde a un total de 12300 m2, segun detalle de la descripcion de la etapa programada."/>
    <s v="En los antecedentes de la ficha idi 2015 que da origen a la ejecución se indica erróneamente que la magnitud del proyecto seria de 12.720 m2, siendo que el valor indicado en la descripción de las obras a realizar corresponde a 12.300 m2."/>
    <x v="1"/>
    <s v="La obra fue recepcionada con fecha 30.07.2018"/>
    <s v="30/07/2018"/>
    <s v=""/>
    <s v=""/>
    <s v="SI"/>
    <s v="30/07/2018"/>
    <s v="Problemas en luminarias de piso, que ya fueron solucionados"/>
    <s v=""/>
    <x v="0"/>
    <s v="Problemas en la ejecución de las excavaciones con las napas freáticas."/>
    <s v="SANDRA BARRIA OYARZUN"/>
    <x v="9"/>
    <s v="CARLOS SEGUNDO DOUGLAS TECA"/>
    <s v="SEREMI DE DESARROLLO SOCIAL REGION DE LOS LAGOS"/>
    <s v="LOURDES VELEZ"/>
    <s v="DEPARTAMENTO DE ESTUDIOS - MDS"/>
    <s v="28/08/2015"/>
    <s v="07/12/2015"/>
    <n v="101"/>
    <s v="11/03/2016"/>
    <n v="95"/>
    <s v="01/06/2016"/>
    <n v="82"/>
    <s v="14/12/2016"/>
    <n v="196"/>
    <s v="14/12/2016"/>
    <n v="196"/>
    <s v="30/12/2016"/>
    <n v="16"/>
    <s v="01/03/2017"/>
    <n v="61"/>
    <n v="551"/>
    <n v="450"/>
    <s v="Dado que esta iniciativa se ejecuto con financiamiento compartido FNDR - SECTORIAl, se analizaran aquellos hitos relacionados con la Unidad  financiera FNDR._x000a__x000a_En el caso de la Creación de asignación presupuestaria que da origen a la ejecución; Primer gasto administrativo, Creación de asignación presupuestaria que da origen a la ejecución de Gestión Administrativa del Proyecto,  el FNDR no participa en ningún caso, dado que el aporte se genera al final de las obras civiles. "/>
    <s v="A SUMA ALZADA SIN REAJUSTE"/>
    <n v="1"/>
    <s v=""/>
    <s v=""/>
    <s v=""/>
    <s v=""/>
    <s v=""/>
    <s v=""/>
    <s v="SI"/>
    <s v="SERVICIO"/>
    <s v="La recomendacion RS original, proceso 2015, contemplaba solo el financiamiento de la fuente sectorial relacionada con el  Serviu, posteriormente y debido a una decision compartida entre el Minvu y GORE Los Lagos se decide financiar de manera compartida la ejecucion de este proyecto."/>
    <n v="9000"/>
    <n v="0"/>
    <n v="0"/>
    <n v="0"/>
    <n v="2000"/>
    <n v="923369"/>
    <n v="0"/>
    <n v="0"/>
    <n v="0"/>
    <n v="0"/>
    <n v="934369"/>
    <n v="9421"/>
    <n v="0"/>
    <n v="0"/>
    <n v="0"/>
    <n v="2092"/>
    <n v="965852"/>
    <n v="0"/>
    <n v="0"/>
    <n v="0"/>
    <n v="0"/>
    <n v="977365"/>
    <s v="Debido a que el ítem de Obras Civiles es de financiamiento compartido, se debe dejar en claro que dicho financiamiento original corresponde a la siguiente distribución:_x000a__x000a_Financiamiento Sectorial: M$ 550.861.-_x000a_Financiamiento FNDR:  M$ 409.139.-_x000a__x000a_De esta forma el total del financiamiento de las obras civiles corresponde a  M$ 960.000.000. (Moneda del contrato tramitado en año 2016)."/>
    <n v="0"/>
    <n v="0"/>
    <n v="0"/>
    <n v="0"/>
    <n v="2092"/>
    <n v="1087726"/>
    <n v="0"/>
    <n v="0"/>
    <n v="0"/>
    <n v="0"/>
    <n v="1089818"/>
    <s v="Las obras Civiles se contrataron originalmente por un monto total de M$ 960.000 dividido en M$ 550.861 SECTORIAL y M$ 409.139 de aporte F.N.D.R.   Posterior a aquello, se tremita y aprueba una modificación al contrato producto de obras extraordinarias aumentando en M$ 127.726  el monto total del contrato siendo el FNDR la fuente de financiamiento quien absorbe dicho aporte, quedando de la siguiente forma:_x000a__x000a_Financiamiento Sectorial: M$ 550.861.-_x000a_Financiamiento FNDR:  M$ 536.865.-_x000a__x000a_De esta forma el total del financiamiento de las obras civiles corresponde a  M$ 1.087.726."/>
    <n v="0"/>
    <n v="0"/>
    <n v="0"/>
    <n v="0"/>
    <n v="2092"/>
    <n v="1087726"/>
    <n v="0"/>
    <n v="0"/>
    <n v="0"/>
    <n v="0"/>
    <n v="1089818"/>
    <s v="No se observan saldos de contrato por lo que el Gasto es equivalente al monto total contratado._x000a__x000a_El Ítem de Consultorias no fue requerido por la Unidad Técnica,   no fue contratado el profesional con cargo al ítem ya que se ocuparon los recursos humanos disponibles en la misma institución.  "/>
    <n v="32632"/>
    <x v="0"/>
    <n v="0"/>
    <n v="0"/>
    <n v="0"/>
    <n v="0"/>
    <n v="2092"/>
    <n v="1055094"/>
    <n v="0"/>
    <n v="0"/>
    <n v="0"/>
    <n v="0"/>
    <n v="1057186"/>
    <n v="0"/>
    <n v="0"/>
    <n v="0"/>
    <n v="0"/>
    <n v="2211"/>
    <n v="1069417"/>
    <n v="0"/>
    <n v="0"/>
    <n v="0"/>
    <n v="0"/>
    <n v="1071628"/>
    <s v="Debido a que el proyecto contempla financiamiento compartido, muchas veces no queda claro que normas deben cumplirse al momento de realizar la ejecución de las obras puesto que no siempre las fuentes financiera comparten las mismas Normas, procesos y tiempos. _x000a__x000a_Normalmente esto se resuelve en común acuerdo, pero no deja de ser cierto que revierte cierto grado de riesgo asociado a la coordinación de los sectores y el F.N.D.R._x000a__x000a_No obstante en la ejecución de este proyecto la coordinación fue optima y se logro llegar a buen término dentro de los plazos requeridos._x000a__x000a_Por ejemplo, las modificaciones de obras del cuya fuente de financiamiento es sectorial no requiere de acuerdo core, no obstante, las del FNDR si, por poner un ejemplo. Esto implica que los tiempos ya son distintos y requiere de un mayor grado de coordinación entre las partes."/>
    <n v="10601"/>
    <n v="0"/>
    <n v="0"/>
    <n v="0"/>
    <n v="2354"/>
    <n v="1086787"/>
    <n v="0"/>
    <n v="0"/>
    <n v="0"/>
    <n v="0"/>
    <n v="1099742"/>
    <n v="1161445"/>
    <n v="0"/>
    <n v="0"/>
    <n v="0"/>
    <n v="0"/>
    <n v="2211"/>
    <n v="1142234"/>
    <n v="0"/>
    <n v="0"/>
    <n v="0"/>
    <n v="0"/>
    <n v="1144445"/>
    <n v="0"/>
    <n v="0"/>
    <n v="0"/>
    <n v="0"/>
    <n v="2211"/>
    <n v="1102049"/>
    <n v="0"/>
    <n v="0"/>
    <n v="0"/>
    <n v="0"/>
    <n v="1104260"/>
    <n v="4.0648624859285221"/>
    <n v="0.41082362954221185"/>
    <n v="1.4043230182179123"/>
    <n v="-3.5113089750927307"/>
    <n v="-4.9236080916444607"/>
    <n v="89.777235772357727"/>
    <n v="89.597479674796745"/>
    <s v="Los montos contratados y costos reales no tuvieron una variación significativa con respecto a los montos recomendados. De la misma forma, los únicos ítems involucrados, Gastos Administrativos y Obras Civiles, tampoco tuvieron variación significativa respecto a lo recomendado. Los costos definidos en los contratos y la ficha idi y sus aumentos se encuentran debidamente ingresados y calculados, aunque la ficha idi no fue corregida en los montos solicitado y los programados, El item de consultoria no fue utilizado y no fue contratado el ITO respectivo, desarrollandose la inspeccion de obras con personal propio del Serviu._x000a_Se realizó una reevaluacion del proyecto debido a obras extraordinarias, financiadas por la fuente FNDR y que consistieron en recubrimientos peatonales y control de las napas subterraneas. La reevaluación provocó una variación de 5,61% con respecto al proyecto originalmente recomendado."/>
    <s v="Variación de 0 a +-10%"/>
    <s v="Variación de 0 a +-10%"/>
    <s v="Grande"/>
    <s v="Grande"/>
    <s v="FABRICIO PABLO CARRA PAREDES"/>
    <x v="7"/>
    <s v="CARLOS SEGUNDO DOUGLAS TECA"/>
    <s v="SEREMI DE DESARROLLO SOCIAL REGION DE LOS LAGOS"/>
    <s v="LOURDES VELEZ"/>
    <s v="DEPARTAMENTO DE ESTUDIOS - MDS"/>
    <s v="NO"/>
    <m/>
    <m/>
    <m/>
    <s v=" "/>
    <x v="1"/>
    <s v="SI"/>
    <n v="1"/>
    <n v="1099742"/>
    <n v="1161445"/>
    <n v="5.6106795957597377"/>
    <s v="Se realiza la reevaluacion del proyecto debido a obras extraordinarias, financiadas por la fuente FNDR y que consistieron en recubrimientos peatonales y control de las napas subterraneas. La reevaluación provocó una variación de 5,61% con respecto al proyecto originalmente recomendado. "/>
    <x v="1"/>
    <s v="COSTO ANUAL EQUIVALENTE"/>
    <n v="98656"/>
    <n v="125907"/>
    <n v="27.622242945183274"/>
    <x v="2"/>
    <s v=""/>
    <m/>
    <m/>
    <m/>
    <s v="El indicador ingresado y el valor indicado no son concordantes, se indico el indicador de resultados VAC y el valor correspondia al indicador CAE._x000a_el indicador que corresponde es el CAE y su valor original era de  M$98.656.-  el cual fue corregido debido a la reevaluacion efectuada por CAE 125.907.- _x000a_En la ficha idi 2018 se indica erroneamente el indicador VAC y debe indicar el CAE de acuerdo a lo indicado anteriormente."/>
    <x v="1"/>
    <s v="El proyecto se ejecuta en un plazo significativamente superior al estipulado originalmente, debido exclusivamente a modificaciones en los plazos producto de la realización de obras  para restaurar el Memorial de Derechos Humanos existente en el lugar de las obras, la instalación pavimentos de piedra laja, obras de entubamiento de aguas lluvias y traslado de postes de alumbrado, modificaciones de obras y solicitud de recursos en trámite ante el Gobierno Regional y en espera del resultado de las gestiones ante el GORE. El plazo total del proyecto fue de 577 días. _x000a_En relación a los costos, la iniciativa tuvo un aumento de estos debido al aumento de obras ya mencionados, derivando en una reevaluación por un monto de M$ 127.726. Este aumento fue cancelado por el FNDR. Finalmente, los costos no tuvieron variación significativa en relación lo recomendado originalmente. _x000a_Con respecto a la magnitud del proyecto, en los antecedentes de la ficha IDI 2015 que da origen a la ejecución se indica erróneamente que la magnitud del proyecto seria de 12.720 m2, siendo que el valor indicado en la descripción de las obras a realizar corresponde a 12.300 m2._x000a__x000a_En general, el proyecto se desarrollo de manera continua, salvo una reevaluacion menor asociada al mejoramiento de la solución propuesta y al manejo que se debió realizar debido de las napas freaticas presentes en la obra._x000a_Se cambio la estructura de financiamiento de Sectorial a compartido Sectorial- Fndr con el concurso financiero de las partes y donde se comenta que dadas las distintas normativas asociada ala ejecución de obras  y al estar sujeto el aumento de obras a la fuente FNDR se produjeron algunos retrasos asociados a las autorizaciones que debe efectuar el CORE por aumentos de costos de las obras."/>
    <s v="BERNARDA GALLARDO OLIVIERI"/>
    <s v="SEREMI DE DESARROLLO SOCIAL REGION DE LOS LAGOS"/>
    <s v="LOURDES VELEZ"/>
    <s v="DEPARTAMENTO DE ESTUDIOS - MDS"/>
  </r>
  <r>
    <s v="30181074-0"/>
    <s v="CONSTRUCCION APR HUELLANTO Y 6° FAJA DE GORBEA Y MANHUE DE LONCOCHE"/>
    <x v="5"/>
    <x v="5"/>
    <s v="CAUTIN"/>
    <s v="GORBEA"/>
    <s v="9 - REGION DE LA ARAUCANIA"/>
    <x v="0"/>
    <x v="0"/>
    <x v="0"/>
    <x v="0"/>
    <x v="0"/>
    <s v="AGUA POTABLE RURAL"/>
    <s v="MINISTERIO DE OBRAS PUBLICAS"/>
    <s v="MINISTERIO"/>
    <s v="FINALIZADO"/>
    <x v="0"/>
    <s v="PERFIL"/>
    <s v="EL SECTOR DE HUELLANTO, NO CUENTA CON UN SISTEMA DE PRODUCCIÓN DE AGUA POTABLE. DEBIDO A QUE LAS AGUAS CAPTADAS DE ESTAS FUENTES NO PRESENTAN NINGÚN TIPO DE TRATAMIENTO POSTERIOR, LAS POSIBILIDADES DE CONTAMINACIÓN QUÍMICA Y BACTERIOLÓGICA SE HACEN RECURRENTES, EXISTIENDO UN RIESGO DE ENFERMEDADES. "/>
    <s v="1._x0009_HABILITACIÓN SISTEMA CAPTACIÓN SUBTERRÁNEA PROVENIENTE DE SONDAJE EXISTENTE EN COORDENADAS UTM (WGS-84): N: 5.661,631 Y E: 719.974. INCLUYE PLANTA ELEVADORA, URBANIZACIÓN Y CIERROS RECINTO. CASETA CONTROL-COMANDO DE 9,8 M2, ESTRUCTURA H.A., ALBAÑILERÍA LADRILLO ESTUCADO Y CUBIERTA FE GALVANIZADO _x000a_2._x0009_CONSTRUCCIÓN 9.032  RED IMPULSIÓN;_x000a_2.1._x0009_EN HDPE PE-100, PN-16, DIÁMETRO 110 MM, 1.596 M Y EN PN-10, 1.043 M DE 110 MM DE DIÁMETRO Y 376 M EN DIÁMETRO 50 MM._x000a_2.2._x0009_EN ACERO SCH 40, DE 4 PULG DE DIÁMETRO 6.017 M._x000a_3._x0009_CONSTRUCCIÓN SALA TRATAMIENTO-CONTROL-BODEGA-BAÑO OPERADOR, DE 19,6 M2, ESTRUCTURA H.A., ALBAÑILERÍA LADRILLO ESTUCADO Y CUBIERTA FE GALVANIZADO. SUMINISTRO E INSTALACIÓN EQUIPOS E INTERCONEXIONES HIDRÁULICAS. INCLUYE CIERROS Y URBANIZACIÓN RECINTO._x000a_4._x0009_INSTALACIÓN ESTANQUE REGULACIÓN METÁLICO DE 75 M³, SOBRE TORRE METÁLICA DE 20 M DE ALTURA E INTERCONEXIONES HIDRÁULICAS._x000a_5._x0009_CONSTRUCCIÓN RED MATRIZ EN HDPE PE 100 PN 10:_x000a_5.1._x0009_DE DIÁMETRO 75 MM, 27.381 M._x000a_5.2._x0009_DE DIÁMETRO 90 MM, 2.681 M._x000a_5.3._x0009_DE DIÁMETRO 110 MM, 4.078 M._x000a_5.4._x0009_ACUARTELAMIENTO DE REDES EN 19 ZONAS_x000a_5.5._x0009_INSTALACIÓN ESTANQUE 2.000 LT SOBRE TORRE METÁLICA._x000a_6._x0009_INSTALACIÓN DE 241 ARRANQUES DOMICILIARIOS. INCLUYE FUENTÓN CON ATRIL METÁLICO._x000a_7._x0009_INSTALACIONES ELÉCTRICAS PARA SISTEMAS DE IMPULSIÓN, CONTROL Y ALUMBRADO. _x000a_8._x0009_DESINFECCIÓN, PRUEBAS DE CONJUNTO, PUESTA EN OPERACIÓN. ADIESTRAMIENTO OPERADOR, HERRAMIENTAS Y MATERIALES ADICIONALES._x000a_9._x0009_RESOLUCIÓN SANITARIA FAVORABLE, DEL SERVICIO DE SALUD, PARA OPERACIÓN DEL SERVICIO. "/>
    <n v="0"/>
    <s v="AGUA POTABLE RURAL"/>
    <s v=" "/>
    <s v=" "/>
    <n v="14"/>
    <n v="17"/>
    <s v="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7/19.06.2017, Tuvo aumento, según Resolución DOH IX Región N°1077/30.05.2018. Asesoría está directamente relacionada con con el monto y duración de cada contrato de obras, incluidas sus modificaciones."/>
    <n v="21.42857142857142"/>
    <m/>
    <m/>
    <m/>
    <m/>
    <m/>
    <m/>
    <s v=""/>
    <m/>
    <m/>
    <m/>
    <m/>
    <m/>
    <m/>
    <m/>
    <m/>
    <m/>
    <n v="14"/>
    <n v="17"/>
    <s v="El contrato se adjudicó por Res DOH IX Región N°1058/16.05.2017, con un plazo contractual de 360 días corridos. Tuvo aumento de plazo, según Resolución DOH IX Región N°816/02.05.2018 por 150 días corridos, esto con el fin de materializar aumento de arranques y sus obras anexas."/>
    <n v="21.42857142857142"/>
    <s v="Variación de 0 a 30%"/>
    <n v="1"/>
    <n v="150"/>
    <m/>
    <m/>
    <m/>
    <m/>
    <m/>
    <m/>
    <m/>
    <m/>
    <m/>
    <m/>
    <m/>
    <m/>
    <n v="14"/>
    <n v="14"/>
    <n v="17"/>
    <n v="17"/>
    <n v="0"/>
    <s v="No hubo tiempos muertos en la materialización del contrato."/>
    <n v="21.42857142857142"/>
    <n v="21.42857142857142"/>
    <s v="El. proyecto tuvo un aumento de contrato, que implica un aumento de plazo  de 14 meses a 17 meses, aumentando el plazo total en un 21.43% respecto al plazo recomendado. _x000a_El contrato se adjudicó con un plazo contractual de 360 días corridos. Tuvo aumento de plazo por 150 días corridos, esto con el fin de materializar aumento de arranques y sus obras anexas._x000a_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y tuvo un aumento. Asesoría está directamente relacionada con con el monto y duración de cada contrato de obras, incluidas sus modificaciones."/>
    <s v="Variación de 0 a 30%"/>
    <s v="Dos Años"/>
    <s v="23/05/2017"/>
    <n v="2266498"/>
    <n v="0"/>
    <n v="2266498"/>
    <n v="2008389"/>
    <n v="258109"/>
    <s v="Contrato de Obras:_x000a_El contrato se adjudicó por Res DOH IX Región N°1058/16.05.2017, con un plazo contractual de 360 días corridos y un monto de M$1.694.7623. Contrato aumento de plazo, según Resolución DOH IX Región N°816/02.05.2018 por 150 días corridos y un monto de M$284.711. _x000a_Todo fue con recursos sectoriales Mop, Item 31._x000a_Contrato de Asesorías:_x000a_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7/19.06.2017. El monto original contratado para Asesorías fue de M$245.741_x000a_Tuvo aumento, según Resolución DOH IX Región N°1077/30.05.2018. Contrato por aumento monto M$41.283 _x000a_Asesoría está directamente relacionada con con el monto y duración de cada contrato de obras, incluidas sus modificaciones._x000a_Todo fue con recursos sectoriales Mop, Item 31."/>
    <s v="BIP &gt; SIGFE"/>
    <x v="0"/>
    <n v="241"/>
    <n v="294"/>
    <n v="121.99170124481329"/>
    <s v="En contrato de obras, existió aumento de plazo, según Resolución DOH IX Región N°816/02.05.2018 por 150 días corridos, esto con el fin de materializar aumento de 53 arranques y sus obras anexas._x000a_En contrato de asesoría, existió aumento, según Resolución DOH IX Región N°1077/30.05.2018. 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
    <s v="Existió un aumento de contrato para incluir 53 viviendas, que fueron incluidas antes de aprobado el proyecto."/>
    <x v="0"/>
    <s v="No hubo."/>
    <s v="27/03/2019"/>
    <s v="No hay."/>
    <s v=""/>
    <s v="SI"/>
    <s v="04/12/2018"/>
    <s v="El sistema funciona sin problemas."/>
    <s v=""/>
    <x v="0"/>
    <s v=""/>
    <s v="ALEX CATALAN SCHULZ"/>
    <x v="133"/>
    <s v="PAULA MARCELA CONCHA ALBERTI"/>
    <s v="SEREMI DE DESARROLLO SOCIAL REGION DE LA ARAUCANIA"/>
    <s v="LOURDES VELEZ"/>
    <s v="DEPARTAMENTO DE ESTUDIOS - MDS"/>
    <s v="06/11/2015"/>
    <s v="28/11/2016"/>
    <n v="388"/>
    <s v="27/12/2016"/>
    <n v="29"/>
    <s v="NA"/>
    <n v="0"/>
    <s v="17/05/2017"/>
    <n v="141"/>
    <s v="17/05/2017"/>
    <n v="141"/>
    <s v="23/05/2017"/>
    <n v="6"/>
    <s v="16/06/2017"/>
    <n v="24"/>
    <n v="588"/>
    <n v="200"/>
    <s v="Las diferencias se producen porque los proyectos APR, una vez obtenido el rate RS, requieren aprobación del CORE. Esto es, antes de solicitar recursos para la materialización. Producto de esto y el plazo entre la solicitud de los recursos desde la Dirección regional a la DOH NC y la obtención de un decreto totalmente tramitado, es que se da la diferencia entre el RS y la asignación presupuestaria. "/>
    <s v="A SUMA ALZADA SIN REAJUSTE"/>
    <n v="1"/>
    <s v="SI"/>
    <s v="SERVICIO"/>
    <s v=""/>
    <s v=""/>
    <s v="NO"/>
    <s v="SERVICIO"/>
    <s v="SI"/>
    <s v="SERVICIO"/>
    <s v="El proyecto presenta una etapa de pre factibilidad durante el año 2010, para determinar la fuente de abastecimiento Financiada por el FNDR y desarrollado por la DOH. . El diseño es desarrollado con recursos DOH sin pasar por el SNI, el resultado de este se postula a la etapa de ejecución financiada y desarrollado por la DOH."/>
    <n v="221727"/>
    <n v="0"/>
    <n v="0"/>
    <n v="0"/>
    <n v="0"/>
    <n v="1529146"/>
    <n v="0"/>
    <n v="0"/>
    <n v="0"/>
    <n v="0"/>
    <n v="1750873"/>
    <n v="254358"/>
    <n v="0"/>
    <n v="0"/>
    <n v="0"/>
    <n v="0"/>
    <n v="1754179"/>
    <n v="0"/>
    <n v="0"/>
    <n v="0"/>
    <n v="0"/>
    <n v="2008537"/>
    <s v="Contrato de Obras:_x000a_El contrato se adjudicó por Res DOH IX Región N°1058/16.05.2017, por un monto de M$1.694.763. Contrato aumento, según Resolución DOH IX Región N°816/02.05.2018 por M$284.711. _x000a_Monto total fue de M$1.979.474 (moneda 2018)._x000a__x000a_Contrato de Asesorías:_x000a_El contrato se adjudicó por Res DOH IX Región N°1387/19.06.2017, por un monto de M$245.741. Tuvo aumento, según Resolución DOH IX Región N°1077/30.05.2018 por M$41.283 _x000a_Monto total fue de M$287.014 (moneda 2018)._x000a_Asesoría está directamente relacionada con con el monto y duración de cada contrato de obras, incluidas sus modificaciones._x000a_Todo fue con recursos sectoriales Mop, Item 31."/>
    <n v="287014"/>
    <n v="0"/>
    <n v="0"/>
    <n v="0"/>
    <n v="0"/>
    <n v="1979474"/>
    <n v="0"/>
    <n v="0"/>
    <n v="0"/>
    <n v="0"/>
    <n v="2266488"/>
    <s v="No hubo gastos sin contrato."/>
    <n v="287024"/>
    <n v="0"/>
    <n v="0"/>
    <n v="0"/>
    <n v="0"/>
    <n v="1979474"/>
    <n v="0"/>
    <n v="0"/>
    <n v="0"/>
    <n v="0"/>
    <n v="2266498"/>
    <s v="Contrato de Obras:_x000a_El contrato se adjudicó por Res DOH IX Región N°1058/16.05.2017, con un plazo contractual de 360 días corridos y un monto de M$1.694.7623. Contrato aumento de plazo, según Resolución DOH IX Región N°816/02.05.2018 por 150 días corridos y un monto de M$284.711. _x000a_Todo fue con recursos sectoriales Mop, Item 31._x000a_Contrato de Asesorías:_x000a_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7/19.06.2017. El monto original contratado para Asesorías fue de M$245.741_x000a_Tuvo aumento, según Resolución DOH IX Región N°1077/30.05.2018. Contrato por aumento monto M$41.283 _x000a_Asesoría está directamente relacionada con con el monto y duración de cada contrato de obras, incluidas sus modificaciones._x000a_Todo fue con recursos sectoriales Mop, Item 31._x000a_Las diferencias con SIGFE tienen relación con los montos de adjudicación y las modificaciones en contrato de obras y asesorías."/>
    <n v="258109"/>
    <x v="0"/>
    <n v="254337"/>
    <n v="0"/>
    <n v="0"/>
    <n v="0"/>
    <n v="0"/>
    <n v="1754052"/>
    <n v="0"/>
    <n v="0"/>
    <n v="0"/>
    <n v="0"/>
    <n v="2008389"/>
    <n v="258327"/>
    <n v="0"/>
    <n v="0"/>
    <n v="0"/>
    <n v="0"/>
    <n v="1781568"/>
    <n v="0"/>
    <n v="0"/>
    <n v="0"/>
    <n v="0"/>
    <n v="2039895"/>
    <s v=""/>
    <n v="260971"/>
    <n v="0"/>
    <n v="0"/>
    <n v="0"/>
    <n v="0"/>
    <n v="1799789"/>
    <n v="0"/>
    <n v="0"/>
    <n v="0"/>
    <n v="0"/>
    <n v="2060760"/>
    <n v="0"/>
    <n v="294530"/>
    <n v="0"/>
    <n v="0"/>
    <n v="0"/>
    <n v="0"/>
    <n v="2030455"/>
    <n v="0"/>
    <n v="0"/>
    <n v="0"/>
    <n v="0"/>
    <n v="2324985"/>
    <n v="291015"/>
    <n v="0"/>
    <n v="0"/>
    <n v="0"/>
    <n v="0"/>
    <n v="2006991"/>
    <n v="0"/>
    <n v="0"/>
    <n v="0"/>
    <n v="0"/>
    <n v="2298006"/>
    <n v="12.821725965177899"/>
    <n v="11.512548768415542"/>
    <n v="11.512571751466428"/>
    <n v="-1.1603945831908602"/>
    <m/>
    <n v="7816.3469387755104"/>
    <n v="6826.5"/>
    <s v="Los montos contratados y costos reales del proyecto tuvieron aumentos en relación a los montos recomendados de 12.82% y 11.51% respectivamente.  El contrato de obras civiles se adjudicó con un plazo contractual de 360 días corridos y un monto de M$1.694.7623. Este contrato se aumento por un monto de M$284.711. _x000a_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7/19.06.2017. El monto original contratado para Asesorías fue de M$245.741_x000a_Tuvo aumento, según Resolución DOH IX Región N°1077/30.05.2018. Contrato por aumento monto M$41.283 _x000a_Asesoría está directamente relacionada con con el monto y duración de cada contrato de obras, incluidas sus modificaciones._x000a_El proyecto presenta un aumento de contrato por un 16,8 % respecto al monto contratado  , pero un 7.4% respecto al monto recomendado en moneda año 2018 , el proyecto no presenta solicitud de re- análisis  al SNI.  El aumento se debió a un aumento de beneficiarios 53 viviendas._x000a_El proyecto no tuvo reevaluación. "/>
    <s v="Variación del 10% al 20%"/>
    <s v="Variación del 10% al 20%"/>
    <s v="Grande"/>
    <s v="Grande"/>
    <s v="ALEX CATALAN SCHULZ"/>
    <x v="29"/>
    <s v="PAULA MARCELA CONCHA ALBERTI"/>
    <s v="SEREMI DE DESARROLLO SOCIAL REGION DE LA ARAUCANIA"/>
    <s v="LOURDES VELEZ"/>
    <s v="DEPARTAMENTO DE ESTUDIOS - MDS"/>
    <s v="SI"/>
    <n v="2060734"/>
    <n v="325994"/>
    <n v="15.819314865479969"/>
    <s v="El contrato se adjudicó por Res DOH IX Región N°1058/16.05.2017, con un plazo contractual de 360 días corridos y un monto de M$1.694.7623. Contrato aumento de plazo, según Resolución DOH IX Región N°816/02.05.2018 por 150 días corridos y un monto de M$284.711. _x000a_Todo fue con recursos sectoriales Mop, Item 31._x000a_Contrato de Asesorías:_x000a_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7/19.06.2017. El monto original contratado para Asesorías fue de M$245.741_x000a_Tuvo aumento, según Resolución DOH IX Región N°1077/30.05.2018. Contrato por aumento monto M$41.283 _x000a_Asesoría está directamente relacionada con con el monto y duración de cada contrato de obras, incluidas sus modificaciones._x000a_Todo fue con recursos sectoriales Mop, Item 31."/>
    <x v="0"/>
    <s v="NO"/>
    <m/>
    <m/>
    <m/>
    <m/>
    <s v="El proyecto presenta un aumento de contrato por un 16,8 % respecto al monto contratado  , pero un 7.4% respecto al monto recomendado en moneda año 2018 , el proyecto no presenta solicitud de re- análisis  al SNI. _x000a_El aumento se debió a un aumento de beneficiarios 53 viviendas."/>
    <x v="0"/>
    <s v="COSTO ANUAL EQUIVALENTE"/>
    <n v="114312"/>
    <n v="114312"/>
    <n v="0"/>
    <x v="1"/>
    <s v=""/>
    <m/>
    <m/>
    <m/>
    <s v="El proyecto no paso por Re evaluación manteniendo su indicador."/>
    <x v="1"/>
    <s v="El proyecto se ejecutó en un plazo total de 17 meses, un 21.43%sobre el plazo originalmente recomendado. Esta variación se debe a que el contrato de obras civiles tuvo un aumento de plazo por 150 días corridos, esto con el fin de materializar aumento de arranques y sus obras anexas._x000a_En relación a los costos, estos fueron levemente superiores a los recomendados. El proyecto presentó un aumento de contrato por un 16,8 % respecto al monto contratado  , pero un 7.4% respecto al monto recomendado en moneda año 2018 , el proyecto no presenta solicitud de re- análisis  al SNI.  El aumento se debió a un aumento de beneficiarios 53 viviendas._x000a_El proyecto no tuvo reevaluación. _x000a_La magnitud, como se señaló, se vió aumentada en 53 beneficiarios, totalizando 294 nuevos arranques."/>
    <s v="PAULA MARCELA CONCHA ALBERTI"/>
    <s v="SEREMI DE DESARROLLO SOCIAL REGION DE LA ARAUCANIA"/>
    <s v="LOURDES VELEZ"/>
    <s v="DEPARTAMENTO DE ESTUDIOS - MDS"/>
  </r>
  <r>
    <s v="30400185-0"/>
    <s v="MEJORAMIENTO AV. ALESSANDRI Y TRAMO CALLE J. PAULINO FLORES, QUILLÓN"/>
    <x v="8"/>
    <x v="8"/>
    <s v="DIGUILLIN"/>
    <s v="QUILLON - REGION DE ÑUBLE"/>
    <s v="16 - REGION DE ÑUBLE"/>
    <x v="7"/>
    <x v="7"/>
    <x v="11"/>
    <x v="1"/>
    <x v="1"/>
    <s v="GOBIERNO REGIONAL - REGION DEL BIO BIO"/>
    <s v="GOBIERNO REGIONAL"/>
    <s v="GOBIERNO REGIONAL"/>
    <s v="FINALIZADO"/>
    <x v="2"/>
    <s v="PERFIL"/>
    <s v="EL OBJETIVO PRINCIPAL, ES MEJORAR LA CONDICIÓN ACTUAL DE AV. ALESSANDRI Y CALLE JUAN PAULINO FLORES, VÍAS EXISTENTES DE ACCESO HACIA EL BALNEARIO &quot;LAGUNA AVENDAÑO&quot; Y QUE AÚN SON DE TIERRA,_x000a_CAUSANDO ANEGAMIENTOS Y DAÑOS A VEHÍCULOS EN INVIERNO Y ALTO GRADO DE POLUCIÓN EN TEMPORADA ESTIVAL."/>
    <s v="EL PROYECTO CONTEMPLA:_x000a__x000a_EXCAVACIÓN, NIVELACIÓN, COMPACTACIÓN, ESTABILIZACIÓN Y POSTERIOR PAVIMENTACIÓN DE 1.152 METROS LINEALES DE CALZADA DE 8 METROS DE ANCHO, EN CARPETA DE CONCRETO ASFÁLTICA DE ESPESOR E: 0.09 M, BASE Y GEOTEXTIL SEGÚN PROYECTO DE INGENIERÍA ÑU-2270 DE FECHA JULIO 2015 APROBADO POR SERVIU REGIÓN DEL BÍO BÍO._x000a__x000a_INCLUYE SOLUCIÓN DE AGUAS LLUVIAS BASADA EN EL ESCURRIMIENTO GRAVITACIONAL, RESPETANDO LAS TOLERANCIAS DE PENDIENTES MÍNIMAS EXIGIDAS, DONDE LOS ESCURRIMIENTOS INTERIORES SE CONECTAN A LAS SOLUCIONES DEL TERRENO._x000a__x000a_TAMBIÉN CONTEMPLA LA CONSTRUCCIÓN (REPOSICIÓN) DE ACERAS DE HV E: 0.07M CON BASE ESTABILIZADA E:0.08M, EN EL TOTAL DEL TRAMO A INTERVENIR POR AMBOS COSTADOS, UNA CICLOVIA DE HCV DE E:0.10 M CON BASE ESTABILIZADA DE E: 0.1 M,  EN EL COSTADO PONIENTE DE LA CALZADA LA CUAL SE CONECTARÁ CON LA EXISTENTE NE LA RUTA 148 Y CALLE JUAN PAULINO FLORES._x000a_SOLERAS TIPO A PARA CONFORMACIÓN DE LA CALZADA, ILUMINACIÓN (MOVIMIENTO DE POSTES) Y PAISAJISMO SEGÚN PROYECTO EN ARMONÍA CON EL DISEÑO QUE POSEE EL PROYECTO DE MEJORAMIENTO DE CALLE J.P. FLORES._x000a__x000a_EN LA SOLUCIÓN SE HA PLANTEADO DEJAR FRANJAS SIN PAVIMENTAR DE MÍNIMO 2 METROS ENTRE VEREDA Y CALZADA (SOLERAS) PARA QUE EN UN FUTURO SE PUEDAN EJECUTAR LAS REDES DE ALCANTARILLADO SIN LA NECESIDAD DE INTERVENIR LA PAVIMENTACIÓN DEL PRESENTE PROYECTO."/>
    <n v="16652"/>
    <s v="VIALIDAD INTERMEDIA"/>
    <s v=" "/>
    <s v=" "/>
    <m/>
    <m/>
    <m/>
    <m/>
    <m/>
    <m/>
    <m/>
    <m/>
    <m/>
    <m/>
    <s v=""/>
    <m/>
    <m/>
    <m/>
    <m/>
    <m/>
    <m/>
    <m/>
    <m/>
    <m/>
    <n v="10"/>
    <n v="6"/>
    <s v="Aumento de plazo fue requerido por la empresa en carta CO 020-2017 con fecha 15.12.2017 argumentando problemas de paralización de obras producto de existencia de canal de regadío  subterráneo, ademas de solicitud de aumento de obras y obras extraordinarias que debía autorizar el Gobierno Regional.  _x000a_Lo anterior se aprueba por decreto alcaldicio N° 4363 de fecha 19.12.2017 "/>
    <n v="-40"/>
    <s v="Variación de -50% al -30%"/>
    <n v="1"/>
    <n v="45"/>
    <m/>
    <m/>
    <m/>
    <m/>
    <m/>
    <m/>
    <m/>
    <m/>
    <m/>
    <m/>
    <m/>
    <m/>
    <n v="10"/>
    <n v="10"/>
    <n v="6"/>
    <n v="6"/>
    <n v="0"/>
    <s v="Aumento de plazo fue requerido por la empresa en carta CO 020-2017 con fecha 15.12.2017 argumentando problemas de paralización de obras producto de existencia de canal de regadío  subterráneo, ademas de solicitud de aumento de obras y obras extraordinarias que debía autorizar el Gobierno Regional.  _x000a_Lo anterior se aprueba por decreto alcaldicio N° 4363 de fecha 19.12.2017"/>
    <n v="-40"/>
    <n v="-40"/>
    <s v="El proyecto fue ejecutado en un plazo de total de 6 meses, un 40% menos del plazo originalmente recomendado. A pesar de que existió un  aumento de plazo, el cual fue requerido por la empresa argumentando problemas de paralización de obras producto de existencia de canal de regadío  subterráneo, ademas de solicitud de aumento de obras y obras extraordinarias que debía autorizar el Gobierno Regional, la obra se ejecutó en un plazo inferior al estipulado. _x000a_En conclusión, el proyecto cumple con lo establecido , a pesar del margen mal programado."/>
    <s v="Variación de -50% al -30%"/>
    <s v="Un año"/>
    <s v="24/08/2017"/>
    <n v="985406"/>
    <n v="0"/>
    <n v="985406"/>
    <n v="985406"/>
    <n v="0"/>
    <s v="Contrato ejecución de obras N°1: fecha 09.08.2017 por un monto de $968.900.843 pagados con fondos FNDR_x000a_Contrato por aumento de obras N°2: fecha 18.01.2018 por un monto de 16.504.792 pagados con fondos FNDR."/>
    <s v="BIP = SIGFE"/>
    <x v="1"/>
    <n v="1152"/>
    <n v="1152"/>
    <n v="100"/>
    <s v="Los aumentos de obras extraordinarias no modificaron la magnitud principal de proyecto. la modificación consistió en  obras extraordinarias,  rebajes de acera accesibilidad universal; construcción de mamposteria H:0.5 m de 83 ml y muretes de soleras tipo A en 133 ml según contrato de fecha 18 de enero de 2018 y aprobado por  ordinario N°4460 de fecha 28.12.2017 emitido por Gobierno Regional Bío Bío. "/>
    <s v="Se proyecta de manera correcta la iniciativa."/>
    <x v="2"/>
    <s v="Se realiza recepción municipal  provisoria sin observaciones y aprobada por decreto alcaldicio N° 533 de fecha 09.02.2018.-"/>
    <s v="08/02/2018"/>
    <s v="Se realiza recepción municipal  definitiva  sin observaciones y aprobada por decreto alcaldicio N° 2324 de fecha 27.05.2019.-"/>
    <s v="16/05/2019"/>
    <s v="SI"/>
    <s v="09/02/2018"/>
    <s v="No existen situaciones que afecten el normal funcionamiento. proyecto esta 100% operativo."/>
    <s v=""/>
    <x v="0"/>
    <s v="Comunidad en general apoyo gestión de corte de transito, entendió los beneficios que tendría el proyecto para la comunidad aledaña y turística_x000a_Paralización de proyecto por encontrarse obras subterráneas de asociación de canalistas, los cuales desconocieron  la presentación del proyecto al momento de formulación.  sin embargo, este municipio en conjunto con servicios regionales demostraron que no se provocaban daños a las obras existentes de canal de regadío. Concluyendo así este proyecto de gran importancia para la comunidad. fue sólo un problema transitorio."/>
    <s v="RICARDO ANTONIO NEIRA ARIAS"/>
    <x v="134"/>
    <s v="CLAUDIO GUIÑEZ CERDA"/>
    <s v="SEREMI DE DESARROLLO SOCIAL REGION DE ÑUBLE"/>
    <s v="LOURDES VELEZ"/>
    <s v="DEPARTAMENTO DE ESTUDIOS - MDS"/>
    <s v="13/04/2016"/>
    <s v="21/12/2016"/>
    <n v="252"/>
    <s v="09/03/2017"/>
    <n v="78"/>
    <s v="NA"/>
    <n v="0"/>
    <s v="09/08/2017"/>
    <n v="153"/>
    <s v="09/08/2017"/>
    <n v="153"/>
    <s v="24/08/2017"/>
    <n v="15"/>
    <s v="31/10/2017"/>
    <n v="68"/>
    <n v="566"/>
    <n v="314"/>
    <s v="Los plazos generados entre la creación presupuestaria y y el primer gasto dicen relación con los procesos administrativos para realizar licitación pública, evaluación de propuestas, contrato,acta entrega de terreno y posterior avance de obras, lo cual se encuentra dentro de los plazos de cualquier contrato de forma optima. Cabe señalar que este proyecto en particular fue licitado al momento de recibir el convenio mandato por lo cual los plazos de gestión fueron acotados."/>
    <s v="A SUMA ALZADA SIN REAJUSTE"/>
    <n v="1"/>
    <s v=""/>
    <s v=""/>
    <s v=""/>
    <s v=""/>
    <s v=""/>
    <s v=""/>
    <s v="SI"/>
    <s v="MUNICIPIO"/>
    <s v="Postulo correctamente al proceso"/>
    <n v="0"/>
    <n v="0"/>
    <n v="0"/>
    <n v="0"/>
    <n v="0"/>
    <n v="1046282"/>
    <n v="0"/>
    <n v="0"/>
    <n v="0"/>
    <n v="0"/>
    <n v="1046282"/>
    <n v="0"/>
    <n v="0"/>
    <n v="0"/>
    <n v="0"/>
    <n v="0"/>
    <n v="1147463"/>
    <n v="0"/>
    <n v="0"/>
    <n v="0"/>
    <n v="0"/>
    <n v="1147463"/>
    <s v="Monto original y corregido que da origen a la ejecución presupuestaria corresponde a M$1.046.282"/>
    <n v="0"/>
    <n v="0"/>
    <n v="0"/>
    <n v="0"/>
    <n v="0"/>
    <n v="968901"/>
    <n v="0"/>
    <n v="0"/>
    <n v="0"/>
    <n v="0"/>
    <n v="968901"/>
    <s v="El monto del contrato corresponde a $968.900.843_x000a_Primera modificación del contrato con fecha 28.12.2017 con un incremento en el monto de $16.504.792 correspondiente a obras extraordinarias en relación a extensión de muros de mampostería y muretes de solera tipo A para contención de terrenos._x000a_Finalmente el monto del contrato termina en $985.405.635"/>
    <n v="0"/>
    <n v="0"/>
    <n v="0"/>
    <n v="0"/>
    <n v="0"/>
    <n v="985406"/>
    <n v="0"/>
    <n v="0"/>
    <n v="0"/>
    <n v="0"/>
    <n v="985406"/>
    <s v="Primer estado de pago se cursa el 31.10.2017 por un monto de $148.065.127_x000a_Se realiza modificación de contrato con fecha 28.12.2017 incrementando el contrato en un monto de $16.504.792_x000a_Segundo estado de pago se cursa con fecha 29.12.2017 por un monto de $246.188.215_x000a_Tercer estado de pago se cursa con fecha 20.02.2018 por un monto de $333.949.670_x000a_Cuarto estado de pago se cursa con fecha 29.03.2018 por un monto de $240.697.831_x000a_Finalmente el quinto estado de pago se cursa con fecha 14.05.2018 por un monto de 16.504.792_x000a_Cabe señalar que las  fechas indicadas corresponden a la fecha en que el Departamento de FNDR autoriza el pago."/>
    <n v="0"/>
    <x v="1"/>
    <n v="0"/>
    <n v="0"/>
    <n v="0"/>
    <n v="0"/>
    <n v="0"/>
    <n v="985406"/>
    <n v="0"/>
    <n v="0"/>
    <n v="0"/>
    <n v="0"/>
    <n v="985406"/>
    <n v="0"/>
    <n v="0"/>
    <n v="0"/>
    <n v="0"/>
    <n v="0"/>
    <n v="995657"/>
    <n v="0"/>
    <n v="0"/>
    <n v="0"/>
    <n v="0"/>
    <n v="995657"/>
    <s v="El proyecto en general no tuvo desviaciones importantes, el mayor plazo se debió a interferencias que se debieron realizar en los canales del sector donde existió interferencia de la asociación de canalistas, además de la modificación de contrato realizada."/>
    <n v="0"/>
    <n v="0"/>
    <n v="0"/>
    <n v="0"/>
    <n v="0"/>
    <n v="1177298"/>
    <n v="0"/>
    <n v="0"/>
    <n v="0"/>
    <n v="0"/>
    <n v="1177298"/>
    <n v="0"/>
    <n v="0"/>
    <n v="0"/>
    <n v="0"/>
    <n v="0"/>
    <n v="0"/>
    <n v="1010598"/>
    <n v="0"/>
    <n v="0"/>
    <n v="0"/>
    <n v="0"/>
    <n v="1010598"/>
    <n v="0"/>
    <n v="0"/>
    <n v="0"/>
    <n v="0"/>
    <n v="0"/>
    <n v="1000776"/>
    <n v="0"/>
    <n v="0"/>
    <n v="0"/>
    <n v="0"/>
    <n v="1000776"/>
    <n v="-14.159541594396662"/>
    <n v="-14.993824842987923"/>
    <n v="-14.993824842987923"/>
    <n v="-0.97189980585752345"/>
    <m/>
    <n v="868.72916666666663"/>
    <n v="868.72916666666663"/>
    <s v="El proyecto tuvo montos contratados y costos reales inferiores a los recomendados, con un una baja de 14,16% y 14,99% respectivamente. Estas variaciones se deben exclusivamente al ítem obras civiles, si bien el cual presentó una modificación que aumentó el valor del contrato en M$16.505, esta modificación es inferior al 10% y el monto final gastado termina siendo inferior al recomendado._x000a_El proyecto no tuvo reevalauciones."/>
    <s v="Variación entre el -10% al -20%"/>
    <s v="Variación entre el -10% al -20%"/>
    <s v="Mediano"/>
    <s v="Mediano"/>
    <s v="YESSICA  SAEZ SALAZAR"/>
    <x v="9"/>
    <s v="CLAUDIO GUIÑEZ CERDA"/>
    <s v="SEREMI DE DESARROLLO SOCIAL REGION DE ÑUBLE"/>
    <s v="LOURDES VELEZ"/>
    <s v="DEPARTAMENTO DE ESTUDIOS - MDS"/>
    <s v="SI"/>
    <n v="1177287"/>
    <n v="16505"/>
    <n v="1.4019521153295669"/>
    <s v="La modificación se realizo por obras extraordinarias consistentes en rebajes de acera accesibilidad universal y construcción de mamposteria H:0.5 m de 83 ml y muretes de soleras tipo A en 133 ml según contrato de fecha 18 de enero de 2018 y aprobado por  ordinario N°4460 de fecha 28.12.2017 emitido por Gobierno Regional Bío Bío. "/>
    <x v="0"/>
    <s v="NO"/>
    <m/>
    <m/>
    <m/>
    <m/>
    <s v="La modificación se realizo por obras extraordinarias consistentes en rebajes de acera accesibilidad universal y construcción de mamposteria H:0.5 m de 83 ml y muretes de soleras tipo A en 133 ml según contrato de fecha 18 de enero de 2018 y aprobado por  ordinario N°4460 de fecha 28.12.2017 emitido por Gobierno Regional Bío Bío. "/>
    <x v="0"/>
    <s v="VAN SOCIAL"/>
    <n v="2602625"/>
    <n v="2212492"/>
    <n v="-14.98998126891119"/>
    <x v="0"/>
    <s v=""/>
    <m/>
    <m/>
    <m/>
    <s v="El indicador económico VAN disminuye ya que los costos reales disminuyeron."/>
    <x v="1"/>
    <s v="El proyecto fue ejecutado en un plazo de total de 6 meses, un 40% menos del plazo originalmente recomendado. Si bien existieron aumentos de plazos por problemas con canal de regadío colindante a la obra y aumentos de ésta, la iniciativa se lleva a cabo en un plazo inferior a los estipulado originalmente. _x000a_En relación a los costos, estos son inferiores a los montos recomendados, aún cuando el contrato tuvo modificaciones por obras extraordinarias que aumentaron su valor. Este aumento se produce por aumento de obras por rebajes de acera para accesibilidad universal, construcción de mampostería y muretes de solera._x000a_El proyecto no tuvo reevaluación, pero una modificación inferior al 10%_x000a_La magnitud del proyecto se mantuvo invariante, construyéndose los 1152 metros cuadrados de vía estipulados originalmente. _x000a_Finalmente, y a a pesar de la variación en relación a lo proyectado, la obra se ejecutó sin mayores imprevistos. "/>
    <s v="CLAUDIO GUIÑEZ CERDA"/>
    <s v="SEREMI DE DESARROLLO SOCIAL REGION DE ÑUBLE"/>
    <s v="LOURDES VELEZ"/>
    <s v="DEPARTAMENTO DE ESTUDIOS - MDS"/>
  </r>
  <r>
    <s v="30397323-0"/>
    <s v="REPOSICION VEREDAS CALLE TORREBLANCA, SAN JAVIER"/>
    <x v="0"/>
    <x v="0"/>
    <s v="LINARES"/>
    <s v="SAN JAVIER"/>
    <s v="7 - REGION DEL MAULE"/>
    <x v="7"/>
    <x v="7"/>
    <x v="27"/>
    <x v="1"/>
    <x v="1"/>
    <s v="GOBIERNO REGIONAL - REGION DEL MAULE"/>
    <s v="GOBIERNO REGIONAL"/>
    <s v="GOBIERNO REGIONAL"/>
    <s v="FINALIZADO"/>
    <x v="1"/>
    <s v="PERFIL"/>
    <s v="EL MAL ESTADO DE LAS ÁREAS DE CIRCULACIÓN PEATONAL DE LA CALLE TORREBLANCA, ES PRODUCTO DE DISTINTOS FACTORES CLIMÁTICOS, HUMANOS Y CATÁSTROFES NATURALES LO QUE CONLLEVA A UNA DEFICIENTE_x000a_CONECTIVIDAD PARA LOS PEATONES QUE TRANSITAN POR ESTAS CALLES."/>
    <s v="EL PRESENTE PROYECTO PROPONE LA CONSERVACIÓN DE VEREDAS EN CALLE TORREBLANCA DESDE CALLE SERRANO HASTA AVENIDA CHORRILLOS, ACTUALMENTE SON DE HORMIGÓN, LA PROPUESTA INDICADA EN PROYECTO ES POR VEREDAS DE BALDOSAS MICROVIBRADAS, YA QUE SE MEJORA SIGNIFICATIVAMENTE LA DURABILIDAD Y COSTO DE MANTENCIÓN EN EL TIEMPO Y POR ENDE LA CALIDAD DE VIDA PEATONAL, DEJANDO UNA SUPERFICIE UNIFORME, NIVELADA, DURABLE Y ACORDE A LOS PAVIMENTOS DE VEREDA  QUE SE HAN REALIZADO EN OTRAS CALLES DEL CUADRANTE DEL CENTRO HISTÓRICO DE LA CIUDAD DE SAN JAVIER, LO QUE DA CONTINUIDAD AL DISEÑO DE LAS CALLES YA EJECUTADAS CON DICHA TIPOLOGÍA DE VEREDA. "/>
    <n v="0"/>
    <s v=" "/>
    <s v=" "/>
    <s v=" "/>
    <m/>
    <m/>
    <m/>
    <m/>
    <m/>
    <m/>
    <m/>
    <m/>
    <m/>
    <m/>
    <s v=""/>
    <m/>
    <m/>
    <m/>
    <m/>
    <m/>
    <n v="7"/>
    <n v="2"/>
    <s v="Con fecha 4 de julio del 2017 se hace ingreso en arcas municipales a traves de folio 2-11094 la cantidad de $500.000 pesos por concepto de gastos administrativos asociados al proyecto._x000a_El primer gasto se realizo a traves de Orden de Compras el 24-07-2017 a la empresa FACHY por un monto de $188.189, cancelando posteriormente la factura electronica N° 8932 de fecha 31 de Julio del 2017 y Cancelada con decreto de pago N° 1953 del 7 de Agosto del 2017._x000a_Posteriormente se realizo nueva compra a traves de Orden de compra de fecha 21 de Agosto del 2017 por un monto de $291.870, cancelando posteriormente las facturas N° 90, 89, 88, 87,  de fechas 6 y 7 de Septiembre del 2017 y canceladas con decreto de pago N° 2507 de 4 de Octubre del 2017._x000a_El saldo de $19.941, se realizo la devolución al gobierno regional del maule el 3 de Abril de 2019 segun decreto de pago 676."/>
    <n v="-71.428571428571431"/>
    <n v="6"/>
    <n v="6"/>
    <s v="No existen variaciones entre el plazo recomendado y el real."/>
    <n v="0"/>
    <s v="Sin variación"/>
    <s v="No hay"/>
    <s v="No hay"/>
    <m/>
    <m/>
    <m/>
    <m/>
    <m/>
    <m/>
    <m/>
    <m/>
    <m/>
    <m/>
    <m/>
    <m/>
    <n v="7"/>
    <n v="7"/>
    <n v="8"/>
    <n v="12"/>
    <n v="4"/>
    <s v="no hubo disminuciones o ampliaciones de plazo para la obra."/>
    <n v="14.285714285714279"/>
    <n v="71.428571428571416"/>
    <s v="El proyecto se ejecutó en un plazo total de 8 meses, un 14,29% sobre el plazo total originalmente recomendado y sin considerar tiempos muertos.  Las variaciones de plazo obedecen al ritmo de la ejecución de las obras civiles sin causas asociadas a problemas en el desarrollo de estas actividades._x000a_Obras civiles no presentó variación en plazos, en tanto los gastos administrativos se ejecutaron en un plazo de dos meses, un 72% menos que el plazo recomendado. "/>
    <s v="Variación del 50% al 100%"/>
    <s v="Un año"/>
    <s v="01/02/2018"/>
    <n v="320751"/>
    <n v="500"/>
    <n v="321251"/>
    <n v="303360"/>
    <n v="17891"/>
    <s v="No hubo recursos o montos extras."/>
    <s v="BIP &gt; SIGFE"/>
    <x v="1"/>
    <n v="5345"/>
    <n v="5345"/>
    <n v="100"/>
    <s v="No hubo diferencias entre la magnitud recomendada, corregida y real."/>
    <s v="Se concretaron los metros cuadrados establecidos en la ingeniería, sin variaciones."/>
    <x v="2"/>
    <s v="Con Fecha 19 de Julio la empresa constructora solicita a traves de carta la recepcion provisoria de la obra. Con fecha 07 de Agosto se levanta un acta de observaciones a la obra. Posteriormente el SERVIU emitio un certificado N°367 con recepcion de la obra. Y con fecha 25 de Octubre del 2018 se levanta un acta de recepción tecnica y un acta de recepcion provisoria, las cuales se aprobaron con Decreto Alcaldicio N° 2248 de fecha 9 de Noviembre del 2018."/>
    <s v="25/10/2018"/>
    <s v="Aún no hay recepción definitiva por encontrarse la obra dentro de las garantías de ejecución."/>
    <s v=""/>
    <s v="SI"/>
    <s v="25/10/2018"/>
    <s v=""/>
    <s v=""/>
    <x v="0"/>
    <s v=""/>
    <s v="REINALDO ESCOBAR HORMAZÁBAL"/>
    <x v="130"/>
    <s v="WALDO LOBOS"/>
    <s v="SEREMI DE DESARROLLO SOCIAL REGION DEL MAULE"/>
    <s v="LOURDES VELEZ"/>
    <s v="DEPARTAMENTO DE ESTUDIOS - MDS"/>
    <s v="29/12/2015"/>
    <s v="26/07/2016"/>
    <n v="210"/>
    <s v="24/01/2017"/>
    <n v="182"/>
    <s v="07/08/2017"/>
    <n v="195"/>
    <s v="29/12/2017"/>
    <n v="144"/>
    <s v="29/12/2017"/>
    <n v="144"/>
    <s v="01/02/2018"/>
    <n v="34"/>
    <s v="25/04/2018"/>
    <n v="83"/>
    <n v="848"/>
    <n v="638"/>
    <s v="NO EXISTEN DIFERENCIAS SUSTANCIALES"/>
    <s v="A SUMA ALZADA SIN REAJUSTE"/>
    <n v="1"/>
    <s v=""/>
    <s v=""/>
    <s v=""/>
    <s v=""/>
    <s v="NO"/>
    <s v="MUNICIPIO"/>
    <s v="SI"/>
    <s v="SERVICIO"/>
    <s v="Diseño financiado por el Municipio, etapa de ejecución financiada por el FNDR."/>
    <n v="0"/>
    <n v="0"/>
    <n v="0"/>
    <n v="0"/>
    <n v="500"/>
    <n v="310501"/>
    <n v="0"/>
    <n v="0"/>
    <n v="0"/>
    <n v="0"/>
    <n v="311001"/>
    <n v="0"/>
    <n v="0"/>
    <n v="0"/>
    <n v="0"/>
    <n v="548"/>
    <n v="340528"/>
    <n v="0"/>
    <n v="0"/>
    <n v="0"/>
    <n v="0"/>
    <n v="341076"/>
    <s v="SOLO ACTUALIZACION MONEDA"/>
    <n v="0"/>
    <n v="0"/>
    <n v="0"/>
    <n v="0"/>
    <n v="500"/>
    <n v="320751"/>
    <n v="0"/>
    <n v="0"/>
    <n v="0"/>
    <n v="0"/>
    <n v="321251"/>
    <s v="OBRA CIVIL POR $ 320.750.583.- SIN MODIFICACION"/>
    <n v="0"/>
    <n v="0"/>
    <n v="0"/>
    <n v="0"/>
    <n v="500"/>
    <n v="320751"/>
    <n v="0"/>
    <n v="0"/>
    <n v="0"/>
    <n v="0"/>
    <n v="321251"/>
    <s v="OBRAS $ 320.750.583._x000a_GASTOS ADMINISTRATIVOS $ 500.000-"/>
    <n v="17891"/>
    <x v="0"/>
    <n v="0"/>
    <n v="0"/>
    <n v="0"/>
    <n v="0"/>
    <n v="500"/>
    <n v="302860"/>
    <n v="0"/>
    <n v="0"/>
    <n v="0"/>
    <n v="0"/>
    <n v="303360"/>
    <n v="0"/>
    <n v="0"/>
    <n v="0"/>
    <n v="0"/>
    <n v="513"/>
    <n v="302860"/>
    <n v="0"/>
    <n v="0"/>
    <n v="0"/>
    <n v="0"/>
    <n v="303373"/>
    <s v="EL PROYECTO NORMALIZA Y MEJORA LAS CONDICIONES PARA EL DESPLAZAMIENTO PEATONAL INCLUYENDO ACCESIBILIDAD UNIVERSAL."/>
    <n v="0"/>
    <n v="0"/>
    <n v="0"/>
    <n v="0"/>
    <n v="562"/>
    <n v="349382"/>
    <n v="0"/>
    <n v="0"/>
    <n v="0"/>
    <n v="0"/>
    <n v="349944"/>
    <n v="0"/>
    <n v="0"/>
    <n v="0"/>
    <n v="0"/>
    <n v="0"/>
    <n v="513"/>
    <n v="329091"/>
    <n v="0"/>
    <n v="0"/>
    <n v="0"/>
    <n v="0"/>
    <n v="329604"/>
    <n v="0"/>
    <n v="0"/>
    <n v="0"/>
    <n v="0"/>
    <n v="513"/>
    <n v="320751"/>
    <n v="0"/>
    <n v="0"/>
    <n v="0"/>
    <n v="0"/>
    <n v="321264"/>
    <n v="-5.8123585487963814"/>
    <n v="-8.1955970098072868"/>
    <n v="-8.1947553108059346"/>
    <n v="-2.5303090981905529"/>
    <m/>
    <n v="60.105519176800748"/>
    <n v="60.00954162768943"/>
    <s v="El proyecto no presentó diferencias significativas de sus montos contratados y costos reales respecto a los montos recomendados.  Las pequeñas variaciones observadas son ¿ propias de ajustes en los precios entre la estimación ex ante, montos contratados y los efectivamente ejecutados._x000a_El proyecto no tuvo reevaluaciones ni modificaciones inferiores al 10%."/>
    <s v="Variación de 0 a +-10%"/>
    <s v="Variación de 0 a +-10%"/>
    <s v="Pequeño"/>
    <s v="Pequeño"/>
    <s v="FRANCISCO SALDÍA MELLA"/>
    <x v="23"/>
    <s v="WALDO LOBOS"/>
    <s v="SEREMI DE DESARROLLO SOCIAL REGION DEL MAULE"/>
    <s v="LOURDES VELEZ"/>
    <s v="DEPARTAMENTO DE ESTUDIOS - MDS"/>
    <s v="NO"/>
    <m/>
    <m/>
    <m/>
    <s v=" "/>
    <x v="1"/>
    <s v="NO"/>
    <m/>
    <m/>
    <m/>
    <m/>
    <s v="No aplica."/>
    <x v="0"/>
    <s v="VALOR ACTUALIZADO COSTOS INV. OPER. Y MANTEN."/>
    <n v="6325"/>
    <n v="5725"/>
    <n v="-9.4861660079051386"/>
    <x v="0"/>
    <s v=""/>
    <m/>
    <m/>
    <m/>
    <s v="El indicador varía aproximadamente lo mismo que varía la inversión."/>
    <x v="1"/>
    <s v="El proyecto se ejecutó con una mínima variación de sus plazos respecto al plazo total recomendado._x000a_En relación a los costos, estos tampoco tuvieron variaciones significativas y las que se observan son producto principalmente de las actualizaciones de moneda. _x000a_El proyecto no presentó reevaluaciones ni modificaciones inferiores al 10%._x000a_En cuanto a la magnitud, esta no presenta variaciones lográndose la construcción de los 5345_x0009_metros cuadrados de veredas estipulados en el diseño. _x000a_En conclusión, se presenta un proyecto sin alteraciones significativas respecto a lo recomendado satisfactoriamente."/>
    <s v="WALDO LOBOS"/>
    <s v="SEREMI DE DESARROLLO SOCIAL REGION DEL MAULE"/>
    <s v="LOURDES VELEZ"/>
    <s v="DEPARTAMENTO DE ESTUDIOS - MDS"/>
  </r>
  <r>
    <s v="30467605-0"/>
    <s v="CONSTRUCCION SISTEMA APR PORVENIR - HUALINTO, COMUNA DE RIO NEGRO"/>
    <x v="6"/>
    <x v="6"/>
    <s v="OSORNO"/>
    <s v="RIO NEGRO"/>
    <s v="10 - REGION DE LOS LAGOS"/>
    <x v="0"/>
    <x v="0"/>
    <x v="0"/>
    <x v="0"/>
    <x v="0"/>
    <s v="AGUA POTABLE RURAL"/>
    <s v="MINISTERIO DE OBRAS PUBLICAS"/>
    <s v="MINISTERIO"/>
    <s v="FINALIZADO"/>
    <x v="0"/>
    <s v="PERFIL"/>
    <s v="EL M.O.P. A TRAVES DE LA D.O.H. DESARROLLA EL PROGRAMA DE AGUA POTABLE RURAL, CON EL OBJETIVO DE SOLUCIONAR EL PROBLEMA QUE AFECTA A LAS LOCALIDADES CON DEFICIENTE ABASTECIMIENTO DE AGUA POTABLE LOGRANDO MEJORAR LA CALIDAD DE VIDA DE LOS BENEFICIARIOS Y DISMINUIR LA TASA DE ENFERMEDADES ENTERICAS."/>
    <s v="ESTA INICIATIVA CONTEMPLA LA HABILITACION DE UN POZO PROFUNDO DE 73 METROS QUE APORTA UN CAUDAL DE PRODUCCION DE 8,8 LTS/SEG, EL CUAL FUE CONSTRUIDO EL AÑO 2011 POR LA MUNICIPALIDAD DE RIO NEGRO. LAS AGUAS SERAN TRATADAS MEDIANTE INYECCION DE HIPOCLORITO DE CALCIO A TRAVES DE UN EQUIPO CLORADOR. DENTRO DE LAS OBRAS PROYECTADAS, SE CONTEMPLA PARA LA REGULACIÓN, LA CONSTRUCCIÓN DE UN ESTANQUE METALICO ELEVADO DE 10M3 Y 25 METROS DE ALTURA. ADEMAS DE UNA CASETA PARA EL SISTEMA DE TRATAMIENTO DE CLORACION Y DE LAS OBRAS ELECTRICAS. SE PROYECTA INSTALAR APROXIMADAMENTE 7,2 KM DE RED DE DISTRIBUCION QUE SERAN EN PVC DE 63 Y 75 MM DE DIAMETRO, Y LA INSTALACION DE 61 ARRANQUES DOMICILIARIOS. ESTA INICIATIVA PERMITIRÁ BENEFICIAR AL AÑO 2036 A 299 HABITANTES DEL SECTOR."/>
    <n v="305"/>
    <s v=" "/>
    <s v=" "/>
    <s v=" "/>
    <n v="7"/>
    <n v="21"/>
    <s v="El aumento de plazo va de acuerdo al contrato de la obra civil."/>
    <n v="200"/>
    <m/>
    <m/>
    <m/>
    <m/>
    <m/>
    <m/>
    <s v=""/>
    <m/>
    <m/>
    <m/>
    <m/>
    <m/>
    <m/>
    <m/>
    <m/>
    <m/>
    <n v="7"/>
    <n v="20"/>
    <s v="El aumento de plazo se debe a obras extraordinarias ejecutadas en la modificación N°1, pero la mayor cantidad de tiempo fue debido a la tardanza en la conexión por parte de SAESA._x000a_Res. DROH N°314 del 31.03.2017: Contrato original._x000a_Res. DROH N°1600 del 23.01.2018: Modificación de Contrato N°1. Obras Extraordinarias y aumento de plazo. _x000a_Res. DROH N°487 del 13.06.2018: Modificación de Contrato N°2. Paralización._x000a_Res. DROH N°521 del 25.06.2018: Modificación de Contrato N°3. Paralización._x000a_Res. DROH N°688 del 20.08.2018: Modificación de Contrato N°4. Paralización._x000a_Res. DROH N°1158 del 12.12.2018: Modificación de Contrato N°5. Paralización._x000a_Res. DROH N°538 del 29.04.2019: Modificación de Contrato N°6. Paralización._x000a_Res. DROH N°591 del 10.05.2019: Modificación de Contrato N°7. Regularización administrativa de redacción._x000a_ORD. DROH N°1005 del 23.05.2019 se indica a la U.T. de ESSAL modificar contrato por disminución de monto.Se regularizará contrato, pero no por plazo."/>
    <n v="185.71428571428572"/>
    <s v="Variación &gt; al 100%"/>
    <n v="2"/>
    <n v="390"/>
    <m/>
    <m/>
    <m/>
    <m/>
    <m/>
    <m/>
    <m/>
    <m/>
    <m/>
    <m/>
    <m/>
    <m/>
    <n v="12"/>
    <n v="12"/>
    <n v="21"/>
    <n v="21"/>
    <n v="0"/>
    <s v="Las causas son las mismas del contrato de la obra civil."/>
    <n v="75"/>
    <n v="75"/>
    <s v="EL PLAZO RECOMENDADO ORIGINALMENTE FUE DE 12 MESES. EL PLAZO REAL DE LA ETAPA DE EJECUCION  FUE DE 21 MESES. _x000a_ESTE INCREMENTO DE 9 MESES, EQUIVALENTE A UN 75% RESPECTO AL PLAZO ORIGINAL, SE EXPLICA POR SUCESIVAS MODIFICACIONES SEGUN SE INDICA A CONTINUACION:_x000a_1._x0009_EL CONTRATO ORIGINAL FUE APROBADO POR RES. DROH N°314 DEL 31.03.2017, ESTABLECIENDO UN PLAZO DE EJECUCION DE 210 DIAS CORRIDOS._x000a_2._x0009_HUBO UN AUMENTO DE PLAZO DE 120 DIAS POR OBRAS EXTRAORDINARIAS EJECUTADAS EN LA MODIFICACIÓN N°1, SEGÚN RESOLUCION N° 1600 DEL 13.01.2018.  SUMADO ESTE PLAZO AL DEL CONTRATO ORIGINAL,  ALCANZA UN TOTAL DE 330 DIAS._x000a_LUEGO SE PRESENTAN 7 MODIFICACIONES MAS RELACIONADAS CON SUCESIVAS PARALIZACIONES DEBIDO AL TIEMPO QUE  LA EMPRESA CONCESIONARIA ELECTRICA SAESA SE TOMO PARA CONECTAR EL SISTEMA._x000a_3._x0009_MODIFICACIÓN DE CONTRATO N°2 POR  PARALIZACIÓN (60 DIAS), APROBADA POR RES. DROH N°487 DEL 13.06.2018._x000a_4. MODIFICACIÓN DE CONTRATO N°3 POR PARALIZACIÓN (45 DIAS) , APROBADA .POR RES. DROH N°521 DEL 25.06.2018._x000a_5. MODIFICACION DE CONTRATO N°4 POR PARALIZACION (30 DIAS), APROBADA POR RES. DROH N°688 DEL 20.08.2018._x000a_6. MODIFICACIÓN DE CONTRATO N°5. POR PARALIZACIÓN (90 DIAS), APROBADA POR RES. DROH N°1158 DEL 12.12.2018. _x000a_7. MODIFICACIÓN DE CONTRATO N°6. POR PARALIZACIÓN (35 DIAS), APROBADA POR RES. DROH N°538 DEL 29.04.2019: _x000a_8. MODIFICACIÓN DE CONTRATO POR PARALIZACIÓN (20 DIAS). _x000a_9. MODIFICACIÓN DE CONTRATO N°7. REGULARIZACIÓN ADMINISTRATIVA DE REDACCIÓN._x000a_ORD. DROH N°1005 DEL 23.05.2019 SE INDICA A LA UNIDAD TECNICA DE ESSAL MODIFICAR CONTRATO POR DISMINUCIÓN DE MONTO.SE REGULARIZARÁ CONTRATO, PERO NO POR PLAZO. LA REGULARIZACION ES POR MONTO, RES. DROH N°591 DEL 10.05.2019: _x000a_ "/>
    <s v="Variación del 50% al 100%"/>
    <s v="Dos Años"/>
    <s v="13/04/2017"/>
    <n v="479459"/>
    <n v="0"/>
    <n v="479459"/>
    <n v="454782"/>
    <n v="24677"/>
    <s v="Res. DROH N°314 del 31.03.2017: $315.715.814 con fecha de inicio 24.03.2017 y término 19.10.2017._x000a_Res. DROH N°1600 del 23.01.2018: $418.741.756 con fecha de término 16.02.2018 y aumento de plazo por 120 días por obras extraordinarias._x000a_Res. DROH N°487 del 13.06.2018: $418.741.756 con fecha de término 01.06.2018 y aumento de plazo por 60 días y paralización por 45 días. _x000a_Res. DROH N°521 del 25.06.2018: $418.741.756 con fecha de término 16.07.2018 con paralización por 45 días. _x000a_Res. DROH N°688 del 20.08.2018: $418.741.756 con fecha de término 15.08.2018 con paralización por 30 días. _x000a_Res. DROH N°1158 del 12.12.2018: $418.741.756 con fecha de término 13.11.2018 con paralización por 90 días. _x000a_Res. DROH N°538 del 29.04.2019: $418.741.756 con fecha de término 18.12.2018 con paralización por 35 días. _x000a_Res. DROH N°591 del 10.05.2019: $418.741.756 con fecha de término 18.12.2018. Regula error de transcripción._x000a_ORD. DROH N°1005 del 23.05.2019 se indica a la U.T. de ESSAL modificar contrato por disminución de monto a $415.616.817, debido a obras no ejecutadas del contrato original. Se encuentra en proceso de regularización."/>
    <s v="BIP &gt; SIGFE"/>
    <x v="0"/>
    <n v="61"/>
    <n v="74"/>
    <n v="121.31147540983606"/>
    <s v="No existe diferencia."/>
    <s v="EL PROYECTO PRESENTA UN AUMENTO EN LA MAGNITUD DEBIDO A QUE SE INCORPORARON ARRANQUES PARA 13 NUEVOS BENEFICIARIOS, QUE SUMADOS A LOS 61 INICIALES TOTALIZAN 74, LO QUE REPRESENTAN UN INCREMENTO DE 21,3%."/>
    <x v="0"/>
    <s v="La comisión realizó observaciones de carácter menor, tales como, pinturas, reposición de válvulas, limpieza de cámaras y del ingreso del informe final. Otra observación de mayor atención se trata de una fuga en red matriz. Debido a la regularización del contrato por disminución de obras no ejecutadas, el contrato se encuentra en proceso de regularización del monto final."/>
    <s v="15/02/2019"/>
    <s v="No se ha realizado, la obra se encuentra con garantías hasta 18.12.2019. "/>
    <s v=""/>
    <s v="SI"/>
    <s v="15/02/2019"/>
    <s v="El sistema se encuentra operando de manera normal. "/>
    <s v=""/>
    <x v="0"/>
    <s v="La demora de la conexión por parte de SAESA fue un aspecto negativo dentro de la ejecución del contrato."/>
    <s v="DANIELA ISABEL VERA CARDENAS"/>
    <x v="111"/>
    <s v=" "/>
    <s v=""/>
    <s v="LOURDES VELEZ"/>
    <s v="DEPARTAMENTO DE ESTUDIOS - MDS"/>
    <s v="12/09/2016"/>
    <s v="25/11/2016"/>
    <n v="74"/>
    <s v="27/12/2016"/>
    <n v="32"/>
    <s v="NA"/>
    <n v="0"/>
    <s v="24/03/2017"/>
    <n v="87"/>
    <s v="24/03/2017"/>
    <n v="87"/>
    <s v="13/04/2017"/>
    <n v="20"/>
    <s v="25/08/2017"/>
    <n v="134"/>
    <n v="347"/>
    <n v="273"/>
    <s v="No Hay"/>
    <s v="A SUMA ALZADA SIN REAJUSTE"/>
    <n v="1"/>
    <s v=""/>
    <s v=""/>
    <s v="NO"/>
    <s v="SERVICIO"/>
    <s v="NO"/>
    <s v="SERVICIO"/>
    <s v="SI"/>
    <s v="SERVICIO"/>
    <s v="LA DIRECCION DE OBRAS HIDRAULICAS A TRAVES DEL PROGRAMA DE AGUA POTABLE RURAL DESARROLLA LAS ETAPAS DE FACTIBILIDAD, DISEÑO Y EJECUCION. _x000a_DE ESTAS ETAPAS,  SOLO LA ULTIMA ES INGRESADA AL SISTEMA NACIONAL DE INVERSIONES PARA SU ANALISIS EN EL MINISTERIO DE DESARROLLO SOCIAL.."/>
    <n v="48372"/>
    <n v="0"/>
    <n v="0"/>
    <n v="0"/>
    <n v="0"/>
    <n v="333597"/>
    <n v="0"/>
    <n v="0"/>
    <n v="0"/>
    <n v="0"/>
    <n v="381969"/>
    <n v="60718"/>
    <n v="0"/>
    <n v="0"/>
    <n v="0"/>
    <n v="0"/>
    <n v="418742"/>
    <n v="0"/>
    <n v="0"/>
    <n v="0"/>
    <n v="0"/>
    <n v="479460"/>
    <s v="No Hay"/>
    <n v="60718"/>
    <n v="0"/>
    <n v="0"/>
    <n v="0"/>
    <n v="0"/>
    <n v="418742"/>
    <n v="0"/>
    <n v="0"/>
    <n v="0"/>
    <n v="0"/>
    <n v="479460"/>
    <s v="No Hay"/>
    <n v="60717"/>
    <n v="0"/>
    <n v="0"/>
    <n v="0"/>
    <n v="0"/>
    <n v="418742"/>
    <n v="0"/>
    <n v="0"/>
    <n v="0"/>
    <n v="0"/>
    <n v="479459"/>
    <s v="Diferencia con SIGFE."/>
    <n v="24677"/>
    <x v="0"/>
    <n v="57592"/>
    <n v="0"/>
    <n v="0"/>
    <n v="0"/>
    <n v="0"/>
    <n v="397190"/>
    <n v="0"/>
    <n v="0"/>
    <n v="0"/>
    <n v="0"/>
    <n v="454782"/>
    <n v="58969"/>
    <n v="0"/>
    <n v="0"/>
    <n v="0"/>
    <n v="0"/>
    <n v="406690"/>
    <n v="0"/>
    <n v="0"/>
    <n v="0"/>
    <n v="0"/>
    <n v="465659"/>
    <s v="No Hay"/>
    <n v="62297"/>
    <n v="0"/>
    <n v="0"/>
    <n v="0"/>
    <n v="0"/>
    <n v="429630"/>
    <n v="0"/>
    <n v="0"/>
    <n v="0"/>
    <n v="0"/>
    <n v="491927"/>
    <n v="479460"/>
    <n v="62297"/>
    <n v="0"/>
    <n v="0"/>
    <n v="0"/>
    <n v="0"/>
    <n v="429630"/>
    <n v="0"/>
    <n v="0"/>
    <n v="0"/>
    <n v="0"/>
    <n v="491927"/>
    <n v="62094"/>
    <n v="0"/>
    <n v="0"/>
    <n v="0"/>
    <n v="0"/>
    <n v="428241"/>
    <n v="0"/>
    <n v="0"/>
    <n v="0"/>
    <n v="0"/>
    <n v="490335"/>
    <n v="0"/>
    <n v="-0.32362525334043157"/>
    <n v="-0.32330144542979111"/>
    <n v="-0.32362525334043157"/>
    <n v="2.2681766987861396"/>
    <n v="6626.1486486486483"/>
    <n v="5787.0405405405409"/>
    <s v="LOS MONTOS CONTRATADOS Y GASTOS REALES DE LA INICIATIVA NO PRESENTAN VARIACIONES SIGNIFICATIVAS CON RESPECTO A LOS MONTOS ORIGINALMENTE RECOMENDADOS. _x000a_UNA VEZ REEVALUADO EL PROYECTO, EL MONTO RECOMENDADO PARA EL PROCESO PRESUPUESTARIO 2018 FUE DE M$418.742 PARA OBRAS CIVILES Y M$60.717  PARA CONSULTORIAS._x000a_EL MONTO DE LAS OBRAS CIVILES FUE AJUSTADO CON UNA RESOLUCIÓN DEL AÑO 2019,  DEBIDO A QUE SE HABÍA PRODUCIDO UNA DISMINUCIÓN DEL VALOR DEL CONTRATO POR M$3.125 (EQUIVALENTE A UN 0,0074%), QUEDANDO EL MONTO FINAL DE OBRAS CIVILES EN M$415.617, LO QUE NO SE REFLEJO EN EL BIP._x000a_EN LA SOLICITUD DE FINANCIAMIENTO SE OBSERVA UN ERROR EN LOS MONTOS, EL QUE SE ATRIBUYE A LA APLICACIÓN DEL BANCO INTEGRADO DE PROYECTOS. LOS MONTOS DEL MODULO EJECUCIÓN ESTÁN CORRECTOS, SALVO POR EL AJUSTE POR DISMINUCIÓN DE CONTRATO QUE SE APROBÓ EN EL AÑO 2019 QUE NO APARECE REGISTRADA DADO QUE EL PROCESO PRESUPUESTARIO 2018 ESTA CERRADO._x000a_POR ESTA MISMA RAZÓN NO ES POSIBLE MODIFICAR LA SOLICITUD 2018 DE MANERA QUE REFLEJE EL COSTO DE LA INICIATIVA. EN LA SOLICITUD DE FINANCIAMIENTO. _x000a_RESPECTO DEL MONTO DE LAS CONSULTORIAS, DADO QUE ESTAS CORRESPONDEN AL 14,5% DEL MONTO DE LAS OBRAS CIVILES, AL INCREMENTARSE ESTAS, TAMBIÉN AUMENTA DICHA ASIGNACIÓN._x000a_EN RESUMEN, LA OBRA PRESENTA VARIACIONES EN LOS COSTOS RESPECTO AL MONTO INICIALMENTE RECOMENDADO LO QUE SE EXPLICA POR EL AUMENTO DE OBRA Y OBRA EXTRAORDINARIA EJECUTADAS PARA INCORPORAR A 13 NUEVOS BENEFICIARIOS."/>
    <s v="Variación de 0 a +-10%"/>
    <s v="Variación de 0 a +-10%"/>
    <s v="Mediano"/>
    <s v="Mediano"/>
    <s v="DANIELA ISABEL VERA CARDENAS"/>
    <x v="29"/>
    <s v=" "/>
    <s v=""/>
    <s v="LOURDES VELEZ"/>
    <s v="DEPARTAMENTO DE ESTUDIOS - MDS"/>
    <s v="NO"/>
    <m/>
    <m/>
    <m/>
    <s v=" "/>
    <x v="1"/>
    <s v="SI"/>
    <n v="1"/>
    <n v="398775"/>
    <n v="479460"/>
    <n v="20.233214218544294"/>
    <s v="EL PROYECTO FUE REEVALUADO PARA INCORPORAR 13 NUEVOS BENEFICIARIOS. CONTEMPLO  AUMENTO DE OBRAS Y OBRAS EXTRAORDINARIAS PARA CONSTRUIR 2.800 METROS ADICIONALES DE REDES, UNA PLANTA PRESURIZADORA CON SU RESPECTIVA INSTALACION ELECTRICA Y LA CONEXION DE LOS 13 NUEVOS ARRANQUES."/>
    <x v="1"/>
    <s v="VALOR ACTUALIZADO COSTOS INV. OPER. Y MANTEN."/>
    <n v="33119"/>
    <n v="32867"/>
    <n v="-0.7608925390259369"/>
    <x v="0"/>
    <s v="COSTO ANUAL EQUIVALENTE"/>
    <n v="379882"/>
    <n v="376981"/>
    <n v="-0.76365818859540635"/>
    <s v="INICIALMENTE EL PROYECTO RECOMENDADO TENIA UN VACS DE M$311.902, Y UN COSTO POR ARRANQUE DE 187 UF. _x000a_EL VAC SOCIAL AUMENTA A CONSECUENCIA DE LA REEVALUACION, ALCANZANDO A M$379.882,  SIN EMBARGO,  REALIZADA LA REBAJA EN DE LOS M$3.125 EN EL COSTO DE OBRAS CIVILES, EL VALOR FINAL ALCANZA A M$376.981.-_x000a_SI BIEN AUMENTA EL VACS RESPECTO DE LO ORIGINALMENTE APROBADO, ESTA VARIACION OBEDECE AL AUMENTO EN EL COSTO DE INVERSION POR EL AUMENTO DE MAGNITUD DE LA INICIATIVA."/>
    <x v="0"/>
    <s v="EL PROYECTO PRESENTA VARIACIONES EN PRINCIPALMENTE EN PLAZO Y MAGNITUD, DEBIDO PRINCIPALMENTE A LA INCORPORACIÓN DE 13 NUEVOS USUARIOS Y A DEMORAS EN LA CONEXIÓN ELÉCTRICA DE LAS OBRAS POR PARTE DE LA EMPRESA CONCESIONARIA._x000a_PORCENTUALMENTE, LA MAYOR VARIACION (75%) SE PRODUCE EN EL PLAZO DE EJECUCIÓN, DEBIDO A DOS GRANDES CAUSAS: AUMENTO DE OBRAS Y OBRAS EXTRAORDINARIAS QUE AUMENTA EL PLAZO EN 120 DÍAS (4 MESES)  Y LA PARALIZACIÓN DE OBRAS DE 150 DIAS (5 MESES) PRODUCTO DEL ATRASO POR PARTE DE LA EMPRESA CONCESIONARIA SAESA PARA REALIZAR LA CONEXIÓN DEL SISTEMA DE APR,_x000a_EL MONTO SE INCREMENTA EN UN 32% RESPECTO DEL VALOR DEL CONTRATO, PARA AGREGAR A 13 NUEVOS BENEFICIARIOS._x000a_SI SE COMPARA EL COSTO REAL CON EL INICIALMENTE RECOMENDADO, LA VARIACIÓN ALCANZA A 20,23%, QUE SE EXPLICA POR UNA PARTE PORQUE SE CONTRATO LA OBRA POR UN MONTO MENOR AL RECOMENDADO Y LUEGO AL AUMENTAR LA MAGNITUD, SE INCREMENTÓ EN EL PORCENTAJE ANTES SEÑALADO. ESTA VARIACIÓN SE TRADUCE EN UNA REEVALUACIÓN. _x000a_EL PROYECTO PRESENTA UN AUMENTO EN LA MAGNITUD DEBIDO A QUE SE INCORPORARON ARRANQUES PARA 13 NUEVOS BENEFICIARIOS, QUE SUMADOS A LOS 61 INICIALES TOTALIZAN 74, LO QUE REPRESENTAN UN INCREMENTO DE 21,3%."/>
    <s v="RUTH ANDREA CARDENAS HUENTELICAN"/>
    <s v="SEREMI DE DESARROLLO SOCIAL REGION DE LOS LAGOS"/>
    <s v="LOURDES VELEZ"/>
    <s v="DEPARTAMENTO DE ESTUDIOS - MDS"/>
  </r>
  <r>
    <s v="30131913-0"/>
    <s v="CONSTRUCCION SISTEMA AGUA POTABLE RURAL, EL ENCANTO- PUYEHUE"/>
    <x v="6"/>
    <x v="6"/>
    <s v="OSORNO"/>
    <s v="PUYEHUE"/>
    <s v="10 - REGION DE LOS LAGOS"/>
    <x v="0"/>
    <x v="0"/>
    <x v="0"/>
    <x v="0"/>
    <x v="0"/>
    <s v="AGUA POTABLE RURAL"/>
    <s v="MINISTERIO DE OBRAS PUBLICAS"/>
    <s v="MINISTERIO"/>
    <s v="FINALIZADO"/>
    <x v="0"/>
    <s v="PERFIL"/>
    <s v="LA INICIATIVA DE INVERSIÓN PERMITIRA DOTAR DE AGUA POTABLE A 137 VIVIENDAS DEL SECTOR RURAL EL ENCANTO, GENERANDO UNA MEJOR CALIDAD DE VIDA PARA 548 PERSONAS QUE HABITAN EN EL SECTOR"/>
    <s v="ESTA INICIATIVA CONTEMPLA LA HABILITACION DE UN POZO PROFUNDO DE 80 METROS QUE APORTA UN CAUDAL DE PRODUCCION DE 8,0 LTS/SEG, QUE FUE CONSTRUIDO EL AÑO 2011 FINANCIADO POR LA SUBDERE. LAS AGUAS SERÁN TRATADAS MEDIANTE INYECCIÓN DE HIPOCLORITO DE CALCIO A TRAVÉS DE UN EQUIPO CLORADOR Y UN FILTRO MARCA COTACO TIPO AQUAFLECK MODELO WQA-425-F O SIMILAR, PARA LUEGO ALMACENAR EL AGUA POTABILIZADA EN UN ESTANQUE SEMIENTERRADO DE HORMIGÓN ARMADO DE 2OM3 QUE ABASTECERA A LA POBLACION UBICADA EN LA ZONA BAJA DEL SECTOR. EN EL MISMO RECINTO SE PROYECTA UNA PLANTA REELEVADORA PROYECTADA PARA SUMINISTRAR AGUA A UN ESTANQUE METALICO ELEVADO DE 15M3 Y 15 METROS DE ALTURA UBICADO EN OTRO TERRENO DE COTA SUPERIOR PARA ABASTECER A LA POBLACION UBICADA EN LA ZONA ALTA DEL SECTOR. SE CONTEMPLA ADEMAS UNA CASETA DONDE SE REALIZARA LA CLORACION Y SE INSTALARAN LAS OBRAS ELECTRICAS NECESARIAS. SE PROYECTA INSTALAR APROXIMADAMENTE 20 KM DE RED DE DISTRIBUCIÓN QUE SERÁN EN PVC DE 63, 75 Y 90 MM DE DIÁMETRO, Y LA INSTALACIÓN DE 137 ARRANQUES DOMICILIARIOS. ESTA INICIATIVA PERMITIRÁ BENEFICIAR AL AÑO 2036 A 884 HABITANTES DEL SECTOR."/>
    <n v="0"/>
    <s v="AGUA POTABLE RURAL"/>
    <s v=" "/>
    <s v=" "/>
    <n v="8"/>
    <n v="17"/>
    <s v="El contrato de consultarías es de igual plazo que el de obras civiles y corresponde al 14,5% del monto de las obras civiles contratadas. "/>
    <n v="112.5"/>
    <m/>
    <m/>
    <m/>
    <m/>
    <m/>
    <m/>
    <s v=""/>
    <m/>
    <m/>
    <m/>
    <m/>
    <m/>
    <m/>
    <m/>
    <m/>
    <m/>
    <n v="8"/>
    <n v="17"/>
    <s v="Res. N°319 de Fecha 31.03.2017: Contrato original. _x000a_Res. N°1198 de Fecha 24.10.2017: Primera Modificación de Contrato con Disminuciones y obras extraordinarios sin aumento de plazo ni monto. _x000a_Res. N°1557 de Fecha 22.12.2017: Segunda Modificación de Contrato con aumento de plazo y monto. _x000a_Res. N°592 de Fecha 13.1072018: Tercera Modificación de Contrato con paralización, aumento de plazo y monto. _x000a_Res. N°762 del 20.09.2018: Cuarta Modificación de Contrato con paralización. "/>
    <n v="112.5"/>
    <s v="Variación &gt; al 100%"/>
    <n v="2"/>
    <n v="285"/>
    <m/>
    <m/>
    <m/>
    <m/>
    <m/>
    <m/>
    <m/>
    <m/>
    <m/>
    <m/>
    <m/>
    <m/>
    <n v="8"/>
    <n v="8"/>
    <n v="18"/>
    <n v="18"/>
    <n v="0"/>
    <s v="Se debieron realizar disminuciones de obras por cambio en el sistema de tratamiento debido a que el Diseño contemplaba un filtro y bomba que se demostró mediante análisis de agua y nuevas pruebas d e bombeo. Además se solicitaron por parte del comité un número considerable de nuevos arranques, por lo cual, se contempló aumentar regulación de los estanques proyectados. "/>
    <n v="125"/>
    <n v="125"/>
    <s v="Durante el desarrollo de las obras, el proyecto tuvo 3 modificaciones para aumentar los plazos de ejecución de las asignaciones de Obras Civiles y Consultorías en cerca de 9 meses adicionales, pasando de 8 meses a más de 17 meses en ambos casos. Es decir, hubo un aumento de 118,33%, respecto al plazo aprobado en la etapa ex ante._x000a_Revisando los estados de pago, se concluye que el primer aumento de plazo de 90 días se produjo por la necesidad de realizar nuevos cambios al proyecto original diseñado, para agregar 88 beneficiarios, lo que implicó red de distribución adicional y nuevos arranques, además de cierre de recinto generador, lo que además requirió las aprobaciones de la Dirección de Vialidad por los nuevos trazados. El segundo aumento de plazo de 90 días, más una paralización de obras de 60 días, se justificó por cambios en el proyecto para agregar nuevos beneficiarios, con una nueva ampliación de la red en 30 mts., y 11 nuevos arranques, además de obras eléctricas y motor bomba, y la necesidad de que la empresa distribuidora de energía eléctrica de la zona realizara la extensión de la red para la conexión respectiva. El tercer aumento de plazo se dio por una paralización de obras de 45 días producto también de la extensión de la red eléctrica por parte de la empresa distribuidora._x000a_Con todo lo anterior, el plazo de término final del proyecto fue 18/12/2018, lo que implicó 18 meses de ejecución sin y con tiempos muertos, es decir, significó un aumento total del proyecto de 125%, respecto a lo recomendado en la evaluación ex ante._x000a_La entrega a operación del establecimiento fue el 03/09/2018, de acuerdo a lo informado por la Unidad Técnica."/>
    <s v="Variación &gt; al 100%"/>
    <s v="Dos Años"/>
    <s v="17/04/2017"/>
    <n v="933779"/>
    <n v="0"/>
    <n v="933779"/>
    <n v="892520"/>
    <n v="41259"/>
    <s v="Res. N°319 de Fecha 31.03.2017: $684.931.683 con Fecha de Inicio 28.03.2017 y Término 22.11.2017.- 240 días plazo._x000a_Res. N°1198 de Fecha 24.10.2017: $684.931.683 con Fecha de Inicio 28.03.2017 y Término 22.11.2017.-_x000a_Res. N°1557 de Fecha 22.12.2017: $810.989.683 con Fecha de Término 20.02.2018.-90 días aumento de plazo._x000a_Res. N°592 de Fecha 13.1072018: $815.528.250 con Fecha de Término 20.07.2018.-90 días aumento de plazo y 60 días de paralización del contrato._x000a_Res. N°762 del 20.09.2018: $815.528.250 con Fecha de Término 03.09.2018.-45 días de paralización del contrato."/>
    <s v="BIP &gt; SIGFE"/>
    <x v="0"/>
    <n v="137"/>
    <n v="245"/>
    <n v="178.83211678832117"/>
    <s v="El diseño de ingeniería se encontraba desactualizado, dado que la demanda real era mucho mayor a la considerada en los parámetros. Dado lo anterior, se aumentaron 108 arranques adicionales, lo que incide en la modificación de la magnitud principal del diseño."/>
    <s v="De acuerdo a lo indicado en el último Estado de Pago informado por la Unidad Financiera, se implementaron en total 245 arranques domiciliarios, es decir, 108 adicionales a los presentados en la evaluación ex ante (lo que representó un aumento de 78,8%)_x000a__x000a_Este aumento se explica por la antigüedad del diseño elaborado, y el tiempo transcurrido desde el último levantamiento de información en terreno, existiendo un mayor número de viviendas construidas en el desarrollo de la ejecución de las obras."/>
    <x v="0"/>
    <s v="Problemas en la tensión en el suministro de la empresa SAESA, por lo que el contratista debe realizar las coordinaciones para las mejoras. Ajustes menores en la terminaciones de las obras civiles (tapas, topes, pinturas), y de instalación de equipos (ajustes). Falta de capacitación de la operadora. Pequeñas fugas en interconexiones hidráulicas y en 1 cámara. Falta entrega final de la obra.La comisión otorga un plazo de 15 días corridos para subsanar de las observaciones. _x000a_Con Fecha 16.11.2018 el Inspector indica mediante acta que las obras fueron finalizadas y recepcionadas por la comisión. Dado lo anterior, mediante Res. DROH N°1100 del 05.12.2018 se realiza la devolución de las retenciones del contrato."/>
    <s v="03/10/2018"/>
    <s v="La obra aun se encuentra en garantía  hasta el 03.09.2019, por 1 año desde la fecha del término del contrato. "/>
    <s v=""/>
    <s v="SI"/>
    <s v="16/11/2018"/>
    <s v="El sistema se encuentra operando de manera normal por el comité APR. "/>
    <s v=""/>
    <x v="0"/>
    <s v="Dentro de las situaciones positivas, se indica que se mejoró sustancialmente el diseño original, por lo que se pudo beneficiar a todas las familias del sector. Lo negativo fue la demora por parte de la empresa SAESA para ejecutar la conexión eléctrica  a su cargo."/>
    <s v="DANIELA ISABEL VERA CARDENAS"/>
    <x v="111"/>
    <s v="MONICA LORETO FUENTEALBA KLENNER"/>
    <s v="SEREMI DE DESARROLLO SOCIAL REGION DE LOS LAGOS"/>
    <s v="LOURDES VELEZ"/>
    <s v="DEPARTAMENTO DE ESTUDIOS - MDS"/>
    <s v="07/10/2016"/>
    <s v="25/11/2016"/>
    <n v="49"/>
    <s v="27/12/2016"/>
    <n v="32"/>
    <s v="NA"/>
    <n v="0"/>
    <s v="28/03/2017"/>
    <n v="91"/>
    <s v="28/03/2017"/>
    <n v="91"/>
    <s v="17/04/2017"/>
    <n v="20"/>
    <s v="25/08/2017"/>
    <n v="130"/>
    <n v="322"/>
    <n v="273"/>
    <s v="No hay"/>
    <s v="A SUMA ALZADA SIN REAJUSTE"/>
    <n v="1"/>
    <s v="NO"/>
    <s v="MUNICIPIO"/>
    <s v=""/>
    <s v=""/>
    <s v="NO"/>
    <s v="MUNICIPIO"/>
    <s v="SI"/>
    <s v="SERVICIO"/>
    <s v="El proyecto desarrolló por fuera del S.N.I. las etapas de Prefactibilidad, con la construcción de un pozo profundo en el año 2011, y de Diseño, desarrollado entre el 2011 y 2013, siendo la unidad técnica en estas etapas la Municipalidad de Puyehue._x000a_La etapa de Ejecución se postuló al S.N.I. , obteniéndose la recomendación el 07/10/2016, con la Dirección de Obras Hidráulicas del MOP como unidad técnica de esta etapa."/>
    <n v="104629"/>
    <n v="0"/>
    <n v="0"/>
    <n v="0"/>
    <n v="0"/>
    <n v="721581"/>
    <n v="0"/>
    <n v="0"/>
    <n v="0"/>
    <n v="0"/>
    <n v="826210"/>
    <n v="114748"/>
    <n v="0"/>
    <n v="0"/>
    <n v="0"/>
    <n v="0"/>
    <n v="791355"/>
    <n v="0"/>
    <n v="0"/>
    <n v="0"/>
    <n v="0"/>
    <n v="906103"/>
    <s v="No hay"/>
    <n v="118251"/>
    <n v="0"/>
    <n v="0"/>
    <n v="0"/>
    <n v="0"/>
    <n v="815528"/>
    <n v="0"/>
    <n v="0"/>
    <n v="0"/>
    <n v="0"/>
    <n v="933779"/>
    <s v="No hay"/>
    <n v="118251"/>
    <n v="0"/>
    <n v="0"/>
    <n v="0"/>
    <n v="0"/>
    <n v="815528"/>
    <n v="0"/>
    <n v="0"/>
    <n v="0"/>
    <n v="0"/>
    <n v="933779"/>
    <s v="No hay."/>
    <n v="41259"/>
    <x v="0"/>
    <n v="113022"/>
    <n v="0"/>
    <n v="0"/>
    <n v="0"/>
    <n v="0"/>
    <n v="779498"/>
    <n v="0"/>
    <n v="0"/>
    <n v="0"/>
    <n v="0"/>
    <n v="892520"/>
    <n v="115362"/>
    <n v="0"/>
    <n v="0"/>
    <n v="0"/>
    <n v="0"/>
    <n v="795642"/>
    <n v="0"/>
    <n v="0"/>
    <n v="0"/>
    <n v="0"/>
    <n v="911004"/>
    <s v="No hay"/>
    <n v="117730"/>
    <n v="0"/>
    <n v="0"/>
    <n v="0"/>
    <n v="0"/>
    <n v="811930"/>
    <n v="0"/>
    <n v="0"/>
    <n v="0"/>
    <n v="0"/>
    <n v="929660"/>
    <n v="0"/>
    <n v="121326"/>
    <n v="0"/>
    <n v="0"/>
    <n v="0"/>
    <n v="0"/>
    <n v="836616"/>
    <n v="0"/>
    <n v="0"/>
    <n v="0"/>
    <n v="0"/>
    <n v="957942"/>
    <n v="120592"/>
    <n v="0"/>
    <n v="0"/>
    <n v="0"/>
    <n v="0"/>
    <n v="831672"/>
    <n v="0"/>
    <n v="0"/>
    <n v="0"/>
    <n v="0"/>
    <n v="952264"/>
    <n v="3.0421874663855597"/>
    <n v="2.4314265430372295"/>
    <n v="2.4314903994186787"/>
    <n v="-0.59272899611876317"/>
    <m/>
    <n v="3886.7918367346938"/>
    <n v="3394.5795918367348"/>
    <s v="No existe diferencia significativa de los montos contratados y costos reales respecto a los montos recomendados. La diferencia que se aprecia entre el gasto real y lo contratado versus lo recomendado, se debe, a que en la licitación realizada las Obras Civiles se contrataron a un valor inferior en 13,45% respecto al monto recomendado en la evaluación Ex Ante, y posteriormente en el desarrollo de las obras, hubo un ajuste al proyecto lo que originó un aumento de contrato, resultando en un aumento real de 2,43% respecto al monto recomendado. Esta misma variación se repite en la asignación de Consultorías, ya que por convenio existente entre la Unidad Técnica y la Empresa Sanitaria, la asistencia técnica tiene un valor de 3,04% sobre el contrato._x000a_El proyecto no sufrió reevaluaciones en su desarrollo. Sin embargo, el monto contratado fue inferior en 13,45% al valor recomendado en el análisis ex ante, aunque posteriormente, en la ejecución del contrato, se realizaron 3 modificaciones lo que significó un aumento de contrato de 18,35%, que finalmente representó un aumento de 2,43% respecto al valor recomendado."/>
    <s v="Variación de 0 a +-10%"/>
    <s v="Variación de 0 a +-10%"/>
    <s v="Mediano"/>
    <s v="Mediano"/>
    <s v="DANIELA ISABEL VERA CARDENAS"/>
    <x v="29"/>
    <s v="MONICA LORETO FUENTEALBA KLENNER"/>
    <s v="SEREMI DE DESARROLLO SOCIAL REGION DE LOS LAGOS"/>
    <s v="LOURDES VELEZ"/>
    <s v="DEPARTAMENTO DE ESTUDIOS - MDS"/>
    <s v="SI"/>
    <n v="929660"/>
    <n v="22603"/>
    <n v="2.431318976830239"/>
    <s v="El proyecto no sufrió reevaluaciones en su desarrollo. Sin embargo, el monto contratado fue inferior en 13,45% al valor recomendado en el análisis ex ante, aunque posteriormente, en la ejecución del contrato, se realizaron 3 modificaciones lo que significó un aumento de contrato de 18,35%, que representó un aumento de 2,43% respecto al valor recomendado._x000a_Con lo anterior, y de acuerdo a lo indicado por DIPRES, se debió ajustar el valor del proyecto al monto del contrato original y someter a reevaluación la iniciativa por los cambios posteriores realizados, que superaron el 10% sobre el contrato y significaron modificaciones sustanciales al proyecto recomendado en el ex ante._x000a_Las modificaciones realizadas fueron 3. La primera se produjo por la necesidad de realizar cambios al proyecto original diseñado, en los componentes del volumen de regulación, mejoras en impulsión, arranques, tratamiento, planta elevadora, bombas y caseta de tratamiento. La segunda modificación para agregar 88 beneficiarios, lo que implicó red de distribución adicional y nuevos arranques, además de cierre de recinto generador. La tercera para agregar nuevos beneficiarios, con una nueva ampliación de la red en 30 mts. y 11 nuevos arranques, además de obras eléctricas y motor bomba. Todo lo anterior implicó un incremento final de M$130.597.- sobre el contrato."/>
    <x v="0"/>
    <s v="NO"/>
    <m/>
    <m/>
    <m/>
    <m/>
    <s v="El proyecto no sufrió reevaluaciones en su desarrollo. Sin embargo, el monto contratado fue inferior en 13,45% al valor recomendado en el análisis ex ante, aunque posteriormente, en la ejecución del contrato, se realizaron 3 modificaciones lo que significó un aumento de contrato de 18,35%, que representó un aumento de 2,43% respecto al valor recomendado._x000a_Con lo anterior, y de acuerdo a lo indicado por DIPRES, se debió ajustar el valor del proyecto al monto del contrato original y someter a reevaluación la iniciativa por los cambios posteriores realizados, que superaron el 10% sobre el contrato y significaron modificaciones sustanciales al proyecto recomendado en el ex ante._x000a_Las modificaciones realizadas fueron 3. La primera se produjo por la necesidad de realizar cambios al proyecto original diseñado, en los componentes del volumen de regulación, mejoras en impulsión, arranques, tratamiento, planta elevadora, bombas y caseta de tratamiento. La segunda modificación para agregar 88 beneficiarios, lo que implicó red de distribución adicional y nuevos arranques, además de cierre de recinto generador. La tercera para agregar nuevos beneficiarios, con una nueva ampliación de la red en 30 mts. y 11 nuevos arranques, además de obras eléctricas y motor bomba. Todo lo anterior implicó un incremento final de M$130.597.- sobre el contrato."/>
    <x v="0"/>
    <s v="VALOR ACTUALIZADO COSTOS INV. OPER. Y MANTEN."/>
    <n v="745018"/>
    <n v="764759"/>
    <n v="2.6497346372839292"/>
    <x v="2"/>
    <s v="COSTO ANUAL EQUIVALENTE"/>
    <n v="64954"/>
    <n v="66675"/>
    <n v="2.6495673861502089"/>
    <s v="En la cuarta columna de valores: Recomendado (Ex Ante) Corregido (N1), se actualizaron los valores de los indicadores de la recomendación original que estaban a moneda del 31/12/2014, con el fin de realizar la comparación con los indicadores reales en igual moneda presupuesto 2018._x000a_ _x000a_Considerando el aumento de la inversión final realizada, de acuerdo a lo efectivamente contratado y gastado, los indicadores reales resultaron superiores en 2,65% respecto a los recomendados en el ex ante. "/>
    <x v="3"/>
    <s v="El proyecto presentó modificaciones de plazo y costos en las asignaciones de Obras Civiles y Consultorías, debido a modificaciones realizadas al proyecto recomendado en el ex ante, al tiempo requerido para la obtención de la aprobación de la modificación de atraviesos y paralelismos por parte de la Dirección de Vialidad, y la paralización de obras a la espera de la realización de la extensión de la red por parte de la empresa distribuidora de energía. _x000a_Asimismo, las obras se contrataron en un 13,45% inferior respecto al monto recomendado, aunque posteriormente se realizaron 3 modificaciones que implicaron un aumento final del contrato de 18,35%, lo que significó un aumento de la inversión de 2,43%, respecto a lo analizado en la evaluación ex ante. _x000a_Considerando estas variaciones del contrato y el tipo de modificaciones realizadas que significaron modificar el diseño recomendado, dado el aumento de 108 nuevos beneficiarios (78,8% más), nuevos trazados de redes, y modificaciones en otros componentes del sistema, el proyecto debió ser reevaluado por el Ministerio de Desarrollo Social y Familia, según lo indicado en las Normas Instrucciones y Procedimientos de Inversión Pública._x000a_Con todo lo anterior, y en relación a lo recomendado en el ex ante, el plazo total de ejecución del proyecto fue 125% superior sin y con tiempos muertos, no presentando reevaluaciones. _x000a_Como se indicó anteriormente, en el desarrollo de la ejecución del proyecto hubo un aumento de la magnitud, con la construcción de 108 nuevos arranques, quedando el sistema con un total de 245 arranques._x000a_Respecto a los valores de los indicadores de evaluación, éstos resultaron mayores en un 2,65% respecto a lo recomendado en la evaluación ex ante._x000a_En cuanto a los gastos realizados, la información del BIP registra valores mayores a la información del SIGFE, no existiendo explicaciones al respecto. _x000a_El proyecto entró en operación el 16/11/2018 sin observaciones a la fecha, según lo indicado por la Unidad Técnica. La recepción definitiva de la obra se realizará después del término de la garantía, que vence el 03/09/2019."/>
    <s v="MONICA LORETO FUENTEALBA KLENNER"/>
    <s v="SEREMI DE DESARROLLO SOCIAL REGION DE LOS LAGOS"/>
    <s v="LOURDES VELEZ"/>
    <s v="DEPARTAMENTO DE ESTUDIOS - MDS"/>
  </r>
  <r>
    <s v="30132873-0"/>
    <s v="CONSTRUCCION SISTEMA APR BULI ORIENTE,SAN CARLOS "/>
    <x v="8"/>
    <x v="8"/>
    <s v="PUNILLA"/>
    <s v="SAN CARLOS - REGION DE ÑUBLE"/>
    <s v="16 - REGION DE ÑUBLE"/>
    <x v="0"/>
    <x v="0"/>
    <x v="0"/>
    <x v="1"/>
    <x v="1"/>
    <s v="GOBIERNO REGIONAL - REGION DEL BIO BIO"/>
    <s v="GOBIERNO REGIONAL"/>
    <s v="GOBIERNO REGIONAL"/>
    <s v="FINALIZADO"/>
    <x v="0"/>
    <s v="PERFIL"/>
    <s v="LA LOCALIDAD DE BULI ORIENTE, DISTANTE A 8,5 KILÓMETROS DE LA CIUDAD DE SAN CARLOS, TIENE 166 VIVIENDAS, LAS CUALES NO CUENTAN CON EL SERVICIO DE AGUA POTABLE , POSEEN POZOS NORIAS QUE SE SECAN, DEBIENDO LA MUNICIPALIDAD DE SAN CARLOS, LLEVARLES AGUA DE BEBIDA EN CAMIONES ALJIBES "/>
    <s v="EL PROYECTO CONSISTE EN LA CONSTRUCCIÓN DEL SISTEMA DE AGUA POTABLE RURAL PARA BULI ORIENTE , DE ACUERDO A DISEÑO DE INGENIERÍA APROBADO.SE EJECUTARÁN LAS SIGUIENTES OBRAS :HABILITACIÓN POZO EXISTENTE(D=8&quot;, CUADAL DE 5,03 L/SEG.IMPUSIÓN POZO ESTANQUE ,OBRAS ELÉCTRICAS, EQUIPO DE ELEVACIÓN, CASETA , COMANDO, Y TRATAMIENTO DE CLORACIÓN  CON DOSIFICADORES DE SOLUCIÓN DE CLORO, ESTANQUE DE REGULACIÓN METÁLICO DE 50 METROS  Y TORRE DE 25 METROS ,  RED DE DISTRIBUCIÓN 116.102,6 METROS, Y SE CONSTRUIRÁN 146 ARRANQUES DOMICILIARIOS DE AGUA POTABLE."/>
    <n v="493"/>
    <s v="AGUA POTABLE RURAL"/>
    <s v=" "/>
    <s v=" "/>
    <n v="9"/>
    <n v="7"/>
    <s v="LA LICITACIÓN DE CONSULTORIA SE REALIZO POR  7 MESES. SE PIDIÓ MAS RECURSOS Y AUMENTO DE PLAZO A GORE BIO BIO, POR RETRASOS EN LA OBRA, LO QUE NO FUE CONCEDIDO."/>
    <n v="-22.222222222222221"/>
    <m/>
    <m/>
    <m/>
    <m/>
    <m/>
    <m/>
    <s v=""/>
    <m/>
    <m/>
    <m/>
    <m/>
    <m/>
    <m/>
    <m/>
    <m/>
    <m/>
    <n v="9"/>
    <n v="16"/>
    <s v="CON FECHA 14 DE OCTUBRE DE 2016 , SE OTORGA UN PLAZO ADICIONAL DE 90 DÍAS  MEDIANTE DECRETO EXENTO DOM 134-5459 DE FECHA 14 DE OCTUBRE DE 2016 DEBIDO A RETRASO DE LA PRIMERA TRANSFERENCIA DE RECURSOS DE PARTE DEL GOBIERNO REGIONAL DEL BIO BIO  Y POR LA MODIFICACIÓN DEL TRAZADO DE RED EN LA INTERSECCIÓN DEL CAMINO A BULI ORIENTE CON LA RUTA 5., LUEGO,SE OTORGARON OTROS 90 DÍAS MEDIANTE DECRETO ALCALDICIO Nº DECRETO EXENTO DOM Nº 10-0429  DE FECHA 23 DE ENERO DE 2017  DEBIDO A QUE HUBO QUE MODIFICAR PROYECTO DE PARALELISMO EN LA ENTRADA DEL CAMINO EN LA RUTA 5, POR INSTALACIÓN DE UNA PASARELA PEATONAL ._x000a_POSTERIORMENTE , SE OTORGÓ OTROS 90 DÍAS DE AUMENTO DE PLAZO, YA QUE HUBO RETRASO POR PARTE DE LA DISTRIBUIDORA ELÉCTRICA LUZPARRAL SA, EN LA INSTALACIÓN DE LINEAS ELÉCTRICAS , POSTACIÓN Y EMPALME PARA EL SISTEMA APR DE BULI ORIENTE, ESTA AUTORIZACION DE AUMENTO DE PLAZO SE HIZO A TRAVÉS DE DECRETO DECRETO EXENTO DOM 66-3283 DE FECHA 25 DE MAYO DE 2017"/>
    <n v="77.777777777777771"/>
    <s v="Variación del 50% al 100%"/>
    <n v="3"/>
    <n v="270"/>
    <m/>
    <m/>
    <m/>
    <m/>
    <m/>
    <m/>
    <m/>
    <m/>
    <m/>
    <m/>
    <m/>
    <m/>
    <n v="9"/>
    <n v="9"/>
    <n v="16"/>
    <n v="16"/>
    <n v="0"/>
    <s v="LOS TIEMPOS MUERTOS CORRESPONDEN A ESPÈRA DE INSTALACIÓN ELECTRICA Y POSTERIOR CONEXION DEL SISTEMA A LA RED DE ENERGÍA DE DISTRIBUIDORA PARRAL SA., LO QUE RETRASÓ LA MARCHA BLANCA DEL PROYECTO "/>
    <n v="77.777777777777771"/>
    <n v="77.777777777777771"/>
    <s v="El proyecto contempló un plazo total de 16 meses, un 77,78% sobre el plazo total recomendado. Este aumento se debe exclusivamente a aumentos de plazos en las obras civiles, ítem que tuvo un aumento similar del 77.78% respecto al plazo recomendado.  Las variaciones corresponden a 3 ampliaciones de plazo, debido a los siguientes motivos:_x000a_- Retraso en la transferencia de recursos por parte del Gobierno Regional del Biobío y modificación del trazado de red en la intersección del camino a Buli oriente con la Ruta 5.._x000a_- Modificación de los paralelismos en la entrada del camino por la ruta 5, por instalación de una pasarela peatonal._x000a_- Retraso por parte de la distribuidora eléctrica, en la instalación de lineas, postación y empalme para el Sistema de APR."/>
    <s v="Variación del 50% al 100%"/>
    <s v="Dos Años"/>
    <s v="21/03/2016"/>
    <n v="434623"/>
    <n v="0"/>
    <n v="434623"/>
    <n v="0"/>
    <n v="434623"/>
    <s v="SE  REALIZÓ UN CONTRATO MEDIANTE LICITACIÓN PUBLICA PARA OBRAS CIVILES POR $ 473.990.530 .- PARA LA EJECUCIÓN DE OBRAS CIVILES CON EMPRESA INGENIERIA Y CONSTRUCCION RUCAN SA., EL PLAZO DE EJECUCIÓN CONTRATADO ES DE 210 DÍAS , EL CONTRATO SE PROTOCOLIZO ANTE NOTARIO CON FECHA 11 DE FEBRERO DE  2016. SUSCRIBIÓ CON FECHA 22 DE DICIEMBRE DE 2015. .LA ENTREGA DE TERRENO FUE LE 21 DE MARZO DE 2016._x000a__x000a_SE REALIZO UN CONTRATO POR ASESORÍA TÉCNICA A LA INSPECCIÓN DE OBRA CON FECHA 25 DE FEBRERO DE 2016 POR UN MONTO DE $ 15..681..000.-  Y UN PLAZO DE EJECUCIÓN DE  210 DÍAS, INICIÁNDOSE  EL CONTRATO CON FECHA 21 DE MARZO DE 2016. _x000a_TANTO LAS OBRAS CIVILES COMO LA CONSULTORIA FUERON FINANCIADOS ÍNTEGRAMENTE  CON RECURSOS DEL FNDR APORTADOS POR EL GOBIERNO REGIONAL DEL BIO BIO  "/>
    <s v="BIP &gt; SIGFE"/>
    <x v="0"/>
    <n v="146"/>
    <n v="146"/>
    <n v="100"/>
    <s v="NO EXISTEN DIFERENCIAS ENTRE LA UNIDAD DE MEDIDA  Y LA MAGNITUD RECOMENDADAS CON LA MAGNITUD EJECUTADA. "/>
    <s v="Se ejecutaron los arranques que originalmente estaban propuestos."/>
    <x v="2"/>
    <s v="OBSERVACIONES Y RESPUESTAS ACOMISIÓN RECEPCIÓN PROVISORIA OBRA “CONSTRUCCIÓN RED APR BULI ORIENTE; SAN CARLOS”_x000a_1._x0009_          En Archivo se ha observado que el Plazo inicial de acuerdo a contrato corresponde a 210 días corridos, sin embargo, con aumentos de plazo, se otorgó un Plazo Final de 480 días corridos, por tanto se solicita aclarar a que se debe y en que puntos de las bases, contrato u otro documento legal de licitación,  autoriza aumentar el plazo en más de 270 días corridos._x000a__x000a_RESPUESTA: Remitirse a Artículo 23 de las BAE y Artículo 40 y 41 de las BAG del contrato, todo lo en ellos requeridos, concurren en expedientes que fueron debidamente aprobados por decreto Alcaldicio, se encuentran en carpetas (archivadores) del proyecto e informados debidamente al GORE sin observaciones por Organismo Regional; y en que parte de las BAG, BAE y/o algún elemento administrativo del contrato lo impide?._x000a__x000a_2._x0009_ De acuerdo a Memorándum Nº 51 de fecha 07.08.2017 emitido por la ITO, la obra se encontraba terminada al 18.07.2017, considerando que la fecha de entrega de terreno fue el 07.10.2016 y el plazo final corresponde a 480 días corridos, esto indica que la fecha de termino debió ocurrir el día 13.07.2017, por lo que bajo esas condiciones la Empresa presenta multas por  a lo menos 5 días corridos. _x000a_A modo de precedente y de acuerdo al Artículo Nº 40 de las bases, en su párrafo tercer, las solicitudes de permiso debían efectuarse por parte de la empresa ejecutora antes de transcurrir los primeros 15 días, contados desde la fecha de adjudicación._x000a__x000a_RESPUESTA: Según lo referente al primer párrafo del presente cuestionamiento, efectivamente la fecha de entrega de terreno corresponde al 7/8/2017 y el término de obra corresponde al 13/7/2017, por lo que la obra está afecta a 4 días de multas efectiva, lo que habitualmente queda estipulado en el Acta de Recepción Provisoria._x000a_Respecto al segundo párrafo, efectivamente las BAG, establecen el procedimiento, el cual se cumplió en su totalidad, si hay desfase de tiempo, es producto de actos administrativos entre oficinas de partes, lo que no es de responsabilidad ni de la empresa ni del ITO._x000a__x000a_3._x0009_En mismo Memorándum Nº 51 de fecha 07.08.2017, la ITO señala que queda pendiente la conexión a la RED Pública, indicar en que punto de la Licitación se paralizan plazos de ejecución para este ITEM._x000a_RESPUESTA: En las Bases Administrativas, no aparece taxativamente respecto a éste punto, solo el Artículo 40° establece concurrencias concernientes a ampliaciones de plazo, no para cuando las obras físicas se encuentran terminadas y se depende de un organismo externo como lo es la Distribuidora Luz Parral para la conexión definitiva, la que demoró alrededor de 50 días en conectar, desde la fecha de término de la obra."/>
    <s v="21/11/2017"/>
    <s v="No hubo observaciones en Recepción Definitiva de las Obras "/>
    <s v="25/10/2018"/>
    <s v="SI"/>
    <s v="01/07/2017"/>
    <s v="EL PROYECTO SE ENCUENTRA OPERANDO NORMALMENTE DESDE LA FECHA DE PUESTA EN SERVICIO A LA COMUNIDAD "/>
    <s v=""/>
    <x v="0"/>
    <s v="LOS ASPECTOS POSITIVOS DE LA OBRA ESTÁN DADOS POR  LA DOTACIÓN DE AGUA POTABLE A LAS FAMILIAS DE LA LOCALIDAD DE BULI ORIENTE, SECTOR AL QUE LA MUNICIPALIDAD LLEVABA AGUA EN CAMION ALGIBE. _x000a_NO SE HAN PRODUCIDO SITUACIONES NEGATIVAS CON LA EJECUCIÓN DEL PROYECTO"/>
    <s v="MARIA ADRIANA HENRIQUEZ MANRIQUEZ"/>
    <x v="117"/>
    <s v=" "/>
    <s v=""/>
    <s v="LOURDES VELEZ"/>
    <s v="DEPARTAMENTO DE ESTUDIOS - MDS"/>
    <s v="04/12/2014"/>
    <s v="29/12/2014"/>
    <n v="25"/>
    <s v="28/08/2015"/>
    <n v="242"/>
    <s v="NA"/>
    <n v="0"/>
    <s v="25/05/2016"/>
    <n v="271"/>
    <s v="25/05/2016"/>
    <n v="271"/>
    <s v="21/06/2016"/>
    <n v="27"/>
    <s v="20/10/2016"/>
    <n v="121"/>
    <n v="686"/>
    <n v="661"/>
    <s v="SIN OBSERVACIONES."/>
    <s v="A SUMA ALZADA SIN REAJUSTE"/>
    <n v="1"/>
    <s v=""/>
    <s v=""/>
    <s v=""/>
    <s v=""/>
    <s v=""/>
    <s v=""/>
    <s v="SI"/>
    <s v="MUNICIPIO"/>
    <s v="La Municipalidad de San Carlos, contrato el Diseño del proyecto mediante licitación. _x000a_Mediante este diseño se buscó definir a nivel de detalle las obras necesarias para_x000a_dotar de Agua Potable al sector de Buli Oriente, y poder cubrir la demanda en un_x000a_horizonte de 20 años para el sistema._x000a_Para la presente etapa de ejecución, se solicito financiamiento a FNDR de la región del Biobío."/>
    <n v="15223"/>
    <n v="0"/>
    <n v="0"/>
    <n v="0"/>
    <n v="0"/>
    <n v="418684"/>
    <n v="0"/>
    <n v="0"/>
    <n v="0"/>
    <n v="0"/>
    <n v="433907"/>
    <n v="15681"/>
    <n v="0"/>
    <n v="0"/>
    <n v="0"/>
    <n v="0"/>
    <n v="431290"/>
    <n v="0"/>
    <n v="0"/>
    <n v="0"/>
    <n v="0"/>
    <n v="446971"/>
    <s v="SIN OBSERVACIONES"/>
    <n v="15682"/>
    <n v="0"/>
    <n v="0"/>
    <n v="0"/>
    <n v="0"/>
    <n v="473991"/>
    <n v="0"/>
    <n v="0"/>
    <n v="0"/>
    <n v="0"/>
    <n v="489673"/>
    <s v="CONTRATO POR UN MONTO DE $897.798.584 CON LA EMPRESA COPELEC._x000a_SIN MODIFICACIONES DE CONTRATO."/>
    <n v="15681"/>
    <n v="0"/>
    <n v="0"/>
    <n v="0"/>
    <n v="0"/>
    <n v="473991"/>
    <n v="0"/>
    <n v="0"/>
    <n v="0"/>
    <n v="0"/>
    <n v="489672"/>
    <s v="20/10/2016 $519.497.698_x000a_31/01/2016 $198.741.169_x000a_$4/04/2018 $179.559.716"/>
    <n v="489672"/>
    <x v="0"/>
    <n v="0"/>
    <n v="0"/>
    <n v="0"/>
    <n v="0"/>
    <n v="0"/>
    <n v="0"/>
    <n v="0"/>
    <n v="0"/>
    <n v="0"/>
    <n v="0"/>
    <n v="0"/>
    <n v="0"/>
    <n v="0"/>
    <n v="0"/>
    <n v="0"/>
    <n v="0"/>
    <n v="0"/>
    <n v="0"/>
    <n v="0"/>
    <n v="0"/>
    <n v="0"/>
    <n v="0"/>
    <s v="RESPECTO AL PAGO DEL ULTIMO ESTADO DE PAGO, ESTE SE ATRASÓ DEBIDO A QUE LA MUNICIPALIDAD (asesor jurídico) MANIFESTÓ ARGUMENTOS PARA APLICARLE MULTA A LA EMPRESA POR ATRASO EN LA ENTREGA DE LA EJECUCIÓN DEL PROYECTO. ESTO FUE CONSIDERADO POR LA EMPRESA COMO UN ACTO ILEGAL YA QUE EL ATRASO NO FUE RESPONSABILIDAD DE LA EMPRESA. CON FECHA 19/01/2018 EL DIRECTOR DE OBRAS SOLICITA AL DIRECTOR ASESORÍA JURÍDICA DE LA MUNICIPALIDAD, PROCEDER A A CURSAR EL ESTADO DE PAGO FINAL. EL GORE CURSA EL ESTADO DE PAGO CON FECHA 4/04/2018."/>
    <n v="18456"/>
    <n v="0"/>
    <n v="0"/>
    <n v="0"/>
    <n v="0"/>
    <n v="507618"/>
    <n v="0"/>
    <n v="0"/>
    <n v="0"/>
    <n v="0"/>
    <n v="526074"/>
    <n v="0"/>
    <n v="16572"/>
    <n v="0"/>
    <n v="0"/>
    <n v="0"/>
    <n v="0"/>
    <n v="510862"/>
    <n v="0"/>
    <n v="0"/>
    <n v="0"/>
    <n v="0"/>
    <n v="527434"/>
    <n v="16571"/>
    <n v="0"/>
    <n v="0"/>
    <n v="0"/>
    <n v="0"/>
    <n v="490401"/>
    <n v="0"/>
    <n v="0"/>
    <n v="0"/>
    <n v="0"/>
    <n v="506972"/>
    <n v="0.25851876351996594"/>
    <n v="-3.6310481034987463"/>
    <n v="-3.3917236977412113"/>
    <n v="-3.8795375345540895"/>
    <m/>
    <n v="3472.4109589041095"/>
    <n v="3358.9109589041095"/>
    <s v="SE  REALIZÓ UN CONTRATO MEDIANTE LICITACIÓN PÚBLICA PARA OBRAS CIVILES POR M$ 473.990 (moneda nominal) PARA LA EJECUCIÓN DE OBRAS CIVILES CON EMPRESA INGENIERIA Y CONSTRUCCION RUCAN SA. PARA EL CUAL SE SOLICITÓ UN INCREMENTO ADICIONAL DE $ 0,6 % ._x000a__x000a_PARA LA ASESORÍA TÉCNICA A LA INSPECCIÓN DE OBRA SE REALIZÓ EL CONTRATO  POR UN MONTO DE M$ 15..681(MONEDA NOMINAL)  EJECUTÁNDOSE SIN INCONVENIENTES _x000a_EL proyecto se encuentra dentro del rango aceptable de variación del +-10% del monto recomendado. "/>
    <s v="Variación de 0 a +-10%"/>
    <s v="Variación de 0 a +-10%"/>
    <s v="Mediano"/>
    <s v="Mediano"/>
    <s v="JACQUELINE CARRASCO MUÑOZ"/>
    <x v="9"/>
    <s v=" "/>
    <s v=""/>
    <s v="LOURDES VELEZ"/>
    <s v="DEPARTAMENTO DE ESTUDIOS - MDS"/>
    <s v="SI"/>
    <n v="526074"/>
    <n v="2826"/>
    <n v="0.53718678360838967"/>
    <s v="EL MONTO RECOMENDADO Y SEGUN CONVENIO MANDATO CON GORE BIO BIO, FUE DE $ 431.290.000.- Y, CON LA ACTUALIZACIÓN DE LA MONEDA ACTUALIZADA A DICIEMBRE DE 2015 EL MONTO FUE  DE $ 471.164.542.-  , SE SOLICITÓ UN ADICIONAL DE $ 0,6 %  EQUIVALENTE A  2.825.988.-  QUEDANDO FINALMENTE EN $ 473.990.000.- QUE FUE EL VALOR DEL CONTRATO. DE OBRAS CIVILES . EN CONSULTORIA NO HUBO VARIACIONES ENTRE LO RECOMENDADO Y LO CONTRATADO._x000a_EL MONTO RECOMENDADO QUE APARECE EN MODIFICACIONES MENORES AL 10 % "/>
    <x v="0"/>
    <s v="NO"/>
    <m/>
    <m/>
    <m/>
    <m/>
    <s v="El proyecto no tuvo reevaluaciones."/>
    <x v="0"/>
    <s v="VALOR ACTUALIZADO COSTOS INV. OPER. Y MANTEN."/>
    <n v="429349"/>
    <n v="413763"/>
    <n v="-3.6301470365600053"/>
    <x v="0"/>
    <s v="COSTO ANUAL EQUIVALENTE"/>
    <n v="37433"/>
    <n v="36074"/>
    <n v="-3.6304864691582339"/>
    <s v="El proyecto registró disminución de costos reales."/>
    <x v="0"/>
    <s v="En plazos, hubo tres ampliaciones de plazo que originaron siete meses de mayor tiempo respecto al recomendados. Estas son debido a retrasos en la transferencia de recursos, problemas con el paralelismo y en la instalación eléctrica del sistema. _x000a_Respecto a los costos, hubo una diferencia sustancial entre lo indicado por la Institución Técnica y Financiera, que no condice con lo presentado en los contratos. Sin embargo, la variación no es sustancial, ubicándose dentro del rango de variación aceptable del +-10%._x000a_La magnitud se ejecutó de acuerdo a lo originalmente propuesto, construyéndose los 146 arranques estipulados en la etapa ex ante._x000a_El proyecto logró cumplir su objetivo, que era entregar agua potable al sector de Buli, dada la gran problemática que se tenia de salubridad._x000a_Por último, respecto a la operación, el proyecto no ha presentado problemas de ningún tipo. "/>
    <s v="FELIPE MORENO SOTO"/>
    <s v="SEREMI DE DESARROLLO SOCIAL REGION DE ÑUBLE"/>
    <s v="LOURDES VELEZ"/>
    <s v="DEPARTAMENTO DE ESTUDIOS - MDS"/>
  </r>
  <r>
    <s v="30109506-0"/>
    <s v="CONSTRUCCION PLAN DE CIERRE VERTEDERO EL GALLO COMUNA ANDACOLLO"/>
    <x v="9"/>
    <x v="9"/>
    <s v="ELQUI"/>
    <s v="ANDACOLLO"/>
    <s v="4 - REGION DE COQUIMBO"/>
    <x v="10"/>
    <x v="17"/>
    <x v="81"/>
    <x v="1"/>
    <x v="1"/>
    <s v="GOBIERNO REGIONAL - REGION DE COQUIMBO"/>
    <s v="GOBIERNO REGIONAL"/>
    <s v="GOBIERNO REGIONAL"/>
    <s v="FINALIZADO"/>
    <x v="0"/>
    <s v="PERFIL"/>
    <s v="DAR CUMPLIMIENTO A LAS DISPOSICIONES LEGALES SANITARIAS Y AMBIENTALES VIGENTES, EN ESPECIAL AL D.S N°189, DONDE SE CONTEMPLA LA CONSTRUCCIÓN DEL PLAN DE CIERRE DEL VERTEDERO EL GALLO, CON EL FIN DE RESGUARDANDO LA CALIDAD DE VIDA DE LAS PERSONAS"/>
    <s v="EL PROYECTO CONSIDERA LA CONSTRUCCIÓN DE TRES PLATAFORMAS DE RESIDUOS, UNAS SOBRE OTRAS Y QUE REQUIEREN DE 19.039 M3 DE MATERIAL DE COBERTURA, CAPA VEGETAL DE 4.760 M3 Y UN MOVIMIENTO MASIVO DE RESIDUOS AL INTERIOR DEL VERTEDERO DE 19.128 M3. SE PROPONE LA HABILITACIÓN DE 15 CHIMENEAS, LA HABILITACIÓN DE UNA FRANJA CORTAFUEGOS DE 5 METROS DE ANCHO, UN CERCO DE 2,1 METROS DE ALTO Y UN LARGO APROXIMADO DE 835 METROS. PARA EL MONITOREO DE LAS AGUAS SUBTERRÁNEAS, SE CONSIDERAN DOS POZOS Y PARA AISLAR LAS AGUAS SUPERFICIALES DEL INTERIOR SE CONTEMPLAN CANALES INTERCEPTORES DE AGUAS LLUVIA POR TODO EL BORDE DE LA PLATAFORMA CON UN LARGO APROXIMADO DE 513 METROS. LAS OBRAS COMPLEMENTARIAS CONSIDERAN LEVANTAM. TOPOGRAF. INICIAL Y PREVIO PARA CONOCER EL ESTADO ACTUAL Y FINAL DEL SITIO. LA HABILITACIÓN Y RETIRO DE INSTALACIONES CONTEMPLA EL RETIRO Y DEMOLICIÓN DEL CERCO PERIMETRAL EXISTENTE Y LA HABILITACIÓN DE LAS INSTALACIONES ACTUALES. ADEMÁS, SE CONSIDERA LA LIMPIEZA DEL ENTORNO Y POR ÚLTIMO LA INSTALACIÓN DE FAENAS DONDE SE CONTEMPLA LA HABILITACIÓN DE UN ÁREA DE SERVICIO PARA EL PERSONAL Y SUMINISTRO DE MATERIALES, EQUIPOS, HERRAMIENTAS Y MAQUINARIA NECESARIA PARA EL INICIO DE LAS OBRAS. ADEMAS CONTEMPLA LA ADQUISICIÓN DE EQUIPOS."/>
    <n v="7920"/>
    <s v="RESIDUOS SOLIDOS"/>
    <s v=" "/>
    <s v=" "/>
    <n v="5"/>
    <n v="5"/>
    <s v="EL CONSULTOR PRESENTA LA RENUNCIA EL 21-02-2018 EJECUTANDO EN  88 % DEL CONTRATO"/>
    <n v="0"/>
    <m/>
    <m/>
    <m/>
    <m/>
    <n v="1"/>
    <n v="0"/>
    <s v="LA AMPLIACIÓN DE PLAZO DEL PROYECTO SE REALIZÓ EN TRES INSTANCIAS, LAS CUALES SE DETALLAN A CONTINUACIÓN:_x000a_1) AMPLIACIÓN DE PLAZO DE 45 DÍAS DESDE EL 16/11/2017 HASTA EL 31/12/2017._x000a_ESTA AMPLIACIÓN DE PLAZO SE FUNDAMENTA  EN EL DECRETO ALCALDICIO N°7063/2017 POR PROBLEMAS ADMINISTRATIVOS AJENOS AL CONTRATISTA, LOS CUALES SON DOS PERMISOS AMBIENTALES SECTORIALES QUE DEBIERON TRAMITARSE POR EL TITULAR DEL PROYECTO, LA MUNICIPALIDAD DE ANDACOLLO._x000a_LOS DOCUMENTOS ANTES MENCIONADOS FUERON REQUERIDOS PARA LA RECEPCIÓN PROVISORIA DEL PROYECTO._x000a_2) AMPLIACIÓN DE PLAZO DE 30 DÍAS DESDE EL 01/01/2018 HASTA EL 30/01/2018._x000a_ESTA AMPLIACIÓN SE FUNDAMENTA EN DECRETO ALCALDICIO N°8665/2017 POR SOLICITUD DE AUMENTO DE PLAZO DE EJECUCIÓN DE LA OBRA._x000a_3) AMPLIACIÓN DE PLAZO DE 30 DÍAS DESDE EL 31/01/2018 HASTA EL 31/03/2018._x000a_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_x000a_-DISPOSICIÓN DE COBERTURA VEGETAL._x000a_-ESCARPE  PARA FRANJA CORTAFUEGO._x000a_-COLOCACIÓN CARPETA RODADOS PARA CAMINO PERIMETRAL._x000a_-CONSTRUCCIÓN DE CANALES CAPTADORES  DE AGUAS LLUVIAS._x000a_-SISTEMA DE SUJECIÓN CANALES  AGUAS LLUVIAS._x000a_ ESTAS MODIFICACIONES NO CAMBIARON EL DISEÑO ORIGINAL DEL PROYECTO "/>
    <n v="-100"/>
    <m/>
    <m/>
    <m/>
    <m/>
    <n v="5"/>
    <n v="25"/>
    <s v="DESDE EL PRIMER GASTO HASTA EL ULTIMO PASARON 748, DEBIDO A QUE EXISTIÓ UNA RE EVALUCION DEL PROYECTOS ANTE DE LA LICITACIÓN "/>
    <n v="400"/>
    <n v="5"/>
    <n v="9"/>
    <s v="LA AMPLIACIÓN DE PLAZO DEL PROYECTO SE REALIZÓ EN TRES INSTANCIAS, LAS CUALES SE DETALLAN A CONTINUACIÓN:_x000a_1) AMPLIACIÓN DE PLAZO DE 45 DÍAS DESDE EL 16/11/2017 HASTA EL 31/12/2017._x000a_ESTA AMPLIACIÓN DE PLAZO SE FUNDAMENTA  EN EL DECRETO ALCALDICIO N°7063/2017 POR PROBLEMAS ADMINISTRATIVOS AJENOS AL CONTRATISTA, LOS CUALES SON DOS PERMISOS AMBIENTALES SECTORIALES QUE DEBIERON TRAMITARSE POR EL TITULAR DEL PROYECTO, LA MUNICIPALIDAD DE ANDACOLLO._x000a_LOS DOCUMENTOS ANTES MENCIONADOS FUERON REQUERIDOS PARA LA RECEPCIÓN PROVISORIA DEL PROYECTO._x000a_2) AMPLIACIÓN DE PLAZO DE 30 DÍAS DESDE EL 01/01/2018 HASTA EL 30/01/2018._x000a_ESTA AMPLIACIÓN SE FUNDAMENTA EN DECRETO ALCALDICIO N°8665/2017 POR SOLICITUD DE AUMENTO DE PLAZO DE EJECUCIÓN DE LA OBRA._x000a_3) AMPLIACIÓN DE PLAZO DE 30 DÍAS DESDE EL 31/01/2018 HASTA EL 31/03/2018._x000a_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_x000a_-DISPOSICIÓN DE COBERTURA VEGETAL._x000a_-ESCARPE  PARA FRANJA CORTAFUEGO._x000a_-COLOCACIÓN CARPETA RODADOS PARA CAMINO PERIMETRAL._x000a_-CONSTRUCCIÓN DE CANALES CAPTADORES  DE AGUAS LLUVIAS._x000a_-SISTEMA DE SUJECIÓN CANALES  AGUAS LLUVIAS._x000a__x000a_SE ADJUNTAN LOS DECRETOS DE AUMENTO DE PLAZOS Y AUMENTO DE CONTRATO, ESTOS NO MODIFICARON EL DISEÑO ORIGINAL "/>
    <n v="80"/>
    <s v="Variación del 50% al 100%"/>
    <n v="3"/>
    <n v="135"/>
    <m/>
    <m/>
    <m/>
    <m/>
    <m/>
    <m/>
    <m/>
    <m/>
    <n v="5"/>
    <n v="0"/>
    <s v="LA AMPLIACIÓN DE PLAZO DEL PROYECTO SE REALIZÓ EN TRES INSTANCIAS, LAS CUALES SE DETALLAN A CONTINUACIÓN:_x000a_1) AMPLIACIÓN DE PLAZO DE 45 DÍAS DESDE EL 16/11/2017 HASTA EL 31/12/2017._x000a_ESTA AMPLIACIÓN DE PLAZO SE FUNDAMENTA  EN EL DECRETO ALCALDICIO N°7063/2017 POR PROBLEMAS ADMINISTRATIVOS AJENOS AL CONTRATISTA, LOS CUALES SON DOS PERMISOS AMBIENTALES SECTORIALES QUE DEBIERON TRAMITARSE POR EL TITULAR DEL PROYECTO, LA MUNICIPALIDAD DE ANDACOLLO._x000a_LOS DOCUMENTOS ANTES MENCIONADOS FUERON REQUERIDOS PARA LA RECEPCIÓN PROVISORIA DEL PROYECTO._x000a_2) AMPLIACIÓN DE PLAZO DE 30 DÍAS DESDE EL 01/01/2018 HASTA EL 30/01/2018._x000a_ESTA AMPLIACIÓN SE FUNDAMENTA EN DECRETO ALCALDICIO N°8665/2017 POR SOLICITUD DE AUMENTO DE PLAZO DE EJECUCIÓN DE LA OBRA._x000a_3) AMPLIACIÓN DE PLAZO DE 30 DÍAS DESDE EL 31/01/2018 HASTA EL 31/03/2018._x000a_ESTA AMPLIACIÓN DE PLAZO SE FUNDAMENTA EN EL DECRETO ALCALDICIO N°716/2018 EL CUAL CONCEDE UN AUMENTO DE RECURSO DE $27.465.090 (VEINTISIETE MILLONES CUATROCIENTOS SESENTA Y CINCO MIL NOVENTA PESOS) Y UN AUMENTO DE PLAZO DE 60 DÍAS CORRIDOS JUSTIFICADOS  EN LA INSPECCIÓN TÉCNICA DE OBRAS:_x000a_-DISPOSICIÓN DE COBERTURA VEGETAL._x000a_-ESCARPE  PARA FRANJA CORTAFUEGO._x000a_-COLOCACIÓN CARPETA RODADOS PARA CAMINO PERIMETRAL._x000a_-CONSTRUCCIÓN DE CANALES CAPTADORES  DE AGUAS LLUVIAS._x000a_-SISTEMA DE SUJECIÓN CANALES  AGUAS LLUVIAS."/>
    <n v="-100"/>
    <n v="5"/>
    <n v="5"/>
    <n v="35"/>
    <n v="37"/>
    <n v="2"/>
    <s v="LOS TIEMPOS MUERTOS EXPRESADOS HACEN REFERENCIA AL PRODUCTO DE UNA RE EVALUACIÓN ANTES DE LA  CONTRATACIÓN DE LA OBRA, SI BIEN LA OBRA SE EJECUTO EN 9 MESES AUMENTANDO EN UN 80 % LO ESTIMADO  "/>
    <n v="600"/>
    <n v="640"/>
    <s v="El proyecto fue ejecutado en un plazo total de 35 meses, un 600% sobre el plazo total recomendado. _x000a_1.  Otros Gastos y equipos:  si bien se indican plazos, en la práctica los gastos de estos ítems no se efectuaron._x000a_2. Obras Civiles: Existieron tres aumentos de plazos a saber:_x000a_2.1 Aumento de plazo de 45 días que abarca desde el 16 de noviembre del 2017 al 31 de diciembre del 2017, según da cuenta el Decreto Alcaldicio N° 7063/2017. El motivo del aumento fue un retraso en la tramitación de dos permisos ambientales sectoriales por parte de la Ilustre Municipalidad de Andacollo, es decir, un problema ajeno al contratista. El informe N°3 emitido por la Inspectora técnico de Obras Melissa Pizarro Morales fundamenta esta situación, el que no es incorporado a la carpeta digital ex post para su observación._x000a__x000a_2.2 Aumento de plazo de 30 días que comprende desde el 01 de enero del 2018 al 30 de enero del 2018, según lo estipula el Decreto Alcaldicio N° 8665/2017. Al respecto, el referido Decreto no da cuenta de la razón que justifique el aumento de plazo, y sólo señala que la fundamentación del plazo es con motivo del informe emitido por la Inspección Técnica de Obras, con fecha 26 de diciembre de 2017. No obstante, este informe no es cargado a la carpeta digital ex post para su observación._x000a_2.3 Aumento de plazo de 60 días desde el 31 de enero del 2018 al 31 de marzo del 2018, de acuerdo al Decreto Alcaldicio 716/2018. En relación al motivo que funda este aumento de plazo, se señala: disposición de cobertura vegetal; Escarpe para franja cortafuego; Colocación carpeta de rodado para camino perimetral; Construcción de Canales Captadores de Aguas Lluvia; y Sistema de Sujeción Canales de Aguas Lluvias, el que se encuentra avalado por el informe de la Inspección Técnica de obras ( no adjuntado). _x000a_3. Consultorías: la unidad técnica señala que el consultor presenta la renuncia el 21 de febrero del 2018, ejecutando un 88% del contrato._x000a_4. Gastos administrativos: Desde el primer gasto hasta el último pasaron 748 días.  Esto se explica dado que se efectuaron dos gastos administrativos en los años 2015 y 2017 (fuente: Historial Sigfe), lo que se explica a continuación. _x000a_4.1 El primer gasto administrativo ejecutado fue el año 2015, no concretándose la ejecución de la iniciativa producto del mismo. Cabe mencionar que el año 2015 era el último año de vigente para la Recomendación Favorable de la Iniciativa._x000a_4.2 Luego el año 2016 la iniciativa obtiene nuevamente un RATE RS, producto de ello, se efectúa un nuevo gasto administrativo el año 2017, lográndose con ello la ejecución de la iniciativa._x000a_5. Según la unidad técnica, los tiempos muertos expresados hacen referencia a una re evaluación antes de la contratación de obra. Sin perjuicio de lo anterior, no existe tal reevaluación en los registros del S.N.I."/>
    <s v="Variación &gt; al 100%"/>
    <s v="Mayor a 3 años"/>
    <s v="18/07/2017"/>
    <n v="565547"/>
    <n v="1326"/>
    <n v="566873"/>
    <n v="603227"/>
    <n v="-36354"/>
    <s v="ESTADO DE PAGO N°1_x000a_-VALOR ESTADO DE PAGO $99.283.767_x000a_-FECHA ESTADO DE PAGO 31-08-2017_x000a_-AVANCE FINANCIERO 17,43%_x000a__x000a_ESTADO DE PAGO N°2_x000a_-VALOR ESTADO DE PAGO $36.587.170_x000a_-FECHA ESTADO DE PAGO 20/10/2017_x000a_-AVANCE FÍSICO 37%_x000a_-AVANCE FINANCIERO 23.85%_x000a__x000a_ESTADO DE PAGO N°3_x000a_-VALOR ESTADO DE PAGO $50.124.533_x000a_-FECHA ESTADO DE PAGO 29/01/2018_x000a_-AVANCE FÍSICO 44.2 %_x000a_-AVANCE FINANCIERO 32.65%_x000a__x000a_ESTADO DE PAGO N°4_x000a_-VALOR ESTADO DE PAGO $188.408.982_x000a_-FECHA ESTADO DE PAGO 13/02/2018_x000a_-AVANCE FÍSICO 75.5%_x000a_-AVANCE FINANCIERO 62.70%_x000a__x000a_ESTADO DE PAGO N°5_x000a_-VALOR ESTADO DE PAGO $157.159.946_x000a_-FECHA ESTADO DE PAGO 03/04/2018_x000a_-AVANCE FÍSICO 95%_x000a_-AVANCE FINANCIERO 89.01%_x000a__x000a_ESTADO DE PAGO N°6_x000a_-VALOR ESTADO DE PAGO $65.608.004_x000a_-FECHA ESTADO DE PAGO 25/06/2018_x000a_-AVANCE FÍSICO 100%_x000a_-AVANCE FINANCIERO _x000a__x000a_NO HAY PAGO POR RECURSOS PROPIOS"/>
    <s v="BIP &lt; SIGFE"/>
    <x v="1"/>
    <n v="42800"/>
    <n v="42800"/>
    <n v="100"/>
    <s v="NO EXISTIERON MODIFICACIONES."/>
    <s v="El proyecto se ejecutó conforme a lo recomendado."/>
    <x v="2"/>
    <s v="NO EXISTEN OBSERVACIONES EN RECEPCIÓN PROVISORIA."/>
    <s v="18/04/2018"/>
    <s v="NO EXISTEN OBSERVACIONES EN RECEPCIÓN PROVISORIA."/>
    <s v="29/08/2019"/>
    <s v="SI"/>
    <s v="19/04/2018"/>
    <s v="NO EXISTEN."/>
    <s v=""/>
    <x v="0"/>
    <s v="NO EXISTEN."/>
    <s v="MANUEL ANDRES DIAZ PIZARRO"/>
    <x v="135"/>
    <s v="MAURICIO ANDRÉS FLORES LAMAS"/>
    <s v="SEREMI DE DESARROLLO SOCIAL REGION DE COQUIMBO"/>
    <s v=" "/>
    <s v=""/>
    <s v="07/05/2012"/>
    <s v="11/03/2013"/>
    <n v="308"/>
    <s v="23/04/2013"/>
    <n v="43"/>
    <d v="2015-06-11T00:00:00"/>
    <n v="779"/>
    <s v="03/07/2017"/>
    <n v="753"/>
    <s v="03/07/2017"/>
    <n v="753"/>
    <s v="18/07/2017"/>
    <n v="15"/>
    <s v="28/09/2017"/>
    <n v="72"/>
    <n v="1970"/>
    <n v="1662"/>
    <s v="La Res. Nº 27 del 23/04/2013 corresponde a la creación de asignación presupuestaria que da origen a la ejecución._x000a_Para el primer gasto administrativo, se considera la fecha en que el ingreso de los recursos fue rendido al Depto. de Finanzas del Gobierno Regional. 11/09/2017._x000a_ La suscripción del primer contrato del proyecto, corresponde al ítem de Obras Civiles el que fue aprobado mediante Decreto N°3973 del 03/07/2017_x000a_La suscripción del primer contrato del proyecto de obras civiles es el 03/07/2017, el que fue aprobado mediante Decreto N°3973._x000a_La fecha ingresada de la entrega de terreno es la que indica el Acta de &quot;Entrega del terreno&quot; del 18/07/2017._x000a_Para el primer gasto con cargo al proyecto del primer contrato de obras civiles, se considera la fecha en que fue cursado el estado de pago Nº1 al Depto. de Finanzas del Gobierno Regional. 28/09/2017."/>
    <s v="A SUMA ALZADA SIN REAJUSTE"/>
    <n v="1"/>
    <s v=""/>
    <s v=""/>
    <s v=""/>
    <s v=""/>
    <s v="NO"/>
    <s v="MUNICIPIO"/>
    <s v="SI"/>
    <s v="MUNICIPIO"/>
    <s v=""/>
    <n v="5500"/>
    <n v="0"/>
    <n v="16080"/>
    <n v="0"/>
    <n v="1250"/>
    <n v="471616"/>
    <n v="0"/>
    <n v="0"/>
    <n v="40320"/>
    <n v="0"/>
    <n v="534766"/>
    <n v="5744"/>
    <n v="0"/>
    <n v="16794"/>
    <n v="0"/>
    <n v="1306"/>
    <n v="492557"/>
    <n v="0"/>
    <n v="0"/>
    <n v="42110"/>
    <n v="0"/>
    <n v="558511"/>
    <s v="El monto recomendado para el primer RS de los ítems: Equipos, Consultorías, Gastos Administrativos, Obras Civiles y Otros Gastos coinciden con el que da origen a la ejecución presupuestaria. Sin embargo, el monto del ítem Equipamiento del Primer RS Ejecución es 0._x000a_Por otra parte, para ambos casos (Primer RS y RS que da origen a la ejecución presupuestaria) el Monto Total Recomendado versus el corregido es el mismo."/>
    <n v="6566"/>
    <n v="0"/>
    <n v="0"/>
    <n v="0"/>
    <n v="1326"/>
    <n v="597172"/>
    <n v="0"/>
    <n v="0"/>
    <n v="0"/>
    <n v="0"/>
    <n v="605064"/>
    <s v="Este proyecto consta de un contrato en el ítem de Consultorías y un contrato en el ítem de Obras Civiles._x000a_El contrato de Obras Civiles es por un monto total de $597.172.402 compuesto por un monto inicial de $569.707.312 mas un suplemento de $27.465.090, con plazo total de 256 días._x000a_El contrato de Consultorías corresponde a la contratación de una Asesora Técnica de Obras por un monto de $6.566.000."/>
    <n v="4961"/>
    <n v="0"/>
    <n v="0"/>
    <n v="0"/>
    <n v="1326"/>
    <n v="597172"/>
    <n v="0"/>
    <n v="0"/>
    <n v="0"/>
    <n v="0"/>
    <n v="603459"/>
    <s v="Para el gasto administrativo, se giraron los recursos rendidos por la Unidad Técnica al Gobierno Regional, cuyo monto fue de $1.326.000 según Convenio Mandato aprobado por Resolución N°5017 del 05/12/2013_x000a_En el caso de Obras Civiles, el monto total pagado por el Gobierno Regional es de $597.172.402. El monto pagado a la empresa fue de $592.207.680, dado que se cobró una multa de $4.964.722._x000a_En el ítem de consultorías se pagó un monto total de $4.960.976._x000a_En los ítems: Equipamiento, Equipos y Otros Gastos no hubo gastos."/>
    <n v="232"/>
    <x v="0"/>
    <n v="6054"/>
    <n v="0"/>
    <n v="0"/>
    <n v="0"/>
    <n v="0"/>
    <n v="597173"/>
    <n v="0"/>
    <n v="0"/>
    <n v="0"/>
    <n v="0"/>
    <n v="603227"/>
    <n v="6155"/>
    <n v="0"/>
    <n v="0"/>
    <n v="0"/>
    <n v="0"/>
    <n v="600706"/>
    <n v="0"/>
    <n v="0"/>
    <n v="0"/>
    <n v="0"/>
    <n v="606861"/>
    <s v="Esta obra se encuentra con recepción provisoria mediante Decreto N°2095 del 18/04/2018 y no tiene pagos pendientes."/>
    <n v="7068"/>
    <n v="0"/>
    <n v="20664"/>
    <n v="0"/>
    <n v="1607"/>
    <n v="606054"/>
    <n v="0"/>
    <n v="0"/>
    <n v="51813"/>
    <n v="0"/>
    <n v="687206"/>
    <n v="687205"/>
    <n v="6737"/>
    <n v="0"/>
    <n v="0"/>
    <n v="0"/>
    <n v="1360"/>
    <n v="612699"/>
    <n v="0"/>
    <n v="0"/>
    <n v="0"/>
    <n v="0"/>
    <n v="620796"/>
    <n v="5033"/>
    <n v="0"/>
    <n v="0"/>
    <n v="0"/>
    <n v="1360"/>
    <n v="563167"/>
    <n v="0"/>
    <n v="0"/>
    <n v="0"/>
    <n v="0"/>
    <n v="569560"/>
    <n v="-9.6637689426460227"/>
    <n v="-17.119466360887415"/>
    <n v="-7.0764321331102558"/>
    <n v="-8.2532748278017269"/>
    <n v="-17.119345755633329"/>
    <n v="13.307476635514019"/>
    <n v="13.158107476635514"/>
    <s v="1. Existe información contradictoria entre lo que informa la unidad técnica y financiera._x000a__x000a_-La unidad técnica en la información de la pestaña plazos, presenta fechas sobre gastos de los ítems de equipos y otros gastos, luego en la pestaña gastos, indica que no hubo gastos en los ítems en cuestión._x000a__x000a_-La unidad financiera expresa que no hubo gastos de equipos y otros gastos._x000a__x000a_-Por lo anterior, no se comprende cómo se puede efectuar la operación del proyecto adecuadamente. Por ejemplo: el ítem equipos contemplaba la adquisición de medidores de biogás para el seguimiento de las emisiones del proyecto y con ello efectuar un informe de resultados para la autoridad competente en la materia, lo que era obligatorio para dar cumplimiento a lo estipulado en el considerando 3.1.3.3 de la Resolución de Calificación Ambiental de la Iniciativa (RCA 27/2012)._x000a__x000a_-Es reelevante expresar que esta SEREMI efectúo observaciones a la unidad Técnica el 03 de septiembre de 2019, siendo respondidas el 18 de octubre de 2019, no dejando margen para efectuar nuevas observaciones a la misma unidad o unidad financiera. Por lo tanto, se considera que existe un sesgo en la información analizada._x000a__x000a_2. No existen variaciones importantes en los montos recomendados, reales y contratados, tal que amerite un análisis."/>
    <s v="Variación entre el -10% al -20%"/>
    <s v="Variación de 0 a +-10%"/>
    <s v="Mediano"/>
    <s v="Mediano"/>
    <s v="MARÍA ALEJANDRA ZEBALLOS PINTO"/>
    <x v="10"/>
    <s v="MAURICIO ANDRÉS FLORES LAMAS"/>
    <s v="SEREMI DE DESARROLLO SOCIAL REGION DE COQUIMBO"/>
    <s v=" "/>
    <s v=""/>
    <s v="SI"/>
    <n v="707870"/>
    <n v="27465"/>
    <n v="3.8799497082797689"/>
    <s v="ESTA INCREMENTACIÓN DE MONTO SE FUNDAMENTA EN EL DECRETO ALCALDICIO N°716/2018 EL CUAL CONCEDE UN AUMENTO DE RECURSO DE $27.465.090 (VEINTISIETE MILLONES CUATROCIENTOS SESENTA Y CINCO MIL NOVENTA PESOS)  JUSTIFICADOS  EN LA INSPECCIÓN TÉCNICA DE OBRAS PARA:_x000a_-DISPOSICIÓN DE COBERTURA VEGETAL._x000a_-ESCARPE  PARA FRANJA CORTAFUEGO._x000a_-COLOCACIÓN CARPETA RODADOS PARA CAMINO PERIMETRAL._x000a_-CONSTRUCCIÓN DE CANALES CAPTADORES  DE AGUAS LLUVIAS._x000a_-SISTEMA DE SUJECIÓN CANALES  AGUAS LLUVIAS_x000a__x000a_EN CUANTO A LAS MODIFICACIONES, ESTAS NO ALTERARON EL PROYECTO ORIGINAL _x000a_."/>
    <x v="0"/>
    <s v="NO"/>
    <m/>
    <m/>
    <m/>
    <m/>
    <s v="Si bien se advierte que existe una reevaluación en el historial RATE de la presente iniciativa, la referida fue para la recomendación original del año 2012, la que no resultó en la ejecución de la iniciativa. Además, la reevalución de la iniciativa no implicó un aumento del monto recomendado en ese entonces, las causas correspondían a:_x000a__x000a_1. Subir a la carpeta digital la versión de los antecedentes de la iniciativa de inversión, que dieron pie a la recomendación favorable._x000a_2. Cambio de la glosa equipamientos del punto 15 de la ficha IDI calendario de financiamiento de la inversión, por la glosa Equipos._x000a__x000a_Existieron modificaciones por aproximadamente un 4% adicional del monto recomendado. Lo anterior debido a la ejecución de las siguientes obras: disposición de cobertura vegetal; Escarpe para franja cortafuego; Colocación carpeta de rodado para camino perimetral; Construcción de Canales Captadores de Aguas Lluvia; y Sistema de Sujeción Canales de Aguas Lluvias, el que encuentra avalado por el informe de la Inspección Técnica de obras referido en el Decreto Alcaldicio n° 716/2018."/>
    <x v="0"/>
    <s v="VALOR ACTUALIZADO COSTOS INV. OPER. Y MANTEN."/>
    <n v="524554"/>
    <n v="496479"/>
    <n v="-5.3521658399325878"/>
    <x v="0"/>
    <s v="COSTO ANUAL EQUIVALENTE"/>
    <n v="45733"/>
    <n v="43285"/>
    <n v="-5.3528086939409132"/>
    <s v="La disminución del indicador se explica debido a que los montos reales en términos generales fueron menores a lo recomendado. Además, que no se ejecutó el gasto de los ítems equipos y otros gastos."/>
    <x v="0"/>
    <s v="1. En lo relevante sobre los plazos de ejecución, la información proporcionada por la unidad técnica permitió establecer y/o desprender que la iniciativa de inversión demoró 4 meses adicionales en ejecutar el ítem obras civiles por los siguientes motivos: 1. Tramitación inoportuna de dos permisos ambientales sectoriales (asociados a la Resolución de Calificación Ambiental de la iniciativa); 2 error en la cubicación del presupuesto de obras civiles; 3 información no especificada._x000a__x000a_2. El proyecto no tuvo reevaluaciones. No obstante, existieron modificaciones por aproximadamente un 4% adicional del monto recomendado debido a errores en la cubicación del presupuesto original._x000a__x000a_3. Se recomendaron montos para los ítems equipos y otros gastos, sin embargo, no se efectuaron dichos gastos. Por lo anterior, no se comprende cómo se puede efectuar la operación del proyecto adecuadamente. Por ejemplo: el ítem equipos contemplaba la adquisición de medidores de biogás para el seguimiento de las emisiones del proyecto y con ello efectuar un informe de resultados para la autoridad competente en la materia, lo que era obligatorio para dar cumplimiento a lo estipulado en el considerando 3.1.3.3 de la Resolución de Calificación Ambiental de la Iniciativa (RCA 27/2012)._x000a__x000a_4. No existen variaciones importantes en los montos recomendados, reales y contratados, tal que amerite un análisis._x000a__x000a_5. Respecto a las magnitudes del proyecto, el proyecto se ejecutó conforme a lo recomendado._x000a__x000a_6. Los indicadores económicos sufrieron una disminución, debido a que los montos contratados fueron levente menores a lo recomendados, y tal como se dijo, no se consideró el gasto de los ítems equipos y otros gastos._x000a__x000a_7. De acuerdo a la unidad técnica no existen cambios en el diseño recomendado._x000a__x000a_8. Es reelevante expresar que esta SEREMI efectúo observaciones a la unidad Técnica el 03 de septiembre de 2019, siendo respondidas el 18 de octubre de 2019, no dejando margen para efectuar nuevas observaciones a la misma unidad o unidad financiera. Por lo tanto, se considera que existe un sesgo en la información analizada._x000a__x000a_9. Para la tipología de proyectos de cierre de vertederos se recomienda:_x000a__x000a_-Solicitar como requisito de Recomendación favorable, la resolución de proyecto del servicio competente asociado a un permiso ambiental sectorial aplicable. Lo anterior, debido a que dicha resolución establece las especificaciones técnicas de la obra a construir asociada al permiso ambiental sectorial en trámite de aprobación. Esto a su vez da certeza de los costos y de que no existan observaciones en la recepción final de las obras. Esto aplica por ejemplo para permisos de patios de residuos no peligrosos que es otorgado por la Seremi de Salud._x000a__x000a_- La estimación de los residuos dispuestos en los vertederos debe ser calculada con metodologías que entreguen fiabilidad y contrastada con fuentes secundarias oficiales y estudios en la materia. Lo anterior, porque esta variable es la más significativa del proyecto, ya que determina las partidas más importantes del presupuesto. Esto es atigente especialmente dado que la mayoría de los vertederos no lleva un registro oficial de información y/o son estimaciones."/>
    <s v="MAURICIO ANDRÉS FLORES LAMAS"/>
    <s v="SEREMI DE DESARROLLO SOCIAL REGION DE COQUIMBO"/>
    <s v="LOURDES VELEZ"/>
    <s v="DEPARTAMENTO DE ESTUDIOS - MDS"/>
  </r>
  <r>
    <s v="30413125-0"/>
    <s v="CONSTRUCCION CALLE EUSEBIO LILLO SUR, PUNTA ARENAS"/>
    <x v="13"/>
    <x v="13"/>
    <s v="MAGALLANES"/>
    <s v="PUNTA ARENAS"/>
    <s v="12 - REGION DE MAGALLANES Y ANTARTICA CHILENA"/>
    <x v="7"/>
    <x v="7"/>
    <x v="11"/>
    <x v="1"/>
    <x v="1"/>
    <s v="GOBIERNO REGIONAL - REGION DE MAGALLANES Y ANTARTICA CHILENA"/>
    <s v="GOBIERNO REGIONAL"/>
    <s v="GOBIERNO REGIONAL"/>
    <s v="FINALIZADO"/>
    <x v="0"/>
    <s v="PERFIL"/>
    <s v="LA EJECUCIÓN DEL PROYECTO VIAL, EUSEBIO LILLO, DE  LA COMUNA DE PUNTA ARENAS,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
    <s v="EL PROYECTO CORRESPONDE A LA CONSTRUCCION DE LA CALLE EUSEBIO LILLO SUR, ENTRE LOS TRAMOS DANIEL CRUZ Y TOMAS COCHRANE, UBICADA EN LA COMUNA DE PUNTA ARENAS. EL PROYECTO TIENE UNA LONGITUD DE 296.71 M.  CONSIDERA LOSA DE HCV CON 0,17 (M) DE ESPESOR Y ACERAS DE 0,07 (M) DE ESPESOR."/>
    <n v="0"/>
    <s v=" "/>
    <s v=" "/>
    <s v=" "/>
    <n v="11"/>
    <n v="9"/>
    <s v="Consultaría inicia un mes después del inicio de obra, periodo en el cual fue fiscalizado por profesionales del  SERVIU. Duración de consultoría de acuerdo a ejecución del proyecto y recursos disponibles."/>
    <n v="-18.181818181818176"/>
    <m/>
    <m/>
    <m/>
    <m/>
    <m/>
    <m/>
    <s v=""/>
    <m/>
    <m/>
    <m/>
    <m/>
    <m/>
    <n v="9"/>
    <n v="0"/>
    <s v="De acuerdo a información de Depto. Finanzas SERVIU, proyecto no registra gastos administrativos.  Para poder continuar con el proceso se incorpora las fecha de inicio y término del proyecto"/>
    <n v="-100"/>
    <n v="10"/>
    <n v="12"/>
    <s v="Por  modificación del contrato donde se incorporan aumentos de obra y obras extraordinarias, las que para su concreción primero se debía tener aprobación del Gobierno Regional, modificar convenio mandato y respectivas resoluciones, demorando este proceso. "/>
    <n v="19.999999999999996"/>
    <s v="Variación de 0 a 30%"/>
    <n v="2"/>
    <n v="120"/>
    <m/>
    <m/>
    <m/>
    <m/>
    <m/>
    <m/>
    <m/>
    <m/>
    <m/>
    <m/>
    <m/>
    <m/>
    <n v="12"/>
    <n v="12"/>
    <n v="12"/>
    <n v="12"/>
    <n v="0"/>
    <s v="Por  modificación del contrato donde se incorporan aumentos de obra y obras extraordinarias, las que para su concreción primero se debía tener aprobación del Gobierno Regional, modificar convenio mandato y respectivas resoluciones, demorando este proceso. "/>
    <n v="0"/>
    <n v="0"/>
    <s v="- Se aprecia que no existió tiempo muerto en la ejecución de la iniciativa. _x000a_-El plazo real de obra civil fue un 16,67% mayor que el recomendado; el contrato de obra original constaba de 230 días corridos de plazo, a los cuales se sumaron 2 ampliaciones de plazo:  60 días (Res. N° 8, 18 diciembre 2017) y otros 60 días corridos (Res. N° 499, 26 marzo 2018) por modificaciones en el contrato."/>
    <s v="Sin variación"/>
    <s v="Un año"/>
    <s v="03/05/2017"/>
    <n v="586202"/>
    <n v="0"/>
    <n v="586202"/>
    <n v="875325"/>
    <n v="-289123"/>
    <s v="L.P.  N° 36/2016, SE ADJUDICA Y CONTRATA POR RES. . N°08 DEL 14/03/2017.  Mod. N° 1 Amplía plazo a 60 días por res. Ex. N° 2525 del 18/12/2017, informe técnico del 12/12/2017. Mod. N° 2 Amplia plazo 60 días, disminuye, aumenta y obras extraordinarias por un total de $75.595.788.- aprobado por Res. Ex. N° 499 del 26/03/18, informe técnico del 12/12/2017. Causa: Se aprueba solicitud de recursos desde el GORE y se firma mandato suplementarios aprobado por Res. Exta N° 411 del 12/03/2018 del SERVIU"/>
    <s v="BIP &lt; SIGFE"/>
    <x v="2"/>
    <n v="297"/>
    <n v="297"/>
    <n v="100"/>
    <s v="La modificaciones que se realizan al proyecto está dentro del límite del mismo no afectando su magnitud"/>
    <s v="Se observa que no existen modificaciones entre la cantidad de metros intervenidos y la recomendada."/>
    <x v="2"/>
    <s v="No tiene"/>
    <s v="18/04/2018"/>
    <s v="El 02 de mayo de 2018 la comisión receptora nombrada por Res. Exta. N° 673 del 25/04/2018, recibe las obras de la licitación sin observaciones"/>
    <s v="18/04/2018"/>
    <s v="SI"/>
    <s v="18/04/2018"/>
    <s v="sin observaciones"/>
    <s v=""/>
    <x v="0"/>
    <s v="Modificaciones del proyecto se generan por visita a terrenos de Intendente, SEREMI, Directivo y equipo técnico del Serviu."/>
    <s v="JORGE NEGRON CASTRO"/>
    <x v="39"/>
    <s v=" "/>
    <s v=""/>
    <s v="FERNANDA MATURANA DIAZ"/>
    <s v="DEPARTAMENTO DE ESTUDIOS - MDS"/>
    <s v="16/03/2016"/>
    <s v="16/03/2016"/>
    <n v="0"/>
    <s v="05/04/2016"/>
    <n v="20"/>
    <s v="NA"/>
    <n v="0"/>
    <s v="14/03/2017"/>
    <n v="343"/>
    <s v="14/03/2017"/>
    <n v="343"/>
    <s v="03/05/2017"/>
    <n v="50"/>
    <s v="29/06/2017"/>
    <n v="57"/>
    <n v="470"/>
    <n v="470"/>
    <s v="demora en la licitacion. "/>
    <s v="A SUMA ALZADA SIN REAJUSTE"/>
    <n v="1"/>
    <s v=""/>
    <s v=""/>
    <s v=""/>
    <s v=""/>
    <s v="NO"/>
    <s v="Realizado con recursos propios del SERVIU de la Región de Magallanes"/>
    <s v="SI"/>
    <s v="SERVICIO"/>
    <s v=""/>
    <n v="18828"/>
    <n v="0"/>
    <n v="0"/>
    <n v="0"/>
    <n v="1046"/>
    <n v="939954"/>
    <n v="0"/>
    <n v="0"/>
    <n v="0"/>
    <n v="0"/>
    <n v="959828"/>
    <n v="18828"/>
    <n v="0"/>
    <n v="0"/>
    <n v="0"/>
    <n v="1046"/>
    <n v="939954"/>
    <n v="0"/>
    <n v="0"/>
    <n v="0"/>
    <n v="0"/>
    <n v="959828"/>
    <s v="no sufre cambios el monto recomendado para cada item "/>
    <n v="16200"/>
    <n v="0"/>
    <n v="0"/>
    <n v="0"/>
    <n v="0"/>
    <n v="868124"/>
    <n v="0"/>
    <n v="0"/>
    <n v="0"/>
    <n v="0"/>
    <n v="884324"/>
    <s v="Obras Civiles: Monto Original Contratado $792.528.344, Aumento de Contrato $75.592.788, Monto total $ 868.124.132. Aumento dice relación con la construcción de un terraplén para la calle. "/>
    <n v="16200"/>
    <n v="0"/>
    <n v="0"/>
    <n v="0"/>
    <n v="0"/>
    <n v="868125"/>
    <n v="0"/>
    <n v="0"/>
    <n v="0"/>
    <n v="0"/>
    <n v="884325"/>
    <s v=""/>
    <n v="9000"/>
    <x v="0"/>
    <n v="7200"/>
    <n v="0"/>
    <n v="0"/>
    <n v="0"/>
    <n v="0"/>
    <n v="868125"/>
    <n v="0"/>
    <n v="0"/>
    <n v="0"/>
    <n v="0"/>
    <n v="875325"/>
    <n v="14587"/>
    <n v="0"/>
    <n v="0"/>
    <n v="0"/>
    <n v="0"/>
    <n v="883201"/>
    <n v="0"/>
    <n v="0"/>
    <n v="0"/>
    <n v="0"/>
    <n v="897788"/>
    <s v="Aumento de Contrato $75.592.788. Aumento dice relación con la construcción de un terraplén para la calle."/>
    <n v="21185"/>
    <n v="0"/>
    <n v="0"/>
    <n v="0"/>
    <n v="1177"/>
    <n v="1057646"/>
    <n v="0"/>
    <n v="0"/>
    <n v="0"/>
    <n v="0"/>
    <n v="1080008"/>
    <n v="0"/>
    <n v="16480"/>
    <n v="0"/>
    <n v="0"/>
    <n v="0"/>
    <n v="0"/>
    <n v="888730"/>
    <n v="0"/>
    <n v="0"/>
    <n v="0"/>
    <n v="0"/>
    <n v="905210"/>
    <n v="16480"/>
    <n v="0"/>
    <n v="0"/>
    <n v="0"/>
    <n v="0"/>
    <n v="884000"/>
    <n v="0"/>
    <n v="0"/>
    <n v="0"/>
    <n v="0"/>
    <n v="900480"/>
    <n v="-16.184880111999167"/>
    <n v="-16.622839830816073"/>
    <n v="-16.418158816844198"/>
    <n v="-0.52253068348780962"/>
    <m/>
    <n v="3031.9191919191921"/>
    <n v="2976.4309764309764"/>
    <s v="Se observa que los montos contratados en obras civiles son inferiores a los valores recomendados en un -15,97%, significando una sobrevaloración del presupuesto en la etapa de formulación de la iniciativa. Lo mismo ocurre con el ítem de consultorías en una magnitud de -22,1%._x000a_Los costos reales poseen una variación menor con respecto a los montos contratados,y no pudo identificarse en el proceso ex post. "/>
    <s v="Variación entre el -10% al -20%"/>
    <s v="Variación entre el -10% al -20%"/>
    <s v="Mediano"/>
    <s v="Mediano"/>
    <s v="IRENE MAKARENA WEBER OYARZUN"/>
    <x v="20"/>
    <s v=" "/>
    <s v=""/>
    <s v="FERNANDA MATURANA DIAZ"/>
    <s v="DEPARTAMENTO DE ESTUDIOS - MDS"/>
    <s v="SI"/>
    <n v="1080008"/>
    <n v="75596"/>
    <n v="6.9995777809053266"/>
    <s v="Modificación de obras civiles, (disminuye, aumenta y obras extraordinarias), aprobados por Res. Ex. N° 499 del 26/03/18 del Serviu, de acuerdo a , informe técnico del 12/12/2017.  moneda nominal 2018"/>
    <x v="0"/>
    <s v="NO"/>
    <m/>
    <m/>
    <m/>
    <m/>
    <s v="No se realizaron reevaluaciones, sin embargo existen modificaciones de obra y obras  extraordinarias que significaron un 7% con respecto al contrato original."/>
    <x v="0"/>
    <s v="VAN SOCIAL"/>
    <n v="28000"/>
    <n v="28000"/>
    <n v="0"/>
    <x v="1"/>
    <s v="TIR SOCIAL"/>
    <n v="6.34"/>
    <n v="6.34"/>
    <n v="0"/>
    <s v="Existe una menor inversión final de un 17% aproximadamente derivado del menor costo de las obras civiles, por lo tanto esta menor inversión debería resultar en mejores indicadores de rentabilidad."/>
    <x v="2"/>
    <s v="I. Plazos: Aumento de plazo por modificación de contrato debido a aumento de obras para complementar la calidad técnica y de diseño del proyecto se agregan obras de soterramiento eléctrico y áreas verdes para protección del talud de la obra.  Aumento de plazo total: 120 días._x000a_II. Costos: Aumento del costo en $75.595.788 por modificación al proyecto ($31.621.956 proyecto eléctrico, y de $43.973.832 protección talud), lo que aumento un 9% con respecto al contrato original. _x000a__x000a_El proyecto en la actualidad se encuentra en plena operación y esta cumpliendo los objetivos para el cual fue ejecutado, principalmente con mejorar la conectividad sur - norte de la ciudad de Punta Arenas y viceversa."/>
    <s v="ROBERTO AGUERO B."/>
    <s v="SEREMI DE DESARROLLO SOCIAL REGION DE MAGALLANES Y ANTARTICA CHILENA"/>
    <s v="FERNANDA MATURANA DIAZ"/>
    <s v="DEPARTAMENTO DE ESTUDIOS - MDS"/>
  </r>
  <r>
    <s v="30124255-0"/>
    <s v="REPOSICION 6ª COMISARÍA CHILLÁN VIEJO BAJO PCSP"/>
    <x v="16"/>
    <x v="8"/>
    <s v=""/>
    <s v=""/>
    <s v="16 - REGION DE ÑUBLE"/>
    <x v="3"/>
    <x v="3"/>
    <x v="24"/>
    <x v="0"/>
    <x v="0"/>
    <s v="CARABINEROS DE CHILE"/>
    <s v="MINISTERIO DE DEFENSA NACIONAL"/>
    <s v="MINISTERIO"/>
    <s v="FINALIZADO"/>
    <x v="1"/>
    <s v="PERFIL"/>
    <s v="INCREMENTAR LA VIGILANCIA POLICIAL MEDIANTE SERVICIOS POLICIALES PERMANENTES Y EFECTIVOS POR CUADRANTES, ENTREGANDO MAYOR PRESENCIA DE CARABINEROS  EN LA POBLACIÓN, CON EL PROPÓSITO DE CONTROLAR LA CRIMINALIDAD Y ELEVAR LOS NIVELES DE PERCEPCIÓN DE SEGURIDAD DE CHILLÁN VIEJO."/>
    <s v="SE POSTULA LA REPOSICIÓN DE LA 6ª COMISARÍA DE CHILLAN VIEJO CON UNA INFRAESTRUCTURA DE 1.427,4 M2, BAJO EL SISTEMA CONSTRUCTIVO ISOPOL MEDIANTE LA MODALIDAD DE PAGO CONTRA RECEPCIÓN. LO ANTERIOR CON LA FINALIDAD DE FINALIZAR EL PROCESO DE IMPLEMENTACIÓN DE LA ESTRATEGIA PLAN CUADRANTE EN LA COMUNA."/>
    <n v="31586"/>
    <s v="PLAN CUADRANTE"/>
    <s v=" "/>
    <s v=" "/>
    <n v="19"/>
    <n v="40"/>
    <s v="CONSULTORIAS RELAIZADAS EN DISTINTAS FECHA Y AÑOS_x000a__x000a_              PROVEEDOR                                                                                                                                                N° FACTURA               FECHA  _x000a_ARAGON INGENIERÍA DE SULEOS LTDA                                                                                                                     282                  20/04/2015_x000a_ARAGON INGENIERÍA DE SULEOS LTDA                                                                                                                     307                  23/09/2015_x000a_MARIO ALBERTO SEPULVEDA CARVAJAL CONSULTORES EN INGENIERIA Y CONSTRUCCION                         755                  04/10/2017_x000a_MARIO ALBERTO SEPULVEDA CARVAJAL CONSULTORES EN INGENIERIA Y CONSTRUCCION                         766                  31/10/2017_x000a_MARIO SEPULVEDA CONSULTORES_x0009_                                                                                                                          786                  9/02/2018_x000a_MARIO SEPULVEDA CARVAJAL _x0009_                                                                                                                          811                  12/02/2018_x000a_MARIO SEPULVEDA CARVAJAL _x0009_                                                                                                                          777                   30/11/2017_x000a_MARIO ALBERTO SEPULVEDA CARVAJAL CONSULTORES EN INGENIERIA Y CONSTRUCCION_x0009_                  795                   05/09/2018_x000a_MARIO ALBERTO SEPULVEDA CARVAJAL CONSULTORES EN INGENIERIA Y CONSTRUCCION_x0009_                  876                   09/08/2018"/>
    <n v="110.52631578947367"/>
    <n v="3"/>
    <n v="0"/>
    <s v="FECHA_x0009_    ORDEN DE COMPRA_x0009_PROVEEDOR_x000a_8-5-18_x0009_      3179-227-CM18_x0009_   COMERCIAL MUÑOZ_x000a_8-5-18_x0009_      3179-229-CM18_x0009_   MUEBLES ORBI_x000a_8-5-18_x0009_      3179-230-CM18_x0009_   COMERCIAL FBT_x000a_8-5-18_x0009_      3179-232-CM18_x0009_    MUEBLES DONOSO_x000a_8-5-18_x0009_      3179-233-CM18_x0009_     SARA EMILIA OLIVARES CONTRERAS _x000a_10-5-18      3179-234-CM18_x0009_     COM. HEGELIN LTDA._x000a_8-5-18_x0009_       3179-238-CM18_x0009_     SILLAS &amp; SILLAS _x000a_8-5-18_x0009_       3179-239-CM18_x0009_     JULIO ZUMAETA Y CIA LTDA._x000a_8-5-18_x0009_       3179-240-CM18     MIGEL ANGEL CATALAN_x000a_10-5-18_x0009_3179-241-CM18    SILCOSIL_x000a_8-5-18_x0009_        3179-242-CM18    DE OFICINA MUEBLES S.A._x000a_10-5-18_x0009_3179-249-CM18_x0009_LIBRERÍA REYSER  _x000a_10-5-18_x0009_3179-250-CM18_x0009_OFISILLAS IMPORT. DIST. Y COM._x000a_8-5-18_x0009_        3179-251-CM18_x0009_MUEBLES ASENJO_x000a_10-5-18_x0009_3179-263-CM18_x0009_HERALDO CASTRO PALMA_x000a_10-5-18_x0009_3179-264-CM18_x0009_FAYMO_x000a_8-5-18_x0009_        3179-265-CM18_x0009_COMERCIAL BELT CHILE _x000a_10-5-18_x0009_3179-269-CM18_x0009_AGM &amp; DIMAD S.A."/>
    <n v="-100"/>
    <m/>
    <m/>
    <s v=""/>
    <m/>
    <m/>
    <m/>
    <m/>
    <m/>
    <n v="2"/>
    <n v="0"/>
    <s v="GASTOS SEGÚN   OFICIO 1720  DE CARABINEROS DE CHILE DE FECHA 14.10.2014 SOLICITADOS AL M.O.P."/>
    <n v="-100"/>
    <n v="12"/>
    <n v="11"/>
    <s v="Variaciones se explican en Ordinario de la Dirección de Arquitectura del 31/12/2018 adjunto en carpeta digital."/>
    <n v="-8.3333333333333375"/>
    <s v="Variación de -30% a -0%"/>
    <n v="1"/>
    <n v="62"/>
    <m/>
    <m/>
    <m/>
    <m/>
    <m/>
    <m/>
    <m/>
    <m/>
    <n v="12"/>
    <n v="0"/>
    <s v="Proyecto presenta variaciones por las licitaciones que tuvo que realizarse."/>
    <n v="-100"/>
    <n v="16"/>
    <n v="16"/>
    <n v="40"/>
    <n v="47"/>
    <n v="7"/>
    <s v="Ampliación de plazo según adjunto se debe a licitaciones fallidas."/>
    <n v="150"/>
    <n v="193.75"/>
    <s v="El proyecto se ejecutó en un plazo total de 40 meses, registrando un aumento de un 150% respecto al plazo total recomendado y sin consideración de los tiempos muertos. El único ítem que presentó un plazo superior al recomendado fue Consultorías, debido a que existieron contratos en distintos años y conforme al avance del proyecto. _x000a_Si bien Obras Civiles tuvo una modificación de contrato que aumentó su plazo de ejecución en 62 días por una actualización del monto contratado, finalmente no tuvo una variación significativa respecto al plazo recomendado. _x000a_Se anexa documento de Modificaciones al contrato respecto a lazos y montos. Entre otros el estado de pago Nº 7 se da cuenta de variación de plazos se indica ampliación en 62 días corridos en Resolución Ex. D.A. Biobio Nº32 del 08.01.18."/>
    <s v="Variación &gt; al 100%"/>
    <s v="Mayor a 3 años"/>
    <s v="09/02/2017"/>
    <n v="2717825"/>
    <n v="6750"/>
    <n v="2724575"/>
    <n v="2149187"/>
    <n v="575388"/>
    <s v="MONTO CONTRATADO CON LA CONSTRUCTORA ALCORP S.A. FUE DE  $2.462.880.540 _x000a_AUMENTO POR ACTUALIZACIÓN DEL PRECIO DE LA OFERTA $ 76.595.585_x000a_MONTO PAGADO SEGÚN SIGFE $ 2.643.403.777_x000a_GASTOS ADMINISTRATIVOS SE REGISTRA SOLO UN GASTOS PAGADOS AL M.O.P. POR UN MONTO DE $6.750.000_x000a_EN EQUIPAMIENTO SE REGISTRA EN SIGFE UN TOTAL  GASTADO DE $34.933.263_x000a_EN CONSULTORIA SE REGISTRAN TRES PAGOS  LOS QUE SE REALIZARON EN LOS EJERCICIOS 2015,2017 Y 2018 CON UN TOTAL EJECUTADO DE  $27.623.687"/>
    <s v="BIP &gt; SIGFE"/>
    <x v="1"/>
    <n v="1427"/>
    <n v="1427"/>
    <n v="100"/>
    <s v="Se detalla la explicación en las 3 reevaluaciones del proyecto en documento adjunto en carpeta digital."/>
    <s v="EL PROYECTO REGISTRÓ UN SIGNIFICATIVO  AUMENTO DE COSTOS, PERO NO SE ENTREGAN ANTEDECENTES QUE EVIDENCIEN QUE  ESTOS INCREMENTOS HAYAN AFECTADO A LAS MAGNITUDES DEL PROYECTO, POR LO QUE SE MANTIENEN LA MAGNITUD ORIGINALMENTE INFORMADA"/>
    <x v="2"/>
    <s v="OBRA RECEPCIONADA PROVISORIAMENTE POR LA UNIDAD TÉCNICA MOP Y DEPTO. CUARTELES L.1 "/>
    <s v="01/06/2018"/>
    <s v="No se adjunta recepción definitiva"/>
    <s v=""/>
    <s v="SI"/>
    <s v="01/06/2018"/>
    <s v="NO PRESENTA SITUACIONES QUE EFECTAN EL  NORMAL FUNCIONAMIENTO DEL PROYECTO"/>
    <s v=""/>
    <x v="0"/>
    <s v=""/>
    <s v="DINO RIVAS REYES"/>
    <x v="4"/>
    <s v="ERICA ASTUDILLO"/>
    <s v="SEREMI DE DESARROLLO SOCIAL REGION DE ÑUBLE"/>
    <s v="LOURDES VELEZ"/>
    <s v="DEPARTAMENTO DE ESTUDIOS - MDS"/>
    <s v="23/05/2012"/>
    <s v="23/05/2012"/>
    <n v="0"/>
    <s v="04/04/2013"/>
    <n v="316"/>
    <s v="14/10/2014"/>
    <n v="558"/>
    <s v="25/12/2015"/>
    <n v="437"/>
    <s v="24/01/2017"/>
    <n v="833"/>
    <s v="09/02/2017"/>
    <n v="16"/>
    <d v="2017-07-24T00:00:00"/>
    <n v="165"/>
    <n v="1888"/>
    <n v="1888"/>
    <s v="Las mayores diferencias de la gestión administrativa corresponde al Primer gasto administrativo el que se debe al retraso de las licitaciones."/>
    <s v="A PAGO CONTRA RECEPCION"/>
    <n v="2"/>
    <s v=""/>
    <s v=""/>
    <s v=""/>
    <s v=""/>
    <s v=""/>
    <s v=""/>
    <s v="SI"/>
    <s v="Carabineros de Chile"/>
    <s v="Se ingresa información que Institución Técnica no incluyó."/>
    <n v="10000"/>
    <n v="49155"/>
    <n v="0"/>
    <n v="0"/>
    <n v="4100"/>
    <n v="1013248"/>
    <n v="0"/>
    <n v="0"/>
    <n v="20265"/>
    <n v="0"/>
    <n v="1096768"/>
    <n v="10000"/>
    <n v="49155"/>
    <n v="0"/>
    <n v="0"/>
    <n v="4100"/>
    <n v="1013248"/>
    <n v="0"/>
    <n v="0"/>
    <n v="20265"/>
    <n v="0"/>
    <n v="1096768"/>
    <s v="ASIGNACIÓN NO COINCIDE CON EL DECRETO IDENTIFICATORIO  "/>
    <n v="30146"/>
    <n v="44276"/>
    <n v="0"/>
    <n v="0"/>
    <n v="6750"/>
    <n v="2643403"/>
    <n v="0"/>
    <n v="0"/>
    <n v="0"/>
    <n v="0"/>
    <n v="2724575"/>
    <s v="MONTO CONTRATADO CON LA CONSTRUCTORA ALCORP S.A. FUE DE  $2.462.880.540 _x000a_AUMENTO POR ACTUALIZACIÓN DEL PRECIO DE LA OFERTA $ 76.595.585_x000a_MONTO PAGADO SEGÚN SIGFE $ 2.643.403.777_x000a_GASTOS ADMINISTRATIVOS SE REGISTRA SOLO UN GASTOS PAGADOS AL M.O.P. POR UN MONTO DE $6.750.000_x000a_EN EQUIPAMIENTO SE REGISTRA EN SIGFE UN TOTAL  GASTADO DE $34.933.263_x000a_EN CONSULTORIA SE REGISTRAN TRES PAGOS  LOS QUE SE REALIZARON EN LOS EJERCICIOS 2015,2017 Y 2018 CON UN TOTAL EJECUTADO DE  $27.623.687"/>
    <n v="30146"/>
    <n v="44276"/>
    <n v="0"/>
    <n v="0"/>
    <n v="6750"/>
    <n v="2643403"/>
    <n v="0"/>
    <n v="0"/>
    <n v="0"/>
    <n v="0"/>
    <n v="2724575"/>
    <s v="OBRAS CIVILES_x000a_MONTO CONTRATADO CON LA CONSTRUCTORA ALCORP S.A. FUE DE  $2.462.880.540 _x000a_AUMENTO POR ACTUALIZACIÓN DEL PRECIO DE LA OFERTA                  $     76.595.585_x000a_                                                                                                      TOTAL            $2 539 476 125_x000a_GASTOS ADMINISTRATIVOS SE REGISTRA SOLO UN GASTOS PAGADOS AL M.O.P. POR UN MONTO DE $6.750.000_x000a_EQUIPAMIENTO_x000a_N° orden de compra_x0009_                            Nombre Proveedor            _x0009_                              RUT Proveedor_x0009_      Total OC _x000a_3179-269-CM18_x0009_                            AGM Y DIMAD SA_x0009_                                              76.909.170-k_x0009_            $8.620.158 _x000a_3179-265-CM18_x0009_                    COMERCIAL BELTCHILE SPA_x0009_                                      76.377.858-4_x0009_    $       37.110 _x000a_3179-264-CM18_x0009_FABRICA DE ACCESORIOS Y MUEBLES DE OFICINA SA_x0009_      76.837.310-8_x0009_    $ 8.010.730 _x000a_3179-263-CM18_x0009_                    HERALDO CASTRO PALMA_x0009_                                         6.092.291-8_x0009_    $  2.477.580 _x000a_3179-251-CM18_x0009_COMERCIAL E INDUSTRIAL MUEBLES ASENJO LIMITADA_x0009_       77.018.060-0_x0009_    $     435.544 _x000a_3179-250-CM18_x0009_OFISILLAS IMP DIST Y COMERC LIMITADA_x0009_                               76.374.069-2_x0009_    $  1.860.679 _x000a_3179-249-CM18_x0009_LIBRERIA REY-SER Y COMPANIA LIMITADA_x0009_                               89.293.800-8_x0009_    $        97.985 _x000a_3179-242-CM18_x0009_DE OFICINA MUEBLES S A_x0009_                                                               99.572.480-4_x0009_    $      230.802 _x000a_3179-241-CM18_x0009_METALURGICA SILCOSIL SPA_x0009_                                                       79.909.150-k_x0009_    $      509.162 _x000a_3179-240-CM18_x0009_MIGUEL ANGEL HERNANDEZ CATALAN_x0009_                                         6.599.003-2_x0009_    $       407.808 _x000a_3179-239-CM18_x0009_JULIO ZUMAETA GONZALEZ Y COMPANIA LIMITADA_x0009_               78.942.720-8_x0009_    $       431.494 _x000a_3179-238-CM18_x0009_SILLAS Y SILLAS S.A._x0009_                                                                       76.038.442-9_x0009_    $       140.488 _x000a_3179-234-CM18_x0009_COMERCIAL HAGELIN LIMITADA_x0009_                                               76.102.918-5_x0009_    $       317.329 _x000a_3179-233-CM18_x0009_SARA EMILIA OLIVARES CONTRERAS_x0009_                                          7.720.423-7_x0009_     $         44.273 _x000a_3179-232-CM18_x0009_DONOSO MUEBLES Y COMPANIA SPA_x0009_                                       83.067.300-8_x0009_     $       369.138 _x000a_3179-230-CM18_x0009_COMERCIAL FBT LIMITADA_x0009_                                                       76.094.327-4_x0009_     $     1.247.490 _x000a_3179-229-CM18_x0009_Muebles Orbi SpA_x0009_                                                                       76.428.946-3_x0009_     $     8.331.228 _x000a_3179-227-CM18_x0009_COMERCIAL MUNOZ Y COMPANIA LIMITADA_x0009_                       78.906.980-8_x0009_     $       227.002 _x000a_3179-397-SE18_x0009_COMERCIALIZADORA Y SERVICIOS NUEVO HORIZONTE LIMITADA  76.133.399-2_x0009_     $       368.662 _x000a_3179-395-CM18_x0009_COMERCIALIZADORA JMJ LIMITADA_x0009_                                        76.148.317-k_x0009_     $          68.806 _x000a_3179-461-CM18_x0009_COMERCIAL MOTORSHOP LIMITADA_x0009_                                        76.193.188-1_x0009_     $        568.653 _x000a_3179-561-CM18_x0009_COMERCIAL MUNOZ Y COMPANIA LIMITADA_x0009_                        78.906.980-8_x0009_     $        120.561 _x000a_3179-626-CM18_x0009_PROVEEDORES INTEGRALES PRISA S A_x0009_                                        96.556.940-5_x0009_     $           10.581 _x000a__x0009_                                                                                                                                                      TOTAL        _x0009_     $   34.933.263 _x000a__x000a_GASTOS ADMINISTRATIVOS SE REGISTRA SOLO UN GASTOS PAGADOS AL M.O.P. POR UN MONTO DE $6.750.000"/>
    <n v="575388"/>
    <x v="0"/>
    <n v="23275"/>
    <n v="25714"/>
    <n v="0"/>
    <n v="0"/>
    <n v="6750"/>
    <n v="2093448"/>
    <n v="0"/>
    <n v="0"/>
    <n v="0"/>
    <n v="0"/>
    <n v="2149187"/>
    <n v="24195"/>
    <n v="25714"/>
    <n v="0"/>
    <n v="0"/>
    <n v="7595"/>
    <n v="2128668"/>
    <n v="0"/>
    <n v="0"/>
    <n v="0"/>
    <n v="0"/>
    <n v="2186172"/>
    <s v=""/>
    <n v="12851"/>
    <n v="63167"/>
    <n v="0"/>
    <n v="0"/>
    <n v="5269"/>
    <n v="1302084"/>
    <n v="0"/>
    <n v="0"/>
    <n v="26042"/>
    <n v="0"/>
    <n v="1409413"/>
    <n v="2918159"/>
    <n v="31445"/>
    <n v="44276"/>
    <n v="0"/>
    <n v="0"/>
    <n v="7595"/>
    <n v="2710143"/>
    <n v="0"/>
    <n v="0"/>
    <n v="0"/>
    <n v="0"/>
    <n v="2793459"/>
    <n v="31141"/>
    <n v="44276"/>
    <n v="0"/>
    <n v="0"/>
    <n v="7595"/>
    <n v="2678623"/>
    <n v="0"/>
    <n v="0"/>
    <n v="0"/>
    <n v="0"/>
    <n v="2761635"/>
    <n v="98.20017269600892"/>
    <n v="95.942211402903197"/>
    <n v="105.71814107231177"/>
    <n v="-1.139232757667108"/>
    <n v="-5.3637927199991502"/>
    <n v="1935.2733006306937"/>
    <n v="1877.1009110021023"/>
    <s v="Los montos contratados y costos reales del proyecto registran un significativo aumento respecto a los montos recomendados de 98,20% y 95,94% respectivamente. Los ítems que mayor aumento en sus costos reales registraron fueron Obras Civiles (105,72%) y Consultorías (105,72%). El significativo aumento de las obras civiles se debe a la actualización de los montos de contrato debido a  proceso de licitaciones fallidas. _x000a_El proyecto tuvo tres reevaluaciones debido a los problemas en los procesos licitatorios, incrementando el monto de los contratos, principalmente el de obras civiles. Adicionalmente, el proyecto presenta una modificación inferior al 10% debido a la actualización del monto contratado en el ítem obras civiles. "/>
    <s v="Variación Mayor a 20%"/>
    <s v="Variación Mayor a 20%"/>
    <s v="Grande"/>
    <s v="Grande"/>
    <s v="DINO RIVAS REYES"/>
    <x v="3"/>
    <s v="ERICA ASTUDILLO"/>
    <s v="SEREMI DE DESARROLLO SOCIAL REGION DE ÑUBLE"/>
    <s v="LOURDES VELEZ"/>
    <s v="DEPARTAMENTO DE ESTUDIOS - MDS"/>
    <s v="SI"/>
    <n v="1409413"/>
    <n v="76596"/>
    <n v="5.4346029162495304"/>
    <s v="SE REALIZO UNA ACTUALIZACIÓN DE OFERTA  DEBIDO A LA DEMORA  EN LE PROCESO DE LICITACIÓN . "/>
    <x v="0"/>
    <s v="SI"/>
    <n v="3"/>
    <n v="1409412"/>
    <n v="2918159"/>
    <n v="107.04797461636484"/>
    <s v="Se explica y adjunta documentación para dar cuenta de las reevaluaciones, por problemas de licitaciones."/>
    <x v="1"/>
    <s v="VALOR ACTUALIZADO COSTOS INV. OPER. Y MANTEN."/>
    <n v="5979583"/>
    <n v="5979583"/>
    <n v="0"/>
    <x v="1"/>
    <s v=""/>
    <m/>
    <m/>
    <m/>
    <s v="Se mantiene esta magnitud recomendada versus ex post."/>
    <x v="1"/>
    <s v="El proyecto se ejecutó en un plazo total de 40 meses, registrando un aumento de un 150% respecto al plazo total recomendado y sin consideración de los tiempos muertos. El único ítem que presentó un plazo superior al recomendado fue Consultorías, debido a que existieron contratos en distintos años y conforme al avance del proyecto. _x000a_Los costos del proyecto tuvieron un significativo aumento respecto a los montos recomendados. Esta situación derivó de la actualización de los montos de contrato debido a  proceso de licitaciones fallidas.  El proyecto tuvo tres reevaluaciones debido a los problemas en los procesos licitatorios, incrementando el monto de los contratos, principalmente el de obras civiles. Adicionalmente, el proyecto presenta una modificación inferior al 10% debido a la actualización del monto contratado en el ítem obras civiles. _x000a_La magnitud del proyecto tuvo un aumento, pero no queda explicada la causa de esta variación. _x000a_En general se detalla información requerida en cada pestaña, así como también se adjuntan documentos que respaldan y justifican las variaciones de plazos. Sin embargo faltaron antecedentes adjuntos tales como Presupuesto, Actas e Informes, recepción definitiva, ni imágenes, situación que refleja el proceso de transición de la instalación de la nueva de región de Ñuble._x000a__x000a_ "/>
    <s v="ERICA ASTUDILLO"/>
    <s v="SEREMI DE DESARROLLO SOCIAL REGION DE ÑUBLE"/>
    <s v="LOURDES VELEZ"/>
    <s v="DEPARTAMENTO DE ESTUDIOS - MDS"/>
  </r>
  <r>
    <s v="30368730-0"/>
    <s v="CONSTRUCCION SAR JULIO ACUÑA PINZÓN, COMUNA LO ESPEJO"/>
    <x v="1"/>
    <x v="1"/>
    <s v="SANTIAGO"/>
    <s v="LO ESPEJO"/>
    <s v="13 - REGION METROPOLITANA DE SANTIAGO"/>
    <x v="1"/>
    <x v="1"/>
    <x v="2"/>
    <x v="0"/>
    <x v="0"/>
    <s v="MINISTERIO DE SALUD"/>
    <s v="MINISTERIO DE SALUD"/>
    <s v="MINISTERIO"/>
    <s v="FINALIZADO"/>
    <x v="0"/>
    <s v="PERFIL"/>
    <s v="REFORZAR LA RESOLUCIÓN DE LA RED DE URGENCIA PARA MEJORAR EL ACCESO Y OPORTUNIDAD DE LA ATENCIÓN DE LA POBLACIÓN A CARGO, DE ACUERDO A ESTÁNDARES DE CALIDAD Y EQUIDAD CONTRIBUYENDO A_x000a_LA MEJORÍA DEL NIVEL DE VIDA DE LA POBLACIÓN QUE PRESENTA PROBLEMAS DE URGENCIA DE SALUD."/>
    <s v="EL PROYECTO CONSISTE EN EL DISEÑO, CONSTRUCCIÓN Y HABILITACIÓN DE UN SERVICIO DE ALTA RESOLUCIÓN (SAR), CUYO CESFAM MADRE ES EL CENTRO DE SALUD JULIO ACUÑA PINZÓN Y SE CONTEMPLAN TRES ETAPAS: 1. DISEÑO DEL PROYECTO DEFINITIVO: SE REALIZARÁ EL ANTEPROYECTO DE ARQUITECTURA Y SE DESARROLLARAN LAS ESPECIALIDADES. LOS PLANOS DEL PROYECTO SE ENVIARÁN A LA SEREMI DE SALUD PARA QUE REALICE LAS OBSERVACIONES ANTES DE INICIAR LA EJECUCIÓN DE LAS OBRAS CIVILES. LA ETAPA TERMINA CON LA OBTENCIÓN DEL PERMISO DE EDIFICACIÓN. 2. LICITACIÓN DEL PROYECTO: SE UTILIZARAN LAS BASES TIPO DESARROLLADAS POR EL MINSAL. 3. EJECUCIÓN DE OBRAS CIVILES_x000a_SU PROGRAMA MÉDICO ARQUITECTÓNICO CONSISTE EN: - 03 BOX DE ATENCIÓN (CATEGORIZACIÓN, ATENCIÓN Y TRATAMIENTO RESPIRATORIO) - 03 BOX DE PROCEDIMIENTOS (PROCEDIMIENTOS, REANIMACIÓN Y DE ACOGIDA Y ALCOHOLEMIA) - 01 RECINTO RX ÓSTEO-PULMONAR - RECINTOS DE APOYO Y ZONAS ADMINISTRATIVAS ESTOS PROYECTOS SERÁN CONSTRUIDOS EN UN SOLO NIVEL Y EN TOTAL SUMAN 498 M2 SEGÚN PROGRAMA MÉDICO ARQUITECTÓNICO PROPUESTO._x000a_SE CONTEMPLA ADEMÁS RECURSOS PARA LA INSPECCIÓN TÉCNICA DE OBRAS Y LA ADQUISICIÓN DE EQUIPOS, EQUIPAMIENTOS Y AMBULANCIA"/>
    <n v="26751"/>
    <s v=" "/>
    <s v=" "/>
    <s v=" "/>
    <n v="10"/>
    <n v="7"/>
    <s v="Los plazos se deben principalmente a la disponibilidad presupuestaria. "/>
    <n v="-30.000000000000004"/>
    <n v="1"/>
    <n v="9"/>
    <s v="Sin  mayores dificultades el proceso llevado acabo. A modo de comentario, en las obras posteriores se realizó la adquisición de equipamiento  en el proceso final de la ejecución de la obra.  "/>
    <n v="800"/>
    <n v="1"/>
    <n v="8"/>
    <s v="Se debe principalmente a la disponibilidad presupuestaria. "/>
    <n v="700"/>
    <m/>
    <m/>
    <m/>
    <m/>
    <n v="10"/>
    <n v="0"/>
    <s v="Sin mayores inconvenientes. "/>
    <n v="-100"/>
    <n v="6"/>
    <n v="19"/>
    <s v="Las variaciones corresponde a dos factores, el tiempo de espera del decreto y debido a variaciones de la obra y obras extraordinarias realizadas, reflejadas en las notas de cambio N° 54 y 56 y la disminución del valor proforma del contrato, actos validados por la Unidad técnica y financiera del proyecto. "/>
    <n v="216.66666666666666"/>
    <s v="Variación &gt; al 100%"/>
    <s v="Sin información "/>
    <s v="Sin información "/>
    <m/>
    <m/>
    <m/>
    <m/>
    <n v="1"/>
    <n v="3"/>
    <s v="La diferencia se da porque  hubo modificaciones en la licitación. "/>
    <n v="200"/>
    <n v="2"/>
    <n v="0"/>
    <s v="No se realizaron lo gastos en este ítem. Por eso no se observan variaciones en los gastos. "/>
    <n v="-100"/>
    <n v="10"/>
    <n v="10"/>
    <n v="31"/>
    <n v="31"/>
    <n v="0"/>
    <s v="Por factores externos a lo planificado el proyecto  sufrió un aumento en el plazo de ejecución.  "/>
    <n v="210"/>
    <n v="210"/>
    <s v="El proyecto se ejecutó en un plazo total de 32 meses, un 220% sobre el plazo total recomendado originalmente.  Se evidencia atrasos según lo programado en adquisiciones tecnológicas como vehículos, equipos y equipamiento, algunas justificadas por problemas de asignación presupuestaria._x000a_La asignación de obras civiles tuvo un aumento de mas del 200%. Las variaciones corresponde a dos actores, el tiempo de espera del decreto y debido a variaciones de la obra y obras extraordinarias realizadas y la disminución del valor proforma del contrato, actos validados por la institución técnica y financiera del proyecto. _x000a_En cuanto a lo positivo del proyecto, la ejecución no tuvo mayor inconveniente conforme a lo planificado. Sin embargo, por error de factibilidad de aguas andinas, el proyecto  tuvo un retraso. La solución para arreglar el problema de factibilidad fue generar un nuevo empalme, pero  al ser de propiedad de SERVIU el proceso de aprobación se extendió, demorando las obras._x000a_En definitiva el proyecto experimenta un aumento en plazos notorio respecto a lo programado."/>
    <s v="Variación &gt; al 100%"/>
    <s v="Tres años"/>
    <s v="28/06/2016"/>
    <n v="1109022"/>
    <n v="570"/>
    <n v="1109592"/>
    <n v="1076094"/>
    <n v="33498"/>
    <s v="Lo más significativo del proyecto, fue que los empalmes sanitarios no estaban ubicados según lo indicado en los planos de aguas andinas, lo que generó el retraso en la entrega de la obra. "/>
    <s v="BIP &gt; SIGFE"/>
    <x v="1"/>
    <n v="498"/>
    <n v="507"/>
    <n v="101.80722891566265"/>
    <s v="La causan de la corrección de los metros cuadrados se deben principalmente al la geometría del terreno, de acuerdo al desarrollo final de los estudios de arquitectura y especialidades, ademas de inclusión de sugerencia del operario. _x000a__x000a_El aumento equivale a menos de un 2%"/>
    <s v="La magnitud real experimenta un leve incremento_x000a_aumenta de 498 a 507 metros cuadrado lo que equivale a un aumento porcentual de menos del 2%._x000a_Esto permite concluir que no hubieron variaciones en el proyecto desarrollado originalmente y se respetaron las dimensiones y tamaños del mismo sin afectar su naturaleza._x000a_La causan de la corrección de los metros cuadrados se deben principalmente al la geometría del terreno, de acuerdo al desarrollo final de los estudios de arquitectura y especialidades, ademas de inclusión de sugerencia del operario. _x000a_La obra se entrega el 03-01-2018, sin observaciones."/>
    <x v="0"/>
    <s v="La obra se entrega el 03-01-2018, sin observaciones."/>
    <s v="03/01/2018"/>
    <s v="El proyecto alcantarillado y aguas servidas cuenta con un proyecto entre SERVIU y la I. Municipalidad de Lo Espejo. "/>
    <s v="25/03/2019"/>
    <s v="NO"/>
    <s v=""/>
    <s v=""/>
    <s v="Se encuentra en espera de autorización sanitaria. "/>
    <x v="1"/>
    <s v="En cuanto a lo positivo del proyecto, la ejecución no tuvo mayor inconveniente conforme a lo planificado, sin embargo, por error de factibilidad de aguas andinas, el proyecto  tuvo un retraso. _x000a_La solución para arreglar el problema de factibilidad fue generar un nuevo empalme, pero  al ser de propiedad de SERVIU el proceso de aprobación se extendió, demorando las obras."/>
    <s v="ANDRES  OSORIO GRANIFO"/>
    <x v="136"/>
    <s v="ALEJANDRO  RÍOS RUBIO"/>
    <s v="SEREMI DE DESARROLLO SOCIAL REGION METROPOLITANA DE SANTIAGO"/>
    <s v="LOURDES VELEZ"/>
    <s v="DEPARTAMENTO DE ESTUDIOS - MDS"/>
    <s v="15/04/2015"/>
    <s v="15/04/2015"/>
    <n v="0"/>
    <s v="01/06/2015"/>
    <n v="47"/>
    <s v="01/12/2015"/>
    <n v="183"/>
    <s v="01/07/2015"/>
    <m/>
    <s v="21/06/2016"/>
    <n v="203"/>
    <s v="28/06/2016"/>
    <n v="7"/>
    <s v="30/07/2016"/>
    <n v="32"/>
    <n v="472"/>
    <n v="472"/>
    <s v="Dificultades en el proceso de adjudicación y contratación. "/>
    <s v="A SUMA ALZADA SIN REAJUSTE"/>
    <n v="1"/>
    <s v=""/>
    <s v=""/>
    <s v=""/>
    <s v=""/>
    <s v=""/>
    <s v=""/>
    <s v="SI"/>
    <s v="SERVICIO"/>
    <s v="Correspondía a un plan de inversiones del Minsal en base a la ejecución de prototipos."/>
    <n v="30068"/>
    <n v="14427"/>
    <n v="190751"/>
    <n v="0"/>
    <n v="694"/>
    <n v="644870"/>
    <n v="0"/>
    <n v="47705"/>
    <n v="6741"/>
    <n v="0"/>
    <n v="935256"/>
    <n v="30068"/>
    <n v="14427"/>
    <n v="190751"/>
    <n v="0"/>
    <n v="694"/>
    <n v="644870"/>
    <n v="0"/>
    <n v="47705"/>
    <n v="6741"/>
    <n v="0"/>
    <n v="935256"/>
    <s v="No hay. Sólo la demora en el proceso de licitación ."/>
    <n v="31170"/>
    <n v="17246"/>
    <n v="199913"/>
    <n v="0"/>
    <n v="570"/>
    <n v="806731"/>
    <n v="0"/>
    <n v="54442"/>
    <n v="0"/>
    <n v="0"/>
    <n v="1110072"/>
    <s v="Contrato aprobado mediante Resolución de fecha 21 de junio de 2016."/>
    <n v="31051"/>
    <n v="17246"/>
    <n v="199913"/>
    <n v="0"/>
    <n v="573"/>
    <n v="806731"/>
    <n v="0"/>
    <n v="54443"/>
    <n v="0"/>
    <n v="0"/>
    <n v="1109957"/>
    <s v="No agregan información válida"/>
    <n v="33863"/>
    <x v="0"/>
    <n v="31051"/>
    <n v="18297"/>
    <n v="192078"/>
    <n v="0"/>
    <n v="780"/>
    <n v="779445"/>
    <n v="0"/>
    <n v="54443"/>
    <n v="0"/>
    <n v="0"/>
    <n v="1076094"/>
    <n v="33393"/>
    <n v="19628"/>
    <n v="207017"/>
    <n v="0"/>
    <n v="839"/>
    <n v="810724"/>
    <n v="0"/>
    <n v="58678"/>
    <n v="0"/>
    <n v="0"/>
    <n v="1130279"/>
    <s v="Adecuada coordinación con el SS Metropolitano Sur para la correcta ejecución del proyecto._x000a__x000a_Un error de factibilidad de un servicio (agua), implicó retraso en la ejecución de las obras._x000a__x000a_Actualmente se encuentra a la espera de la autorización sanitaria.."/>
    <n v="35389"/>
    <n v="16980"/>
    <n v="224509"/>
    <n v="0"/>
    <n v="817"/>
    <n v="758996"/>
    <n v="0"/>
    <n v="56148"/>
    <n v="7934"/>
    <n v="0"/>
    <n v="1100773"/>
    <n v="0"/>
    <n v="33519"/>
    <n v="18226"/>
    <n v="215342"/>
    <n v="0"/>
    <n v="610"/>
    <n v="850987"/>
    <n v="0"/>
    <n v="58678"/>
    <n v="0"/>
    <n v="0"/>
    <n v="1177362"/>
    <n v="33391"/>
    <n v="18227"/>
    <n v="215342"/>
    <n v="0"/>
    <n v="610"/>
    <n v="838011"/>
    <n v="0"/>
    <n v="58678"/>
    <n v="0"/>
    <n v="0"/>
    <n v="1164259"/>
    <n v="6.9577469650872636"/>
    <n v="5.7674016350328428"/>
    <n v="10.410463296249262"/>
    <n v="-1.1129117467694738"/>
    <m/>
    <n v="2296.3688362919133"/>
    <n v="1652.8816568047337"/>
    <s v="El proyecto experimenta un aumento real en costos de 5,77% menor al 10% del costo total del proyecto. Los mayores aumentos se observan en la asignación de obras civiles y de equipamiento, cuyos  valores porcentuales equivalen a 10,41% y 7,34% respectivamente.  El resto de partidas experimenta variaciones de menor rango._x000a_El contrato de obras civiles fue nominalmente por $736.100._x000a_El proyecto no tuvo reevaluaciones ni modificaciones inferiores al 10%._x000a_En general el proyecto se mantiene dentro de los costos esperados para un proyecto de esta naturaleza y sector."/>
    <s v="Variación de 0 a +-10%"/>
    <s v="Variación del 10% al 20%"/>
    <s v="Mediano"/>
    <s v="Grande"/>
    <s v="ROSSANA CARRASCO MEZA"/>
    <x v="1"/>
    <s v="ALEJANDRO  RÍOS RUBIO"/>
    <s v="SEREMI DE DESARROLLO SOCIAL REGION METROPOLITANA DE SANTIAGO"/>
    <s v="LOURDES VELEZ"/>
    <s v="DEPARTAMENTO DE ESTUDIOS - MDS"/>
    <s v="NO"/>
    <m/>
    <m/>
    <m/>
    <s v=" "/>
    <x v="1"/>
    <s v="NO"/>
    <m/>
    <m/>
    <m/>
    <m/>
    <s v="No se observan re evaluaciones en los rates históricos de la ficha, ni tampoco modificaciones inferiores al 10%."/>
    <x v="0"/>
    <s v="COSTO EQUIVALENTE POR ATENCION"/>
    <n v="10.35"/>
    <n v="10.39"/>
    <n v="0.38647342995170586"/>
    <x v="2"/>
    <s v=""/>
    <m/>
    <m/>
    <m/>
    <s v="La variación del indicador es muy menor y solo alcanza un aumento del 0,39% dando cuenta de las bondades del proyecto respecto a los presupuestos estimados en la evaluación ex ante. No hay mayores incidencias y variabilidad en el indicador de rentabilidad confirmando la conveniencia social de la misma."/>
    <x v="1"/>
    <s v="El proyecto postula a ejecución directamente con prototipo de Minsal, ajustándose a lo esperado en la evaluación ex ante. Aunque se experimentaron plazos elevados por términos de contrato de obras civiles por error de factibilidad de aguas andinas, el proyecto  tuvo un retraso. La solución para arreglar el problema de factibilidad fue generar un nuevo empalme, pero  al ser de propiedad de SERVIU el proceso de aprobación se extendió, demorando las obras._x000a_La magnitud se ajusta a lo que indican los documentos definitivos, con un aumento del 2%, lo cual no incide en los costos e indicadores del proyecto._x000a_En relación a los costos, existió una baja variación en los gastos respecto a lo recomendado. El proyecto no tuvo reevaluaciones ni modificaciones inferiores al 10%._x000a_El indicador de rentabilidad disminuye en un 0,39%._x000a_En general, el proyecto se ejecuta según lo esperado a excepción de los plazos y en cuanto a lo positivo, la ejecución no tuvo mayor inconveniente y se ajustó conforme a lo diseñado."/>
    <s v="ALEJANDRO  RÍOS RUBIO"/>
    <s v="SEREMI DE DESARROLLO SOCIAL REGION METROPOLITANA DE SANTIAGO"/>
    <s v="LOURDES VELEZ"/>
    <s v="DEPARTAMENTO DE ESTUDIOS - MDS"/>
  </r>
  <r>
    <s v="30121731-0"/>
    <s v="CONSTRUCCION URBANIZACION SECTOR BARRANCO AMARILLO, PUNTA ARENAS"/>
    <x v="13"/>
    <x v="13"/>
    <s v="MAGALLANES"/>
    <s v="PUNTA ARENAS"/>
    <s v="12 - REGION DE MAGALLANES Y ANTARTICA CHILENA"/>
    <x v="4"/>
    <x v="23"/>
    <x v="46"/>
    <x v="1"/>
    <x v="1"/>
    <s v="GOBIERNO REGIONAL - REGION DE MAGALLANES Y ANTARTICA CHILENA"/>
    <s v="GOBIERNO REGIONAL"/>
    <s v="GOBIERNO REGIONAL"/>
    <s v="FINALIZADO"/>
    <x v="0"/>
    <s v="DISEÑO"/>
    <s v="PUNTA ARENAS POSEE LA CONCENTRACIÓN DEL DEFICIT HABITACIONAL Y NO TIENE SUELO_x000a_URBANO QUE PERMITA DESARROLLAR POLITICAS SUSTENTABLES EN ESTA MATERIA, SIENDO NECESARIO GENERAR LOTEOS Y RESERVAS DE SUELO. BARRANCO AMARILLO POSEE UNA DEMANDA HABITACIONAL QUE NO SE QUIERE TRASLADAR DEL SECTOR."/>
    <s v="CORRESPONDE A LAS OBRAS DE URBANIZACIÓN PARA UN LOTEO DE 50 VIVIENDAS SOCIALES DEL FSEV, LAS CUALES TENDRÁN UNA SUPERFICIE DE APROXIMADAMENTE 50 MT2, EMPLAZADAS EN UN TERRENO DE APROXIMADAMENTE 1 HECTÁREA MT2. LAS PRINCIPALES OBRAS CONTEMPLAN MEJORAMIENTOS DE SUELO, PAVIMENTACIÓN, INSTALACIÓN DE SERVICIOS, ÁREAS VERDES, ILUMINACIÓN PÚBLICA, SEÑALIZACIÓN, ENTRE OTRAS."/>
    <n v="0"/>
    <s v=" "/>
    <s v=" "/>
    <s v=" "/>
    <n v="15"/>
    <n v="8"/>
    <s v="Debido a que la normativa exige mayores requerimientos a los supervisores externos estos tiene un mayor costo al considerado en la ficha, debiendo ajustar los valores, se contrató la consultaría hasta la disponibilidad de los recursos , siendo abordado posteriormente la inspección por profesionales del SERVIU."/>
    <n v="-46.666666666666664"/>
    <m/>
    <m/>
    <m/>
    <m/>
    <m/>
    <m/>
    <s v=""/>
    <m/>
    <m/>
    <m/>
    <m/>
    <m/>
    <n v="14"/>
    <n v="0"/>
    <s v="De acuerdo a lo informado por Depto. Finanzas del SERVIU el proyecto no registra gastos administrativos en esta etapa.  Se incorpora fechas de inicio y término de obras para poder continuar con el proceso."/>
    <n v="-100"/>
    <n v="14"/>
    <n v="19"/>
    <s v="1 ra. Amplia 60 dias Res. Ex. 76 del 17/01/2018 causa  de acuerdo a informe técnico del 12/01/18 se genera por definición de cierre perimetral propietario terreno lote N° 7 (lado oriente) quienes interpusieron en tribunales una demanda el 31/08/17 solicitando paralización de obras.  2da. Ampliación 60 días, Res. Ex. 574 del 06/04/18, informe técnico del 27/03/18, causa No se llega a acuerdo con el vecino demandante por lo que se realiza modificación de arquitectura del proyecto para no afectarlos en el sentido de no aportar aguas al terreno y no tener que demoler y trasladar cierro existente, se ingresa modificación de loteo a DOM. 3ra. Ampliación 120 días y aumento de Ctto. $184.223.249- (Sector $144.942.733.- FNDR $39.280.516), Res. ex. N° 963 del  08/06/18, causa Modificación de loteo Aprobada por DOM, considera aumento, disminuciones y obras extraordinarias detallado en informe técnico del 29/05/18 del Depto. Técnico. 4ta. ampliación 45 días, Res. ex. N° 1734 del 05/10/18, causa atraso de la Municipalidad en la emisión del certificado de número (31 días), lo que generó atraso en el ingreso a aguas Magallanes para la subsanación de observaciones (agua Potable y alcantarillado) al proyecto debido a la modificación de loteo que se debió realizar y mejoramiento  a vivienda de discapacitado (informe Técnico del 01/10/18)."/>
    <n v="35.714285714285722"/>
    <s v="Variación de 30% al 50%"/>
    <n v="4"/>
    <n v="285"/>
    <m/>
    <m/>
    <m/>
    <m/>
    <m/>
    <m/>
    <m/>
    <m/>
    <m/>
    <m/>
    <m/>
    <m/>
    <n v="16"/>
    <n v="16"/>
    <n v="19"/>
    <n v="19"/>
    <n v="0"/>
    <s v="El proyecto presenta mayor tiempo de ejecución al recomendado debido a que durante su ejecución se presentaron dificultades respecto de vecinos colindantes respecto del cierre perimetral lo cual se vio en tribunales, debiéndose modificar el loteo lo que fue a probación DOM generando atraso en el proceso."/>
    <n v="18.75"/>
    <n v="18.75"/>
    <s v="Obras civiles: debido a 5 Resoluciones que modifican el plazo, el plazo de 275 días corridos inicial (fecha término de contrato: 11/02/2018) se extiende a un total de 560 días corridos (fecha término de contrato: 23/11/2018). En suma, son 285 días adicionales a causa de ampliaciones de plazo, los cuales se detallan a continuación: _x000a__x000a_1° Amplía 60 días, por  Res. Ex. 76 del 17/01/2018,  según informe técnico del 12/01/18, cierre de la obra colindante con un propietario  (lote N° 7 lado oriente), generó que éste interpusiera en tribunales, demanda solicitando paralización de obras.  _x000a_2° Ampliación 60 días, Res. Ex. 574 del 06/04/18, informe técnico del 27/03/18, por no llegar a acuerdo con el vecino demandante, debido a lo cual se realiza modificación de arquitectura del proyecto para no afectarlo en el sentido de no aportar aguas lluvias al terreno y no tener que demoler y trasladar cierro existente, se ingresa modificación de loteo a DOM.                                                                                                                                                                                                                                                                                                                                                                                                                                                                                                                                                                                                                                                                                                                                                                                                                                                                      _x000a_3° Ampliación 120 días y aumento de Contrato en  $184.223.249- (Sector $144.942.733.- FNDR $39.280.516), Res. ex. N° 963 del  08/06/18, debido a modificación del loteo aprobada por DOM, considera aumento, disminuciones y obras extraordinarias detallado en informe técnico del 29/05/18 del Depto. Técnico de SERVIU. _x000a_4° Ampliación 45 días, Res. ex. N° 1734 del 05/10/18, causa atraso de la Municipalidad en la emisión del certificado de número (31 días), lo que generó atraso en el ingreso a aguas Magallanes para la asignación de observaciones (agua Potable y alcantarillado) al proyecto debido a la modificación de loteo que se debió realizar y mejoramiento  a vivienda de discapacitado (informe Técnico del 01/10/18)._x000a__x000a__x000a_Consultorías: esta asignación se contrató posterior al inicio de obras,  se contrató por un valor superior a lo estimado inicialmente, en un plazo menor, teniendo una reducción  del 46,67% respecto al plazo inicial. Faltó rigurosidad en la estimación de esta asesoría, considerando las tareas a abordar por la misma. Cabe hacer presente que la inspección inicial y final la realizó el mismo  SERVIU, siendo asesorado durante la obra en su desarrollo  intermedio, lo cual no era el objetivo de dicha contratación."/>
    <s v="Variación de 0 a 30%"/>
    <s v="Dos Años"/>
    <s v="12/05/2017"/>
    <n v="259535"/>
    <n v="0"/>
    <n v="259535"/>
    <n v="580382"/>
    <n v="-320847"/>
    <s v=" Obras Civiles: Res. N° 10 del 17/03/2017 adjudica y contrata por $706.538.484- FNDR y 41.247,99 UF Sectorial, tomada razón con fecha 06/04/2017.   Modificación de contrato con,   aumento total  del Contrato. $184.223.249- (Sector $144.942.733.- FNDR $39.280.516 = 5,55% valor FNDR), Aprobado por Res. ex. N° 963 del  08/06/18 del SERVIU.  Causa Modificación de loteo Aprobada por DOM, considera aumento, disminuciones y obras extraordinarias detallado en informe técnico del 29/05/18."/>
    <s v="BIP &lt; SIGFE"/>
    <x v="8"/>
    <n v="50"/>
    <n v="50"/>
    <n v="100"/>
    <s v="no se modifica la magnitud"/>
    <s v="Se construyeron 50 viviendas sociales de acuerdo a las normas, y la urbanización obedeció a dicha cantidad de soluciones. _x000a_No obstante, en el proyecto de urbanización, hubo obras adicionales extraordinarias que modificaron en parte las partidas, habiendo aumento y disminuciones de obras, lo cual redundó en un incremento de obras del 5,42% en relación a lo contratado inicial, en lo que le correspondió al proyecto. Cabe señalar que este proyecto fue complementario al Programa Habitacional del Ministerio de Vivienda y Urbanismo, pero el análisis sólo se limitó al proyecto de urbanización._x000a__x000a__x000a_ "/>
    <x v="2"/>
    <s v="El 30/11/2018, la comisión receptora recibe las obras con reserva, encontrándose las siguientes observaciones:  Mejoras las terminaciones en cámaras-tapa domiciliarias, mejorar anclaje de basurero, mejorar sellos de acera reforzar en calle señalada, cambiar vidrios quemados por soldadura.  se da 10 días corridos de plazo."/>
    <s v="30/11/2018"/>
    <s v="Sin observaciones de acuerdo a certificado del 10/12/2018 del Director técnico de obra"/>
    <s v="10/12/2018"/>
    <s v="SI"/>
    <s v="10/12/2018"/>
    <s v="sin observaciones"/>
    <s v=""/>
    <x v="0"/>
    <s v=""/>
    <s v="JORGE NEGRON CASTRO"/>
    <x v="39"/>
    <s v=" "/>
    <s v=""/>
    <s v="FERNANDA MATURANA DIAZ"/>
    <s v="DEPARTAMENTO DE ESTUDIOS - MDS"/>
    <s v="18/07/2016"/>
    <s v="18/07/2016"/>
    <n v="0"/>
    <s v="26/08/2016"/>
    <n v="39"/>
    <s v="NA"/>
    <n v="0"/>
    <s v="17/03/2017"/>
    <n v="203"/>
    <s v="17/03/2017"/>
    <n v="203"/>
    <s v="12/05/2017"/>
    <n v="56"/>
    <s v="29/06/2017"/>
    <n v="48"/>
    <n v="346"/>
    <n v="346"/>
    <s v="el mayor plazo transcurrido entre la creacion de asignacion y la suscripcion del contrato es porque la primera asignacion se crea al identificar el proyecto para la suscripcion del convenio mandato. "/>
    <s v="A SUMA ALZADA SIN REAJUSTE"/>
    <n v="1"/>
    <s v=""/>
    <s v=""/>
    <s v=""/>
    <s v=""/>
    <s v="SI"/>
    <s v="SERVICIO"/>
    <s v="SI"/>
    <s v="SERVICIO"/>
    <s v="MINVU presentó iniciativa al S.N.I. en cada una de las etapas, en forma consecutiva, para finalmente SERVIU Magallanes ejecutar tanto el diseño como la obra, siendo Unidad Técnica de cada una de las etapas postuladas al S.N.I."/>
    <n v="90800"/>
    <n v="0"/>
    <n v="0"/>
    <n v="0"/>
    <n v="2430"/>
    <n v="745819"/>
    <n v="0"/>
    <n v="0"/>
    <n v="0"/>
    <n v="0"/>
    <n v="839049"/>
    <n v="90800"/>
    <n v="0"/>
    <n v="0"/>
    <n v="0"/>
    <n v="2430"/>
    <n v="745819"/>
    <n v="0"/>
    <n v="0"/>
    <n v="0"/>
    <n v="0"/>
    <n v="839049"/>
    <s v="los montos recomendados corresponden al proyecto. "/>
    <n v="50930"/>
    <n v="0"/>
    <n v="0"/>
    <n v="0"/>
    <n v="0"/>
    <n v="745819"/>
    <n v="0"/>
    <n v="0"/>
    <n v="0"/>
    <n v="0"/>
    <n v="796749"/>
    <s v="Monto Contratado Inicialmente de $706.538.484 y posteriormente se autoriza un incremento de contrato de 39.280.484. correspondiente a muros de contencion y mov. de tierra. "/>
    <n v="50930"/>
    <n v="0"/>
    <n v="0"/>
    <n v="0"/>
    <n v="0"/>
    <n v="529452"/>
    <n v="0"/>
    <n v="0"/>
    <n v="0"/>
    <n v="0"/>
    <n v="580382"/>
    <s v="probablemente no se ha cargado en el BIP la totalidad de los gastos del contrato. "/>
    <n v="0"/>
    <x v="1"/>
    <n v="50930"/>
    <n v="0"/>
    <n v="0"/>
    <n v="0"/>
    <n v="0"/>
    <n v="529452"/>
    <n v="0"/>
    <n v="0"/>
    <n v="0"/>
    <n v="0"/>
    <n v="580382"/>
    <n v="51294"/>
    <n v="0"/>
    <n v="0"/>
    <n v="0"/>
    <n v="0"/>
    <n v="535852"/>
    <n v="0"/>
    <n v="0"/>
    <n v="0"/>
    <n v="0"/>
    <n v="587146"/>
    <s v="proyecto con incremento del 5.5% del contrato."/>
    <n v="102169"/>
    <n v="0"/>
    <n v="0"/>
    <n v="0"/>
    <n v="2734"/>
    <n v="839203"/>
    <n v="0"/>
    <n v="0"/>
    <n v="0"/>
    <n v="0"/>
    <n v="944106"/>
    <n v="0"/>
    <n v="52254"/>
    <n v="0"/>
    <n v="0"/>
    <n v="0"/>
    <n v="0"/>
    <n v="764189"/>
    <n v="0"/>
    <n v="0"/>
    <n v="0"/>
    <n v="0"/>
    <n v="816443"/>
    <n v="51294"/>
    <n v="0"/>
    <n v="0"/>
    <n v="0"/>
    <n v="0"/>
    <n v="536216"/>
    <n v="0"/>
    <n v="0"/>
    <n v="0"/>
    <n v="0"/>
    <n v="587510"/>
    <n v="-13.522104509451271"/>
    <n v="-37.770758791915313"/>
    <n v="-36.104136901321851"/>
    <n v="-28.040291851360109"/>
    <m/>
    <n v="11750.2"/>
    <n v="10724.32"/>
    <s v="-Proyecto fue recomendado por un monto en obras civiles de M$ 839.203 (Moneda 2018) y el monto contratado fue un 8,94% menor que el recomendado, a pesar de la Res. N° 963 del 08/06/2018  la cual aumenta el costo del proyecto en M$39.280 (6%) aumentando el monto inicialmente recomendado (M$724.908, moneda 2018) en M$764.189._x000a_-Consultorías fue recomendado por un monto de M$ 102.169 (Moneda 2018) y el monto contratado (Res. N° 1851 del 13/09/2017)  fue un 48,86% menor que el recomendado. Finalmente, los costos totales en este ítem alcanzan M$51.294, monto que es precisamente el monto estipulado por el contrato. El SIGFE registra la totalidad del gasto, mientras que el BIP sólo registra M$ 14.000 gastados en 2017._x000a_-No se registran gastos administrativos._x000a__x000a_No se cargó la totalidad del gasto en el BIP por parte de la unidad financiera."/>
    <s v="Variación Mayor al -20%"/>
    <s v="Variación Mayor al -20%"/>
    <s v="Mediano"/>
    <s v="Mediano"/>
    <s v="IRENE MAKARENA WEBER OYARZUN"/>
    <x v="20"/>
    <s v=" "/>
    <s v=""/>
    <s v="FERNANDA MATURANA DIAZ"/>
    <s v="DEPARTAMENTO DE ESTUDIOS - MDS"/>
    <s v="SI"/>
    <n v="944106"/>
    <n v="39281"/>
    <n v="4.1606556890857593"/>
    <s v="Obras Civiles valor moneda efectiva de pago año 2018. Aumento total  del Contrato. $184.223.249- (Sector $144.942.733.- FNDR $39.280.516 = 5,55% valor FNDR), Aprobado por Res. ex. N° 963 del  08/06/18 del SERVIU. "/>
    <x v="0"/>
    <s v="NO"/>
    <m/>
    <m/>
    <m/>
    <m/>
    <s v="El incremento en el costo de las obras civiles, equivalentes al 5,42% respecto del contratado, se debió al problema de cierre colindante entre el proyecto y un vecino, lo cual obligó a modificar el proyecto, para no dañar al propietario. Esto podría haberse previsto, si el proyecto hubiese tenido una participación ciudadana respecto del impacto en las inmediaciones del mismo, y haber gestionado un acuerdo previo."/>
    <x v="0"/>
    <s v="VALOR ACTUALIZADO COSTOS INV. OPER. Y MANTEN."/>
    <n v="626738"/>
    <n v="545695"/>
    <n v="-12.930921692956233"/>
    <x v="0"/>
    <s v="COSTO ANUAL EQUIVALENTE"/>
    <n v="56642"/>
    <n v="47576"/>
    <n v="-16.005790755976136"/>
    <s v="Respecto de las magnitudes, la urbanización se refirió a la asociación con la construcción de 50 viviendas sociales pertenecientes a la política habitacional del Ministerio de Vivienda, las cuales se construyeron en conjunto con  la construcción de la urbanización. Claro está que si hubo un cambio en el proyecto de ingenería hubo también un cambio de magnitud del proyecto. Ese cambio, puede considerarse marginal desde el punto de vista del impacto sobre las 50 viviendas, pues aún cuando hubo cambio en las partidas,  la urbanización siempre se refirió a 50 viviendas. _x000a_Además, el analista consideró como relevante esta magnitud y no los metros de tuberías de gas, de electrificación,  ó m2 de pavimentos y aceras. Todas las cuales se mantuvieron."/>
    <x v="0"/>
    <s v="El tiempo transcurrido desde que se aprobó el proyecto para etapa de ejecución hasta la suscripción del primer contrato del proyecto fueron 203 días. Esto debido a que el proyecto no tuvo financiamiento para el año 2016 quedando postergado para el año siguiente (2017)._x000a__x000a_Se releva que hubo una falta de rigurosidad en cargar información financiera al SIGFE  y en el BIP,  dado que el registro de costo real es significativamente inferior a los montos contratados._x000a__x000a_En cuanto a consultaría, se contrató por una menor duración  y mayor costo mensual, gastándose  la totalidad del monto disponible de M$ 52.254, un 48,86% menor a lo aprobado. Esta asignación no fue bien estimada en la pre-inversión, dado que es dable que la unidad técnica esté en cabal conocimiento de los costos de los profesionales y de las normas y exigencias de sus obras.  SERVIU no hizo uso de los gastos administrativos para el llamado a licitación del proyecto, lo que se considera un ahorro.  _x000a__x000a_La magnitud de la iniciativa se mantuvo en cuanto a su finalidad: urbanización de 50 viviendas. En todo caso, las obras tuvieron cambios, debido a problemas con el cierre colindante con un vecino, lo que revela lo poco eficaz de la participación ciudadana asociada a este proyecto, lo que derivó en un cambio en el proyecto y aumento relevante en el plazo (285 días adicionales)._x000a__x000a_Obra tuvo una recepción definitiva  &quot;Sin observaciones&quot; de acuerdo a certificado del 10/12/2018 del Director técnico de obras de SERVIU."/>
    <s v="MARCELA LARRAVIDE"/>
    <s v="SEREMI DE DESARROLLO SOCIAL REGION DE MAGALLANES Y ANTARTICA CHILENA"/>
    <s v="FERNANDA MATURANA DIAZ"/>
    <s v="DEPARTAMENTO DE ESTUDIOS - MDS"/>
  </r>
  <r>
    <s v="30471692-0"/>
    <s v="CONSTRUCCION JARDIN INFANTIL Y SALA CUNA LOS ROBLES,PUCON"/>
    <x v="5"/>
    <x v="5"/>
    <s v="CAUTIN"/>
    <s v="PUCON"/>
    <s v="9 - REGION DE LA ARAUCANIA"/>
    <x v="5"/>
    <x v="5"/>
    <x v="6"/>
    <x v="0"/>
    <x v="0"/>
    <s v="JUNTA NACIONAL DE JARDINES INFANTILES"/>
    <s v="MINISTERIO DE EDUCACION"/>
    <s v="MINISTERIO"/>
    <s v="FINALIZADO"/>
    <x v="0"/>
    <s v="PERFIL"/>
    <s v="LA EDUCACIÓN INICIAL ES LA BASE PARA EL DESARROLLO PSICOMOTOR Y COGNITIVO DE LOS NIÑOS. LO ANTERIOR GENERA LA NECESIDAD DE AMPLIAR LA COBERTURA DE SALAS CUNAS Y JARDINES INFANTILES DE MANERA DE POSIBILITAR EL ACCESO A TODA LA POBLACIÓN QUE REQUIERA ATENCIÓN EN LA COMUNA DE PUCON"/>
    <s v="EL PROYECTO PRESENTADO CONSIDERA LA CONSTRUCCIÓN DE 1 SALA CUNA Y 2 NIVELES MEDIO CON CAPACIDAD PARA 20 LACTANTES Y 56 PÁRVULOS: ENTREGANDO UN TOTAL DE COBERTURA DE 76 NIÑOS Y NIÑAS. SE PROPONE LA CONSTRUCCIÓN DE INFRAESTRUCTURA DE 776,19 M2 Y  ADEMÁS SE CONSIDERA EN EL PROGRAMA ARQUITECTÓNICO  1 SALA DE ACTIVIDADES PARA SALA CUNA, 2 SALAS DE ACTIVIDADES PARA NIVEL MEDIO, SALAS DE EXPANSIÓN, 1 SALA DE MUDAS, 2 SALAS DE HABITOS HIGIENICOS, 1 SALA DE AMAMANTAMIENTO, 1 OFICINA DE DIRECTORA, 1 OFICINA DE EDUCADORA, 1 SALA MULTIUSO DOCENTE, PATIO CERRADO, SALA COMUNITARIA, COCINA DE SALA CUNA, COCINA GENERAL, COCINA DE LECHE, BODEGAS DE ALIMENTOS, 2 BODEGAS GENERAL Y BODEGA PARA MATERIAL DIDÁCTICO._x000a_ADEMAS SE CONSULTA EL ESTUDIO DE LAS SIGUIENTES ESPECIALIDADES: TOPOGRAFÍA, INGENIERÍA, MECÁNICA DE SUELOS, PROYECTO DE INGENIERÍAS, PROYECTO DE ARQUITECTURA DEFINITIVO, Y REVISORES INDEPENDIENTES DE PROYECTOS DE ESTRUCTURAS, ARQUITECTURA Y EFICIENCIA ENERGÉTICA."/>
    <n v="76"/>
    <s v=" "/>
    <s v=" "/>
    <s v=" "/>
    <n v="2"/>
    <n v="16"/>
    <s v="Sin Observaciones"/>
    <n v="700"/>
    <n v="1"/>
    <n v="0"/>
    <s v="compra No se cargo al proyecto"/>
    <n v="-100"/>
    <n v="1"/>
    <n v="0"/>
    <s v="compra No se cargo al proyecto"/>
    <n v="-100"/>
    <m/>
    <m/>
    <m/>
    <m/>
    <m/>
    <m/>
    <m/>
    <m/>
    <n v="8"/>
    <n v="16"/>
    <s v="Sin Observaciones"/>
    <n v="100"/>
    <s v="Variación del 50% al 100%"/>
    <s v="Sin información "/>
    <s v="Sin información "/>
    <m/>
    <m/>
    <m/>
    <m/>
    <m/>
    <m/>
    <m/>
    <m/>
    <n v="1"/>
    <n v="9"/>
    <s v="Permiso edificacion"/>
    <n v="800"/>
    <n v="9"/>
    <n v="9"/>
    <n v="17"/>
    <n v="17"/>
    <n v="0"/>
    <s v="Sin Observaciones"/>
    <n v="88.888888888888886"/>
    <n v="88.888888888888886"/>
    <s v="variaciones de tiempo por aspectos administrativos del Servicio."/>
    <s v="Variación del 50% al 100%"/>
    <s v="Dos Años"/>
    <s v="27/06/2017"/>
    <n v="790049"/>
    <n v="0"/>
    <n v="790049"/>
    <n v="776655"/>
    <n v="13394"/>
    <s v="Sin Observaciones"/>
    <s v="BIP &gt; SIGFE"/>
    <x v="1"/>
    <n v="776"/>
    <n v="776"/>
    <n v="100"/>
    <s v="Sin Observaciones"/>
    <s v="sin cambios."/>
    <x v="2"/>
    <s v="Sin Observaciones"/>
    <s v="22/11/2018"/>
    <s v=""/>
    <s v=""/>
    <s v="SI"/>
    <s v="25/03/2019"/>
    <s v="Sin Observaciones"/>
    <s v=""/>
    <x v="0"/>
    <s v=""/>
    <s v="PEDRO JAVIER CORNEJO MUÑOZ"/>
    <x v="116"/>
    <s v=" "/>
    <s v=""/>
    <s v=" "/>
    <s v=""/>
    <s v="02/09/2016"/>
    <s v="01/02/2017"/>
    <n v="152"/>
    <s v="27/02/2017"/>
    <n v="26"/>
    <s v="NA"/>
    <n v="0"/>
    <s v="23/06/2017"/>
    <n v="116"/>
    <s v="23/06/2017"/>
    <n v="116"/>
    <s v="27/06/2017"/>
    <n v="4"/>
    <s v="01/08/2017"/>
    <n v="35"/>
    <n v="333"/>
    <n v="181"/>
    <s v="Sin observaciones"/>
    <s v="Contrato a suma alzada y serie de precios unitarios sin reajuste"/>
    <n v="1"/>
    <s v=""/>
    <s v=""/>
    <s v=""/>
    <s v=""/>
    <s v=""/>
    <s v=""/>
    <s v="SI"/>
    <s v="SERVICIO"/>
    <s v="Proyecto JUNJI"/>
    <n v="33189"/>
    <n v="24241"/>
    <n v="722"/>
    <n v="0"/>
    <n v="0"/>
    <n v="781287"/>
    <n v="0"/>
    <n v="0"/>
    <n v="1320"/>
    <n v="0"/>
    <n v="840759"/>
    <n v="36398"/>
    <n v="26584"/>
    <n v="791"/>
    <n v="0"/>
    <n v="0"/>
    <n v="856836"/>
    <n v="0"/>
    <n v="0"/>
    <n v="1447"/>
    <n v="0"/>
    <n v="922056"/>
    <s v="Sin observaciones"/>
    <n v="77344"/>
    <n v="0"/>
    <n v="0"/>
    <n v="0"/>
    <n v="0"/>
    <n v="711793"/>
    <n v="0"/>
    <n v="0"/>
    <n v="913"/>
    <n v="0"/>
    <n v="790050"/>
    <s v="Sin observaciones"/>
    <n v="77344"/>
    <n v="0"/>
    <n v="0"/>
    <n v="0"/>
    <n v="0"/>
    <n v="711793"/>
    <n v="0"/>
    <n v="0"/>
    <n v="913"/>
    <n v="0"/>
    <n v="790050"/>
    <s v="Sin observaciones"/>
    <n v="13395"/>
    <x v="0"/>
    <n v="76700"/>
    <n v="0"/>
    <n v="0"/>
    <n v="0"/>
    <n v="0"/>
    <n v="699042"/>
    <n v="0"/>
    <n v="0"/>
    <n v="913"/>
    <n v="0"/>
    <n v="776655"/>
    <n v="78478"/>
    <n v="0"/>
    <n v="0"/>
    <n v="0"/>
    <n v="0"/>
    <n v="706553"/>
    <n v="0"/>
    <n v="0"/>
    <n v="937"/>
    <n v="0"/>
    <n v="785968"/>
    <s v="Sin observaciones"/>
    <n v="39229"/>
    <n v="28652"/>
    <n v="853"/>
    <n v="0"/>
    <n v="0"/>
    <n v="923489"/>
    <n v="0"/>
    <n v="0"/>
    <n v="1560"/>
    <n v="0"/>
    <n v="993783"/>
    <n v="0"/>
    <n v="79355"/>
    <n v="0"/>
    <n v="0"/>
    <n v="0"/>
    <n v="0"/>
    <n v="714269"/>
    <n v="0"/>
    <n v="0"/>
    <n v="937"/>
    <n v="0"/>
    <n v="794561"/>
    <n v="79123"/>
    <n v="0"/>
    <n v="0"/>
    <n v="0"/>
    <n v="0"/>
    <n v="719303"/>
    <n v="0"/>
    <n v="0"/>
    <n v="937"/>
    <n v="0"/>
    <n v="799363"/>
    <n v="-20.046831149254917"/>
    <n v="-19.56362706949103"/>
    <n v="-22.110279602680706"/>
    <n v="0.60435888496919166"/>
    <m/>
    <n v="1030.1069587628865"/>
    <n v="926.93685567010311"/>
    <s v="Los montos de equipo y equipamiento no se cargaron al proyecto, esto hace que la variación del monto recomendado versus el contratado y gastado sea negativa. "/>
    <s v="Variación entre el -10% al -20%"/>
    <s v="Variación Mayor al -20%"/>
    <s v="Mediano"/>
    <s v="Mediano"/>
    <s v="PEDRO JAVIER CORNEJO MUÑOZ"/>
    <x v="5"/>
    <s v=" "/>
    <s v=""/>
    <s v=" "/>
    <s v=""/>
    <s v="NO"/>
    <m/>
    <m/>
    <m/>
    <s v=" "/>
    <x v="1"/>
    <s v="NO"/>
    <m/>
    <m/>
    <m/>
    <m/>
    <s v="sin reevaluación."/>
    <x v="0"/>
    <s v="CAE / USUARIO EQUIVALENTE"/>
    <n v="209773"/>
    <n v="209773"/>
    <n v="0"/>
    <x v="1"/>
    <s v="COSTO EQUIVALENTE POR PERSONA"/>
    <n v="230"/>
    <n v="230"/>
    <n v="0"/>
    <s v="El valor de los indicadores económicos  corresponden a los mismos de la ficha IDI. No se cuenta con información suficiente para calcular el valor ex post de los indicadores."/>
    <x v="2"/>
    <s v="El plazo de obras civiles fue duplicado y no se cuenta con información acerca de su causa. Los montos de equipo y equipamiento no fueron con cargo al proyecto. El proyecto pertenece al programa meta presidencial JUNJI."/>
    <s v="LEONARDO BONTES GUERRERO"/>
    <s v="SEREMI DE DESARROLLO SOCIAL REGION DE LA ARAUCANIA"/>
    <s v="FERNANDA MATURANA DIAZ"/>
    <s v="DEPARTAMENTO DE ESTUDIOS - MDS"/>
  </r>
  <r>
    <s v="30368827-0"/>
    <s v="CONSTRUCCION SAR CAROL URZÚA, COMUNA SAN BERNARDO"/>
    <x v="1"/>
    <x v="1"/>
    <s v="MAIPO"/>
    <s v="SAN BERNARDO"/>
    <s v="13 - REGION METROPOLITANA DE SANTIAGO"/>
    <x v="1"/>
    <x v="1"/>
    <x v="2"/>
    <x v="0"/>
    <x v="0"/>
    <s v="MINISTERIO DE SALUD"/>
    <s v="MINISTERIO DE SALUD"/>
    <s v="MINISTERIO"/>
    <s v="FINALIZADO"/>
    <x v="0"/>
    <s v="PERFIL"/>
    <s v="REFORZAR LA RESOLUCIÓN DE LA RED DE URGENCIA PARA MEJORAR EL ACCESO Y OPORTUNIDAD DE LA ATENCIÓN DE LA POBLACIÓN A CARGO, DE ACUERDO A ESTÁNDARES DE CALIDAD Y EQUIDAD CONTRIBUYENDO A_x000a_LA MEJORÍA DEL NIVEL DE VIDA DE LA POBLACIÓN QUE PRESENTA PROBLEMAS DE URGENCIA DE SALUD"/>
    <s v="EL PROYECTO CONSISTE EN EL DISEÑO, CONSTRUCCIÓN Y HABILITACIÓN DE UN SERVICIO DE ALTA RESOLUCIÓN (SAR), CUYO CESFAM MADRE ES EL CENTRO DE SALUD CAROL URZÚA Y SE CONTEMPLAN TRES ETAPAS: 1. DISEÑO DEL PROYECTO DEFINITIVO: SE REALIZARÁ EL ANTEPROYECTO DE ARQUITECTURA Y SE DESARROLLARAN LAS ESPECIALIDADES. LOS PLANOS DEL PROYECTO SE ENVIARÁN A LA SEREMI DE SALUD PARA QUE REALICE LAS OBSERVACIONES ANTES DE INICIAR LA EJECUCIÓN DE LAS OBRAS CIVILES. LA ETAPA TERMINA CON LA OBTENCIÓN DEL PERMISO DE EDIFICACIÓN. 2. LICITACIÓN DEL PROYECTO: SE UTILIZARÁN LAS BASES TIPO DESARROLLADAS POR EL MINSAL. 3. EJECUCIÓN DE OBRAS CIVILES: PREVIO AL INICIO DE LAS OBRAS CIVILES, SE DEBE REALIZAR LA DEMOLICIÓN DE LA INFRAESTRUCTURA EXISTENTE EN EL TERRENO DONDE SE EMPLAZARÁ EL PROYECTO. _x000a_SU PROGAMA MÉDICO ARQUITECTÓNICO CONSISTE EN: -03 BOX DE ATENCIÓN (CATEGORIZACIÓN, ATENCIÓN Y TRATAMIENTO RESPIRATORIO) - 03 BOX DE PROCEDIMIENTOS (PROCEDIMIENTOS, REANIMACIÓN Y DE ACOGIDA Y ALCOHOLEMIA) - 01 RECINTO RX ÓSTEO-PULMONAR - RECINTOS DE APOYO Y ZONAS ADMINISTRATIVAS.  EL PROYECTO SERÁ CONSTRUIDO EN UN SOLO NIVEL Y EN TOTAL SUMAN 473 M2, SEGÚM PROGRAMA MÉDICO ARQUITECTÓNICO PROPUESTO._x000a_SE CONTEMPLA ADEMÁS RECURSOS PARA LA INSPECCIÓN TÉCNICA DE OBRAS Y LA ADQUISICIÓN DE EQUIPOS, EQUIPAMIENTO Y AMBULANCIA"/>
    <n v="42176"/>
    <s v=" "/>
    <s v=" "/>
    <s v=" "/>
    <n v="10"/>
    <n v="17"/>
    <s v="De igual forma de los otros ítems, quedó sujeto a la asignación presupuestaria. "/>
    <n v="70"/>
    <n v="1"/>
    <n v="1"/>
    <s v="Proceso expedito y sin observaciones relevantes. "/>
    <n v="0"/>
    <n v="1"/>
    <n v="1"/>
    <s v="Proceso expedito y sin observaciones relevantes. "/>
    <n v="0"/>
    <m/>
    <m/>
    <m/>
    <m/>
    <n v="10"/>
    <n v="0"/>
    <s v="No hay mayores observaciones al respecto. "/>
    <n v="-100"/>
    <n v="6"/>
    <n v="23"/>
    <s v="Está supeditada a los plazos del decreto, ya que la ejecución se cumplió conforme a lo estimado. "/>
    <n v="283.33333333333337"/>
    <s v="Variación &gt; al 100%"/>
    <s v="Sin información "/>
    <s v="Sin información "/>
    <m/>
    <m/>
    <m/>
    <m/>
    <n v="1"/>
    <n v="1"/>
    <s v="La diferencia de la fecha de inicio con la de termino se debe principalmente a que la primera corresponde a la fecha del contrato y la segunda a su devengo respectivo.  "/>
    <n v="0"/>
    <n v="4"/>
    <n v="16"/>
    <s v="Esta obedecen a los plazos de los decretos presupuestarios. "/>
    <n v="300"/>
    <n v="10"/>
    <n v="10"/>
    <n v="32"/>
    <n v="32"/>
    <n v="0"/>
    <s v="La variable que influye  es la asignación presupuestaria."/>
    <n v="220.00000000000003"/>
    <n v="220.00000000000003"/>
    <s v="El proyecto se ejecutó en un plazo total de 32 meses, un 220% sobre el plazo originalmente recomendado.  Las obras asociadas a la iniciativa de inversión se lograron ejecutar con éxito, pese a los plazos de asignación presupuestaria, los cuales superaron ampliamente la recomendación inicial, por otro lado, la empresa a quien fueron adjudicadas dichas obras, logró responder con éxito a todas las observaciones realizadas durante el proceso de ejecución. "/>
    <s v="Variación &gt; al 100%"/>
    <s v="Tres años"/>
    <s v="09/03/2017"/>
    <n v="1087135"/>
    <n v="101"/>
    <n v="1087236"/>
    <n v="825212"/>
    <n v="262024"/>
    <s v="En este proyecto se pude observar que hubo un trato directo por un  monto de M1.628,  dado observaciones posteriores "/>
    <s v="BIP &gt; SIGFE"/>
    <x v="1"/>
    <n v="473"/>
    <n v="473"/>
    <n v="100"/>
    <s v="Debido al desarrollo del diseño definitivo del proyecto. "/>
    <s v="La iniciativa de inversión no tuvo variación en relación lo recomendado inicialmente, 473 metros cuadrados. "/>
    <x v="2"/>
    <s v="Observaciones en terminaciones: acceso paciente, sala de espera, baños públicos, box de procedimientos, sala IRA y ERA, y REAS. "/>
    <s v="08/03/2018"/>
    <s v="Sin observaciones"/>
    <s v="09/08/2018"/>
    <s v="SI"/>
    <s v="12/11/2018"/>
    <s v="Hasta el momento no se han presentado situaciones que afecten a la operación del proyecto"/>
    <s v=""/>
    <x v="0"/>
    <s v="En términos generales la obras se ejecuto conforme a lo plazos estimados, y la empresa adjudicada respondió a todas la observaciones. Un aspecto negativo son lo plazos de la asignación presupuestaria en relación a la fecha de aprobación del proyecto."/>
    <s v="ANDRES  OSORIO GRANIFO"/>
    <x v="136"/>
    <s v="PAOLA ANDREA NARVAEZ URIBE"/>
    <s v="SEREMI DE DESARROLLO SOCIAL REGION METROPOLITANA DE SANTIAGO"/>
    <s v="LOURDES VELEZ"/>
    <s v="DEPARTAMENTO DE ESTUDIOS - MDS"/>
    <s v="22/10/2015"/>
    <s v="22/10/2015"/>
    <n v="0"/>
    <s v="16/11/2015"/>
    <n v="25"/>
    <s v="01/12/2015"/>
    <n v="15"/>
    <s v="10/12/2015"/>
    <n v="9"/>
    <s v="02/03/2017"/>
    <n v="457"/>
    <s v="09/03/2017"/>
    <n v="7"/>
    <s v="10/05/2017"/>
    <n v="62"/>
    <n v="566"/>
    <n v="566"/>
    <s v="Demora en el desarrollo de consultorías de diseño."/>
    <s v="A SUMA ALZADA SIN REAJUSTE"/>
    <n v="1"/>
    <s v=""/>
    <s v=""/>
    <s v=""/>
    <s v=""/>
    <s v=""/>
    <s v=""/>
    <s v="SI"/>
    <s v="SERVICIO"/>
    <s v="El Proyecto se enmarca en el diseño, construcción y habilitación de un servicio de alta resolución (SAR), que tiene como objetivo, fortalecer la red de atención primaria de salud, la cual tiene una sobre demanda de los servicios de urgencia hospitalaria. La iniciativa de inversión hace parte de la Política de Salud que estableció el Plan Nacional de Inversión Pública en salud correspondiente al periodo 2014-2018."/>
    <n v="35326"/>
    <n v="14427"/>
    <n v="190751"/>
    <n v="0"/>
    <n v="688"/>
    <n v="644867"/>
    <n v="0"/>
    <n v="47705"/>
    <n v="6741"/>
    <n v="0"/>
    <n v="940505"/>
    <n v="35326"/>
    <n v="14427"/>
    <n v="190751"/>
    <n v="0"/>
    <n v="688"/>
    <n v="644867"/>
    <n v="0"/>
    <n v="47705"/>
    <n v="6741"/>
    <n v="0"/>
    <n v="940505"/>
    <s v="No hay."/>
    <n v="43790"/>
    <n v="9137"/>
    <n v="173241"/>
    <n v="0"/>
    <n v="101"/>
    <n v="803120"/>
    <n v="0"/>
    <n v="58667"/>
    <n v="1280"/>
    <n v="0"/>
    <n v="1089336"/>
    <s v="Obras civiles: Constructora San Fernando S.A, por un monto de M$ 756.685"/>
    <n v="43790"/>
    <n v="9137"/>
    <n v="173241"/>
    <n v="0"/>
    <n v="101"/>
    <n v="803120"/>
    <n v="0"/>
    <n v="58667"/>
    <n v="1280"/>
    <n v="0"/>
    <n v="1089336"/>
    <s v="Retraso en la carga de datos."/>
    <n v="264124"/>
    <x v="0"/>
    <n v="43790"/>
    <n v="1515"/>
    <n v="0"/>
    <n v="0"/>
    <n v="72"/>
    <n v="719888"/>
    <n v="0"/>
    <n v="58667"/>
    <n v="1280"/>
    <n v="0"/>
    <n v="825212"/>
    <n v="45624"/>
    <n v="1515"/>
    <n v="0"/>
    <n v="0"/>
    <n v="78"/>
    <n v="734060"/>
    <n v="0"/>
    <n v="61998"/>
    <n v="1344"/>
    <n v="0"/>
    <n v="844619"/>
    <s v="Adecuada relación y buena coordinación con el SS Metropolitano Sur, para la ejecución de las obras._x000a_Demora en los procesos administrativos, que retrasaron los tiempos del proyecto."/>
    <n v="41578"/>
    <n v="16980"/>
    <n v="224509"/>
    <n v="0"/>
    <n v="810"/>
    <n v="758993"/>
    <n v="0"/>
    <n v="56148"/>
    <n v="7934"/>
    <n v="0"/>
    <n v="1106952"/>
    <n v="0"/>
    <n v="45639"/>
    <n v="9137"/>
    <n v="173241"/>
    <n v="0"/>
    <n v="106"/>
    <n v="823960"/>
    <n v="0"/>
    <n v="61998"/>
    <n v="1343"/>
    <n v="0"/>
    <n v="1115424"/>
    <n v="45112"/>
    <n v="9137"/>
    <n v="173241"/>
    <n v="0"/>
    <n v="106"/>
    <n v="817293"/>
    <n v="0"/>
    <n v="61998"/>
    <n v="1343"/>
    <n v="0"/>
    <n v="1108230"/>
    <n v="0.76534483880059678"/>
    <n v="0.11545216052728513"/>
    <n v="7.6812302616756645"/>
    <n v="-0.64495653670711972"/>
    <m/>
    <n v="2342.9809725158561"/>
    <n v="1727.8921775898521"/>
    <s v="Los montos contratados y costos reales del  proyecto no tuvieron variaciones significativas en relación a lo recomendado. Dicho porcentaje  se relaciona específicamente con la asignación correspondiente a Consultorías y Obras civiles. En relación a los gastos de la partida de vehículos, se hace presente la adquisición de una ambulancia._x000a_No obstante, se evidencia que una de las asignaciones que tuvo mayor variación de monto fue el correspondiente a Equipamiento el cual tuvo una variación del 46,19% en relación a lo recomendado, así como la asignación de Gastos Administrativos la cual tuvo una variación del 86.91% en función a lo recomendado. _x000a_La iniciativa de inversión no ha tenido ningún proceso de re-evaluación. Hubo una modificación inferior al 10%, dentro del rango considerado como aceptable, por M$1.626, correspondiendo a un trato directo para la contratación del servicio de reparaciones menores para el SAR."/>
    <s v="Variación de 0 a +-10%"/>
    <s v="Variación de 0 a +-10%"/>
    <s v="Mediano"/>
    <s v="Grande"/>
    <s v="ROSSANA CARRASCO MEZA"/>
    <x v="1"/>
    <s v="PAOLA ANDREA NARVAEZ URIBE"/>
    <s v="SEREMI DE DESARROLLO SOCIAL REGION METROPOLITANA DE SANTIAGO"/>
    <s v="LOURDES VELEZ"/>
    <s v="DEPARTAMENTO DE ESTUDIOS - MDS"/>
    <s v="SI"/>
    <n v="1106952"/>
    <n v="1626"/>
    <n v="0.14688983804175793"/>
    <s v="Trato directo para la contratacion del servicio de reparaciones menores para el SAR_x000a_Valor año 2018"/>
    <x v="0"/>
    <s v="NO"/>
    <m/>
    <m/>
    <m/>
    <m/>
    <s v="La iniciativa de inversión no ha tenido ningún proceso de re-evaluación. Hubo una modificación inferior al 10%, dentro del rango considerado como aceptable, por M$1.626, correspondiendo a un trato directo para la contratación del servicio de reparaciones menores para el SAR."/>
    <x v="0"/>
    <s v="COSTO EQUIVALENTE POR ATENCION"/>
    <n v="9.9700000000000006"/>
    <n v="9.86"/>
    <n v="-1.1033099297893756"/>
    <x v="0"/>
    <s v=""/>
    <m/>
    <m/>
    <m/>
    <s v="De acuerdo al calculo del CAE, se evidencia una variación menor de -1,10% entre lo recomendado y lo evaluado ex-post, lo cual permite dar cuenta de que la iniciativa se ejecutó conforme a lo recomendado."/>
    <x v="1"/>
    <s v="El proyecto se ejecutó en un plazo total de 32 meses, un 220% sobre el plazo originalmente recomendado.  Las obras asociadas a la iniciativa de inversión se lograron ejecutar con éxito, pese a los plazos de asignación presupuestaria, los cuales superaron ampliamente la recomendación inicial. No hay antecedentes de ampliaciones de plazos._x000a_En relación a los costos, estos no tiene variaciones significativas en relación a lo recomendado. La iniciativa de inversión no ha tenido ningún proceso de re-evaluación. Hubo una modificación inferior al 10%, dentro del rango considerado como aceptable, por M$1.626, correspondiendo a un trato directo para la contratación del servicio de reparaciones menores para el SAR._x000a_En cuanto a la magnitud, esta se mantuvo invariante, construyéndose los 473 metros cuadrados estipulados en el diseño original._x000a_En conclusión, la iniciativa de inversión ha permitido reforzar la red de urgencia, mejorando el acceso y atención de la población usuaria, conforme a estándares de calidad y equidad. Por otro lado, no tuvo variación entre la magnitud recomendada y la magnitud ejecutada y tampoco tuvo ningún proceso de re-evaluación asociado. En relación a los plazos de asignación presupuestaria, éstos superaron ampliamente la recomendación inicial."/>
    <s v="PAOLA ANDREA NARVAEZ URIBE"/>
    <s v="SEREMI DE DESARROLLO SOCIAL REGION METROPOLITANA DE SANTIAGO"/>
    <s v="LOURDES VELEZ"/>
    <s v="DEPARTAMENTO DE ESTUDIOS - MDS"/>
  </r>
  <r>
    <s v="30411122-0"/>
    <s v="CONSTRUCCION SALA CUNA PAN DE AZÚCAR ALTO HOSPICIO"/>
    <x v="11"/>
    <x v="11"/>
    <s v="IQUIQUE"/>
    <s v="ALTO HOSPICIO"/>
    <s v="1 - REGION DE TARAPACA"/>
    <x v="5"/>
    <x v="5"/>
    <x v="82"/>
    <x v="0"/>
    <x v="0"/>
    <s v="JUNTA NACIONAL DE JARDINES INFANTILES"/>
    <s v="MINISTERIO DE EDUCACION"/>
    <s v="MINISTERIO"/>
    <s v="FINALIZADO"/>
    <x v="0"/>
    <s v="PERFIL"/>
    <s v="DE ACUERDO A LAS PRIORIDADES Y EJES DE GESTIÓN DE JUNJI, DE OTORGAR EDUC. PARVULARIA PÚBLICA DE CALIDAD CON APENDIZAJE SIGNIFICATIVO QUE FAVOREZCA EL DESARROLLO INTEGRAL DE LOS INFANTES, ESTE SECTOR TERRITORIAL REQUIERE AMPLIACIÓN DE COBERTURA PARA SATISFACER LA ALTA DEMANDA DE NIÑOS(AS) DE 0 A 2 AÑ"/>
    <s v="EL PROYECTO CONSISTE EN LA CONSTRUCCIÓN DE 2 SALAS CUNA EN EL SECTOR CENTRO DE LA COMUNA DE ALTO HOSPICIO, CON CAPACIDAD PARA 40 LACTANTES DE 0 A 2 AÑOS. SU MATERIALIDAD PRINCIPAL ES HORMIGÓN ARMADO CON TABIQUERÍA ESTRUCTURAL TIPO CONVINTEC, EDIFICADO EN 1 PISO CON UNA SUPERFICIE DE 420 M2, EN UN TERRENO CEDIDO EN USUFRUCTO POR EL MUNICIPIO DE ALTO HOSPICIO."/>
    <n v="40"/>
    <s v=" "/>
    <s v=" "/>
    <s v=" "/>
    <m/>
    <m/>
    <m/>
    <m/>
    <n v="2"/>
    <n v="13"/>
    <s v="En el año 2017 se realizó la compra de Equipamiento para este Jardín, sin embargo, esta compra quedó como Arrastre para próximo año.    El año 2018 los recursos enviados desde DIRNAC para el pago de esta deuda se realizó por los Subtítulos 22 y 29.    A continuación la información de los montos comprometidos:_x000a__x000a_207.281  /  845-807-CM17_x000a__x000a_1.134.773  /  845-801-CM17_x000a__x000a_13.970.946 /  845-800-CM17"/>
    <n v="550"/>
    <n v="2"/>
    <n v="13"/>
    <s v="Compra de Equipos (Ley Marco) según Decreto solicitado"/>
    <n v="550"/>
    <m/>
    <m/>
    <m/>
    <m/>
    <m/>
    <m/>
    <m/>
    <m/>
    <n v="8"/>
    <n v="12"/>
    <s v="El plazo inicial del Contrato correspondía a 240 días corridos, desde el 02 de diciembre 2016 hasta el 30 de julio 2017, siendo modificado con dos aumentos de plazos, el primero es por 60 días corridos, Res 15/272 con fecha 01.08.2017, el segundo es por 60 días corridos, Res 15/09 con fecha 17.01.2018, el plazo total vigente de 360 días corridos.  (mayor información en Informe de Recepción definitiva y Resoluciones)"/>
    <n v="50"/>
    <s v="Variación de 30% al 50%"/>
    <n v="2"/>
    <n v="60"/>
    <m/>
    <m/>
    <m/>
    <m/>
    <m/>
    <m/>
    <m/>
    <m/>
    <m/>
    <m/>
    <m/>
    <m/>
    <n v="10"/>
    <n v="10"/>
    <n v="24"/>
    <n v="24"/>
    <n v="0"/>
    <s v="El plazo inicial del Contrato correspondía a 240 días corridos, desde el 02 de diciembre 2016 hasta el 30 de julio 2017, siendo modificado con dos aumentos de plazos, el primero es por 60 días corridos, Res 15/272 con fecha 01.08.2017, el segundo es por 60 días corridos, Res 15/09 con fecha 17.01.2018, el plazo total vigente de 360 días corridos.  (mayor información en Informe de Recepción definitiva y Resoluciones)"/>
    <n v="140"/>
    <n v="140"/>
    <s v="El plazo original es de 240 días corridos suscribiéndose contrato respectivo entre JUNJI y la Empresa Adjudicada , el cual fue aprobado mediante resolución Exenta N°360 de fecha 2 de diciembre 2016. Este plazo se encuentra dentro de recomendado. Durante el proceso de ejecución surge la primera necesidad de incluir obras extraordinarias y ajustes de cubos en su construcción.. Con posterioridad, nuevamente es necesario incluir Obras Extraordinarias en la ejecución , la cual, al igual que las anteriores modificaciones, influye en el plazo de construcción.  Finalmente el proyecto se ejecuta con un plazo total de 360 días, correspondiendo 120 días adicionales al plazo original (240 días), en donde se desarrollan las respectivas obras extraordinarias. "/>
    <s v="Variación &gt; al 100%"/>
    <s v="Dos Años"/>
    <s v="02/12/2016"/>
    <n v="626147"/>
    <n v="0"/>
    <n v="626147"/>
    <n v="626145"/>
    <n v="2"/>
    <s v="El monto original del proyecto es de $536.449.676, según detalle de las Modificaciones de Contrato, el Proyecto se ejecutó por un valor de $625.365.893 (mayor información en Informe de Recepción definitiva y Resoluciones)"/>
    <s v="BIP = SIGFE"/>
    <x v="1"/>
    <n v="420"/>
    <n v="441"/>
    <n v="105"/>
    <s v="La modificación de magnitud, se debe a modificaciones de contrato, indicadas en pto. nro 2, página 23, de Informe de Recepción Definitiva, (adjunto en carpeta de dctos)"/>
    <s v="En el informe de re evaluación (última actualización del proyecto en el año 2017) elaborado por parte de la Unidad financiera y técnica se indica que la magnitud del proyecto sigue siendo de 420,50 mts2.  En este documento no se entregan antecedentes de la variación del diseño en cuanto a su magnitud,  por tanto en Ficha IDI aparecen 420 mts.  No obstante,  existe una variación final determinado tanto en el  permiso de edificación como en el certificado de recepción definitiva de 20.42 mts2 (magnitud final de 440.92 mts2).  Esto no se informó en su momento a la Unidad Evaluadora."/>
    <x v="0"/>
    <s v="Se adjunta informe de Recepción Definitiva en carpeta digital"/>
    <s v="21/02/2018"/>
    <s v="Se adjunta informe de Recepción Definitiva en carpeta digital"/>
    <s v="24/01/2019"/>
    <s v="SI"/>
    <s v="12/03/2018"/>
    <s v="No existe situaciones que afecta el normal funcionamiento del Establecimiento Educacional"/>
    <s v=""/>
    <x v="0"/>
    <s v="-_x0009_En la solicitud del certificado de factibilidad eléctrica se señaló que no existía la Potencia eléctrica requerida parta el Equipamiento Educacional por CGE impidiendo su empalme eléctrico definitiva, se debió realizar aumento de potencia, postergando el ingreso de la recepción definitiva de Obras a la DOM._x000a__x000a_-_x0009_Durante el proceso constructivo la Empresa Constructora se percató que por un costado del Proyecto (norte) existía una tubería matriz de agua potable de aguas del altiplano, se debió realizar modificaciones y solicitar obras extraordinarias para modificar el proyecto.  _x000a__x000a_-_x0009_La Comunidad del sector participo constantemente durante el proceso constructivo, primera piedra, elección de los colores y del nombre del jardín Infantil y Sala Cuna “Nuevo Sol”."/>
    <s v="CLAUDIA ANDREA  ZAPATA TAMAYO"/>
    <x v="116"/>
    <s v=" "/>
    <s v=""/>
    <s v="LOURDES VELEZ"/>
    <s v="DEPARTAMENTO DE ESTUDIOS - MDS"/>
    <s v="13/10/2015"/>
    <s v="13/10/2015"/>
    <n v="0"/>
    <s v="30/08/2016"/>
    <n v="322"/>
    <s v="NA"/>
    <n v="0"/>
    <s v="25/11/2016"/>
    <n v="87"/>
    <s v="25/11/2016"/>
    <n v="87"/>
    <s v="02/12/2016"/>
    <n v="7"/>
    <s v="30/12/2016"/>
    <n v="28"/>
    <n v="444"/>
    <n v="444"/>
    <s v="3. Creación de asignación presupuestaria que da origen a la ejecución :  Decreto Identificatorio N° 1044 - Fecha Toma de Razón 30-08-2016._x000a__x000a_5. Suscripción del primer contrato del proyecto : Resolución Exenta Nº15/360 de 02-12-2016. Aprueba contrato de diseño de especialidades y ejecución de obras de construcción entre la Junta Nacional de Jardines Infantiles y Sociedad de proyectos y Constructora CIBEN Limitada._x000a__x000a_6. Suscripción del primer contrato del proyecto de obra civil: Decreto Identificatorio N° 1044 - Fecha Toma de Razón 30-08-2016._x000a__x000a_7. Entrega del terreno: 02-12-2016_x000a__x000a_8. Primer gasto con cargo al proyecto del primer contrato de obra civil según SIGFE: 01-12-2016"/>
    <s v="MIXTO: SUMA ALZADA CON REAJUSTE Y  PARTIDA A SERIE DE PRECIOS UNITARIOS"/>
    <n v="1"/>
    <s v=""/>
    <s v=""/>
    <s v=""/>
    <s v=""/>
    <s v=""/>
    <s v=""/>
    <s v="SI"/>
    <s v="SERVICIO"/>
    <s v="Unidad Técnica y Financiera es JUNJI."/>
    <n v="0"/>
    <n v="13349"/>
    <n v="2802"/>
    <n v="0"/>
    <n v="0"/>
    <n v="497814"/>
    <n v="0"/>
    <n v="0"/>
    <n v="0"/>
    <n v="0"/>
    <n v="513965"/>
    <n v="0"/>
    <n v="13963"/>
    <n v="2931"/>
    <n v="0"/>
    <n v="0"/>
    <n v="520717"/>
    <n v="0"/>
    <n v="0"/>
    <n v="0"/>
    <n v="0"/>
    <n v="537611"/>
    <s v="Con fecha 06-12-2017, se reevalúa esta iniciativa, tras la necesidad de incluir obras extraordinarias en la construcción, por lo que se modifican montos y plazos del proyecto, sin embargo su naturaleza se conserva. Los valores finales son los siguientes:_x000a__x000a_Equipamiento___ $19.929.554.-_x000a_Equipos______  $   5.104.557.-_x000a_Obras civiles___  $ 625.365.853"/>
    <n v="0"/>
    <n v="15313"/>
    <n v="780"/>
    <n v="0"/>
    <n v="0"/>
    <n v="625366"/>
    <n v="0"/>
    <n v="0"/>
    <n v="0"/>
    <n v="0"/>
    <n v="641459"/>
    <s v="No se generaron  gastos en el sistema SIGFE, asociados a Equipamiento"/>
    <n v="0"/>
    <n v="15313"/>
    <n v="780"/>
    <n v="0"/>
    <n v="0"/>
    <n v="625367"/>
    <n v="0"/>
    <n v="0"/>
    <n v="0"/>
    <n v="0"/>
    <n v="641460"/>
    <s v="No se asocian gastos a Equipamiento"/>
    <n v="15315"/>
    <x v="0"/>
    <n v="0"/>
    <n v="0"/>
    <n v="779"/>
    <n v="0"/>
    <n v="0"/>
    <n v="625366"/>
    <n v="0"/>
    <n v="0"/>
    <n v="0"/>
    <n v="0"/>
    <n v="626145"/>
    <n v="0"/>
    <n v="0"/>
    <n v="799"/>
    <n v="0"/>
    <n v="0"/>
    <n v="641881"/>
    <n v="0"/>
    <n v="0"/>
    <n v="0"/>
    <n v="0"/>
    <n v="642680"/>
    <s v=""/>
    <n v="0"/>
    <n v="15711"/>
    <n v="3298"/>
    <n v="0"/>
    <n v="0"/>
    <n v="585916"/>
    <n v="0"/>
    <n v="0"/>
    <n v="0"/>
    <n v="0"/>
    <n v="604925"/>
    <n v="650400"/>
    <n v="0"/>
    <n v="15313"/>
    <n v="800"/>
    <n v="0"/>
    <n v="0"/>
    <n v="660874"/>
    <n v="0"/>
    <n v="0"/>
    <n v="0"/>
    <n v="0"/>
    <n v="676987"/>
    <n v="0"/>
    <n v="15313"/>
    <n v="800"/>
    <n v="0"/>
    <n v="0"/>
    <n v="641882"/>
    <n v="0"/>
    <n v="0"/>
    <n v="0"/>
    <n v="0"/>
    <n v="657995"/>
    <n v="11.912551142703641"/>
    <n v="8.7729883869901215"/>
    <n v="9.551881157025921"/>
    <n v="-2.8053714473099234"/>
    <n v="1.1677429274292717"/>
    <n v="1492.0521541950113"/>
    <n v="1455.5147392290251"/>
    <s v=" El aumento de costos en obras civiles se debe a la inclusión de obras extraordinarias y ajuste de cubos  por la existencia de un colector por Pasaje Chaca que pasa por el interior del predio y que se requiere que sea trasladado a la vía pública, por lo que el proyecto fue sometido a re evaluación.  Los costos de Equipamiento ascienden a M$ 19.930 y los de  Equipos a M$5.105,  los cuales presentan aumento en comparación a la propuesta inicial, debido a la actualización de valores de acuerdo a la moneda de ese año. El monto original del proyecto se sitúa en torno a los M$ 536.449; finalmente el real y ejecutado asciende a M$ 625.366, produciéndose una variación porcentual de 16.6%."/>
    <s v="Variación de 0 a +-10%"/>
    <s v="Variación de 0 a +-10%"/>
    <s v="Mediano"/>
    <s v="Mediano"/>
    <s v="CLAUDIA ANDREA  ZAPATA TAMAYO"/>
    <x v="5"/>
    <s v=" "/>
    <s v=""/>
    <s v="LOURDES VELEZ"/>
    <s v="DEPARTAMENTO DE ESTUDIOS - MDS"/>
    <s v="SI"/>
    <n v="604924"/>
    <n v="51908"/>
    <n v="8.5809126435717538"/>
    <s v="El monto original del proyecto es de $536.449.676, según detalle de las Modificaciones de Contrato, el Proyecto se ejecutó por un valor de $625.365.893 (mayor información en Informe de Recepción definitiva y Resoluciones)_x000a_Existieron tres modificaciones de obra "/>
    <x v="0"/>
    <s v="SI"/>
    <n v="1"/>
    <n v="587604"/>
    <n v="650400"/>
    <n v="10.686789062021361"/>
    <s v="Con fecha 11 de septiembre 2017, la sanitaria envía carta N°1123, a la Directora de la JUNJI de Tarapacá, informando la existencia de un colector por Pasaje Chaca que pasa por el interior del predio y que se requiere que sea trasladado a la vía pública._x000a_Según artículo 46 de la Ley general de Servicios Sanitarios señala “Cuando trabajos o instalaciones de terceros, hagan necesario trasladar o modificar instalaciones de servicios públicos existentes y estos hubiesen sido construidos de acuerdos con las normas o indicaciones de los organismos pertinentes, el costo de tales traslados o modificaciones será de cargo del interesado”. Aguas del Altiplano señala en carta que se debe hacer cargo de proyectar, financiar e instalar el traslado del colector por pasaje Chaca. Esta situación no fue dada a conocer en la factibilidad inicial otorgada por parte de la sanitaria; por tanto no se estimó su costo  en el proyecto recomendado."/>
    <x v="1"/>
    <s v="COSTO ANUAL EQUIVALENTE"/>
    <n v="152951"/>
    <n v="152951"/>
    <n v="0"/>
    <x v="1"/>
    <s v=""/>
    <m/>
    <m/>
    <m/>
    <s v="El nuevo indicador responde a la contabilización de los costos reales del proyecto, que fueron indicados en un proceso de re evaluación."/>
    <x v="1"/>
    <s v="Es un Proyecto Meta Presidencial “Más Salas Cuna y Jardines Infantiles para Chile&quot;.  Para el análisis,  se establecieron requerimientos sectoriales específicos establecidos en el documento  Oficio N° 1908 de fecha 01-09-2014 dirigido desde la SES  del  Ministerio de Desarrollo Social y Familia a la Vicepresidencia de JUNJI. En este documento se establecieron estándares para postular proyectos directamente desde la etapa de Perfil a Ejecución, esperando reducir tiempos contando con el diseño de arquitectura completamente desarrollado, entre otros requerimientos. Por tanto,  al no contar con estudios de ingeniería y/o especialidades terminados, ni con los permisos de edificación realizados para ejecutar, era previsible la presentación de algunas problemáticas que pudieran surgir en la ejecución , tanto en obras civiles en la magnitud definitiva._x000a__x000a_Proyecto que en su ejecución tuvo variaciones en costos, plazos y magnitud.  En cuanto a los servicios que presta, resuelve un problema de demanda por educación pre escolar de 40 infantes entre 0 y 4 años de la Comuna de Alto Hospicio. Este Jardín Infantil, ofrecerá a la comuna mejores espacios para el aprendizaje y cuidado de los preescolares; una mayor cobertura preescolar y un  mejoramiento de la oferta preescolar en la comuna, además de una infraestructura del Estado con mejores estándares y funcionalidad  para los niños y niñas."/>
    <s v="ANTONIETA GALLEGUILLOS GUTIERREZ"/>
    <s v="SEREMI DE DESARROLLO SOCIAL REGION DE TARAPACA"/>
    <s v="LOURDES VELEZ"/>
    <s v="DEPARTAMENTO DE ESTUDIOS - MDS"/>
  </r>
  <r>
    <s v="30126931-0"/>
    <s v="CONSTRUCCION PLAZA RECREATIVA SUR ORIENTE, LONCOCHE"/>
    <x v="5"/>
    <x v="5"/>
    <s v="CAUTIN"/>
    <s v="LONCOCHE"/>
    <s v="9 - REGION DE LA ARAUCANIA"/>
    <x v="4"/>
    <x v="4"/>
    <x v="5"/>
    <x v="0"/>
    <x v="0"/>
    <s v="SERVICIO VIVIENDA Y URBANIZACION REGION DE LA ARAUCANIA"/>
    <s v="MINISTERIO DE VIVIENDA Y URBANISMO"/>
    <s v="MINISTERIO"/>
    <s v="FINALIZADO"/>
    <x v="0"/>
    <s v="DISEÑO"/>
    <s v="LA INICIATIVA RESPONDE A LA OFERTA INSUFICIENTE DE ÁREAS VERDES Y ESPACIOS PÚBLICOS CON INFRAESTRUCTURA ADECUADA PARA ALBERGAR ACTIVIDADES DE ESPARCIMIENTO Y RECREACIÓN, EN LA ZONA URBANA DE LONCOCHE"/>
    <s v="LA ETAPA PROGRAMADA COMPRENDE LA EJECUCION DE APROXIMADAMENTE  12.471 M2, CORRESPONDIENTES A LA_x000a_CONSTRUCCIÓN DEL PROYECTO CONSTRUCCION PLAZA RECREATIVA SUR ORIENTE, UBICADO EN LA LOCALIDAD DE LONCOCHE._x000a_LA EJECUCIÓN CONSIDERA LOS PROYECTOS DE ARQUITECTURA, PAISAJISMO, ESTRUCTURA, AGUA POTABLE Y_x000a_ALCANTARILLADO, RIEGO, ELECTRICO, ILUMINACIÓN, PAVIMENTACIÓN Y EVACUACIÓN DE AGUAS LLUVIAS PRINCIPALMENTE._x000a_LA EJECUCIÓN DEL PROGRAMA ARQUITECTONICO CORRESPONDE A:_x000a__x000a_AREAS VERDES 3.636 M2_x000a_AREA DEPORTIVA (SKATE/ BICICROSS)  846M2_x000a_AREA PLAZA ACTIVA Y JUEGOS INFANTILES 412 M2_x000a_VIALIDAD 1.145 M2_x000a_AREAS DE PAUSA Y DESCANSO 1.873M2_x000a_CIRCULACIONES 4.373M2_x000a_ESTRUCTURAS CUBIERTAS MULTIUSO 186 M2"/>
    <n v="22346"/>
    <s v="FONDO CONCURSABLE ESPACIOS PUBLICOS"/>
    <s v=" "/>
    <s v=" "/>
    <n v="7"/>
    <n v="8"/>
    <s v="Resolución Contrato Ex Nº 5756  del  06.10.2016-  Plazo  desde el 05.10.2016 al 31.03.2017_x000a_Resolución   Ex Nº 740  del 17.02.2017 ampliación de  2 meses- hasta el  21.05.2017. Causa para terminar proceso  termino de la obra  y recepción por parte de SERVIU. "/>
    <n v="14.285714285714279"/>
    <m/>
    <m/>
    <m/>
    <m/>
    <m/>
    <m/>
    <s v=""/>
    <m/>
    <m/>
    <m/>
    <m/>
    <m/>
    <n v="1"/>
    <n v="6"/>
    <s v="El proceso del llamado a licitación publica con la tramitación de la BAE  se inicio en marzo 2016 y concluyo con la  adjudicación del contrato y toma de razón  por la Contralorìa Regional  el 05.08.2016. "/>
    <n v="500"/>
    <n v="6"/>
    <n v="15"/>
    <s v="Resolución Contrato Nº 36 del  12.07.2016 . Plazo :180  días corridos. PLAZO TOTAL  DEL CTTO INCLUIDA LAS AMPLIACIONES 180+255= 435 total_x000a_Se otorga ampliación de plazo  del 60 días corridos por Res Ex Nº 1303 del 29.03.2017 . Causal . Modificación  proyecto eléctrico en cuanto al tipo de luminarias debido a que las especificadas tienen alto consumo. La municipalidad solicita que sea tipo LED._x000a_Se otorga ampliación de plazo  del 60 días corridos por Res Ex Nº 2250 del 30.05.2017 .Causal : Cambio  tipo  de luminarias aun no definido y aceptado por la municipalidad de Loncoche._x000a_Se otorga ampliación de plazo  del 60 días corridos por Res Ex Nº 3209 del 25.07.2017 . Causal: no esta aprobada la modificación del tipo de luminarias con la respectiva modificación de contrato._x000a_Se otorga ampliación de plazo  del 60 días corridos por Res Ex Nº 3951 del 21.09.2017 .Causal: aun no esta aprobada la modificación del tipo de luminarias con la respectiva modificación de contrato._x000a_Se otorga ampliación de plazo de 15 días corridos  por Res Ex Nº 4457 del 09.11.2017 Causal :por modificación contrato ( aumento de obra) "/>
    <n v="150"/>
    <s v="Variación &gt; al 100%"/>
    <n v="5"/>
    <n v="255"/>
    <m/>
    <m/>
    <m/>
    <m/>
    <m/>
    <m/>
    <m/>
    <m/>
    <m/>
    <m/>
    <m/>
    <m/>
    <n v="7"/>
    <n v="7"/>
    <n v="18"/>
    <n v="18"/>
    <n v="0"/>
    <s v="La diferencia entre  el plazo recomendado  y el real se  debe  a modificaciones en el proyecto lo que origino ampliaciones de plazo según se detalla:_x000a_RESOLUCIÓN CONTRATO Nº 36 del  12.07.2016 . Plazo :180  días corridos. PLAZO TOTAL  DEL CTTO INCLUIDA LAS AMPLIACIONES 180+255= 435 total_x000a_Se otorga ampliación de plazo  del 60 días corridos por Res Ex Nº 1303 del 29.03.2017 . Causal . Modificación  proyecto eléctrico en cuanto al tipo de luminarias debido a que las especificadas tienen alto consumo. La municipalidad solicita que sea tipo LED._x000a_Se otorga ampliación de plazo  del 60 días corridos por Res Ex Nº 2250 del 30.05.2017 .Causal : Cambio  tipo  de luminarias aun no definido y aceptado por la municipalidad de Loncoche._x000a_Se otorga ampliación de plazo  del 60 días corridos por Res Ex Nº 3209 del 25.07.2017 . Causal: no esta aprobada la modificación del tipo de luminarias con la respectiva modificación de contrato._x000a_Se otorga ampliación de plazo  del 60 días corridos por Res Ex Nº 3951 del 21.09.2017 .Causal: aun no esta aprobada la modificación del tipo de luminarias con la respectiva modificación de contrato._x000a_Se otorga ampliación de plazo de 15 días corridos  por Res Ex Nº 4457 del 09.11.2017 Causal :por modificación contrato ( aumento de obra) "/>
    <n v="157.14285714285717"/>
    <n v="157.14285714285717"/>
    <s v="El plazo de ejecución de las obras civiles  aumento en un 141,67%, aumentó en 9 meses. En detalle los aumentos de plazo se detallan a a continuación:_x000a__x000a_Resolución Contrato Nº 36 del  12.07.2016 . Plazo :180  días corridos. PLAZO TOTAL  DEL CTTO INCLUIDA LAS AMPLIACIONES 180+255= 435 total_x000a_Se otorga ampliación de plazo  del 60 días corridos por Res Ex Nº 1303 del 29.03.2017 . Causal . Modificación  proyecto eléctrico en cuanto al tipo de luminarias debido a que las especificadas tienen alto consumo. La municipalidad solicita que sea tipo LED._x000a_Se otorga ampliación de plazo  del 60 días corridos por Res Ex Nº 2250 del 30.05.2017 .Causal : Cambio  tipo  de luminarias aun no definido y aceptado por la municipalidad de Loncoche._x000a_Se otorga ampliación de plazo  del 60 días corridos por Res Ex Nº 3209 del 25.07.2017 . Causal: no esta aprobada la modificación del tipo de luminarias con la respectiva modificación de contrato._x000a_Se otorga ampliación de plazo  del 60 días corridos por Res Ex Nº 3951 del 21.09.2017 .Causal: aun no esta aprobada la modificación del tipo de luminarias con la respectiva modificación de contrato._x000a_Se otorga ampliación de plazo de 15 días corridos  por Res Ex Nº 4457 del 09.11.2017 Causal :por modificación contrato ( aumento de obra) "/>
    <s v="Variación &gt; al 100%"/>
    <s v="Dos Años"/>
    <s v="20/09/2016"/>
    <n v="677640"/>
    <n v="1000"/>
    <n v="678640"/>
    <n v="678640"/>
    <n v="0"/>
    <s v="OBRAS CIVILES :_x000a_RESOLUCIÓN  Nº 36 DEL 12.07.2016 CTTO : MONTO 587.201.322.- AUMENTO OBRA  EFECTIVO : $ 79.878.678.-MONTO FINAL CTTO: $667.080.000.-_x000a_Se efectúa modificación de contrato por Res Ex Nº 4457 del 09.11.2017  aumento de obras En items: Agua Potable  - Alcantarillado  y Paisajismo que suman  $ 45.595.530.- Disminución de Obras ( Item  luminaria (63)  modelo alura   g12 75w schreder),  Item  Acqueo led monocromático schreder(16)  : $ 53.703.929.- y Obras Extraordinarias   Luminaria ALURA 32 LED (63) , Proyector  sumergible AQUAMAX 9 LED(16)$ 87.987.077.- DICHA MODIFICACIÓN  ES DE  $ 79.878.678.- EQUIVALENTE  A UN 13,6% DEL MONTO TOTAL DEL CONTRATO ORIGINAL. _x000a_CONSULTORIA :_x000a_RESOLUCION DE CONTRATO Nº 5756 DEL 06.10.2016 MONTO : $ 8.160.000.-  Res Ex Nº 740 del 17.02.2017 prorroga por dos meses "/>
    <s v="BIP = SIGFE"/>
    <x v="1"/>
    <n v="12471"/>
    <n v="12471"/>
    <n v="100"/>
    <s v="Las modificaciones efectuadas al proyecto no afecto la superficie originalmente a intervenir  y señalada en la Ficha IDI."/>
    <s v="No experimentó variación en la magnitud"/>
    <x v="2"/>
    <s v="La comisión receptora se  constituye en terreno  el 20.12.2017 emitiendo observaciones en libro de obra  folio Nº 35  de fecha 201.12.2017, otorgando un plazo de 18 dias  para subsanarlas  que venció el 07.01.2018. Mediante Informe   Nº 308-003 del 05.01.2018 la ITO informa  que las observaciones han sido subsanadas "/>
    <s v="20/12/2017"/>
    <s v="Acta de Recepción Material de las Obras del 10.01.2018"/>
    <s v="10/01/2018"/>
    <s v="SI"/>
    <s v="10/01/2018"/>
    <s v="Entrega material  a la Municipalidad  de Loncoche según  consta en  Ord Nº 1904 del  07.05.2018"/>
    <s v=""/>
    <x v="0"/>
    <s v=""/>
    <s v="MARIA ELENA ANTIPAN LARA"/>
    <x v="109"/>
    <s v=" "/>
    <s v=""/>
    <s v="FERNANDA MATURANA DIAZ"/>
    <s v="DEPARTAMENTO DE ESTUDIOS - MDS"/>
    <s v="13/08/2015"/>
    <s v="13/08/2015"/>
    <n v="0"/>
    <s v="11/02/2016"/>
    <n v="182"/>
    <s v="31/05/2016"/>
    <n v="110"/>
    <s v="12/07/2016"/>
    <n v="42"/>
    <s v="12/07/2016"/>
    <n v="42"/>
    <s v="20/09/2016"/>
    <n v="70"/>
    <s v="01/10/2016"/>
    <n v="11"/>
    <n v="415"/>
    <n v="415"/>
    <s v="La solicitud de identificación de recursos se generò   el  21 diciembre 2015, llegando el 02 de febrero 2016. El plazo  en que se  generò el gasto  administrativo esta dentro del promedio para este tipo de gestión. "/>
    <s v="A SUMA ALZADA SIN REAJUSTE"/>
    <n v="1"/>
    <s v=""/>
    <s v=""/>
    <s v=""/>
    <s v=""/>
    <s v="SI"/>
    <s v="SERVICIO"/>
    <s v="SI"/>
    <s v="SERVICIO"/>
    <s v="MINVU"/>
    <n v="9240"/>
    <n v="0"/>
    <n v="0"/>
    <n v="0"/>
    <n v="1000"/>
    <n v="604890"/>
    <n v="0"/>
    <n v="0"/>
    <n v="0"/>
    <n v="0"/>
    <n v="615130"/>
    <n v="9240"/>
    <n v="0"/>
    <n v="0"/>
    <n v="0"/>
    <n v="1000"/>
    <n v="604890"/>
    <n v="0"/>
    <n v="0"/>
    <n v="0"/>
    <n v="0"/>
    <n v="615130"/>
    <s v="Sin observaciones "/>
    <n v="10560"/>
    <n v="0"/>
    <n v="0"/>
    <n v="0"/>
    <n v="1000"/>
    <n v="667080"/>
    <n v="0"/>
    <n v="0"/>
    <n v="0"/>
    <n v="0"/>
    <n v="678640"/>
    <s v="OBRAS CIVILES :_x000a_RESOLUCIÓN  Nº 36 DEL 12.07.2016 CTTO : MONTO 587.201.322.- AUMENTO OBRA  EFECTIVO : $ 79.878.678.-MONTO FINAL CTTO: $667.080.000.-_x000a_Se efectúa modificación de contrato por Res Ex Nº 4457 del 09.11.2017  aumento de obras En items: Agua Potable  - Alcantarillado  y Paisajismo que suman  $ 45.595.530.- Disminución de Obras ( Item  luminaria (63)  modelo alura   g12 75w schreder),  Item  Acqueo led monocromático schreder(16)  : $ 53.703.929.- y Obras Extraordinarias   Luminaria ALURA 32 LED (63) , Proyector  sumergible AQUAMAX 9 LED(16)$ 87.987.077.- DICHA MODIFICACIÓN  ES DE  $ 79.878.678.- EQUIVALENTE  A UN 13,6% DEL MONTO TOTAL DEL CONTRATO ORIGINAL. _x000a_CONSULTORIA :_x000a_RESOLUCION DE CONTRATO Nº 5756 DEL 06.10.2016 MONTO : $ 8.160.000.-  Res Ex Nº 740 del 17.02.2017 prorroga por dos meses "/>
    <n v="10560"/>
    <n v="0"/>
    <n v="0"/>
    <n v="0"/>
    <n v="1000"/>
    <n v="667080"/>
    <n v="0"/>
    <n v="0"/>
    <n v="0"/>
    <n v="0"/>
    <n v="678640"/>
    <s v="No existen saldos pendientes. El monto coincide con el SIGFE"/>
    <n v="0"/>
    <x v="1"/>
    <n v="10560"/>
    <n v="0"/>
    <n v="0"/>
    <n v="0"/>
    <n v="1000"/>
    <n v="667080"/>
    <n v="0"/>
    <n v="0"/>
    <n v="0"/>
    <n v="0"/>
    <n v="678640"/>
    <n v="10956"/>
    <n v="0"/>
    <n v="0"/>
    <n v="0"/>
    <n v="1056"/>
    <n v="689334"/>
    <n v="0"/>
    <n v="0"/>
    <n v="0"/>
    <n v="0"/>
    <n v="701346"/>
    <s v="Sin observaciones ."/>
    <n v="10397"/>
    <n v="0"/>
    <n v="0"/>
    <n v="0"/>
    <n v="1125"/>
    <n v="680629"/>
    <n v="0"/>
    <n v="0"/>
    <n v="0"/>
    <n v="0"/>
    <n v="692151"/>
    <n v="0"/>
    <n v="11160"/>
    <n v="0"/>
    <n v="0"/>
    <n v="0"/>
    <n v="1057"/>
    <n v="704956"/>
    <n v="0"/>
    <n v="0"/>
    <n v="0"/>
    <n v="0"/>
    <n v="717173"/>
    <n v="10955"/>
    <n v="0"/>
    <n v="0"/>
    <n v="0"/>
    <n v="1057"/>
    <n v="689335"/>
    <n v="0"/>
    <n v="0"/>
    <n v="0"/>
    <n v="0"/>
    <n v="701347"/>
    <n v="3.6151071081310215"/>
    <n v="1.3286118202531005"/>
    <n v="1.279110940027528"/>
    <n v="-2.2067199964304285"/>
    <m/>
    <n v="56.238232699863687"/>
    <n v="55.275038088365008"/>
    <s v="Respecto a la variación de gastos reales vs contratados, se gastó la totalidad del monto contratado y en moneda nominal lo contratado es igual a lo gastado. Se generan pequeñas variaciones inferiores al 10% debido a la actualización de gastos y contratos en años diferentes. "/>
    <s v="Variación de 0 a +-10%"/>
    <s v="Variación de 0 a +-10%"/>
    <s v="Mediano"/>
    <s v="Mediano"/>
    <s v="MARIA ELENA ANTIPAN LARA"/>
    <x v="41"/>
    <s v=" "/>
    <s v=""/>
    <s v="FERNANDA MATURANA DIAZ"/>
    <s v="DEPARTAMENTO DE ESTUDIOS - MDS"/>
    <s v="SI"/>
    <n v="692151"/>
    <n v="79879"/>
    <n v="11.540689820573833"/>
    <s v="OBRAS CIVILES :_x000a_RESOLUCIÓN  Nº 36 DEL 12.07.2016 CTTO : MONTO 587.201.322.- AUMENTO OBRA  EFECTIVO : $ 79.878.678.-MONTO FINAL CTTO: $667.080.000.-_x000a_El proyecto tuvo una modificación mayor al 10% del monto recomendado, sin embargo no fue reevaluado."/>
    <x v="0"/>
    <s v="NO"/>
    <m/>
    <m/>
    <m/>
    <m/>
    <s v="OBRAS CIVILES :_x000a_RESOLUCIÓN  Nº 36 DEL 12.07.2016 CTTO : MONTO 587.201.322.- AUMENTO OBRA  EFECTIVO : $ 79.878.678.-MONTO FINAL CTTO: $667.080.000.-_x000a_El proyecto tuvo una modificación mayor al 10% del monto recomendado, sin embargo no fue reevaluado."/>
    <x v="0"/>
    <s v="VALOR ACTUALIZADO COSTOS INV. OPER. Y MANTEN."/>
    <n v="631055"/>
    <n v="631055"/>
    <n v="0"/>
    <x v="1"/>
    <s v=""/>
    <m/>
    <m/>
    <m/>
    <s v="El valor VAC corresponde al mismo de la fichi IDI. No se cuenta con información suficiente para calcular el valor ex post del indicador."/>
    <x v="1"/>
    <s v="El proyecto no experimentó mayores variaciones en cuanto a monto, plazo, magnitud, etc._x000a__x000a_Si modificaciones, OBRAS CIVILES : RESOLUCIÓN  Nº 36 DEL 12.07.2016 CTTO : MONTO 587.201.322.- AUMENTO OBRA  EFECTIVO : $ 79.878.678.-MONTO FINAL CTTO: $667.080.000.- Se efectúa modificación de contrato por Res Ex Nº 4457 del 09.11.2017  aumento de obras En items: Agua Potable  - Alcantarillado  y Paisajismo que suman  $ 45.595.530.- Disminución de Obras ( Item  luminaria (63)  modelo alura   g12 75w schreder),  Item  Acqueo led monocromático schreder(16)  : $ 53.703.929.- y Obras Extraordinarias   Luminaria ALURA 32 LED (63) , Proyector  sumergible AQUAMAX 9 LED(16)$ 87.987.077.- DICHA MODIFICACIÓN  ES DE  $ 79.878.678.- EQUIVALENTE  A UN 13,6% DEL MONTO TOTAL DEL CONTRATO ORIGINAL. _x000a__x000a_CONSULTORIA :_x000a_RESOLUCION DE CONTRATO Nº 5756 DEL 06.10.2016 MONTO : $ 8.160.000.-  Res Ex Nº 740 del 17.02.2017 prorroga por dos meses "/>
    <s v="MARIA ANTONIETA BELMAR H."/>
    <s v="SEREMI DE DESARROLLO SOCIAL REGION DE LA ARAUCANIA"/>
    <s v="FERNANDA MATURANA DIAZ"/>
    <s v="DEPARTAMENTO DE ESTUDIOS - MDS"/>
  </r>
  <r>
    <s v="30397625-0"/>
    <s v="CONSTRUCCION RED CICLOVIAS PUERTO NATALES"/>
    <x v="13"/>
    <x v="13"/>
    <s v="ULTIMA ESPERANZA"/>
    <s v="NATALES"/>
    <s v="12 - REGION DE MAGALLANES Y ANTARTICA CHILENA"/>
    <x v="7"/>
    <x v="7"/>
    <x v="64"/>
    <x v="0"/>
    <x v="0"/>
    <s v="SERVICIO VIVIENDA Y URBANIZACION REGION DE MAGALLANES Y ANTARTICA CHILENA"/>
    <s v="MINISTERIO DE VIVIENDA Y URBANISMO"/>
    <s v="MINISTERIO"/>
    <s v="FINALIZADO"/>
    <x v="0"/>
    <s v="DISEÑO"/>
    <s v="EL SEDENTARISMO Y LA VOCACION TURISTICA DE LA CIUDAD HACEN QUE LAS INICIATIVAS QUE PROMUEVAN EL EJERCICIO SEAN FACTIBLES DE LLEVAR A CABO. UNA FORMA DE APORTAR A ELLO ES LA CONSTRUCCION DE CICLOVIAS PARA SER USADAS COMO MEDIO DE TRANSPORTE. "/>
    <s v="CORRESPONDE A LA CONSTRUCCION DE CICLOVIAS DEL ALTO ESTANDAR DE ACUERDO A NORMATIVA MINVU EN DIFERENTES SECTORES DE P. NATALES, EN LA CALLES AV IBÁÑEZ, AV U. ESPERANZA, AV ESPAÑA, P.PARDO, C. HENRIQUEZ, E. RAMÍREZ Y AV S. BUERAS CON UNA LONGITUD DE 6,51 KM FORMANDO UN CIRCUITO DE CICLOVÍAS. SE CONSIDERA ADEMÁS OBRAS DE MEJORAMIENTO URBANO TALES COMO AREAS VERDES 5.694 M2, ACERAS 4.286 M2, OBRAS DE ILUMINACIÓN Y SEÑALETICA."/>
    <n v="70000"/>
    <s v=" "/>
    <s v=" "/>
    <s v=" "/>
    <n v="26"/>
    <n v="12"/>
    <s v="Se genera diferencia en los plazos por término anticipado de contrato, ya que el profesional pasa a conformar contrata del Serviu delegación de Natales."/>
    <n v="-53.846153846153847"/>
    <m/>
    <m/>
    <m/>
    <m/>
    <m/>
    <m/>
    <s v=""/>
    <m/>
    <m/>
    <m/>
    <m/>
    <m/>
    <n v="27"/>
    <n v="13"/>
    <s v="Corresponde a gastos informado por Depto. Administración y finanzas Serviu."/>
    <n v="-51.851851851851862"/>
    <n v="26"/>
    <n v="15"/>
    <s v="se realizan tres contratos de obras los cuales permiten intervenir disminuir los tiempos ejecución, presentándose algunos de ellos en ejecución simultanea durante su desarrollo.."/>
    <n v="-42.307692307692314"/>
    <s v="Variación de -50% al -30%"/>
    <n v="1"/>
    <n v="10"/>
    <m/>
    <m/>
    <m/>
    <m/>
    <m/>
    <m/>
    <m/>
    <m/>
    <m/>
    <m/>
    <m/>
    <m/>
    <n v="29"/>
    <n v="29"/>
    <n v="16"/>
    <n v="16"/>
    <n v="0"/>
    <s v="Al realizaar tres contratos de obras, los cuales permiten intervenir disminuyendo los tiempos ejecución, debido a que  algunos de ellos durante su desarrollo presentan  ejecución simultanea (diferente frentes de trabajo)."/>
    <n v="-44.827586206896555"/>
    <n v="-44.827586206896555"/>
    <s v="Se aprecia un significativo menor tiempo de ejecución real del proyecto en un -43.3% con respecto al plazo recomendado, es opinión del evaluador, que la institución formuladora de la etapa de ejecución de la iniciativa sobrevaloro (ex ante) el tiempo de ejecución de las obras civiles y por consiguiente los plazos de las consultarías y de gastos administrativos."/>
    <s v="Variación de -50% al -30%"/>
    <s v="Dos Años"/>
    <s v="30/11/2016"/>
    <n v="2889804"/>
    <n v="1000"/>
    <n v="2890804"/>
    <n v="2887505"/>
    <n v="3299"/>
    <s v=" L.P. 50/2016 Res. Ex. N° 2383 del 08/11/2016, Adj. y Ctta. por $419.408.686.- plazo 200 dias._x000a_L.P. 74/2016 - Res. N°7 del 28/02/17 Adj. Y Contrata por $2.189.285.246- Plazo 310 días. T.R. el 01/03/17. _x000a_ L.P. 30/2017 Res. Ex. N° 953 del 22/05/2017, Adj. Y Ctta.  por $223.237.093.- plazo 120 dias._x000a__x000a_Mod.  aumento de ctto. Obras civiles en $ 10.368.307-por Res. N° 422 del 09/03/2017_x000a_"/>
    <s v="BIP &gt; SIGFE"/>
    <x v="2"/>
    <n v="6510"/>
    <n v="6510"/>
    <n v="100"/>
    <s v="se mantiene la magnitud"/>
    <s v="no hay diferencia entre la longitud de la red de ciclovía recomendada y lo efectivamente construido."/>
    <x v="2"/>
    <s v="No registra revisión provisoria"/>
    <s v="15/02/2018"/>
    <s v="el 22/02/2018 se constituye la comisión receptora en terreno,  acordando recepcionar la obra con reserva, estableciendo un plazo no mayor a 31 días para levantar las observaciones.  levantada las observaciones se  mantiene legalmente el plazo contractual."/>
    <s v="15/02/2018"/>
    <s v="SI"/>
    <s v="22/02/2018"/>
    <s v=""/>
    <s v=""/>
    <x v="0"/>
    <s v=""/>
    <s v="JORGE NEGRON CASTRO"/>
    <x v="39"/>
    <s v=" "/>
    <s v=""/>
    <s v="FERNANDA MATURANA DIAZ"/>
    <s v="DEPARTAMENTO DE ESTUDIOS - MDS"/>
    <s v="05/07/2016"/>
    <s v="05/07/2016"/>
    <n v="0"/>
    <s v="01/09/2016"/>
    <n v="58"/>
    <s v="25/10/2016"/>
    <n v="54"/>
    <s v="08/11/2016"/>
    <n v="14"/>
    <s v="08/11/2016"/>
    <n v="14"/>
    <s v="30/11/2016"/>
    <n v="22"/>
    <s v="26/12/2016"/>
    <n v="26"/>
    <n v="174"/>
    <n v="174"/>
    <s v="datos extraídos de información cargada en el Sigfe"/>
    <s v="A SUMA ALZADA SIN REAJUSTE"/>
    <n v="1"/>
    <s v=""/>
    <s v=""/>
    <s v=""/>
    <s v=""/>
    <s v="SI"/>
    <s v="SEREMI DE VIVIENDA Y URBANISMO DE MAGALLANES Y DE LA ANTÁRTICA CHILENA"/>
    <s v="SI"/>
    <s v="SERVICIO"/>
    <s v="Iniciativa que contó con el apoyo técnico de SECTRA Austral en todas las etapas del Proyecto"/>
    <n v="49443"/>
    <n v="0"/>
    <n v="0"/>
    <n v="0"/>
    <n v="2023"/>
    <n v="3175672"/>
    <n v="0"/>
    <n v="0"/>
    <n v="0"/>
    <n v="0"/>
    <n v="3227138"/>
    <n v="49443"/>
    <n v="0"/>
    <n v="0"/>
    <n v="0"/>
    <n v="2023"/>
    <n v="3175672"/>
    <n v="0"/>
    <n v="0"/>
    <n v="0"/>
    <n v="0"/>
    <n v="3227138"/>
    <s v="sin observación."/>
    <n v="18850"/>
    <n v="0"/>
    <n v="0"/>
    <n v="0"/>
    <n v="1000"/>
    <n v="2870954"/>
    <n v="0"/>
    <n v="0"/>
    <n v="0"/>
    <n v="0"/>
    <n v="2890804"/>
    <s v="Se registra diferencia en consultoría debido a que se modificó el contrato original por Res. Ex. N° 2659 del 28/12/2017, da término anticipado y disminuye el valor del contrato, el cual se encuentra ingresado en la etapa de evaluación técnica"/>
    <n v="18850"/>
    <n v="0"/>
    <n v="0"/>
    <n v="0"/>
    <n v="1000"/>
    <n v="2870954"/>
    <n v="0"/>
    <n v="0"/>
    <n v="0"/>
    <n v="0"/>
    <n v="2890804"/>
    <s v="Diferencia en gastos Adm. debido a que solo refleja el gasto del año 2017 por M$700.- y no suma el del año 2016 por M$300.- sumando M$1.000.-_x000a_Se registra diferencia en consultoría debido a que se modificó el contrato original por Res. Ex. N° 2659 del 28/12/2017, da término anticipado y disminuye el valor del contrato._x000a_Se sube archivo WORD con imágenes extraídas del SIGFE que da cuenta de los pagos en detalle, por año, fecha y asignación."/>
    <n v="3299"/>
    <x v="0"/>
    <n v="15850"/>
    <n v="0"/>
    <n v="0"/>
    <n v="0"/>
    <n v="700"/>
    <n v="2870955"/>
    <n v="0"/>
    <n v="0"/>
    <n v="0"/>
    <n v="0"/>
    <n v="2887505"/>
    <n v="16262"/>
    <n v="0"/>
    <n v="0"/>
    <n v="0"/>
    <n v="718"/>
    <n v="2942557"/>
    <n v="0"/>
    <n v="0"/>
    <n v="0"/>
    <n v="0"/>
    <n v="2959537"/>
    <s v="No se observan"/>
    <n v="55634"/>
    <n v="0"/>
    <n v="0"/>
    <n v="0"/>
    <n v="2276"/>
    <n v="3573299"/>
    <n v="0"/>
    <n v="0"/>
    <n v="0"/>
    <n v="0"/>
    <n v="3631209"/>
    <n v="0"/>
    <n v="20079"/>
    <n v="0"/>
    <n v="0"/>
    <n v="0"/>
    <n v="1035"/>
    <n v="2958829"/>
    <n v="0"/>
    <n v="0"/>
    <n v="0"/>
    <n v="0"/>
    <n v="2979943"/>
    <n v="19432"/>
    <n v="0"/>
    <n v="0"/>
    <n v="0"/>
    <n v="1035"/>
    <n v="2942554"/>
    <n v="0"/>
    <n v="0"/>
    <n v="0"/>
    <n v="0"/>
    <n v="2963021"/>
    <n v="-17.935238649166163"/>
    <n v="-18.401254237913601"/>
    <n v="-17.651615495932472"/>
    <n v="-0.56786321080638524"/>
    <m/>
    <n v="455.14915514592934"/>
    <n v="452.00522273425497"/>
    <s v="Los 3 contratos de obra civil del proyecto totalizan M$2.958.829. La variación de los montos contratados es de -17,2% y la de los costos reales es de -17,62% (esto corresponde a un monto  M$614.470 inferior). _x000a_A pesar de que los tres contratos tuvieron modificaciones aumentando los costos de obra civil, la suma de las variaciones es inferior al 10% del monto recomendado para dicho ítem. "/>
    <s v="Variación entre el -10% al -20%"/>
    <s v="Variación entre el -10% al -20%"/>
    <s v="Grande"/>
    <s v="Grande"/>
    <s v="JORGE NEGRON CASTRO"/>
    <x v="46"/>
    <s v=" "/>
    <s v=""/>
    <s v="FERNANDA MATURANA DIAZ"/>
    <s v="DEPARTAMENTO DE ESTUDIOS - MDS"/>
    <s v="SI"/>
    <n v="3631209"/>
    <n v="10368"/>
    <n v="0.28552473845487825"/>
    <s v="Complementar la Calidad técnica y de Diseño del proyecto.  Valor nominal año  2017"/>
    <x v="0"/>
    <s v="NO"/>
    <m/>
    <m/>
    <m/>
    <m/>
    <s v="No hubieron reevaluaciones."/>
    <x v="0"/>
    <s v="VAN SOCIAL"/>
    <n v="43931"/>
    <n v="43931"/>
    <n v="0"/>
    <x v="1"/>
    <s v="TIR SOCIAL"/>
    <n v="6.39"/>
    <n v="6.39"/>
    <n v="0"/>
    <s v="No hay diferencia en los indicadores de rentabilidad entre lo recomendado y ex post. Sin embargo para tener una opinión más concluyente se requiere realizar un conteo de bicicletas que circulan por las vías construidas."/>
    <x v="2"/>
    <s v="I. Plazos: Se realizan 3 contratos de obras (Res: N°2383, N°953 y N°7), los cuales permiten  disminuir los tiempos ejecución, ya que algunos de ellos se ejecutaron de manera simultanea. En Consultorías, existe diferencia en los plazos debido a término anticipado de contrato, ya que el profesional pasa a conformar contrata del Serviu delegación de Natales._x000a_II. 3 Modificaciones al Costo: 1 Modificación en el Costo:  1. Modificación a Res N°953:  Aumento de obras por $5.628..338 (Res 2046), 2.  Modificación a Res N° 7  Disminución obras: $96.033.014, Aumento de Obras $113.096.879 y Obras extraordinarias $5.962.433, 3.  las modificaciones implican un costo adicional de $23.026.298 (Res 2567) y 3. Aumento por $10.368.307 (Res N°422) . Las causas de modificaciones son por motivos de complementar la calidad técnica y de diseño del proyecto. _x000a_En ítem Consultoría se registra una disminución del monto contratado por término anticipado de contrato (Res N° 2659)_x000a_III. Magnitudes: No existen cambios._x000a_IV. Generales: Durante la ejecución del proyecto no hubieron problemas técnicos ni administrativos, por lo que se desarrollo de acuerdo a lo planificado. Sin embargo se aprecia que existió sobre estimación de los costos y plazos al momento de la recomendación favorable, principalmente de las obras civiles y del tiempo de ejecución."/>
    <s v="ROBERTO AGUERO B."/>
    <s v="SEREMI DE DESARROLLO SOCIAL REGION DE MAGALLANES Y ANTARTICA CHILENA"/>
    <s v="FERNANDA MATURANA DIAZ"/>
    <s v="DEPARTAMENTO DE ESTUDIOS - MDS"/>
  </r>
  <r>
    <s v="30423337-0"/>
    <s v="REPOSICION Y AMPLIACION SERVICIO AGUA POTABLE METRENCO,P.LAS CASAS"/>
    <x v="5"/>
    <x v="5"/>
    <s v="CAUTIN"/>
    <s v="PADRE LAS CASAS"/>
    <s v="9 - REGION DE LA ARAUCANIA"/>
    <x v="0"/>
    <x v="0"/>
    <x v="0"/>
    <x v="0"/>
    <x v="0"/>
    <s v="AGUA POTABLE RURAL"/>
    <s v="MINISTERIO DE OBRAS PUBLICAS"/>
    <s v="MINISTERIO"/>
    <s v="FINALIZADO"/>
    <x v="1"/>
    <s v="PERFIL"/>
    <s v="EL SISTEMA EXISTENTE SE CONSTRUYÓ EN EL AÑO 1990 PARA ATENDER  180 VIVIENDAS, ACTUALMENTE ATIENDE A 309 USUARIOS Y EXISTE DEMANDA PARA ATENDER A  26 NUEVOS USUARIOS. "/>
    <s v="SE CONSULTA:_x000a_1._x0009_HABILITACIÓN SONDAJE  EXISTENTE EN COORDENADAS UTM (WGS-84); 5.698,939 NORTE Y 706,340 ESTE. INCLUYE PLANTA IMPULSIÓN, INTERCONEXIONES HIDRÁULICAS, INSTALACIÓN MEDIDOR DE CAUDAL, CIERROS Y URBANIZACIÓN RECINTO._x000a_2._x0009_CONSTRUCCIÓN DE 1.125 M DE RED DE IMPULSIÓN EN HDPE  PE-100, PN-10 DE 110 MM DE DIÁMETRO._x000a_3._x0009_MEJORAMIENTO CASETA DE TRATAMIENTO-BAÑO OPERADOR, INCLUYE REPOSICIÓN DE ARTEFACTOS Y DE EQUIPOS PARA TRATAMIENTO (HIPOCLORITO DE CALCIO Y PERMANGANATO) E INSTALACIÓN MEDIDOR DE CAUDAL._x000a_4._x0009_MANTENCIÓN EQUIPOS DE FILTRACIÓN. _x000a_5._x0009_REPOSICIÓN RED DE DISTRIBUCIÓN:_x000a_5.1._x0009_EN HDPE PE-100, PN-10 Y 110 MM DE DIÁMETRO,  20.860 M._x000a_5.2._x0009_EN ACERO ASTM A53, 500 M._x000a_5.3._x0009_ACUARTELAMIENTO DE REDES EN 12 ZONAS._x000a_5.4._x0009_CUATRO ATRAVIESOS LÍNEA FÉRREA (INCLUYE COSTOS DERECHOS DE CONSTRUCCIÓN Y DE PASO DURANTE 20 AÑOS)_x000a_5.5._x0009_INSTALACIÓN DE 3 VÁVULAS STORZ._x000a_6._x0009_RECONEXIÓN DE 309 ARRANQUES DOMICILIARIOS EXISTENTES E INSTALACIÓN DE 26 NUEVOS CON FUENTON ACERO INOXIDABLE SOBRE ATRIL METÁLICO._x000a_7._x0009_INSTALACIONES ELÉCTRICAS PARA FUERZA, ALUMBRADO Y CONTROL._x000a_8._x0009_SUMINISTRO DE EQUIPOS DE IMPULSIÓN STAND BY._x000a_9._x0009_RESOLUCIÓN SANITARIA FAVORABLE PARA OPERACIÓN DEL SERVICIO."/>
    <n v="0"/>
    <s v="AGUA POTABLE RURAL"/>
    <s v=" "/>
    <s v=" "/>
    <n v="16"/>
    <n v="12"/>
    <s v="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el monto y duración de cada contrato de obras, incluidas sus modificaciones._x000a_El contrato se adjudicó por Res DOH IX Región N°1389/19.06.2017, Tuvo aumento, según Resolución DOH IX Región N°865/08.05.2018. Asesoría está directamente relacionada con con el monto y duración de cada contrato de obras, incluidas sus modificaciones."/>
    <n v="-25"/>
    <m/>
    <m/>
    <m/>
    <m/>
    <m/>
    <m/>
    <s v=""/>
    <m/>
    <m/>
    <m/>
    <m/>
    <m/>
    <m/>
    <m/>
    <m/>
    <m/>
    <n v="16"/>
    <n v="12"/>
    <s v="El contrato se adjudicó por Res DOH IX Región N°1057/16.05.2017, con un plazo contractual de 360 días corridos. Tuvo aumento de obras, según Resolución DOH IX Región N°491/22.03.2018, esto con el fin de materializar aumento de arranques y sus obras anexas."/>
    <n v="-25"/>
    <s v="Variación de -30% a -0%"/>
    <s v="No hay"/>
    <s v="No hay"/>
    <m/>
    <m/>
    <m/>
    <m/>
    <m/>
    <m/>
    <m/>
    <m/>
    <m/>
    <m/>
    <m/>
    <m/>
    <n v="16"/>
    <n v="16"/>
    <n v="12"/>
    <n v="12"/>
    <n v="0"/>
    <s v="No hubo tiempos muertos en la materialización del contrato."/>
    <n v="-25"/>
    <n v="-25"/>
    <s v="El proyecto se ejecuta en un 25% menos del plazo recomendado. La iniciativa se recomendó con un plazo total de 16 meses y se ejecutó en 12 meses._x000a_El contrato se adjudicó con un plazo contractual de 360 días corridos. Tuvo aumento de obras con el fin de materializar aumento de arranques y sus obras anexas._x000a_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el monto y duración de cada contrato de obras, incluidas sus modificaciones._x000a_El contrato se adjudicó y tuvo aumento.La asesoría está directamente relacionada con con el monto y duración de cada contrato de obras, incluidas sus modificaciones."/>
    <s v="Variación de -30% a -0%"/>
    <s v="Un año"/>
    <s v="23/05/2017"/>
    <n v="1190907"/>
    <n v="0"/>
    <n v="1190907"/>
    <n v="1190909"/>
    <n v="-2"/>
    <s v="Contrato de Obras:_x000a_El contrato se adjudicó por Res DOH IX Región N°1057/16.05.2017, con un plazo contractual de 360 días corridos y un monto de M$945.992. Contrato aumento monto, según Resolución DOH IX Región N°491/22.03.2018 por M$94.101. _x000a_Todo fue con recursos sectoriales Mop, Item 31._x000a_Contrato de Asesorías:_x000a_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9/19.06.2017. El monto original contratado para Asesorías fue de M$137.169_x000a_Tuvo aumento, según Resolución DOH IX Región N°865/08.05.2018, por monto M$13.644. _x000a_Asesoría está directamente relacionada con con el monto y duración de cada contrato de obras, incluidas sus modificaciones._x000a_Todo fue con recursos sectoriales Mop, Item 31."/>
    <s v="BIP = SIGFE"/>
    <x v="0"/>
    <n v="335"/>
    <n v="390"/>
    <n v="116.4179104477612"/>
    <s v="La modificación de contrato, fue para realización de desarrollo completo en sondaje, instalación de 55 arranques nuevos, 13 reconexiones de arranques, nueva red de impulsion y red de distribucion de nuevos arranques."/>
    <s v="El proyecto presenta un aumento de contrato para la incorporación de 55 nuevos beneficiarios, debiendo construir 55 nuevos arranques, esto se debe a que en la etapa de consultoria de las iniciativas  APR, si bien se realizan encuestas y levantamiento de información  de las viviendas existente,  estos siempre presentan incorporación de nuevos arranques en etapa de ejecución  debido a desconocimiento de viviendas existentes por los informantes claves, interés por incorporarse cuando están  las obras en ejecución, mayor demanda por agua potable en las últimos años. "/>
    <x v="0"/>
    <s v="Sin observaciones."/>
    <s v="08/06/2018"/>
    <s v="Sin observaciones."/>
    <s v="29/05/2019"/>
    <s v="SI"/>
    <s v="08/06/2018"/>
    <s v="No hay."/>
    <s v=""/>
    <x v="0"/>
    <s v=""/>
    <s v="ALEX CATALAN SCHULZ"/>
    <x v="133"/>
    <s v=" "/>
    <s v=""/>
    <s v="LOURDES VELEZ"/>
    <s v="DEPARTAMENTO DE ESTUDIOS - MDS"/>
    <s v="15/04/2016"/>
    <s v="25/11/2016"/>
    <n v="224"/>
    <s v="27/12/2016"/>
    <n v="32"/>
    <s v="NA"/>
    <n v="0"/>
    <s v="16/05/2017"/>
    <n v="140"/>
    <s v="16/05/2017"/>
    <n v="140"/>
    <s v="23/05/2017"/>
    <n v="7"/>
    <s v="16/06/2017"/>
    <n v="24"/>
    <n v="427"/>
    <n v="203"/>
    <s v="Las diferencias se producen porque los proyectos APR, una vez obtenido el rate RS, requieren aprobación del CORE. Esto es, antes de solicitar recursos para la materialización. Producto de esto y el plazo entre la solicitud de los recursos desde la Dirección regional a la DOH NC y la obtención de un decreto totalmente tramitado, es que se da la diferencia entre el RS y la asignación presupuestaria. Luego de todo esto, es que podemos comenzar con el proceso licitatorio."/>
    <s v="A SUMA ALZADA SIN REAJUSTE"/>
    <n v="1"/>
    <s v=""/>
    <s v=""/>
    <s v=""/>
    <s v=""/>
    <s v="NO"/>
    <s v="SERVICIO"/>
    <s v="SI"/>
    <s v="SERVICIO"/>
    <s v="La iniciativa desarrollo un diseño con fuentes sectoriales DOH, presentándose  directamente a la etapa de Ejecución, por la DOH"/>
    <n v="149328"/>
    <n v="0"/>
    <n v="0"/>
    <n v="0"/>
    <n v="0"/>
    <n v="1029846"/>
    <n v="0"/>
    <n v="0"/>
    <n v="0"/>
    <n v="0"/>
    <n v="1179174"/>
    <n v="163769"/>
    <n v="0"/>
    <n v="0"/>
    <n v="0"/>
    <n v="0"/>
    <n v="1129438"/>
    <n v="0"/>
    <n v="0"/>
    <n v="0"/>
    <n v="0"/>
    <n v="1293207"/>
    <s v="El contrato de obras se adjudicó por Res DOH IX Región N°1057/16.05.2017, con un monto de M$945.992. Contrato aumento monto, según Resolución DOH IX Región N°491/22.03.2018 por M$94.101. _x000a_Monto total del contrato fue de M$1.040.093._x000a__x000a_El contrato de asesoría se adjudicó por Res DOH IX Región N°1389/19.06.2017. El monto original contratado para Asesorías fue de M$137.169_x000a_Tuvo aumento, según Resolución DOH IX Región N°865/08.05.2018, por monto M$13.644. _x000a_Asesoría está directamente relacionada con con el monto y duración de cada contrato de obras, incluidas sus modificaciones._x000a_Monto total del contrato de asesoría fue de M$150.813._x000a__x000a_Todo fue con recursos sectoriales Mop, Item 31."/>
    <n v="150813"/>
    <n v="0"/>
    <n v="0"/>
    <n v="0"/>
    <n v="0"/>
    <n v="1040093"/>
    <n v="0"/>
    <n v="0"/>
    <n v="0"/>
    <n v="0"/>
    <n v="1190906"/>
    <s v="No hubo gastos sin contrato."/>
    <n v="150813"/>
    <n v="0"/>
    <n v="0"/>
    <n v="0"/>
    <n v="0"/>
    <n v="1040093"/>
    <n v="0"/>
    <n v="0"/>
    <n v="0"/>
    <n v="0"/>
    <n v="1190906"/>
    <s v="Contrato de Obras:_x000a_El contrato se adjudicó por Res DOH IX Región N°1057/16.05.2017, con un plazo contractual de 360 días corridos y un monto de M$945.992. Contrato aumento monto, según Resolución DOH IX Región N°491/22.03.2018 por M$94.101. _x000a_Todo fue con recursos sectoriales Mop, Item 31._x000a_Contrato de Asesorías:_x000a_Por convenio entre la Dirección de Obras Hidráulicas y la Empresa Sanitaria Aguas Araucanía S.A. , aprobado por Resolución DGOP N°059/ 17.03.2015,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Res DOH IX Región N°1389/19.06.2017. El monto original contratado para Asesorías fue de M$137.169_x000a_Tuvo aumento, según Resolución DOH IX Región N°865/08.05.2018, por monto M$13.644. _x000a_Asesoría está directamente relacionada con con el monto y duración de cada contrato de obras, incluidas sus modificaciones._x000a_Todo fue con recursos sectoriales Mop, Item 31._x000a_No hay diferencias con SIGFE."/>
    <n v="-3"/>
    <x v="1"/>
    <n v="150814"/>
    <n v="0"/>
    <n v="0"/>
    <n v="0"/>
    <n v="0"/>
    <n v="1040095"/>
    <n v="0"/>
    <n v="0"/>
    <n v="0"/>
    <n v="0"/>
    <n v="1190909"/>
    <n v="153632"/>
    <n v="0"/>
    <n v="0"/>
    <n v="0"/>
    <n v="0"/>
    <n v="1059525"/>
    <n v="0"/>
    <n v="0"/>
    <n v="0"/>
    <n v="0"/>
    <n v="1213157"/>
    <s v=""/>
    <n v="168027"/>
    <n v="0"/>
    <n v="0"/>
    <n v="0"/>
    <n v="0"/>
    <n v="1158804"/>
    <n v="0"/>
    <n v="0"/>
    <n v="0"/>
    <n v="0"/>
    <n v="1326831"/>
    <n v="0"/>
    <n v="154379"/>
    <n v="0"/>
    <n v="0"/>
    <n v="0"/>
    <n v="0"/>
    <n v="1067136"/>
    <n v="0"/>
    <n v="0"/>
    <n v="0"/>
    <n v="0"/>
    <n v="1221515"/>
    <n v="153631"/>
    <n v="0"/>
    <n v="0"/>
    <n v="0"/>
    <n v="0"/>
    <n v="1059521"/>
    <n v="0"/>
    <n v="0"/>
    <n v="0"/>
    <n v="0"/>
    <n v="1213152"/>
    <n v="-7.9374087581613679"/>
    <n v="-8.5677075678816657"/>
    <n v="-8.5677129178014617"/>
    <n v="-0.68464161307884019"/>
    <m/>
    <n v="3110.646153846154"/>
    <n v="2716.7205128205128"/>
    <s v="El proyecto resulto con  un costo real menor en un 8.57% menor, en relación al monto   inicialmente recomendado. En tanto, el monto contratado es inferior en un 7.94% respecto a lo recomendado. _x000a_El contrato de obras civiles se adjudicó con un plazo contractual de 360 días corridos y un monto de M$945.992. Dicho contrato aumento el monto  por M$94.101. _x000a_Respecto a la consultoría, por convenio entre la Dirección de Obras Hidráulicas y la Empresa Sanitaria Aguas Araucanía S.A.  es que esta empresa sanitaria presta servicio de Asesoría a los proyectos APR de la Dirección de Obras Hidráulicas MOP y la duración y montos de esta Asesoría está directamente relacionada con con el monto y duración de cada contrato de obras, incluidas sus modificaciones._x000a_El contrato se adjudicó por M$137.16 y tuvo un aumento por monto M$13.644. _x000a_Asesoría está directamente relacionada con con el monto y duración de cada contrato de obras, incluidas sus modificaciones._x000a_Ambas modificaciones, en obras civiles y consultorías,  derivan de la realización del desarrollo completo en sondaje, la instalación de 55 arranques nuevos, 13 re conexiones de arranques, nueva red de impulsión y red de distribución de nuevos arranques._x000a_Esta modificación es inferior al 10%, estando dentro del margen considerado como aceptable._x000a_El proyecto no tuvo reevaluaciones."/>
    <s v="Variación de 0 a +-10%"/>
    <s v="Variación de 0 a +-10%"/>
    <s v="Grande"/>
    <s v="Grande"/>
    <s v="ALEX CATALAN SCHULZ"/>
    <x v="47"/>
    <s v=" "/>
    <s v=""/>
    <s v="LOURDES VELEZ"/>
    <s v="DEPARTAMENTO DE ESTUDIOS - MDS"/>
    <s v="SI"/>
    <n v="1326818"/>
    <n v="107746"/>
    <n v="8.1206314656569329"/>
    <s v="El contrato de obras sufrió aumento monto, según Resolución DOH IX Región N°491/22.03.2018 por M$94.101 y el contrato de asesoría sufrió modificación por monto M$13.644. _x000a_La modificacióm fue para realización de desarrollo completo en sondaje, instalación de 55 arranques nuevos, 13 reconexiones de arranques, nueva red de impulsion y red de distribucion de nuevos arranques."/>
    <x v="0"/>
    <s v="NO"/>
    <m/>
    <m/>
    <m/>
    <m/>
    <s v="El proyecto no presenta re evaluaciones, pero si presenta un 8.12% de aumento de contrato._x000a_El contrato de obras sufrió aumento monto por M$94.101 y el contrato de asesoría sufrió modificación por monto M$13.644. _x000a_La modificación fue para realización de desarrollo completo en sondaje, instalación de 55 arranques nuevos, 13 re conexiones de arranques, nueva red de impulsión y red de distribución de nuevos arranques."/>
    <x v="0"/>
    <s v="SIN INDICADOR"/>
    <m/>
    <m/>
    <m/>
    <x v="3"/>
    <s v=""/>
    <m/>
    <m/>
    <m/>
    <s v="El proyecto presenta un aumento de contrato para la incorporación de 55 nuevos beneficiarios, debiendo construir 55 nuevos arranques, esto se debe a que en la etapa de consultoria de las iniciativas  APR, si bien se realizan encuestas y levantamiento de información  de las viviendas existente,  estos siempre presentan incorporación de nuevos arranques en etapa de ejecución  debido a desconocimiento de viviendas existentes por los informantes claves, interés por incorporarse cuando están  las obras en ejecución, mayor demanda por agua potable en las últimos años. "/>
    <x v="1"/>
    <s v="El proyecto se ejecuta en un plazo total de 12 meses, un 25.00% menos respecto al plazo total recomendado. _x000a_Adicionalmente, resultó con  un costo menor en un 8,57%  en relación al monto   inicialmente recomendado. _x000a_El proyecto no presenta re evaluaciones, pero presenta un 8.12% de aumento de contrato derivado de la realización del desarrollo completo en sondaje, la instalación de 55 arranques nuevos, 13 re conexiones de arranques, nueva red de impulsión y red de distribución de nuevos arranques. Esta modificación es inferior al 10%, estando dentro del margen considerado como aceptable._x000a_La magnitud se vio aumentada debido a la incorporación de de nuevos beneficiarios en el sector. _x000a_Finalmente, el proyecto se ejecuta según lo programado en cuanto a plazos y costos, con una leve modificación en la magnitud. "/>
    <s v="PAULA MARCELA CONCHA ALBERTI"/>
    <s v="SEREMI DE DESARROLLO SOCIAL REGION DE LA ARAUCANIA"/>
    <s v="LOURDES VELEZ"/>
    <s v="DEPARTAMENTO DE ESTUDIOS - MDS"/>
  </r>
  <r>
    <s v="30091965-0"/>
    <s v="CONSTRUCCION BIBLIOTECA REGIONAL, COMUNA DE LA SERENA"/>
    <x v="9"/>
    <x v="9"/>
    <s v="ELQUI"/>
    <s v="LA SERENA"/>
    <s v="4 - REGION DE COQUIMBO"/>
    <x v="5"/>
    <x v="18"/>
    <x v="83"/>
    <x v="0"/>
    <x v="0"/>
    <s v="DIRECCION DE BIBLIOTECAS, ARCHIVOS Y MUSEOS"/>
    <s v="MINISTERIO DE EDUCACION"/>
    <s v="MINISTERIO"/>
    <s v="FINALIZADO"/>
    <x v="0"/>
    <s v="DISEÑO"/>
    <s v="EL PROYECTO PRETENDE RESOLVER LA CARENCIA DE UN ESPACIO PARA DIFUNDIR SERVICIOS CULTURALES A TRAVÉS DE UNA BIBLIOTECA REGIONAL ACORDE A REQUERIMIENTOS DE CAPACIDAD, EQUIPAMIENTO E INFRAESTRUCTURA ACORDE AL DESARROLLO DE LA REGIÓN."/>
    <s v="EL PROYECTO SE UBICA EN AVENIDA DE AGUIRRE N° 300, A UN LADO DE LA CASA DE LAS PALMERAS. CONSIDERA UNA CONSTRUCCIÓN DE UN EDIFICIO DE 5.592 M2, DE LOS CUALES 2.631,89 M2 ESTÁN DESTINADOS A SERVICIOS COMPUESTO POR: ÁREAS ACCESO 126 M2, ÁREAS DE EXTENSIÓN 602,9 6 M2, ÁREA PÚBLICO BIBLIOTECA 1.583,71 M2; ÁREA TRABAJO INTERNO BIBLIOTECA 228,01 M2; COORDINACIÓN REGIONAL 90 M2. ADICIONALMENTE, ÁREAS DE CIRCULACIÓN 1.152,34 M2 ESTACIONAMIENTO SUBTERRÁNEOS POR 1.808,57 M2, INVERSIÓN EN EQUIPAMIENTO DE M$657.632. Y EQUIPOS DE M$343.047. EL EDIFICIO ES DE HORMIGÓN ARMADO, ACERO CON TABIQUERÍA EXTERIOR DE CRISTAL."/>
    <n v="233204"/>
    <s v=" "/>
    <s v=" "/>
    <s v=" "/>
    <n v="18"/>
    <n v="21"/>
    <s v="Se genera mayor plazo en el desarrollo de la Consultoría, dado que el secretariado se mantiene hasta efectuada la liquidación del contrato."/>
    <n v="16.666666666666675"/>
    <n v="12"/>
    <n v="8"/>
    <s v="Sin Comentario, información entregada Dibam"/>
    <n v="-33.333333333333336"/>
    <n v="8"/>
    <n v="1"/>
    <s v="Sin Comentarios, información entregada por la Dibam."/>
    <n v="-87.5"/>
    <m/>
    <m/>
    <m/>
    <m/>
    <n v="6"/>
    <n v="40"/>
    <s v="Son pagos que se realizan previo a la licitación y hasta que se liquida el contrato, lo cual sucedió a fines de agosto, cuando la Resolución Tomó Razón en Contraloría"/>
    <n v="566.66666666666674"/>
    <n v="18"/>
    <n v="19"/>
    <s v="La Dibam Solicitó incorporar una serie de modificaciones al contrato, la cual generó un aumento de contrato y por ende implicó aumentar el plazo en 30 días."/>
    <n v="5.555555555555558"/>
    <s v="Variación de 0 a 30%"/>
    <n v="1"/>
    <n v="30"/>
    <m/>
    <m/>
    <m/>
    <m/>
    <m/>
    <m/>
    <m/>
    <m/>
    <n v="3"/>
    <n v="0"/>
    <s v="El Recomendado fue de 3 meses y el real fue de 1 día, dado que fue el pago del premio por el 2° Lugar en el llamado del Pago Contra Recepción."/>
    <n v="-100"/>
    <n v="21"/>
    <n v="21"/>
    <n v="40"/>
    <n v="40"/>
    <n v="0"/>
    <s v="El principal motivo de los mayores tiempos es que al momento de programar no se consultan los tiempos reales."/>
    <n v="90.476190476190467"/>
    <n v="90.476190476190467"/>
    <s v="Las variaciones para el ítem obra civil son del 6%, principalmente por una ampliación de plazo de 30 días por cuanto fue necesario incorporar una serie de modificaciones al proyecto, sin embargo la Institución Técnica no detalla el tipo de modificaciones realizadas._x000a__x000a_En el ítem consultorías se genera mayor plazo en el desarrollo de estas, dado que el secretariado se mantiene hasta efectuada la liquidación del contrato._x000a_Los ítems de equipos y equipamiento se ejecutaron en un plazo menor al recomendado._x000a__x000a_Los gastos administrativos que registran la mayor variación debido a que se realizan los pagos previo a la licitación y hasta que se liquida el contrato, lo cual sucedió a fines de agosto, cuando la Resolución Tomó Razón en Contraloría._x000a_Y el ítem otros gastos, el plazo Recomendado fue de 3 meses y el real fue de 1 día, dado que fue el pago del premio por el 2° Lugar en el llamado del Pago Contra Recepción._x000a__x000a_EL plazo total del proyecto resulta ser un 91% superior al recomendado, debido principalmente al extenso plazo del gasto administrativo, ya que los otros ítems se ejecutan en plazos razonables"/>
    <s v="Variación del 50% al 100%"/>
    <s v="Mayor a 3 años"/>
    <s v="02/05/2016"/>
    <n v="9362270"/>
    <n v="26564"/>
    <n v="9388834"/>
    <n v="9386882"/>
    <n v="1952"/>
    <s v="Otros Gastos: OK_x000a_Obras Civiles Total Gastado:  $8.784.476.699 _x000a_Gastos Administrativos Gastado: $12.145.653_x000a_Total Consultoría Gastado $8.360.000  OK_x000a_Total Gastado en Equipos: $ 109.024.073_x000a_Total Gastado en Equipamiento:  $ 429.903.435"/>
    <s v="BIP &gt; SIGFE"/>
    <x v="1"/>
    <n v="5592"/>
    <n v="5592"/>
    <n v="100"/>
    <s v="Se mantuvo la superficie, sin cambios"/>
    <s v="SE EJECUTARON LOS METROS CUADRADOS ESTIMADOS SIN MODIFICACIONES "/>
    <x v="2"/>
    <s v="Se efectuó Recepción Provisional, existe Acta"/>
    <s v="17/11/2017"/>
    <s v="Se efectúo la Recepción Definitiva, existe acta respectiva"/>
    <s v="15/03/2019"/>
    <s v="SI"/>
    <s v="21/11/2017"/>
    <s v="No existe problema"/>
    <s v=""/>
    <x v="0"/>
    <s v="Auge masivo de visitas a la Biblioteca Regional"/>
    <s v="CRISTIAN OLIVA OJEDA"/>
    <x v="41"/>
    <s v=" "/>
    <s v=""/>
    <s v="LOURDES VELEZ"/>
    <s v="DEPARTAMENTO DE ESTUDIOS - MDS"/>
    <s v="13/05/2015"/>
    <s v="13/05/2015"/>
    <n v="0"/>
    <s v="08/06/2015"/>
    <n v="26"/>
    <s v="12/08/2015"/>
    <n v="65"/>
    <s v="11/03/2016"/>
    <n v="212"/>
    <s v="11/03/2016"/>
    <n v="212"/>
    <s v="02/05/2016"/>
    <n v="52"/>
    <s v="30/08/2016"/>
    <n v="120"/>
    <n v="475"/>
    <n v="475"/>
    <s v="-En el Hito 4, la diferencia de fecha se debe a que por una parte se recepciono la solicitud de gasto y por otra se gestiono el gasto._x000a_-En el Hito 8, la diferencia de fecha se debe a que por una parte se recepciono y por la otra se se gestiono el gasto."/>
    <s v="A PAGO CONTRA RECEPCION"/>
    <n v="2"/>
    <s v=""/>
    <s v=""/>
    <s v=""/>
    <s v=""/>
    <s v="SI"/>
    <s v="MUNICIPIO"/>
    <s v="SI"/>
    <s v="SERVICIO"/>
    <s v="Dirección de Arquitectura"/>
    <n v="72791"/>
    <n v="657633"/>
    <n v="343039"/>
    <n v="0"/>
    <n v="21208"/>
    <n v="6296754"/>
    <n v="0"/>
    <n v="0"/>
    <n v="126000"/>
    <n v="0"/>
    <n v="7517425"/>
    <n v="72791"/>
    <n v="657633"/>
    <n v="343039"/>
    <n v="0"/>
    <n v="21208"/>
    <n v="6296754"/>
    <n v="0"/>
    <n v="0"/>
    <n v="126000"/>
    <n v="0"/>
    <n v="7517425"/>
    <s v="No se produjo diferencias."/>
    <n v="8360"/>
    <n v="515737"/>
    <n v="102747"/>
    <n v="0"/>
    <n v="26564"/>
    <n v="8697644"/>
    <n v="0"/>
    <n v="0"/>
    <n v="37781"/>
    <n v="0"/>
    <n v="9388833"/>
    <s v="Del contrato de consultorías de M$9.000.- se cancela M$8.360.-, ya que no son requeridos los servicios, por lo tanto, no se cancela el ultimo estado de pago restante del contrato. En lo demás, no existen modificaciones."/>
    <n v="8360"/>
    <n v="515737"/>
    <n v="102747"/>
    <n v="0"/>
    <n v="26564"/>
    <n v="8697645"/>
    <n v="0"/>
    <n v="0"/>
    <n v="37781"/>
    <n v="0"/>
    <n v="9388834"/>
    <s v="En consultorías, se pago M$8.360.- y SIGFE arroja M$7.222.-, por lo que hay un error. Lo real pagado es por la suma de M$8.360."/>
    <n v="1952"/>
    <x v="0"/>
    <n v="7222"/>
    <n v="515737"/>
    <n v="102747"/>
    <n v="0"/>
    <n v="25751"/>
    <n v="8697644"/>
    <n v="0"/>
    <n v="0"/>
    <n v="37781"/>
    <n v="0"/>
    <n v="9386882"/>
    <n v="7393"/>
    <n v="529146"/>
    <n v="105419"/>
    <n v="0"/>
    <n v="27519"/>
    <n v="8993392"/>
    <n v="0"/>
    <n v="0"/>
    <n v="39926"/>
    <n v="0"/>
    <n v="9702795"/>
    <s v="El SNPC ex DIBAM, llevo el control y ejecución financiera del proyecto._x000a_El MOP, llevo el control técnico y administrativo de las obras."/>
    <n v="85673"/>
    <n v="774018"/>
    <n v="403748"/>
    <n v="0"/>
    <n v="24961"/>
    <n v="7411124"/>
    <n v="0"/>
    <n v="0"/>
    <n v="148299"/>
    <n v="0"/>
    <n v="8847823"/>
    <n v="11107974"/>
    <n v="8871"/>
    <n v="529146"/>
    <n v="105418"/>
    <n v="0"/>
    <n v="28332"/>
    <n v="9191491"/>
    <n v="0"/>
    <n v="0"/>
    <n v="39926"/>
    <n v="0"/>
    <n v="9903184"/>
    <n v="8550"/>
    <n v="529145"/>
    <n v="105420"/>
    <n v="0"/>
    <n v="28332"/>
    <n v="8993393"/>
    <n v="0"/>
    <n v="0"/>
    <n v="39926"/>
    <n v="0"/>
    <n v="9704766"/>
    <n v="11.927917183695925"/>
    <n v="9.6853542391162293"/>
    <n v="21.349919391444526"/>
    <n v="-2.0035778392080816"/>
    <n v="-12.632438642726385"/>
    <n v="1735.4731759656652"/>
    <n v="1608.2605507868384"/>
    <s v="Las variaciones del costo real de obra civil del proyecto respecto del recomendado se explica porque el proyecto fue reevaluado una vez ya que  ESTA INICIATIVA DEMANDÓ UN INCREMENTO EQUIVALENTE A 27.6% DEL MONTO DEL ÍTEM OBRAS CIVILES COMO RESULTADO DE LA MENOR OFERTA PRESENTADA Y CUYA CAUSA TIENE SU EXPLICACIÓN EN MODIFICACIÓN DEL DISEÑO PRELIMINAR DEBIDO A:_x000a_1)_x0009_REESTUDIO DE LA MECÁNICA DE SUELO QUE DIO COMO RESULTADO LA NECESIDAD DE MODIFICAR LAS FUNDACIONES._x000a_2)_x0009_MEJOR TERMINACIÓN AL CONSIDERAR UNA MODIFICACIÓN DE LA FACHADA ORIGINAL QUE ERA DE HORMIGÓN A LA VISTA POR UNA MEJOR CALIDAD DE LAS TERMINACIONES EN MUROS Y FACHADAS EVITANDO CON ELLO LA APARICIÓN DE FISURAS Y AL INCORPORAR COLORES Y TEXTURAS PROPIAS DEL REVESTIMIENTOS PROPUESTOS PROPORCIONA UNA MEJORA EN EL DISEÑO Y LA IMAGEN FINAL DEL EDIFICIO._x000a_3)_x0009_COMO RESULTADO DE LO ANTERIOR, SE PRODUJO UNA DIFERENCIA DE CUBICACIONES QUE IMPLICÓ AUMENTO DE COSTOS._x000a_aDEMÁS DE  LAS actualización de valores de los equipos y equipamientos_x000a__x000a_AÚN ASÍ LAS VARIACIONES DEL COSTO TOTAL REAL DEL PROYECTO SE ENCUENTRAN BAJO UN ACEPTABLE GRADO DE PREDICCIÓN QUE NO SUPERA EL +-10% DE VARIACIÓN DEL MONTO RECOMENDADO."/>
    <s v="Variación de 0 a +-10%"/>
    <s v="Variación Mayor a 20%"/>
    <s v="Muy Grande"/>
    <s v="Muy Grande"/>
    <s v="JUAN GONZALEZ FUENTES"/>
    <x v="48"/>
    <s v=" "/>
    <s v=""/>
    <s v="LOURDES VELEZ"/>
    <s v="DEPARTAMENTO DE ESTUDIOS - MDS"/>
    <s v="SI"/>
    <n v="8847823"/>
    <n v="86833"/>
    <n v="0.98140525641166199"/>
    <s v="La Dibam solicitó modificar algunas partidas e incorporar nuevos requerimientos de voz y datos entre otros"/>
    <x v="0"/>
    <s v="SI"/>
    <n v="1"/>
    <n v="8674564"/>
    <n v="11107974"/>
    <n v="28.052245622950032"/>
    <s v="efectivamente fue reevaluado porque la oferta presentada supera el 10%, en este proyecto supera el 27% que corresponde a ítem obras civiles , es decir, se incremento el costo del proyecto del presupuesto oficial versus el ofertado , en especifico la empresa solicito un nuevo estudio de suelos my definición de terminaciones y soluciones constructivas, modificación a la fachada y actualización de valores de los equipos y equipamientos.,"/>
    <x v="1"/>
    <s v="VALOR ACTUALIZADO COSTOS INV. OPER. Y MANTEN."/>
    <n v="9023.61"/>
    <n v="8149.22"/>
    <n v="-9.6900242807479557"/>
    <x v="0"/>
    <s v="COSTO ANUAL EQUIVALENTE"/>
    <n v="786.72"/>
    <n v="710.49"/>
    <n v="-9.6895973154362487"/>
    <s v="EL INDICADOR ECONÓMICO  EX POST SE CALCULÓ CONSIDERANDO EL MENOR COSTO REAL RESPECTO DEL RECOMENDADO, MODIFICANDO ASÍ EL MONTO DE INVERSIÓN INICIAL Y OBTENIÉNDOSE UN VAC Y CAE MENOR AL RECOMENDADO."/>
    <x v="0"/>
    <s v="En plazos el proyecto se ejecutó en plazos razonables en todos los ítems de financiamiento a excepción de los gastos administrativos_x000a__x000a_Los costos reales del ítem obra civil fueron mayores  a los recomendados, ya que fue necesario reevaluar el proyecto ya que las ofertas presentadas superan el presupuesto estimado en un 27,6% ._x000a_La institución técnica realizó los estudios de mecánica de suelo, los cuales fueron reparados por la DA MOP  e incorporó la norma sísmica , se cambió su fachada para que estuviera en congruencia con la casa de gabriela mistral que se encuentra en la entrada del recinto _x000a_Se ejecutaron las magnitudes estimadas sin cambios_x000a__x000a_El proyecto logró cumplir su objetivo de construir la  BIBLIOTECA REGIONAL, COMUNA DE LA SERENA, cuyo propósito fue RESOLVER LA CARENCIA DE UN ESPACIO PARA DIFUNDIR SERVICIOS CULTURALES A TRAVÉS DE UNA BIBLIOTECA REGIONAL ACORDE A REQUERIMIENTOS DE CAPACIDAD, EQUIPAMIENTO E INFRAESTRUCTURA ACORDE AL DESARROLLO DE LA REGIÓN.  _x000a__x000a_El proyecto se encuentra operando sin inconvenientes y con un  Auge masivo de visitas a la Biblioteca._x000a_ "/>
    <s v="TATIANA ARANTXAZU  RENTERÍA LUCO"/>
    <s v="SEREMI DE DESARROLLO SOCIAL REGION DE COQUIMBO"/>
    <s v="LOURDES VELEZ"/>
    <s v="DEPARTAMENTO DE ESTUDIOS - MDS"/>
  </r>
  <r>
    <s v="30479806-0"/>
    <s v="MEJORAMIENTO CALLE IGNACIO CARRERA PINTO. SECTOR PONIENTE, PUNTA ARENAS."/>
    <x v="13"/>
    <x v="13"/>
    <s v="MAGALLANES"/>
    <s v="PUNTA ARENAS"/>
    <s v="12 - REGION DE MAGALLANES Y ANTARTICA CHILENA"/>
    <x v="7"/>
    <x v="7"/>
    <x v="11"/>
    <x v="1"/>
    <x v="1"/>
    <s v="GOBIERNO REGIONAL - REGION DE MAGALLANES Y ANTARTICA CHILENA"/>
    <s v="GOBIERNO REGIONAL"/>
    <s v="GOBIERNO REGIONAL"/>
    <s v="FINALIZADO"/>
    <x v="2"/>
    <s v="PERFIL"/>
    <s v="LA EJECUCIÓN DEL PROYECTO VIAL CALLE IGNACIO CARRERA PINTO, TRAMO BAHÍA DECEPCIÓN Y 660 METROS APROX. AL PONIENTE DE  LA COMUNA DE PUNTA ARENAS, MEJORARÁ LA INFRAESTRUCTURA VIAL DEL SECTOR. ADEMÁS, SU EJECUCIÓN PERMITIRÁ DAR CONTINUIDAD VIAL Y DARÁ SOLUCIÓN AL PROBLEMA DE DESPLAZAMIENTO EN EL SECTOR, DONDE LA VÍA ACTUALMENTE ES DE MATERIAL GRANULAR POR LO QUE EN INVIERNO Y POR LAS INCLEMENCIAS DEL TIEMPO INVERNAL, EL DESPLAZAMIENTO TANTO VEHICULAR COMO PEATONAL SE TORNA DIFICULTOSO. EL PROYECTO VIAL CONSOLIDARA EL SECTOR PONIENTE, DONDE SE EJECUTARÁN LOS FUTUROS PROYECTOS HABITACIONALES."/>
    <s v="CORRESPONDE A LA EJECUCIÓN DE UN PROYECTO VIAL DE LA CALLE IGNACIO CARRERA PINTO, TRAMO BAHÍA DECEPCIÓN Y 660 METROS APROX. AL PONIENTE DE  LA COMUNA DE PUNTA ARENAS. EL PROYECTO CONSIDERA LA PAVIMENTACIÓN DE LOS TRAMOS EXISTENTES. LOS TRAMOS EXISTENTES  SE ENCUENTRAN EN LA ACTUALIDAD CON UNA CARPETA DE RODADO GRANULAR. _x000a_EL PROYECTO CONSIDERA  CALZADAS EN HCV DE ESPESOR, E=0,18 Y UN ANCHO DE 8 (M). APROX. LAS VEREDAS TIENEN UN ESPESOR DE 0,07 (M) Y CONSIDERAN UN ANCHO DE 1.5 (M).CON UN TOTAL DE 2171 (M2)._x000a_LA OBRA DE PAVIMENTACIÓN VIAL CONSIDERA 660 (M) DE LONGITUD APROX._x000a_TAMBIÉN SE CONSIDERAN MUROS DE CONTENCIÓN DE HORMIGÓN ARMADO. 150 (ML) APROX._x000a_EL PROYECTO EN RESUMEN, CONTEMPLA TODAS LAS OBRAS DE PAVIMENTACIÓN Y ANEXAS DEL PROYECTO NECESARIO PARA SU ÓPTIMA EJECUCIÓN."/>
    <n v="0"/>
    <s v=" "/>
    <s v=" "/>
    <s v=" "/>
    <n v="12"/>
    <n v="0"/>
    <s v="INSPECCIÓN DEL PROYECTO REALIZADA POR PROFESIONALES DEL SERVIU, POR LO QUE NO CONTRATÓ SERVICIOS EXTERNOS.  _x000a_PARA CONTINUAR CON EL PROCESO SE INGRESAN LAS FECHAS DE INICIO Y TÉRMINO DE LA OBRA."/>
    <n v="-100"/>
    <m/>
    <m/>
    <m/>
    <m/>
    <m/>
    <m/>
    <s v=""/>
    <m/>
    <m/>
    <m/>
    <m/>
    <m/>
    <n v="10"/>
    <n v="0"/>
    <s v="DE ACUERDO A LO INFORMADO POR DEPTO. ADMINISTRACIÓN Y FINANZAS DEL SERVIU EL PROYECTO NO PRESENTA GASTOS ASOCIADOS._x000a__x000a__x000a_SE INCORPORAN FECHA DEL INICIO Y TERMINO DEL CONTRATO DE OBRAS PARA PODER CONTINUAR CON EL PROCESO"/>
    <n v="-100"/>
    <n v="10"/>
    <n v="14"/>
    <s v="1RA. MOD. POR RES. N° 2396 DEL 01/12/2017, AMPLIA PLAZO EN 120 DÍAS-SIN AUMENTO DE OBRA.  CAUSA EN INFORME TÉCNICO DEL 20/11/2017.- DEBIÓ A QUE SE DEBE COMPLEMENTAR SOLUCIONES SERVICIOS DE ALCANTARILLADO Y AGUA POTABLE PARA LOTEOS HAB. SAN IGNACIO 5 Y 6, LOTEOS QUE ESTÁ FUERA DE ÁREA CONCESIÓN DE LA EMPRESA SANITARIA, LO CUAL GESTIONA LA OTRA EMPRESA.  2DA. MOD. POR RES. N° 1004 DEL 14/06/2018, AMPLIA PLAZO EN 45 DÍAS- SIN PAGO ADICIONAL. INFORME TÉCNICO DEL 12/06/2018 CAUSA: ESPERA DE APROBACIÓN DEL  CONSEJO REGIONAL A LAS MODIFICACIONES DE OBRA SOLICITADA AL GORE POR OF. N° 1280 DEL 05/06/2018. 3RA. MOD. POR RES. N° 1334 DEL 03/08/2018, AUMENTO DE PLAZO POR 65 DÍAS Y DE CONTRATO POR $82.529.172.- INFORME TÉCNICO DEL 10/05/2018, CAUSA: MEJORAR Y COMPLEMENTAR EL PROYECTO, NUEVAS PARTIDAS PARA UNA MEJOR FUNCIONALIDAD Y SEGURIDAD AL SECTOR, IMPLEMENTACIÓN DE SEÑALIZACIÓN DE NOMBRES DE CALLES, PREVENTIVAS Y DE DEMARCACIÓN DE CALZADAS COMO MEDIDAS DE MITIGACIÓN VIAL, OBRAS PARA SEGURIDAD VEHICULAR Y PEATONAL LO QUE GENERA AUMENTO DE PLAZO Y CONTRATO. AUMENTO DE OBRA Y OBRAS EXTRAORDINARIA SEGÚN INFORME TÉCNICO DE FECHA 10/05/2018. 4TA. MOD. POR RES. N° 1688 DE OCT/2018, AUMENTO PLAZO 21 DÍAS, SIN AUMENTO CTTO. INFORME TÉCNICO DEL 13/09/2018 CAUSA: PERMITIR SUMINISTRO DE SERVICIOS BÁSICOS A CONDOMINIO SAN IGNACIO 5 Y 6."/>
    <n v="39.999999999999993"/>
    <s v="Variación de 30% al 50%"/>
    <n v="4"/>
    <n v="251"/>
    <m/>
    <m/>
    <m/>
    <m/>
    <m/>
    <m/>
    <m/>
    <m/>
    <m/>
    <m/>
    <m/>
    <m/>
    <n v="12"/>
    <n v="12"/>
    <n v="14"/>
    <n v="14"/>
    <n v="0"/>
    <s v="1RA. MOD. POR RES. N° 2396 DEL 01/12/2017, AMPLIA PLAZO EN 120 DÍAS-SIN AUMENTO DE OBRA.  CAUSA EN INFORME TÉCNICO DEL 20/11/2017.- DEBIÓ A QUE SE DEBE COMPLEMENTAR SOLUCIONES SERVICIOS DE ALCANTARILLADO Y AGUA POTABLE PARA LOTEOS HAB. SAN IGNACIO 5 Y 6, LOTEOS QUE ESTÁ FUERA DE ÁREA CONCESIÓN DE LA EMPRESA SANITARIA, LO CUAL GESTIONA LA OTRA EMPRESA.  2DA. MOD. POR RES. N° 1004 DEL 14/06/2018, AMPLIA PLAZO EN 45 DÍAS- SIN PAGO ADICIONAL. INFORME TÉCNICO DEL 12/06/2018 CAUSA: ESPERA DE APROBACIÓN DEL  CONSEJO REGIONAL A LAS MODIFICACIONES DE OBRA SOLICITADA AL GORE POR OF. N° 1280 DEL 05/06/2018. 3RA. MOD. POR RES. N° 1334 DEL 03/08/2018, AUMENTO DE PLAZO POR 65 DÍAS Y DE CONTRATO POR $82.529.172.- INFORME TÉCNICO DEL 10/05/2018, CAUSA: MEJORAR Y COMPLEMENTAR EL PROYECTO, NUEVAS PARTIDAS PARA UNA MEJOR FUNCIONALIDAD Y SEGURIDAD AL SECTOR, IMPLEMENTACIÓN DE SEÑALIZACIÓN DE NOMBRES DE CALLES, PREVENTIVAS Y DE DEMARCACIÓN DE CALZADAS COMO MEDIDAS DE MITIGACIÓN VIAL, OBRAS PARA SEGURIDAD VEHICULAR Y PEATONAL LO QUE GENERA AUMENTO DE PLAZO Y CONTRATO. AUMENTO DE OBRA Y OBRAS EXTRAORDINARIA SEGÚN INFORME TÉCNICO DE FECHA 10/05/2018. 4TA. MOD. POR RES. N° 1688 DE OCT/2018, AUMENTO PLAZO 21 DÍAS, SIN AUMENTO CTTO. INFORME TÉCNICO DEL 13/09/2018 CAUSA: PERMITIR SUMINISTRO DE SERVICIOS BÁSICOS A CONDOMINIO SAN IGNACIO 5 Y 6."/>
    <n v="16.666666666666675"/>
    <n v="16.666666666666675"/>
    <s v="Se aprecia un significativo aumento en los plazos de las obras civiles (44,3%) derivado de ampliaciones de plazo al contrato para complementar soluciones de servicios de alcantarillado y de agua potable para loteos habitacionales y modificaciones de obras (incrementos de recursos) que debieron ser aprobadas por el Consejo Regional._x000a_ _x000a_El proyecto tuvo modificaciones sustanciales en los plazos estipulados (Res N°:2396, 1004, 1334, 1668) : la primera ampliación por 120 días corridos debido a modificación del contrato de obras con el objeto de complementar el proyecto (lo que corre la fecha de termino de obra al 21/06/18), una segunda ampliación de plazo por 45 días por retraso en la aprobación por parte del GORE del aumento del monto contratado debido a aumento de obras y obras extraordinarias dado el plazo contractual de ejecución próximo a expirar, y de 65 días para contar con el tiempo requerido para aumento de obra y obras extraordinarias con el objeto de complementar la calidad técnica y de diseño del proyecto (lo que corre la fecha de termino de obra al 09/10/18). Finalmente, se realiza una cuarta ampliación por 21 días para obras que permiten el suministro de servicios básicos de los Condominios aledaños San Ignacio N° 5 y 6 (nueva fecha de término 30/10/2018). _x000a__x000a_La recepción de la obra con fecha 12/11/2018 fue objetada por la comisión receptora, la cual se entrego un plazo de 18 días para subsanar las observaciones. La recepción definitiva fue 28/11/2018."/>
    <s v="Variación de 0 a 30%"/>
    <s v="Dos Años"/>
    <s v="23/08/2017"/>
    <n v="1121414"/>
    <n v="0"/>
    <n v="1121414"/>
    <n v="568599"/>
    <n v="552815"/>
    <s v="L.P. 23/2017  SE ADJ. Y CTTA. POR RES. N° 23 DEL 23/07/2017, POR $ 1.038.883.880.-_x000a_RES. N° 1334 DEL 03/08/2018, AUMENTO DE PLAZO POR 65 DIAS Y DE CONTRATO POR $82.529.172.-"/>
    <s v="BIP &gt; SIGFE"/>
    <x v="2"/>
    <n v="660"/>
    <n v="660"/>
    <n v="100"/>
    <s v="NO SUFRE MODIFICACIÓN "/>
    <s v="Lo recomendado originalmente coincide con lo ejecutado finalmente en cuanto a sus principales magnitudes. Según la percepción del analista que evalúa esta iniciativa la existencia de buenos diseños de ingeniería e idoneidad técnica de inspección fiscal de la obra conlleva a buenos resultados finales."/>
    <x v="2"/>
    <s v="En acta de recepción de fecha 12/11/2018 , la comisión realiza recepción con Reserva del proyecto, otorgando un plazo de 18 días corridos para levantar las observaciones."/>
    <s v="12/11/2018"/>
    <s v="con fecha 28/11/2018 la inspección técnica del proyecto da por levantada las observaciones realiza en la recepción con reserva del 12/11/2018."/>
    <s v="28/11/2018"/>
    <s v="SI"/>
    <s v="29/11/2018"/>
    <s v=""/>
    <s v=""/>
    <x v="0"/>
    <s v=""/>
    <s v="JORGE NEGRON CASTRO"/>
    <x v="39"/>
    <s v=" "/>
    <s v=""/>
    <s v="FERNANDA MATURANA DIAZ"/>
    <s v="DEPARTAMENTO DE ESTUDIOS - MDS"/>
    <s v="09/01/2017"/>
    <s v="09/01/2017"/>
    <n v="0"/>
    <s v="18/04/2017"/>
    <n v="99"/>
    <s v="NA"/>
    <n v="0"/>
    <s v="13/07/2017"/>
    <n v="86"/>
    <s v="13/07/2017"/>
    <n v="86"/>
    <s v="23/08/2017"/>
    <n v="41"/>
    <s v="01/12/2017"/>
    <n v="100"/>
    <n v="326"/>
    <n v="326"/>
    <s v="No existen diferencias relevantes para analizar."/>
    <s v="A SUMA ALZADA SIN REAJUSTE"/>
    <n v="1"/>
    <s v=""/>
    <s v=""/>
    <s v=""/>
    <s v=""/>
    <s v=""/>
    <s v=""/>
    <s v="SI"/>
    <s v="SERVIU Magallanes y de la Antártica Chilena"/>
    <s v="Diseños de Ingeniería desarrollados con recursos propios del SERVIU de Magallanes y de la Antártica Chilena."/>
    <n v="18908"/>
    <n v="0"/>
    <n v="0"/>
    <n v="0"/>
    <n v="1050"/>
    <n v="1055348"/>
    <n v="0"/>
    <n v="0"/>
    <n v="0"/>
    <n v="0"/>
    <n v="1075306"/>
    <n v="18908"/>
    <n v="0"/>
    <n v="0"/>
    <n v="0"/>
    <n v="1050"/>
    <n v="1055348"/>
    <n v="0"/>
    <n v="0"/>
    <n v="0"/>
    <n v="0"/>
    <n v="1075306"/>
    <s v="Los montos aprobados a moneda presupuesto 2017:_x000a_ítem Obras Civiles M$1.055.348.-_x000a_ítem Consultorías M$18.908.-_x000a_Ítem Gasto Administrativos M$1.050_x000a_los montos establecidos fueron aprobados en el Acuerdo Core aprobado en la 04ª Sesión Ordinaria de fecha 27 de febrero de 2017.-_x000a_(OF. ORD. Nº049AC/2017).-"/>
    <n v="0"/>
    <n v="0"/>
    <n v="0"/>
    <n v="0"/>
    <n v="0"/>
    <n v="1121414"/>
    <n v="0"/>
    <n v="0"/>
    <n v="0"/>
    <n v="0"/>
    <n v="1121414"/>
    <s v="Monto Obras Civiles esta Correcto. Contrato Original M$1.038.884.880- + Aumento de Contrato M$82.530.172- Monto Total del contrato OO.CC M$1.121.413.052.-_x000a__x000a_Los Ítems Consultoría y G. Adm. no tuvieron gastos. sin embargo se replica el valor por defecto de la plataforma."/>
    <n v="0"/>
    <n v="0"/>
    <n v="0"/>
    <n v="0"/>
    <n v="0"/>
    <n v="1121414"/>
    <n v="0"/>
    <n v="0"/>
    <n v="0"/>
    <n v="0"/>
    <n v="1121414"/>
    <s v="El Monto corresponde a lo total Contratado y pagado."/>
    <n v="552815"/>
    <x v="0"/>
    <n v="0"/>
    <n v="0"/>
    <n v="0"/>
    <n v="0"/>
    <n v="0"/>
    <n v="568599"/>
    <n v="0"/>
    <n v="0"/>
    <n v="0"/>
    <n v="0"/>
    <n v="568599"/>
    <n v="0"/>
    <n v="0"/>
    <n v="0"/>
    <n v="0"/>
    <n v="0"/>
    <n v="570227"/>
    <n v="0"/>
    <n v="0"/>
    <n v="0"/>
    <n v="0"/>
    <n v="570227"/>
    <s v="El proyecto da continuidad a la calle Ig. Carrera Pinto sector poniente en 600 mts lineales app. Une bloques habitacionales, incorporando pavimentación de aceras y calzadas. Muros de contención aislados y una intervención general del desnivel de terreno existente en calle Ig. Carrera Pinto y Calle Bahía Decepción, que consideró muros de contención de diversos altos, confección de gradas, pasamanos y pavimentación de aceras._x000a_Además consideró Iluminación, Sumideros AA.LL y Colector de AA.SS. El proyecto cumplió lo recomendado, entregando a la comunidad una calle importante, que une el sector de Población Pinguino y el sector Alto camino Embalse Río de las Minas, sector en donde se están Construyendo Bloques habitacionales y conjunto de Viviendas Sociales."/>
    <n v="19400"/>
    <n v="0"/>
    <n v="0"/>
    <n v="0"/>
    <n v="1077"/>
    <n v="1103265"/>
    <n v="0"/>
    <n v="0"/>
    <n v="0"/>
    <n v="0"/>
    <n v="1123742"/>
    <n v="0"/>
    <n v="0"/>
    <n v="0"/>
    <n v="0"/>
    <n v="0"/>
    <n v="0"/>
    <n v="1148424"/>
    <n v="0"/>
    <n v="0"/>
    <n v="0"/>
    <n v="0"/>
    <n v="1148424"/>
    <n v="0"/>
    <n v="0"/>
    <n v="0"/>
    <n v="0"/>
    <n v="0"/>
    <n v="1123042"/>
    <n v="0"/>
    <n v="0"/>
    <n v="0"/>
    <n v="0"/>
    <n v="1123042"/>
    <n v="2.1964116318514471"/>
    <n v="-6.2291878384901356E-2"/>
    <n v="1.7925883627233796"/>
    <n v="-2.2101593139815967"/>
    <m/>
    <n v="1701.5787878787878"/>
    <n v="1701.5787878787878"/>
    <s v="El contrato original de obra civil a moneda 2018 es de $1.065.895.525, luego de una modificación por aumento de obra ($30.841.285) y por obras extraordinarias ($51.687.887), el monto contratado asciende a $1.148.424, lo que es un 4,09% mayor al monto recomendado._x000a_Los ítem de Obra civil y Consultorías no registran gastos asociados._x000a_En relación al monto recomendado total del proyecto, el monto ejecutado es un 0,06% menor."/>
    <s v="Variación de 0 a +-10%"/>
    <s v="Variación de 0 a +-10%"/>
    <s v="Grande"/>
    <s v="Grande"/>
    <s v="RODRIGO JUAN GONZALEZ ALCAÍNO"/>
    <x v="20"/>
    <s v=" "/>
    <s v=""/>
    <s v="FERNANDA MATURANA DIAZ"/>
    <s v="DEPARTAMENTO DE ESTUDIOS - MDS"/>
    <s v="SI"/>
    <n v="1158954"/>
    <n v="82529"/>
    <n v="7.1209901342072248"/>
    <s v="RES. N° 1334 DEL 03/08/2018,  MEJORAR Y COMPLEMENTAR EL PROYECTO, NUEVAS PARTIDAS PARA UNA MEJOR FUNCIONALIDAD Y SEGURIDAD AL SECTOR, IMPLEMENTACIÓN DE SEÑALIZACIÓN DE NOMBRES DE CALLES, PREVENTIVAS Y DE DEMARCACIÓN DE CALZADAS COMO MEDIDAS DE MITIGACIÓN VIAL, OBRAS PARA SEGURIDAD VEHICULAR Y PEATONAL LO QUE GENERA AUMENTO DE PLAZO Y CONTRATO. AUMENTO DE OBRA Y OBRAS EXTRAORDINARIA SEGÚN INFORME TÉCNICO DE FECHA 10/05/2018-  VALOR MONEDA NOMINAL AÑO 2018"/>
    <x v="0"/>
    <s v="NO"/>
    <m/>
    <m/>
    <m/>
    <m/>
    <s v="El proyecto no fue reevaluado, sin embargo se aprecia un incremento de recursos al contrato original el cual fue adjudicado originalmente en menores recursos al presupuesto oficial."/>
    <x v="0"/>
    <s v="VAN SOCIAL"/>
    <n v="201977"/>
    <n v="201977"/>
    <n v="0"/>
    <x v="1"/>
    <s v="TIR SOCIAL"/>
    <n v="8.2899999999999991"/>
    <n v="8.2899999999999991"/>
    <n v="0"/>
    <s v="Existe similitud entre el calculo efectuado ex ante y ex post. Se infiere lo anterior ante la poca desviación de las obras civiles, un análisis más detallado del transito medio vehícular permitiría tener resultados más objetivos "/>
    <x v="2"/>
    <s v="I. Plazos. Con 4 ampliaciones de plazo (Total: 251 días corridos) el contrato original se extiende en un 38%. El plazo total del proyecto fue un 16,67% mayor al plazo recomendado total, lo cual corresponde únicamente a plazo de obra civil. Dos ampliaciones de plazo se debieron a convenios de disminución y aumento de obras, y obras extraordinarias (mejorar y complementar el proyecto: nuevas partidas para una mejor funcionalidad y seguridad al sector, implementación de señalización de nombres de calles, preventivas y de demarcación de calzadas como medidas de mitigación vial, obras para seguridad vehicular y peatonal, suministro de servicios básicos a Condominios Sociales aledaños)._x000a_II. Costos. No hay variación significativa entre el monto recomendado total y el costo real del proyecto (-0,06%). El costo real de obra civil fue un 1,79% mayor al recomendado, y los ítem Consultorías y Gastos Administrativos no ejecutaron gasto (inspección del proyecto realizada por profesionales del SERVIU, por lo que no contrató servicios externos)._x000a_III. Magnitudes: No sufre modificaciones. _x000a_El proyecto ejecutado cumple con el objetivo para el cual fue concebido y soluciona el problema de la escasa conectividad oriente -  poniente y viceversa del sector."/>
    <s v="ROBERTO AGUERO B."/>
    <s v="SEREMI DE DESARROLLO SOCIAL REGION DE MAGALLANES Y ANTARTICA CHILENA"/>
    <s v="FERNANDA MATURANA DIAZ"/>
    <s v="DEPARTAMENTO DE ESTUDIOS - MDS"/>
  </r>
  <r>
    <s v="30462576-0"/>
    <s v="REPOSICION URBANIZACION FCO COLOANE, ETAPA A, PUENTE ALTO"/>
    <x v="1"/>
    <x v="1"/>
    <s v="CORDILLERA"/>
    <s v="PUENTE ALTO"/>
    <s v="13 - REGION METROPOLITANA DE SANTIAGO"/>
    <x v="4"/>
    <x v="23"/>
    <x v="46"/>
    <x v="0"/>
    <x v="0"/>
    <s v="SERVICIO VIVIENDA Y URBANIZACION REGION METROPOLITANA DE SANTIAGO"/>
    <s v="MINISTERIO DE VIVIENDA Y URBANISMO"/>
    <s v="MINISTERIO"/>
    <s v="FINALIZADO"/>
    <x v="1"/>
    <s v="PERFIL"/>
    <s v="LA PROBLEMATICA HABITACIONAL DE HACINAMIENTO Y DETERIORO FISICO DE LAS POBLACIONES FRANCISCO COLOANE Y CERRO MORADO DE PUENTE ALTO, REQUIEREN UNA INTERVENCION INTEGRAL, TENDIENTES A SUPERAR LA CARENCIA ESTRUCTURAL EN LAS SOLUCIONES HABITACIONALES, TANTO DE SUP. DE VIVIENDA COMO DE CONDICIONES URBANAS"/>
    <s v="EL PROYECTO, EN ESTA PRIMERA ETAPA DE CONSTRUCCIÓN DEL LOTEO, ETAPA A, CONTEMPLA LA INTERVENCIÓN DE LA URBANIZACIÓN EXISTENTE Y CONSTRUCCIÓN DE UNA EXTENSIÓN DE LA RED, EJECUTANDO 621 ML DE COLECTOR DE AGUAS LLUVIAS, 975 ML DE AGUA POTABLE, 29 ML DE ALCANTARILLADO, 231 ML DE SISTEMA DE RIEGO CON MAP, 29 LUMINARIAS LED, 44 FAROLES ORNAMENTALES, 4.705M2 DE PAVIMENTOS DE CALZADA Y 810 M2 DE ACERAS, 53 ALCORQUES, 4 BICICLETEROS, 146 ESCAÑOS, 3 BEBEDEROS, 6 JUEGOS INFANTILES, 5 MÁQUINAS DE EJERCICIOS, 1.450 M2 DE PAVIMENTOS DUROS (66 M2 DE CAUCHO, 1.381 M2 DE HORMIGÓN ESTAMPADO Y 3 M2 DE PAVIMENTO TIPO ADOQUÍN), 1.400 M2 DE PAVIMENTOS BLANDOS (MAICILLO), 2.282 M2 DE CÉSPED, 298 M2 DE CUBRESUELO, 227 UNIDADES DE ARBUSTIVAS Y 218 UNIDADES DE ÁRBOLES. "/>
    <n v="2100"/>
    <s v="VIVIENDAS SOCIALES"/>
    <s v="OBRAS DE URBANIZACION"/>
    <s v=" "/>
    <n v="20"/>
    <n v="12"/>
    <s v="las consultorias, de esta obra, refieren a la contratación de Aitos externos, que apoyan la labor del supervisor Serviu, por lo cual la disminución en plazos de ejecución supone a su vez una disminución del plazo de estas consultoras._x000a_ la diferencia de meses entre la obras civiles y estas consultoria refiere al tiempo de instalación de las obras y el termino de estas."/>
    <n v="-40"/>
    <m/>
    <m/>
    <m/>
    <m/>
    <m/>
    <m/>
    <s v=""/>
    <m/>
    <m/>
    <m/>
    <m/>
    <m/>
    <n v="2"/>
    <n v="13"/>
    <s v="2016 Publicaciones para la licitaciones, elementos de escritorio._x000a_2017 adquisición de papel mutipropisito_x000a_La diferencia del plazo radico en el gasto del saldo de la publicaciones en insumos administrativos."/>
    <n v="550"/>
    <n v="20"/>
    <n v="13"/>
    <s v="La Resolución N° 5690 de fecha 16.11.2018, da cuenta de que el Tiempo Contratado fue de 360 días, el cual mediante la res Ex. N°1562/2018, aumento el plazo en 18 días corridos. Siendo el nuevo plazo contractual de 378 días corridos._x000a__x000a_las obras  se dan inicio el 02.05.2017, con fecha de termino contractual para el 15.05.2018, sin embargo el termino real esta declarado el 09.03.2018 empleado un tiempo de 311 días corridos._x000a__x000a_la justificación de las modificaciones en plazo radican por los aumentos y disminuciones contractuales, establecidas en la resoluciones exenta N° 5690,  las cuales modificaron la programador física de la obra la baja y ademas de la ejecución en el menor tiempo de las obras de servicios adjuntas en los valores proforma."/>
    <n v="-35"/>
    <s v="Variación de -50% al -30%"/>
    <n v="1"/>
    <n v="18"/>
    <m/>
    <m/>
    <m/>
    <m/>
    <m/>
    <m/>
    <m/>
    <m/>
    <m/>
    <m/>
    <m/>
    <m/>
    <n v="22"/>
    <n v="22"/>
    <n v="20"/>
    <n v="21"/>
    <n v="1"/>
    <s v="Radica en el Tiempo de la recepción, existe un plazo entre la conformación de la comisión, la revisión en terreno de las obras y las resolución de las observaciones, que dan el pase al termino real de la obras y fin del contrato."/>
    <n v="-9.0909090909090935"/>
    <n v="-4.5454545454545414"/>
    <s v="El proyecto se ejecutó en un plazo de 20 meses, un 9,09% bajo el plazo originalmente recomendado. _x000a_En obras civiles, el plazo inicial fue de 360 días, el cual aumento en 18 días corridos. Siendo el nuevo plazo contractual de 378 días corridos._x000a_Las obras  se dan inicio el 02-05-2017, con fecha de término contractual para el 15-05-2018, sin embargo el termino real está declarado el 09-03-2018 empleado un tiempo de 311 días corridos._x000a_La justificación de las modificaciones en plazo radican por los aumentos y disminuciones contractuales, las cuales modificaron la programación física de la obra a la baja y además de la ejecución en el menor tiempo de las obras de servicios adjuntas en los valores proforma._x000a_Las consultorías de esta obra, refieren a la contratación de AITOS externos, que apoyan la labor del supervisor Serviu, por lo cual la disminución en plazos de ejecución supone a su vez una disminución del plazo de estas consultoras._x000a_La diferencia de meses entre las obras civiles y estas consultoría refiere al tiempo de instalación de las obras y el término de estas._x000a_Para los gastos administrativos, la diferencia del plazo radico en el gasto del saldo de las publicaciones en insumos administrativos._x000a_Se supone que la asignación de gastos administrativos es para el proceso de licitación y no para la adquisición de insumos administrativos._x000a_El proyecto cuenta con recepción definitiva mediante el Memorándum 275 del 27-04-2018, el cual indica que las observaciones emitidas el 20-03-2018 fueron subsanadas."/>
    <s v="Variación de -30% a -0%"/>
    <s v="Dos Años"/>
    <s v="02/05/2017"/>
    <n v="1850686"/>
    <n v="1254"/>
    <n v="1851940"/>
    <n v="1736327"/>
    <n v="115613"/>
    <s v="El valor total de las Obras, declarado en la Resoluciones exenta N° 5690 del 16.11.2018, declara que el valor total de las obras contratas es de $1.511.404.591.-  sumando a las obras por el valor proforma, de $156.733.543.- da un total de $1.668.138.134.-"/>
    <s v="BIP &gt; SIGFE"/>
    <x v="8"/>
    <n v="144"/>
    <n v="130"/>
    <n v="90.277777777777786"/>
    <s v="La magnitud, refiere a la unidades de vivienda que esta macro infraestructura va a servir._x000a_La magnitud se vio disminuida, ya que uno de lo proyectos de vivienda disminuyo en sus unidades."/>
    <s v="La magnitud de medida para este tipo de proyectos se refiere a las unidades de vivienda que esta macro infraestructura va a servir. La que mejor aplica en este caso es &quot;N° de soluciones&quot;_x000a_Según lo informado por la institución técnica, la magnitud se vio disminuida, ya que uno de los proyectos de vivienda disminuyo en sus unidades._x000a_No se explica la razón de esta disminución por parte de la unidad técnica ni de la financiera."/>
    <x v="1"/>
    <s v="20.03.2018, con observaciones, "/>
    <s v="20/03/2018"/>
    <s v="Memorándum 275 del 27.04.2018, indica que las observaciones emitidas el 20.03.2018 fueron subsanadas."/>
    <s v="27/04/2018"/>
    <s v="SI"/>
    <s v="27/04/2018"/>
    <s v="existe un normal uso de las obras, ya que se esta vía subsidio financiando el resto de las etapas referidas a la Macro infraestructura."/>
    <s v=""/>
    <x v="0"/>
    <s v="las obras se desarrollaron en forma normal, incluso se disminuyo el tiempo de la obras, ya que se planifico una obra con mayores tiempos pensando en la posible complicaciones con las aprobaciones de los servicios."/>
    <s v="ANDRES SIGNORELLI ROJAS"/>
    <x v="128"/>
    <s v=" "/>
    <s v=""/>
    <s v="LOURDES VELEZ"/>
    <s v="DEPARTAMENTO DE ESTUDIOS - MDS"/>
    <s v="16/09/2016"/>
    <s v="16/09/2016"/>
    <n v="0"/>
    <s v="15/11/2016"/>
    <n v="60"/>
    <s v="15/11/2016"/>
    <n v="0"/>
    <s v="13/03/2017"/>
    <n v="118"/>
    <s v="13/03/2017"/>
    <n v="118"/>
    <s v="02/05/2017"/>
    <n v="50"/>
    <s v="02/06/2017"/>
    <n v="31"/>
    <n v="259"/>
    <n v="259"/>
    <s v="El proyecto tuvo un contrato de fecha 13/03/2017, el cual fue ingresado en el momento que inicia la obra, con la fecha de entrega de terreno, el contrato fue ademas tomado razón el 05-04-2017."/>
    <s v="A SUMA ALZADA SIN REAJUSTE"/>
    <n v="2"/>
    <s v=""/>
    <s v=""/>
    <s v=""/>
    <s v=""/>
    <s v=""/>
    <s v=""/>
    <s v="SI"/>
    <s v="SERVICIO"/>
    <s v="El servicio postuló siempre a la etapa de ejecución._x000a__x000a_La etapa de ejecución fue ingresada por primera vez en el proceso presupuestario 2016, con fecha de ingreso el 06-07-2016._x000a_Obtuvo su primera recomendación para ejecución  en el proceso presupuestario 2016 con fecha 16-09-2016._x000a_Fue re evaluada en el proceso 2017, obteniendo su recomendación con fecha 23-12-2016"/>
    <n v="179573"/>
    <n v="0"/>
    <n v="0"/>
    <n v="0"/>
    <n v="918"/>
    <n v="1339011"/>
    <n v="0"/>
    <n v="0"/>
    <n v="0"/>
    <n v="0"/>
    <n v="1519502"/>
    <n v="179573"/>
    <n v="0"/>
    <n v="0"/>
    <n v="0"/>
    <n v="918"/>
    <n v="1339011"/>
    <n v="0"/>
    <n v="0"/>
    <n v="0"/>
    <n v="0"/>
    <n v="1519502"/>
    <s v="durante el transcurso de la ejecución del proyecto no se modificaron los items presupuestarios, conservándose Gasto Administrativos, Consultorias y Obras Civiles"/>
    <n v="182548"/>
    <n v="0"/>
    <n v="0"/>
    <n v="0"/>
    <n v="1254"/>
    <n v="1668138"/>
    <n v="0"/>
    <n v="0"/>
    <n v="0"/>
    <n v="0"/>
    <n v="1851940"/>
    <s v="Contrato 68/2017 de obras civiles que contrató a la empresa BITUMIX_x000a_con las siguientes modificaciones:_x000a_Res N° 3666/2017:_x000a_1ra Disminución de Obras $-57.982.904.-_x000a_1ra Liquidación de aumento de obras_x0009_$39.550.824.-_x000a_Res .N°4872/2018:_x000a_Mayor valor proforma_x0009_$156.733.543.-_x000a_Res.N°1562/2018:_x000a_2da disminución de obras $-24.144.217.- _x000a_2da Liquidación de Aumento de obras_x0009_$33.231.107.-_x000a_1 Liquidación de Obras Extraordinarias_x0009_$63.065.285.-_x000a_aumento de plazo 18 días"/>
    <n v="182548"/>
    <n v="0"/>
    <n v="0"/>
    <n v="0"/>
    <n v="1254"/>
    <n v="1668138"/>
    <n v="0"/>
    <n v="0"/>
    <n v="0"/>
    <n v="0"/>
    <n v="1851940"/>
    <s v="OBRAS CIVILES: las obras civiles comenzaron a su ejecución en el mes de junio 2017, hasta septiembre 2018._x000a_GASTOS ADMINISTRATIVOS: Los gastos administrativos comenzaron su ejecución en el mes de octubre 2016 su ultimo mes de ejecución fue diciembre 2017._x000a_CONSULTORIA: Las consultorías comenzaron su ejecución en el mes de agosto 2017 terminando con el ultimo gasto en el mes de julio 2018."/>
    <n v="115613"/>
    <x v="0"/>
    <n v="182548"/>
    <n v="0"/>
    <n v="0"/>
    <n v="0"/>
    <n v="1254"/>
    <n v="1552525"/>
    <n v="0"/>
    <n v="0"/>
    <n v="0"/>
    <n v="0"/>
    <n v="1736327"/>
    <n v="184579"/>
    <n v="0"/>
    <n v="0"/>
    <n v="0"/>
    <n v="1310"/>
    <n v="1575926"/>
    <n v="0"/>
    <n v="0"/>
    <n v="0"/>
    <n v="0"/>
    <n v="1761815"/>
    <s v="Este proyecto tuvo una buena ejecución presupuestaria, las modificaciones efectuadas fueron de un 14%, alcanzando lo que tenia como presupuesto la ficha IDI."/>
    <n v="202057"/>
    <n v="0"/>
    <n v="0"/>
    <n v="0"/>
    <n v="1033"/>
    <n v="1506669"/>
    <n v="0"/>
    <n v="0"/>
    <n v="0"/>
    <n v="0"/>
    <n v="1709759"/>
    <n v="1585882"/>
    <n v="187294"/>
    <n v="0"/>
    <n v="0"/>
    <n v="0"/>
    <n v="1311"/>
    <n v="1711559"/>
    <n v="0"/>
    <n v="0"/>
    <n v="0"/>
    <n v="0"/>
    <n v="1900164"/>
    <n v="184578"/>
    <n v="0"/>
    <n v="0"/>
    <n v="0"/>
    <n v="1311"/>
    <n v="1691538"/>
    <n v="0"/>
    <n v="0"/>
    <n v="0"/>
    <n v="0"/>
    <n v="1877427"/>
    <n v="11.136364832704482"/>
    <n v="9.8065282884897798"/>
    <n v="12.270047369395677"/>
    <n v="-1.1965809266989536"/>
    <n v="18.383776346537761"/>
    <n v="14441.746153846154"/>
    <n v="13011.83076923077"/>
    <s v="El proyecto fue sometido a reevaluación  debido al aumento de costos en el único proceso de licitación efectuado._x000a_El proyecto presenta un incremento de sus costos para la ejecución de la etapa A de un 14 %, (aumentaron todas las partidas del presupuesto)._x000a_El valor total de las Obras, declarado en la Resoluciones exenta N° 5690 del 16-11-2018, declara que el valor total de las obras contratas es de $1.511.404.591.-  sumando a las obras por el valor proforma, de $156.733.543.- da un total de $1.668.138.134.-_x000a_Cabe destacar que ninguna de estas partidas fue modificada en su cubicación, sólo se modificó su valor unitario._x000a_Los costos que aparecen como gastos reales, se pueden deber a las modificaciones de contratos que fueron ingresadas posterior a la fecha de reevaluación."/>
    <s v="Variación de 0 a +-10%"/>
    <s v="Variación del 10% al 20%"/>
    <s v="Grande"/>
    <s v="Grande"/>
    <s v="CARMEN GLORIA GONZALEZ ORELLANA"/>
    <x v="25"/>
    <s v=" "/>
    <s v=""/>
    <s v="LOURDES VELEZ"/>
    <s v="DEPARTAMENTO DE ESTUDIOS - MDS"/>
    <s v="NO"/>
    <m/>
    <m/>
    <m/>
    <s v=" "/>
    <x v="1"/>
    <s v="SI"/>
    <n v="1"/>
    <n v="1476926"/>
    <n v="1585882"/>
    <n v="7.3772145659295019"/>
    <s v="La IDI fue sometida a reevaluación mediante el Ord. N° 14270 del Serviu que solicita debido al aumento de costos en el único proceso de licitación efectuado._x000a_Se realizó un proceso de licitación, siendo la oferta mayor a lo recomendado._x000a_Los valores se actualizaron en función de la oferta presentada en la licitación._x000a_El proyecto presenta un incremento de sus costos para la ejecución de la etapa A de un 14 %, (aumentaron todas las partidas del presupuesto)._x000a_Cabe destacar que ninguna de estas partidas fue modificada en su cubicación, sólo se modificó su valor unitario._x000a_Variaciones indicadas son cálculos directos del sistema ex post."/>
    <x v="1"/>
    <s v="COSTO ANUAL EQUIVALENTE"/>
    <n v="333090"/>
    <n v="331461"/>
    <n v="-0.4890570116184767"/>
    <x v="0"/>
    <s v=""/>
    <m/>
    <m/>
    <m/>
    <s v="La evaluación de esta IDI considera la intervención de todas las etapas._x000a_Para la corrección se asume la misma proporción de los gastos de esta etapa, en las etapas siguientes._x000a_Se observa que lógicamente disminuyeron los indicadores al gastarse menos de lo recomendado._x000a_Sin embargo, se debería considerar el CAE por beneficiario ex antes y ex post _x000a_Ex antes, se obtuvo CAE/beneficiario = $601. 885 (525 beneficiario)_x000a_Re evaluación: CAE/beneficiario = $ 634.457 (525 beneficiarios, aumento de un 5,41 % respecto de la recomendación original)_x000a_Ex Post: CAE/beneficiario = $ 686.255 (483 beneficiarios, aumento de un 14, 02 respecto de la recomendación original y de un 8,16 % respecto del resultado de la reevaluación)._x000a__x000a_Si bien, al gastarse menos, el valor debió mejorar, el resultado obtenido se explica por la ejecución de menos unidades que las consideradas."/>
    <x v="1"/>
    <s v="El proyecto se ejecutó en un plazo de 20 meses, un 9,09% bajo el plazo originalmente recomendado. Si bien hubo aumentos de plazos en las obras civiles, ésta se ejecutó en un plazo inferior al estimado. Esta modificación obedece a una modificación de la programación de la obra._x000a_En relación a los costos, el proyecto tuvo que se reevaluado dado que las ofertas presentadas durante el proceso de licitación superaban al monto recomendado, por lo que fue necesaria una actualización de estos. Los costos, tanto contratados como gastados, se encuentran dentro del margen de lo recomendado, no existiendo variaciones significativas. _x000a_En relación a la magnitud y según lo informado por la institución técnica, la magnitud de vio disminuida, ya que uno de los proyectos de vivienda disminuyo en sus unidades. No obstante, no se explica la razón de esta disminución por parte de la unidad técnica ni de la financiera._x000a_Por lo general, el tiempo que transcurre desde que termina el diseño hasta el momento de ejecutar las obras es cercano a los 4 años._x000a_Cuando la evaluación considera la ejecución de varias etapas, al evaluar una parte de la ejecución, se debería actualizar las siguientes etapas para poder incorporar los cambios que han ocurrido con los costos y beneficiarios del proyecto."/>
    <s v="MARCO LEIVA FUENTES"/>
    <s v="SEREMI DE DESARROLLO SOCIAL REGION METROPOLITANA DE SANTIAGO"/>
    <s v="LOURDES VELEZ"/>
    <s v="DEPARTAMENTO DE ESTUDIOS - MD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Tabla dinámica12" cacheId="8" applyNumberFormats="0" applyBorderFormats="0" applyFontFormats="0" applyPatternFormats="0" applyAlignmentFormats="0" applyWidthHeightFormats="1" dataCaption="Valores" updatedVersion="6" minRefreshableVersion="3" itemPrintTitles="1" createdVersion="4" indent="0" outline="1" outlineData="1" multipleFieldFilters="0" chartFormat="4" rowHeaderCaption="Categoría">
  <location ref="C910:E913" firstHeaderRow="0" firstDataRow="1" firstDataCol="1" rowPageCount="5" colPageCount="1"/>
  <pivotFields count="295">
    <pivotField dataField="1" showAll="0"/>
    <pivotField showAll="0"/>
    <pivotField showAll="0"/>
    <pivotField axis="axisPage"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showAll="0"/>
    <pivotField showAll="0"/>
    <pivotField showAll="0"/>
    <pivotField axis="axisPage" multipleItemSelectionAllowed="1" showAll="0">
      <items count="19">
        <item m="1" x="15"/>
        <item m="1" x="16"/>
        <item x="6"/>
        <item m="1" x="17"/>
        <item x="8"/>
        <item x="9"/>
        <item x="2"/>
        <item x="1"/>
        <item x="7"/>
        <item m="1" x="14"/>
        <item m="1" x="13"/>
        <item x="0"/>
        <item x="4"/>
        <item x="5"/>
        <item x="11"/>
        <item x="3"/>
        <item x="12"/>
        <item x="10"/>
        <item t="default"/>
      </items>
    </pivotField>
    <pivotField showAll="0"/>
    <pivotField showAll="0"/>
    <pivotField showAll="0"/>
    <pivotField axis="axisPage" multipleItemSelectionAllowed="1" showAll="0">
      <items count="8">
        <item x="1"/>
        <item x="0"/>
        <item m="1" x="3"/>
        <item m="1" x="6"/>
        <item m="1" x="2"/>
        <item m="1" x="5"/>
        <item m="1" x="4"/>
        <item t="default"/>
      </items>
    </pivotField>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numFmtId="3" showAll="0"/>
    <pivotField numFmtId="3" showAll="0"/>
    <pivotField numFmtId="3" showAll="0"/>
    <pivotField numFmtId="3" showAll="0"/>
    <pivotField numFmtId="3" showAll="0"/>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axis="axisRow" defaultSubtotal="0">
      <items count="2">
        <item x="0"/>
        <item x="1"/>
      </items>
    </pivotField>
    <pivotField showAll="0"/>
    <pivotField showAll="0"/>
    <pivotField name="Unidad Técnica" axis="axisPage"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4" showAl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pivotField name="Unidad Financiera" axis="axisPage"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showAll="0"/>
    <pivotField showAll="0"/>
    <pivotField showAll="0"/>
    <pivotField showAll="0"/>
    <pivotField showAll="0"/>
    <pivotField numFmtId="3" showAll="0"/>
    <pivotField showAll="0"/>
    <pivotField showAll="0"/>
    <pivotField showAll="0"/>
    <pivotField showAll="0"/>
    <pivotField showAll="0"/>
    <pivotField showAll="0"/>
    <pivotField numFmtId="3" showAll="0"/>
    <pivotField numFmtId="3"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7"/>
  </rowFields>
  <rowItems count="3">
    <i>
      <x/>
    </i>
    <i>
      <x v="1"/>
    </i>
    <i t="grand">
      <x/>
    </i>
  </rowItems>
  <colFields count="1">
    <field x="-2"/>
  </colFields>
  <colItems count="2">
    <i>
      <x/>
    </i>
    <i i="1">
      <x v="1"/>
    </i>
  </colItems>
  <pageFields count="5">
    <pageField fld="3" hier="-1"/>
    <pageField fld="7" hier="-1"/>
    <pageField fld="11" hier="-1"/>
    <pageField fld="100" hier="-1"/>
    <pageField fld="253" hier="-1"/>
  </pageFields>
  <dataFields count="2">
    <dataField name="N° de Proyectos" fld="0" subtotal="count" baseField="0" baseItem="0"/>
    <dataField name="% del Total" fld="0" subtotal="count" showDataAs="percentOfTotal" baseField="93" baseItem="0" numFmtId="164"/>
  </dataFields>
  <formats count="6">
    <format dxfId="5">
      <pivotArea outline="0" collapsedLevelsAreSubtotals="1" fieldPosition="0">
        <references count="1">
          <reference field="4294967294" count="1" selected="0">
            <x v="1"/>
          </reference>
        </references>
      </pivotArea>
    </format>
    <format dxfId="4">
      <pivotArea outline="0" collapsedLevelsAreSubtotals="1" fieldPosition="0"/>
    </format>
    <format dxfId="3">
      <pivotArea outline="0" collapsedLevelsAreSubtotals="1" fieldPosition="0"/>
    </format>
    <format dxfId="2">
      <pivotArea dataOnly="0" labelOnly="1" outline="0" fieldPosition="0">
        <references count="1">
          <reference field="4294967294" count="2">
            <x v="0"/>
            <x v="1"/>
          </reference>
        </references>
      </pivotArea>
    </format>
    <format dxfId="1">
      <pivotArea field="97" type="button" dataOnly="0" labelOnly="1" outline="0" axis="axisRow" fieldPosition="0"/>
    </format>
    <format dxfId="0">
      <pivotArea dataOnly="0" labelOnly="1" outline="0" fieldPosition="0">
        <references count="1">
          <reference field="4294967294" count="2">
            <x v="0"/>
            <x v="1"/>
          </reference>
        </references>
      </pivotArea>
    </format>
  </format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97"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97" count="1" selected="0">
            <x v="1"/>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97" count="1" selected="0">
            <x v="0"/>
          </reference>
        </references>
      </pivotArea>
    </chartFormat>
    <chartFormat chart="2" format="3">
      <pivotArea type="data" outline="0" fieldPosition="0">
        <references count="2">
          <reference field="4294967294" count="1" selected="0">
            <x v="0"/>
          </reference>
          <reference field="97" count="1" selected="0">
            <x v="1"/>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97" count="1" selected="0">
            <x v="0"/>
          </reference>
        </references>
      </pivotArea>
    </chartFormat>
    <chartFormat chart="3" format="3">
      <pivotArea type="data" outline="0" fieldPosition="0">
        <references count="2">
          <reference field="4294967294" count="1" selected="0">
            <x v="0"/>
          </reference>
          <reference field="97" count="1" selected="0">
            <x v="1"/>
          </reference>
        </references>
      </pivotArea>
    </chartFormat>
  </chart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000-000007000000}" name="Tabla dinámica7" cacheId="8" applyNumberFormats="0" applyBorderFormats="0" applyFontFormats="0" applyPatternFormats="0" applyAlignmentFormats="0" applyWidthHeightFormats="1" dataCaption="Valores" updatedVersion="6" minRefreshableVersion="3" colGrandTotals="0" itemPrintTitles="1" createdVersion="4" indent="0" compact="0" outline="1" outlineData="1" compactData="0" multipleFieldFilters="0" chartFormat="6">
  <location ref="C401:E405" firstHeaderRow="0" firstDataRow="1" firstDataCol="1" rowPageCount="5" colPageCount="1"/>
  <pivotFields count="295">
    <pivotField compact="0" showAll="0" defaultSubtotal="0"/>
    <pivotField compact="0" showAll="0" defaultSubtotal="0"/>
    <pivotField compact="0" showAll="0" defaultSubtotal="0"/>
    <pivotField axis="axisPage" compact="0" multipleItemSelectionAllowed="1" showAll="0" defaultSubtotal="0">
      <items count="34">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s>
    </pivotField>
    <pivotField compact="0" showAll="0" defaultSubtotal="0"/>
    <pivotField compact="0" showAll="0" defaultSubtotal="0"/>
    <pivotField compact="0" showAll="0" defaultSubtotal="0"/>
    <pivotField axis="axisPage" compact="0" multipleItemSelectionAllowed="1" showAll="0" defaultSubtotal="0">
      <items count="18">
        <item m="1" x="15"/>
        <item m="1" x="16"/>
        <item x="6"/>
        <item m="1" x="17"/>
        <item x="8"/>
        <item x="9"/>
        <item x="2"/>
        <item x="1"/>
        <item x="7"/>
        <item m="1" x="14"/>
        <item m="1" x="13"/>
        <item x="0"/>
        <item x="4"/>
        <item x="5"/>
        <item x="11"/>
        <item x="3"/>
        <item x="12"/>
        <item x="10"/>
      </items>
    </pivotField>
    <pivotField compact="0" showAll="0" defaultSubtotal="0"/>
    <pivotField compact="0" showAll="0"/>
    <pivotField compact="0" showAll="0" defaultSubtotal="0"/>
    <pivotField axis="axisPage" compact="0" multipleItemSelectionAllowed="1" showAll="0" defaultSubtotal="0">
      <items count="7">
        <item x="1"/>
        <item x="0"/>
        <item m="1" x="3"/>
        <item m="1" x="6"/>
        <item m="1" x="2"/>
        <item m="1" x="5"/>
        <item m="1" x="4"/>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pivotField compact="0" showAl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numFmtId="3" showAll="0" defaultSubtotal="0"/>
    <pivotField compact="0" showAll="0" defaultSubtotal="0"/>
    <pivotField compact="0" showAll="0" defaultSubtotal="0"/>
    <pivotField compact="0" showAll="0" defaultSubtotal="0"/>
    <pivotField name="Magnitud" axis="axisRow" dataField="1" compact="0" sortType="descending" defaultSubtotal="0">
      <items count="3">
        <item x="0"/>
        <item x="2"/>
        <item x="1"/>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pivotField compact="0" showAll="0" defaultSubtotal="0"/>
    <pivotField name="Unidad Técnica" axis="axisPage" compact="0" multipleItemSelectionAllowed="1" showAll="0" defaultSubtotal="0">
      <items count="345">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s>
    </pivotField>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showAll="0" defaultSubtotal="0"/>
    <pivotField compact="0" numFmtId="3" showAll="0" defaultSubtotal="0"/>
    <pivotField compact="0" showAll="0" defaultSubtotal="0"/>
    <pivotField compact="0" numFmtId="3" showAll="0" defaultSubtotal="0"/>
    <pivotField compact="0" showAll="0" defaultSubtotal="0"/>
    <pivotField compact="0" numFmtId="3" showAll="0" defaultSubtotal="0"/>
    <pivotField compact="0" showAll="0" defaultSubtotal="0"/>
    <pivotField compact="0" numFmtId="3" showAll="0" defaultSubtotal="0"/>
    <pivotField compact="0" showAll="0" defaultSubtotal="0"/>
    <pivotField compact="0" numFmtId="3" showAll="0" defaultSubtotal="0"/>
    <pivotField compact="0" showAll="0" defaultSubtotal="0"/>
    <pivotField compact="0" numFmtId="3" showAll="0" defaultSubtotal="0"/>
    <pivotField compact="0" numFmtId="3" showAll="0" defaultSubtotal="0"/>
    <pivotField compact="0" showAll="0" defaultSubtotal="0"/>
    <pivotField compact="0" showAll="0"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3"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showAll="0"/>
    <pivotField compact="0" numFmtId="3" showAll="0" defaultSubtotal="0"/>
    <pivotField compact="0" showAll="0" defaultSubtotal="0"/>
    <pivotField compact="0" showAll="0" defaultSubtotal="0"/>
    <pivotField compact="0" numFmtId="3"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pivotField compact="0" showAl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pivotField compact="0" numFmtId="3" showAl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defaultSubtotal="0"/>
    <pivotField compact="0" numFmtId="3" showAll="0"/>
    <pivotField compact="0" numFmtId="4" showAll="0" defaultSubtotal="0"/>
    <pivotField compact="0" numFmtId="4" showAll="0" defaultSubtotal="0"/>
    <pivotField compact="0" showAll="0" defaultSubtotal="0"/>
    <pivotField compact="0" numFmtId="4" showAll="0" defaultSubtotal="0"/>
    <pivotField compact="0" showAll="0" defaultSubtotal="0"/>
    <pivotField compact="0" numFmtId="3" showAll="0"/>
    <pivotField compact="0" numFmtId="4" showAll="0"/>
    <pivotField compact="0" showAll="0"/>
    <pivotField compact="0" showAll="0" defaultSubtotal="0"/>
    <pivotField compact="0" showAll="0" defaultSubtotal="0"/>
    <pivotField compact="0" showAll="0" defaultSubtotal="0"/>
    <pivotField compact="0" showAll="0"/>
    <pivotField compact="0" showAll="0" defaultSubtotal="0"/>
    <pivotField name="Unidad Financiera" axis="axisPage" compact="0" multipleItemSelectionAllowed="1" showAll="0" defaultSubtotal="0">
      <items count="94">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s>
    </pivotField>
    <pivotField compact="0" showAll="0" defaultSubtotal="0"/>
    <pivotField compact="0" showAll="0" defaultSubtotal="0"/>
    <pivotField compact="0" showAll="0" defaultSubtotal="0"/>
    <pivotField compact="0" showAll="0" defaultSubtotal="0"/>
    <pivotField compact="0" showAll="0" defaultSubtotal="0"/>
    <pivotField compact="0" numFmtId="3" showAll="0"/>
    <pivotField compact="0" numFmtId="3" showAll="0" defaultSubtotal="0"/>
    <pivotField compact="0" showAll="0" defaultSubtotal="0"/>
    <pivotField compact="0" showAll="0" defaultSubtotal="0"/>
    <pivotField compact="0" showAll="0" defaultSubtotal="0"/>
    <pivotField compact="0" showAll="0" defaultSubtotal="0"/>
    <pivotField compact="0" showAll="0" defaultSubtotal="0"/>
    <pivotField compact="0" numFmtId="3" showAll="0" defaultSubtotal="0"/>
    <pivotField compact="0" numFmtId="3" showAll="0" defaultSubtotal="0"/>
    <pivotField compact="0" numFmtId="4"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1">
    <field x="88"/>
  </rowFields>
  <rowItems count="4">
    <i>
      <x/>
    </i>
    <i>
      <x v="1"/>
    </i>
    <i>
      <x v="2"/>
    </i>
    <i t="grand">
      <x/>
    </i>
  </rowItems>
  <colFields count="1">
    <field x="-2"/>
  </colFields>
  <colItems count="2">
    <i>
      <x/>
    </i>
    <i i="1">
      <x v="1"/>
    </i>
  </colItems>
  <pageFields count="5">
    <pageField fld="3" hier="-1"/>
    <pageField fld="7" hier="-1"/>
    <pageField fld="11" hier="-1"/>
    <pageField fld="100" hier="-1"/>
    <pageField fld="253" hier="-1"/>
  </pageFields>
  <dataFields count="2">
    <dataField name="N° de Proyectos" fld="88" subtotal="count" baseField="0" baseItem="0"/>
    <dataField name="% de Proyectos" fld="88" subtotal="count" showDataAs="percentOfTotal" baseField="84" baseItem="0" numFmtId="164"/>
  </dataFields>
  <formats count="10">
    <format dxfId="1167">
      <pivotArea outline="0" collapsedLevelsAreSubtotals="1" fieldPosition="0"/>
    </format>
    <format dxfId="1166">
      <pivotArea outline="0" collapsedLevelsAreSubtotals="1" fieldPosition="0"/>
    </format>
    <format dxfId="1165">
      <pivotArea outline="0" fieldPosition="0">
        <references count="1">
          <reference field="4294967294" count="1">
            <x v="1"/>
          </reference>
        </references>
      </pivotArea>
    </format>
    <format dxfId="1164">
      <pivotArea dataOnly="0" labelOnly="1" outline="0" fieldPosition="0">
        <references count="1">
          <reference field="4294967294" count="2">
            <x v="0"/>
            <x v="1"/>
          </reference>
        </references>
      </pivotArea>
    </format>
    <format dxfId="1163">
      <pivotArea outline="0" collapsedLevelsAreSubtotals="1" fieldPosition="0">
        <references count="1">
          <reference field="4294967294" count="1" selected="0">
            <x v="1"/>
          </reference>
        </references>
      </pivotArea>
    </format>
    <format dxfId="1162">
      <pivotArea type="all" dataOnly="0" outline="0" fieldPosition="0"/>
    </format>
    <format dxfId="1161">
      <pivotArea field="88" grandRow="1" outline="0" collapsedLevelsAreSubtotals="1" axis="axisRow" fieldPosition="0">
        <references count="1">
          <reference field="4294967294" count="1" selected="0">
            <x v="0"/>
          </reference>
        </references>
      </pivotArea>
    </format>
    <format dxfId="1160">
      <pivotArea grandRow="1" outline="0" collapsedLevelsAreSubtotals="1" fieldPosition="0"/>
    </format>
    <format dxfId="1159">
      <pivotArea dataOnly="0" labelOnly="1" grandRow="1" outline="0" fieldPosition="0"/>
    </format>
    <format dxfId="1158">
      <pivotArea dataOnly="0" labelOnly="1" outline="0" fieldPosition="0">
        <references count="1">
          <reference field="4294967294" count="2">
            <x v="0"/>
            <x v="1"/>
          </reference>
        </references>
      </pivotArea>
    </format>
  </formats>
  <chartFormats count="21">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88" count="1" selected="0">
            <x v="1"/>
          </reference>
        </references>
      </pivotArea>
    </chartFormat>
    <chartFormat chart="2" format="3">
      <pivotArea type="data" outline="0" fieldPosition="0">
        <references count="2">
          <reference field="4294967294" count="1" selected="0">
            <x v="0"/>
          </reference>
          <reference field="88" count="1" selected="0">
            <x v="2"/>
          </reference>
        </references>
      </pivotArea>
    </chartFormat>
    <chartFormat chart="2" format="4">
      <pivotArea type="data" outline="0" fieldPosition="0">
        <references count="2">
          <reference field="4294967294" count="1" selected="0">
            <x v="0"/>
          </reference>
          <reference field="88"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pivotArea type="data" outline="0" fieldPosition="0">
        <references count="2">
          <reference field="4294967294" count="1" selected="0">
            <x v="0"/>
          </reference>
          <reference field="88" count="1" selected="0">
            <x v="2"/>
          </reference>
        </references>
      </pivotArea>
    </chartFormat>
    <chartFormat chart="4" format="3">
      <pivotArea type="data" outline="0" fieldPosition="0">
        <references count="2">
          <reference field="4294967294" count="1" selected="0">
            <x v="0"/>
          </reference>
          <reference field="88" count="1" selected="0">
            <x v="0"/>
          </reference>
        </references>
      </pivotArea>
    </chartFormat>
    <chartFormat chart="4" format="4">
      <pivotArea type="data" outline="0" fieldPosition="0">
        <references count="2">
          <reference field="4294967294" count="1" selected="0">
            <x v="0"/>
          </reference>
          <reference field="88" count="1" selected="0">
            <x v="1"/>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pivotArea type="data" outline="0" fieldPosition="0">
        <references count="2">
          <reference field="4294967294" count="1" selected="0">
            <x v="0"/>
          </reference>
          <reference field="88" count="1" selected="0">
            <x v="2"/>
          </reference>
        </references>
      </pivotArea>
    </chartFormat>
    <chartFormat chart="5" format="3">
      <pivotArea type="data" outline="0" fieldPosition="0">
        <references count="2">
          <reference field="4294967294" count="1" selected="0">
            <x v="0"/>
          </reference>
          <reference field="88" count="1" selected="0">
            <x v="0"/>
          </reference>
        </references>
      </pivotArea>
    </chartFormat>
    <chartFormat chart="5" format="4">
      <pivotArea type="data" outline="0" fieldPosition="0">
        <references count="2">
          <reference field="4294967294" count="1" selected="0">
            <x v="0"/>
          </reference>
          <reference field="88" count="1" selected="0">
            <x v="1"/>
          </reference>
        </references>
      </pivotArea>
    </chartFormat>
  </chartFormats>
  <pivotTableStyleInfo name="PivotStyleMedium14"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6000000}" name="Tabla dinámica5" cacheId="8" applyNumberFormats="0" applyBorderFormats="0" applyFontFormats="0" applyPatternFormats="0" applyAlignmentFormats="0" applyWidthHeightFormats="1" dataCaption="Valores" grandTotalCaption="Total" updatedVersion="6" minRefreshableVersion="3" itemPrintTitles="1" createdVersion="4" indent="0" outline="1" outlineData="1" multipleFieldFilters="0" rowHeaderCaption="Subsector / Tipo de Proyectos">
  <location ref="C232:K353" firstHeaderRow="0" firstDataRow="1" firstDataCol="1" rowPageCount="5" colPageCount="1"/>
  <pivotFields count="295">
    <pivotField dataField="1" showAll="0" defaultSubtotal="0"/>
    <pivotField showAll="0" defaultSubtotal="0"/>
    <pivotField showAll="0" defaultSubtotal="0"/>
    <pivotField axis="axisPage" multipleItemSelectionAllowed="1" showAll="0" defaultSubtotal="0">
      <items count="34">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s>
    </pivotField>
    <pivotField showAll="0" defaultSubtotal="0"/>
    <pivotField showAll="0" defaultSubtotal="0"/>
    <pivotField showAll="0" defaultSubtotal="0"/>
    <pivotField axis="axisPage" multipleItemSelectionAllowed="1" showAll="0" defaultSubtotal="0">
      <items count="18">
        <item m="1" x="15"/>
        <item m="1" x="16"/>
        <item x="6"/>
        <item m="1" x="17"/>
        <item x="8"/>
        <item x="9"/>
        <item x="2"/>
        <item x="1"/>
        <item x="7"/>
        <item m="1" x="14"/>
        <item m="1" x="13"/>
        <item x="0"/>
        <item x="4"/>
        <item x="5"/>
        <item x="11"/>
        <item x="3"/>
        <item x="12"/>
        <item x="10"/>
      </items>
    </pivotField>
    <pivotField axis="axisRow" showAll="0" defaultSubtotal="0">
      <items count="57">
        <item x="15"/>
        <item m="1" x="36"/>
        <item m="1" x="51"/>
        <item x="11"/>
        <item x="0"/>
        <item x="28"/>
        <item m="1" x="45"/>
        <item x="25"/>
        <item x="18"/>
        <item x="2"/>
        <item x="1"/>
        <item x="27"/>
        <item m="1" x="52"/>
        <item m="1" x="54"/>
        <item m="1" x="44"/>
        <item x="6"/>
        <item x="9"/>
        <item x="4"/>
        <item x="10"/>
        <item m="1" x="34"/>
        <item m="1" x="47"/>
        <item x="8"/>
        <item m="1" x="48"/>
        <item x="5"/>
        <item m="1" x="43"/>
        <item x="19"/>
        <item m="1" x="46"/>
        <item m="1" x="56"/>
        <item m="1" x="55"/>
        <item x="20"/>
        <item m="1" x="53"/>
        <item x="23"/>
        <item x="14"/>
        <item x="16"/>
        <item x="7"/>
        <item m="1" x="42"/>
        <item m="1" x="37"/>
        <item x="17"/>
        <item x="30"/>
        <item m="1" x="41"/>
        <item x="22"/>
        <item m="1" x="38"/>
        <item x="29"/>
        <item m="1" x="40"/>
        <item x="21"/>
        <item m="1" x="39"/>
        <item m="1" x="35"/>
        <item m="1" x="50"/>
        <item m="1" x="49"/>
        <item x="3"/>
        <item x="24"/>
        <item x="33"/>
        <item x="12"/>
        <item x="13"/>
        <item x="26"/>
        <item x="31"/>
        <item x="32"/>
      </items>
    </pivotField>
    <pivotField axis="axisRow" showAll="0">
      <items count="85">
        <item x="50"/>
        <item x="27"/>
        <item x="62"/>
        <item x="42"/>
        <item x="83"/>
        <item x="53"/>
        <item x="13"/>
        <item x="3"/>
        <item x="39"/>
        <item x="67"/>
        <item x="40"/>
        <item x="61"/>
        <item x="1"/>
        <item x="31"/>
        <item x="7"/>
        <item x="28"/>
        <item x="57"/>
        <item x="12"/>
        <item x="64"/>
        <item x="81"/>
        <item x="56"/>
        <item x="10"/>
        <item x="24"/>
        <item x="34"/>
        <item x="48"/>
        <item x="49"/>
        <item x="16"/>
        <item x="22"/>
        <item x="73"/>
        <item x="74"/>
        <item x="18"/>
        <item x="8"/>
        <item x="26"/>
        <item x="15"/>
        <item x="29"/>
        <item x="5"/>
        <item x="58"/>
        <item x="76"/>
        <item x="20"/>
        <item x="14"/>
        <item x="55"/>
        <item x="33"/>
        <item x="6"/>
        <item x="25"/>
        <item x="38"/>
        <item x="19"/>
        <item x="69"/>
        <item x="65"/>
        <item x="63"/>
        <item x="72"/>
        <item x="79"/>
        <item x="21"/>
        <item x="54"/>
        <item x="71"/>
        <item x="41"/>
        <item x="75"/>
        <item x="51"/>
        <item x="44"/>
        <item x="17"/>
        <item x="77"/>
        <item x="59"/>
        <item x="43"/>
        <item x="35"/>
        <item x="32"/>
        <item x="68"/>
        <item x="36"/>
        <item x="60"/>
        <item x="23"/>
        <item x="78"/>
        <item x="82"/>
        <item x="52"/>
        <item x="2"/>
        <item x="80"/>
        <item x="0"/>
        <item x="70"/>
        <item x="47"/>
        <item x="45"/>
        <item x="4"/>
        <item x="37"/>
        <item x="46"/>
        <item x="9"/>
        <item x="30"/>
        <item x="11"/>
        <item x="66"/>
        <item t="default"/>
      </items>
    </pivotField>
    <pivotField showAll="0" defaultSubtotal="0"/>
    <pivotField axis="axisPage" multipleItemSelectionAllowed="1" showAll="0" defaultSubtotal="0">
      <items count="7">
        <item x="1"/>
        <item x="0"/>
        <item m="1" x="3"/>
        <item m="1" x="6"/>
        <item m="1" x="2"/>
        <item m="1" x="5"/>
        <item m="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name="Unidad Técnica" axis="axisPage" multipleItemSelectionAllowed="1" showAll="0" defaultSubtotal="0">
      <items count="345">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s>
    </pivotField>
    <pivotField showAll="0" defaultSubtotal="0"/>
    <pivotField showAll="0" defaultSubtotal="0"/>
    <pivotField showAll="0" defaultSubtotal="0"/>
    <pivotField showAll="0" defaultSubtotal="0"/>
    <pivotField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numFmtId="3"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numFmtId="3" showAll="0" defaultSubtotal="0"/>
    <pivotField showAl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numFmtId="4" showAll="0" defaultSubtota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defaultSubtotal="0"/>
    <pivotField name="Unidad Financiera" axis="axisPage" multipleItemSelectionAllowed="1" showAll="0" defaultSubtotal="0">
      <items count="94">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s>
    </pivotField>
    <pivotField showAll="0" defaultSubtotal="0"/>
    <pivotField showAll="0" defaultSubtotal="0"/>
    <pivotField showAll="0" defaultSubtotal="0"/>
    <pivotField showAll="0" defaultSubtotal="0"/>
    <pivotField showAll="0" defaultSubtotal="0"/>
    <pivotField numFmtId="3" showAll="0"/>
    <pivotField numFmtId="3" showAll="0" defaultSubtotal="0"/>
    <pivotField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8"/>
    <field x="9"/>
  </rowFields>
  <rowItems count="121">
    <i>
      <x/>
    </i>
    <i r="1">
      <x v="34"/>
    </i>
    <i r="1">
      <x v="43"/>
    </i>
    <i r="1">
      <x v="66"/>
    </i>
    <i r="1">
      <x v="72"/>
    </i>
    <i>
      <x v="3"/>
    </i>
    <i r="1">
      <x v="26"/>
    </i>
    <i>
      <x v="4"/>
    </i>
    <i r="1">
      <x v="73"/>
    </i>
    <i>
      <x v="5"/>
    </i>
    <i r="1">
      <x v="20"/>
    </i>
    <i r="1">
      <x v="59"/>
    </i>
    <i>
      <x v="7"/>
    </i>
    <i r="1">
      <x v="3"/>
    </i>
    <i>
      <x v="8"/>
    </i>
    <i r="1">
      <x v="4"/>
    </i>
    <i r="1">
      <x v="13"/>
    </i>
    <i r="1">
      <x v="76"/>
    </i>
    <i>
      <x v="9"/>
    </i>
    <i r="1">
      <x v="7"/>
    </i>
    <i r="1">
      <x v="17"/>
    </i>
    <i>
      <x v="10"/>
    </i>
    <i r="1">
      <x v="12"/>
    </i>
    <i r="1">
      <x v="14"/>
    </i>
    <i r="1">
      <x v="39"/>
    </i>
    <i r="1">
      <x v="58"/>
    </i>
    <i r="1">
      <x v="71"/>
    </i>
    <i>
      <x v="11"/>
    </i>
    <i r="1">
      <x v="5"/>
    </i>
    <i>
      <x v="15"/>
    </i>
    <i r="1">
      <x v="31"/>
    </i>
    <i r="1">
      <x v="38"/>
    </i>
    <i r="1">
      <x v="47"/>
    </i>
    <i r="1">
      <x v="55"/>
    </i>
    <i r="1">
      <x v="70"/>
    </i>
    <i>
      <x v="16"/>
    </i>
    <i r="1">
      <x v="6"/>
    </i>
    <i r="1">
      <x v="16"/>
    </i>
    <i r="1">
      <x v="23"/>
    </i>
    <i r="1">
      <x v="44"/>
    </i>
    <i r="1">
      <x v="48"/>
    </i>
    <i>
      <x v="17"/>
    </i>
    <i r="1">
      <x/>
    </i>
    <i r="1">
      <x v="35"/>
    </i>
    <i r="1">
      <x v="49"/>
    </i>
    <i r="1">
      <x v="53"/>
    </i>
    <i r="1">
      <x v="56"/>
    </i>
    <i r="1">
      <x v="57"/>
    </i>
    <i>
      <x v="18"/>
    </i>
    <i r="1">
      <x v="33"/>
    </i>
    <i r="1">
      <x v="64"/>
    </i>
    <i>
      <x v="21"/>
    </i>
    <i r="1">
      <x v="21"/>
    </i>
    <i r="1">
      <x v="27"/>
    </i>
    <i>
      <x v="23"/>
    </i>
    <i r="1">
      <x v="41"/>
    </i>
    <i r="1">
      <x v="42"/>
    </i>
    <i r="1">
      <x v="69"/>
    </i>
    <i>
      <x v="25"/>
    </i>
    <i r="1">
      <x v="9"/>
    </i>
    <i r="1">
      <x v="62"/>
    </i>
    <i r="1">
      <x v="63"/>
    </i>
    <i>
      <x v="29"/>
    </i>
    <i r="1">
      <x v="7"/>
    </i>
    <i r="1">
      <x v="10"/>
    </i>
    <i r="1">
      <x v="11"/>
    </i>
    <i>
      <x v="31"/>
    </i>
    <i r="1">
      <x v="8"/>
    </i>
    <i r="1">
      <x v="9"/>
    </i>
    <i r="1">
      <x v="29"/>
    </i>
    <i r="1">
      <x v="79"/>
    </i>
    <i>
      <x v="32"/>
    </i>
    <i r="1">
      <x v="51"/>
    </i>
    <i r="1">
      <x v="60"/>
    </i>
    <i r="1">
      <x v="68"/>
    </i>
    <i>
      <x v="33"/>
    </i>
    <i r="1">
      <x v="32"/>
    </i>
    <i>
      <x v="34"/>
    </i>
    <i r="1">
      <x v="1"/>
    </i>
    <i r="1">
      <x v="18"/>
    </i>
    <i r="1">
      <x v="37"/>
    </i>
    <i r="1">
      <x v="52"/>
    </i>
    <i r="1">
      <x v="61"/>
    </i>
    <i r="1">
      <x v="80"/>
    </i>
    <i r="1">
      <x v="81"/>
    </i>
    <i r="1">
      <x v="82"/>
    </i>
    <i>
      <x v="37"/>
    </i>
    <i r="1">
      <x v="15"/>
    </i>
    <i r="1">
      <x v="19"/>
    </i>
    <i>
      <x v="38"/>
    </i>
    <i r="1">
      <x v="2"/>
    </i>
    <i>
      <x v="40"/>
    </i>
    <i r="1">
      <x v="78"/>
    </i>
    <i>
      <x v="42"/>
    </i>
    <i r="1">
      <x v="36"/>
    </i>
    <i>
      <x v="44"/>
    </i>
    <i r="1">
      <x v="65"/>
    </i>
    <i>
      <x v="49"/>
    </i>
    <i r="1">
      <x v="22"/>
    </i>
    <i r="1">
      <x v="24"/>
    </i>
    <i r="1">
      <x v="67"/>
    </i>
    <i r="1">
      <x v="74"/>
    </i>
    <i r="1">
      <x v="75"/>
    </i>
    <i r="1">
      <x v="77"/>
    </i>
    <i>
      <x v="50"/>
    </i>
    <i r="1">
      <x v="54"/>
    </i>
    <i>
      <x v="51"/>
    </i>
    <i r="1">
      <x v="50"/>
    </i>
    <i>
      <x v="52"/>
    </i>
    <i r="1">
      <x v="30"/>
    </i>
    <i r="1">
      <x v="83"/>
    </i>
    <i>
      <x v="53"/>
    </i>
    <i r="1">
      <x v="40"/>
    </i>
    <i r="1">
      <x v="45"/>
    </i>
    <i>
      <x v="54"/>
    </i>
    <i r="1">
      <x v="25"/>
    </i>
    <i>
      <x v="55"/>
    </i>
    <i r="1">
      <x v="46"/>
    </i>
    <i>
      <x v="56"/>
    </i>
    <i r="1">
      <x v="28"/>
    </i>
    <i t="grand">
      <x/>
    </i>
  </rowItems>
  <colFields count="1">
    <field x="-2"/>
  </colFields>
  <colItems count="8">
    <i>
      <x/>
    </i>
    <i i="1">
      <x v="1"/>
    </i>
    <i i="2">
      <x v="2"/>
    </i>
    <i i="3">
      <x v="3"/>
    </i>
    <i i="4">
      <x v="4"/>
    </i>
    <i i="5">
      <x v="5"/>
    </i>
    <i i="6">
      <x v="6"/>
    </i>
    <i i="7">
      <x v="7"/>
    </i>
  </colItems>
  <pageFields count="5">
    <pageField fld="3" hier="-1"/>
    <pageField fld="7" hier="-1"/>
    <pageField fld="11" hier="-1"/>
    <pageField fld="100" hier="-1"/>
    <pageField fld="253" hier="-1"/>
  </pageFields>
  <dataFields count="8">
    <dataField name="N° de Proyectos" fld="0" subtotal="count" baseField="0" baseItem="0"/>
    <dataField name="% de Proyectos" fld="0" subtotal="count" showDataAs="percentOfTotal" baseField="11" baseItem="0" numFmtId="10"/>
    <dataField name="Plazo _x000a_Recomendado" fld="44" subtotal="average" baseField="11" baseItem="0"/>
    <dataField name="Plazo  Real" fld="45" subtotal="average" baseField="11" baseItem="0"/>
    <dataField name="Plazo Recomendado" fld="64" subtotal="average" baseField="11" baseItem="0"/>
    <dataField name="Plazo Real" fld="66" subtotal="average" baseField="11" baseItem="0"/>
    <dataField name="Plazo Real Obra Civil vs Plazo Recomendado Obra Civil   " fld="47" subtotal="average" baseField="8" baseItem="0"/>
    <dataField name="Plazo Total Real vs Plazo Total Recomendado    " fld="70" subtotal="average" baseField="8" baseItem="0"/>
  </dataFields>
  <formats count="401">
    <format dxfId="406">
      <pivotArea outline="0" collapsedLevelsAreSubtotals="1" fieldPosition="0"/>
    </format>
    <format dxfId="405">
      <pivotArea outline="0" collapsedLevelsAreSubtotals="1" fieldPosition="0"/>
    </format>
    <format dxfId="404">
      <pivotArea outline="0" fieldPosition="0">
        <references count="1">
          <reference field="4294967294" count="1">
            <x v="1"/>
          </reference>
        </references>
      </pivotArea>
    </format>
    <format dxfId="403">
      <pivotArea dataOnly="0" labelOnly="1" outline="0" fieldPosition="0">
        <references count="1">
          <reference field="4294967294" count="1">
            <x v="0"/>
          </reference>
        </references>
      </pivotArea>
    </format>
    <format dxfId="402">
      <pivotArea dataOnly="0" labelOnly="1" outline="0" fieldPosition="0">
        <references count="1">
          <reference field="4294967294" count="1">
            <x v="0"/>
          </reference>
        </references>
      </pivotArea>
    </format>
    <format dxfId="401">
      <pivotArea dataOnly="0" labelOnly="1" outline="0" fieldPosition="0">
        <references count="1">
          <reference field="4294967294" count="1">
            <x v="1"/>
          </reference>
        </references>
      </pivotArea>
    </format>
    <format dxfId="400">
      <pivotArea dataOnly="0" labelOnly="1" outline="0" fieldPosition="0">
        <references count="1">
          <reference field="4294967294" count="1">
            <x v="1"/>
          </reference>
        </references>
      </pivotArea>
    </format>
    <format dxfId="399">
      <pivotArea dataOnly="0" labelOnly="1" outline="0" fieldPosition="0">
        <references count="1">
          <reference field="4294967294" count="1">
            <x v="2"/>
          </reference>
        </references>
      </pivotArea>
    </format>
    <format dxfId="398">
      <pivotArea dataOnly="0" labelOnly="1" outline="0" fieldPosition="0">
        <references count="1">
          <reference field="4294967294" count="1">
            <x v="2"/>
          </reference>
        </references>
      </pivotArea>
    </format>
    <format dxfId="397">
      <pivotArea dataOnly="0" labelOnly="1" outline="0" fieldPosition="0">
        <references count="1">
          <reference field="4294967294" count="1">
            <x v="3"/>
          </reference>
        </references>
      </pivotArea>
    </format>
    <format dxfId="396">
      <pivotArea dataOnly="0" labelOnly="1" outline="0" fieldPosition="0">
        <references count="1">
          <reference field="4294967294" count="1">
            <x v="5"/>
          </reference>
        </references>
      </pivotArea>
    </format>
    <format dxfId="395">
      <pivotArea dataOnly="0" labelOnly="1" outline="0" fieldPosition="0">
        <references count="1">
          <reference field="4294967294" count="1">
            <x v="5"/>
          </reference>
        </references>
      </pivotArea>
    </format>
    <format dxfId="394">
      <pivotArea dataOnly="0" labelOnly="1" outline="0" fieldPosition="0">
        <references count="1">
          <reference field="4294967294" count="1">
            <x v="5"/>
          </reference>
        </references>
      </pivotArea>
    </format>
    <format dxfId="393">
      <pivotArea dataOnly="0" labelOnly="1" outline="0" fieldPosition="0">
        <references count="1">
          <reference field="4294967294" count="5">
            <x v="0"/>
            <x v="1"/>
            <x v="2"/>
            <x v="3"/>
            <x v="5"/>
          </reference>
        </references>
      </pivotArea>
    </format>
    <format dxfId="392">
      <pivotArea dataOnly="0" labelOnly="1" outline="0" fieldPosition="0">
        <references count="1">
          <reference field="4294967294" count="1">
            <x v="4"/>
          </reference>
        </references>
      </pivotArea>
    </format>
    <format dxfId="391">
      <pivotArea dataOnly="0" labelOnly="1" outline="0" fieldPosition="0">
        <references count="1">
          <reference field="4294967294" count="1">
            <x v="4"/>
          </reference>
        </references>
      </pivotArea>
    </format>
    <format dxfId="390">
      <pivotArea dataOnly="0" labelOnly="1" outline="0" fieldPosition="0">
        <references count="1">
          <reference field="4294967294" count="1">
            <x v="4"/>
          </reference>
        </references>
      </pivotArea>
    </format>
    <format dxfId="389">
      <pivotArea dataOnly="0" labelOnly="1" outline="0" fieldPosition="0">
        <references count="1">
          <reference field="4294967294" count="1">
            <x v="3"/>
          </reference>
        </references>
      </pivotArea>
    </format>
    <format dxfId="388">
      <pivotArea dataOnly="0" labelOnly="1" outline="0" fieldPosition="0">
        <references count="1">
          <reference field="4294967294" count="1">
            <x v="3"/>
          </reference>
        </references>
      </pivotArea>
    </format>
    <format dxfId="387">
      <pivotArea dataOnly="0" labelOnly="1" outline="0" fieldPosition="0">
        <references count="1">
          <reference field="4294967294" count="6">
            <x v="0"/>
            <x v="1"/>
            <x v="2"/>
            <x v="3"/>
            <x v="4"/>
            <x v="5"/>
          </reference>
        </references>
      </pivotArea>
    </format>
    <format dxfId="386">
      <pivotArea dataOnly="0" labelOnly="1" outline="0" fieldPosition="0">
        <references count="1">
          <reference field="4294967294" count="1">
            <x v="0"/>
          </reference>
        </references>
      </pivotArea>
    </format>
    <format dxfId="385">
      <pivotArea dataOnly="0" labelOnly="1" outline="0" fieldPosition="0">
        <references count="1">
          <reference field="4294967294" count="1">
            <x v="1"/>
          </reference>
        </references>
      </pivotArea>
    </format>
    <format dxfId="384">
      <pivotArea dataOnly="0" labelOnly="1" outline="0" fieldPosition="0">
        <references count="1">
          <reference field="4294967294" count="1">
            <x v="2"/>
          </reference>
        </references>
      </pivotArea>
    </format>
    <format dxfId="383">
      <pivotArea type="all" dataOnly="0" outline="0" fieldPosition="0"/>
    </format>
    <format dxfId="382">
      <pivotArea dataOnly="0" labelOnly="1" outline="0" fieldPosition="0">
        <references count="1">
          <reference field="4294967294" count="6">
            <x v="0"/>
            <x v="1"/>
            <x v="2"/>
            <x v="3"/>
            <x v="4"/>
            <x v="5"/>
          </reference>
        </references>
      </pivotArea>
    </format>
    <format dxfId="381">
      <pivotArea dataOnly="0" labelOnly="1" outline="0" fieldPosition="0">
        <references count="1">
          <reference field="100" count="0"/>
        </references>
      </pivotArea>
    </format>
    <format dxfId="380">
      <pivotArea field="100" type="button" dataOnly="0" labelOnly="1" outline="0" axis="axisPage" fieldPosition="3"/>
    </format>
    <format dxfId="379">
      <pivotArea field="3" type="button" dataOnly="0" labelOnly="1" outline="0" axis="axisPage" fieldPosition="0"/>
    </format>
    <format dxfId="378">
      <pivotArea dataOnly="0" labelOnly="1" outline="0" fieldPosition="0">
        <references count="1">
          <reference field="3" count="0"/>
        </references>
      </pivotArea>
    </format>
    <format dxfId="377">
      <pivotArea field="7" type="button" dataOnly="0" labelOnly="1" outline="0" axis="axisPage" fieldPosition="1"/>
    </format>
    <format dxfId="376">
      <pivotArea dataOnly="0" labelOnly="1" outline="0" fieldPosition="0">
        <references count="1">
          <reference field="7" count="0"/>
        </references>
      </pivotArea>
    </format>
    <format dxfId="375">
      <pivotArea field="11" type="button" dataOnly="0" labelOnly="1" outline="0" axis="axisPage" fieldPosition="2"/>
    </format>
    <format dxfId="374">
      <pivotArea dataOnly="0" labelOnly="1" outline="0" fieldPosition="0">
        <references count="1">
          <reference field="11" count="0"/>
        </references>
      </pivotArea>
    </format>
    <format dxfId="373">
      <pivotArea field="100" type="button" dataOnly="0" labelOnly="1" outline="0" axis="axisPage" fieldPosition="3"/>
    </format>
    <format dxfId="372">
      <pivotArea dataOnly="0" labelOnly="1" outline="0" fieldPosition="0">
        <references count="1">
          <reference field="100" count="0"/>
        </references>
      </pivotArea>
    </format>
    <format dxfId="371">
      <pivotArea field="253" type="button" dataOnly="0" labelOnly="1" outline="0" axis="axisPage" fieldPosition="4"/>
    </format>
    <format dxfId="370">
      <pivotArea dataOnly="0" labelOnly="1" outline="0" fieldPosition="0">
        <references count="1">
          <reference field="253" count="0"/>
        </references>
      </pivotArea>
    </format>
    <format dxfId="369">
      <pivotArea dataOnly="0" labelOnly="1" outline="0" fieldPosition="0">
        <references count="1">
          <reference field="4294967294" count="6">
            <x v="0"/>
            <x v="1"/>
            <x v="2"/>
            <x v="3"/>
            <x v="4"/>
            <x v="5"/>
          </reference>
        </references>
      </pivotArea>
    </format>
    <format dxfId="368">
      <pivotArea dataOnly="0" labelOnly="1" outline="0" fieldPosition="0">
        <references count="1">
          <reference field="4294967294" count="6">
            <x v="0"/>
            <x v="1"/>
            <x v="2"/>
            <x v="3"/>
            <x v="4"/>
            <x v="5"/>
          </reference>
        </references>
      </pivotArea>
    </format>
    <format dxfId="367">
      <pivotArea field="8" type="button" dataOnly="0" labelOnly="1" outline="0" axis="axisRow" fieldPosition="0"/>
    </format>
    <format dxfId="366">
      <pivotArea field="8" type="button" dataOnly="0" labelOnly="1" outline="0" axis="axisRow" fieldPosition="0"/>
    </format>
    <format dxfId="365">
      <pivotArea grandRow="1" outline="0" collapsedLevelsAreSubtotals="1" fieldPosition="0"/>
    </format>
    <format dxfId="364">
      <pivotArea dataOnly="0" labelOnly="1" grandRow="1" outline="0" fieldPosition="0"/>
    </format>
    <format dxfId="363">
      <pivotArea grandRow="1" outline="0" collapsedLevelsAreSubtotals="1" fieldPosition="0"/>
    </format>
    <format dxfId="362">
      <pivotArea dataOnly="0" labelOnly="1" grandRow="1" outline="0" fieldPosition="0"/>
    </format>
    <format dxfId="361">
      <pivotArea collapsedLevelsAreSubtotals="1" fieldPosition="0">
        <references count="2">
          <reference field="4294967294" count="1" selected="0">
            <x v="1"/>
          </reference>
          <reference field="8" count="1">
            <x v="4"/>
          </reference>
        </references>
      </pivotArea>
    </format>
    <format dxfId="360">
      <pivotArea collapsedLevelsAreSubtotals="1" fieldPosition="0">
        <references count="2">
          <reference field="4294967294" count="1" selected="0">
            <x v="1"/>
          </reference>
          <reference field="8" count="1">
            <x v="10"/>
          </reference>
        </references>
      </pivotArea>
    </format>
    <format dxfId="359">
      <pivotArea collapsedLevelsAreSubtotals="1" fieldPosition="0">
        <references count="2">
          <reference field="4294967294" count="1" selected="0">
            <x v="1"/>
          </reference>
          <reference field="8" count="1">
            <x v="17"/>
          </reference>
        </references>
      </pivotArea>
    </format>
    <format dxfId="358">
      <pivotArea collapsedLevelsAreSubtotals="1" fieldPosition="0">
        <references count="2">
          <reference field="4294967294" count="1" selected="0">
            <x v="1"/>
          </reference>
          <reference field="8" count="1">
            <x v="23"/>
          </reference>
        </references>
      </pivotArea>
    </format>
    <format dxfId="357">
      <pivotArea collapsedLevelsAreSubtotals="1" fieldPosition="0">
        <references count="2">
          <reference field="4294967294" count="1" selected="0">
            <x v="1"/>
          </reference>
          <reference field="8" count="1">
            <x v="37"/>
          </reference>
        </references>
      </pivotArea>
    </format>
    <format dxfId="356">
      <pivotArea collapsedLevelsAreSubtotals="1" fieldPosition="0">
        <references count="2">
          <reference field="4294967294" count="1" selected="0">
            <x v="1"/>
          </reference>
          <reference field="8" count="1">
            <x v="51"/>
          </reference>
        </references>
      </pivotArea>
    </format>
    <format dxfId="355">
      <pivotArea field="8" grandRow="1" outline="0" collapsedLevelsAreSubtotals="1" axis="axisRow" fieldPosition="0">
        <references count="1">
          <reference field="4294967294" count="1" selected="0">
            <x v="0"/>
          </reference>
        </references>
      </pivotArea>
    </format>
    <format dxfId="354">
      <pivotArea dataOnly="0" labelOnly="1" grandRow="1" outline="0" fieldPosition="0"/>
    </format>
    <format dxfId="353">
      <pivotArea dataOnly="0" labelOnly="1" grandRow="1" outline="0" fieldPosition="0"/>
    </format>
    <format dxfId="352">
      <pivotArea dataOnly="0" labelOnly="1" fieldPosition="0">
        <references count="1">
          <reference field="8" count="1">
            <x v="0"/>
          </reference>
        </references>
      </pivotArea>
    </format>
    <format dxfId="351">
      <pivotArea dataOnly="0" labelOnly="1" fieldPosition="0">
        <references count="1">
          <reference field="8" count="1">
            <x v="0"/>
          </reference>
        </references>
      </pivotArea>
    </format>
    <format dxfId="350">
      <pivotArea dataOnly="0" labelOnly="1" fieldPosition="0">
        <references count="1">
          <reference field="8" count="1">
            <x v="3"/>
          </reference>
        </references>
      </pivotArea>
    </format>
    <format dxfId="349">
      <pivotArea dataOnly="0" labelOnly="1" fieldPosition="0">
        <references count="1">
          <reference field="8" count="1">
            <x v="4"/>
          </reference>
        </references>
      </pivotArea>
    </format>
    <format dxfId="348">
      <pivotArea dataOnly="0" labelOnly="1" fieldPosition="0">
        <references count="1">
          <reference field="8" count="1">
            <x v="4"/>
          </reference>
        </references>
      </pivotArea>
    </format>
    <format dxfId="347">
      <pivotArea dataOnly="0" labelOnly="1" fieldPosition="0">
        <references count="1">
          <reference field="8" count="1">
            <x v="5"/>
          </reference>
        </references>
      </pivotArea>
    </format>
    <format dxfId="346">
      <pivotArea dataOnly="0" labelOnly="1" fieldPosition="0">
        <references count="1">
          <reference field="8" count="1">
            <x v="5"/>
          </reference>
        </references>
      </pivotArea>
    </format>
    <format dxfId="345">
      <pivotArea dataOnly="0" labelOnly="1" fieldPosition="0">
        <references count="1">
          <reference field="8" count="1">
            <x v="7"/>
          </reference>
        </references>
      </pivotArea>
    </format>
    <format dxfId="344">
      <pivotArea dataOnly="0" labelOnly="1" fieldPosition="0">
        <references count="1">
          <reference field="8" count="1">
            <x v="7"/>
          </reference>
        </references>
      </pivotArea>
    </format>
    <format dxfId="343">
      <pivotArea dataOnly="0" labelOnly="1" fieldPosition="0">
        <references count="1">
          <reference field="8" count="1">
            <x v="8"/>
          </reference>
        </references>
      </pivotArea>
    </format>
    <format dxfId="342">
      <pivotArea dataOnly="0" labelOnly="1" fieldPosition="0">
        <references count="1">
          <reference field="8" count="1">
            <x v="8"/>
          </reference>
        </references>
      </pivotArea>
    </format>
    <format dxfId="341">
      <pivotArea dataOnly="0" labelOnly="1" fieldPosition="0">
        <references count="1">
          <reference field="8" count="1">
            <x v="9"/>
          </reference>
        </references>
      </pivotArea>
    </format>
    <format dxfId="340">
      <pivotArea dataOnly="0" labelOnly="1" fieldPosition="0">
        <references count="1">
          <reference field="8" count="1">
            <x v="9"/>
          </reference>
        </references>
      </pivotArea>
    </format>
    <format dxfId="339">
      <pivotArea dataOnly="0" labelOnly="1" fieldPosition="0">
        <references count="1">
          <reference field="8" count="1">
            <x v="10"/>
          </reference>
        </references>
      </pivotArea>
    </format>
    <format dxfId="338">
      <pivotArea dataOnly="0" labelOnly="1" fieldPosition="0">
        <references count="1">
          <reference field="8" count="1">
            <x v="10"/>
          </reference>
        </references>
      </pivotArea>
    </format>
    <format dxfId="337">
      <pivotArea dataOnly="0" labelOnly="1" fieldPosition="0">
        <references count="1">
          <reference field="8" count="1">
            <x v="11"/>
          </reference>
        </references>
      </pivotArea>
    </format>
    <format dxfId="336">
      <pivotArea dataOnly="0" labelOnly="1" fieldPosition="0">
        <references count="1">
          <reference field="8" count="1">
            <x v="11"/>
          </reference>
        </references>
      </pivotArea>
    </format>
    <format dxfId="335">
      <pivotArea dataOnly="0" labelOnly="1" fieldPosition="0">
        <references count="1">
          <reference field="8" count="1">
            <x v="11"/>
          </reference>
        </references>
      </pivotArea>
    </format>
    <format dxfId="334">
      <pivotArea dataOnly="0" labelOnly="1" fieldPosition="0">
        <references count="1">
          <reference field="8" count="1">
            <x v="15"/>
          </reference>
        </references>
      </pivotArea>
    </format>
    <format dxfId="333">
      <pivotArea dataOnly="0" labelOnly="1" fieldPosition="0">
        <references count="1">
          <reference field="8" count="1">
            <x v="15"/>
          </reference>
        </references>
      </pivotArea>
    </format>
    <format dxfId="332">
      <pivotArea dataOnly="0" labelOnly="1" fieldPosition="0">
        <references count="1">
          <reference field="8" count="1">
            <x v="16"/>
          </reference>
        </references>
      </pivotArea>
    </format>
    <format dxfId="331">
      <pivotArea dataOnly="0" labelOnly="1" fieldPosition="0">
        <references count="1">
          <reference field="8" count="1">
            <x v="16"/>
          </reference>
        </references>
      </pivotArea>
    </format>
    <format dxfId="330">
      <pivotArea dataOnly="0" labelOnly="1" fieldPosition="0">
        <references count="1">
          <reference field="8" count="1">
            <x v="17"/>
          </reference>
        </references>
      </pivotArea>
    </format>
    <format dxfId="329">
      <pivotArea dataOnly="0" labelOnly="1" fieldPosition="0">
        <references count="1">
          <reference field="8" count="1">
            <x v="17"/>
          </reference>
        </references>
      </pivotArea>
    </format>
    <format dxfId="328">
      <pivotArea dataOnly="0" labelOnly="1" fieldPosition="0">
        <references count="1">
          <reference field="8" count="1">
            <x v="18"/>
          </reference>
        </references>
      </pivotArea>
    </format>
    <format dxfId="327">
      <pivotArea dataOnly="0" labelOnly="1" fieldPosition="0">
        <references count="1">
          <reference field="8" count="1">
            <x v="18"/>
          </reference>
        </references>
      </pivotArea>
    </format>
    <format dxfId="326">
      <pivotArea dataOnly="0" labelOnly="1" fieldPosition="0">
        <references count="1">
          <reference field="8" count="1">
            <x v="21"/>
          </reference>
        </references>
      </pivotArea>
    </format>
    <format dxfId="325">
      <pivotArea dataOnly="0" labelOnly="1" fieldPosition="0">
        <references count="1">
          <reference field="8" count="1">
            <x v="21"/>
          </reference>
        </references>
      </pivotArea>
    </format>
    <format dxfId="324">
      <pivotArea dataOnly="0" labelOnly="1" fieldPosition="0">
        <references count="2">
          <reference field="8" count="1" selected="0">
            <x v="10"/>
          </reference>
          <reference field="9" count="1">
            <x v="12"/>
          </reference>
        </references>
      </pivotArea>
    </format>
    <format dxfId="323">
      <pivotArea dataOnly="0" labelOnly="1" fieldPosition="0">
        <references count="2">
          <reference field="8" count="1" selected="0">
            <x v="10"/>
          </reference>
          <reference field="9" count="1">
            <x v="39"/>
          </reference>
        </references>
      </pivotArea>
    </format>
    <format dxfId="322">
      <pivotArea dataOnly="0" labelOnly="1" fieldPosition="0">
        <references count="2">
          <reference field="8" count="1" selected="0">
            <x v="17"/>
          </reference>
          <reference field="9" count="1">
            <x v="35"/>
          </reference>
        </references>
      </pivotArea>
    </format>
    <format dxfId="321">
      <pivotArea dataOnly="0" labelOnly="1" fieldPosition="0">
        <references count="2">
          <reference field="8" count="1" selected="0">
            <x v="18"/>
          </reference>
          <reference field="9" count="1">
            <x v="33"/>
          </reference>
        </references>
      </pivotArea>
    </format>
    <format dxfId="320">
      <pivotArea dataOnly="0" labelOnly="1" fieldPosition="0">
        <references count="2">
          <reference field="8" count="1" selected="0">
            <x v="21"/>
          </reference>
          <reference field="9" count="1">
            <x v="21"/>
          </reference>
        </references>
      </pivotArea>
    </format>
    <format dxfId="319">
      <pivotArea dataOnly="0" labelOnly="1" fieldPosition="0">
        <references count="1">
          <reference field="8" count="1">
            <x v="23"/>
          </reference>
        </references>
      </pivotArea>
    </format>
    <format dxfId="318">
      <pivotArea dataOnly="0" labelOnly="1" fieldPosition="0">
        <references count="1">
          <reference field="8" count="1">
            <x v="23"/>
          </reference>
        </references>
      </pivotArea>
    </format>
    <format dxfId="317">
      <pivotArea dataOnly="0" labelOnly="1" fieldPosition="0">
        <references count="1">
          <reference field="8" count="1">
            <x v="25"/>
          </reference>
        </references>
      </pivotArea>
    </format>
    <format dxfId="316">
      <pivotArea dataOnly="0" labelOnly="1" fieldPosition="0">
        <references count="1">
          <reference field="8" count="1">
            <x v="25"/>
          </reference>
        </references>
      </pivotArea>
    </format>
    <format dxfId="315">
      <pivotArea dataOnly="0" labelOnly="1" fieldPosition="0">
        <references count="1">
          <reference field="8" count="1">
            <x v="29"/>
          </reference>
        </references>
      </pivotArea>
    </format>
    <format dxfId="314">
      <pivotArea dataOnly="0" labelOnly="1" fieldPosition="0">
        <references count="1">
          <reference field="8" count="1">
            <x v="29"/>
          </reference>
        </references>
      </pivotArea>
    </format>
    <format dxfId="313">
      <pivotArea dataOnly="0" labelOnly="1" fieldPosition="0">
        <references count="2">
          <reference field="8" count="1" selected="0">
            <x v="25"/>
          </reference>
          <reference field="9" count="1">
            <x v="9"/>
          </reference>
        </references>
      </pivotArea>
    </format>
    <format dxfId="312">
      <pivotArea dataOnly="0" labelOnly="1" fieldPosition="0">
        <references count="2">
          <reference field="8" count="1" selected="0">
            <x v="25"/>
          </reference>
          <reference field="9" count="1">
            <x v="63"/>
          </reference>
        </references>
      </pivotArea>
    </format>
    <format dxfId="311">
      <pivotArea dataOnly="0" labelOnly="1" fieldPosition="0">
        <references count="1">
          <reference field="8" count="1">
            <x v="31"/>
          </reference>
        </references>
      </pivotArea>
    </format>
    <format dxfId="310">
      <pivotArea dataOnly="0" labelOnly="1" fieldPosition="0">
        <references count="1">
          <reference field="8" count="1">
            <x v="31"/>
          </reference>
        </references>
      </pivotArea>
    </format>
    <format dxfId="309">
      <pivotArea dataOnly="0" labelOnly="1" fieldPosition="0">
        <references count="1">
          <reference field="8" count="1">
            <x v="32"/>
          </reference>
        </references>
      </pivotArea>
    </format>
    <format dxfId="308">
      <pivotArea dataOnly="0" labelOnly="1" fieldPosition="0">
        <references count="1">
          <reference field="8" count="1">
            <x v="32"/>
          </reference>
        </references>
      </pivotArea>
    </format>
    <format dxfId="307">
      <pivotArea dataOnly="0" labelOnly="1" fieldPosition="0">
        <references count="1">
          <reference field="8" count="1">
            <x v="33"/>
          </reference>
        </references>
      </pivotArea>
    </format>
    <format dxfId="306">
      <pivotArea dataOnly="0" labelOnly="1" fieldPosition="0">
        <references count="1">
          <reference field="8" count="1">
            <x v="33"/>
          </reference>
        </references>
      </pivotArea>
    </format>
    <format dxfId="305">
      <pivotArea dataOnly="0" labelOnly="1" fieldPosition="0">
        <references count="1">
          <reference field="8" count="1">
            <x v="34"/>
          </reference>
        </references>
      </pivotArea>
    </format>
    <format dxfId="304">
      <pivotArea dataOnly="0" labelOnly="1" fieldPosition="0">
        <references count="1">
          <reference field="8" count="1">
            <x v="34"/>
          </reference>
        </references>
      </pivotArea>
    </format>
    <format dxfId="303">
      <pivotArea dataOnly="0" labelOnly="1" fieldPosition="0">
        <references count="2">
          <reference field="8" count="1" selected="0">
            <x v="34"/>
          </reference>
          <reference field="9" count="1">
            <x v="52"/>
          </reference>
        </references>
      </pivotArea>
    </format>
    <format dxfId="302">
      <pivotArea dataOnly="0" labelOnly="1" fieldPosition="0">
        <references count="1">
          <reference field="8" count="1">
            <x v="36"/>
          </reference>
        </references>
      </pivotArea>
    </format>
    <format dxfId="301">
      <pivotArea dataOnly="0" labelOnly="1" fieldPosition="0">
        <references count="1">
          <reference field="8" count="1">
            <x v="36"/>
          </reference>
        </references>
      </pivotArea>
    </format>
    <format dxfId="300">
      <pivotArea dataOnly="0" labelOnly="1" fieldPosition="0">
        <references count="2">
          <reference field="8" count="1" selected="0">
            <x v="36"/>
          </reference>
          <reference field="9" count="1">
            <x v="63"/>
          </reference>
        </references>
      </pivotArea>
    </format>
    <format dxfId="299">
      <pivotArea dataOnly="0" labelOnly="1" fieldPosition="0">
        <references count="1">
          <reference field="8" count="1">
            <x v="37"/>
          </reference>
        </references>
      </pivotArea>
    </format>
    <format dxfId="298">
      <pivotArea dataOnly="0" labelOnly="1" fieldPosition="0">
        <references count="1">
          <reference field="8" count="1">
            <x v="37"/>
          </reference>
        </references>
      </pivotArea>
    </format>
    <format dxfId="297">
      <pivotArea dataOnly="0" labelOnly="1" fieldPosition="0">
        <references count="2">
          <reference field="8" count="1" selected="0">
            <x v="37"/>
          </reference>
          <reference field="9" count="1">
            <x v="15"/>
          </reference>
        </references>
      </pivotArea>
    </format>
    <format dxfId="296">
      <pivotArea dataOnly="0" labelOnly="1" fieldPosition="0">
        <references count="1">
          <reference field="8" count="1">
            <x v="38"/>
          </reference>
        </references>
      </pivotArea>
    </format>
    <format dxfId="295">
      <pivotArea dataOnly="0" labelOnly="1" fieldPosition="0">
        <references count="1">
          <reference field="8" count="1">
            <x v="38"/>
          </reference>
        </references>
      </pivotArea>
    </format>
    <format dxfId="294">
      <pivotArea dataOnly="0" labelOnly="1" fieldPosition="0">
        <references count="1">
          <reference field="8" count="1">
            <x v="40"/>
          </reference>
        </references>
      </pivotArea>
    </format>
    <format dxfId="293">
      <pivotArea dataOnly="0" labelOnly="1" fieldPosition="0">
        <references count="1">
          <reference field="8" count="1">
            <x v="40"/>
          </reference>
        </references>
      </pivotArea>
    </format>
    <format dxfId="292">
      <pivotArea dataOnly="0" labelOnly="1" fieldPosition="0">
        <references count="1">
          <reference field="8" count="1">
            <x v="42"/>
          </reference>
        </references>
      </pivotArea>
    </format>
    <format dxfId="291">
      <pivotArea dataOnly="0" labelOnly="1" fieldPosition="0">
        <references count="1">
          <reference field="8" count="1">
            <x v="44"/>
          </reference>
        </references>
      </pivotArea>
    </format>
    <format dxfId="290">
      <pivotArea dataOnly="0" labelOnly="1" fieldPosition="0">
        <references count="1">
          <reference field="8" count="1">
            <x v="49"/>
          </reference>
        </references>
      </pivotArea>
    </format>
    <format dxfId="289">
      <pivotArea dataOnly="0" labelOnly="1" fieldPosition="0">
        <references count="2">
          <reference field="8" count="1" selected="0">
            <x v="49"/>
          </reference>
          <reference field="9" count="1">
            <x v="74"/>
          </reference>
        </references>
      </pivotArea>
    </format>
    <format dxfId="288">
      <pivotArea dataOnly="0" labelOnly="1" fieldPosition="0">
        <references count="1">
          <reference field="8" count="1">
            <x v="50"/>
          </reference>
        </references>
      </pivotArea>
    </format>
    <format dxfId="287">
      <pivotArea dataOnly="0" labelOnly="1" fieldPosition="0">
        <references count="1">
          <reference field="8" count="1">
            <x v="51"/>
          </reference>
        </references>
      </pivotArea>
    </format>
    <format dxfId="286">
      <pivotArea dataOnly="0" labelOnly="1" fieldPosition="0">
        <references count="1">
          <reference field="8" count="1">
            <x v="53"/>
          </reference>
        </references>
      </pivotArea>
    </format>
    <format dxfId="285">
      <pivotArea dataOnly="0" labelOnly="1" fieldPosition="0">
        <references count="1">
          <reference field="8" count="1">
            <x v="52"/>
          </reference>
        </references>
      </pivotArea>
    </format>
    <format dxfId="284">
      <pivotArea dataOnly="0" labelOnly="1" fieldPosition="0">
        <references count="1">
          <reference field="8" count="1">
            <x v="54"/>
          </reference>
        </references>
      </pivotArea>
    </format>
    <format dxfId="283">
      <pivotArea dataOnly="0" labelOnly="1" fieldPosition="0">
        <references count="1">
          <reference field="8" count="1">
            <x v="55"/>
          </reference>
        </references>
      </pivotArea>
    </format>
    <format dxfId="282">
      <pivotArea dataOnly="0" labelOnly="1" fieldPosition="0">
        <references count="1">
          <reference field="8" count="1">
            <x v="56"/>
          </reference>
        </references>
      </pivotArea>
    </format>
    <format dxfId="281">
      <pivotArea dataOnly="0" labelOnly="1" outline="0" fieldPosition="0">
        <references count="1">
          <reference field="4294967294" count="6">
            <x v="0"/>
            <x v="1"/>
            <x v="2"/>
            <x v="3"/>
            <x v="4"/>
            <x v="5"/>
          </reference>
        </references>
      </pivotArea>
    </format>
    <format dxfId="280">
      <pivotArea field="8" type="button" dataOnly="0" labelOnly="1" outline="0" axis="axisRow" fieldPosition="0"/>
    </format>
    <format dxfId="279">
      <pivotArea field="8" type="button" dataOnly="0" labelOnly="1" outline="0" axis="axisRow" fieldPosition="0"/>
    </format>
    <format dxfId="278">
      <pivotArea field="8" type="button" dataOnly="0" labelOnly="1" outline="0" axis="axisRow" fieldPosition="0"/>
    </format>
    <format dxfId="277">
      <pivotArea field="8" type="button" dataOnly="0" labelOnly="1" outline="0" axis="axisRow" fieldPosition="0"/>
    </format>
    <format dxfId="276">
      <pivotArea field="8" type="button" dataOnly="0" labelOnly="1" outline="0" axis="axisRow" fieldPosition="0"/>
    </format>
    <format dxfId="275">
      <pivotArea dataOnly="0" labelOnly="1" outline="0" fieldPosition="0">
        <references count="1">
          <reference field="4294967294" count="6">
            <x v="0"/>
            <x v="1"/>
            <x v="2"/>
            <x v="3"/>
            <x v="4"/>
            <x v="5"/>
          </reference>
        </references>
      </pivotArea>
    </format>
    <format dxfId="274">
      <pivotArea field="8" type="button" dataOnly="0" labelOnly="1" outline="0" axis="axisRow" fieldPosition="0"/>
    </format>
    <format dxfId="273">
      <pivotArea dataOnly="0" labelOnly="1" outline="0" fieldPosition="0">
        <references count="1">
          <reference field="4294967294" count="6">
            <x v="0"/>
            <x v="1"/>
            <x v="2"/>
            <x v="3"/>
            <x v="4"/>
            <x v="5"/>
          </reference>
        </references>
      </pivotArea>
    </format>
    <format dxfId="272">
      <pivotArea field="8" type="button" dataOnly="0" labelOnly="1" outline="0" axis="axisRow" fieldPosition="0"/>
    </format>
    <format dxfId="271">
      <pivotArea dataOnly="0" labelOnly="1" outline="0" fieldPosition="0">
        <references count="1">
          <reference field="4294967294" count="6">
            <x v="0"/>
            <x v="1"/>
            <x v="2"/>
            <x v="3"/>
            <x v="4"/>
            <x v="5"/>
          </reference>
        </references>
      </pivotArea>
    </format>
    <format dxfId="270">
      <pivotArea collapsedLevelsAreSubtotals="1" fieldPosition="0">
        <references count="3">
          <reference field="4294967294" count="1" selected="0">
            <x v="6"/>
          </reference>
          <reference field="8" count="1" selected="0">
            <x v="0"/>
          </reference>
          <reference field="9" count="1">
            <x v="34"/>
          </reference>
        </references>
      </pivotArea>
    </format>
    <format dxfId="269">
      <pivotArea collapsedLevelsAreSubtotals="1" fieldPosition="0">
        <references count="3">
          <reference field="4294967294" count="1" selected="0">
            <x v="7"/>
          </reference>
          <reference field="8" count="1" selected="0">
            <x v="0"/>
          </reference>
          <reference field="9" count="1">
            <x v="34"/>
          </reference>
        </references>
      </pivotArea>
    </format>
    <format dxfId="268">
      <pivotArea dataOnly="0" labelOnly="1" outline="0" fieldPosition="0">
        <references count="1">
          <reference field="4294967294" count="1">
            <x v="6"/>
          </reference>
        </references>
      </pivotArea>
    </format>
    <format dxfId="267">
      <pivotArea dataOnly="0" labelOnly="1" outline="0" fieldPosition="0">
        <references count="1">
          <reference field="4294967294" count="1">
            <x v="6"/>
          </reference>
        </references>
      </pivotArea>
    </format>
    <format dxfId="266">
      <pivotArea dataOnly="0" labelOnly="1" outline="0" fieldPosition="0">
        <references count="1">
          <reference field="4294967294" count="1">
            <x v="7"/>
          </reference>
        </references>
      </pivotArea>
    </format>
    <format dxfId="265">
      <pivotArea collapsedLevelsAreSubtotals="1" fieldPosition="0">
        <references count="3">
          <reference field="4294967294" count="2" selected="0">
            <x v="6"/>
            <x v="7"/>
          </reference>
          <reference field="8" count="1" selected="0">
            <x v="0"/>
          </reference>
          <reference field="9" count="3">
            <x v="43"/>
            <x v="66"/>
            <x v="72"/>
          </reference>
        </references>
      </pivotArea>
    </format>
    <format dxfId="264">
      <pivotArea collapsedLevelsAreSubtotals="1" fieldPosition="0">
        <references count="2">
          <reference field="4294967294" count="2" selected="0">
            <x v="6"/>
            <x v="7"/>
          </reference>
          <reference field="8" count="1">
            <x v="3"/>
          </reference>
        </references>
      </pivotArea>
    </format>
    <format dxfId="263">
      <pivotArea collapsedLevelsAreSubtotals="1" fieldPosition="0">
        <references count="3">
          <reference field="4294967294" count="2" selected="0">
            <x v="6"/>
            <x v="7"/>
          </reference>
          <reference field="8" count="1" selected="0">
            <x v="3"/>
          </reference>
          <reference field="9" count="1">
            <x v="26"/>
          </reference>
        </references>
      </pivotArea>
    </format>
    <format dxfId="262">
      <pivotArea collapsedLevelsAreSubtotals="1" fieldPosition="0">
        <references count="2">
          <reference field="4294967294" count="2" selected="0">
            <x v="6"/>
            <x v="7"/>
          </reference>
          <reference field="8" count="1">
            <x v="4"/>
          </reference>
        </references>
      </pivotArea>
    </format>
    <format dxfId="261">
      <pivotArea collapsedLevelsAreSubtotals="1" fieldPosition="0">
        <references count="3">
          <reference field="4294967294" count="2" selected="0">
            <x v="6"/>
            <x v="7"/>
          </reference>
          <reference field="8" count="1" selected="0">
            <x v="4"/>
          </reference>
          <reference field="9" count="1">
            <x v="73"/>
          </reference>
        </references>
      </pivotArea>
    </format>
    <format dxfId="260">
      <pivotArea collapsedLevelsAreSubtotals="1" fieldPosition="0">
        <references count="2">
          <reference field="4294967294" count="2" selected="0">
            <x v="6"/>
            <x v="7"/>
          </reference>
          <reference field="8" count="1">
            <x v="5"/>
          </reference>
        </references>
      </pivotArea>
    </format>
    <format dxfId="259">
      <pivotArea collapsedLevelsAreSubtotals="1" fieldPosition="0">
        <references count="3">
          <reference field="4294967294" count="2" selected="0">
            <x v="6"/>
            <x v="7"/>
          </reference>
          <reference field="8" count="1" selected="0">
            <x v="5"/>
          </reference>
          <reference field="9" count="2">
            <x v="20"/>
            <x v="59"/>
          </reference>
        </references>
      </pivotArea>
    </format>
    <format dxfId="258">
      <pivotArea collapsedLevelsAreSubtotals="1" fieldPosition="0">
        <references count="2">
          <reference field="4294967294" count="2" selected="0">
            <x v="6"/>
            <x v="7"/>
          </reference>
          <reference field="8" count="1">
            <x v="7"/>
          </reference>
        </references>
      </pivotArea>
    </format>
    <format dxfId="257">
      <pivotArea collapsedLevelsAreSubtotals="1" fieldPosition="0">
        <references count="3">
          <reference field="4294967294" count="2" selected="0">
            <x v="6"/>
            <x v="7"/>
          </reference>
          <reference field="8" count="1" selected="0">
            <x v="7"/>
          </reference>
          <reference field="9" count="1">
            <x v="3"/>
          </reference>
        </references>
      </pivotArea>
    </format>
    <format dxfId="256">
      <pivotArea collapsedLevelsAreSubtotals="1" fieldPosition="0">
        <references count="2">
          <reference field="4294967294" count="2" selected="0">
            <x v="6"/>
            <x v="7"/>
          </reference>
          <reference field="8" count="1">
            <x v="8"/>
          </reference>
        </references>
      </pivotArea>
    </format>
    <format dxfId="255">
      <pivotArea collapsedLevelsAreSubtotals="1" fieldPosition="0">
        <references count="3">
          <reference field="4294967294" count="2" selected="0">
            <x v="6"/>
            <x v="7"/>
          </reference>
          <reference field="8" count="1" selected="0">
            <x v="8"/>
          </reference>
          <reference field="9" count="3">
            <x v="4"/>
            <x v="13"/>
            <x v="76"/>
          </reference>
        </references>
      </pivotArea>
    </format>
    <format dxfId="254">
      <pivotArea collapsedLevelsAreSubtotals="1" fieldPosition="0">
        <references count="2">
          <reference field="4294967294" count="2" selected="0">
            <x v="6"/>
            <x v="7"/>
          </reference>
          <reference field="8" count="1">
            <x v="9"/>
          </reference>
        </references>
      </pivotArea>
    </format>
    <format dxfId="253">
      <pivotArea collapsedLevelsAreSubtotals="1" fieldPosition="0">
        <references count="3">
          <reference field="4294967294" count="2" selected="0">
            <x v="6"/>
            <x v="7"/>
          </reference>
          <reference field="8" count="1" selected="0">
            <x v="9"/>
          </reference>
          <reference field="9" count="2">
            <x v="7"/>
            <x v="17"/>
          </reference>
        </references>
      </pivotArea>
    </format>
    <format dxfId="252">
      <pivotArea collapsedLevelsAreSubtotals="1" fieldPosition="0">
        <references count="2">
          <reference field="4294967294" count="2" selected="0">
            <x v="6"/>
            <x v="7"/>
          </reference>
          <reference field="8" count="1">
            <x v="10"/>
          </reference>
        </references>
      </pivotArea>
    </format>
    <format dxfId="251">
      <pivotArea collapsedLevelsAreSubtotals="1" fieldPosition="0">
        <references count="3">
          <reference field="4294967294" count="2" selected="0">
            <x v="6"/>
            <x v="7"/>
          </reference>
          <reference field="8" count="1" selected="0">
            <x v="10"/>
          </reference>
          <reference field="9" count="5">
            <x v="12"/>
            <x v="14"/>
            <x v="39"/>
            <x v="58"/>
            <x v="71"/>
          </reference>
        </references>
      </pivotArea>
    </format>
    <format dxfId="250">
      <pivotArea collapsedLevelsAreSubtotals="1" fieldPosition="0">
        <references count="2">
          <reference field="4294967294" count="2" selected="0">
            <x v="6"/>
            <x v="7"/>
          </reference>
          <reference field="8" count="1">
            <x v="11"/>
          </reference>
        </references>
      </pivotArea>
    </format>
    <format dxfId="249">
      <pivotArea collapsedLevelsAreSubtotals="1" fieldPosition="0">
        <references count="3">
          <reference field="4294967294" count="2" selected="0">
            <x v="6"/>
            <x v="7"/>
          </reference>
          <reference field="8" count="1" selected="0">
            <x v="11"/>
          </reference>
          <reference field="9" count="1">
            <x v="5"/>
          </reference>
        </references>
      </pivotArea>
    </format>
    <format dxfId="248">
      <pivotArea collapsedLevelsAreSubtotals="1" fieldPosition="0">
        <references count="2">
          <reference field="4294967294" count="2" selected="0">
            <x v="6"/>
            <x v="7"/>
          </reference>
          <reference field="8" count="1">
            <x v="15"/>
          </reference>
        </references>
      </pivotArea>
    </format>
    <format dxfId="247">
      <pivotArea collapsedLevelsAreSubtotals="1" fieldPosition="0">
        <references count="3">
          <reference field="4294967294" count="2" selected="0">
            <x v="6"/>
            <x v="7"/>
          </reference>
          <reference field="8" count="1" selected="0">
            <x v="15"/>
          </reference>
          <reference field="9" count="5">
            <x v="31"/>
            <x v="38"/>
            <x v="47"/>
            <x v="55"/>
            <x v="70"/>
          </reference>
        </references>
      </pivotArea>
    </format>
    <format dxfId="246">
      <pivotArea collapsedLevelsAreSubtotals="1" fieldPosition="0">
        <references count="2">
          <reference field="4294967294" count="2" selected="0">
            <x v="6"/>
            <x v="7"/>
          </reference>
          <reference field="8" count="1">
            <x v="16"/>
          </reference>
        </references>
      </pivotArea>
    </format>
    <format dxfId="245">
      <pivotArea collapsedLevelsAreSubtotals="1" fieldPosition="0">
        <references count="3">
          <reference field="4294967294" count="2" selected="0">
            <x v="6"/>
            <x v="7"/>
          </reference>
          <reference field="8" count="1" selected="0">
            <x v="16"/>
          </reference>
          <reference field="9" count="5">
            <x v="6"/>
            <x v="16"/>
            <x v="23"/>
            <x v="44"/>
            <x v="48"/>
          </reference>
        </references>
      </pivotArea>
    </format>
    <format dxfId="244">
      <pivotArea collapsedLevelsAreSubtotals="1" fieldPosition="0">
        <references count="2">
          <reference field="4294967294" count="2" selected="0">
            <x v="6"/>
            <x v="7"/>
          </reference>
          <reference field="8" count="1">
            <x v="17"/>
          </reference>
        </references>
      </pivotArea>
    </format>
    <format dxfId="243">
      <pivotArea collapsedLevelsAreSubtotals="1" fieldPosition="0">
        <references count="3">
          <reference field="4294967294" count="2" selected="0">
            <x v="6"/>
            <x v="7"/>
          </reference>
          <reference field="8" count="1" selected="0">
            <x v="17"/>
          </reference>
          <reference field="9" count="6">
            <x v="0"/>
            <x v="35"/>
            <x v="49"/>
            <x v="53"/>
            <x v="56"/>
            <x v="57"/>
          </reference>
        </references>
      </pivotArea>
    </format>
    <format dxfId="242">
      <pivotArea collapsedLevelsAreSubtotals="1" fieldPosition="0">
        <references count="2">
          <reference field="4294967294" count="2" selected="0">
            <x v="6"/>
            <x v="7"/>
          </reference>
          <reference field="8" count="1">
            <x v="18"/>
          </reference>
        </references>
      </pivotArea>
    </format>
    <format dxfId="241">
      <pivotArea collapsedLevelsAreSubtotals="1" fieldPosition="0">
        <references count="3">
          <reference field="4294967294" count="2" selected="0">
            <x v="6"/>
            <x v="7"/>
          </reference>
          <reference field="8" count="1" selected="0">
            <x v="18"/>
          </reference>
          <reference field="9" count="2">
            <x v="33"/>
            <x v="64"/>
          </reference>
        </references>
      </pivotArea>
    </format>
    <format dxfId="240">
      <pivotArea collapsedLevelsAreSubtotals="1" fieldPosition="0">
        <references count="2">
          <reference field="4294967294" count="2" selected="0">
            <x v="6"/>
            <x v="7"/>
          </reference>
          <reference field="8" count="1">
            <x v="21"/>
          </reference>
        </references>
      </pivotArea>
    </format>
    <format dxfId="239">
      <pivotArea collapsedLevelsAreSubtotals="1" fieldPosition="0">
        <references count="3">
          <reference field="4294967294" count="2" selected="0">
            <x v="6"/>
            <x v="7"/>
          </reference>
          <reference field="8" count="1" selected="0">
            <x v="21"/>
          </reference>
          <reference field="9" count="2">
            <x v="21"/>
            <x v="27"/>
          </reference>
        </references>
      </pivotArea>
    </format>
    <format dxfId="238">
      <pivotArea collapsedLevelsAreSubtotals="1" fieldPosition="0">
        <references count="2">
          <reference field="4294967294" count="2" selected="0">
            <x v="6"/>
            <x v="7"/>
          </reference>
          <reference field="8" count="1">
            <x v="23"/>
          </reference>
        </references>
      </pivotArea>
    </format>
    <format dxfId="237">
      <pivotArea collapsedLevelsAreSubtotals="1" fieldPosition="0">
        <references count="3">
          <reference field="4294967294" count="2" selected="0">
            <x v="6"/>
            <x v="7"/>
          </reference>
          <reference field="8" count="1" selected="0">
            <x v="23"/>
          </reference>
          <reference field="9" count="3">
            <x v="41"/>
            <x v="42"/>
            <x v="69"/>
          </reference>
        </references>
      </pivotArea>
    </format>
    <format dxfId="236">
      <pivotArea collapsedLevelsAreSubtotals="1" fieldPosition="0">
        <references count="2">
          <reference field="4294967294" count="2" selected="0">
            <x v="6"/>
            <x v="7"/>
          </reference>
          <reference field="8" count="1">
            <x v="25"/>
          </reference>
        </references>
      </pivotArea>
    </format>
    <format dxfId="235">
      <pivotArea collapsedLevelsAreSubtotals="1" fieldPosition="0">
        <references count="3">
          <reference field="4294967294" count="2" selected="0">
            <x v="6"/>
            <x v="7"/>
          </reference>
          <reference field="8" count="1" selected="0">
            <x v="25"/>
          </reference>
          <reference field="9" count="3">
            <x v="9"/>
            <x v="62"/>
            <x v="63"/>
          </reference>
        </references>
      </pivotArea>
    </format>
    <format dxfId="234">
      <pivotArea collapsedLevelsAreSubtotals="1" fieldPosition="0">
        <references count="2">
          <reference field="4294967294" count="2" selected="0">
            <x v="6"/>
            <x v="7"/>
          </reference>
          <reference field="8" count="1">
            <x v="29"/>
          </reference>
        </references>
      </pivotArea>
    </format>
    <format dxfId="233">
      <pivotArea collapsedLevelsAreSubtotals="1" fieldPosition="0">
        <references count="3">
          <reference field="4294967294" count="2" selected="0">
            <x v="6"/>
            <x v="7"/>
          </reference>
          <reference field="8" count="1" selected="0">
            <x v="29"/>
          </reference>
          <reference field="9" count="3">
            <x v="7"/>
            <x v="10"/>
            <x v="11"/>
          </reference>
        </references>
      </pivotArea>
    </format>
    <format dxfId="232">
      <pivotArea collapsedLevelsAreSubtotals="1" fieldPosition="0">
        <references count="2">
          <reference field="4294967294" count="2" selected="0">
            <x v="6"/>
            <x v="7"/>
          </reference>
          <reference field="8" count="1">
            <x v="31"/>
          </reference>
        </references>
      </pivotArea>
    </format>
    <format dxfId="231">
      <pivotArea collapsedLevelsAreSubtotals="1" fieldPosition="0">
        <references count="3">
          <reference field="4294967294" count="2" selected="0">
            <x v="6"/>
            <x v="7"/>
          </reference>
          <reference field="8" count="1" selected="0">
            <x v="31"/>
          </reference>
          <reference field="9" count="4">
            <x v="8"/>
            <x v="9"/>
            <x v="29"/>
            <x v="79"/>
          </reference>
        </references>
      </pivotArea>
    </format>
    <format dxfId="230">
      <pivotArea collapsedLevelsAreSubtotals="1" fieldPosition="0">
        <references count="2">
          <reference field="4294967294" count="2" selected="0">
            <x v="6"/>
            <x v="7"/>
          </reference>
          <reference field="8" count="1">
            <x v="32"/>
          </reference>
        </references>
      </pivotArea>
    </format>
    <format dxfId="229">
      <pivotArea collapsedLevelsAreSubtotals="1" fieldPosition="0">
        <references count="3">
          <reference field="4294967294" count="2" selected="0">
            <x v="6"/>
            <x v="7"/>
          </reference>
          <reference field="8" count="1" selected="0">
            <x v="32"/>
          </reference>
          <reference field="9" count="3">
            <x v="51"/>
            <x v="60"/>
            <x v="68"/>
          </reference>
        </references>
      </pivotArea>
    </format>
    <format dxfId="228">
      <pivotArea collapsedLevelsAreSubtotals="1" fieldPosition="0">
        <references count="2">
          <reference field="4294967294" count="2" selected="0">
            <x v="6"/>
            <x v="7"/>
          </reference>
          <reference field="8" count="1">
            <x v="33"/>
          </reference>
        </references>
      </pivotArea>
    </format>
    <format dxfId="227">
      <pivotArea collapsedLevelsAreSubtotals="1" fieldPosition="0">
        <references count="3">
          <reference field="4294967294" count="2" selected="0">
            <x v="6"/>
            <x v="7"/>
          </reference>
          <reference field="8" count="1" selected="0">
            <x v="33"/>
          </reference>
          <reference field="9" count="1">
            <x v="32"/>
          </reference>
        </references>
      </pivotArea>
    </format>
    <format dxfId="226">
      <pivotArea collapsedLevelsAreSubtotals="1" fieldPosition="0">
        <references count="2">
          <reference field="4294967294" count="2" selected="0">
            <x v="6"/>
            <x v="7"/>
          </reference>
          <reference field="8" count="1">
            <x v="34"/>
          </reference>
        </references>
      </pivotArea>
    </format>
    <format dxfId="225">
      <pivotArea collapsedLevelsAreSubtotals="1" fieldPosition="0">
        <references count="3">
          <reference field="4294967294" count="2" selected="0">
            <x v="6"/>
            <x v="7"/>
          </reference>
          <reference field="8" count="1" selected="0">
            <x v="34"/>
          </reference>
          <reference field="9" count="8">
            <x v="1"/>
            <x v="18"/>
            <x v="37"/>
            <x v="52"/>
            <x v="61"/>
            <x v="80"/>
            <x v="81"/>
            <x v="82"/>
          </reference>
        </references>
      </pivotArea>
    </format>
    <format dxfId="224">
      <pivotArea collapsedLevelsAreSubtotals="1" fieldPosition="0">
        <references count="2">
          <reference field="4294967294" count="2" selected="0">
            <x v="6"/>
            <x v="7"/>
          </reference>
          <reference field="8" count="1">
            <x v="36"/>
          </reference>
        </references>
      </pivotArea>
    </format>
    <format dxfId="223">
      <pivotArea collapsedLevelsAreSubtotals="1" fieldPosition="0">
        <references count="3">
          <reference field="4294967294" count="2" selected="0">
            <x v="6"/>
            <x v="7"/>
          </reference>
          <reference field="8" count="1" selected="0">
            <x v="36"/>
          </reference>
          <reference field="9" count="1">
            <x v="63"/>
          </reference>
        </references>
      </pivotArea>
    </format>
    <format dxfId="222">
      <pivotArea collapsedLevelsAreSubtotals="1" fieldPosition="0">
        <references count="2">
          <reference field="4294967294" count="2" selected="0">
            <x v="6"/>
            <x v="7"/>
          </reference>
          <reference field="8" count="1">
            <x v="37"/>
          </reference>
        </references>
      </pivotArea>
    </format>
    <format dxfId="221">
      <pivotArea collapsedLevelsAreSubtotals="1" fieldPosition="0">
        <references count="3">
          <reference field="4294967294" count="2" selected="0">
            <x v="6"/>
            <x v="7"/>
          </reference>
          <reference field="8" count="1" selected="0">
            <x v="37"/>
          </reference>
          <reference field="9" count="2">
            <x v="15"/>
            <x v="19"/>
          </reference>
        </references>
      </pivotArea>
    </format>
    <format dxfId="220">
      <pivotArea collapsedLevelsAreSubtotals="1" fieldPosition="0">
        <references count="2">
          <reference field="4294967294" count="2" selected="0">
            <x v="6"/>
            <x v="7"/>
          </reference>
          <reference field="8" count="1">
            <x v="38"/>
          </reference>
        </references>
      </pivotArea>
    </format>
    <format dxfId="219">
      <pivotArea collapsedLevelsAreSubtotals="1" fieldPosition="0">
        <references count="3">
          <reference field="4294967294" count="2" selected="0">
            <x v="6"/>
            <x v="7"/>
          </reference>
          <reference field="8" count="1" selected="0">
            <x v="38"/>
          </reference>
          <reference field="9" count="1">
            <x v="2"/>
          </reference>
        </references>
      </pivotArea>
    </format>
    <format dxfId="218">
      <pivotArea collapsedLevelsAreSubtotals="1" fieldPosition="0">
        <references count="2">
          <reference field="4294967294" count="2" selected="0">
            <x v="6"/>
            <x v="7"/>
          </reference>
          <reference field="8" count="1">
            <x v="40"/>
          </reference>
        </references>
      </pivotArea>
    </format>
    <format dxfId="217">
      <pivotArea collapsedLevelsAreSubtotals="1" fieldPosition="0">
        <references count="3">
          <reference field="4294967294" count="2" selected="0">
            <x v="6"/>
            <x v="7"/>
          </reference>
          <reference field="8" count="1" selected="0">
            <x v="40"/>
          </reference>
          <reference field="9" count="1">
            <x v="78"/>
          </reference>
        </references>
      </pivotArea>
    </format>
    <format dxfId="216">
      <pivotArea collapsedLevelsAreSubtotals="1" fieldPosition="0">
        <references count="2">
          <reference field="4294967294" count="2" selected="0">
            <x v="6"/>
            <x v="7"/>
          </reference>
          <reference field="8" count="1">
            <x v="42"/>
          </reference>
        </references>
      </pivotArea>
    </format>
    <format dxfId="215">
      <pivotArea collapsedLevelsAreSubtotals="1" fieldPosition="0">
        <references count="3">
          <reference field="4294967294" count="2" selected="0">
            <x v="6"/>
            <x v="7"/>
          </reference>
          <reference field="8" count="1" selected="0">
            <x v="42"/>
          </reference>
          <reference field="9" count="1">
            <x v="36"/>
          </reference>
        </references>
      </pivotArea>
    </format>
    <format dxfId="214">
      <pivotArea collapsedLevelsAreSubtotals="1" fieldPosition="0">
        <references count="2">
          <reference field="4294967294" count="2" selected="0">
            <x v="6"/>
            <x v="7"/>
          </reference>
          <reference field="8" count="1">
            <x v="44"/>
          </reference>
        </references>
      </pivotArea>
    </format>
    <format dxfId="213">
      <pivotArea collapsedLevelsAreSubtotals="1" fieldPosition="0">
        <references count="3">
          <reference field="4294967294" count="2" selected="0">
            <x v="6"/>
            <x v="7"/>
          </reference>
          <reference field="8" count="1" selected="0">
            <x v="44"/>
          </reference>
          <reference field="9" count="1">
            <x v="65"/>
          </reference>
        </references>
      </pivotArea>
    </format>
    <format dxfId="212">
      <pivotArea collapsedLevelsAreSubtotals="1" fieldPosition="0">
        <references count="2">
          <reference field="4294967294" count="2" selected="0">
            <x v="6"/>
            <x v="7"/>
          </reference>
          <reference field="8" count="1">
            <x v="49"/>
          </reference>
        </references>
      </pivotArea>
    </format>
    <format dxfId="211">
      <pivotArea collapsedLevelsAreSubtotals="1" fieldPosition="0">
        <references count="3">
          <reference field="4294967294" count="2" selected="0">
            <x v="6"/>
            <x v="7"/>
          </reference>
          <reference field="8" count="1" selected="0">
            <x v="49"/>
          </reference>
          <reference field="9" count="6">
            <x v="22"/>
            <x v="24"/>
            <x v="67"/>
            <x v="74"/>
            <x v="75"/>
            <x v="77"/>
          </reference>
        </references>
      </pivotArea>
    </format>
    <format dxfId="210">
      <pivotArea collapsedLevelsAreSubtotals="1" fieldPosition="0">
        <references count="2">
          <reference field="4294967294" count="2" selected="0">
            <x v="6"/>
            <x v="7"/>
          </reference>
          <reference field="8" count="1">
            <x v="50"/>
          </reference>
        </references>
      </pivotArea>
    </format>
    <format dxfId="209">
      <pivotArea collapsedLevelsAreSubtotals="1" fieldPosition="0">
        <references count="3">
          <reference field="4294967294" count="2" selected="0">
            <x v="6"/>
            <x v="7"/>
          </reference>
          <reference field="8" count="1" selected="0">
            <x v="50"/>
          </reference>
          <reference field="9" count="1">
            <x v="54"/>
          </reference>
        </references>
      </pivotArea>
    </format>
    <format dxfId="208">
      <pivotArea collapsedLevelsAreSubtotals="1" fieldPosition="0">
        <references count="2">
          <reference field="4294967294" count="2" selected="0">
            <x v="6"/>
            <x v="7"/>
          </reference>
          <reference field="8" count="1">
            <x v="51"/>
          </reference>
        </references>
      </pivotArea>
    </format>
    <format dxfId="207">
      <pivotArea collapsedLevelsAreSubtotals="1" fieldPosition="0">
        <references count="3">
          <reference field="4294967294" count="2" selected="0">
            <x v="6"/>
            <x v="7"/>
          </reference>
          <reference field="8" count="1" selected="0">
            <x v="51"/>
          </reference>
          <reference field="9" count="1">
            <x v="50"/>
          </reference>
        </references>
      </pivotArea>
    </format>
    <format dxfId="206">
      <pivotArea collapsedLevelsAreSubtotals="1" fieldPosition="0">
        <references count="2">
          <reference field="4294967294" count="2" selected="0">
            <x v="6"/>
            <x v="7"/>
          </reference>
          <reference field="8" count="1">
            <x v="52"/>
          </reference>
        </references>
      </pivotArea>
    </format>
    <format dxfId="205">
      <pivotArea collapsedLevelsAreSubtotals="1" fieldPosition="0">
        <references count="3">
          <reference field="4294967294" count="2" selected="0">
            <x v="6"/>
            <x v="7"/>
          </reference>
          <reference field="8" count="1" selected="0">
            <x v="52"/>
          </reference>
          <reference field="9" count="2">
            <x v="30"/>
            <x v="83"/>
          </reference>
        </references>
      </pivotArea>
    </format>
    <format dxfId="204">
      <pivotArea collapsedLevelsAreSubtotals="1" fieldPosition="0">
        <references count="2">
          <reference field="4294967294" count="2" selected="0">
            <x v="6"/>
            <x v="7"/>
          </reference>
          <reference field="8" count="1">
            <x v="53"/>
          </reference>
        </references>
      </pivotArea>
    </format>
    <format dxfId="203">
      <pivotArea collapsedLevelsAreSubtotals="1" fieldPosition="0">
        <references count="3">
          <reference field="4294967294" count="2" selected="0">
            <x v="6"/>
            <x v="7"/>
          </reference>
          <reference field="8" count="1" selected="0">
            <x v="53"/>
          </reference>
          <reference field="9" count="2">
            <x v="40"/>
            <x v="45"/>
          </reference>
        </references>
      </pivotArea>
    </format>
    <format dxfId="202">
      <pivotArea collapsedLevelsAreSubtotals="1" fieldPosition="0">
        <references count="2">
          <reference field="4294967294" count="2" selected="0">
            <x v="6"/>
            <x v="7"/>
          </reference>
          <reference field="8" count="1">
            <x v="54"/>
          </reference>
        </references>
      </pivotArea>
    </format>
    <format dxfId="201">
      <pivotArea collapsedLevelsAreSubtotals="1" fieldPosition="0">
        <references count="3">
          <reference field="4294967294" count="2" selected="0">
            <x v="6"/>
            <x v="7"/>
          </reference>
          <reference field="8" count="1" selected="0">
            <x v="54"/>
          </reference>
          <reference field="9" count="1">
            <x v="25"/>
          </reference>
        </references>
      </pivotArea>
    </format>
    <format dxfId="200">
      <pivotArea collapsedLevelsAreSubtotals="1" fieldPosition="0">
        <references count="2">
          <reference field="4294967294" count="2" selected="0">
            <x v="6"/>
            <x v="7"/>
          </reference>
          <reference field="8" count="1">
            <x v="55"/>
          </reference>
        </references>
      </pivotArea>
    </format>
    <format dxfId="199">
      <pivotArea collapsedLevelsAreSubtotals="1" fieldPosition="0">
        <references count="3">
          <reference field="4294967294" count="2" selected="0">
            <x v="6"/>
            <x v="7"/>
          </reference>
          <reference field="8" count="1" selected="0">
            <x v="55"/>
          </reference>
          <reference field="9" count="1">
            <x v="46"/>
          </reference>
        </references>
      </pivotArea>
    </format>
    <format dxfId="198">
      <pivotArea collapsedLevelsAreSubtotals="1" fieldPosition="0">
        <references count="2">
          <reference field="4294967294" count="2" selected="0">
            <x v="6"/>
            <x v="7"/>
          </reference>
          <reference field="8" count="1">
            <x v="56"/>
          </reference>
        </references>
      </pivotArea>
    </format>
    <format dxfId="197">
      <pivotArea collapsedLevelsAreSubtotals="1" fieldPosition="0">
        <references count="3">
          <reference field="4294967294" count="2" selected="0">
            <x v="6"/>
            <x v="7"/>
          </reference>
          <reference field="8" count="1" selected="0">
            <x v="56"/>
          </reference>
          <reference field="9" count="1">
            <x v="28"/>
          </reference>
        </references>
      </pivotArea>
    </format>
    <format dxfId="196">
      <pivotArea collapsedLevelsAreSubtotals="1" fieldPosition="0">
        <references count="1">
          <reference field="8" count="1">
            <x v="0"/>
          </reference>
        </references>
      </pivotArea>
    </format>
    <format dxfId="195">
      <pivotArea collapsedLevelsAreSubtotals="1" fieldPosition="0">
        <references count="2">
          <reference field="8" count="1" selected="0">
            <x v="0"/>
          </reference>
          <reference field="9" count="4">
            <x v="34"/>
            <x v="43"/>
            <x v="66"/>
            <x v="72"/>
          </reference>
        </references>
      </pivotArea>
    </format>
    <format dxfId="194">
      <pivotArea collapsedLevelsAreSubtotals="1" fieldPosition="0">
        <references count="1">
          <reference field="8" count="1">
            <x v="3"/>
          </reference>
        </references>
      </pivotArea>
    </format>
    <format dxfId="193">
      <pivotArea collapsedLevelsAreSubtotals="1" fieldPosition="0">
        <references count="2">
          <reference field="8" count="1" selected="0">
            <x v="3"/>
          </reference>
          <reference field="9" count="1">
            <x v="26"/>
          </reference>
        </references>
      </pivotArea>
    </format>
    <format dxfId="192">
      <pivotArea collapsedLevelsAreSubtotals="1" fieldPosition="0">
        <references count="1">
          <reference field="8" count="1">
            <x v="4"/>
          </reference>
        </references>
      </pivotArea>
    </format>
    <format dxfId="191">
      <pivotArea collapsedLevelsAreSubtotals="1" fieldPosition="0">
        <references count="2">
          <reference field="8" count="1" selected="0">
            <x v="4"/>
          </reference>
          <reference field="9" count="1">
            <x v="73"/>
          </reference>
        </references>
      </pivotArea>
    </format>
    <format dxfId="190">
      <pivotArea collapsedLevelsAreSubtotals="1" fieldPosition="0">
        <references count="1">
          <reference field="8" count="1">
            <x v="5"/>
          </reference>
        </references>
      </pivotArea>
    </format>
    <format dxfId="189">
      <pivotArea collapsedLevelsAreSubtotals="1" fieldPosition="0">
        <references count="2">
          <reference field="8" count="1" selected="0">
            <x v="5"/>
          </reference>
          <reference field="9" count="2">
            <x v="20"/>
            <x v="59"/>
          </reference>
        </references>
      </pivotArea>
    </format>
    <format dxfId="188">
      <pivotArea collapsedLevelsAreSubtotals="1" fieldPosition="0">
        <references count="1">
          <reference field="8" count="1">
            <x v="7"/>
          </reference>
        </references>
      </pivotArea>
    </format>
    <format dxfId="187">
      <pivotArea collapsedLevelsAreSubtotals="1" fieldPosition="0">
        <references count="2">
          <reference field="8" count="1" selected="0">
            <x v="7"/>
          </reference>
          <reference field="9" count="1">
            <x v="3"/>
          </reference>
        </references>
      </pivotArea>
    </format>
    <format dxfId="186">
      <pivotArea collapsedLevelsAreSubtotals="1" fieldPosition="0">
        <references count="1">
          <reference field="8" count="1">
            <x v="8"/>
          </reference>
        </references>
      </pivotArea>
    </format>
    <format dxfId="185">
      <pivotArea collapsedLevelsAreSubtotals="1" fieldPosition="0">
        <references count="2">
          <reference field="8" count="1" selected="0">
            <x v="8"/>
          </reference>
          <reference field="9" count="3">
            <x v="4"/>
            <x v="13"/>
            <x v="76"/>
          </reference>
        </references>
      </pivotArea>
    </format>
    <format dxfId="184">
      <pivotArea collapsedLevelsAreSubtotals="1" fieldPosition="0">
        <references count="1">
          <reference field="8" count="1">
            <x v="9"/>
          </reference>
        </references>
      </pivotArea>
    </format>
    <format dxfId="183">
      <pivotArea collapsedLevelsAreSubtotals="1" fieldPosition="0">
        <references count="2">
          <reference field="8" count="1" selected="0">
            <x v="9"/>
          </reference>
          <reference field="9" count="2">
            <x v="7"/>
            <x v="17"/>
          </reference>
        </references>
      </pivotArea>
    </format>
    <format dxfId="182">
      <pivotArea collapsedLevelsAreSubtotals="1" fieldPosition="0">
        <references count="1">
          <reference field="8" count="1">
            <x v="10"/>
          </reference>
        </references>
      </pivotArea>
    </format>
    <format dxfId="181">
      <pivotArea collapsedLevelsAreSubtotals="1" fieldPosition="0">
        <references count="2">
          <reference field="8" count="1" selected="0">
            <x v="10"/>
          </reference>
          <reference field="9" count="5">
            <x v="12"/>
            <x v="14"/>
            <x v="39"/>
            <x v="58"/>
            <x v="71"/>
          </reference>
        </references>
      </pivotArea>
    </format>
    <format dxfId="180">
      <pivotArea collapsedLevelsAreSubtotals="1" fieldPosition="0">
        <references count="1">
          <reference field="8" count="1">
            <x v="11"/>
          </reference>
        </references>
      </pivotArea>
    </format>
    <format dxfId="179">
      <pivotArea collapsedLevelsAreSubtotals="1" fieldPosition="0">
        <references count="2">
          <reference field="8" count="1" selected="0">
            <x v="11"/>
          </reference>
          <reference field="9" count="1">
            <x v="5"/>
          </reference>
        </references>
      </pivotArea>
    </format>
    <format dxfId="178">
      <pivotArea collapsedLevelsAreSubtotals="1" fieldPosition="0">
        <references count="1">
          <reference field="8" count="1">
            <x v="15"/>
          </reference>
        </references>
      </pivotArea>
    </format>
    <format dxfId="177">
      <pivotArea collapsedLevelsAreSubtotals="1" fieldPosition="0">
        <references count="2">
          <reference field="8" count="1" selected="0">
            <x v="15"/>
          </reference>
          <reference field="9" count="5">
            <x v="31"/>
            <x v="38"/>
            <x v="47"/>
            <x v="55"/>
            <x v="70"/>
          </reference>
        </references>
      </pivotArea>
    </format>
    <format dxfId="176">
      <pivotArea collapsedLevelsAreSubtotals="1" fieldPosition="0">
        <references count="1">
          <reference field="8" count="1">
            <x v="16"/>
          </reference>
        </references>
      </pivotArea>
    </format>
    <format dxfId="175">
      <pivotArea collapsedLevelsAreSubtotals="1" fieldPosition="0">
        <references count="2">
          <reference field="8" count="1" selected="0">
            <x v="16"/>
          </reference>
          <reference field="9" count="5">
            <x v="6"/>
            <x v="16"/>
            <x v="23"/>
            <x v="44"/>
            <x v="48"/>
          </reference>
        </references>
      </pivotArea>
    </format>
    <format dxfId="174">
      <pivotArea collapsedLevelsAreSubtotals="1" fieldPosition="0">
        <references count="1">
          <reference field="8" count="1">
            <x v="17"/>
          </reference>
        </references>
      </pivotArea>
    </format>
    <format dxfId="173">
      <pivotArea collapsedLevelsAreSubtotals="1" fieldPosition="0">
        <references count="2">
          <reference field="8" count="1" selected="0">
            <x v="17"/>
          </reference>
          <reference field="9" count="6">
            <x v="0"/>
            <x v="35"/>
            <x v="49"/>
            <x v="53"/>
            <x v="56"/>
            <x v="57"/>
          </reference>
        </references>
      </pivotArea>
    </format>
    <format dxfId="172">
      <pivotArea collapsedLevelsAreSubtotals="1" fieldPosition="0">
        <references count="1">
          <reference field="8" count="1">
            <x v="18"/>
          </reference>
        </references>
      </pivotArea>
    </format>
    <format dxfId="171">
      <pivotArea collapsedLevelsAreSubtotals="1" fieldPosition="0">
        <references count="2">
          <reference field="8" count="1" selected="0">
            <x v="18"/>
          </reference>
          <reference field="9" count="2">
            <x v="33"/>
            <x v="64"/>
          </reference>
        </references>
      </pivotArea>
    </format>
    <format dxfId="170">
      <pivotArea collapsedLevelsAreSubtotals="1" fieldPosition="0">
        <references count="1">
          <reference field="8" count="1">
            <x v="21"/>
          </reference>
        </references>
      </pivotArea>
    </format>
    <format dxfId="169">
      <pivotArea collapsedLevelsAreSubtotals="1" fieldPosition="0">
        <references count="2">
          <reference field="8" count="1" selected="0">
            <x v="21"/>
          </reference>
          <reference field="9" count="2">
            <x v="21"/>
            <x v="27"/>
          </reference>
        </references>
      </pivotArea>
    </format>
    <format dxfId="168">
      <pivotArea collapsedLevelsAreSubtotals="1" fieldPosition="0">
        <references count="1">
          <reference field="8" count="1">
            <x v="23"/>
          </reference>
        </references>
      </pivotArea>
    </format>
    <format dxfId="167">
      <pivotArea collapsedLevelsAreSubtotals="1" fieldPosition="0">
        <references count="2">
          <reference field="8" count="1" selected="0">
            <x v="23"/>
          </reference>
          <reference field="9" count="3">
            <x v="41"/>
            <x v="42"/>
            <x v="69"/>
          </reference>
        </references>
      </pivotArea>
    </format>
    <format dxfId="166">
      <pivotArea collapsedLevelsAreSubtotals="1" fieldPosition="0">
        <references count="1">
          <reference field="8" count="1">
            <x v="25"/>
          </reference>
        </references>
      </pivotArea>
    </format>
    <format dxfId="165">
      <pivotArea collapsedLevelsAreSubtotals="1" fieldPosition="0">
        <references count="2">
          <reference field="8" count="1" selected="0">
            <x v="25"/>
          </reference>
          <reference field="9" count="3">
            <x v="9"/>
            <x v="62"/>
            <x v="63"/>
          </reference>
        </references>
      </pivotArea>
    </format>
    <format dxfId="164">
      <pivotArea collapsedLevelsAreSubtotals="1" fieldPosition="0">
        <references count="1">
          <reference field="8" count="1">
            <x v="29"/>
          </reference>
        </references>
      </pivotArea>
    </format>
    <format dxfId="163">
      <pivotArea collapsedLevelsAreSubtotals="1" fieldPosition="0">
        <references count="2">
          <reference field="8" count="1" selected="0">
            <x v="29"/>
          </reference>
          <reference field="9" count="3">
            <x v="7"/>
            <x v="10"/>
            <x v="11"/>
          </reference>
        </references>
      </pivotArea>
    </format>
    <format dxfId="162">
      <pivotArea collapsedLevelsAreSubtotals="1" fieldPosition="0">
        <references count="1">
          <reference field="8" count="1">
            <x v="31"/>
          </reference>
        </references>
      </pivotArea>
    </format>
    <format dxfId="161">
      <pivotArea collapsedLevelsAreSubtotals="1" fieldPosition="0">
        <references count="2">
          <reference field="8" count="1" selected="0">
            <x v="31"/>
          </reference>
          <reference field="9" count="4">
            <x v="8"/>
            <x v="9"/>
            <x v="29"/>
            <x v="79"/>
          </reference>
        </references>
      </pivotArea>
    </format>
    <format dxfId="160">
      <pivotArea collapsedLevelsAreSubtotals="1" fieldPosition="0">
        <references count="1">
          <reference field="8" count="1">
            <x v="32"/>
          </reference>
        </references>
      </pivotArea>
    </format>
    <format dxfId="159">
      <pivotArea collapsedLevelsAreSubtotals="1" fieldPosition="0">
        <references count="2">
          <reference field="8" count="1" selected="0">
            <x v="32"/>
          </reference>
          <reference field="9" count="3">
            <x v="51"/>
            <x v="60"/>
            <x v="68"/>
          </reference>
        </references>
      </pivotArea>
    </format>
    <format dxfId="158">
      <pivotArea collapsedLevelsAreSubtotals="1" fieldPosition="0">
        <references count="1">
          <reference field="8" count="1">
            <x v="33"/>
          </reference>
        </references>
      </pivotArea>
    </format>
    <format dxfId="157">
      <pivotArea collapsedLevelsAreSubtotals="1" fieldPosition="0">
        <references count="2">
          <reference field="8" count="1" selected="0">
            <x v="33"/>
          </reference>
          <reference field="9" count="1">
            <x v="32"/>
          </reference>
        </references>
      </pivotArea>
    </format>
    <format dxfId="156">
      <pivotArea collapsedLevelsAreSubtotals="1" fieldPosition="0">
        <references count="1">
          <reference field="8" count="1">
            <x v="34"/>
          </reference>
        </references>
      </pivotArea>
    </format>
    <format dxfId="155">
      <pivotArea collapsedLevelsAreSubtotals="1" fieldPosition="0">
        <references count="2">
          <reference field="8" count="1" selected="0">
            <x v="34"/>
          </reference>
          <reference field="9" count="8">
            <x v="1"/>
            <x v="18"/>
            <x v="37"/>
            <x v="52"/>
            <x v="61"/>
            <x v="80"/>
            <x v="81"/>
            <x v="82"/>
          </reference>
        </references>
      </pivotArea>
    </format>
    <format dxfId="154">
      <pivotArea collapsedLevelsAreSubtotals="1" fieldPosition="0">
        <references count="1">
          <reference field="8" count="1">
            <x v="36"/>
          </reference>
        </references>
      </pivotArea>
    </format>
    <format dxfId="153">
      <pivotArea collapsedLevelsAreSubtotals="1" fieldPosition="0">
        <references count="2">
          <reference field="8" count="1" selected="0">
            <x v="36"/>
          </reference>
          <reference field="9" count="1">
            <x v="63"/>
          </reference>
        </references>
      </pivotArea>
    </format>
    <format dxfId="152">
      <pivotArea collapsedLevelsAreSubtotals="1" fieldPosition="0">
        <references count="1">
          <reference field="8" count="1">
            <x v="37"/>
          </reference>
        </references>
      </pivotArea>
    </format>
    <format dxfId="151">
      <pivotArea collapsedLevelsAreSubtotals="1" fieldPosition="0">
        <references count="2">
          <reference field="8" count="1" selected="0">
            <x v="37"/>
          </reference>
          <reference field="9" count="2">
            <x v="15"/>
            <x v="19"/>
          </reference>
        </references>
      </pivotArea>
    </format>
    <format dxfId="150">
      <pivotArea collapsedLevelsAreSubtotals="1" fieldPosition="0">
        <references count="1">
          <reference field="8" count="1">
            <x v="38"/>
          </reference>
        </references>
      </pivotArea>
    </format>
    <format dxfId="149">
      <pivotArea collapsedLevelsAreSubtotals="1" fieldPosition="0">
        <references count="2">
          <reference field="8" count="1" selected="0">
            <x v="38"/>
          </reference>
          <reference field="9" count="1">
            <x v="2"/>
          </reference>
        </references>
      </pivotArea>
    </format>
    <format dxfId="148">
      <pivotArea collapsedLevelsAreSubtotals="1" fieldPosition="0">
        <references count="1">
          <reference field="8" count="1">
            <x v="40"/>
          </reference>
        </references>
      </pivotArea>
    </format>
    <format dxfId="147">
      <pivotArea collapsedLevelsAreSubtotals="1" fieldPosition="0">
        <references count="2">
          <reference field="8" count="1" selected="0">
            <x v="40"/>
          </reference>
          <reference field="9" count="1">
            <x v="78"/>
          </reference>
        </references>
      </pivotArea>
    </format>
    <format dxfId="146">
      <pivotArea collapsedLevelsAreSubtotals="1" fieldPosition="0">
        <references count="1">
          <reference field="8" count="1">
            <x v="42"/>
          </reference>
        </references>
      </pivotArea>
    </format>
    <format dxfId="145">
      <pivotArea collapsedLevelsAreSubtotals="1" fieldPosition="0">
        <references count="2">
          <reference field="8" count="1" selected="0">
            <x v="42"/>
          </reference>
          <reference field="9" count="1">
            <x v="36"/>
          </reference>
        </references>
      </pivotArea>
    </format>
    <format dxfId="144">
      <pivotArea collapsedLevelsAreSubtotals="1" fieldPosition="0">
        <references count="1">
          <reference field="8" count="1">
            <x v="44"/>
          </reference>
        </references>
      </pivotArea>
    </format>
    <format dxfId="143">
      <pivotArea collapsedLevelsAreSubtotals="1" fieldPosition="0">
        <references count="2">
          <reference field="8" count="1" selected="0">
            <x v="44"/>
          </reference>
          <reference field="9" count="1">
            <x v="65"/>
          </reference>
        </references>
      </pivotArea>
    </format>
    <format dxfId="142">
      <pivotArea collapsedLevelsAreSubtotals="1" fieldPosition="0">
        <references count="1">
          <reference field="8" count="1">
            <x v="49"/>
          </reference>
        </references>
      </pivotArea>
    </format>
    <format dxfId="141">
      <pivotArea collapsedLevelsAreSubtotals="1" fieldPosition="0">
        <references count="2">
          <reference field="8" count="1" selected="0">
            <x v="49"/>
          </reference>
          <reference field="9" count="6">
            <x v="22"/>
            <x v="24"/>
            <x v="67"/>
            <x v="74"/>
            <x v="75"/>
            <x v="77"/>
          </reference>
        </references>
      </pivotArea>
    </format>
    <format dxfId="140">
      <pivotArea collapsedLevelsAreSubtotals="1" fieldPosition="0">
        <references count="1">
          <reference field="8" count="1">
            <x v="50"/>
          </reference>
        </references>
      </pivotArea>
    </format>
    <format dxfId="139">
      <pivotArea collapsedLevelsAreSubtotals="1" fieldPosition="0">
        <references count="2">
          <reference field="8" count="1" selected="0">
            <x v="50"/>
          </reference>
          <reference field="9" count="1">
            <x v="54"/>
          </reference>
        </references>
      </pivotArea>
    </format>
    <format dxfId="138">
      <pivotArea collapsedLevelsAreSubtotals="1" fieldPosition="0">
        <references count="1">
          <reference field="8" count="1">
            <x v="51"/>
          </reference>
        </references>
      </pivotArea>
    </format>
    <format dxfId="137">
      <pivotArea collapsedLevelsAreSubtotals="1" fieldPosition="0">
        <references count="2">
          <reference field="8" count="1" selected="0">
            <x v="51"/>
          </reference>
          <reference field="9" count="1">
            <x v="50"/>
          </reference>
        </references>
      </pivotArea>
    </format>
    <format dxfId="136">
      <pivotArea collapsedLevelsAreSubtotals="1" fieldPosition="0">
        <references count="1">
          <reference field="8" count="1">
            <x v="52"/>
          </reference>
        </references>
      </pivotArea>
    </format>
    <format dxfId="135">
      <pivotArea collapsedLevelsAreSubtotals="1" fieldPosition="0">
        <references count="2">
          <reference field="8" count="1" selected="0">
            <x v="52"/>
          </reference>
          <reference field="9" count="2">
            <x v="30"/>
            <x v="83"/>
          </reference>
        </references>
      </pivotArea>
    </format>
    <format dxfId="134">
      <pivotArea collapsedLevelsAreSubtotals="1" fieldPosition="0">
        <references count="1">
          <reference field="8" count="1">
            <x v="53"/>
          </reference>
        </references>
      </pivotArea>
    </format>
    <format dxfId="133">
      <pivotArea collapsedLevelsAreSubtotals="1" fieldPosition="0">
        <references count="2">
          <reference field="8" count="1" selected="0">
            <x v="53"/>
          </reference>
          <reference field="9" count="2">
            <x v="40"/>
            <x v="45"/>
          </reference>
        </references>
      </pivotArea>
    </format>
    <format dxfId="132">
      <pivotArea collapsedLevelsAreSubtotals="1" fieldPosition="0">
        <references count="1">
          <reference field="8" count="1">
            <x v="54"/>
          </reference>
        </references>
      </pivotArea>
    </format>
    <format dxfId="131">
      <pivotArea collapsedLevelsAreSubtotals="1" fieldPosition="0">
        <references count="2">
          <reference field="8" count="1" selected="0">
            <x v="54"/>
          </reference>
          <reference field="9" count="1">
            <x v="25"/>
          </reference>
        </references>
      </pivotArea>
    </format>
    <format dxfId="130">
      <pivotArea collapsedLevelsAreSubtotals="1" fieldPosition="0">
        <references count="1">
          <reference field="8" count="1">
            <x v="55"/>
          </reference>
        </references>
      </pivotArea>
    </format>
    <format dxfId="129">
      <pivotArea collapsedLevelsAreSubtotals="1" fieldPosition="0">
        <references count="2">
          <reference field="8" count="1" selected="0">
            <x v="55"/>
          </reference>
          <reference field="9" count="1">
            <x v="46"/>
          </reference>
        </references>
      </pivotArea>
    </format>
    <format dxfId="128">
      <pivotArea collapsedLevelsAreSubtotals="1" fieldPosition="0">
        <references count="1">
          <reference field="8" count="1">
            <x v="56"/>
          </reference>
        </references>
      </pivotArea>
    </format>
    <format dxfId="127">
      <pivotArea collapsedLevelsAreSubtotals="1" fieldPosition="0">
        <references count="2">
          <reference field="8" count="1" selected="0">
            <x v="56"/>
          </reference>
          <reference field="9" count="1">
            <x v="28"/>
          </reference>
        </references>
      </pivotArea>
    </format>
    <format dxfId="126">
      <pivotArea dataOnly="0" labelOnly="1" fieldPosition="0">
        <references count="1">
          <reference field="8" count="0"/>
        </references>
      </pivotArea>
    </format>
    <format dxfId="125">
      <pivotArea dataOnly="0" labelOnly="1" fieldPosition="0">
        <references count="2">
          <reference field="8" count="1" selected="0">
            <x v="0"/>
          </reference>
          <reference field="9" count="4">
            <x v="34"/>
            <x v="43"/>
            <x v="66"/>
            <x v="72"/>
          </reference>
        </references>
      </pivotArea>
    </format>
    <format dxfId="124">
      <pivotArea dataOnly="0" labelOnly="1" fieldPosition="0">
        <references count="2">
          <reference field="8" count="1" selected="0">
            <x v="3"/>
          </reference>
          <reference field="9" count="1">
            <x v="26"/>
          </reference>
        </references>
      </pivotArea>
    </format>
    <format dxfId="123">
      <pivotArea dataOnly="0" labelOnly="1" fieldPosition="0">
        <references count="2">
          <reference field="8" count="1" selected="0">
            <x v="4"/>
          </reference>
          <reference field="9" count="1">
            <x v="73"/>
          </reference>
        </references>
      </pivotArea>
    </format>
    <format dxfId="122">
      <pivotArea dataOnly="0" labelOnly="1" fieldPosition="0">
        <references count="2">
          <reference field="8" count="1" selected="0">
            <x v="5"/>
          </reference>
          <reference field="9" count="2">
            <x v="20"/>
            <x v="59"/>
          </reference>
        </references>
      </pivotArea>
    </format>
    <format dxfId="121">
      <pivotArea dataOnly="0" labelOnly="1" fieldPosition="0">
        <references count="2">
          <reference field="8" count="1" selected="0">
            <x v="7"/>
          </reference>
          <reference field="9" count="1">
            <x v="3"/>
          </reference>
        </references>
      </pivotArea>
    </format>
    <format dxfId="120">
      <pivotArea dataOnly="0" labelOnly="1" fieldPosition="0">
        <references count="2">
          <reference field="8" count="1" selected="0">
            <x v="8"/>
          </reference>
          <reference field="9" count="3">
            <x v="4"/>
            <x v="13"/>
            <x v="76"/>
          </reference>
        </references>
      </pivotArea>
    </format>
    <format dxfId="119">
      <pivotArea dataOnly="0" labelOnly="1" fieldPosition="0">
        <references count="2">
          <reference field="8" count="1" selected="0">
            <x v="9"/>
          </reference>
          <reference field="9" count="2">
            <x v="7"/>
            <x v="17"/>
          </reference>
        </references>
      </pivotArea>
    </format>
    <format dxfId="118">
      <pivotArea dataOnly="0" labelOnly="1" fieldPosition="0">
        <references count="2">
          <reference field="8" count="1" selected="0">
            <x v="10"/>
          </reference>
          <reference field="9" count="5">
            <x v="12"/>
            <x v="14"/>
            <x v="39"/>
            <x v="58"/>
            <x v="71"/>
          </reference>
        </references>
      </pivotArea>
    </format>
    <format dxfId="117">
      <pivotArea dataOnly="0" labelOnly="1" fieldPosition="0">
        <references count="2">
          <reference field="8" count="1" selected="0">
            <x v="11"/>
          </reference>
          <reference field="9" count="1">
            <x v="5"/>
          </reference>
        </references>
      </pivotArea>
    </format>
    <format dxfId="116">
      <pivotArea dataOnly="0" labelOnly="1" fieldPosition="0">
        <references count="2">
          <reference field="8" count="1" selected="0">
            <x v="15"/>
          </reference>
          <reference field="9" count="5">
            <x v="31"/>
            <x v="38"/>
            <x v="47"/>
            <x v="55"/>
            <x v="70"/>
          </reference>
        </references>
      </pivotArea>
    </format>
    <format dxfId="115">
      <pivotArea dataOnly="0" labelOnly="1" fieldPosition="0">
        <references count="2">
          <reference field="8" count="1" selected="0">
            <x v="16"/>
          </reference>
          <reference field="9" count="5">
            <x v="6"/>
            <x v="16"/>
            <x v="23"/>
            <x v="44"/>
            <x v="48"/>
          </reference>
        </references>
      </pivotArea>
    </format>
    <format dxfId="114">
      <pivotArea dataOnly="0" labelOnly="1" fieldPosition="0">
        <references count="2">
          <reference field="8" count="1" selected="0">
            <x v="17"/>
          </reference>
          <reference field="9" count="6">
            <x v="0"/>
            <x v="35"/>
            <x v="49"/>
            <x v="53"/>
            <x v="56"/>
            <x v="57"/>
          </reference>
        </references>
      </pivotArea>
    </format>
    <format dxfId="113">
      <pivotArea dataOnly="0" labelOnly="1" fieldPosition="0">
        <references count="2">
          <reference field="8" count="1" selected="0">
            <x v="18"/>
          </reference>
          <reference field="9" count="2">
            <x v="33"/>
            <x v="64"/>
          </reference>
        </references>
      </pivotArea>
    </format>
    <format dxfId="112">
      <pivotArea dataOnly="0" labelOnly="1" fieldPosition="0">
        <references count="2">
          <reference field="8" count="1" selected="0">
            <x v="21"/>
          </reference>
          <reference field="9" count="2">
            <x v="21"/>
            <x v="27"/>
          </reference>
        </references>
      </pivotArea>
    </format>
    <format dxfId="111">
      <pivotArea dataOnly="0" labelOnly="1" fieldPosition="0">
        <references count="2">
          <reference field="8" count="1" selected="0">
            <x v="23"/>
          </reference>
          <reference field="9" count="3">
            <x v="41"/>
            <x v="42"/>
            <x v="69"/>
          </reference>
        </references>
      </pivotArea>
    </format>
    <format dxfId="110">
      <pivotArea dataOnly="0" labelOnly="1" fieldPosition="0">
        <references count="2">
          <reference field="8" count="1" selected="0">
            <x v="25"/>
          </reference>
          <reference field="9" count="3">
            <x v="9"/>
            <x v="62"/>
            <x v="63"/>
          </reference>
        </references>
      </pivotArea>
    </format>
    <format dxfId="109">
      <pivotArea dataOnly="0" labelOnly="1" fieldPosition="0">
        <references count="2">
          <reference field="8" count="1" selected="0">
            <x v="29"/>
          </reference>
          <reference field="9" count="3">
            <x v="7"/>
            <x v="10"/>
            <x v="11"/>
          </reference>
        </references>
      </pivotArea>
    </format>
    <format dxfId="108">
      <pivotArea dataOnly="0" labelOnly="1" fieldPosition="0">
        <references count="2">
          <reference field="8" count="1" selected="0">
            <x v="31"/>
          </reference>
          <reference field="9" count="4">
            <x v="8"/>
            <x v="9"/>
            <x v="29"/>
            <x v="79"/>
          </reference>
        </references>
      </pivotArea>
    </format>
    <format dxfId="107">
      <pivotArea dataOnly="0" labelOnly="1" fieldPosition="0">
        <references count="2">
          <reference field="8" count="1" selected="0">
            <x v="32"/>
          </reference>
          <reference field="9" count="3">
            <x v="51"/>
            <x v="60"/>
            <x v="68"/>
          </reference>
        </references>
      </pivotArea>
    </format>
    <format dxfId="106">
      <pivotArea dataOnly="0" labelOnly="1" fieldPosition="0">
        <references count="2">
          <reference field="8" count="1" selected="0">
            <x v="33"/>
          </reference>
          <reference field="9" count="1">
            <x v="32"/>
          </reference>
        </references>
      </pivotArea>
    </format>
    <format dxfId="105">
      <pivotArea dataOnly="0" labelOnly="1" fieldPosition="0">
        <references count="2">
          <reference field="8" count="1" selected="0">
            <x v="34"/>
          </reference>
          <reference field="9" count="8">
            <x v="1"/>
            <x v="18"/>
            <x v="37"/>
            <x v="52"/>
            <x v="61"/>
            <x v="80"/>
            <x v="81"/>
            <x v="82"/>
          </reference>
        </references>
      </pivotArea>
    </format>
    <format dxfId="104">
      <pivotArea dataOnly="0" labelOnly="1" fieldPosition="0">
        <references count="2">
          <reference field="8" count="1" selected="0">
            <x v="36"/>
          </reference>
          <reference field="9" count="1">
            <x v="63"/>
          </reference>
        </references>
      </pivotArea>
    </format>
    <format dxfId="103">
      <pivotArea dataOnly="0" labelOnly="1" fieldPosition="0">
        <references count="2">
          <reference field="8" count="1" selected="0">
            <x v="37"/>
          </reference>
          <reference field="9" count="2">
            <x v="15"/>
            <x v="19"/>
          </reference>
        </references>
      </pivotArea>
    </format>
    <format dxfId="102">
      <pivotArea dataOnly="0" labelOnly="1" fieldPosition="0">
        <references count="2">
          <reference field="8" count="1" selected="0">
            <x v="38"/>
          </reference>
          <reference field="9" count="1">
            <x v="2"/>
          </reference>
        </references>
      </pivotArea>
    </format>
    <format dxfId="101">
      <pivotArea dataOnly="0" labelOnly="1" fieldPosition="0">
        <references count="2">
          <reference field="8" count="1" selected="0">
            <x v="40"/>
          </reference>
          <reference field="9" count="1">
            <x v="78"/>
          </reference>
        </references>
      </pivotArea>
    </format>
    <format dxfId="100">
      <pivotArea dataOnly="0" labelOnly="1" fieldPosition="0">
        <references count="2">
          <reference field="8" count="1" selected="0">
            <x v="42"/>
          </reference>
          <reference field="9" count="1">
            <x v="36"/>
          </reference>
        </references>
      </pivotArea>
    </format>
    <format dxfId="99">
      <pivotArea dataOnly="0" labelOnly="1" fieldPosition="0">
        <references count="2">
          <reference field="8" count="1" selected="0">
            <x v="44"/>
          </reference>
          <reference field="9" count="1">
            <x v="65"/>
          </reference>
        </references>
      </pivotArea>
    </format>
    <format dxfId="98">
      <pivotArea dataOnly="0" labelOnly="1" fieldPosition="0">
        <references count="2">
          <reference field="8" count="1" selected="0">
            <x v="49"/>
          </reference>
          <reference field="9" count="6">
            <x v="22"/>
            <x v="24"/>
            <x v="67"/>
            <x v="74"/>
            <x v="75"/>
            <x v="77"/>
          </reference>
        </references>
      </pivotArea>
    </format>
    <format dxfId="97">
      <pivotArea dataOnly="0" labelOnly="1" fieldPosition="0">
        <references count="2">
          <reference field="8" count="1" selected="0">
            <x v="50"/>
          </reference>
          <reference field="9" count="1">
            <x v="54"/>
          </reference>
        </references>
      </pivotArea>
    </format>
    <format dxfId="96">
      <pivotArea dataOnly="0" labelOnly="1" fieldPosition="0">
        <references count="2">
          <reference field="8" count="1" selected="0">
            <x v="51"/>
          </reference>
          <reference field="9" count="1">
            <x v="50"/>
          </reference>
        </references>
      </pivotArea>
    </format>
    <format dxfId="95">
      <pivotArea dataOnly="0" labelOnly="1" fieldPosition="0">
        <references count="2">
          <reference field="8" count="1" selected="0">
            <x v="52"/>
          </reference>
          <reference field="9" count="2">
            <x v="30"/>
            <x v="83"/>
          </reference>
        </references>
      </pivotArea>
    </format>
    <format dxfId="94">
      <pivotArea dataOnly="0" labelOnly="1" fieldPosition="0">
        <references count="2">
          <reference field="8" count="1" selected="0">
            <x v="53"/>
          </reference>
          <reference field="9" count="2">
            <x v="40"/>
            <x v="45"/>
          </reference>
        </references>
      </pivotArea>
    </format>
    <format dxfId="93">
      <pivotArea dataOnly="0" labelOnly="1" fieldPosition="0">
        <references count="2">
          <reference field="8" count="1" selected="0">
            <x v="54"/>
          </reference>
          <reference field="9" count="1">
            <x v="25"/>
          </reference>
        </references>
      </pivotArea>
    </format>
    <format dxfId="92">
      <pivotArea dataOnly="0" labelOnly="1" fieldPosition="0">
        <references count="2">
          <reference field="8" count="1" selected="0">
            <x v="55"/>
          </reference>
          <reference field="9" count="1">
            <x v="46"/>
          </reference>
        </references>
      </pivotArea>
    </format>
    <format dxfId="91">
      <pivotArea dataOnly="0" labelOnly="1" fieldPosition="0">
        <references count="2">
          <reference field="8" count="1" selected="0">
            <x v="56"/>
          </reference>
          <reference field="9" count="1">
            <x v="28"/>
          </reference>
        </references>
      </pivotArea>
    </format>
    <format dxfId="90">
      <pivotArea dataOnly="0" labelOnly="1" fieldPosition="0">
        <references count="2">
          <reference field="8" count="1" selected="0">
            <x v="0"/>
          </reference>
          <reference field="9" count="4">
            <x v="34"/>
            <x v="43"/>
            <x v="66"/>
            <x v="72"/>
          </reference>
        </references>
      </pivotArea>
    </format>
    <format dxfId="89">
      <pivotArea dataOnly="0" labelOnly="1" outline="0" fieldPosition="0">
        <references count="1">
          <reference field="4294967294" count="2">
            <x v="6"/>
            <x v="7"/>
          </reference>
        </references>
      </pivotArea>
    </format>
    <format dxfId="88">
      <pivotArea dataOnly="0" labelOnly="1" outline="0" fieldPosition="0">
        <references count="1">
          <reference field="4294967294" count="2">
            <x v="6"/>
            <x v="7"/>
          </reference>
        </references>
      </pivotArea>
    </format>
    <format dxfId="87">
      <pivotArea collapsedLevelsAreSubtotals="1" fieldPosition="0">
        <references count="2">
          <reference field="8" count="1" selected="0">
            <x v="0"/>
          </reference>
          <reference field="9" count="4">
            <x v="34"/>
            <x v="43"/>
            <x v="66"/>
            <x v="72"/>
          </reference>
        </references>
      </pivotArea>
    </format>
    <format dxfId="86">
      <pivotArea collapsedLevelsAreSubtotals="1" fieldPosition="0">
        <references count="1">
          <reference field="8" count="1">
            <x v="0"/>
          </reference>
        </references>
      </pivotArea>
    </format>
    <format dxfId="85">
      <pivotArea dataOnly="0" labelOnly="1" fieldPosition="0">
        <references count="1">
          <reference field="8" count="1">
            <x v="0"/>
          </reference>
        </references>
      </pivotArea>
    </format>
    <format dxfId="84">
      <pivotArea collapsedLevelsAreSubtotals="1" fieldPosition="0">
        <references count="1">
          <reference field="8" count="1">
            <x v="3"/>
          </reference>
        </references>
      </pivotArea>
    </format>
    <format dxfId="83">
      <pivotArea dataOnly="0" labelOnly="1" fieldPosition="0">
        <references count="1">
          <reference field="8" count="1">
            <x v="3"/>
          </reference>
        </references>
      </pivotArea>
    </format>
    <format dxfId="82">
      <pivotArea collapsedLevelsAreSubtotals="1" fieldPosition="0">
        <references count="1">
          <reference field="8" count="1">
            <x v="4"/>
          </reference>
        </references>
      </pivotArea>
    </format>
    <format dxfId="81">
      <pivotArea dataOnly="0" labelOnly="1" fieldPosition="0">
        <references count="1">
          <reference field="8" count="1">
            <x v="4"/>
          </reference>
        </references>
      </pivotArea>
    </format>
    <format dxfId="80">
      <pivotArea collapsedLevelsAreSubtotals="1" fieldPosition="0">
        <references count="1">
          <reference field="8" count="1">
            <x v="5"/>
          </reference>
        </references>
      </pivotArea>
    </format>
    <format dxfId="79">
      <pivotArea dataOnly="0" labelOnly="1" fieldPosition="0">
        <references count="1">
          <reference field="8" count="1">
            <x v="5"/>
          </reference>
        </references>
      </pivotArea>
    </format>
    <format dxfId="78">
      <pivotArea collapsedLevelsAreSubtotals="1" fieldPosition="0">
        <references count="1">
          <reference field="8" count="1">
            <x v="3"/>
          </reference>
        </references>
      </pivotArea>
    </format>
    <format dxfId="77">
      <pivotArea dataOnly="0" labelOnly="1" fieldPosition="0">
        <references count="1">
          <reference field="8" count="1">
            <x v="3"/>
          </reference>
        </references>
      </pivotArea>
    </format>
    <format dxfId="76">
      <pivotArea collapsedLevelsAreSubtotals="1" fieldPosition="0">
        <references count="1">
          <reference field="8" count="1">
            <x v="0"/>
          </reference>
        </references>
      </pivotArea>
    </format>
    <format dxfId="75">
      <pivotArea dataOnly="0" labelOnly="1" fieldPosition="0">
        <references count="1">
          <reference field="8" count="1">
            <x v="0"/>
          </reference>
        </references>
      </pivotArea>
    </format>
    <format dxfId="74">
      <pivotArea collapsedLevelsAreSubtotals="1" fieldPosition="0">
        <references count="1">
          <reference field="8" count="1">
            <x v="5"/>
          </reference>
        </references>
      </pivotArea>
    </format>
    <format dxfId="73">
      <pivotArea dataOnly="0" labelOnly="1" fieldPosition="0">
        <references count="1">
          <reference field="8" count="1">
            <x v="5"/>
          </reference>
        </references>
      </pivotArea>
    </format>
    <format dxfId="72">
      <pivotArea collapsedLevelsAreSubtotals="1" fieldPosition="0">
        <references count="1">
          <reference field="8" count="1">
            <x v="7"/>
          </reference>
        </references>
      </pivotArea>
    </format>
    <format dxfId="71">
      <pivotArea dataOnly="0" labelOnly="1" fieldPosition="0">
        <references count="1">
          <reference field="8" count="1">
            <x v="7"/>
          </reference>
        </references>
      </pivotArea>
    </format>
    <format dxfId="70">
      <pivotArea collapsedLevelsAreSubtotals="1" fieldPosition="0">
        <references count="1">
          <reference field="8" count="1">
            <x v="8"/>
          </reference>
        </references>
      </pivotArea>
    </format>
    <format dxfId="69">
      <pivotArea dataOnly="0" labelOnly="1" fieldPosition="0">
        <references count="1">
          <reference field="8" count="1">
            <x v="8"/>
          </reference>
        </references>
      </pivotArea>
    </format>
    <format dxfId="68">
      <pivotArea collapsedLevelsAreSubtotals="1" fieldPosition="0">
        <references count="1">
          <reference field="8" count="1">
            <x v="9"/>
          </reference>
        </references>
      </pivotArea>
    </format>
    <format dxfId="67">
      <pivotArea dataOnly="0" labelOnly="1" fieldPosition="0">
        <references count="1">
          <reference field="8" count="1">
            <x v="9"/>
          </reference>
        </references>
      </pivotArea>
    </format>
    <format dxfId="66">
      <pivotArea collapsedLevelsAreSubtotals="1" fieldPosition="0">
        <references count="1">
          <reference field="8" count="1">
            <x v="10"/>
          </reference>
        </references>
      </pivotArea>
    </format>
    <format dxfId="65">
      <pivotArea dataOnly="0" labelOnly="1" fieldPosition="0">
        <references count="1">
          <reference field="8" count="1">
            <x v="10"/>
          </reference>
        </references>
      </pivotArea>
    </format>
    <format dxfId="64">
      <pivotArea collapsedLevelsAreSubtotals="1" fieldPosition="0">
        <references count="1">
          <reference field="8" count="1">
            <x v="11"/>
          </reference>
        </references>
      </pivotArea>
    </format>
    <format dxfId="63">
      <pivotArea dataOnly="0" labelOnly="1" fieldPosition="0">
        <references count="1">
          <reference field="8" count="1">
            <x v="11"/>
          </reference>
        </references>
      </pivotArea>
    </format>
    <format dxfId="62">
      <pivotArea dataOnly="0" labelOnly="1" fieldPosition="0">
        <references count="1">
          <reference field="8" count="1">
            <x v="11"/>
          </reference>
        </references>
      </pivotArea>
    </format>
    <format dxfId="61">
      <pivotArea collapsedLevelsAreSubtotals="1" fieldPosition="0">
        <references count="1">
          <reference field="8" count="1">
            <x v="15"/>
          </reference>
        </references>
      </pivotArea>
    </format>
    <format dxfId="60">
      <pivotArea dataOnly="0" labelOnly="1" fieldPosition="0">
        <references count="1">
          <reference field="8" count="1">
            <x v="15"/>
          </reference>
        </references>
      </pivotArea>
    </format>
    <format dxfId="59">
      <pivotArea collapsedLevelsAreSubtotals="1" fieldPosition="0">
        <references count="1">
          <reference field="8" count="1">
            <x v="16"/>
          </reference>
        </references>
      </pivotArea>
    </format>
    <format dxfId="58">
      <pivotArea dataOnly="0" labelOnly="1" fieldPosition="0">
        <references count="1">
          <reference field="8" count="1">
            <x v="16"/>
          </reference>
        </references>
      </pivotArea>
    </format>
    <format dxfId="57">
      <pivotArea collapsedLevelsAreSubtotals="1" fieldPosition="0">
        <references count="1">
          <reference field="8" count="1">
            <x v="17"/>
          </reference>
        </references>
      </pivotArea>
    </format>
    <format dxfId="56">
      <pivotArea dataOnly="0" labelOnly="1" fieldPosition="0">
        <references count="1">
          <reference field="8" count="1">
            <x v="17"/>
          </reference>
        </references>
      </pivotArea>
    </format>
    <format dxfId="55">
      <pivotArea collapsedLevelsAreSubtotals="1" fieldPosition="0">
        <references count="1">
          <reference field="8" count="1">
            <x v="18"/>
          </reference>
        </references>
      </pivotArea>
    </format>
    <format dxfId="54">
      <pivotArea dataOnly="0" labelOnly="1" fieldPosition="0">
        <references count="1">
          <reference field="8" count="1">
            <x v="18"/>
          </reference>
        </references>
      </pivotArea>
    </format>
    <format dxfId="53">
      <pivotArea collapsedLevelsAreSubtotals="1" fieldPosition="0">
        <references count="1">
          <reference field="8" count="1">
            <x v="21"/>
          </reference>
        </references>
      </pivotArea>
    </format>
    <format dxfId="52">
      <pivotArea dataOnly="0" labelOnly="1" fieldPosition="0">
        <references count="1">
          <reference field="8" count="1">
            <x v="21"/>
          </reference>
        </references>
      </pivotArea>
    </format>
    <format dxfId="51">
      <pivotArea collapsedLevelsAreSubtotals="1" fieldPosition="0">
        <references count="1">
          <reference field="8" count="1">
            <x v="23"/>
          </reference>
        </references>
      </pivotArea>
    </format>
    <format dxfId="50">
      <pivotArea dataOnly="0" labelOnly="1" fieldPosition="0">
        <references count="1">
          <reference field="8" count="1">
            <x v="23"/>
          </reference>
        </references>
      </pivotArea>
    </format>
    <format dxfId="49">
      <pivotArea collapsedLevelsAreSubtotals="1" fieldPosition="0">
        <references count="1">
          <reference field="8" count="1">
            <x v="25"/>
          </reference>
        </references>
      </pivotArea>
    </format>
    <format dxfId="48">
      <pivotArea dataOnly="0" labelOnly="1" fieldPosition="0">
        <references count="1">
          <reference field="8" count="1">
            <x v="25"/>
          </reference>
        </references>
      </pivotArea>
    </format>
    <format dxfId="47">
      <pivotArea collapsedLevelsAreSubtotals="1" fieldPosition="0">
        <references count="1">
          <reference field="8" count="1">
            <x v="29"/>
          </reference>
        </references>
      </pivotArea>
    </format>
    <format dxfId="46">
      <pivotArea dataOnly="0" labelOnly="1" fieldPosition="0">
        <references count="1">
          <reference field="8" count="1">
            <x v="29"/>
          </reference>
        </references>
      </pivotArea>
    </format>
    <format dxfId="45">
      <pivotArea collapsedLevelsAreSubtotals="1" fieldPosition="0">
        <references count="1">
          <reference field="8" count="1">
            <x v="31"/>
          </reference>
        </references>
      </pivotArea>
    </format>
    <format dxfId="44">
      <pivotArea dataOnly="0" labelOnly="1" fieldPosition="0">
        <references count="1">
          <reference field="8" count="1">
            <x v="31"/>
          </reference>
        </references>
      </pivotArea>
    </format>
    <format dxfId="43">
      <pivotArea collapsedLevelsAreSubtotals="1" fieldPosition="0">
        <references count="1">
          <reference field="8" count="1">
            <x v="32"/>
          </reference>
        </references>
      </pivotArea>
    </format>
    <format dxfId="42">
      <pivotArea dataOnly="0" labelOnly="1" fieldPosition="0">
        <references count="1">
          <reference field="8" count="1">
            <x v="32"/>
          </reference>
        </references>
      </pivotArea>
    </format>
    <format dxfId="41">
      <pivotArea collapsedLevelsAreSubtotals="1" fieldPosition="0">
        <references count="1">
          <reference field="8" count="1">
            <x v="33"/>
          </reference>
        </references>
      </pivotArea>
    </format>
    <format dxfId="40">
      <pivotArea dataOnly="0" labelOnly="1" fieldPosition="0">
        <references count="1">
          <reference field="8" count="1">
            <x v="33"/>
          </reference>
        </references>
      </pivotArea>
    </format>
    <format dxfId="39">
      <pivotArea collapsedLevelsAreSubtotals="1" fieldPosition="0">
        <references count="1">
          <reference field="8" count="1">
            <x v="34"/>
          </reference>
        </references>
      </pivotArea>
    </format>
    <format dxfId="38">
      <pivotArea dataOnly="0" labelOnly="1" fieldPosition="0">
        <references count="1">
          <reference field="8" count="1">
            <x v="34"/>
          </reference>
        </references>
      </pivotArea>
    </format>
    <format dxfId="37">
      <pivotArea collapsedLevelsAreSubtotals="1" fieldPosition="0">
        <references count="1">
          <reference field="8" count="1">
            <x v="36"/>
          </reference>
        </references>
      </pivotArea>
    </format>
    <format dxfId="36">
      <pivotArea dataOnly="0" labelOnly="1" fieldPosition="0">
        <references count="1">
          <reference field="8" count="1">
            <x v="36"/>
          </reference>
        </references>
      </pivotArea>
    </format>
    <format dxfId="35">
      <pivotArea collapsedLevelsAreSubtotals="1" fieldPosition="0">
        <references count="1">
          <reference field="8" count="1">
            <x v="37"/>
          </reference>
        </references>
      </pivotArea>
    </format>
    <format dxfId="34">
      <pivotArea dataOnly="0" labelOnly="1" fieldPosition="0">
        <references count="1">
          <reference field="8" count="1">
            <x v="37"/>
          </reference>
        </references>
      </pivotArea>
    </format>
    <format dxfId="33">
      <pivotArea collapsedLevelsAreSubtotals="1" fieldPosition="0">
        <references count="1">
          <reference field="8" count="1">
            <x v="38"/>
          </reference>
        </references>
      </pivotArea>
    </format>
    <format dxfId="32">
      <pivotArea dataOnly="0" labelOnly="1" fieldPosition="0">
        <references count="1">
          <reference field="8" count="1">
            <x v="38"/>
          </reference>
        </references>
      </pivotArea>
    </format>
    <format dxfId="31">
      <pivotArea collapsedLevelsAreSubtotals="1" fieldPosition="0">
        <references count="1">
          <reference field="8" count="1">
            <x v="40"/>
          </reference>
        </references>
      </pivotArea>
    </format>
    <format dxfId="30">
      <pivotArea dataOnly="0" labelOnly="1" fieldPosition="0">
        <references count="1">
          <reference field="8" count="1">
            <x v="40"/>
          </reference>
        </references>
      </pivotArea>
    </format>
    <format dxfId="29">
      <pivotArea collapsedLevelsAreSubtotals="1" fieldPosition="0">
        <references count="1">
          <reference field="8" count="1">
            <x v="42"/>
          </reference>
        </references>
      </pivotArea>
    </format>
    <format dxfId="28">
      <pivotArea dataOnly="0" labelOnly="1" fieldPosition="0">
        <references count="1">
          <reference field="8" count="1">
            <x v="42"/>
          </reference>
        </references>
      </pivotArea>
    </format>
    <format dxfId="27">
      <pivotArea collapsedLevelsAreSubtotals="1" fieldPosition="0">
        <references count="1">
          <reference field="8" count="1">
            <x v="44"/>
          </reference>
        </references>
      </pivotArea>
    </format>
    <format dxfId="26">
      <pivotArea dataOnly="0" labelOnly="1" fieldPosition="0">
        <references count="1">
          <reference field="8" count="1">
            <x v="44"/>
          </reference>
        </references>
      </pivotArea>
    </format>
    <format dxfId="25">
      <pivotArea collapsedLevelsAreSubtotals="1" fieldPosition="0">
        <references count="1">
          <reference field="8" count="1">
            <x v="49"/>
          </reference>
        </references>
      </pivotArea>
    </format>
    <format dxfId="24">
      <pivotArea dataOnly="0" labelOnly="1" fieldPosition="0">
        <references count="1">
          <reference field="8" count="1">
            <x v="49"/>
          </reference>
        </references>
      </pivotArea>
    </format>
    <format dxfId="23">
      <pivotArea collapsedLevelsAreSubtotals="1" fieldPosition="0">
        <references count="1">
          <reference field="8" count="1">
            <x v="50"/>
          </reference>
        </references>
      </pivotArea>
    </format>
    <format dxfId="22">
      <pivotArea dataOnly="0" labelOnly="1" fieldPosition="0">
        <references count="1">
          <reference field="8" count="1">
            <x v="50"/>
          </reference>
        </references>
      </pivotArea>
    </format>
    <format dxfId="21">
      <pivotArea collapsedLevelsAreSubtotals="1" fieldPosition="0">
        <references count="1">
          <reference field="8" count="1">
            <x v="51"/>
          </reference>
        </references>
      </pivotArea>
    </format>
    <format dxfId="20">
      <pivotArea dataOnly="0" labelOnly="1" fieldPosition="0">
        <references count="1">
          <reference field="8" count="1">
            <x v="51"/>
          </reference>
        </references>
      </pivotArea>
    </format>
    <format dxfId="19">
      <pivotArea collapsedLevelsAreSubtotals="1" fieldPosition="0">
        <references count="1">
          <reference field="8" count="1">
            <x v="52"/>
          </reference>
        </references>
      </pivotArea>
    </format>
    <format dxfId="18">
      <pivotArea dataOnly="0" labelOnly="1" fieldPosition="0">
        <references count="1">
          <reference field="8" count="1">
            <x v="52"/>
          </reference>
        </references>
      </pivotArea>
    </format>
    <format dxfId="17">
      <pivotArea collapsedLevelsAreSubtotals="1" fieldPosition="0">
        <references count="1">
          <reference field="8" count="1">
            <x v="53"/>
          </reference>
        </references>
      </pivotArea>
    </format>
    <format dxfId="16">
      <pivotArea dataOnly="0" labelOnly="1" fieldPosition="0">
        <references count="1">
          <reference field="8" count="1">
            <x v="53"/>
          </reference>
        </references>
      </pivotArea>
    </format>
    <format dxfId="15">
      <pivotArea collapsedLevelsAreSubtotals="1" fieldPosition="0">
        <references count="1">
          <reference field="8" count="1">
            <x v="54"/>
          </reference>
        </references>
      </pivotArea>
    </format>
    <format dxfId="14">
      <pivotArea dataOnly="0" labelOnly="1" fieldPosition="0">
        <references count="1">
          <reference field="8" count="1">
            <x v="54"/>
          </reference>
        </references>
      </pivotArea>
    </format>
    <format dxfId="13">
      <pivotArea collapsedLevelsAreSubtotals="1" fieldPosition="0">
        <references count="1">
          <reference field="8" count="1">
            <x v="55"/>
          </reference>
        </references>
      </pivotArea>
    </format>
    <format dxfId="12">
      <pivotArea dataOnly="0" labelOnly="1" fieldPosition="0">
        <references count="1">
          <reference field="8" count="1">
            <x v="55"/>
          </reference>
        </references>
      </pivotArea>
    </format>
    <format dxfId="11">
      <pivotArea collapsedLevelsAreSubtotals="1" fieldPosition="0">
        <references count="1">
          <reference field="8" count="1">
            <x v="56"/>
          </reference>
        </references>
      </pivotArea>
    </format>
    <format dxfId="10">
      <pivotArea dataOnly="0" labelOnly="1" fieldPosition="0">
        <references count="1">
          <reference field="8" count="1">
            <x v="56"/>
          </reference>
        </references>
      </pivotArea>
    </format>
    <format dxfId="9">
      <pivotArea collapsedLevelsAreSubtotals="1" fieldPosition="0">
        <references count="1">
          <reference field="8" count="1">
            <x v="4"/>
          </reference>
        </references>
      </pivotArea>
    </format>
    <format dxfId="8">
      <pivotArea dataOnly="0" labelOnly="1" fieldPosition="0">
        <references count="1">
          <reference field="8" count="1">
            <x v="4"/>
          </reference>
        </references>
      </pivotArea>
    </format>
    <format dxfId="7">
      <pivotArea grandRow="1" outline="0" collapsedLevelsAreSubtotals="1" fieldPosition="0"/>
    </format>
    <format dxfId="6">
      <pivotArea dataOnly="0" labelOnly="1" grandRow="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9000000}" name="Tabla dinámica9" cacheId="8" applyNumberFormats="0" applyBorderFormats="0" applyFontFormats="0" applyPatternFormats="0" applyAlignmentFormats="0" applyWidthHeightFormats="1" dataCaption="Valores" updatedVersion="6" minRefreshableVersion="3" itemPrintTitles="1" createdVersion="4" indent="0" compact="0" compactData="0" multipleFieldFilters="0" chartFormat="2" rowHeaderCaption="Reevaluación">
  <location ref="C819:E822" firstHeaderRow="0" firstDataRow="1" firstDataCol="1" rowPageCount="5" colPageCount="1"/>
  <pivotFields count="295">
    <pivotField compact="0" outline="0" showAll="0"/>
    <pivotField compact="0" outline="0" showAll="0"/>
    <pivotField compact="0" outline="0" showAll="0"/>
    <pivotField axis="axisPage" compact="0" outline="0"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compact="0" outline="0" showAll="0"/>
    <pivotField compact="0" outline="0" showAll="0"/>
    <pivotField compact="0" outline="0" showAll="0"/>
    <pivotField axis="axisPage" compact="0" outline="0" multipleItemSelectionAllowed="1" showAll="0">
      <items count="19">
        <item m="1" x="15"/>
        <item m="1" x="16"/>
        <item x="6"/>
        <item m="1" x="17"/>
        <item x="8"/>
        <item x="9"/>
        <item x="2"/>
        <item x="1"/>
        <item x="7"/>
        <item m="1" x="14"/>
        <item m="1" x="13"/>
        <item x="0"/>
        <item x="4"/>
        <item x="5"/>
        <item x="11"/>
        <item x="3"/>
        <item x="12"/>
        <item x="10"/>
        <item t="default"/>
      </items>
    </pivotField>
    <pivotField compact="0" outline="0" showAll="0"/>
    <pivotField compact="0" outline="0" showAll="0"/>
    <pivotField compact="0" outline="0" showAll="0"/>
    <pivotField axis="axisPage" compact="0" outline="0" multipleItemSelectionAllowed="1" showAll="0">
      <items count="8">
        <item x="1"/>
        <item x="0"/>
        <item m="1" x="3"/>
        <item m="1" x="6"/>
        <item m="1" x="2"/>
        <item m="1" x="5"/>
        <item m="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name="Unidad Técnica" axis="axisPage" compact="0" outline="0"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numFmtId="3" outline="0" showAll="0"/>
    <pivotField compact="0" outline="0" showAll="0"/>
    <pivotField compact="0" numFmtId="3" outline="0" showAll="0"/>
    <pivotField compact="0" outline="0" showAll="0"/>
    <pivotField compact="0" numFmtId="3" outline="0" showAll="0"/>
    <pivotField compact="0" outline="0" showAll="0"/>
    <pivotField compact="0" numFmtId="3" outline="0" showAll="0"/>
    <pivotField compact="0" outline="0" showAll="0"/>
    <pivotField compact="0" numFmtId="3" outline="0" showAll="0"/>
    <pivotField compact="0" outline="0" showAll="0"/>
    <pivotField compact="0" numFmtId="3" outline="0" showAll="0"/>
    <pivotField compact="0" numFmtId="3"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outline="0" showAll="0"/>
    <pivotField compact="0" outline="0" showAll="0"/>
    <pivotField compact="0" numFmtId="3"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numFmtId="3"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4" outline="0" showAll="0"/>
    <pivotField compact="0" numFmtId="4" outline="0" showAll="0" defaultSubtotal="0"/>
    <pivotField compact="0" outline="0" showAll="0" defaultSubtotal="0"/>
    <pivotField compact="0" numFmtId="4" outline="0" showAll="0" defaultSubtotal="0"/>
    <pivotField compact="0" outline="0" showAll="0" defaultSubtotal="0"/>
    <pivotField compact="0" numFmtId="3" outline="0" showAll="0"/>
    <pivotField compact="0" numFmtId="4"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name="Unidad Financiera" axis="axisPage" compact="0" outline="0"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4" outline="0" showAll="0"/>
    <pivotField compact="0" outline="0" showAll="0"/>
    <pivotField name="Categoría" axis="axisRow" dataField="1" compact="0" outline="0" showAll="0">
      <items count="4">
        <item m="1"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70"/>
  </rowFields>
  <rowItems count="3">
    <i>
      <x v="1"/>
    </i>
    <i>
      <x v="2"/>
    </i>
    <i t="grand">
      <x/>
    </i>
  </rowItems>
  <colFields count="1">
    <field x="-2"/>
  </colFields>
  <colItems count="2">
    <i>
      <x/>
    </i>
    <i i="1">
      <x v="1"/>
    </i>
  </colItems>
  <pageFields count="5">
    <pageField fld="3" hier="-1"/>
    <pageField fld="7" hier="-1"/>
    <pageField fld="11" hier="-1"/>
    <pageField fld="100" hier="-1"/>
    <pageField fld="253" hier="-1"/>
  </pageFields>
  <dataFields count="2">
    <dataField name="N° de Proyectos" fld="270" subtotal="count" baseField="0" baseItem="0"/>
    <dataField name="%  del Total" fld="270" subtotal="count" showDataAs="percentOfTotal" baseField="249" baseItem="0" numFmtId="164"/>
  </dataFields>
  <formats count="6">
    <format dxfId="412">
      <pivotArea outline="0" collapsedLevelsAreSubtotals="1" fieldPosition="0"/>
    </format>
    <format dxfId="411">
      <pivotArea dataOnly="0" labelOnly="1" outline="0" fieldPosition="0">
        <references count="1">
          <reference field="4294967294" count="2">
            <x v="0"/>
            <x v="1"/>
          </reference>
        </references>
      </pivotArea>
    </format>
    <format dxfId="410">
      <pivotArea outline="0" collapsedLevelsAreSubtotals="1" fieldPosition="0"/>
    </format>
    <format dxfId="409">
      <pivotArea dataOnly="0" labelOnly="1" outline="0" fieldPosition="0">
        <references count="1">
          <reference field="4294967294" count="2">
            <x v="0"/>
            <x v="1"/>
          </reference>
        </references>
      </pivotArea>
    </format>
    <format dxfId="408">
      <pivotArea outline="0" collapsedLevelsAreSubtotals="1" fieldPosition="0">
        <references count="1">
          <reference field="4294967294" count="1" selected="0">
            <x v="1"/>
          </reference>
        </references>
      </pivotArea>
    </format>
    <format dxfId="407">
      <pivotArea dataOnly="0" labelOnly="1" outline="0" fieldPosition="0">
        <references count="1">
          <reference field="270" count="0"/>
        </references>
      </pivotArea>
    </format>
  </formats>
  <chartFormats count="3">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270" count="1" selected="0">
            <x v="1"/>
          </reference>
        </references>
      </pivotArea>
    </chartFormat>
  </chart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8" applyNumberFormats="0" applyBorderFormats="0" applyFontFormats="0" applyPatternFormats="0" applyAlignmentFormats="0" applyWidthHeightFormats="1" dataCaption="Valores" updatedVersion="6" minRefreshableVersion="3" rowGrandTotals="0" colGrandTotals="0" itemPrintTitles="1" createdVersion="4" indent="0" compact="0" compactData="0" multipleFieldFilters="0" rowHeaderCaption="Tipo - Subtipo de Proyectos">
  <location ref="C409:G460" firstHeaderRow="0" firstDataRow="1" firstDataCol="2" rowPageCount="1" colPageCount="1"/>
  <pivotFields count="295">
    <pivotField dataField="1" compact="0" outline="0" showAll="0" defaultSubtotal="0"/>
    <pivotField compact="0" outline="0" showAll="0" defaultSubtotal="0"/>
    <pivotField compact="0" outline="0" showAll="0" defaultSubtotal="0"/>
    <pivotField compact="0" outline="0" showAll="0" defaultSubtotal="0">
      <items count="34">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s>
    </pivotField>
    <pivotField compact="0" outline="0" showAll="0" defaultSubtotal="0"/>
    <pivotField compact="0" outline="0" showAll="0" defaultSubtotal="0"/>
    <pivotField compact="0" outline="0" showAll="0" defaultSubtotal="0"/>
    <pivotField compact="0" outline="0" showAll="0" defaultSubtotal="0">
      <items count="18">
        <item m="1" x="15"/>
        <item m="1" x="16"/>
        <item x="6"/>
        <item m="1" x="17"/>
        <item x="8"/>
        <item x="9"/>
        <item x="2"/>
        <item x="1"/>
        <item x="7"/>
        <item m="1" x="14"/>
        <item m="1" x="13"/>
        <item x="0"/>
        <item x="4"/>
        <item x="5"/>
        <item x="11"/>
        <item x="3"/>
        <item x="12"/>
        <item x="10"/>
      </items>
    </pivotField>
    <pivotField axis="axisRow" compact="0" outline="0" showAll="0" defaultSubtotal="0">
      <items count="57">
        <item x="15"/>
        <item m="1" x="36"/>
        <item m="1" x="51"/>
        <item x="11"/>
        <item x="0"/>
        <item x="28"/>
        <item m="1" x="45"/>
        <item x="25"/>
        <item x="18"/>
        <item x="2"/>
        <item x="1"/>
        <item x="27"/>
        <item m="1" x="52"/>
        <item m="1" x="54"/>
        <item m="1" x="44"/>
        <item x="6"/>
        <item x="9"/>
        <item x="4"/>
        <item x="10"/>
        <item m="1" x="34"/>
        <item m="1" x="47"/>
        <item x="8"/>
        <item m="1" x="48"/>
        <item x="5"/>
        <item m="1" x="43"/>
        <item x="19"/>
        <item m="1" x="46"/>
        <item m="1" x="56"/>
        <item m="1" x="55"/>
        <item x="20"/>
        <item m="1" x="53"/>
        <item x="23"/>
        <item x="14"/>
        <item x="16"/>
        <item x="7"/>
        <item m="1" x="42"/>
        <item m="1" x="37"/>
        <item x="17"/>
        <item x="30"/>
        <item m="1" x="41"/>
        <item x="22"/>
        <item m="1" x="38"/>
        <item x="29"/>
        <item m="1" x="40"/>
        <item x="21"/>
        <item m="1" x="39"/>
        <item m="1" x="35"/>
        <item m="1" x="50"/>
        <item m="1" x="49"/>
        <item x="3"/>
        <item x="24"/>
        <item x="33"/>
        <item x="12"/>
        <item x="13"/>
        <item x="26"/>
        <item x="31"/>
        <item x="32"/>
      </items>
    </pivotField>
    <pivotField compact="0" outline="0" showAll="0"/>
    <pivotField compact="0" outline="0" showAll="0" defaultSubtotal="0">
      <items count="12">
        <item m="1" x="6"/>
        <item m="1" x="10"/>
        <item m="1" x="9"/>
        <item m="1" x="11"/>
        <item m="1" x="4"/>
        <item m="1" x="7"/>
        <item m="1" x="5"/>
        <item x="0"/>
        <item x="1"/>
        <item m="1" x="8"/>
        <item x="3"/>
        <item x="2"/>
      </items>
    </pivotField>
    <pivotField compact="0" outline="0" showAll="0" defaultSubtotal="0">
      <items count="7">
        <item x="1"/>
        <item m="1" x="4"/>
        <item m="1" x="6"/>
        <item m="1" x="3"/>
        <item m="1" x="5"/>
        <item m="1" x="2"/>
        <item x="0"/>
      </items>
    </pivotField>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6">
        <item x="3"/>
        <item x="0"/>
        <item m="1" x="4"/>
        <item x="2"/>
        <item x="1"/>
        <item m="1" x="5"/>
      </items>
    </pivotField>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name="Unidad de medida (UM)" axis="axisRow" compact="0" outline="0" showAll="0" defaultSubtotal="0">
      <items count="19">
        <item x="5"/>
        <item m="1" x="15"/>
        <item m="1" x="13"/>
        <item x="2"/>
        <item x="1"/>
        <item m="1" x="16"/>
        <item x="0"/>
        <item x="6"/>
        <item m="1" x="14"/>
        <item m="1" x="18"/>
        <item x="7"/>
        <item x="11"/>
        <item m="1" x="17"/>
        <item m="1" x="12"/>
        <item x="4"/>
        <item x="8"/>
        <item x="3"/>
        <item x="9"/>
        <item x="10"/>
      </items>
    </pivotField>
    <pivotField compact="0" numFmtId="3" outline="0" showAll="0" defaultSubtotal="0"/>
    <pivotField dataField="1"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items count="3">
        <item x="1"/>
        <item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items count="345">
        <item m="1" x="155"/>
        <item x="46"/>
        <item x="111"/>
        <item m="1" x="340"/>
        <item m="1" x="326"/>
        <item m="1" x="183"/>
        <item m="1" x="189"/>
        <item x="66"/>
        <item x="62"/>
        <item x="41"/>
        <item x="10"/>
        <item x="16"/>
        <item x="126"/>
        <item x="77"/>
        <item m="1" x="179"/>
        <item m="1" x="255"/>
        <item m="1" x="258"/>
        <item m="1" x="212"/>
        <item m="1" x="318"/>
        <item x="4"/>
        <item x="25"/>
        <item m="1" x="257"/>
        <item x="70"/>
        <item x="24"/>
        <item x="79"/>
        <item m="1" x="205"/>
        <item m="1" x="242"/>
        <item m="1" x="252"/>
        <item x="106"/>
        <item x="133"/>
        <item x="72"/>
        <item x="0"/>
        <item m="1" x="304"/>
        <item x="35"/>
        <item m="1" x="185"/>
        <item m="1" x="224"/>
        <item m="1" x="141"/>
        <item m="1" x="200"/>
        <item m="1" x="225"/>
        <item m="1" x="201"/>
        <item m="1" x="335"/>
        <item x="26"/>
        <item x="89"/>
        <item m="1" x="298"/>
        <item x="88"/>
        <item x="104"/>
        <item x="15"/>
        <item m="1" x="235"/>
        <item m="1" x="341"/>
        <item m="1" x="300"/>
        <item m="1" x="291"/>
        <item x="119"/>
        <item m="1" x="184"/>
        <item m="1" x="288"/>
        <item m="1" x="297"/>
        <item x="116"/>
        <item m="1" x="295"/>
        <item m="1" x="303"/>
        <item x="81"/>
        <item x="69"/>
        <item x="85"/>
        <item m="1" x="202"/>
        <item x="6"/>
        <item m="1" x="217"/>
        <item m="1" x="283"/>
        <item m="1" x="182"/>
        <item m="1" x="241"/>
        <item m="1" x="338"/>
        <item m="1" x="243"/>
        <item m="1" x="160"/>
        <item x="87"/>
        <item x="29"/>
        <item m="1" x="221"/>
        <item m="1" x="265"/>
        <item m="1" x="285"/>
        <item m="1" x="197"/>
        <item m="1" x="302"/>
        <item m="1" x="206"/>
        <item x="135"/>
        <item m="1" x="174"/>
        <item x="64"/>
        <item m="1" x="158"/>
        <item m="1" x="280"/>
        <item x="60"/>
        <item m="1" x="226"/>
        <item m="1" x="164"/>
        <item m="1" x="220"/>
        <item x="34"/>
        <item m="1" x="180"/>
        <item m="1" x="190"/>
        <item x="65"/>
        <item x="49"/>
        <item m="1" x="214"/>
        <item m="1" x="137"/>
        <item m="1" x="223"/>
        <item m="1" x="250"/>
        <item x="12"/>
        <item m="1" x="292"/>
        <item m="1" x="271"/>
        <item m="1" x="323"/>
        <item m="1" x="329"/>
        <item m="1" x="273"/>
        <item m="1" x="227"/>
        <item m="1" x="236"/>
        <item x="82"/>
        <item x="132"/>
        <item x="31"/>
        <item m="1" x="171"/>
        <item m="1" x="149"/>
        <item m="1" x="231"/>
        <item m="1" x="219"/>
        <item m="1" x="161"/>
        <item m="1" x="246"/>
        <item m="1" x="274"/>
        <item m="1" x="218"/>
        <item m="1" x="191"/>
        <item x="90"/>
        <item m="1" x="339"/>
        <item x="53"/>
        <item x="86"/>
        <item m="1" x="286"/>
        <item x="100"/>
        <item m="1" x="210"/>
        <item x="114"/>
        <item x="28"/>
        <item m="1" x="299"/>
        <item x="131"/>
        <item m="1" x="266"/>
        <item m="1" x="249"/>
        <item x="30"/>
        <item m="1" x="162"/>
        <item m="1" x="244"/>
        <item m="1" x="175"/>
        <item m="1" x="142"/>
        <item m="1" x="306"/>
        <item m="1" x="287"/>
        <item x="51"/>
        <item x="56"/>
        <item x="107"/>
        <item m="1" x="222"/>
        <item x="125"/>
        <item x="120"/>
        <item x="112"/>
        <item x="95"/>
        <item x="98"/>
        <item m="1" x="253"/>
        <item m="1" x="305"/>
        <item m="1" x="157"/>
        <item m="1" x="328"/>
        <item m="1" x="172"/>
        <item m="1" x="313"/>
        <item x="121"/>
        <item m="1" x="324"/>
        <item x="115"/>
        <item x="118"/>
        <item m="1" x="152"/>
        <item x="127"/>
        <item x="102"/>
        <item m="1" x="153"/>
        <item m="1" x="228"/>
        <item m="1" x="325"/>
        <item x="61"/>
        <item x="33"/>
        <item x="23"/>
        <item m="1" x="262"/>
        <item m="1" x="178"/>
        <item x="94"/>
        <item m="1" x="317"/>
        <item m="1" x="163"/>
        <item m="1" x="150"/>
        <item x="32"/>
        <item m="1" x="165"/>
        <item m="1" x="333"/>
        <item x="67"/>
        <item m="1" x="284"/>
        <item m="1" x="147"/>
        <item m="1" x="276"/>
        <item x="36"/>
        <item m="1" x="315"/>
        <item x="3"/>
        <item x="113"/>
        <item m="1" x="311"/>
        <item x="78"/>
        <item m="1" x="146"/>
        <item m="1" x="166"/>
        <item x="48"/>
        <item m="1" x="154"/>
        <item m="1" x="272"/>
        <item m="1" x="230"/>
        <item x="44"/>
        <item m="1" x="342"/>
        <item m="1" x="322"/>
        <item m="1" x="208"/>
        <item x="38"/>
        <item m="1" x="159"/>
        <item m="1" x="188"/>
        <item m="1" x="330"/>
        <item m="1" x="269"/>
        <item x="97"/>
        <item m="1" x="263"/>
        <item x="103"/>
        <item m="1" x="309"/>
        <item x="37"/>
        <item m="1" x="281"/>
        <item x="68"/>
        <item m="1" x="343"/>
        <item m="1" x="254"/>
        <item m="1" x="195"/>
        <item m="1" x="293"/>
        <item x="134"/>
        <item m="1" x="234"/>
        <item m="1" x="170"/>
        <item x="20"/>
        <item m="1" x="277"/>
        <item x="19"/>
        <item m="1" x="194"/>
        <item m="1" x="199"/>
        <item m="1" x="207"/>
        <item m="1" x="301"/>
        <item x="84"/>
        <item m="1" x="268"/>
        <item m="1" x="267"/>
        <item m="1" x="314"/>
        <item m="1" x="319"/>
        <item x="117"/>
        <item m="1" x="176"/>
        <item m="1" x="237"/>
        <item x="123"/>
        <item m="1" x="229"/>
        <item x="130"/>
        <item m="1" x="296"/>
        <item x="8"/>
        <item m="1" x="256"/>
        <item m="1" x="259"/>
        <item x="42"/>
        <item m="1" x="151"/>
        <item m="1" x="138"/>
        <item m="1" x="337"/>
        <item x="50"/>
        <item m="1" x="245"/>
        <item m="1" x="289"/>
        <item x="57"/>
        <item m="1" x="278"/>
        <item x="21"/>
        <item m="1" x="145"/>
        <item m="1" x="279"/>
        <item x="75"/>
        <item m="1" x="331"/>
        <item x="108"/>
        <item x="58"/>
        <item m="1" x="316"/>
        <item x="96"/>
        <item x="27"/>
        <item m="1" x="173"/>
        <item m="1" x="196"/>
        <item m="1" x="260"/>
        <item x="13"/>
        <item m="1" x="251"/>
        <item x="45"/>
        <item m="1" x="186"/>
        <item x="55"/>
        <item x="59"/>
        <item m="1" x="308"/>
        <item m="1" x="233"/>
        <item m="1" x="181"/>
        <item x="80"/>
        <item x="52"/>
        <item x="101"/>
        <item m="1" x="247"/>
        <item m="1" x="215"/>
        <item m="1" x="192"/>
        <item m="1" x="144"/>
        <item m="1" x="290"/>
        <item m="1" x="156"/>
        <item x="110"/>
        <item x="128"/>
        <item m="1" x="204"/>
        <item m="1" x="198"/>
        <item m="1" x="143"/>
        <item m="1" x="139"/>
        <item m="1" x="213"/>
        <item m="1" x="320"/>
        <item x="7"/>
        <item x="122"/>
        <item m="1" x="193"/>
        <item x="76"/>
        <item x="92"/>
        <item x="91"/>
        <item x="43"/>
        <item x="14"/>
        <item x="124"/>
        <item x="105"/>
        <item x="18"/>
        <item x="63"/>
        <item m="1" x="211"/>
        <item x="1"/>
        <item x="136"/>
        <item m="1" x="239"/>
        <item m="1" x="203"/>
        <item m="1" x="334"/>
        <item m="1" x="261"/>
        <item x="2"/>
        <item m="1" x="240"/>
        <item x="93"/>
        <item m="1" x="294"/>
        <item x="74"/>
        <item m="1" x="264"/>
        <item m="1" x="232"/>
        <item m="1" x="167"/>
        <item m="1" x="187"/>
        <item m="1" x="282"/>
        <item x="129"/>
        <item x="17"/>
        <item x="99"/>
        <item x="5"/>
        <item x="73"/>
        <item x="109"/>
        <item x="9"/>
        <item x="83"/>
        <item x="39"/>
        <item x="71"/>
        <item x="40"/>
        <item x="11"/>
        <item x="47"/>
        <item m="1" x="336"/>
        <item x="54"/>
        <item m="1" x="248"/>
        <item m="1" x="216"/>
        <item m="1" x="168"/>
        <item m="1" x="332"/>
        <item m="1" x="344"/>
        <item m="1" x="327"/>
        <item m="1" x="169"/>
        <item m="1" x="148"/>
        <item m="1" x="270"/>
        <item m="1" x="238"/>
        <item m="1" x="275"/>
        <item m="1" x="209"/>
        <item m="1" x="140"/>
        <item m="1" x="177"/>
        <item m="1" x="310"/>
        <item x="22"/>
        <item m="1" x="312"/>
        <item m="1" x="321"/>
        <item m="1" x="3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pivotField compact="0" numFmtId="3"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pivotField compact="0" outline="0" showAl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pivotField compact="0" numFmtId="3" outline="0" showAl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pivotField compact="0" numFmtId="4" outline="0" showAll="0" defaultSubtotal="0"/>
    <pivotField compact="0" numFmtId="4" outline="0" showAll="0" defaultSubtotal="0"/>
    <pivotField compact="0" outline="0" showAll="0" defaultSubtotal="0"/>
    <pivotField compact="0" numFmtId="4" outline="0" showAll="0" defaultSubtotal="0"/>
    <pivotField compact="0" outline="0" showAll="0" defaultSubtotal="0"/>
    <pivotField compact="0" numFmtId="3" outline="0" showAll="0"/>
    <pivotField dataField="1" compact="0" numFmtId="4"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items count="94">
        <item x="34"/>
        <item x="22"/>
        <item x="29"/>
        <item x="3"/>
        <item x="14"/>
        <item m="1" x="69"/>
        <item x="0"/>
        <item x="37"/>
        <item x="47"/>
        <item m="1" x="81"/>
        <item x="19"/>
        <item m="1" x="59"/>
        <item x="15"/>
        <item x="44"/>
        <item x="26"/>
        <item x="21"/>
        <item x="27"/>
        <item x="16"/>
        <item x="10"/>
        <item x="6"/>
        <item x="7"/>
        <item x="2"/>
        <item x="20"/>
        <item x="12"/>
        <item x="24"/>
        <item x="9"/>
        <item x="8"/>
        <item x="23"/>
        <item m="1" x="76"/>
        <item m="1" x="71"/>
        <item m="1" x="66"/>
        <item m="1" x="91"/>
        <item m="1" x="93"/>
        <item m="1" x="73"/>
        <item x="13"/>
        <item m="1" x="60"/>
        <item m="1" x="79"/>
        <item m="1" x="62"/>
        <item m="1" x="64"/>
        <item m="1" x="53"/>
        <item m="1" x="77"/>
        <item m="1" x="82"/>
        <item m="1" x="52"/>
        <item m="1" x="84"/>
        <item x="42"/>
        <item m="1" x="78"/>
        <item x="5"/>
        <item m="1" x="80"/>
        <item x="32"/>
        <item m="1" x="85"/>
        <item m="1" x="75"/>
        <item m="1" x="57"/>
        <item m="1" x="67"/>
        <item m="1" x="90"/>
        <item m="1" x="68"/>
        <item m="1" x="54"/>
        <item x="1"/>
        <item x="17"/>
        <item m="1" x="50"/>
        <item m="1" x="49"/>
        <item x="48"/>
        <item m="1" x="61"/>
        <item x="31"/>
        <item m="1" x="86"/>
        <item m="1" x="65"/>
        <item m="1" x="55"/>
        <item m="1" x="58"/>
        <item m="1" x="74"/>
        <item x="45"/>
        <item x="11"/>
        <item x="35"/>
        <item x="4"/>
        <item x="30"/>
        <item x="41"/>
        <item x="18"/>
        <item x="33"/>
        <item x="46"/>
        <item x="39"/>
        <item x="28"/>
        <item x="40"/>
        <item x="36"/>
        <item x="38"/>
        <item m="1" x="89"/>
        <item x="25"/>
        <item m="1" x="70"/>
        <item m="1" x="63"/>
        <item m="1" x="56"/>
        <item m="1" x="88"/>
        <item m="1" x="92"/>
        <item m="1" x="87"/>
        <item m="1" x="51"/>
        <item m="1" x="72"/>
        <item m="1" x="83"/>
        <item x="4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pivotField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8"/>
    <field x="82"/>
  </rowFields>
  <rowItems count="51">
    <i>
      <x/>
      <x v="4"/>
    </i>
    <i>
      <x v="3"/>
      <x v="4"/>
    </i>
    <i>
      <x v="4"/>
      <x v="6"/>
    </i>
    <i>
      <x v="5"/>
      <x v="3"/>
    </i>
    <i>
      <x v="7"/>
      <x v="18"/>
    </i>
    <i>
      <x v="8"/>
      <x v="4"/>
    </i>
    <i>
      <x v="9"/>
      <x v="4"/>
    </i>
    <i>
      <x v="10"/>
      <x v="4"/>
    </i>
    <i>
      <x v="11"/>
      <x v="4"/>
    </i>
    <i>
      <x v="15"/>
      <x v="3"/>
    </i>
    <i r="1">
      <x v="4"/>
    </i>
    <i>
      <x v="16"/>
      <x v="4"/>
    </i>
    <i>
      <x v="17"/>
      <x v="3"/>
    </i>
    <i r="1">
      <x v="4"/>
    </i>
    <i>
      <x v="18"/>
      <x v="3"/>
    </i>
    <i r="1">
      <x v="14"/>
    </i>
    <i r="1">
      <x v="16"/>
    </i>
    <i>
      <x v="21"/>
      <x v="4"/>
    </i>
    <i>
      <x v="23"/>
      <x v="4"/>
    </i>
    <i>
      <x v="25"/>
      <x/>
    </i>
    <i r="1">
      <x v="7"/>
    </i>
    <i>
      <x v="29"/>
      <x v="4"/>
    </i>
    <i>
      <x v="31"/>
      <x/>
    </i>
    <i r="1">
      <x v="3"/>
    </i>
    <i r="1">
      <x v="11"/>
    </i>
    <i r="1">
      <x v="15"/>
    </i>
    <i>
      <x v="32"/>
      <x v="14"/>
    </i>
    <i>
      <x v="33"/>
      <x v="4"/>
    </i>
    <i>
      <x v="34"/>
      <x v="3"/>
    </i>
    <i r="1">
      <x v="4"/>
    </i>
    <i r="1">
      <x v="10"/>
    </i>
    <i r="1">
      <x v="14"/>
    </i>
    <i>
      <x v="37"/>
      <x/>
    </i>
    <i r="1">
      <x v="4"/>
    </i>
    <i r="1">
      <x v="17"/>
    </i>
    <i>
      <x v="38"/>
      <x v="4"/>
    </i>
    <i>
      <x v="40"/>
      <x v="4"/>
    </i>
    <i r="1">
      <x v="10"/>
    </i>
    <i>
      <x v="42"/>
      <x v="15"/>
    </i>
    <i>
      <x v="44"/>
      <x v="3"/>
    </i>
    <i>
      <x v="49"/>
      <x v="3"/>
    </i>
    <i r="1">
      <x v="4"/>
    </i>
    <i r="1">
      <x v="10"/>
    </i>
    <i>
      <x v="50"/>
      <x v="3"/>
    </i>
    <i r="1">
      <x v="4"/>
    </i>
    <i>
      <x v="51"/>
      <x v="4"/>
    </i>
    <i>
      <x v="52"/>
      <x v="4"/>
    </i>
    <i>
      <x v="53"/>
      <x v="4"/>
    </i>
    <i>
      <x v="54"/>
      <x v="4"/>
    </i>
    <i>
      <x v="55"/>
      <x/>
    </i>
    <i>
      <x v="56"/>
      <x v="4"/>
    </i>
  </rowItems>
  <colFields count="1">
    <field x="-2"/>
  </colFields>
  <colItems count="3">
    <i>
      <x/>
    </i>
    <i i="1">
      <x v="1"/>
    </i>
    <i i="2">
      <x v="2"/>
    </i>
  </colItems>
  <pageFields count="1">
    <pageField fld="16" hier="-1"/>
  </pageFields>
  <dataFields count="3">
    <dataField name="N° de Proyectos" fld="0" subtotal="count" baseField="0" baseItem="0"/>
    <dataField name="Magnitud Real (Promedio)" fld="84" subtotal="average" baseField="78" baseItem="4" numFmtId="3"/>
    <dataField name="Costo Real Obra Civil por Magnitud (Promedio) M$/mag." fld="246" subtotal="average" baseField="82" baseItem="5" numFmtId="3"/>
  </dataFields>
  <formats count="52">
    <format dxfId="464">
      <pivotArea outline="0" collapsedLevelsAreSubtotals="1" fieldPosition="0"/>
    </format>
    <format dxfId="463">
      <pivotArea field="88" type="button" dataOnly="0" labelOnly="1" outline="0"/>
    </format>
    <format dxfId="462">
      <pivotArea type="topRight" dataOnly="0" labelOnly="1" outline="0" fieldPosition="0"/>
    </format>
    <format dxfId="461">
      <pivotArea dataOnly="0" labelOnly="1" grandCol="1" outline="0" fieldPosition="0"/>
    </format>
    <format dxfId="460">
      <pivotArea dataOnly="0" labelOnly="1" grandCol="1" outline="0" fieldPosition="0"/>
    </format>
    <format dxfId="459">
      <pivotArea type="origin" dataOnly="0" labelOnly="1" outline="0" fieldPosition="0"/>
    </format>
    <format dxfId="458">
      <pivotArea field="88" type="button" dataOnly="0" labelOnly="1" outline="0"/>
    </format>
    <format dxfId="457">
      <pivotArea type="all" dataOnly="0" outline="0" fieldPosition="0"/>
    </format>
    <format dxfId="456">
      <pivotArea type="topRight" dataOnly="0" labelOnly="1" outline="0" fieldPosition="0"/>
    </format>
    <format dxfId="455">
      <pivotArea dataOnly="0" labelOnly="1" grandCol="1" outline="0" fieldPosition="0"/>
    </format>
    <format dxfId="454">
      <pivotArea field="82" type="button" dataOnly="0" labelOnly="1" outline="0" axis="axisRow" fieldPosition="1"/>
    </format>
    <format dxfId="453">
      <pivotArea dataOnly="0" labelOnly="1" outline="0" fieldPosition="0">
        <references count="1">
          <reference field="4294967294" count="2">
            <x v="0"/>
            <x v="1"/>
          </reference>
        </references>
      </pivotArea>
    </format>
    <format dxfId="452">
      <pivotArea field="82" type="button" dataOnly="0" labelOnly="1" outline="0" axis="axisRow" fieldPosition="1"/>
    </format>
    <format dxfId="451">
      <pivotArea dataOnly="0" labelOnly="1" outline="0" fieldPosition="0">
        <references count="1">
          <reference field="4294967294" count="2">
            <x v="0"/>
            <x v="1"/>
          </reference>
        </references>
      </pivotArea>
    </format>
    <format dxfId="450">
      <pivotArea field="82" type="button" dataOnly="0" labelOnly="1" outline="0" axis="axisRow" fieldPosition="1"/>
    </format>
    <format dxfId="449">
      <pivotArea dataOnly="0" labelOnly="1" outline="0" fieldPosition="0">
        <references count="1">
          <reference field="4294967294" count="2">
            <x v="0"/>
            <x v="1"/>
          </reference>
        </references>
      </pivotArea>
    </format>
    <format dxfId="448">
      <pivotArea outline="0" collapsedLevelsAreSubtotals="1" fieldPosition="0"/>
    </format>
    <format dxfId="447">
      <pivotArea field="3" type="button" dataOnly="0" labelOnly="1" outline="0"/>
    </format>
    <format dxfId="446">
      <pivotArea field="7" type="button" dataOnly="0" labelOnly="1" outline="0"/>
    </format>
    <format dxfId="445">
      <pivotArea field="10" type="button" dataOnly="0" labelOnly="1" outline="0"/>
    </format>
    <format dxfId="444">
      <pivotArea field="16" type="button" dataOnly="0" labelOnly="1" outline="0" axis="axisPage" fieldPosition="0"/>
    </format>
    <format dxfId="443">
      <pivotArea dataOnly="0" labelOnly="1" outline="0" fieldPosition="0">
        <references count="1">
          <reference field="16" count="0"/>
        </references>
      </pivotArea>
    </format>
    <format dxfId="442">
      <pivotArea outline="0" collapsedLevelsAreSubtotals="1" fieldPosition="0"/>
    </format>
    <format dxfId="441">
      <pivotArea dataOnly="0" labelOnly="1" outline="0" fieldPosition="0">
        <references count="1">
          <reference field="4294967294" count="1">
            <x v="0"/>
          </reference>
        </references>
      </pivotArea>
    </format>
    <format dxfId="440">
      <pivotArea field="82" type="button" dataOnly="0" labelOnly="1" outline="0" axis="axisRow" fieldPosition="1"/>
    </format>
    <format dxfId="439">
      <pivotArea dataOnly="0" labelOnly="1" outline="0" fieldPosition="0">
        <references count="1">
          <reference field="4294967294" count="2">
            <x v="0"/>
            <x v="1"/>
          </reference>
        </references>
      </pivotArea>
    </format>
    <format dxfId="438">
      <pivotArea dataOnly="0" labelOnly="1" outline="0" fieldPosition="0">
        <references count="1">
          <reference field="8" count="1">
            <x v="11"/>
          </reference>
        </references>
      </pivotArea>
    </format>
    <format dxfId="437">
      <pivotArea dataOnly="0" labelOnly="1" outline="0" fieldPosition="0">
        <references count="1">
          <reference field="8" count="1">
            <x v="25"/>
          </reference>
        </references>
      </pivotArea>
    </format>
    <format dxfId="436">
      <pivotArea dataOnly="0" labelOnly="1" outline="0" fieldPosition="0">
        <references count="1">
          <reference field="82" count="0"/>
        </references>
      </pivotArea>
    </format>
    <format dxfId="435">
      <pivotArea dataOnly="0" labelOnly="1" outline="0" fieldPosition="0">
        <references count="1">
          <reference field="8" count="1">
            <x v="31"/>
          </reference>
        </references>
      </pivotArea>
    </format>
    <format dxfId="434">
      <pivotArea outline="0" collapsedLevelsAreSubtotals="1" fieldPosition="0">
        <references count="1">
          <reference field="4294967294" count="1" selected="0">
            <x v="1"/>
          </reference>
        </references>
      </pivotArea>
    </format>
    <format dxfId="433">
      <pivotArea field="16" type="button" dataOnly="0" labelOnly="1" outline="0" axis="axisPage" fieldPosition="0"/>
    </format>
    <format dxfId="432">
      <pivotArea dataOnly="0" labelOnly="1" outline="0" fieldPosition="0">
        <references count="1">
          <reference field="8" count="0"/>
        </references>
      </pivotArea>
    </format>
    <format dxfId="431">
      <pivotArea dataOnly="0" labelOnly="1" outline="0" fieldPosition="0">
        <references count="1">
          <reference field="82" count="0"/>
        </references>
      </pivotArea>
    </format>
    <format dxfId="430">
      <pivotArea dataOnly="0" outline="0" fieldPosition="0">
        <references count="1">
          <reference field="4294967294" count="1">
            <x v="0"/>
          </reference>
        </references>
      </pivotArea>
    </format>
    <format dxfId="429">
      <pivotArea dataOnly="0" outline="0" fieldPosition="0">
        <references count="1">
          <reference field="4294967294" count="1">
            <x v="1"/>
          </reference>
        </references>
      </pivotArea>
    </format>
    <format dxfId="428">
      <pivotArea field="8" type="button" dataOnly="0" labelOnly="1" outline="0" axis="axisRow" fieldPosition="0"/>
    </format>
    <format dxfId="427">
      <pivotArea field="8" type="button" dataOnly="0" labelOnly="1" outline="0" axis="axisRow" fieldPosition="0"/>
    </format>
    <format dxfId="426">
      <pivotArea dataOnly="0" labelOnly="1" outline="0" fieldPosition="0">
        <references count="1">
          <reference field="4294967294" count="2">
            <x v="0"/>
            <x v="1"/>
          </reference>
        </references>
      </pivotArea>
    </format>
    <format dxfId="425">
      <pivotArea dataOnly="0" labelOnly="1" outline="0" fieldPosition="0">
        <references count="1">
          <reference field="8" count="0"/>
        </references>
      </pivotArea>
    </format>
    <format dxfId="424">
      <pivotArea dataOnly="0" labelOnly="1" outline="0" fieldPosition="0">
        <references count="1">
          <reference field="8" count="1">
            <x v="35"/>
          </reference>
        </references>
      </pivotArea>
    </format>
    <format dxfId="423">
      <pivotArea dataOnly="0" labelOnly="1" outline="0" fieldPosition="0">
        <references count="1">
          <reference field="8" count="1">
            <x v="36"/>
          </reference>
        </references>
      </pivotArea>
    </format>
    <format dxfId="422">
      <pivotArea outline="0" fieldPosition="0">
        <references count="1">
          <reference field="4294967294" count="1" selected="0">
            <x v="2"/>
          </reference>
        </references>
      </pivotArea>
    </format>
    <format dxfId="421">
      <pivotArea dataOnly="0" labelOnly="1" outline="0" fieldPosition="0">
        <references count="1">
          <reference field="4294967294" count="1">
            <x v="2"/>
          </reference>
        </references>
      </pivotArea>
    </format>
    <format dxfId="420">
      <pivotArea outline="0" fieldPosition="0">
        <references count="1">
          <reference field="4294967294" count="1" selected="0">
            <x v="2"/>
          </reference>
        </references>
      </pivotArea>
    </format>
    <format dxfId="419">
      <pivotArea dataOnly="0" labelOnly="1" outline="0" fieldPosition="0">
        <references count="2">
          <reference field="8" count="1" selected="0">
            <x v="4"/>
          </reference>
          <reference field="82" count="1">
            <x v="5"/>
          </reference>
        </references>
      </pivotArea>
    </format>
    <format dxfId="418">
      <pivotArea dataOnly="0" labelOnly="1" outline="0" fieldPosition="0">
        <references count="2">
          <reference field="8" count="1" selected="0">
            <x v="4"/>
          </reference>
          <reference field="82" count="1">
            <x v="6"/>
          </reference>
        </references>
      </pivotArea>
    </format>
    <format dxfId="417">
      <pivotArea dataOnly="0" labelOnly="1" outline="0" fieldPosition="0">
        <references count="2">
          <reference field="8" count="1" selected="0">
            <x v="4"/>
          </reference>
          <reference field="82" count="1">
            <x v="7"/>
          </reference>
        </references>
      </pivotArea>
    </format>
    <format dxfId="416">
      <pivotArea dataOnly="0" labelOnly="1" outline="0" fieldPosition="0">
        <references count="2">
          <reference field="8" count="1" selected="0">
            <x v="25"/>
          </reference>
          <reference field="82" count="1">
            <x v="7"/>
          </reference>
        </references>
      </pivotArea>
    </format>
    <format dxfId="415">
      <pivotArea dataOnly="0" labelOnly="1" outline="0" fieldPosition="0">
        <references count="2">
          <reference field="8" count="1" selected="0">
            <x v="36"/>
          </reference>
          <reference field="82" count="1">
            <x v="6"/>
          </reference>
        </references>
      </pivotArea>
    </format>
    <format dxfId="414">
      <pivotArea dataOnly="0" labelOnly="1" outline="0" fieldPosition="0">
        <references count="2">
          <reference field="8" count="1" selected="0">
            <x v="25"/>
          </reference>
          <reference field="82" count="1">
            <x v="6"/>
          </reference>
        </references>
      </pivotArea>
    </format>
    <format dxfId="413">
      <pivotArea dataOnly="0" labelOnly="1" outline="0" fieldPosition="0">
        <references count="2">
          <reference field="8" count="1" selected="0">
            <x v="37"/>
          </reference>
          <reference field="82" count="1">
            <x v="17"/>
          </reference>
        </references>
      </pivotArea>
    </format>
  </formats>
  <chartFormats count="2">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 dinámica11" cacheId="8" applyNumberFormats="0" applyBorderFormats="0" applyFontFormats="0" applyPatternFormats="0" applyAlignmentFormats="0" applyWidthHeightFormats="1" dataCaption="Valores" grandTotalCaption="Total" updatedVersion="6" minRefreshableVersion="3" itemPrintTitles="1" createdVersion="4" indent="0" outline="1" outlineData="1" multipleFieldFilters="0" chartFormat="5" rowHeaderCaption="Categoría">
  <location ref="H733:J739" firstHeaderRow="0" firstDataRow="1" firstDataCol="1" rowPageCount="5" colPageCount="1"/>
  <pivotFields count="295">
    <pivotField showAll="0"/>
    <pivotField showAll="0"/>
    <pivotField showAll="0"/>
    <pivotField axis="axisPage"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showAll="0"/>
    <pivotField showAll="0"/>
    <pivotField showAll="0"/>
    <pivotField axis="axisPage" multipleItemSelectionAllowed="1" showAll="0">
      <items count="19">
        <item m="1" x="15"/>
        <item m="1" x="16"/>
        <item x="6"/>
        <item m="1" x="17"/>
        <item x="8"/>
        <item x="9"/>
        <item x="2"/>
        <item x="1"/>
        <item x="7"/>
        <item m="1" x="14"/>
        <item m="1" x="13"/>
        <item x="0"/>
        <item x="4"/>
        <item x="5"/>
        <item x="11"/>
        <item x="3"/>
        <item x="12"/>
        <item x="10"/>
        <item t="default"/>
      </items>
    </pivotField>
    <pivotField showAll="0"/>
    <pivotField showAll="0"/>
    <pivotField showAll="0"/>
    <pivotField axis="axisPage" multipleItemSelectionAllowed="1" showAll="0">
      <items count="8">
        <item x="1"/>
        <item x="0"/>
        <item m="1" x="3"/>
        <item m="1" x="6"/>
        <item m="1" x="2"/>
        <item m="1" x="5"/>
        <item m="1" x="4"/>
        <item t="default"/>
      </items>
    </pivotField>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numFmtId="3" showAll="0"/>
    <pivotField numFmtId="3" showAll="0"/>
    <pivotField numFmtId="3" showAll="0"/>
    <pivotField numFmtId="3" showAll="0"/>
    <pivotField numFmtId="3" showAll="0"/>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ame="Uniadd Técnica" axis="axisPage"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4" showAl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pivotField name="Unidad Financiera" axis="axisPage"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showAll="0"/>
    <pivotField showAll="0"/>
    <pivotField showAll="0"/>
    <pivotField showAll="0"/>
    <pivotField showAll="0"/>
    <pivotField numFmtId="3" showAll="0"/>
    <pivotField numFmtId="3" showAll="0"/>
    <pivotField showAll="0"/>
    <pivotField showAll="0"/>
    <pivotField showAll="0"/>
    <pivotField showAll="0"/>
    <pivotField showAll="0"/>
    <pivotField numFmtId="3" showAll="0"/>
    <pivotField numFmtId="3"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x="0"/>
        <item x="2"/>
        <item x="3"/>
        <item m="1" x="4"/>
        <item x="1"/>
        <item t="default"/>
      </items>
    </pivotField>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81"/>
  </rowFields>
  <rowItems count="6">
    <i>
      <x/>
    </i>
    <i>
      <x v="1"/>
    </i>
    <i>
      <x v="2"/>
    </i>
    <i>
      <x v="3"/>
    </i>
    <i>
      <x v="4"/>
    </i>
    <i t="grand">
      <x/>
    </i>
  </rowItems>
  <colFields count="1">
    <field x="-2"/>
  </colFields>
  <colItems count="2">
    <i>
      <x/>
    </i>
    <i i="1">
      <x v="1"/>
    </i>
  </colItems>
  <pageFields count="5">
    <pageField fld="3" hier="-1"/>
    <pageField fld="7" hier="-1"/>
    <pageField fld="11" hier="-1"/>
    <pageField fld="100" hier="-1"/>
    <pageField fld="253" hier="-1"/>
  </pageFields>
  <dataFields count="2">
    <dataField name="N° de Proyectos" fld="281" subtotal="count" baseField="0" baseItem="0"/>
    <dataField name="% del Total" fld="281" subtotal="count" showDataAs="percentOfTotal" baseField="260" baseItem="0" numFmtId="164"/>
  </dataFields>
  <formats count="5">
    <format dxfId="469">
      <pivotArea outline="0" collapsedLevelsAreSubtotals="1" fieldPosition="0"/>
    </format>
    <format dxfId="468">
      <pivotArea outline="0" collapsedLevelsAreSubtotals="1" fieldPosition="0">
        <references count="1">
          <reference field="4294967294" count="1" selected="0">
            <x v="1"/>
          </reference>
        </references>
      </pivotArea>
    </format>
    <format dxfId="467">
      <pivotArea dataOnly="0" labelOnly="1" outline="0" fieldPosition="0">
        <references count="1">
          <reference field="4294967294" count="2">
            <x v="0"/>
            <x v="1"/>
          </reference>
        </references>
      </pivotArea>
    </format>
    <format dxfId="466">
      <pivotArea collapsedLevelsAreSubtotals="1" fieldPosition="0">
        <references count="1">
          <reference field="281" count="1">
            <x v="4"/>
          </reference>
        </references>
      </pivotArea>
    </format>
    <format dxfId="465">
      <pivotArea dataOnly="0" labelOnly="1" fieldPosition="0">
        <references count="1">
          <reference field="281" count="1">
            <x v="4"/>
          </reference>
        </references>
      </pivotArea>
    </format>
  </format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281" count="1" selected="0">
            <x v="0"/>
          </reference>
        </references>
      </pivotArea>
    </chartFormat>
    <chartFormat chart="1" format="3">
      <pivotArea type="data" outline="0" fieldPosition="0">
        <references count="2">
          <reference field="4294967294" count="1" selected="0">
            <x v="0"/>
          </reference>
          <reference field="281" count="1" selected="0">
            <x v="1"/>
          </reference>
        </references>
      </pivotArea>
    </chartFormat>
    <chartFormat chart="1" format="4">
      <pivotArea type="data" outline="0" fieldPosition="0">
        <references count="2">
          <reference field="4294967294" count="1" selected="0">
            <x v="0"/>
          </reference>
          <reference field="281"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281"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 dinámica2" cacheId="8" applyNumberFormats="0" applyBorderFormats="0" applyFontFormats="0" applyPatternFormats="0" applyAlignmentFormats="0" applyWidthHeightFormats="1" dataCaption="Valores" grandTotalCaption="* Montos actualizados a moneda presupuesto 2018_x000a_" updatedVersion="6" minRefreshableVersion="3" colGrandTotals="0" itemPrintTitles="1" createdVersion="4" indent="0" outline="1" outlineData="1" multipleFieldFilters="0" rowHeaderCaption="Subsector/ Tipo de Proyectos">
  <location ref="C12:K133" firstHeaderRow="0" firstDataRow="1" firstDataCol="1" rowPageCount="5" colPageCount="1"/>
  <pivotFields count="295">
    <pivotField dataField="1" showAll="0" defaultSubtotal="0"/>
    <pivotField showAll="0" defaultSubtotal="0"/>
    <pivotField showAll="0" defaultSubtotal="0"/>
    <pivotField axis="axisPage" multipleItemSelectionAllowed="1" showAll="0" defaultSubtotal="0">
      <items count="34">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s>
    </pivotField>
    <pivotField showAll="0" defaultSubtotal="0"/>
    <pivotField showAll="0" defaultSubtotal="0"/>
    <pivotField showAll="0" defaultSubtotal="0"/>
    <pivotField axis="axisPage" multipleItemSelectionAllowed="1" showAll="0" defaultSubtotal="0">
      <items count="18">
        <item m="1" x="15"/>
        <item m="1" x="16"/>
        <item x="6"/>
        <item m="1" x="17"/>
        <item x="8"/>
        <item x="9"/>
        <item x="2"/>
        <item x="1"/>
        <item x="7"/>
        <item m="1" x="14"/>
        <item m="1" x="13"/>
        <item x="0"/>
        <item x="4"/>
        <item x="5"/>
        <item x="11"/>
        <item x="3"/>
        <item x="12"/>
        <item x="10"/>
      </items>
    </pivotField>
    <pivotField axis="axisRow" showAll="0" defaultSubtotal="0">
      <items count="57">
        <item x="15"/>
        <item m="1" x="36"/>
        <item m="1" x="51"/>
        <item x="11"/>
        <item x="0"/>
        <item x="28"/>
        <item m="1" x="45"/>
        <item x="25"/>
        <item x="18"/>
        <item x="2"/>
        <item x="1"/>
        <item x="27"/>
        <item m="1" x="52"/>
        <item m="1" x="54"/>
        <item m="1" x="44"/>
        <item x="6"/>
        <item x="9"/>
        <item x="4"/>
        <item x="10"/>
        <item x="8"/>
        <item x="5"/>
        <item x="19"/>
        <item m="1" x="46"/>
        <item m="1" x="56"/>
        <item m="1" x="55"/>
        <item x="20"/>
        <item m="1" x="53"/>
        <item x="23"/>
        <item x="14"/>
        <item x="16"/>
        <item x="7"/>
        <item m="1" x="34"/>
        <item m="1" x="48"/>
        <item m="1" x="43"/>
        <item m="1" x="47"/>
        <item m="1" x="42"/>
        <item m="1" x="37"/>
        <item x="17"/>
        <item x="30"/>
        <item m="1" x="41"/>
        <item x="22"/>
        <item m="1" x="38"/>
        <item x="29"/>
        <item m="1" x="40"/>
        <item x="21"/>
        <item m="1" x="39"/>
        <item m="1" x="35"/>
        <item m="1" x="50"/>
        <item m="1" x="49"/>
        <item x="3"/>
        <item x="24"/>
        <item x="33"/>
        <item x="12"/>
        <item x="13"/>
        <item x="26"/>
        <item x="31"/>
        <item x="32"/>
      </items>
    </pivotField>
    <pivotField axis="axisRow" subtotalTop="0" showAll="0" defaultSubtotal="0">
      <items count="84">
        <item x="50"/>
        <item x="27"/>
        <item x="62"/>
        <item x="42"/>
        <item x="53"/>
        <item x="13"/>
        <item x="3"/>
        <item x="39"/>
        <item x="67"/>
        <item x="40"/>
        <item x="61"/>
        <item x="1"/>
        <item x="31"/>
        <item x="7"/>
        <item x="28"/>
        <item x="57"/>
        <item x="12"/>
        <item x="64"/>
        <item x="56"/>
        <item x="10"/>
        <item x="24"/>
        <item x="34"/>
        <item x="48"/>
        <item x="49"/>
        <item x="16"/>
        <item x="22"/>
        <item x="73"/>
        <item x="74"/>
        <item x="18"/>
        <item x="8"/>
        <item x="26"/>
        <item x="15"/>
        <item x="29"/>
        <item x="5"/>
        <item x="58"/>
        <item x="76"/>
        <item x="20"/>
        <item x="14"/>
        <item x="55"/>
        <item x="33"/>
        <item x="6"/>
        <item x="25"/>
        <item x="38"/>
        <item x="19"/>
        <item x="69"/>
        <item x="65"/>
        <item x="63"/>
        <item x="72"/>
        <item x="79"/>
        <item x="21"/>
        <item x="54"/>
        <item x="71"/>
        <item x="41"/>
        <item x="75"/>
        <item x="51"/>
        <item x="44"/>
        <item x="17"/>
        <item x="77"/>
        <item x="59"/>
        <item x="43"/>
        <item x="35"/>
        <item x="32"/>
        <item x="68"/>
        <item x="36"/>
        <item x="60"/>
        <item x="23"/>
        <item x="78"/>
        <item x="52"/>
        <item x="2"/>
        <item x="80"/>
        <item x="0"/>
        <item x="70"/>
        <item x="47"/>
        <item x="45"/>
        <item x="4"/>
        <item x="37"/>
        <item x="46"/>
        <item x="9"/>
        <item x="30"/>
        <item x="11"/>
        <item x="66"/>
        <item x="81"/>
        <item x="82"/>
        <item x="83"/>
      </items>
    </pivotField>
    <pivotField showAll="0" defaultSubtotal="0"/>
    <pivotField axis="axisPage" multipleItemSelectionAllowed="1" showAll="0" defaultSubtotal="0">
      <items count="7">
        <item x="1"/>
        <item x="0"/>
        <item m="1" x="3"/>
        <item m="1" x="6"/>
        <item m="1" x="2"/>
        <item m="1" x="5"/>
        <item m="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name="Institución Técnica" axis="axisPage" multipleItemSelectionAllowed="1" showAll="0" defaultSubtotal="0">
      <items count="345">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s>
    </pivotField>
    <pivotField showAll="0" defaultSubtotal="0"/>
    <pivotField showAll="0" defaultSubtotal="0"/>
    <pivotField showAll="0" defaultSubtotal="0"/>
    <pivotField showAll="0" defaultSubtotal="0"/>
    <pivotField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numFmtId="3" showAll="0" defaultSubtotal="0"/>
    <pivotField subtotalTop="0" showAll="0" defaultSubtotal="0"/>
    <pivotField numFmtId="3" showAll="0" defaultSubtotal="0"/>
    <pivotField showAll="0" defaultSubtotal="0"/>
    <pivotField showAll="0" defaultSubtotal="0"/>
    <pivotField numFmtId="3"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ubtotalTop="0" showAll="0" defaultSubtotal="0"/>
    <pivotField subtotalTop="0" showAll="0" defaultSubtotal="0"/>
    <pivotField numFmtId="3" showAll="0" defaultSubtotal="0"/>
    <pivotField numFmtId="3" showAll="0" defaultSubtotal="0"/>
    <pivotField numFmtId="3" showAll="0" defaultSubtotal="0"/>
    <pivotField numFmtId="3" showAll="0" defaultSubtotal="0"/>
    <pivotField numFmtId="3" showAll="0" defaultSubtotal="0"/>
    <pivotField dataField="1" numFmtId="3" showAll="0" defaultSubtotal="0"/>
    <pivotField numFmtId="3" showAll="0" defaultSubtotal="0"/>
    <pivotField numFmtId="3" showAll="0" defaultSubtotal="0"/>
    <pivotField numFmtId="3" showAll="0" defaultSubtotal="0"/>
    <pivotField numFmtId="3" showAll="0" defaultSubtotal="0"/>
    <pivotField dataField="1" numFmtId="3" subtotalTop="0" showAll="0" defaultSubtotal="0"/>
    <pivotField numFmtId="3" subtotalTop="0"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ubtotalTop="0" showAll="0" defaultSubtotal="0"/>
    <pivotField numFmtId="3" showAll="0" defaultSubtotal="0"/>
    <pivotField numFmtId="3" showAll="0" defaultSubtotal="0"/>
    <pivotField numFmtId="3" showAll="0" defaultSubtotal="0"/>
    <pivotField numFmtId="3" showAll="0" defaultSubtotal="0"/>
    <pivotField numFmtId="3" showAll="0" defaultSubtotal="0"/>
    <pivotField dataField="1" numFmtId="3" showAll="0" defaultSubtotal="0"/>
    <pivotField numFmtId="3" showAll="0" defaultSubtotal="0"/>
    <pivotField numFmtId="3" showAll="0" defaultSubtotal="0"/>
    <pivotField numFmtId="3" showAll="0" defaultSubtotal="0"/>
    <pivotField numFmtId="3" showAll="0" defaultSubtotal="0"/>
    <pivotField dataField="1" numFmtId="3" subtotalTop="0" showAll="0" defaultSubtotal="0"/>
    <pivotField numFmtId="4" showAll="0" defaultSubtotal="0"/>
    <pivotField dataField="1" numFmtId="4" showAll="0" defaultSubtotal="0"/>
    <pivotField dataField="1" showAll="0" defaultSubtotal="0"/>
    <pivotField numFmtId="4" showAll="0" defaultSubtotal="0"/>
    <pivotField showAll="0" defaultSubtotal="0"/>
    <pivotField numFmtId="3" subtotalTop="0" showAll="0" defaultSubtotal="0"/>
    <pivotField numFmtId="4" showAll="0" defaultSubtotal="0"/>
    <pivotField subtotalTop="0" showAll="0" defaultSubtotal="0"/>
    <pivotField showAll="0" defaultSubtotal="0"/>
    <pivotField showAll="0" defaultSubtotal="0"/>
    <pivotField showAll="0" defaultSubtotal="0"/>
    <pivotField showAll="0" defaultSubtotal="0"/>
    <pivotField showAll="0" defaultSubtotal="0"/>
    <pivotField name="Institución Financiera" axis="axisPage" multipleItemSelectionAllowed="1" showAll="0" defaultSubtotal="0">
      <items count="94">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s>
    </pivotField>
    <pivotField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numFmtId="3" showAll="0" defaultSubtotal="0"/>
    <pivotField numFmtId="3" showAll="0" defaultSubtotal="0"/>
    <pivotField numFmtId="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8"/>
    <field x="9"/>
  </rowFields>
  <rowItems count="121">
    <i>
      <x/>
    </i>
    <i r="1">
      <x v="32"/>
    </i>
    <i r="1">
      <x v="41"/>
    </i>
    <i r="1">
      <x v="64"/>
    </i>
    <i r="1">
      <x v="69"/>
    </i>
    <i>
      <x v="3"/>
    </i>
    <i r="1">
      <x v="24"/>
    </i>
    <i>
      <x v="4"/>
    </i>
    <i r="1">
      <x v="70"/>
    </i>
    <i>
      <x v="5"/>
    </i>
    <i r="1">
      <x v="18"/>
    </i>
    <i r="1">
      <x v="57"/>
    </i>
    <i>
      <x v="7"/>
    </i>
    <i r="1">
      <x v="3"/>
    </i>
    <i>
      <x v="8"/>
    </i>
    <i r="1">
      <x v="12"/>
    </i>
    <i r="1">
      <x v="73"/>
    </i>
    <i r="1">
      <x v="83"/>
    </i>
    <i>
      <x v="9"/>
    </i>
    <i r="1">
      <x v="6"/>
    </i>
    <i r="1">
      <x v="16"/>
    </i>
    <i>
      <x v="10"/>
    </i>
    <i r="1">
      <x v="11"/>
    </i>
    <i r="1">
      <x v="13"/>
    </i>
    <i r="1">
      <x v="37"/>
    </i>
    <i r="1">
      <x v="56"/>
    </i>
    <i r="1">
      <x v="68"/>
    </i>
    <i>
      <x v="11"/>
    </i>
    <i r="1">
      <x v="4"/>
    </i>
    <i>
      <x v="15"/>
    </i>
    <i r="1">
      <x v="29"/>
    </i>
    <i r="1">
      <x v="36"/>
    </i>
    <i r="1">
      <x v="45"/>
    </i>
    <i r="1">
      <x v="53"/>
    </i>
    <i r="1">
      <x v="67"/>
    </i>
    <i>
      <x v="16"/>
    </i>
    <i r="1">
      <x v="5"/>
    </i>
    <i r="1">
      <x v="15"/>
    </i>
    <i r="1">
      <x v="21"/>
    </i>
    <i r="1">
      <x v="42"/>
    </i>
    <i r="1">
      <x v="46"/>
    </i>
    <i>
      <x v="17"/>
    </i>
    <i r="1">
      <x/>
    </i>
    <i r="1">
      <x v="33"/>
    </i>
    <i r="1">
      <x v="47"/>
    </i>
    <i r="1">
      <x v="51"/>
    </i>
    <i r="1">
      <x v="54"/>
    </i>
    <i r="1">
      <x v="55"/>
    </i>
    <i>
      <x v="18"/>
    </i>
    <i r="1">
      <x v="31"/>
    </i>
    <i r="1">
      <x v="62"/>
    </i>
    <i>
      <x v="19"/>
    </i>
    <i r="1">
      <x v="19"/>
    </i>
    <i r="1">
      <x v="25"/>
    </i>
    <i>
      <x v="20"/>
    </i>
    <i r="1">
      <x v="39"/>
    </i>
    <i r="1">
      <x v="40"/>
    </i>
    <i r="1">
      <x v="82"/>
    </i>
    <i>
      <x v="21"/>
    </i>
    <i r="1">
      <x v="8"/>
    </i>
    <i r="1">
      <x v="60"/>
    </i>
    <i r="1">
      <x v="61"/>
    </i>
    <i>
      <x v="25"/>
    </i>
    <i r="1">
      <x v="6"/>
    </i>
    <i r="1">
      <x v="9"/>
    </i>
    <i r="1">
      <x v="10"/>
    </i>
    <i>
      <x v="27"/>
    </i>
    <i r="1">
      <x v="7"/>
    </i>
    <i r="1">
      <x v="8"/>
    </i>
    <i r="1">
      <x v="27"/>
    </i>
    <i r="1">
      <x v="76"/>
    </i>
    <i>
      <x v="28"/>
    </i>
    <i r="1">
      <x v="49"/>
    </i>
    <i r="1">
      <x v="58"/>
    </i>
    <i r="1">
      <x v="66"/>
    </i>
    <i>
      <x v="29"/>
    </i>
    <i r="1">
      <x v="30"/>
    </i>
    <i>
      <x v="30"/>
    </i>
    <i r="1">
      <x v="1"/>
    </i>
    <i r="1">
      <x v="17"/>
    </i>
    <i r="1">
      <x v="35"/>
    </i>
    <i r="1">
      <x v="50"/>
    </i>
    <i r="1">
      <x v="59"/>
    </i>
    <i r="1">
      <x v="77"/>
    </i>
    <i r="1">
      <x v="78"/>
    </i>
    <i r="1">
      <x v="79"/>
    </i>
    <i>
      <x v="37"/>
    </i>
    <i r="1">
      <x v="14"/>
    </i>
    <i r="1">
      <x v="81"/>
    </i>
    <i>
      <x v="38"/>
    </i>
    <i r="1">
      <x v="2"/>
    </i>
    <i>
      <x v="40"/>
    </i>
    <i r="1">
      <x v="75"/>
    </i>
    <i>
      <x v="42"/>
    </i>
    <i r="1">
      <x v="34"/>
    </i>
    <i>
      <x v="44"/>
    </i>
    <i r="1">
      <x v="63"/>
    </i>
    <i>
      <x v="49"/>
    </i>
    <i r="1">
      <x v="20"/>
    </i>
    <i r="1">
      <x v="22"/>
    </i>
    <i r="1">
      <x v="65"/>
    </i>
    <i r="1">
      <x v="71"/>
    </i>
    <i r="1">
      <x v="72"/>
    </i>
    <i r="1">
      <x v="74"/>
    </i>
    <i>
      <x v="50"/>
    </i>
    <i r="1">
      <x v="52"/>
    </i>
    <i>
      <x v="51"/>
    </i>
    <i r="1">
      <x v="48"/>
    </i>
    <i>
      <x v="52"/>
    </i>
    <i r="1">
      <x v="28"/>
    </i>
    <i r="1">
      <x v="80"/>
    </i>
    <i>
      <x v="53"/>
    </i>
    <i r="1">
      <x v="38"/>
    </i>
    <i r="1">
      <x v="43"/>
    </i>
    <i>
      <x v="54"/>
    </i>
    <i r="1">
      <x v="23"/>
    </i>
    <i>
      <x v="55"/>
    </i>
    <i r="1">
      <x v="44"/>
    </i>
    <i>
      <x v="56"/>
    </i>
    <i r="1">
      <x v="26"/>
    </i>
    <i t="grand">
      <x/>
    </i>
  </rowItems>
  <colFields count="1">
    <field x="-2"/>
  </colFields>
  <colItems count="8">
    <i>
      <x/>
    </i>
    <i i="1">
      <x v="1"/>
    </i>
    <i i="2">
      <x v="2"/>
    </i>
    <i i="3">
      <x v="3"/>
    </i>
    <i i="4">
      <x v="4"/>
    </i>
    <i i="5">
      <x v="5"/>
    </i>
    <i i="6">
      <x v="6"/>
    </i>
    <i i="7">
      <x v="7"/>
    </i>
  </colItems>
  <pageFields count="5">
    <pageField fld="3" hier="-1"/>
    <pageField fld="7" hier="-1"/>
    <pageField fld="11" hier="-1"/>
    <pageField fld="100" hier="-1"/>
    <pageField fld="253" hier="-1"/>
  </pageFields>
  <dataFields count="8">
    <dataField name="N° de Proyectos" fld="0" subtotal="count" baseField="0" baseItem="0"/>
    <dataField name="% de Proyectos" fld="0" subtotal="count" showDataAs="percentOfTotal" baseField="11" baseItem="0" numFmtId="10"/>
    <dataField name="Monto Recomendado" fld="211" subtotal="average" baseField="11" baseItem="1"/>
    <dataField name="Costo Real" fld="234" subtotal="average" baseField="11" baseItem="1"/>
    <dataField name="Monto Recomendado     " fld="216" subtotal="average" baseField="9" baseItem="32"/>
    <dataField name="Costo Real    " fld="239" subtotal="average" baseField="8" baseItem="0"/>
    <dataField name="Costos Reales Obra Civil / Monto Recomendado Obra Civil" fld="242" subtotal="average" baseField="11" baseItem="28"/>
    <dataField name="Costos Reales Totales / Monto Total Recomendado" fld="241" subtotal="average" baseField="11" baseItem="28"/>
  </dataFields>
  <formats count="622">
    <format dxfId="1091">
      <pivotArea dataOnly="0" labelOnly="1" outline="0" fieldPosition="0">
        <references count="1">
          <reference field="4294967294" count="1">
            <x v="0"/>
          </reference>
        </references>
      </pivotArea>
    </format>
    <format dxfId="1090">
      <pivotArea outline="0" collapsedLevelsAreSubtotals="1" fieldPosition="0">
        <references count="1">
          <reference field="4294967294" count="1" selected="0">
            <x v="0"/>
          </reference>
        </references>
      </pivotArea>
    </format>
    <format dxfId="1089">
      <pivotArea dataOnly="0" labelOnly="1" outline="0" fieldPosition="0">
        <references count="1">
          <reference field="3" count="0"/>
        </references>
      </pivotArea>
    </format>
    <format dxfId="1088">
      <pivotArea dataOnly="0" labelOnly="1" outline="0" fieldPosition="0">
        <references count="1">
          <reference field="7" count="0"/>
        </references>
      </pivotArea>
    </format>
    <format dxfId="1087">
      <pivotArea dataOnly="0" labelOnly="1" outline="0" fieldPosition="0">
        <references count="1">
          <reference field="11" count="0"/>
        </references>
      </pivotArea>
    </format>
    <format dxfId="1086">
      <pivotArea outline="0" fieldPosition="0">
        <references count="1">
          <reference field="4294967294" count="1">
            <x v="1"/>
          </reference>
        </references>
      </pivotArea>
    </format>
    <format dxfId="1085">
      <pivotArea dataOnly="0" labelOnly="1" outline="0" fieldPosition="0">
        <references count="1">
          <reference field="4294967294" count="1">
            <x v="1"/>
          </reference>
        </references>
      </pivotArea>
    </format>
    <format dxfId="1084">
      <pivotArea outline="0" collapsedLevelsAreSubtotals="1" fieldPosition="0">
        <references count="1">
          <reference field="4294967294" count="1" selected="0">
            <x v="1"/>
          </reference>
        </references>
      </pivotArea>
    </format>
    <format dxfId="1083">
      <pivotArea dataOnly="0" labelOnly="1" outline="0" fieldPosition="0">
        <references count="1">
          <reference field="4294967294" count="1">
            <x v="1"/>
          </reference>
        </references>
      </pivotArea>
    </format>
    <format dxfId="1082">
      <pivotArea dataOnly="0" labelOnly="1" outline="0" fieldPosition="0">
        <references count="1">
          <reference field="4294967294" count="1">
            <x v="1"/>
          </reference>
        </references>
      </pivotArea>
    </format>
    <format dxfId="1081">
      <pivotArea type="all" dataOnly="0" outline="0" fieldPosition="0"/>
    </format>
    <format dxfId="1080">
      <pivotArea dataOnly="0" labelOnly="1" outline="0" fieldPosition="0">
        <references count="1">
          <reference field="11" count="0"/>
        </references>
      </pivotArea>
    </format>
    <format dxfId="1079">
      <pivotArea field="3" type="button" dataOnly="0" labelOnly="1" outline="0" axis="axisPage" fieldPosition="0"/>
    </format>
    <format dxfId="1078">
      <pivotArea field="7" type="button" dataOnly="0" labelOnly="1" outline="0" axis="axisPage" fieldPosition="1"/>
    </format>
    <format dxfId="1077">
      <pivotArea field="11" type="button" dataOnly="0" labelOnly="1" outline="0" axis="axisPage" fieldPosition="2"/>
    </format>
    <format dxfId="1076">
      <pivotArea field="11" type="button" dataOnly="0" labelOnly="1" outline="0" axis="axisPage" fieldPosition="2"/>
    </format>
    <format dxfId="1075">
      <pivotArea field="11" type="button" dataOnly="0" labelOnly="1" outline="0" axis="axisPage" fieldPosition="2"/>
    </format>
    <format dxfId="1074">
      <pivotArea field="11" type="button" dataOnly="0" labelOnly="1" outline="0" axis="axisPage" fieldPosition="2"/>
    </format>
    <format dxfId="1073">
      <pivotArea dataOnly="0" labelOnly="1" outline="0" fieldPosition="0">
        <references count="1">
          <reference field="11" count="0"/>
        </references>
      </pivotArea>
    </format>
    <format dxfId="1072">
      <pivotArea dataOnly="0" labelOnly="1" outline="0" fieldPosition="0">
        <references count="1">
          <reference field="4294967294" count="1">
            <x v="1"/>
          </reference>
        </references>
      </pivotArea>
    </format>
    <format dxfId="1071">
      <pivotArea dataOnly="0" labelOnly="1" outline="0" fieldPosition="0">
        <references count="1">
          <reference field="3" count="0"/>
        </references>
      </pivotArea>
    </format>
    <format dxfId="1070">
      <pivotArea dataOnly="0" labelOnly="1" outline="0" fieldPosition="0">
        <references count="1">
          <reference field="7" count="0"/>
        </references>
      </pivotArea>
    </format>
    <format dxfId="1069">
      <pivotArea dataOnly="0" labelOnly="1" outline="0" fieldPosition="0">
        <references count="1">
          <reference field="11" count="0"/>
        </references>
      </pivotArea>
    </format>
    <format dxfId="1068">
      <pivotArea dataOnly="0" labelOnly="1" outline="0" fieldPosition="0">
        <references count="1">
          <reference field="4294967294" count="2">
            <x v="0"/>
            <x v="1"/>
          </reference>
        </references>
      </pivotArea>
    </format>
    <format dxfId="1067">
      <pivotArea dataOnly="0" labelOnly="1" outline="0" fieldPosition="0">
        <references count="1">
          <reference field="4294967294" count="2">
            <x v="0"/>
            <x v="1"/>
          </reference>
        </references>
      </pivotArea>
    </format>
    <format dxfId="1066">
      <pivotArea dataOnly="0" labelOnly="1" outline="0" fieldPosition="0">
        <references count="1">
          <reference field="3" count="0"/>
        </references>
      </pivotArea>
    </format>
    <format dxfId="1065">
      <pivotArea dataOnly="0" labelOnly="1" outline="0" fieldPosition="0">
        <references count="1">
          <reference field="4294967294" count="1">
            <x v="2"/>
          </reference>
        </references>
      </pivotArea>
    </format>
    <format dxfId="1064">
      <pivotArea dataOnly="0" labelOnly="1" outline="0" fieldPosition="0">
        <references count="1">
          <reference field="4294967294" count="1">
            <x v="2"/>
          </reference>
        </references>
      </pivotArea>
    </format>
    <format dxfId="1063">
      <pivotArea dataOnly="0" labelOnly="1" outline="0" fieldPosition="0">
        <references count="1">
          <reference field="4294967294" count="1">
            <x v="2"/>
          </reference>
        </references>
      </pivotArea>
    </format>
    <format dxfId="1062">
      <pivotArea dataOnly="0" labelOnly="1" outline="0" fieldPosition="0">
        <references count="1">
          <reference field="4294967294" count="1">
            <x v="3"/>
          </reference>
        </references>
      </pivotArea>
    </format>
    <format dxfId="1061">
      <pivotArea dataOnly="0" labelOnly="1" outline="0" fieldPosition="0">
        <references count="1">
          <reference field="4294967294" count="1">
            <x v="3"/>
          </reference>
        </references>
      </pivotArea>
    </format>
    <format dxfId="1060">
      <pivotArea dataOnly="0" labelOnly="1" outline="0" fieldPosition="0">
        <references count="1">
          <reference field="4294967294" count="1">
            <x v="3"/>
          </reference>
        </references>
      </pivotArea>
    </format>
    <format dxfId="1059">
      <pivotArea dataOnly="0" labelOnly="1" outline="0" fieldPosition="0">
        <references count="1">
          <reference field="3" count="0"/>
        </references>
      </pivotArea>
    </format>
    <format dxfId="1058">
      <pivotArea dataOnly="0" labelOnly="1" outline="0" fieldPosition="0">
        <references count="1">
          <reference field="7" count="0"/>
        </references>
      </pivotArea>
    </format>
    <format dxfId="1057">
      <pivotArea dataOnly="0" labelOnly="1" outline="0" fieldPosition="0">
        <references count="1">
          <reference field="11" count="0"/>
        </references>
      </pivotArea>
    </format>
    <format dxfId="1056">
      <pivotArea dataOnly="0" labelOnly="1" outline="0" fieldPosition="0">
        <references count="1">
          <reference field="3" count="0"/>
        </references>
      </pivotArea>
    </format>
    <format dxfId="1055">
      <pivotArea dataOnly="0" labelOnly="1" outline="0" fieldPosition="0">
        <references count="1">
          <reference field="7" count="0"/>
        </references>
      </pivotArea>
    </format>
    <format dxfId="1054">
      <pivotArea dataOnly="0" labelOnly="1" outline="0" fieldPosition="0">
        <references count="1">
          <reference field="11" count="0"/>
        </references>
      </pivotArea>
    </format>
    <format dxfId="1053">
      <pivotArea dataOnly="0" labelOnly="1" outline="0" fieldPosition="0">
        <references count="1">
          <reference field="3" count="1">
            <x v="14"/>
          </reference>
        </references>
      </pivotArea>
    </format>
    <format dxfId="1052">
      <pivotArea dataOnly="0" labelOnly="1" outline="0" fieldPosition="0">
        <references count="1">
          <reference field="4294967294" count="1">
            <x v="0"/>
          </reference>
        </references>
      </pivotArea>
    </format>
    <format dxfId="1051">
      <pivotArea dataOnly="0" labelOnly="1" outline="0" fieldPosition="0">
        <references count="1">
          <reference field="4294967294" count="1">
            <x v="0"/>
          </reference>
        </references>
      </pivotArea>
    </format>
    <format dxfId="1050">
      <pivotArea field="11" type="button" dataOnly="0" labelOnly="1" outline="0" axis="axisPage" fieldPosition="2"/>
    </format>
    <format dxfId="1049">
      <pivotArea field="100" type="button" dataOnly="0" labelOnly="1" outline="0" axis="axisPage" fieldPosition="3"/>
    </format>
    <format dxfId="1048">
      <pivotArea field="253" type="button" dataOnly="0" labelOnly="1" outline="0" axis="axisPage" fieldPosition="4"/>
    </format>
    <format dxfId="1047">
      <pivotArea dataOnly="0" labelOnly="1" outline="0" fieldPosition="0">
        <references count="1">
          <reference field="100" count="0"/>
        </references>
      </pivotArea>
    </format>
    <format dxfId="1046">
      <pivotArea dataOnly="0" labelOnly="1" outline="0" fieldPosition="0">
        <references count="1">
          <reference field="253" count="0"/>
        </references>
      </pivotArea>
    </format>
    <format dxfId="1045">
      <pivotArea field="11" type="button" dataOnly="0" labelOnly="1" outline="0" axis="axisPage" fieldPosition="2"/>
    </format>
    <format dxfId="1044">
      <pivotArea dataOnly="0" labelOnly="1" outline="0" fieldPosition="0">
        <references count="1">
          <reference field="11" count="0"/>
        </references>
      </pivotArea>
    </format>
    <format dxfId="1043">
      <pivotArea field="253" type="button" dataOnly="0" labelOnly="1" outline="0" axis="axisPage" fieldPosition="4"/>
    </format>
    <format dxfId="1042">
      <pivotArea dataOnly="0" labelOnly="1" outline="0" fieldPosition="0">
        <references count="1">
          <reference field="253" count="0"/>
        </references>
      </pivotArea>
    </format>
    <format dxfId="1041">
      <pivotArea field="100" type="button" dataOnly="0" labelOnly="1" outline="0" axis="axisPage" fieldPosition="3"/>
    </format>
    <format dxfId="1040">
      <pivotArea dataOnly="0" labelOnly="1" outline="0" fieldPosition="0">
        <references count="1">
          <reference field="100" count="0"/>
        </references>
      </pivotArea>
    </format>
    <format dxfId="1039">
      <pivotArea field="253" type="button" dataOnly="0" labelOnly="1" outline="0" axis="axisPage" fieldPosition="4"/>
    </format>
    <format dxfId="1038">
      <pivotArea dataOnly="0" labelOnly="1" outline="0" fieldPosition="0">
        <references count="1">
          <reference field="253" count="0"/>
        </references>
      </pivotArea>
    </format>
    <format dxfId="1037">
      <pivotArea field="100" type="button" dataOnly="0" labelOnly="1" outline="0" axis="axisPage" fieldPosition="3"/>
    </format>
    <format dxfId="1036">
      <pivotArea dataOnly="0" labelOnly="1" outline="0" fieldPosition="0">
        <references count="1">
          <reference field="100" count="0"/>
        </references>
      </pivotArea>
    </format>
    <format dxfId="1035">
      <pivotArea field="253" type="button" dataOnly="0" labelOnly="1" outline="0" axis="axisPage" fieldPosition="4"/>
    </format>
    <format dxfId="1034">
      <pivotArea dataOnly="0" labelOnly="1" outline="0" fieldPosition="0">
        <references count="1">
          <reference field="253" count="0"/>
        </references>
      </pivotArea>
    </format>
    <format dxfId="1033">
      <pivotArea field="3" type="button" dataOnly="0" labelOnly="1" outline="0" axis="axisPage" fieldPosition="0"/>
    </format>
    <format dxfId="1032">
      <pivotArea field="7" type="button" dataOnly="0" labelOnly="1" outline="0" axis="axisPage" fieldPosition="1"/>
    </format>
    <format dxfId="1031">
      <pivotArea field="11" type="button" dataOnly="0" labelOnly="1" outline="0" axis="axisPage" fieldPosition="2"/>
    </format>
    <format dxfId="1030">
      <pivotArea field="3" type="button" dataOnly="0" labelOnly="1" outline="0" axis="axisPage" fieldPosition="0"/>
    </format>
    <format dxfId="1029">
      <pivotArea field="7" type="button" dataOnly="0" labelOnly="1" outline="0" axis="axisPage" fieldPosition="1"/>
    </format>
    <format dxfId="1028">
      <pivotArea field="11" type="button" dataOnly="0" labelOnly="1" outline="0" axis="axisPage" fieldPosition="2"/>
    </format>
    <format dxfId="1027">
      <pivotArea field="3" type="button" dataOnly="0" labelOnly="1" outline="0" axis="axisPage" fieldPosition="0"/>
    </format>
    <format dxfId="1026">
      <pivotArea field="7" type="button" dataOnly="0" labelOnly="1" outline="0" axis="axisPage" fieldPosition="1"/>
    </format>
    <format dxfId="1025">
      <pivotArea field="11" type="button" dataOnly="0" labelOnly="1" outline="0" axis="axisPage" fieldPosition="2"/>
    </format>
    <format dxfId="1024">
      <pivotArea field="100" type="button" dataOnly="0" labelOnly="1" outline="0" axis="axisPage" fieldPosition="3"/>
    </format>
    <format dxfId="1023">
      <pivotArea field="253" type="button" dataOnly="0" labelOnly="1" outline="0" axis="axisPage" fieldPosition="4"/>
    </format>
    <format dxfId="1022">
      <pivotArea dataOnly="0" labelOnly="1" outline="0" fieldPosition="0">
        <references count="1">
          <reference field="4294967294" count="1">
            <x v="6"/>
          </reference>
        </references>
      </pivotArea>
    </format>
    <format dxfId="1021">
      <pivotArea dataOnly="0" labelOnly="1" outline="0" fieldPosition="0">
        <references count="1">
          <reference field="4294967294" count="1">
            <x v="6"/>
          </reference>
        </references>
      </pivotArea>
    </format>
    <format dxfId="1020">
      <pivotArea dataOnly="0" labelOnly="1" outline="0" fieldPosition="0">
        <references count="1">
          <reference field="4294967294" count="1">
            <x v="7"/>
          </reference>
        </references>
      </pivotArea>
    </format>
    <format dxfId="1019">
      <pivotArea dataOnly="0" labelOnly="1" outline="0" fieldPosition="0">
        <references count="1">
          <reference field="4294967294" count="1">
            <x v="7"/>
          </reference>
        </references>
      </pivotArea>
    </format>
    <format dxfId="1018">
      <pivotArea dataOnly="0" labelOnly="1" outline="0" fieldPosition="0">
        <references count="1">
          <reference field="4294967294" count="1">
            <x v="7"/>
          </reference>
        </references>
      </pivotArea>
    </format>
    <format dxfId="1017">
      <pivotArea collapsedLevelsAreSubtotals="1" fieldPosition="0">
        <references count="2">
          <reference field="4294967294" count="2" selected="0">
            <x v="2"/>
            <x v="3"/>
          </reference>
          <reference field="8" count="1">
            <x v="1"/>
          </reference>
        </references>
      </pivotArea>
    </format>
    <format dxfId="1016">
      <pivotArea collapsedLevelsAreSubtotals="1" fieldPosition="0">
        <references count="2">
          <reference field="4294967294" count="2" selected="0">
            <x v="2"/>
            <x v="3"/>
          </reference>
          <reference field="8" count="1">
            <x v="2"/>
          </reference>
        </references>
      </pivotArea>
    </format>
    <format dxfId="1015">
      <pivotArea collapsedLevelsAreSubtotals="1" fieldPosition="0">
        <references count="2">
          <reference field="4294967294" count="2" selected="0">
            <x v="2"/>
            <x v="3"/>
          </reference>
          <reference field="8" count="1">
            <x v="3"/>
          </reference>
        </references>
      </pivotArea>
    </format>
    <format dxfId="1014">
      <pivotArea collapsedLevelsAreSubtotals="1" fieldPosition="0">
        <references count="2">
          <reference field="4294967294" count="2" selected="0">
            <x v="2"/>
            <x v="3"/>
          </reference>
          <reference field="8" count="1">
            <x v="6"/>
          </reference>
        </references>
      </pivotArea>
    </format>
    <format dxfId="1013">
      <pivotArea collapsedLevelsAreSubtotals="1" fieldPosition="0">
        <references count="2">
          <reference field="4294967294" count="2" selected="0">
            <x v="2"/>
            <x v="3"/>
          </reference>
          <reference field="8" count="1">
            <x v="9"/>
          </reference>
        </references>
      </pivotArea>
    </format>
    <format dxfId="1012">
      <pivotArea collapsedLevelsAreSubtotals="1" fieldPosition="0">
        <references count="2">
          <reference field="4294967294" count="2" selected="0">
            <x v="2"/>
            <x v="3"/>
          </reference>
          <reference field="8" count="1">
            <x v="11"/>
          </reference>
        </references>
      </pivotArea>
    </format>
    <format dxfId="1011">
      <pivotArea collapsedLevelsAreSubtotals="1" fieldPosition="0">
        <references count="2">
          <reference field="4294967294" count="2" selected="0">
            <x v="2"/>
            <x v="3"/>
          </reference>
          <reference field="8" count="1">
            <x v="13"/>
          </reference>
        </references>
      </pivotArea>
    </format>
    <format dxfId="1010">
      <pivotArea collapsedLevelsAreSubtotals="1" fieldPosition="0">
        <references count="2">
          <reference field="4294967294" count="2" selected="0">
            <x v="2"/>
            <x v="3"/>
          </reference>
          <reference field="8" count="1">
            <x v="23"/>
          </reference>
        </references>
      </pivotArea>
    </format>
    <format dxfId="1009">
      <pivotArea collapsedLevelsAreSubtotals="1" fieldPosition="0">
        <references count="2">
          <reference field="4294967294" count="2" selected="0">
            <x v="2"/>
            <x v="3"/>
          </reference>
          <reference field="8" count="1">
            <x v="1"/>
          </reference>
        </references>
      </pivotArea>
    </format>
    <format dxfId="1008">
      <pivotArea collapsedLevelsAreSubtotals="1" fieldPosition="0">
        <references count="2">
          <reference field="4294967294" count="2" selected="0">
            <x v="2"/>
            <x v="3"/>
          </reference>
          <reference field="8" count="1">
            <x v="2"/>
          </reference>
        </references>
      </pivotArea>
    </format>
    <format dxfId="1007">
      <pivotArea collapsedLevelsAreSubtotals="1" fieldPosition="0">
        <references count="2">
          <reference field="4294967294" count="2" selected="0">
            <x v="2"/>
            <x v="3"/>
          </reference>
          <reference field="8" count="1">
            <x v="3"/>
          </reference>
        </references>
      </pivotArea>
    </format>
    <format dxfId="1006">
      <pivotArea collapsedLevelsAreSubtotals="1" fieldPosition="0">
        <references count="2">
          <reference field="4294967294" count="2" selected="0">
            <x v="2"/>
            <x v="3"/>
          </reference>
          <reference field="8" count="1">
            <x v="4"/>
          </reference>
        </references>
      </pivotArea>
    </format>
    <format dxfId="1005">
      <pivotArea collapsedLevelsAreSubtotals="1" fieldPosition="0">
        <references count="2">
          <reference field="4294967294" count="2" selected="0">
            <x v="2"/>
            <x v="3"/>
          </reference>
          <reference field="8" count="1">
            <x v="6"/>
          </reference>
        </references>
      </pivotArea>
    </format>
    <format dxfId="1004">
      <pivotArea collapsedLevelsAreSubtotals="1" fieldPosition="0">
        <references count="2">
          <reference field="4294967294" count="2" selected="0">
            <x v="2"/>
            <x v="3"/>
          </reference>
          <reference field="8" count="1">
            <x v="9"/>
          </reference>
        </references>
      </pivotArea>
    </format>
    <format dxfId="1003">
      <pivotArea collapsedLevelsAreSubtotals="1" fieldPosition="0">
        <references count="2">
          <reference field="4294967294" count="2" selected="0">
            <x v="2"/>
            <x v="3"/>
          </reference>
          <reference field="8" count="1">
            <x v="11"/>
          </reference>
        </references>
      </pivotArea>
    </format>
    <format dxfId="1002">
      <pivotArea collapsedLevelsAreSubtotals="1" fieldPosition="0">
        <references count="2">
          <reference field="4294967294" count="2" selected="0">
            <x v="2"/>
            <x v="3"/>
          </reference>
          <reference field="8" count="1">
            <x v="13"/>
          </reference>
        </references>
      </pivotArea>
    </format>
    <format dxfId="1001">
      <pivotArea collapsedLevelsAreSubtotals="1" fieldPosition="0">
        <references count="2">
          <reference field="4294967294" count="2" selected="0">
            <x v="2"/>
            <x v="3"/>
          </reference>
          <reference field="8" count="1">
            <x v="23"/>
          </reference>
        </references>
      </pivotArea>
    </format>
    <format dxfId="1000">
      <pivotArea collapsedLevelsAreSubtotals="1" fieldPosition="0">
        <references count="2">
          <reference field="4294967294" count="2" selected="0">
            <x v="2"/>
            <x v="3"/>
          </reference>
          <reference field="8" count="1">
            <x v="24"/>
          </reference>
        </references>
      </pivotArea>
    </format>
    <format dxfId="999">
      <pivotArea collapsedLevelsAreSubtotals="1" fieldPosition="0">
        <references count="2">
          <reference field="4294967294" count="2" selected="0">
            <x v="6"/>
            <x v="7"/>
          </reference>
          <reference field="8" count="1">
            <x v="1"/>
          </reference>
        </references>
      </pivotArea>
    </format>
    <format dxfId="998">
      <pivotArea collapsedLevelsAreSubtotals="1" fieldPosition="0">
        <references count="2">
          <reference field="4294967294" count="2" selected="0">
            <x v="6"/>
            <x v="7"/>
          </reference>
          <reference field="8" count="1">
            <x v="2"/>
          </reference>
        </references>
      </pivotArea>
    </format>
    <format dxfId="997">
      <pivotArea collapsedLevelsAreSubtotals="1" fieldPosition="0">
        <references count="2">
          <reference field="4294967294" count="2" selected="0">
            <x v="6"/>
            <x v="7"/>
          </reference>
          <reference field="8" count="1">
            <x v="3"/>
          </reference>
        </references>
      </pivotArea>
    </format>
    <format dxfId="996">
      <pivotArea collapsedLevelsAreSubtotals="1" fieldPosition="0">
        <references count="2">
          <reference field="4294967294" count="2" selected="0">
            <x v="6"/>
            <x v="7"/>
          </reference>
          <reference field="8" count="1">
            <x v="6"/>
          </reference>
        </references>
      </pivotArea>
    </format>
    <format dxfId="995">
      <pivotArea collapsedLevelsAreSubtotals="1" fieldPosition="0">
        <references count="2">
          <reference field="4294967294" count="2" selected="0">
            <x v="6"/>
            <x v="7"/>
          </reference>
          <reference field="8" count="1">
            <x v="9"/>
          </reference>
        </references>
      </pivotArea>
    </format>
    <format dxfId="994">
      <pivotArea collapsedLevelsAreSubtotals="1" fieldPosition="0">
        <references count="2">
          <reference field="4294967294" count="2" selected="0">
            <x v="6"/>
            <x v="7"/>
          </reference>
          <reference field="8" count="1">
            <x v="11"/>
          </reference>
        </references>
      </pivotArea>
    </format>
    <format dxfId="993">
      <pivotArea collapsedLevelsAreSubtotals="1" fieldPosition="0">
        <references count="2">
          <reference field="4294967294" count="2" selected="0">
            <x v="6"/>
            <x v="7"/>
          </reference>
          <reference field="8" count="1">
            <x v="13"/>
          </reference>
        </references>
      </pivotArea>
    </format>
    <format dxfId="992">
      <pivotArea collapsedLevelsAreSubtotals="1" fieldPosition="0">
        <references count="2">
          <reference field="4294967294" count="2" selected="0">
            <x v="6"/>
            <x v="7"/>
          </reference>
          <reference field="8" count="1">
            <x v="23"/>
          </reference>
        </references>
      </pivotArea>
    </format>
    <format dxfId="991">
      <pivotArea collapsedLevelsAreSubtotals="1" fieldPosition="0">
        <references count="2">
          <reference field="4294967294" count="2" selected="0">
            <x v="6"/>
            <x v="7"/>
          </reference>
          <reference field="8" count="1">
            <x v="1"/>
          </reference>
        </references>
      </pivotArea>
    </format>
    <format dxfId="990">
      <pivotArea collapsedLevelsAreSubtotals="1" fieldPosition="0">
        <references count="2">
          <reference field="4294967294" count="2" selected="0">
            <x v="6"/>
            <x v="7"/>
          </reference>
          <reference field="8" count="1">
            <x v="2"/>
          </reference>
        </references>
      </pivotArea>
    </format>
    <format dxfId="989">
      <pivotArea collapsedLevelsAreSubtotals="1" fieldPosition="0">
        <references count="2">
          <reference field="4294967294" count="2" selected="0">
            <x v="6"/>
            <x v="7"/>
          </reference>
          <reference field="8" count="1">
            <x v="3"/>
          </reference>
        </references>
      </pivotArea>
    </format>
    <format dxfId="988">
      <pivotArea collapsedLevelsAreSubtotals="1" fieldPosition="0">
        <references count="2">
          <reference field="4294967294" count="2" selected="0">
            <x v="6"/>
            <x v="7"/>
          </reference>
          <reference field="8" count="1">
            <x v="6"/>
          </reference>
        </references>
      </pivotArea>
    </format>
    <format dxfId="987">
      <pivotArea collapsedLevelsAreSubtotals="1" fieldPosition="0">
        <references count="2">
          <reference field="4294967294" count="2" selected="0">
            <x v="6"/>
            <x v="7"/>
          </reference>
          <reference field="8" count="1">
            <x v="9"/>
          </reference>
        </references>
      </pivotArea>
    </format>
    <format dxfId="986">
      <pivotArea collapsedLevelsAreSubtotals="1" fieldPosition="0">
        <references count="2">
          <reference field="4294967294" count="2" selected="0">
            <x v="6"/>
            <x v="7"/>
          </reference>
          <reference field="8" count="1">
            <x v="11"/>
          </reference>
        </references>
      </pivotArea>
    </format>
    <format dxfId="985">
      <pivotArea collapsedLevelsAreSubtotals="1" fieldPosition="0">
        <references count="2">
          <reference field="4294967294" count="2" selected="0">
            <x v="6"/>
            <x v="7"/>
          </reference>
          <reference field="8" count="1">
            <x v="13"/>
          </reference>
        </references>
      </pivotArea>
    </format>
    <format dxfId="984">
      <pivotArea collapsedLevelsAreSubtotals="1" fieldPosition="0">
        <references count="2">
          <reference field="4294967294" count="2" selected="0">
            <x v="6"/>
            <x v="7"/>
          </reference>
          <reference field="8" count="1">
            <x v="23"/>
          </reference>
        </references>
      </pivotArea>
    </format>
    <format dxfId="983">
      <pivotArea collapsedLevelsAreSubtotals="1" fieldPosition="0">
        <references count="2">
          <reference field="4294967294" count="2" selected="0">
            <x v="6"/>
            <x v="7"/>
          </reference>
          <reference field="8" count="1">
            <x v="24"/>
          </reference>
        </references>
      </pivotArea>
    </format>
    <format dxfId="982">
      <pivotArea collapsedLevelsAreSubtotals="1" fieldPosition="0">
        <references count="2">
          <reference field="4294967294" count="2" selected="0">
            <x v="6"/>
            <x v="7"/>
          </reference>
          <reference field="8" count="1">
            <x v="1"/>
          </reference>
        </references>
      </pivotArea>
    </format>
    <format dxfId="981">
      <pivotArea collapsedLevelsAreSubtotals="1" fieldPosition="0">
        <references count="2">
          <reference field="4294967294" count="2" selected="0">
            <x v="6"/>
            <x v="7"/>
          </reference>
          <reference field="8" count="1">
            <x v="2"/>
          </reference>
        </references>
      </pivotArea>
    </format>
    <format dxfId="980">
      <pivotArea collapsedLevelsAreSubtotals="1" fieldPosition="0">
        <references count="2">
          <reference field="4294967294" count="2" selected="0">
            <x v="6"/>
            <x v="7"/>
          </reference>
          <reference field="8" count="1">
            <x v="13"/>
          </reference>
        </references>
      </pivotArea>
    </format>
    <format dxfId="979">
      <pivotArea field="8" type="button" dataOnly="0" labelOnly="1" outline="0" axis="axisRow" fieldPosition="0"/>
    </format>
    <format dxfId="978">
      <pivotArea collapsedLevelsAreSubtotals="1" fieldPosition="0">
        <references count="2">
          <reference field="4294967294" count="2" selected="0">
            <x v="2"/>
            <x v="3"/>
          </reference>
          <reference field="8" count="1">
            <x v="3"/>
          </reference>
        </references>
      </pivotArea>
    </format>
    <format dxfId="977">
      <pivotArea collapsedLevelsAreSubtotals="1" fieldPosition="0">
        <references count="2">
          <reference field="4294967294" count="2" selected="0">
            <x v="2"/>
            <x v="3"/>
          </reference>
          <reference field="8" count="1">
            <x v="6"/>
          </reference>
        </references>
      </pivotArea>
    </format>
    <format dxfId="976">
      <pivotArea collapsedLevelsAreSubtotals="1" fieldPosition="0">
        <references count="2">
          <reference field="4294967294" count="2" selected="0">
            <x v="2"/>
            <x v="3"/>
          </reference>
          <reference field="8" count="1">
            <x v="9"/>
          </reference>
        </references>
      </pivotArea>
    </format>
    <format dxfId="975">
      <pivotArea collapsedLevelsAreSubtotals="1" fieldPosition="0">
        <references count="2">
          <reference field="4294967294" count="2" selected="0">
            <x v="2"/>
            <x v="3"/>
          </reference>
          <reference field="8" count="1">
            <x v="11"/>
          </reference>
        </references>
      </pivotArea>
    </format>
    <format dxfId="974">
      <pivotArea collapsedLevelsAreSubtotals="1" fieldPosition="0">
        <references count="2">
          <reference field="4294967294" count="2" selected="0">
            <x v="2"/>
            <x v="3"/>
          </reference>
          <reference field="8" count="1">
            <x v="23"/>
          </reference>
        </references>
      </pivotArea>
    </format>
    <format dxfId="973">
      <pivotArea collapsedLevelsAreSubtotals="1" fieldPosition="0">
        <references count="2">
          <reference field="4294967294" count="2" selected="0">
            <x v="2"/>
            <x v="3"/>
          </reference>
          <reference field="8" count="1">
            <x v="32"/>
          </reference>
        </references>
      </pivotArea>
    </format>
    <format dxfId="972">
      <pivotArea collapsedLevelsAreSubtotals="1" fieldPosition="0">
        <references count="2">
          <reference field="4294967294" count="2" selected="0">
            <x v="2"/>
            <x v="3"/>
          </reference>
          <reference field="8" count="1">
            <x v="33"/>
          </reference>
        </references>
      </pivotArea>
    </format>
    <format dxfId="971">
      <pivotArea collapsedLevelsAreSubtotals="1" fieldPosition="0">
        <references count="2">
          <reference field="4294967294" count="2" selected="0">
            <x v="2"/>
            <x v="3"/>
          </reference>
          <reference field="8" count="1">
            <x v="34"/>
          </reference>
        </references>
      </pivotArea>
    </format>
    <format dxfId="970">
      <pivotArea collapsedLevelsAreSubtotals="1" fieldPosition="0">
        <references count="2">
          <reference field="4294967294" count="2" selected="0">
            <x v="2"/>
            <x v="3"/>
          </reference>
          <reference field="8" count="1">
            <x v="3"/>
          </reference>
        </references>
      </pivotArea>
    </format>
    <format dxfId="969">
      <pivotArea collapsedLevelsAreSubtotals="1" fieldPosition="0">
        <references count="2">
          <reference field="4294967294" count="2" selected="0">
            <x v="2"/>
            <x v="3"/>
          </reference>
          <reference field="8" count="1">
            <x v="4"/>
          </reference>
        </references>
      </pivotArea>
    </format>
    <format dxfId="968">
      <pivotArea collapsedLevelsAreSubtotals="1" fieldPosition="0">
        <references count="2">
          <reference field="4294967294" count="2" selected="0">
            <x v="2"/>
            <x v="3"/>
          </reference>
          <reference field="8" count="1">
            <x v="6"/>
          </reference>
        </references>
      </pivotArea>
    </format>
    <format dxfId="967">
      <pivotArea collapsedLevelsAreSubtotals="1" fieldPosition="0">
        <references count="2">
          <reference field="4294967294" count="2" selected="0">
            <x v="2"/>
            <x v="3"/>
          </reference>
          <reference field="8" count="1">
            <x v="9"/>
          </reference>
        </references>
      </pivotArea>
    </format>
    <format dxfId="966">
      <pivotArea collapsedLevelsAreSubtotals="1" fieldPosition="0">
        <references count="2">
          <reference field="4294967294" count="2" selected="0">
            <x v="2"/>
            <x v="3"/>
          </reference>
          <reference field="8" count="1">
            <x v="11"/>
          </reference>
        </references>
      </pivotArea>
    </format>
    <format dxfId="965">
      <pivotArea collapsedLevelsAreSubtotals="1" fieldPosition="0">
        <references count="2">
          <reference field="4294967294" count="2" selected="0">
            <x v="2"/>
            <x v="3"/>
          </reference>
          <reference field="8" count="1">
            <x v="23"/>
          </reference>
        </references>
      </pivotArea>
    </format>
    <format dxfId="964">
      <pivotArea collapsedLevelsAreSubtotals="1" fieldPosition="0">
        <references count="2">
          <reference field="4294967294" count="2" selected="0">
            <x v="2"/>
            <x v="3"/>
          </reference>
          <reference field="8" count="1">
            <x v="24"/>
          </reference>
        </references>
      </pivotArea>
    </format>
    <format dxfId="963">
      <pivotArea collapsedLevelsAreSubtotals="1" fieldPosition="0">
        <references count="2">
          <reference field="4294967294" count="2" selected="0">
            <x v="2"/>
            <x v="3"/>
          </reference>
          <reference field="8" count="1">
            <x v="32"/>
          </reference>
        </references>
      </pivotArea>
    </format>
    <format dxfId="962">
      <pivotArea collapsedLevelsAreSubtotals="1" fieldPosition="0">
        <references count="2">
          <reference field="4294967294" count="2" selected="0">
            <x v="2"/>
            <x v="3"/>
          </reference>
          <reference field="8" count="1">
            <x v="33"/>
          </reference>
        </references>
      </pivotArea>
    </format>
    <format dxfId="961">
      <pivotArea collapsedLevelsAreSubtotals="1" fieldPosition="0">
        <references count="2">
          <reference field="4294967294" count="2" selected="0">
            <x v="2"/>
            <x v="3"/>
          </reference>
          <reference field="8" count="1">
            <x v="34"/>
          </reference>
        </references>
      </pivotArea>
    </format>
    <format dxfId="960">
      <pivotArea collapsedLevelsAreSubtotals="1" fieldPosition="0">
        <references count="2">
          <reference field="4294967294" count="2" selected="0">
            <x v="6"/>
            <x v="7"/>
          </reference>
          <reference field="8" count="1">
            <x v="3"/>
          </reference>
        </references>
      </pivotArea>
    </format>
    <format dxfId="959">
      <pivotArea collapsedLevelsAreSubtotals="1" fieldPosition="0">
        <references count="2">
          <reference field="4294967294" count="2" selected="0">
            <x v="6"/>
            <x v="7"/>
          </reference>
          <reference field="8" count="1">
            <x v="6"/>
          </reference>
        </references>
      </pivotArea>
    </format>
    <format dxfId="958">
      <pivotArea collapsedLevelsAreSubtotals="1" fieldPosition="0">
        <references count="2">
          <reference field="4294967294" count="2" selected="0">
            <x v="6"/>
            <x v="7"/>
          </reference>
          <reference field="8" count="1">
            <x v="9"/>
          </reference>
        </references>
      </pivotArea>
    </format>
    <format dxfId="957">
      <pivotArea collapsedLevelsAreSubtotals="1" fieldPosition="0">
        <references count="2">
          <reference field="4294967294" count="2" selected="0">
            <x v="6"/>
            <x v="7"/>
          </reference>
          <reference field="8" count="1">
            <x v="11"/>
          </reference>
        </references>
      </pivotArea>
    </format>
    <format dxfId="956">
      <pivotArea collapsedLevelsAreSubtotals="1" fieldPosition="0">
        <references count="2">
          <reference field="4294967294" count="2" selected="0">
            <x v="6"/>
            <x v="7"/>
          </reference>
          <reference field="8" count="1">
            <x v="23"/>
          </reference>
        </references>
      </pivotArea>
    </format>
    <format dxfId="955">
      <pivotArea collapsedLevelsAreSubtotals="1" fieldPosition="0">
        <references count="2">
          <reference field="4294967294" count="2" selected="0">
            <x v="6"/>
            <x v="7"/>
          </reference>
          <reference field="8" count="1">
            <x v="32"/>
          </reference>
        </references>
      </pivotArea>
    </format>
    <format dxfId="954">
      <pivotArea collapsedLevelsAreSubtotals="1" fieldPosition="0">
        <references count="2">
          <reference field="4294967294" count="2" selected="0">
            <x v="6"/>
            <x v="7"/>
          </reference>
          <reference field="8" count="1">
            <x v="33"/>
          </reference>
        </references>
      </pivotArea>
    </format>
    <format dxfId="953">
      <pivotArea collapsedLevelsAreSubtotals="1" fieldPosition="0">
        <references count="2">
          <reference field="4294967294" count="2" selected="0">
            <x v="6"/>
            <x v="7"/>
          </reference>
          <reference field="8" count="1">
            <x v="34"/>
          </reference>
        </references>
      </pivotArea>
    </format>
    <format dxfId="952">
      <pivotArea collapsedLevelsAreSubtotals="1" fieldPosition="0">
        <references count="2">
          <reference field="4294967294" count="2" selected="0">
            <x v="6"/>
            <x v="7"/>
          </reference>
          <reference field="8" count="1">
            <x v="3"/>
          </reference>
        </references>
      </pivotArea>
    </format>
    <format dxfId="951">
      <pivotArea collapsedLevelsAreSubtotals="1" fieldPosition="0">
        <references count="2">
          <reference field="4294967294" count="2" selected="0">
            <x v="6"/>
            <x v="7"/>
          </reference>
          <reference field="8" count="1">
            <x v="6"/>
          </reference>
        </references>
      </pivotArea>
    </format>
    <format dxfId="950">
      <pivotArea collapsedLevelsAreSubtotals="1" fieldPosition="0">
        <references count="2">
          <reference field="4294967294" count="2" selected="0">
            <x v="6"/>
            <x v="7"/>
          </reference>
          <reference field="8" count="1">
            <x v="9"/>
          </reference>
        </references>
      </pivotArea>
    </format>
    <format dxfId="949">
      <pivotArea collapsedLevelsAreSubtotals="1" fieldPosition="0">
        <references count="2">
          <reference field="4294967294" count="2" selected="0">
            <x v="6"/>
            <x v="7"/>
          </reference>
          <reference field="8" count="1">
            <x v="11"/>
          </reference>
        </references>
      </pivotArea>
    </format>
    <format dxfId="948">
      <pivotArea collapsedLevelsAreSubtotals="1" fieldPosition="0">
        <references count="2">
          <reference field="4294967294" count="2" selected="0">
            <x v="6"/>
            <x v="7"/>
          </reference>
          <reference field="8" count="1">
            <x v="23"/>
          </reference>
        </references>
      </pivotArea>
    </format>
    <format dxfId="947">
      <pivotArea collapsedLevelsAreSubtotals="1" fieldPosition="0">
        <references count="2">
          <reference field="4294967294" count="2" selected="0">
            <x v="6"/>
            <x v="7"/>
          </reference>
          <reference field="8" count="1">
            <x v="24"/>
          </reference>
        </references>
      </pivotArea>
    </format>
    <format dxfId="946">
      <pivotArea collapsedLevelsAreSubtotals="1" fieldPosition="0">
        <references count="2">
          <reference field="4294967294" count="2" selected="0">
            <x v="6"/>
            <x v="7"/>
          </reference>
          <reference field="8" count="1">
            <x v="32"/>
          </reference>
        </references>
      </pivotArea>
    </format>
    <format dxfId="945">
      <pivotArea collapsedLevelsAreSubtotals="1" fieldPosition="0">
        <references count="2">
          <reference field="4294967294" count="2" selected="0">
            <x v="6"/>
            <x v="7"/>
          </reference>
          <reference field="8" count="1">
            <x v="33"/>
          </reference>
        </references>
      </pivotArea>
    </format>
    <format dxfId="944">
      <pivotArea collapsedLevelsAreSubtotals="1" fieldPosition="0">
        <references count="2">
          <reference field="4294967294" count="2" selected="0">
            <x v="6"/>
            <x v="7"/>
          </reference>
          <reference field="8" count="1">
            <x v="34"/>
          </reference>
        </references>
      </pivotArea>
    </format>
    <format dxfId="943">
      <pivotArea field="100" type="button" dataOnly="0" labelOnly="1" outline="0" axis="axisPage" fieldPosition="3"/>
    </format>
    <format dxfId="942">
      <pivotArea field="253" type="button" dataOnly="0" labelOnly="1" outline="0" axis="axisPage" fieldPosition="4"/>
    </format>
    <format dxfId="941">
      <pivotArea collapsedLevelsAreSubtotals="1" fieldPosition="0">
        <references count="2">
          <reference field="4294967294" count="2" selected="0">
            <x v="2"/>
            <x v="3"/>
          </reference>
          <reference field="8" count="1">
            <x v="5"/>
          </reference>
        </references>
      </pivotArea>
    </format>
    <format dxfId="940">
      <pivotArea collapsedLevelsAreSubtotals="1" fieldPosition="0">
        <references count="2">
          <reference field="4294967294" count="2" selected="0">
            <x v="2"/>
            <x v="3"/>
          </reference>
          <reference field="8" count="1">
            <x v="7"/>
          </reference>
        </references>
      </pivotArea>
    </format>
    <format dxfId="939">
      <pivotArea collapsedLevelsAreSubtotals="1" fieldPosition="0">
        <references count="2">
          <reference field="4294967294" count="2" selected="0">
            <x v="2"/>
            <x v="3"/>
          </reference>
          <reference field="8" count="1">
            <x v="8"/>
          </reference>
        </references>
      </pivotArea>
    </format>
    <format dxfId="938">
      <pivotArea collapsedLevelsAreSubtotals="1" fieldPosition="0">
        <references count="2">
          <reference field="4294967294" count="2" selected="0">
            <x v="2"/>
            <x v="3"/>
          </reference>
          <reference field="8" count="1">
            <x v="10"/>
          </reference>
        </references>
      </pivotArea>
    </format>
    <format dxfId="937">
      <pivotArea collapsedLevelsAreSubtotals="1" fieldPosition="0">
        <references count="2">
          <reference field="4294967294" count="2" selected="0">
            <x v="2"/>
            <x v="3"/>
          </reference>
          <reference field="8" count="1">
            <x v="12"/>
          </reference>
        </references>
      </pivotArea>
    </format>
    <format dxfId="936">
      <pivotArea collapsedLevelsAreSubtotals="1" fieldPosition="0">
        <references count="2">
          <reference field="4294967294" count="2" selected="0">
            <x v="2"/>
            <x v="3"/>
          </reference>
          <reference field="8" count="1">
            <x v="14"/>
          </reference>
        </references>
      </pivotArea>
    </format>
    <format dxfId="935">
      <pivotArea collapsedLevelsAreSubtotals="1" fieldPosition="0">
        <references count="2">
          <reference field="4294967294" count="2" selected="0">
            <x v="2"/>
            <x v="3"/>
          </reference>
          <reference field="8" count="1">
            <x v="15"/>
          </reference>
        </references>
      </pivotArea>
    </format>
    <format dxfId="934">
      <pivotArea collapsedLevelsAreSubtotals="1" fieldPosition="0">
        <references count="2">
          <reference field="4294967294" count="2" selected="0">
            <x v="2"/>
            <x v="3"/>
          </reference>
          <reference field="8" count="1">
            <x v="16"/>
          </reference>
        </references>
      </pivotArea>
    </format>
    <format dxfId="933">
      <pivotArea collapsedLevelsAreSubtotals="1" fieldPosition="0">
        <references count="2">
          <reference field="4294967294" count="2" selected="0">
            <x v="2"/>
            <x v="3"/>
          </reference>
          <reference field="8" count="1">
            <x v="17"/>
          </reference>
        </references>
      </pivotArea>
    </format>
    <format dxfId="932">
      <pivotArea collapsedLevelsAreSubtotals="1" fieldPosition="0">
        <references count="2">
          <reference field="4294967294" count="2" selected="0">
            <x v="2"/>
            <x v="3"/>
          </reference>
          <reference field="8" count="1">
            <x v="18"/>
          </reference>
        </references>
      </pivotArea>
    </format>
    <format dxfId="931">
      <pivotArea collapsedLevelsAreSubtotals="1" fieldPosition="0">
        <references count="2">
          <reference field="4294967294" count="2" selected="0">
            <x v="2"/>
            <x v="3"/>
          </reference>
          <reference field="8" count="1">
            <x v="19"/>
          </reference>
        </references>
      </pivotArea>
    </format>
    <format dxfId="930">
      <pivotArea collapsedLevelsAreSubtotals="1" fieldPosition="0">
        <references count="2">
          <reference field="4294967294" count="2" selected="0">
            <x v="2"/>
            <x v="3"/>
          </reference>
          <reference field="8" count="1">
            <x v="20"/>
          </reference>
        </references>
      </pivotArea>
    </format>
    <format dxfId="929">
      <pivotArea collapsedLevelsAreSubtotals="1" fieldPosition="0">
        <references count="2">
          <reference field="4294967294" count="2" selected="0">
            <x v="2"/>
            <x v="3"/>
          </reference>
          <reference field="8" count="1">
            <x v="21"/>
          </reference>
        </references>
      </pivotArea>
    </format>
    <format dxfId="928">
      <pivotArea collapsedLevelsAreSubtotals="1" fieldPosition="0">
        <references count="2">
          <reference field="4294967294" count="2" selected="0">
            <x v="2"/>
            <x v="3"/>
          </reference>
          <reference field="8" count="1">
            <x v="22"/>
          </reference>
        </references>
      </pivotArea>
    </format>
    <format dxfId="927">
      <pivotArea collapsedLevelsAreSubtotals="1" fieldPosition="0">
        <references count="2">
          <reference field="4294967294" count="2" selected="0">
            <x v="2"/>
            <x v="3"/>
          </reference>
          <reference field="8" count="1">
            <x v="25"/>
          </reference>
        </references>
      </pivotArea>
    </format>
    <format dxfId="926">
      <pivotArea collapsedLevelsAreSubtotals="1" fieldPosition="0">
        <references count="2">
          <reference field="4294967294" count="2" selected="0">
            <x v="2"/>
            <x v="3"/>
          </reference>
          <reference field="8" count="1">
            <x v="26"/>
          </reference>
        </references>
      </pivotArea>
    </format>
    <format dxfId="925">
      <pivotArea collapsedLevelsAreSubtotals="1" fieldPosition="0">
        <references count="2">
          <reference field="4294967294" count="2" selected="0">
            <x v="2"/>
            <x v="3"/>
          </reference>
          <reference field="8" count="1">
            <x v="27"/>
          </reference>
        </references>
      </pivotArea>
    </format>
    <format dxfId="924">
      <pivotArea collapsedLevelsAreSubtotals="1" fieldPosition="0">
        <references count="2">
          <reference field="4294967294" count="2" selected="0">
            <x v="2"/>
            <x v="3"/>
          </reference>
          <reference field="8" count="1">
            <x v="28"/>
          </reference>
        </references>
      </pivotArea>
    </format>
    <format dxfId="923">
      <pivotArea collapsedLevelsAreSubtotals="1" fieldPosition="0">
        <references count="2">
          <reference field="4294967294" count="2" selected="0">
            <x v="2"/>
            <x v="3"/>
          </reference>
          <reference field="8" count="1">
            <x v="29"/>
          </reference>
        </references>
      </pivotArea>
    </format>
    <format dxfId="922">
      <pivotArea collapsedLevelsAreSubtotals="1" fieldPosition="0">
        <references count="2">
          <reference field="4294967294" count="2" selected="0">
            <x v="2"/>
            <x v="3"/>
          </reference>
          <reference field="8" count="1">
            <x v="30"/>
          </reference>
        </references>
      </pivotArea>
    </format>
    <format dxfId="921">
      <pivotArea collapsedLevelsAreSubtotals="1" fieldPosition="0">
        <references count="2">
          <reference field="4294967294" count="2" selected="0">
            <x v="2"/>
            <x v="3"/>
          </reference>
          <reference field="8" count="1">
            <x v="35"/>
          </reference>
        </references>
      </pivotArea>
    </format>
    <format dxfId="920">
      <pivotArea collapsedLevelsAreSubtotals="1" fieldPosition="0">
        <references count="2">
          <reference field="4294967294" count="2" selected="0">
            <x v="2"/>
            <x v="3"/>
          </reference>
          <reference field="8" count="1">
            <x v="36"/>
          </reference>
        </references>
      </pivotArea>
    </format>
    <format dxfId="919">
      <pivotArea collapsedLevelsAreSubtotals="1" fieldPosition="0">
        <references count="2">
          <reference field="4294967294" count="2" selected="0">
            <x v="2"/>
            <x v="3"/>
          </reference>
          <reference field="8" count="1">
            <x v="37"/>
          </reference>
        </references>
      </pivotArea>
    </format>
    <format dxfId="918">
      <pivotArea collapsedLevelsAreSubtotals="1" fieldPosition="0">
        <references count="2">
          <reference field="4294967294" count="2" selected="0">
            <x v="2"/>
            <x v="3"/>
          </reference>
          <reference field="8" count="1">
            <x v="38"/>
          </reference>
        </references>
      </pivotArea>
    </format>
    <format dxfId="917">
      <pivotArea collapsedLevelsAreSubtotals="1" fieldPosition="0">
        <references count="2">
          <reference field="4294967294" count="2" selected="0">
            <x v="2"/>
            <x v="3"/>
          </reference>
          <reference field="8" count="1">
            <x v="39"/>
          </reference>
        </references>
      </pivotArea>
    </format>
    <format dxfId="916">
      <pivotArea collapsedLevelsAreSubtotals="1" fieldPosition="0">
        <references count="2">
          <reference field="4294967294" count="2" selected="0">
            <x v="2"/>
            <x v="3"/>
          </reference>
          <reference field="8" count="1">
            <x v="40"/>
          </reference>
        </references>
      </pivotArea>
    </format>
    <format dxfId="915">
      <pivotArea collapsedLevelsAreSubtotals="1" fieldPosition="0">
        <references count="2">
          <reference field="4294967294" count="2" selected="0">
            <x v="2"/>
            <x v="3"/>
          </reference>
          <reference field="8" count="1">
            <x v="41"/>
          </reference>
        </references>
      </pivotArea>
    </format>
    <format dxfId="914">
      <pivotArea collapsedLevelsAreSubtotals="1" fieldPosition="0">
        <references count="2">
          <reference field="4294967294" count="2" selected="0">
            <x v="2"/>
            <x v="3"/>
          </reference>
          <reference field="8" count="1">
            <x v="42"/>
          </reference>
        </references>
      </pivotArea>
    </format>
    <format dxfId="913">
      <pivotArea collapsedLevelsAreSubtotals="1" fieldPosition="0">
        <references count="2">
          <reference field="4294967294" count="2" selected="0">
            <x v="6"/>
            <x v="7"/>
          </reference>
          <reference field="8" count="1">
            <x v="4"/>
          </reference>
        </references>
      </pivotArea>
    </format>
    <format dxfId="912">
      <pivotArea collapsedLevelsAreSubtotals="1" fieldPosition="0">
        <references count="2">
          <reference field="4294967294" count="2" selected="0">
            <x v="6"/>
            <x v="7"/>
          </reference>
          <reference field="8" count="1">
            <x v="5"/>
          </reference>
        </references>
      </pivotArea>
    </format>
    <format dxfId="911">
      <pivotArea collapsedLevelsAreSubtotals="1" fieldPosition="0">
        <references count="2">
          <reference field="4294967294" count="2" selected="0">
            <x v="6"/>
            <x v="7"/>
          </reference>
          <reference field="8" count="1">
            <x v="7"/>
          </reference>
        </references>
      </pivotArea>
    </format>
    <format dxfId="910">
      <pivotArea collapsedLevelsAreSubtotals="1" fieldPosition="0">
        <references count="2">
          <reference field="4294967294" count="2" selected="0">
            <x v="6"/>
            <x v="7"/>
          </reference>
          <reference field="8" count="1">
            <x v="8"/>
          </reference>
        </references>
      </pivotArea>
    </format>
    <format dxfId="909">
      <pivotArea collapsedLevelsAreSubtotals="1" fieldPosition="0">
        <references count="2">
          <reference field="4294967294" count="2" selected="0">
            <x v="6"/>
            <x v="7"/>
          </reference>
          <reference field="8" count="1">
            <x v="10"/>
          </reference>
        </references>
      </pivotArea>
    </format>
    <format dxfId="908">
      <pivotArea collapsedLevelsAreSubtotals="1" fieldPosition="0">
        <references count="2">
          <reference field="4294967294" count="2" selected="0">
            <x v="6"/>
            <x v="7"/>
          </reference>
          <reference field="8" count="1">
            <x v="12"/>
          </reference>
        </references>
      </pivotArea>
    </format>
    <format dxfId="907">
      <pivotArea collapsedLevelsAreSubtotals="1" fieldPosition="0">
        <references count="2">
          <reference field="4294967294" count="2" selected="0">
            <x v="6"/>
            <x v="7"/>
          </reference>
          <reference field="8" count="1">
            <x v="14"/>
          </reference>
        </references>
      </pivotArea>
    </format>
    <format dxfId="906">
      <pivotArea collapsedLevelsAreSubtotals="1" fieldPosition="0">
        <references count="2">
          <reference field="4294967294" count="2" selected="0">
            <x v="6"/>
            <x v="7"/>
          </reference>
          <reference field="8" count="1">
            <x v="15"/>
          </reference>
        </references>
      </pivotArea>
    </format>
    <format dxfId="905">
      <pivotArea collapsedLevelsAreSubtotals="1" fieldPosition="0">
        <references count="2">
          <reference field="4294967294" count="2" selected="0">
            <x v="6"/>
            <x v="7"/>
          </reference>
          <reference field="8" count="1">
            <x v="16"/>
          </reference>
        </references>
      </pivotArea>
    </format>
    <format dxfId="904">
      <pivotArea collapsedLevelsAreSubtotals="1" fieldPosition="0">
        <references count="2">
          <reference field="4294967294" count="2" selected="0">
            <x v="6"/>
            <x v="7"/>
          </reference>
          <reference field="8" count="1">
            <x v="17"/>
          </reference>
        </references>
      </pivotArea>
    </format>
    <format dxfId="903">
      <pivotArea collapsedLevelsAreSubtotals="1" fieldPosition="0">
        <references count="2">
          <reference field="4294967294" count="2" selected="0">
            <x v="6"/>
            <x v="7"/>
          </reference>
          <reference field="8" count="1">
            <x v="18"/>
          </reference>
        </references>
      </pivotArea>
    </format>
    <format dxfId="902">
      <pivotArea collapsedLevelsAreSubtotals="1" fieldPosition="0">
        <references count="2">
          <reference field="4294967294" count="2" selected="0">
            <x v="6"/>
            <x v="7"/>
          </reference>
          <reference field="8" count="1">
            <x v="19"/>
          </reference>
        </references>
      </pivotArea>
    </format>
    <format dxfId="901">
      <pivotArea collapsedLevelsAreSubtotals="1" fieldPosition="0">
        <references count="2">
          <reference field="4294967294" count="2" selected="0">
            <x v="6"/>
            <x v="7"/>
          </reference>
          <reference field="8" count="1">
            <x v="20"/>
          </reference>
        </references>
      </pivotArea>
    </format>
    <format dxfId="900">
      <pivotArea collapsedLevelsAreSubtotals="1" fieldPosition="0">
        <references count="2">
          <reference field="4294967294" count="2" selected="0">
            <x v="6"/>
            <x v="7"/>
          </reference>
          <reference field="8" count="1">
            <x v="21"/>
          </reference>
        </references>
      </pivotArea>
    </format>
    <format dxfId="899">
      <pivotArea collapsedLevelsAreSubtotals="1" fieldPosition="0">
        <references count="2">
          <reference field="4294967294" count="2" selected="0">
            <x v="6"/>
            <x v="7"/>
          </reference>
          <reference field="8" count="1">
            <x v="22"/>
          </reference>
        </references>
      </pivotArea>
    </format>
    <format dxfId="898">
      <pivotArea collapsedLevelsAreSubtotals="1" fieldPosition="0">
        <references count="2">
          <reference field="4294967294" count="2" selected="0">
            <x v="6"/>
            <x v="7"/>
          </reference>
          <reference field="8" count="1">
            <x v="25"/>
          </reference>
        </references>
      </pivotArea>
    </format>
    <format dxfId="897">
      <pivotArea collapsedLevelsAreSubtotals="1" fieldPosition="0">
        <references count="2">
          <reference field="4294967294" count="2" selected="0">
            <x v="6"/>
            <x v="7"/>
          </reference>
          <reference field="8" count="1">
            <x v="26"/>
          </reference>
        </references>
      </pivotArea>
    </format>
    <format dxfId="896">
      <pivotArea collapsedLevelsAreSubtotals="1" fieldPosition="0">
        <references count="2">
          <reference field="4294967294" count="2" selected="0">
            <x v="6"/>
            <x v="7"/>
          </reference>
          <reference field="8" count="1">
            <x v="27"/>
          </reference>
        </references>
      </pivotArea>
    </format>
    <format dxfId="895">
      <pivotArea collapsedLevelsAreSubtotals="1" fieldPosition="0">
        <references count="2">
          <reference field="4294967294" count="2" selected="0">
            <x v="6"/>
            <x v="7"/>
          </reference>
          <reference field="8" count="1">
            <x v="28"/>
          </reference>
        </references>
      </pivotArea>
    </format>
    <format dxfId="894">
      <pivotArea collapsedLevelsAreSubtotals="1" fieldPosition="0">
        <references count="2">
          <reference field="4294967294" count="2" selected="0">
            <x v="6"/>
            <x v="7"/>
          </reference>
          <reference field="8" count="1">
            <x v="29"/>
          </reference>
        </references>
      </pivotArea>
    </format>
    <format dxfId="893">
      <pivotArea collapsedLevelsAreSubtotals="1" fieldPosition="0">
        <references count="2">
          <reference field="4294967294" count="2" selected="0">
            <x v="6"/>
            <x v="7"/>
          </reference>
          <reference field="8" count="1">
            <x v="30"/>
          </reference>
        </references>
      </pivotArea>
    </format>
    <format dxfId="892">
      <pivotArea collapsedLevelsAreSubtotals="1" fieldPosition="0">
        <references count="2">
          <reference field="4294967294" count="2" selected="0">
            <x v="6"/>
            <x v="7"/>
          </reference>
          <reference field="8" count="1">
            <x v="35"/>
          </reference>
        </references>
      </pivotArea>
    </format>
    <format dxfId="891">
      <pivotArea collapsedLevelsAreSubtotals="1" fieldPosition="0">
        <references count="2">
          <reference field="4294967294" count="2" selected="0">
            <x v="6"/>
            <x v="7"/>
          </reference>
          <reference field="8" count="1">
            <x v="36"/>
          </reference>
        </references>
      </pivotArea>
    </format>
    <format dxfId="890">
      <pivotArea collapsedLevelsAreSubtotals="1" fieldPosition="0">
        <references count="2">
          <reference field="4294967294" count="2" selected="0">
            <x v="6"/>
            <x v="7"/>
          </reference>
          <reference field="8" count="1">
            <x v="37"/>
          </reference>
        </references>
      </pivotArea>
    </format>
    <format dxfId="889">
      <pivotArea collapsedLevelsAreSubtotals="1" fieldPosition="0">
        <references count="2">
          <reference field="4294967294" count="2" selected="0">
            <x v="6"/>
            <x v="7"/>
          </reference>
          <reference field="8" count="1">
            <x v="38"/>
          </reference>
        </references>
      </pivotArea>
    </format>
    <format dxfId="888">
      <pivotArea collapsedLevelsAreSubtotals="1" fieldPosition="0">
        <references count="2">
          <reference field="4294967294" count="2" selected="0">
            <x v="6"/>
            <x v="7"/>
          </reference>
          <reference field="8" count="1">
            <x v="39"/>
          </reference>
        </references>
      </pivotArea>
    </format>
    <format dxfId="887">
      <pivotArea collapsedLevelsAreSubtotals="1" fieldPosition="0">
        <references count="2">
          <reference field="4294967294" count="2" selected="0">
            <x v="6"/>
            <x v="7"/>
          </reference>
          <reference field="8" count="1">
            <x v="40"/>
          </reference>
        </references>
      </pivotArea>
    </format>
    <format dxfId="886">
      <pivotArea collapsedLevelsAreSubtotals="1" fieldPosition="0">
        <references count="2">
          <reference field="4294967294" count="2" selected="0">
            <x v="6"/>
            <x v="7"/>
          </reference>
          <reference field="8" count="1">
            <x v="41"/>
          </reference>
        </references>
      </pivotArea>
    </format>
    <format dxfId="885">
      <pivotArea collapsedLevelsAreSubtotals="1" fieldPosition="0">
        <references count="2">
          <reference field="4294967294" count="2" selected="0">
            <x v="6"/>
            <x v="7"/>
          </reference>
          <reference field="8" count="1">
            <x v="42"/>
          </reference>
        </references>
      </pivotArea>
    </format>
    <format dxfId="884">
      <pivotArea grandRow="1" outline="0" collapsedLevelsAreSubtotals="1" fieldPosition="0"/>
    </format>
    <format dxfId="883">
      <pivotArea dataOnly="0" labelOnly="1" grandRow="1" outline="0" fieldPosition="0"/>
    </format>
    <format dxfId="882">
      <pivotArea dataOnly="0" labelOnly="1" fieldPosition="0">
        <references count="1">
          <reference field="8" count="0"/>
        </references>
      </pivotArea>
    </format>
    <format dxfId="881">
      <pivotArea dataOnly="0" labelOnly="1" grandRow="1" outline="0" fieldPosition="0"/>
    </format>
    <format dxfId="880">
      <pivotArea dataOnly="0" labelOnly="1" grandRow="1" outline="0" fieldPosition="0"/>
    </format>
    <format dxfId="879">
      <pivotArea field="8" grandRow="1" outline="0" collapsedLevelsAreSubtotals="1" axis="axisRow" fieldPosition="0">
        <references count="1">
          <reference field="4294967294" count="5" selected="0">
            <x v="1"/>
            <x v="2"/>
            <x v="3"/>
            <x v="6"/>
            <x v="7"/>
          </reference>
        </references>
      </pivotArea>
    </format>
    <format dxfId="878">
      <pivotArea dataOnly="0" labelOnly="1" grandRow="1" outline="0" fieldPosition="0"/>
    </format>
    <format dxfId="877">
      <pivotArea dataOnly="0" labelOnly="1" grandRow="1" outline="0" fieldPosition="0"/>
    </format>
    <format dxfId="876">
      <pivotArea dataOnly="0" labelOnly="1" grandRow="1" outline="0" fieldPosition="0"/>
    </format>
    <format dxfId="875">
      <pivotArea grandRow="1" outline="0" collapsedLevelsAreSubtotals="1" fieldPosition="0"/>
    </format>
    <format dxfId="874">
      <pivotArea dataOnly="0" labelOnly="1" grandRow="1" outline="0" fieldPosition="0"/>
    </format>
    <format dxfId="873">
      <pivotArea dataOnly="0" labelOnly="1" grandRow="1" outline="0" fieldPosition="0"/>
    </format>
    <format dxfId="872">
      <pivotArea dataOnly="0" labelOnly="1" grandRow="1" outline="0" fieldPosition="0"/>
    </format>
    <format dxfId="871">
      <pivotArea dataOnly="0" labelOnly="1" grandRow="1" outline="0" fieldPosition="0"/>
    </format>
    <format dxfId="870">
      <pivotArea dataOnly="0" labelOnly="1" grandRow="1" outline="0" fieldPosition="0"/>
    </format>
    <format dxfId="869">
      <pivotArea grandRow="1" outline="0" collapsedLevelsAreSubtotals="1" fieldPosition="0"/>
    </format>
    <format dxfId="868">
      <pivotArea dataOnly="0" labelOnly="1" grandRow="1" outline="0" fieldPosition="0"/>
    </format>
    <format dxfId="867">
      <pivotArea collapsedLevelsAreSubtotals="1" fieldPosition="0">
        <references count="2">
          <reference field="4294967294" count="4" selected="0">
            <x v="2"/>
            <x v="3"/>
            <x v="6"/>
            <x v="7"/>
          </reference>
          <reference field="8" count="1">
            <x v="4"/>
          </reference>
        </references>
      </pivotArea>
    </format>
    <format dxfId="866">
      <pivotArea collapsedLevelsAreSubtotals="1" fieldPosition="0">
        <references count="2">
          <reference field="4294967294" count="4" selected="0">
            <x v="2"/>
            <x v="3"/>
            <x v="6"/>
            <x v="7"/>
          </reference>
          <reference field="8" count="1">
            <x v="5"/>
          </reference>
        </references>
      </pivotArea>
    </format>
    <format dxfId="865">
      <pivotArea collapsedLevelsAreSubtotals="1" fieldPosition="0">
        <references count="2">
          <reference field="4294967294" count="4" selected="0">
            <x v="2"/>
            <x v="3"/>
            <x v="6"/>
            <x v="7"/>
          </reference>
          <reference field="8" count="1">
            <x v="7"/>
          </reference>
        </references>
      </pivotArea>
    </format>
    <format dxfId="864">
      <pivotArea collapsedLevelsAreSubtotals="1" fieldPosition="0">
        <references count="2">
          <reference field="4294967294" count="4" selected="0">
            <x v="2"/>
            <x v="3"/>
            <x v="6"/>
            <x v="7"/>
          </reference>
          <reference field="8" count="1">
            <x v="8"/>
          </reference>
        </references>
      </pivotArea>
    </format>
    <format dxfId="863">
      <pivotArea collapsedLevelsAreSubtotals="1" fieldPosition="0">
        <references count="2">
          <reference field="4294967294" count="4" selected="0">
            <x v="2"/>
            <x v="3"/>
            <x v="6"/>
            <x v="7"/>
          </reference>
          <reference field="8" count="1">
            <x v="10"/>
          </reference>
        </references>
      </pivotArea>
    </format>
    <format dxfId="862">
      <pivotArea collapsedLevelsAreSubtotals="1" fieldPosition="0">
        <references count="2">
          <reference field="4294967294" count="4" selected="0">
            <x v="2"/>
            <x v="3"/>
            <x v="6"/>
            <x v="7"/>
          </reference>
          <reference field="8" count="1">
            <x v="14"/>
          </reference>
        </references>
      </pivotArea>
    </format>
    <format dxfId="861">
      <pivotArea collapsedLevelsAreSubtotals="1" fieldPosition="0">
        <references count="2">
          <reference field="4294967294" count="4" selected="0">
            <x v="2"/>
            <x v="3"/>
            <x v="6"/>
            <x v="7"/>
          </reference>
          <reference field="8" count="1">
            <x v="16"/>
          </reference>
        </references>
      </pivotArea>
    </format>
    <format dxfId="860">
      <pivotArea collapsedLevelsAreSubtotals="1" fieldPosition="0">
        <references count="2">
          <reference field="4294967294" count="4" selected="0">
            <x v="2"/>
            <x v="3"/>
            <x v="6"/>
            <x v="7"/>
          </reference>
          <reference field="8" count="1">
            <x v="17"/>
          </reference>
        </references>
      </pivotArea>
    </format>
    <format dxfId="859">
      <pivotArea collapsedLevelsAreSubtotals="1" fieldPosition="0">
        <references count="2">
          <reference field="4294967294" count="4" selected="0">
            <x v="2"/>
            <x v="3"/>
            <x v="6"/>
            <x v="7"/>
          </reference>
          <reference field="8" count="1">
            <x v="18"/>
          </reference>
        </references>
      </pivotArea>
    </format>
    <format dxfId="858">
      <pivotArea collapsedLevelsAreSubtotals="1" fieldPosition="0">
        <references count="2">
          <reference field="4294967294" count="4" selected="0">
            <x v="2"/>
            <x v="3"/>
            <x v="6"/>
            <x v="7"/>
          </reference>
          <reference field="8" count="1">
            <x v="19"/>
          </reference>
        </references>
      </pivotArea>
    </format>
    <format dxfId="857">
      <pivotArea collapsedLevelsAreSubtotals="1" fieldPosition="0">
        <references count="2">
          <reference field="4294967294" count="4" selected="0">
            <x v="2"/>
            <x v="3"/>
            <x v="6"/>
            <x v="7"/>
          </reference>
          <reference field="8" count="1">
            <x v="20"/>
          </reference>
        </references>
      </pivotArea>
    </format>
    <format dxfId="856">
      <pivotArea collapsedLevelsAreSubtotals="1" fieldPosition="0">
        <references count="2">
          <reference field="4294967294" count="4" selected="0">
            <x v="2"/>
            <x v="3"/>
            <x v="6"/>
            <x v="7"/>
          </reference>
          <reference field="8" count="1">
            <x v="21"/>
          </reference>
        </references>
      </pivotArea>
    </format>
    <format dxfId="855">
      <pivotArea collapsedLevelsAreSubtotals="1" fieldPosition="0">
        <references count="2">
          <reference field="4294967294" count="4" selected="0">
            <x v="2"/>
            <x v="3"/>
            <x v="6"/>
            <x v="7"/>
          </reference>
          <reference field="8" count="1">
            <x v="24"/>
          </reference>
        </references>
      </pivotArea>
    </format>
    <format dxfId="854">
      <pivotArea collapsedLevelsAreSubtotals="1" fieldPosition="0">
        <references count="2">
          <reference field="4294967294" count="4" selected="0">
            <x v="2"/>
            <x v="3"/>
            <x v="6"/>
            <x v="7"/>
          </reference>
          <reference field="8" count="1">
            <x v="25"/>
          </reference>
        </references>
      </pivotArea>
    </format>
    <format dxfId="853">
      <pivotArea collapsedLevelsAreSubtotals="1" fieldPosition="0">
        <references count="2">
          <reference field="4294967294" count="4" selected="0">
            <x v="2"/>
            <x v="3"/>
            <x v="6"/>
            <x v="7"/>
          </reference>
          <reference field="8" count="1">
            <x v="27"/>
          </reference>
        </references>
      </pivotArea>
    </format>
    <format dxfId="852">
      <pivotArea collapsedLevelsAreSubtotals="1" fieldPosition="0">
        <references count="2">
          <reference field="4294967294" count="4" selected="0">
            <x v="2"/>
            <x v="3"/>
            <x v="6"/>
            <x v="7"/>
          </reference>
          <reference field="8" count="1">
            <x v="28"/>
          </reference>
        </references>
      </pivotArea>
    </format>
    <format dxfId="851">
      <pivotArea collapsedLevelsAreSubtotals="1" fieldPosition="0">
        <references count="2">
          <reference field="4294967294" count="4" selected="0">
            <x v="2"/>
            <x v="3"/>
            <x v="6"/>
            <x v="7"/>
          </reference>
          <reference field="8" count="1">
            <x v="29"/>
          </reference>
        </references>
      </pivotArea>
    </format>
    <format dxfId="850">
      <pivotArea collapsedLevelsAreSubtotals="1" fieldPosition="0">
        <references count="2">
          <reference field="4294967294" count="4" selected="0">
            <x v="2"/>
            <x v="3"/>
            <x v="6"/>
            <x v="7"/>
          </reference>
          <reference field="8" count="1">
            <x v="30"/>
          </reference>
        </references>
      </pivotArea>
    </format>
    <format dxfId="849">
      <pivotArea collapsedLevelsAreSubtotals="1" fieldPosition="0">
        <references count="2">
          <reference field="4294967294" count="4" selected="0">
            <x v="2"/>
            <x v="3"/>
            <x v="6"/>
            <x v="7"/>
          </reference>
          <reference field="8" count="1">
            <x v="37"/>
          </reference>
        </references>
      </pivotArea>
    </format>
    <format dxfId="848">
      <pivotArea collapsedLevelsAreSubtotals="1" fieldPosition="0">
        <references count="2">
          <reference field="4294967294" count="4" selected="0">
            <x v="2"/>
            <x v="3"/>
            <x v="6"/>
            <x v="7"/>
          </reference>
          <reference field="8" count="1">
            <x v="41"/>
          </reference>
        </references>
      </pivotArea>
    </format>
    <format dxfId="847">
      <pivotArea collapsedLevelsAreSubtotals="1" fieldPosition="0">
        <references count="2">
          <reference field="4294967294" count="4" selected="0">
            <x v="2"/>
            <x v="3"/>
            <x v="6"/>
            <x v="7"/>
          </reference>
          <reference field="8" count="1">
            <x v="42"/>
          </reference>
        </references>
      </pivotArea>
    </format>
    <format dxfId="846">
      <pivotArea collapsedLevelsAreSubtotals="1" fieldPosition="0">
        <references count="2">
          <reference field="4294967294" count="4" selected="0">
            <x v="2"/>
            <x v="3"/>
            <x v="6"/>
            <x v="7"/>
          </reference>
          <reference field="8" count="1">
            <x v="44"/>
          </reference>
        </references>
      </pivotArea>
    </format>
    <format dxfId="845">
      <pivotArea collapsedLevelsAreSubtotals="1" fieldPosition="0">
        <references count="2">
          <reference field="4294967294" count="4" selected="0">
            <x v="2"/>
            <x v="3"/>
            <x v="6"/>
            <x v="7"/>
          </reference>
          <reference field="8" count="1">
            <x v="45"/>
          </reference>
        </references>
      </pivotArea>
    </format>
    <format dxfId="844">
      <pivotArea collapsedLevelsAreSubtotals="1" fieldPosition="0">
        <references count="2">
          <reference field="4294967294" count="4" selected="0">
            <x v="2"/>
            <x v="3"/>
            <x v="6"/>
            <x v="7"/>
          </reference>
          <reference field="8" count="1">
            <x v="46"/>
          </reference>
        </references>
      </pivotArea>
    </format>
    <format dxfId="843">
      <pivotArea collapsedLevelsAreSubtotals="1" fieldPosition="0">
        <references count="2">
          <reference field="4294967294" count="4" selected="0">
            <x v="2"/>
            <x v="3"/>
            <x v="6"/>
            <x v="7"/>
          </reference>
          <reference field="8" count="1">
            <x v="47"/>
          </reference>
        </references>
      </pivotArea>
    </format>
    <format dxfId="842">
      <pivotArea collapsedLevelsAreSubtotals="1" fieldPosition="0">
        <references count="2">
          <reference field="4294967294" count="4" selected="0">
            <x v="2"/>
            <x v="3"/>
            <x v="6"/>
            <x v="7"/>
          </reference>
          <reference field="8" count="1">
            <x v="48"/>
          </reference>
        </references>
      </pivotArea>
    </format>
    <format dxfId="841">
      <pivotArea collapsedLevelsAreSubtotals="1" fieldPosition="0">
        <references count="2">
          <reference field="4294967294" count="4" selected="0">
            <x v="2"/>
            <x v="3"/>
            <x v="6"/>
            <x v="7"/>
          </reference>
          <reference field="8" count="1">
            <x v="49"/>
          </reference>
        </references>
      </pivotArea>
    </format>
    <format dxfId="840">
      <pivotArea collapsedLevelsAreSubtotals="1" fieldPosition="0">
        <references count="2">
          <reference field="4294967294" count="4" selected="0">
            <x v="2"/>
            <x v="3"/>
            <x v="6"/>
            <x v="7"/>
          </reference>
          <reference field="8" count="1">
            <x v="50"/>
          </reference>
        </references>
      </pivotArea>
    </format>
    <format dxfId="839">
      <pivotArea collapsedLevelsAreSubtotals="1" fieldPosition="0">
        <references count="2">
          <reference field="4294967294" count="4" selected="0">
            <x v="2"/>
            <x v="3"/>
            <x v="6"/>
            <x v="7"/>
          </reference>
          <reference field="8" count="1">
            <x v="51"/>
          </reference>
        </references>
      </pivotArea>
    </format>
    <format dxfId="838">
      <pivotArea field="8" grandRow="1" outline="0" collapsedLevelsAreSubtotals="1" axis="axisRow" fieldPosition="0">
        <references count="1">
          <reference field="4294967294" count="4" selected="0">
            <x v="2"/>
            <x v="3"/>
            <x v="6"/>
            <x v="7"/>
          </reference>
        </references>
      </pivotArea>
    </format>
    <format dxfId="837">
      <pivotArea collapsedLevelsAreSubtotals="1" fieldPosition="0">
        <references count="2">
          <reference field="4294967294" count="2" selected="0">
            <x v="6"/>
            <x v="7"/>
          </reference>
          <reference field="8" count="1">
            <x v="14"/>
          </reference>
        </references>
      </pivotArea>
    </format>
    <format dxfId="836">
      <pivotArea collapsedLevelsAreSubtotals="1" fieldPosition="0">
        <references count="2">
          <reference field="4294967294" count="2" selected="0">
            <x v="6"/>
            <x v="7"/>
          </reference>
          <reference field="8" count="1">
            <x v="24"/>
          </reference>
        </references>
      </pivotArea>
    </format>
    <format dxfId="835">
      <pivotArea collapsedLevelsAreSubtotals="1" fieldPosition="0">
        <references count="2">
          <reference field="4294967294" count="2" selected="0">
            <x v="6"/>
            <x v="7"/>
          </reference>
          <reference field="8" count="1">
            <x v="41"/>
          </reference>
        </references>
      </pivotArea>
    </format>
    <format dxfId="834">
      <pivotArea collapsedLevelsAreSubtotals="1" fieldPosition="0">
        <references count="2">
          <reference field="4294967294" count="2" selected="0">
            <x v="6"/>
            <x v="7"/>
          </reference>
          <reference field="8" count="1">
            <x v="45"/>
          </reference>
        </references>
      </pivotArea>
    </format>
    <format dxfId="833">
      <pivotArea collapsedLevelsAreSubtotals="1" fieldPosition="0">
        <references count="2">
          <reference field="4294967294" count="2" selected="0">
            <x v="6"/>
            <x v="7"/>
          </reference>
          <reference field="8" count="1">
            <x v="46"/>
          </reference>
        </references>
      </pivotArea>
    </format>
    <format dxfId="832">
      <pivotArea collapsedLevelsAreSubtotals="1" fieldPosition="0">
        <references count="2">
          <reference field="4294967294" count="2" selected="0">
            <x v="6"/>
            <x v="7"/>
          </reference>
          <reference field="8" count="1">
            <x v="47"/>
          </reference>
        </references>
      </pivotArea>
    </format>
    <format dxfId="831">
      <pivotArea collapsedLevelsAreSubtotals="1" fieldPosition="0">
        <references count="2">
          <reference field="4294967294" count="2" selected="0">
            <x v="6"/>
            <x v="7"/>
          </reference>
          <reference field="8" count="1">
            <x v="48"/>
          </reference>
        </references>
      </pivotArea>
    </format>
    <format dxfId="830">
      <pivotArea dataOnly="0" labelOnly="1" grandRow="1" outline="0" fieldPosition="0"/>
    </format>
    <format dxfId="829">
      <pivotArea dataOnly="0" labelOnly="1" grandRow="1" outline="0" fieldPosition="0"/>
    </format>
    <format dxfId="828">
      <pivotArea dataOnly="0" labelOnly="1" grandRow="1" outline="0" fieldPosition="0"/>
    </format>
    <format dxfId="827">
      <pivotArea dataOnly="0" labelOnly="1" grandRow="1" outline="0" fieldPosition="0"/>
    </format>
    <format dxfId="826">
      <pivotArea collapsedLevelsAreSubtotals="1" fieldPosition="0">
        <references count="3">
          <reference field="4294967294" count="4" selected="0">
            <x v="2"/>
            <x v="3"/>
            <x v="6"/>
            <x v="7"/>
          </reference>
          <reference field="8" count="1" selected="0">
            <x v="0"/>
          </reference>
          <reference field="9" count="4">
            <x v="32"/>
            <x v="41"/>
            <x v="64"/>
            <x v="69"/>
          </reference>
        </references>
      </pivotArea>
    </format>
    <format dxfId="825">
      <pivotArea collapsedLevelsAreSubtotals="1" fieldPosition="0">
        <references count="3">
          <reference field="4294967294" count="1" selected="0">
            <x v="5"/>
          </reference>
          <reference field="8" count="1" selected="0">
            <x v="0"/>
          </reference>
          <reference field="9" count="4">
            <x v="32"/>
            <x v="41"/>
            <x v="64"/>
            <x v="69"/>
          </reference>
        </references>
      </pivotArea>
    </format>
    <format dxfId="824">
      <pivotArea dataOnly="0" labelOnly="1" outline="0" fieldPosition="0">
        <references count="1">
          <reference field="4294967294" count="1">
            <x v="5"/>
          </reference>
        </references>
      </pivotArea>
    </format>
    <format dxfId="823">
      <pivotArea dataOnly="0" labelOnly="1" outline="0" fieldPosition="0">
        <references count="1">
          <reference field="4294967294" count="1">
            <x v="4"/>
          </reference>
        </references>
      </pivotArea>
    </format>
    <format dxfId="822">
      <pivotArea collapsedLevelsAreSubtotals="1" fieldPosition="0">
        <references count="3">
          <reference field="4294967294" count="1" selected="0">
            <x v="4"/>
          </reference>
          <reference field="8" count="1" selected="0">
            <x v="0"/>
          </reference>
          <reference field="9" count="4">
            <x v="32"/>
            <x v="41"/>
            <x v="64"/>
            <x v="69"/>
          </reference>
        </references>
      </pivotArea>
    </format>
    <format dxfId="821">
      <pivotArea collapsedLevelsAreSubtotals="1" fieldPosition="0">
        <references count="3">
          <reference field="4294967294" count="6" selected="0">
            <x v="2"/>
            <x v="3"/>
            <x v="4"/>
            <x v="5"/>
            <x v="6"/>
            <x v="7"/>
          </reference>
          <reference field="8" count="1" selected="0">
            <x v="3"/>
          </reference>
          <reference field="9" count="1">
            <x v="24"/>
          </reference>
        </references>
      </pivotArea>
    </format>
    <format dxfId="820">
      <pivotArea collapsedLevelsAreSubtotals="1" fieldPosition="0">
        <references count="3">
          <reference field="4294967294" count="6" selected="0">
            <x v="2"/>
            <x v="3"/>
            <x v="4"/>
            <x v="5"/>
            <x v="6"/>
            <x v="7"/>
          </reference>
          <reference field="8" count="1" selected="0">
            <x v="4"/>
          </reference>
          <reference field="9" count="1">
            <x v="70"/>
          </reference>
        </references>
      </pivotArea>
    </format>
    <format dxfId="819">
      <pivotArea collapsedLevelsAreSubtotals="1" fieldPosition="0">
        <references count="3">
          <reference field="4294967294" count="6" selected="0">
            <x v="2"/>
            <x v="3"/>
            <x v="4"/>
            <x v="5"/>
            <x v="6"/>
            <x v="7"/>
          </reference>
          <reference field="8" count="1" selected="0">
            <x v="5"/>
          </reference>
          <reference field="9" count="2">
            <x v="18"/>
            <x v="57"/>
          </reference>
        </references>
      </pivotArea>
    </format>
    <format dxfId="818">
      <pivotArea collapsedLevelsAreSubtotals="1" fieldPosition="0">
        <references count="3">
          <reference field="4294967294" count="6" selected="0">
            <x v="2"/>
            <x v="3"/>
            <x v="4"/>
            <x v="5"/>
            <x v="6"/>
            <x v="7"/>
          </reference>
          <reference field="8" count="1" selected="0">
            <x v="7"/>
          </reference>
          <reference field="9" count="1">
            <x v="3"/>
          </reference>
        </references>
      </pivotArea>
    </format>
    <format dxfId="817">
      <pivotArea collapsedLevelsAreSubtotals="1" fieldPosition="0">
        <references count="2">
          <reference field="4294967294" count="6" selected="0">
            <x v="2"/>
            <x v="3"/>
            <x v="4"/>
            <x v="5"/>
            <x v="6"/>
            <x v="7"/>
          </reference>
          <reference field="8" count="1">
            <x v="8"/>
          </reference>
        </references>
      </pivotArea>
    </format>
    <format dxfId="816">
      <pivotArea collapsedLevelsAreSubtotals="1" fieldPosition="0">
        <references count="3">
          <reference field="4294967294" count="6" selected="0">
            <x v="2"/>
            <x v="3"/>
            <x v="4"/>
            <x v="5"/>
            <x v="6"/>
            <x v="7"/>
          </reference>
          <reference field="8" count="1" selected="0">
            <x v="8"/>
          </reference>
          <reference field="9" count="2">
            <x v="12"/>
            <x v="73"/>
          </reference>
        </references>
      </pivotArea>
    </format>
    <format dxfId="815">
      <pivotArea collapsedLevelsAreSubtotals="1" fieldPosition="0">
        <references count="2">
          <reference field="4294967294" count="6" selected="0">
            <x v="2"/>
            <x v="3"/>
            <x v="4"/>
            <x v="5"/>
            <x v="6"/>
            <x v="7"/>
          </reference>
          <reference field="8" count="1">
            <x v="9"/>
          </reference>
        </references>
      </pivotArea>
    </format>
    <format dxfId="814">
      <pivotArea collapsedLevelsAreSubtotals="1" fieldPosition="0">
        <references count="3">
          <reference field="4294967294" count="6" selected="0">
            <x v="2"/>
            <x v="3"/>
            <x v="4"/>
            <x v="5"/>
            <x v="6"/>
            <x v="7"/>
          </reference>
          <reference field="8" count="1" selected="0">
            <x v="9"/>
          </reference>
          <reference field="9" count="2">
            <x v="6"/>
            <x v="16"/>
          </reference>
        </references>
      </pivotArea>
    </format>
    <format dxfId="813">
      <pivotArea collapsedLevelsAreSubtotals="1" fieldPosition="0">
        <references count="2">
          <reference field="4294967294" count="6" selected="0">
            <x v="2"/>
            <x v="3"/>
            <x v="4"/>
            <x v="5"/>
            <x v="6"/>
            <x v="7"/>
          </reference>
          <reference field="8" count="1">
            <x v="10"/>
          </reference>
        </references>
      </pivotArea>
    </format>
    <format dxfId="812">
      <pivotArea collapsedLevelsAreSubtotals="1" fieldPosition="0">
        <references count="3">
          <reference field="4294967294" count="6" selected="0">
            <x v="2"/>
            <x v="3"/>
            <x v="4"/>
            <x v="5"/>
            <x v="6"/>
            <x v="7"/>
          </reference>
          <reference field="8" count="1" selected="0">
            <x v="10"/>
          </reference>
          <reference field="9" count="5">
            <x v="11"/>
            <x v="13"/>
            <x v="37"/>
            <x v="56"/>
            <x v="68"/>
          </reference>
        </references>
      </pivotArea>
    </format>
    <format dxfId="811">
      <pivotArea collapsedLevelsAreSubtotals="1" fieldPosition="0">
        <references count="2">
          <reference field="4294967294" count="6" selected="0">
            <x v="2"/>
            <x v="3"/>
            <x v="4"/>
            <x v="5"/>
            <x v="6"/>
            <x v="7"/>
          </reference>
          <reference field="8" count="1">
            <x v="11"/>
          </reference>
        </references>
      </pivotArea>
    </format>
    <format dxfId="810">
      <pivotArea collapsedLevelsAreSubtotals="1" fieldPosition="0">
        <references count="3">
          <reference field="4294967294" count="6" selected="0">
            <x v="2"/>
            <x v="3"/>
            <x v="4"/>
            <x v="5"/>
            <x v="6"/>
            <x v="7"/>
          </reference>
          <reference field="8" count="1" selected="0">
            <x v="11"/>
          </reference>
          <reference field="9" count="1">
            <x v="4"/>
          </reference>
        </references>
      </pivotArea>
    </format>
    <format dxfId="809">
      <pivotArea collapsedLevelsAreSubtotals="1" fieldPosition="0">
        <references count="2">
          <reference field="4294967294" count="6" selected="0">
            <x v="2"/>
            <x v="3"/>
            <x v="4"/>
            <x v="5"/>
            <x v="6"/>
            <x v="7"/>
          </reference>
          <reference field="8" count="1">
            <x v="15"/>
          </reference>
        </references>
      </pivotArea>
    </format>
    <format dxfId="808">
      <pivotArea collapsedLevelsAreSubtotals="1" fieldPosition="0">
        <references count="3">
          <reference field="4294967294" count="6" selected="0">
            <x v="2"/>
            <x v="3"/>
            <x v="4"/>
            <x v="5"/>
            <x v="6"/>
            <x v="7"/>
          </reference>
          <reference field="8" count="1" selected="0">
            <x v="15"/>
          </reference>
          <reference field="9" count="5">
            <x v="29"/>
            <x v="36"/>
            <x v="45"/>
            <x v="53"/>
            <x v="67"/>
          </reference>
        </references>
      </pivotArea>
    </format>
    <format dxfId="807">
      <pivotArea collapsedLevelsAreSubtotals="1" fieldPosition="0">
        <references count="2">
          <reference field="4294967294" count="6" selected="0">
            <x v="2"/>
            <x v="3"/>
            <x v="4"/>
            <x v="5"/>
            <x v="6"/>
            <x v="7"/>
          </reference>
          <reference field="8" count="1">
            <x v="16"/>
          </reference>
        </references>
      </pivotArea>
    </format>
    <format dxfId="806">
      <pivotArea collapsedLevelsAreSubtotals="1" fieldPosition="0">
        <references count="3">
          <reference field="4294967294" count="6" selected="0">
            <x v="2"/>
            <x v="3"/>
            <x v="4"/>
            <x v="5"/>
            <x v="6"/>
            <x v="7"/>
          </reference>
          <reference field="8" count="1" selected="0">
            <x v="16"/>
          </reference>
          <reference field="9" count="5">
            <x v="5"/>
            <x v="15"/>
            <x v="21"/>
            <x v="42"/>
            <x v="46"/>
          </reference>
        </references>
      </pivotArea>
    </format>
    <format dxfId="805">
      <pivotArea collapsedLevelsAreSubtotals="1" fieldPosition="0">
        <references count="2">
          <reference field="4294967294" count="6" selected="0">
            <x v="2"/>
            <x v="3"/>
            <x v="4"/>
            <x v="5"/>
            <x v="6"/>
            <x v="7"/>
          </reference>
          <reference field="8" count="1">
            <x v="17"/>
          </reference>
        </references>
      </pivotArea>
    </format>
    <format dxfId="804">
      <pivotArea collapsedLevelsAreSubtotals="1" fieldPosition="0">
        <references count="3">
          <reference field="4294967294" count="6" selected="0">
            <x v="2"/>
            <x v="3"/>
            <x v="4"/>
            <x v="5"/>
            <x v="6"/>
            <x v="7"/>
          </reference>
          <reference field="8" count="1" selected="0">
            <x v="17"/>
          </reference>
          <reference field="9" count="6">
            <x v="0"/>
            <x v="33"/>
            <x v="47"/>
            <x v="51"/>
            <x v="54"/>
            <x v="55"/>
          </reference>
        </references>
      </pivotArea>
    </format>
    <format dxfId="803">
      <pivotArea collapsedLevelsAreSubtotals="1" fieldPosition="0">
        <references count="2">
          <reference field="4294967294" count="6" selected="0">
            <x v="2"/>
            <x v="3"/>
            <x v="4"/>
            <x v="5"/>
            <x v="6"/>
            <x v="7"/>
          </reference>
          <reference field="8" count="1">
            <x v="18"/>
          </reference>
        </references>
      </pivotArea>
    </format>
    <format dxfId="802">
      <pivotArea collapsedLevelsAreSubtotals="1" fieldPosition="0">
        <references count="3">
          <reference field="4294967294" count="6" selected="0">
            <x v="2"/>
            <x v="3"/>
            <x v="4"/>
            <x v="5"/>
            <x v="6"/>
            <x v="7"/>
          </reference>
          <reference field="8" count="1" selected="0">
            <x v="18"/>
          </reference>
          <reference field="9" count="2">
            <x v="31"/>
            <x v="62"/>
          </reference>
        </references>
      </pivotArea>
    </format>
    <format dxfId="801">
      <pivotArea collapsedLevelsAreSubtotals="1" fieldPosition="0">
        <references count="2">
          <reference field="4294967294" count="6" selected="0">
            <x v="2"/>
            <x v="3"/>
            <x v="4"/>
            <x v="5"/>
            <x v="6"/>
            <x v="7"/>
          </reference>
          <reference field="8" count="1">
            <x v="19"/>
          </reference>
        </references>
      </pivotArea>
    </format>
    <format dxfId="800">
      <pivotArea collapsedLevelsAreSubtotals="1" fieldPosition="0">
        <references count="3">
          <reference field="4294967294" count="6" selected="0">
            <x v="2"/>
            <x v="3"/>
            <x v="4"/>
            <x v="5"/>
            <x v="6"/>
            <x v="7"/>
          </reference>
          <reference field="8" count="1" selected="0">
            <x v="19"/>
          </reference>
          <reference field="9" count="2">
            <x v="19"/>
            <x v="25"/>
          </reference>
        </references>
      </pivotArea>
    </format>
    <format dxfId="799">
      <pivotArea collapsedLevelsAreSubtotals="1" fieldPosition="0">
        <references count="2">
          <reference field="4294967294" count="6" selected="0">
            <x v="2"/>
            <x v="3"/>
            <x v="4"/>
            <x v="5"/>
            <x v="6"/>
            <x v="7"/>
          </reference>
          <reference field="8" count="1">
            <x v="20"/>
          </reference>
        </references>
      </pivotArea>
    </format>
    <format dxfId="798">
      <pivotArea collapsedLevelsAreSubtotals="1" fieldPosition="0">
        <references count="3">
          <reference field="4294967294" count="6" selected="0">
            <x v="2"/>
            <x v="3"/>
            <x v="4"/>
            <x v="5"/>
            <x v="6"/>
            <x v="7"/>
          </reference>
          <reference field="8" count="1" selected="0">
            <x v="20"/>
          </reference>
          <reference field="9" count="2">
            <x v="39"/>
            <x v="40"/>
          </reference>
        </references>
      </pivotArea>
    </format>
    <format dxfId="797">
      <pivotArea collapsedLevelsAreSubtotals="1" fieldPosition="0">
        <references count="2">
          <reference field="4294967294" count="6" selected="0">
            <x v="2"/>
            <x v="3"/>
            <x v="4"/>
            <x v="5"/>
            <x v="6"/>
            <x v="7"/>
          </reference>
          <reference field="8" count="1">
            <x v="21"/>
          </reference>
        </references>
      </pivotArea>
    </format>
    <format dxfId="796">
      <pivotArea collapsedLevelsAreSubtotals="1" fieldPosition="0">
        <references count="3">
          <reference field="4294967294" count="6" selected="0">
            <x v="2"/>
            <x v="3"/>
            <x v="4"/>
            <x v="5"/>
            <x v="6"/>
            <x v="7"/>
          </reference>
          <reference field="8" count="1" selected="0">
            <x v="21"/>
          </reference>
          <reference field="9" count="3">
            <x v="8"/>
            <x v="60"/>
            <x v="61"/>
          </reference>
        </references>
      </pivotArea>
    </format>
    <format dxfId="795">
      <pivotArea collapsedLevelsAreSubtotals="1" fieldPosition="0">
        <references count="2">
          <reference field="4294967294" count="6" selected="0">
            <x v="2"/>
            <x v="3"/>
            <x v="4"/>
            <x v="5"/>
            <x v="6"/>
            <x v="7"/>
          </reference>
          <reference field="8" count="1">
            <x v="25"/>
          </reference>
        </references>
      </pivotArea>
    </format>
    <format dxfId="794">
      <pivotArea collapsedLevelsAreSubtotals="1" fieldPosition="0">
        <references count="3">
          <reference field="4294967294" count="6" selected="0">
            <x v="2"/>
            <x v="3"/>
            <x v="4"/>
            <x v="5"/>
            <x v="6"/>
            <x v="7"/>
          </reference>
          <reference field="8" count="1" selected="0">
            <x v="25"/>
          </reference>
          <reference field="9" count="3">
            <x v="6"/>
            <x v="9"/>
            <x v="10"/>
          </reference>
        </references>
      </pivotArea>
    </format>
    <format dxfId="793">
      <pivotArea collapsedLevelsAreSubtotals="1" fieldPosition="0">
        <references count="2">
          <reference field="4294967294" count="6" selected="0">
            <x v="2"/>
            <x v="3"/>
            <x v="4"/>
            <x v="5"/>
            <x v="6"/>
            <x v="7"/>
          </reference>
          <reference field="8" count="1">
            <x v="27"/>
          </reference>
        </references>
      </pivotArea>
    </format>
    <format dxfId="792">
      <pivotArea collapsedLevelsAreSubtotals="1" fieldPosition="0">
        <references count="3">
          <reference field="4294967294" count="6" selected="0">
            <x v="2"/>
            <x v="3"/>
            <x v="4"/>
            <x v="5"/>
            <x v="6"/>
            <x v="7"/>
          </reference>
          <reference field="8" count="1" selected="0">
            <x v="27"/>
          </reference>
          <reference field="9" count="4">
            <x v="7"/>
            <x v="8"/>
            <x v="27"/>
            <x v="76"/>
          </reference>
        </references>
      </pivotArea>
    </format>
    <format dxfId="791">
      <pivotArea collapsedLevelsAreSubtotals="1" fieldPosition="0">
        <references count="2">
          <reference field="4294967294" count="6" selected="0">
            <x v="2"/>
            <x v="3"/>
            <x v="4"/>
            <x v="5"/>
            <x v="6"/>
            <x v="7"/>
          </reference>
          <reference field="8" count="1">
            <x v="28"/>
          </reference>
        </references>
      </pivotArea>
    </format>
    <format dxfId="790">
      <pivotArea collapsedLevelsAreSubtotals="1" fieldPosition="0">
        <references count="3">
          <reference field="4294967294" count="6" selected="0">
            <x v="2"/>
            <x v="3"/>
            <x v="4"/>
            <x v="5"/>
            <x v="6"/>
            <x v="7"/>
          </reference>
          <reference field="8" count="1" selected="0">
            <x v="28"/>
          </reference>
          <reference field="9" count="3">
            <x v="49"/>
            <x v="58"/>
            <x v="66"/>
          </reference>
        </references>
      </pivotArea>
    </format>
    <format dxfId="789">
      <pivotArea collapsedLevelsAreSubtotals="1" fieldPosition="0">
        <references count="2">
          <reference field="4294967294" count="6" selected="0">
            <x v="2"/>
            <x v="3"/>
            <x v="4"/>
            <x v="5"/>
            <x v="6"/>
            <x v="7"/>
          </reference>
          <reference field="8" count="1">
            <x v="29"/>
          </reference>
        </references>
      </pivotArea>
    </format>
    <format dxfId="788">
      <pivotArea collapsedLevelsAreSubtotals="1" fieldPosition="0">
        <references count="3">
          <reference field="4294967294" count="6" selected="0">
            <x v="2"/>
            <x v="3"/>
            <x v="4"/>
            <x v="5"/>
            <x v="6"/>
            <x v="7"/>
          </reference>
          <reference field="8" count="1" selected="0">
            <x v="29"/>
          </reference>
          <reference field="9" count="1">
            <x v="30"/>
          </reference>
        </references>
      </pivotArea>
    </format>
    <format dxfId="787">
      <pivotArea collapsedLevelsAreSubtotals="1" fieldPosition="0">
        <references count="2">
          <reference field="4294967294" count="6" selected="0">
            <x v="2"/>
            <x v="3"/>
            <x v="4"/>
            <x v="5"/>
            <x v="6"/>
            <x v="7"/>
          </reference>
          <reference field="8" count="1">
            <x v="30"/>
          </reference>
        </references>
      </pivotArea>
    </format>
    <format dxfId="786">
      <pivotArea collapsedLevelsAreSubtotals="1" fieldPosition="0">
        <references count="3">
          <reference field="4294967294" count="6" selected="0">
            <x v="2"/>
            <x v="3"/>
            <x v="4"/>
            <x v="5"/>
            <x v="6"/>
            <x v="7"/>
          </reference>
          <reference field="8" count="1" selected="0">
            <x v="30"/>
          </reference>
          <reference field="9" count="8">
            <x v="1"/>
            <x v="17"/>
            <x v="35"/>
            <x v="50"/>
            <x v="59"/>
            <x v="77"/>
            <x v="78"/>
            <x v="79"/>
          </reference>
        </references>
      </pivotArea>
    </format>
    <format dxfId="785">
      <pivotArea collapsedLevelsAreSubtotals="1" fieldPosition="0">
        <references count="2">
          <reference field="4294967294" count="6" selected="0">
            <x v="2"/>
            <x v="3"/>
            <x v="4"/>
            <x v="5"/>
            <x v="6"/>
            <x v="7"/>
          </reference>
          <reference field="8" count="1">
            <x v="36"/>
          </reference>
        </references>
      </pivotArea>
    </format>
    <format dxfId="784">
      <pivotArea collapsedLevelsAreSubtotals="1" fieldPosition="0">
        <references count="3">
          <reference field="4294967294" count="6" selected="0">
            <x v="2"/>
            <x v="3"/>
            <x v="4"/>
            <x v="5"/>
            <x v="6"/>
            <x v="7"/>
          </reference>
          <reference field="8" count="1" selected="0">
            <x v="36"/>
          </reference>
          <reference field="9" count="1">
            <x v="61"/>
          </reference>
        </references>
      </pivotArea>
    </format>
    <format dxfId="783">
      <pivotArea collapsedLevelsAreSubtotals="1" fieldPosition="0">
        <references count="2">
          <reference field="4294967294" count="6" selected="0">
            <x v="2"/>
            <x v="3"/>
            <x v="4"/>
            <x v="5"/>
            <x v="6"/>
            <x v="7"/>
          </reference>
          <reference field="8" count="1">
            <x v="37"/>
          </reference>
        </references>
      </pivotArea>
    </format>
    <format dxfId="782">
      <pivotArea collapsedLevelsAreSubtotals="1" fieldPosition="0">
        <references count="3">
          <reference field="4294967294" count="6" selected="0">
            <x v="2"/>
            <x v="3"/>
            <x v="4"/>
            <x v="5"/>
            <x v="6"/>
            <x v="7"/>
          </reference>
          <reference field="8" count="1" selected="0">
            <x v="37"/>
          </reference>
          <reference field="9" count="1">
            <x v="14"/>
          </reference>
        </references>
      </pivotArea>
    </format>
    <format dxfId="781">
      <pivotArea collapsedLevelsAreSubtotals="1" fieldPosition="0">
        <references count="2">
          <reference field="4294967294" count="6" selected="0">
            <x v="2"/>
            <x v="3"/>
            <x v="4"/>
            <x v="5"/>
            <x v="6"/>
            <x v="7"/>
          </reference>
          <reference field="8" count="1">
            <x v="38"/>
          </reference>
        </references>
      </pivotArea>
    </format>
    <format dxfId="780">
      <pivotArea collapsedLevelsAreSubtotals="1" fieldPosition="0">
        <references count="3">
          <reference field="4294967294" count="6" selected="0">
            <x v="2"/>
            <x v="3"/>
            <x v="4"/>
            <x v="5"/>
            <x v="6"/>
            <x v="7"/>
          </reference>
          <reference field="8" count="1" selected="0">
            <x v="38"/>
          </reference>
          <reference field="9" count="1">
            <x v="2"/>
          </reference>
        </references>
      </pivotArea>
    </format>
    <format dxfId="779">
      <pivotArea collapsedLevelsAreSubtotals="1" fieldPosition="0">
        <references count="2">
          <reference field="4294967294" count="6" selected="0">
            <x v="2"/>
            <x v="3"/>
            <x v="4"/>
            <x v="5"/>
            <x v="6"/>
            <x v="7"/>
          </reference>
          <reference field="8" count="1">
            <x v="40"/>
          </reference>
        </references>
      </pivotArea>
    </format>
    <format dxfId="778">
      <pivotArea collapsedLevelsAreSubtotals="1" fieldPosition="0">
        <references count="3">
          <reference field="4294967294" count="6" selected="0">
            <x v="2"/>
            <x v="3"/>
            <x v="4"/>
            <x v="5"/>
            <x v="6"/>
            <x v="7"/>
          </reference>
          <reference field="8" count="1" selected="0">
            <x v="40"/>
          </reference>
          <reference field="9" count="1">
            <x v="75"/>
          </reference>
        </references>
      </pivotArea>
    </format>
    <format dxfId="777">
      <pivotArea collapsedLevelsAreSubtotals="1" fieldPosition="0">
        <references count="2">
          <reference field="4294967294" count="6" selected="0">
            <x v="2"/>
            <x v="3"/>
            <x v="4"/>
            <x v="5"/>
            <x v="6"/>
            <x v="7"/>
          </reference>
          <reference field="8" count="1">
            <x v="42"/>
          </reference>
        </references>
      </pivotArea>
    </format>
    <format dxfId="776">
      <pivotArea collapsedLevelsAreSubtotals="1" fieldPosition="0">
        <references count="3">
          <reference field="4294967294" count="6" selected="0">
            <x v="2"/>
            <x v="3"/>
            <x v="4"/>
            <x v="5"/>
            <x v="6"/>
            <x v="7"/>
          </reference>
          <reference field="8" count="1" selected="0">
            <x v="42"/>
          </reference>
          <reference field="9" count="1">
            <x v="34"/>
          </reference>
        </references>
      </pivotArea>
    </format>
    <format dxfId="775">
      <pivotArea collapsedLevelsAreSubtotals="1" fieldPosition="0">
        <references count="2">
          <reference field="4294967294" count="6" selected="0">
            <x v="2"/>
            <x v="3"/>
            <x v="4"/>
            <x v="5"/>
            <x v="6"/>
            <x v="7"/>
          </reference>
          <reference field="8" count="1">
            <x v="44"/>
          </reference>
        </references>
      </pivotArea>
    </format>
    <format dxfId="774">
      <pivotArea collapsedLevelsAreSubtotals="1" fieldPosition="0">
        <references count="3">
          <reference field="4294967294" count="6" selected="0">
            <x v="2"/>
            <x v="3"/>
            <x v="4"/>
            <x v="5"/>
            <x v="6"/>
            <x v="7"/>
          </reference>
          <reference field="8" count="1" selected="0">
            <x v="44"/>
          </reference>
          <reference field="9" count="1">
            <x v="63"/>
          </reference>
        </references>
      </pivotArea>
    </format>
    <format dxfId="773">
      <pivotArea collapsedLevelsAreSubtotals="1" fieldPosition="0">
        <references count="2">
          <reference field="4294967294" count="6" selected="0">
            <x v="2"/>
            <x v="3"/>
            <x v="4"/>
            <x v="5"/>
            <x v="6"/>
            <x v="7"/>
          </reference>
          <reference field="8" count="1">
            <x v="49"/>
          </reference>
        </references>
      </pivotArea>
    </format>
    <format dxfId="772">
      <pivotArea collapsedLevelsAreSubtotals="1" fieldPosition="0">
        <references count="3">
          <reference field="4294967294" count="6" selected="0">
            <x v="2"/>
            <x v="3"/>
            <x v="4"/>
            <x v="5"/>
            <x v="6"/>
            <x v="7"/>
          </reference>
          <reference field="8" count="1" selected="0">
            <x v="49"/>
          </reference>
          <reference field="9" count="6">
            <x v="20"/>
            <x v="22"/>
            <x v="65"/>
            <x v="71"/>
            <x v="72"/>
            <x v="74"/>
          </reference>
        </references>
      </pivotArea>
    </format>
    <format dxfId="771">
      <pivotArea collapsedLevelsAreSubtotals="1" fieldPosition="0">
        <references count="2">
          <reference field="4294967294" count="6" selected="0">
            <x v="2"/>
            <x v="3"/>
            <x v="4"/>
            <x v="5"/>
            <x v="6"/>
            <x v="7"/>
          </reference>
          <reference field="8" count="1">
            <x v="50"/>
          </reference>
        </references>
      </pivotArea>
    </format>
    <format dxfId="770">
      <pivotArea collapsedLevelsAreSubtotals="1" fieldPosition="0">
        <references count="3">
          <reference field="4294967294" count="6" selected="0">
            <x v="2"/>
            <x v="3"/>
            <x v="4"/>
            <x v="5"/>
            <x v="6"/>
            <x v="7"/>
          </reference>
          <reference field="8" count="1" selected="0">
            <x v="50"/>
          </reference>
          <reference field="9" count="1">
            <x v="52"/>
          </reference>
        </references>
      </pivotArea>
    </format>
    <format dxfId="769">
      <pivotArea collapsedLevelsAreSubtotals="1" fieldPosition="0">
        <references count="2">
          <reference field="4294967294" count="6" selected="0">
            <x v="2"/>
            <x v="3"/>
            <x v="4"/>
            <x v="5"/>
            <x v="6"/>
            <x v="7"/>
          </reference>
          <reference field="8" count="1">
            <x v="51"/>
          </reference>
        </references>
      </pivotArea>
    </format>
    <format dxfId="768">
      <pivotArea collapsedLevelsAreSubtotals="1" fieldPosition="0">
        <references count="3">
          <reference field="4294967294" count="6" selected="0">
            <x v="2"/>
            <x v="3"/>
            <x v="4"/>
            <x v="5"/>
            <x v="6"/>
            <x v="7"/>
          </reference>
          <reference field="8" count="1" selected="0">
            <x v="51"/>
          </reference>
          <reference field="9" count="1">
            <x v="48"/>
          </reference>
        </references>
      </pivotArea>
    </format>
    <format dxfId="767">
      <pivotArea collapsedLevelsAreSubtotals="1" fieldPosition="0">
        <references count="2">
          <reference field="4294967294" count="6" selected="0">
            <x v="2"/>
            <x v="3"/>
            <x v="4"/>
            <x v="5"/>
            <x v="6"/>
            <x v="7"/>
          </reference>
          <reference field="8" count="1">
            <x v="52"/>
          </reference>
        </references>
      </pivotArea>
    </format>
    <format dxfId="766">
      <pivotArea collapsedLevelsAreSubtotals="1" fieldPosition="0">
        <references count="3">
          <reference field="4294967294" count="6" selected="0">
            <x v="2"/>
            <x v="3"/>
            <x v="4"/>
            <x v="5"/>
            <x v="6"/>
            <x v="7"/>
          </reference>
          <reference field="8" count="1" selected="0">
            <x v="52"/>
          </reference>
          <reference field="9" count="2">
            <x v="28"/>
            <x v="80"/>
          </reference>
        </references>
      </pivotArea>
    </format>
    <format dxfId="765">
      <pivotArea collapsedLevelsAreSubtotals="1" fieldPosition="0">
        <references count="2">
          <reference field="4294967294" count="6" selected="0">
            <x v="2"/>
            <x v="3"/>
            <x v="4"/>
            <x v="5"/>
            <x v="6"/>
            <x v="7"/>
          </reference>
          <reference field="8" count="1">
            <x v="53"/>
          </reference>
        </references>
      </pivotArea>
    </format>
    <format dxfId="764">
      <pivotArea collapsedLevelsAreSubtotals="1" fieldPosition="0">
        <references count="3">
          <reference field="4294967294" count="6" selected="0">
            <x v="2"/>
            <x v="3"/>
            <x v="4"/>
            <x v="5"/>
            <x v="6"/>
            <x v="7"/>
          </reference>
          <reference field="8" count="1" selected="0">
            <x v="53"/>
          </reference>
          <reference field="9" count="2">
            <x v="38"/>
            <x v="43"/>
          </reference>
        </references>
      </pivotArea>
    </format>
    <format dxfId="763">
      <pivotArea collapsedLevelsAreSubtotals="1" fieldPosition="0">
        <references count="2">
          <reference field="4294967294" count="6" selected="0">
            <x v="2"/>
            <x v="3"/>
            <x v="4"/>
            <x v="5"/>
            <x v="6"/>
            <x v="7"/>
          </reference>
          <reference field="8" count="1">
            <x v="54"/>
          </reference>
        </references>
      </pivotArea>
    </format>
    <format dxfId="762">
      <pivotArea collapsedLevelsAreSubtotals="1" fieldPosition="0">
        <references count="3">
          <reference field="4294967294" count="6" selected="0">
            <x v="2"/>
            <x v="3"/>
            <x v="4"/>
            <x v="5"/>
            <x v="6"/>
            <x v="7"/>
          </reference>
          <reference field="8" count="1" selected="0">
            <x v="54"/>
          </reference>
          <reference field="9" count="1">
            <x v="23"/>
          </reference>
        </references>
      </pivotArea>
    </format>
    <format dxfId="761">
      <pivotArea collapsedLevelsAreSubtotals="1" fieldPosition="0">
        <references count="2">
          <reference field="4294967294" count="6" selected="0">
            <x v="2"/>
            <x v="3"/>
            <x v="4"/>
            <x v="5"/>
            <x v="6"/>
            <x v="7"/>
          </reference>
          <reference field="8" count="1">
            <x v="55"/>
          </reference>
        </references>
      </pivotArea>
    </format>
    <format dxfId="760">
      <pivotArea collapsedLevelsAreSubtotals="1" fieldPosition="0">
        <references count="3">
          <reference field="4294967294" count="6" selected="0">
            <x v="2"/>
            <x v="3"/>
            <x v="4"/>
            <x v="5"/>
            <x v="6"/>
            <x v="7"/>
          </reference>
          <reference field="8" count="1" selected="0">
            <x v="55"/>
          </reference>
          <reference field="9" count="1">
            <x v="44"/>
          </reference>
        </references>
      </pivotArea>
    </format>
    <format dxfId="759">
      <pivotArea collapsedLevelsAreSubtotals="1" fieldPosition="0">
        <references count="2">
          <reference field="4294967294" count="6" selected="0">
            <x v="2"/>
            <x v="3"/>
            <x v="4"/>
            <x v="5"/>
            <x v="6"/>
            <x v="7"/>
          </reference>
          <reference field="8" count="1">
            <x v="56"/>
          </reference>
        </references>
      </pivotArea>
    </format>
    <format dxfId="758">
      <pivotArea collapsedLevelsAreSubtotals="1" fieldPosition="0">
        <references count="3">
          <reference field="4294967294" count="6" selected="0">
            <x v="2"/>
            <x v="3"/>
            <x v="4"/>
            <x v="5"/>
            <x v="6"/>
            <x v="7"/>
          </reference>
          <reference field="8" count="1" selected="0">
            <x v="56"/>
          </reference>
          <reference field="9" count="1">
            <x v="26"/>
          </reference>
        </references>
      </pivotArea>
    </format>
    <format dxfId="757">
      <pivotArea field="8" grandRow="1" outline="0" collapsedLevelsAreSubtotals="1" axis="axisRow" fieldPosition="0">
        <references count="1">
          <reference field="4294967294" count="2" selected="0">
            <x v="4"/>
            <x v="5"/>
          </reference>
        </references>
      </pivotArea>
    </format>
    <format dxfId="756">
      <pivotArea field="8" type="button" dataOnly="0" labelOnly="1" outline="0" axis="axisRow" fieldPosition="0"/>
    </format>
    <format dxfId="755">
      <pivotArea dataOnly="0" labelOnly="1" fieldPosition="0">
        <references count="2">
          <reference field="8" count="1" selected="0">
            <x v="10"/>
          </reference>
          <reference field="9" count="1">
            <x v="11"/>
          </reference>
        </references>
      </pivotArea>
    </format>
    <format dxfId="754">
      <pivotArea dataOnly="0" labelOnly="1" fieldPosition="0">
        <references count="2">
          <reference field="8" count="1" selected="0">
            <x v="10"/>
          </reference>
          <reference field="9" count="1">
            <x v="37"/>
          </reference>
        </references>
      </pivotArea>
    </format>
    <format dxfId="753">
      <pivotArea dataOnly="0" labelOnly="1" fieldPosition="0">
        <references count="2">
          <reference field="8" count="1" selected="0">
            <x v="17"/>
          </reference>
          <reference field="9" count="1">
            <x v="33"/>
          </reference>
        </references>
      </pivotArea>
    </format>
    <format dxfId="752">
      <pivotArea dataOnly="0" labelOnly="1" fieldPosition="0">
        <references count="2">
          <reference field="8" count="1" selected="0">
            <x v="18"/>
          </reference>
          <reference field="9" count="1">
            <x v="31"/>
          </reference>
        </references>
      </pivotArea>
    </format>
    <format dxfId="751">
      <pivotArea dataOnly="0" labelOnly="1" fieldPosition="0">
        <references count="2">
          <reference field="8" count="1" selected="0">
            <x v="19"/>
          </reference>
          <reference field="9" count="1">
            <x v="19"/>
          </reference>
        </references>
      </pivotArea>
    </format>
    <format dxfId="750">
      <pivotArea dataOnly="0" labelOnly="1" fieldPosition="0">
        <references count="2">
          <reference field="8" count="1" selected="0">
            <x v="21"/>
          </reference>
          <reference field="9" count="1">
            <x v="8"/>
          </reference>
        </references>
      </pivotArea>
    </format>
    <format dxfId="749">
      <pivotArea dataOnly="0" labelOnly="1" fieldPosition="0">
        <references count="2">
          <reference field="8" count="1" selected="0">
            <x v="21"/>
          </reference>
          <reference field="9" count="1">
            <x v="61"/>
          </reference>
        </references>
      </pivotArea>
    </format>
    <format dxfId="748">
      <pivotArea dataOnly="0" labelOnly="1" fieldPosition="0">
        <references count="2">
          <reference field="8" count="1" selected="0">
            <x v="27"/>
          </reference>
          <reference field="9" count="1">
            <x v="7"/>
          </reference>
        </references>
      </pivotArea>
    </format>
    <format dxfId="747">
      <pivotArea dataOnly="0" labelOnly="1" fieldPosition="0">
        <references count="2">
          <reference field="8" count="1" selected="0">
            <x v="27"/>
          </reference>
          <reference field="9" count="1">
            <x v="8"/>
          </reference>
        </references>
      </pivotArea>
    </format>
    <format dxfId="746">
      <pivotArea dataOnly="0" labelOnly="1" fieldPosition="0">
        <references count="2">
          <reference field="8" count="1" selected="0">
            <x v="30"/>
          </reference>
          <reference field="9" count="1">
            <x v="50"/>
          </reference>
        </references>
      </pivotArea>
    </format>
    <format dxfId="745">
      <pivotArea dataOnly="0" labelOnly="1" fieldPosition="0">
        <references count="2">
          <reference field="8" count="1" selected="0">
            <x v="36"/>
          </reference>
          <reference field="9" count="1">
            <x v="61"/>
          </reference>
        </references>
      </pivotArea>
    </format>
    <format dxfId="744">
      <pivotArea dataOnly="0" labelOnly="1" fieldPosition="0">
        <references count="2">
          <reference field="8" count="1" selected="0">
            <x v="37"/>
          </reference>
          <reference field="9" count="1">
            <x v="14"/>
          </reference>
        </references>
      </pivotArea>
    </format>
    <format dxfId="743">
      <pivotArea dataOnly="0" labelOnly="1" fieldPosition="0">
        <references count="2">
          <reference field="8" count="1" selected="0">
            <x v="49"/>
          </reference>
          <reference field="9" count="1">
            <x v="71"/>
          </reference>
        </references>
      </pivotArea>
    </format>
    <format dxfId="742">
      <pivotArea field="8" grandRow="1" outline="0" collapsedLevelsAreSubtotals="1" axis="axisRow" fieldPosition="0">
        <references count="1">
          <reference field="4294967294" count="1" selected="0">
            <x v="0"/>
          </reference>
        </references>
      </pivotArea>
    </format>
    <format dxfId="741">
      <pivotArea collapsedLevelsAreSubtotals="1" fieldPosition="0">
        <references count="2">
          <reference field="4294967294" count="2" selected="0">
            <x v="6"/>
            <x v="7"/>
          </reference>
          <reference field="8" count="1">
            <x v="36"/>
          </reference>
        </references>
      </pivotArea>
    </format>
    <format dxfId="740">
      <pivotArea collapsedLevelsAreSubtotals="1" fieldPosition="0">
        <references count="3">
          <reference field="4294967294" count="2" selected="0">
            <x v="6"/>
            <x v="7"/>
          </reference>
          <reference field="8" count="1" selected="0">
            <x v="36"/>
          </reference>
          <reference field="9" count="1">
            <x v="61"/>
          </reference>
        </references>
      </pivotArea>
    </format>
    <format dxfId="739">
      <pivotArea dataOnly="0" labelOnly="1" outline="0" fieldPosition="0">
        <references count="1">
          <reference field="4294967294" count="1">
            <x v="6"/>
          </reference>
        </references>
      </pivotArea>
    </format>
    <format dxfId="738">
      <pivotArea collapsedLevelsAreSubtotals="1" fieldPosition="0">
        <references count="3">
          <reference field="4294967294" count="6" selected="0">
            <x v="2"/>
            <x v="3"/>
            <x v="4"/>
            <x v="5"/>
            <x v="6"/>
            <x v="7"/>
          </reference>
          <reference field="8" count="1" selected="0">
            <x v="0"/>
          </reference>
          <reference field="9" count="4">
            <x v="32"/>
            <x v="41"/>
            <x v="64"/>
            <x v="69"/>
          </reference>
        </references>
      </pivotArea>
    </format>
    <format dxfId="737">
      <pivotArea collapsedLevelsAreSubtotals="1" fieldPosition="0">
        <references count="2">
          <reference field="4294967294" count="6" selected="0">
            <x v="2"/>
            <x v="3"/>
            <x v="4"/>
            <x v="5"/>
            <x v="6"/>
            <x v="7"/>
          </reference>
          <reference field="8" count="1">
            <x v="3"/>
          </reference>
        </references>
      </pivotArea>
    </format>
    <format dxfId="736">
      <pivotArea collapsedLevelsAreSubtotals="1" fieldPosition="0">
        <references count="3">
          <reference field="4294967294" count="6" selected="0">
            <x v="2"/>
            <x v="3"/>
            <x v="4"/>
            <x v="5"/>
            <x v="6"/>
            <x v="7"/>
          </reference>
          <reference field="8" count="1" selected="0">
            <x v="3"/>
          </reference>
          <reference field="9" count="1">
            <x v="24"/>
          </reference>
        </references>
      </pivotArea>
    </format>
    <format dxfId="735">
      <pivotArea collapsedLevelsAreSubtotals="1" fieldPosition="0">
        <references count="2">
          <reference field="4294967294" count="6" selected="0">
            <x v="2"/>
            <x v="3"/>
            <x v="4"/>
            <x v="5"/>
            <x v="6"/>
            <x v="7"/>
          </reference>
          <reference field="8" count="1">
            <x v="4"/>
          </reference>
        </references>
      </pivotArea>
    </format>
    <format dxfId="734">
      <pivotArea collapsedLevelsAreSubtotals="1" fieldPosition="0">
        <references count="3">
          <reference field="4294967294" count="6" selected="0">
            <x v="2"/>
            <x v="3"/>
            <x v="4"/>
            <x v="5"/>
            <x v="6"/>
            <x v="7"/>
          </reference>
          <reference field="8" count="1" selected="0">
            <x v="4"/>
          </reference>
          <reference field="9" count="1">
            <x v="70"/>
          </reference>
        </references>
      </pivotArea>
    </format>
    <format dxfId="733">
      <pivotArea collapsedLevelsAreSubtotals="1" fieldPosition="0">
        <references count="2">
          <reference field="4294967294" count="6" selected="0">
            <x v="2"/>
            <x v="3"/>
            <x v="4"/>
            <x v="5"/>
            <x v="6"/>
            <x v="7"/>
          </reference>
          <reference field="8" count="1">
            <x v="5"/>
          </reference>
        </references>
      </pivotArea>
    </format>
    <format dxfId="732">
      <pivotArea collapsedLevelsAreSubtotals="1" fieldPosition="0">
        <references count="3">
          <reference field="4294967294" count="6" selected="0">
            <x v="2"/>
            <x v="3"/>
            <x v="4"/>
            <x v="5"/>
            <x v="6"/>
            <x v="7"/>
          </reference>
          <reference field="8" count="1" selected="0">
            <x v="5"/>
          </reference>
          <reference field="9" count="2">
            <x v="18"/>
            <x v="57"/>
          </reference>
        </references>
      </pivotArea>
    </format>
    <format dxfId="731">
      <pivotArea collapsedLevelsAreSubtotals="1" fieldPosition="0">
        <references count="2">
          <reference field="4294967294" count="6" selected="0">
            <x v="2"/>
            <x v="3"/>
            <x v="4"/>
            <x v="5"/>
            <x v="6"/>
            <x v="7"/>
          </reference>
          <reference field="8" count="1">
            <x v="7"/>
          </reference>
        </references>
      </pivotArea>
    </format>
    <format dxfId="730">
      <pivotArea collapsedLevelsAreSubtotals="1" fieldPosition="0">
        <references count="3">
          <reference field="4294967294" count="6" selected="0">
            <x v="2"/>
            <x v="3"/>
            <x v="4"/>
            <x v="5"/>
            <x v="6"/>
            <x v="7"/>
          </reference>
          <reference field="8" count="1" selected="0">
            <x v="7"/>
          </reference>
          <reference field="9" count="1">
            <x v="3"/>
          </reference>
        </references>
      </pivotArea>
    </format>
    <format dxfId="729">
      <pivotArea collapsedLevelsAreSubtotals="1" fieldPosition="0">
        <references count="2">
          <reference field="4294967294" count="6" selected="0">
            <x v="2"/>
            <x v="3"/>
            <x v="4"/>
            <x v="5"/>
            <x v="6"/>
            <x v="7"/>
          </reference>
          <reference field="8" count="1">
            <x v="8"/>
          </reference>
        </references>
      </pivotArea>
    </format>
    <format dxfId="728">
      <pivotArea collapsedLevelsAreSubtotals="1" fieldPosition="0">
        <references count="3">
          <reference field="4294967294" count="6" selected="0">
            <x v="2"/>
            <x v="3"/>
            <x v="4"/>
            <x v="5"/>
            <x v="6"/>
            <x v="7"/>
          </reference>
          <reference field="8" count="1" selected="0">
            <x v="8"/>
          </reference>
          <reference field="9" count="3">
            <x v="12"/>
            <x v="73"/>
            <x v="83"/>
          </reference>
        </references>
      </pivotArea>
    </format>
    <format dxfId="727">
      <pivotArea collapsedLevelsAreSubtotals="1" fieldPosition="0">
        <references count="2">
          <reference field="4294967294" count="6" selected="0">
            <x v="2"/>
            <x v="3"/>
            <x v="4"/>
            <x v="5"/>
            <x v="6"/>
            <x v="7"/>
          </reference>
          <reference field="8" count="1">
            <x v="9"/>
          </reference>
        </references>
      </pivotArea>
    </format>
    <format dxfId="726">
      <pivotArea collapsedLevelsAreSubtotals="1" fieldPosition="0">
        <references count="3">
          <reference field="4294967294" count="6" selected="0">
            <x v="2"/>
            <x v="3"/>
            <x v="4"/>
            <x v="5"/>
            <x v="6"/>
            <x v="7"/>
          </reference>
          <reference field="8" count="1" selected="0">
            <x v="9"/>
          </reference>
          <reference field="9" count="2">
            <x v="6"/>
            <x v="16"/>
          </reference>
        </references>
      </pivotArea>
    </format>
    <format dxfId="725">
      <pivotArea collapsedLevelsAreSubtotals="1" fieldPosition="0">
        <references count="2">
          <reference field="4294967294" count="6" selected="0">
            <x v="2"/>
            <x v="3"/>
            <x v="4"/>
            <x v="5"/>
            <x v="6"/>
            <x v="7"/>
          </reference>
          <reference field="8" count="1">
            <x v="10"/>
          </reference>
        </references>
      </pivotArea>
    </format>
    <format dxfId="724">
      <pivotArea collapsedLevelsAreSubtotals="1" fieldPosition="0">
        <references count="3">
          <reference field="4294967294" count="6" selected="0">
            <x v="2"/>
            <x v="3"/>
            <x v="4"/>
            <x v="5"/>
            <x v="6"/>
            <x v="7"/>
          </reference>
          <reference field="8" count="1" selected="0">
            <x v="10"/>
          </reference>
          <reference field="9" count="5">
            <x v="11"/>
            <x v="13"/>
            <x v="37"/>
            <x v="56"/>
            <x v="68"/>
          </reference>
        </references>
      </pivotArea>
    </format>
    <format dxfId="723">
      <pivotArea collapsedLevelsAreSubtotals="1" fieldPosition="0">
        <references count="2">
          <reference field="4294967294" count="6" selected="0">
            <x v="2"/>
            <x v="3"/>
            <x v="4"/>
            <x v="5"/>
            <x v="6"/>
            <x v="7"/>
          </reference>
          <reference field="8" count="1">
            <x v="11"/>
          </reference>
        </references>
      </pivotArea>
    </format>
    <format dxfId="722">
      <pivotArea collapsedLevelsAreSubtotals="1" fieldPosition="0">
        <references count="3">
          <reference field="4294967294" count="6" selected="0">
            <x v="2"/>
            <x v="3"/>
            <x v="4"/>
            <x v="5"/>
            <x v="6"/>
            <x v="7"/>
          </reference>
          <reference field="8" count="1" selected="0">
            <x v="11"/>
          </reference>
          <reference field="9" count="1">
            <x v="4"/>
          </reference>
        </references>
      </pivotArea>
    </format>
    <format dxfId="721">
      <pivotArea collapsedLevelsAreSubtotals="1" fieldPosition="0">
        <references count="2">
          <reference field="4294967294" count="6" selected="0">
            <x v="2"/>
            <x v="3"/>
            <x v="4"/>
            <x v="5"/>
            <x v="6"/>
            <x v="7"/>
          </reference>
          <reference field="8" count="1">
            <x v="15"/>
          </reference>
        </references>
      </pivotArea>
    </format>
    <format dxfId="720">
      <pivotArea collapsedLevelsAreSubtotals="1" fieldPosition="0">
        <references count="3">
          <reference field="4294967294" count="6" selected="0">
            <x v="2"/>
            <x v="3"/>
            <x v="4"/>
            <x v="5"/>
            <x v="6"/>
            <x v="7"/>
          </reference>
          <reference field="8" count="1" selected="0">
            <x v="15"/>
          </reference>
          <reference field="9" count="5">
            <x v="29"/>
            <x v="36"/>
            <x v="45"/>
            <x v="53"/>
            <x v="67"/>
          </reference>
        </references>
      </pivotArea>
    </format>
    <format dxfId="719">
      <pivotArea collapsedLevelsAreSubtotals="1" fieldPosition="0">
        <references count="2">
          <reference field="4294967294" count="6" selected="0">
            <x v="2"/>
            <x v="3"/>
            <x v="4"/>
            <x v="5"/>
            <x v="6"/>
            <x v="7"/>
          </reference>
          <reference field="8" count="1">
            <x v="16"/>
          </reference>
        </references>
      </pivotArea>
    </format>
    <format dxfId="718">
      <pivotArea collapsedLevelsAreSubtotals="1" fieldPosition="0">
        <references count="3">
          <reference field="4294967294" count="6" selected="0">
            <x v="2"/>
            <x v="3"/>
            <x v="4"/>
            <x v="5"/>
            <x v="6"/>
            <x v="7"/>
          </reference>
          <reference field="8" count="1" selected="0">
            <x v="16"/>
          </reference>
          <reference field="9" count="5">
            <x v="5"/>
            <x v="15"/>
            <x v="21"/>
            <x v="42"/>
            <x v="46"/>
          </reference>
        </references>
      </pivotArea>
    </format>
    <format dxfId="717">
      <pivotArea collapsedLevelsAreSubtotals="1" fieldPosition="0">
        <references count="2">
          <reference field="4294967294" count="6" selected="0">
            <x v="2"/>
            <x v="3"/>
            <x v="4"/>
            <x v="5"/>
            <x v="6"/>
            <x v="7"/>
          </reference>
          <reference field="8" count="1">
            <x v="17"/>
          </reference>
        </references>
      </pivotArea>
    </format>
    <format dxfId="716">
      <pivotArea collapsedLevelsAreSubtotals="1" fieldPosition="0">
        <references count="3">
          <reference field="4294967294" count="6" selected="0">
            <x v="2"/>
            <x v="3"/>
            <x v="4"/>
            <x v="5"/>
            <x v="6"/>
            <x v="7"/>
          </reference>
          <reference field="8" count="1" selected="0">
            <x v="17"/>
          </reference>
          <reference field="9" count="6">
            <x v="0"/>
            <x v="33"/>
            <x v="47"/>
            <x v="51"/>
            <x v="54"/>
            <x v="55"/>
          </reference>
        </references>
      </pivotArea>
    </format>
    <format dxfId="715">
      <pivotArea collapsedLevelsAreSubtotals="1" fieldPosition="0">
        <references count="2">
          <reference field="4294967294" count="6" selected="0">
            <x v="2"/>
            <x v="3"/>
            <x v="4"/>
            <x v="5"/>
            <x v="6"/>
            <x v="7"/>
          </reference>
          <reference field="8" count="1">
            <x v="18"/>
          </reference>
        </references>
      </pivotArea>
    </format>
    <format dxfId="714">
      <pivotArea collapsedLevelsAreSubtotals="1" fieldPosition="0">
        <references count="3">
          <reference field="4294967294" count="6" selected="0">
            <x v="2"/>
            <x v="3"/>
            <x v="4"/>
            <x v="5"/>
            <x v="6"/>
            <x v="7"/>
          </reference>
          <reference field="8" count="1" selected="0">
            <x v="18"/>
          </reference>
          <reference field="9" count="2">
            <x v="31"/>
            <x v="62"/>
          </reference>
        </references>
      </pivotArea>
    </format>
    <format dxfId="713">
      <pivotArea collapsedLevelsAreSubtotals="1" fieldPosition="0">
        <references count="2">
          <reference field="4294967294" count="6" selected="0">
            <x v="2"/>
            <x v="3"/>
            <x v="4"/>
            <x v="5"/>
            <x v="6"/>
            <x v="7"/>
          </reference>
          <reference field="8" count="1">
            <x v="19"/>
          </reference>
        </references>
      </pivotArea>
    </format>
    <format dxfId="712">
      <pivotArea collapsedLevelsAreSubtotals="1" fieldPosition="0">
        <references count="3">
          <reference field="4294967294" count="6" selected="0">
            <x v="2"/>
            <x v="3"/>
            <x v="4"/>
            <x v="5"/>
            <x v="6"/>
            <x v="7"/>
          </reference>
          <reference field="8" count="1" selected="0">
            <x v="19"/>
          </reference>
          <reference field="9" count="2">
            <x v="19"/>
            <x v="25"/>
          </reference>
        </references>
      </pivotArea>
    </format>
    <format dxfId="711">
      <pivotArea collapsedLevelsAreSubtotals="1" fieldPosition="0">
        <references count="2">
          <reference field="4294967294" count="6" selected="0">
            <x v="2"/>
            <x v="3"/>
            <x v="4"/>
            <x v="5"/>
            <x v="6"/>
            <x v="7"/>
          </reference>
          <reference field="8" count="1">
            <x v="20"/>
          </reference>
        </references>
      </pivotArea>
    </format>
    <format dxfId="710">
      <pivotArea collapsedLevelsAreSubtotals="1" fieldPosition="0">
        <references count="3">
          <reference field="4294967294" count="6" selected="0">
            <x v="2"/>
            <x v="3"/>
            <x v="4"/>
            <x v="5"/>
            <x v="6"/>
            <x v="7"/>
          </reference>
          <reference field="8" count="1" selected="0">
            <x v="20"/>
          </reference>
          <reference field="9" count="3">
            <x v="39"/>
            <x v="40"/>
            <x v="82"/>
          </reference>
        </references>
      </pivotArea>
    </format>
    <format dxfId="709">
      <pivotArea collapsedLevelsAreSubtotals="1" fieldPosition="0">
        <references count="2">
          <reference field="4294967294" count="6" selected="0">
            <x v="2"/>
            <x v="3"/>
            <x v="4"/>
            <x v="5"/>
            <x v="6"/>
            <x v="7"/>
          </reference>
          <reference field="8" count="1">
            <x v="21"/>
          </reference>
        </references>
      </pivotArea>
    </format>
    <format dxfId="708">
      <pivotArea collapsedLevelsAreSubtotals="1" fieldPosition="0">
        <references count="3">
          <reference field="4294967294" count="6" selected="0">
            <x v="2"/>
            <x v="3"/>
            <x v="4"/>
            <x v="5"/>
            <x v="6"/>
            <x v="7"/>
          </reference>
          <reference field="8" count="1" selected="0">
            <x v="21"/>
          </reference>
          <reference field="9" count="3">
            <x v="8"/>
            <x v="60"/>
            <x v="61"/>
          </reference>
        </references>
      </pivotArea>
    </format>
    <format dxfId="707">
      <pivotArea collapsedLevelsAreSubtotals="1" fieldPosition="0">
        <references count="2">
          <reference field="4294967294" count="6" selected="0">
            <x v="2"/>
            <x v="3"/>
            <x v="4"/>
            <x v="5"/>
            <x v="6"/>
            <x v="7"/>
          </reference>
          <reference field="8" count="1">
            <x v="25"/>
          </reference>
        </references>
      </pivotArea>
    </format>
    <format dxfId="706">
      <pivotArea collapsedLevelsAreSubtotals="1" fieldPosition="0">
        <references count="3">
          <reference field="4294967294" count="6" selected="0">
            <x v="2"/>
            <x v="3"/>
            <x v="4"/>
            <x v="5"/>
            <x v="6"/>
            <x v="7"/>
          </reference>
          <reference field="8" count="1" selected="0">
            <x v="25"/>
          </reference>
          <reference field="9" count="3">
            <x v="6"/>
            <x v="9"/>
            <x v="10"/>
          </reference>
        </references>
      </pivotArea>
    </format>
    <format dxfId="705">
      <pivotArea collapsedLevelsAreSubtotals="1" fieldPosition="0">
        <references count="2">
          <reference field="4294967294" count="6" selected="0">
            <x v="2"/>
            <x v="3"/>
            <x v="4"/>
            <x v="5"/>
            <x v="6"/>
            <x v="7"/>
          </reference>
          <reference field="8" count="1">
            <x v="27"/>
          </reference>
        </references>
      </pivotArea>
    </format>
    <format dxfId="704">
      <pivotArea collapsedLevelsAreSubtotals="1" fieldPosition="0">
        <references count="3">
          <reference field="4294967294" count="6" selected="0">
            <x v="2"/>
            <x v="3"/>
            <x v="4"/>
            <x v="5"/>
            <x v="6"/>
            <x v="7"/>
          </reference>
          <reference field="8" count="1" selected="0">
            <x v="27"/>
          </reference>
          <reference field="9" count="4">
            <x v="7"/>
            <x v="8"/>
            <x v="27"/>
            <x v="76"/>
          </reference>
        </references>
      </pivotArea>
    </format>
    <format dxfId="703">
      <pivotArea collapsedLevelsAreSubtotals="1" fieldPosition="0">
        <references count="2">
          <reference field="4294967294" count="6" selected="0">
            <x v="2"/>
            <x v="3"/>
            <x v="4"/>
            <x v="5"/>
            <x v="6"/>
            <x v="7"/>
          </reference>
          <reference field="8" count="1">
            <x v="28"/>
          </reference>
        </references>
      </pivotArea>
    </format>
    <format dxfId="702">
      <pivotArea collapsedLevelsAreSubtotals="1" fieldPosition="0">
        <references count="3">
          <reference field="4294967294" count="6" selected="0">
            <x v="2"/>
            <x v="3"/>
            <x v="4"/>
            <x v="5"/>
            <x v="6"/>
            <x v="7"/>
          </reference>
          <reference field="8" count="1" selected="0">
            <x v="28"/>
          </reference>
          <reference field="9" count="3">
            <x v="49"/>
            <x v="58"/>
            <x v="66"/>
          </reference>
        </references>
      </pivotArea>
    </format>
    <format dxfId="701">
      <pivotArea collapsedLevelsAreSubtotals="1" fieldPosition="0">
        <references count="2">
          <reference field="4294967294" count="6" selected="0">
            <x v="2"/>
            <x v="3"/>
            <x v="4"/>
            <x v="5"/>
            <x v="6"/>
            <x v="7"/>
          </reference>
          <reference field="8" count="1">
            <x v="29"/>
          </reference>
        </references>
      </pivotArea>
    </format>
    <format dxfId="700">
      <pivotArea collapsedLevelsAreSubtotals="1" fieldPosition="0">
        <references count="3">
          <reference field="4294967294" count="6" selected="0">
            <x v="2"/>
            <x v="3"/>
            <x v="4"/>
            <x v="5"/>
            <x v="6"/>
            <x v="7"/>
          </reference>
          <reference field="8" count="1" selected="0">
            <x v="29"/>
          </reference>
          <reference field="9" count="1">
            <x v="30"/>
          </reference>
        </references>
      </pivotArea>
    </format>
    <format dxfId="699">
      <pivotArea collapsedLevelsAreSubtotals="1" fieldPosition="0">
        <references count="2">
          <reference field="4294967294" count="6" selected="0">
            <x v="2"/>
            <x v="3"/>
            <x v="4"/>
            <x v="5"/>
            <x v="6"/>
            <x v="7"/>
          </reference>
          <reference field="8" count="1">
            <x v="30"/>
          </reference>
        </references>
      </pivotArea>
    </format>
    <format dxfId="698">
      <pivotArea collapsedLevelsAreSubtotals="1" fieldPosition="0">
        <references count="3">
          <reference field="4294967294" count="6" selected="0">
            <x v="2"/>
            <x v="3"/>
            <x v="4"/>
            <x v="5"/>
            <x v="6"/>
            <x v="7"/>
          </reference>
          <reference field="8" count="1" selected="0">
            <x v="30"/>
          </reference>
          <reference field="9" count="8">
            <x v="1"/>
            <x v="17"/>
            <x v="35"/>
            <x v="50"/>
            <x v="59"/>
            <x v="77"/>
            <x v="78"/>
            <x v="79"/>
          </reference>
        </references>
      </pivotArea>
    </format>
    <format dxfId="697">
      <pivotArea collapsedLevelsAreSubtotals="1" fieldPosition="0">
        <references count="2">
          <reference field="4294967294" count="6" selected="0">
            <x v="2"/>
            <x v="3"/>
            <x v="4"/>
            <x v="5"/>
            <x v="6"/>
            <x v="7"/>
          </reference>
          <reference field="8" count="1">
            <x v="37"/>
          </reference>
        </references>
      </pivotArea>
    </format>
    <format dxfId="696">
      <pivotArea collapsedLevelsAreSubtotals="1" fieldPosition="0">
        <references count="3">
          <reference field="4294967294" count="6" selected="0">
            <x v="2"/>
            <x v="3"/>
            <x v="4"/>
            <x v="5"/>
            <x v="6"/>
            <x v="7"/>
          </reference>
          <reference field="8" count="1" selected="0">
            <x v="37"/>
          </reference>
          <reference field="9" count="2">
            <x v="14"/>
            <x v="81"/>
          </reference>
        </references>
      </pivotArea>
    </format>
    <format dxfId="695">
      <pivotArea collapsedLevelsAreSubtotals="1" fieldPosition="0">
        <references count="2">
          <reference field="4294967294" count="6" selected="0">
            <x v="2"/>
            <x v="3"/>
            <x v="4"/>
            <x v="5"/>
            <x v="6"/>
            <x v="7"/>
          </reference>
          <reference field="8" count="1">
            <x v="38"/>
          </reference>
        </references>
      </pivotArea>
    </format>
    <format dxfId="694">
      <pivotArea collapsedLevelsAreSubtotals="1" fieldPosition="0">
        <references count="3">
          <reference field="4294967294" count="6" selected="0">
            <x v="2"/>
            <x v="3"/>
            <x v="4"/>
            <x v="5"/>
            <x v="6"/>
            <x v="7"/>
          </reference>
          <reference field="8" count="1" selected="0">
            <x v="38"/>
          </reference>
          <reference field="9" count="1">
            <x v="2"/>
          </reference>
        </references>
      </pivotArea>
    </format>
    <format dxfId="693">
      <pivotArea collapsedLevelsAreSubtotals="1" fieldPosition="0">
        <references count="2">
          <reference field="4294967294" count="6" selected="0">
            <x v="2"/>
            <x v="3"/>
            <x v="4"/>
            <x v="5"/>
            <x v="6"/>
            <x v="7"/>
          </reference>
          <reference field="8" count="1">
            <x v="40"/>
          </reference>
        </references>
      </pivotArea>
    </format>
    <format dxfId="692">
      <pivotArea collapsedLevelsAreSubtotals="1" fieldPosition="0">
        <references count="3">
          <reference field="4294967294" count="6" selected="0">
            <x v="2"/>
            <x v="3"/>
            <x v="4"/>
            <x v="5"/>
            <x v="6"/>
            <x v="7"/>
          </reference>
          <reference field="8" count="1" selected="0">
            <x v="40"/>
          </reference>
          <reference field="9" count="1">
            <x v="75"/>
          </reference>
        </references>
      </pivotArea>
    </format>
    <format dxfId="691">
      <pivotArea collapsedLevelsAreSubtotals="1" fieldPosition="0">
        <references count="2">
          <reference field="4294967294" count="6" selected="0">
            <x v="2"/>
            <x v="3"/>
            <x v="4"/>
            <x v="5"/>
            <x v="6"/>
            <x v="7"/>
          </reference>
          <reference field="8" count="1">
            <x v="42"/>
          </reference>
        </references>
      </pivotArea>
    </format>
    <format dxfId="690">
      <pivotArea collapsedLevelsAreSubtotals="1" fieldPosition="0">
        <references count="3">
          <reference field="4294967294" count="6" selected="0">
            <x v="2"/>
            <x v="3"/>
            <x v="4"/>
            <x v="5"/>
            <x v="6"/>
            <x v="7"/>
          </reference>
          <reference field="8" count="1" selected="0">
            <x v="42"/>
          </reference>
          <reference field="9" count="1">
            <x v="34"/>
          </reference>
        </references>
      </pivotArea>
    </format>
    <format dxfId="689">
      <pivotArea collapsedLevelsAreSubtotals="1" fieldPosition="0">
        <references count="2">
          <reference field="4294967294" count="6" selected="0">
            <x v="2"/>
            <x v="3"/>
            <x v="4"/>
            <x v="5"/>
            <x v="6"/>
            <x v="7"/>
          </reference>
          <reference field="8" count="1">
            <x v="44"/>
          </reference>
        </references>
      </pivotArea>
    </format>
    <format dxfId="688">
      <pivotArea collapsedLevelsAreSubtotals="1" fieldPosition="0">
        <references count="3">
          <reference field="4294967294" count="6" selected="0">
            <x v="2"/>
            <x v="3"/>
            <x v="4"/>
            <x v="5"/>
            <x v="6"/>
            <x v="7"/>
          </reference>
          <reference field="8" count="1" selected="0">
            <x v="44"/>
          </reference>
          <reference field="9" count="1">
            <x v="63"/>
          </reference>
        </references>
      </pivotArea>
    </format>
    <format dxfId="687">
      <pivotArea collapsedLevelsAreSubtotals="1" fieldPosition="0">
        <references count="2">
          <reference field="4294967294" count="6" selected="0">
            <x v="2"/>
            <x v="3"/>
            <x v="4"/>
            <x v="5"/>
            <x v="6"/>
            <x v="7"/>
          </reference>
          <reference field="8" count="1">
            <x v="49"/>
          </reference>
        </references>
      </pivotArea>
    </format>
    <format dxfId="686">
      <pivotArea collapsedLevelsAreSubtotals="1" fieldPosition="0">
        <references count="3">
          <reference field="4294967294" count="6" selected="0">
            <x v="2"/>
            <x v="3"/>
            <x v="4"/>
            <x v="5"/>
            <x v="6"/>
            <x v="7"/>
          </reference>
          <reference field="8" count="1" selected="0">
            <x v="49"/>
          </reference>
          <reference field="9" count="6">
            <x v="20"/>
            <x v="22"/>
            <x v="65"/>
            <x v="71"/>
            <x v="72"/>
            <x v="74"/>
          </reference>
        </references>
      </pivotArea>
    </format>
    <format dxfId="685">
      <pivotArea collapsedLevelsAreSubtotals="1" fieldPosition="0">
        <references count="2">
          <reference field="4294967294" count="6" selected="0">
            <x v="2"/>
            <x v="3"/>
            <x v="4"/>
            <x v="5"/>
            <x v="6"/>
            <x v="7"/>
          </reference>
          <reference field="8" count="1">
            <x v="50"/>
          </reference>
        </references>
      </pivotArea>
    </format>
    <format dxfId="684">
      <pivotArea collapsedLevelsAreSubtotals="1" fieldPosition="0">
        <references count="3">
          <reference field="4294967294" count="6" selected="0">
            <x v="2"/>
            <x v="3"/>
            <x v="4"/>
            <x v="5"/>
            <x v="6"/>
            <x v="7"/>
          </reference>
          <reference field="8" count="1" selected="0">
            <x v="50"/>
          </reference>
          <reference field="9" count="1">
            <x v="52"/>
          </reference>
        </references>
      </pivotArea>
    </format>
    <format dxfId="683">
      <pivotArea collapsedLevelsAreSubtotals="1" fieldPosition="0">
        <references count="2">
          <reference field="4294967294" count="6" selected="0">
            <x v="2"/>
            <x v="3"/>
            <x v="4"/>
            <x v="5"/>
            <x v="6"/>
            <x v="7"/>
          </reference>
          <reference field="8" count="1">
            <x v="51"/>
          </reference>
        </references>
      </pivotArea>
    </format>
    <format dxfId="682">
      <pivotArea collapsedLevelsAreSubtotals="1" fieldPosition="0">
        <references count="3">
          <reference field="4294967294" count="6" selected="0">
            <x v="2"/>
            <x v="3"/>
            <x v="4"/>
            <x v="5"/>
            <x v="6"/>
            <x v="7"/>
          </reference>
          <reference field="8" count="1" selected="0">
            <x v="51"/>
          </reference>
          <reference field="9" count="1">
            <x v="48"/>
          </reference>
        </references>
      </pivotArea>
    </format>
    <format dxfId="681">
      <pivotArea collapsedLevelsAreSubtotals="1" fieldPosition="0">
        <references count="2">
          <reference field="4294967294" count="6" selected="0">
            <x v="2"/>
            <x v="3"/>
            <x v="4"/>
            <x v="5"/>
            <x v="6"/>
            <x v="7"/>
          </reference>
          <reference field="8" count="1">
            <x v="52"/>
          </reference>
        </references>
      </pivotArea>
    </format>
    <format dxfId="680">
      <pivotArea collapsedLevelsAreSubtotals="1" fieldPosition="0">
        <references count="3">
          <reference field="4294967294" count="6" selected="0">
            <x v="2"/>
            <x v="3"/>
            <x v="4"/>
            <x v="5"/>
            <x v="6"/>
            <x v="7"/>
          </reference>
          <reference field="8" count="1" selected="0">
            <x v="52"/>
          </reference>
          <reference field="9" count="2">
            <x v="28"/>
            <x v="80"/>
          </reference>
        </references>
      </pivotArea>
    </format>
    <format dxfId="679">
      <pivotArea collapsedLevelsAreSubtotals="1" fieldPosition="0">
        <references count="2">
          <reference field="4294967294" count="6" selected="0">
            <x v="2"/>
            <x v="3"/>
            <x v="4"/>
            <x v="5"/>
            <x v="6"/>
            <x v="7"/>
          </reference>
          <reference field="8" count="1">
            <x v="53"/>
          </reference>
        </references>
      </pivotArea>
    </format>
    <format dxfId="678">
      <pivotArea collapsedLevelsAreSubtotals="1" fieldPosition="0">
        <references count="3">
          <reference field="4294967294" count="6" selected="0">
            <x v="2"/>
            <x v="3"/>
            <x v="4"/>
            <x v="5"/>
            <x v="6"/>
            <x v="7"/>
          </reference>
          <reference field="8" count="1" selected="0">
            <x v="53"/>
          </reference>
          <reference field="9" count="2">
            <x v="38"/>
            <x v="43"/>
          </reference>
        </references>
      </pivotArea>
    </format>
    <format dxfId="677">
      <pivotArea collapsedLevelsAreSubtotals="1" fieldPosition="0">
        <references count="2">
          <reference field="4294967294" count="6" selected="0">
            <x v="2"/>
            <x v="3"/>
            <x v="4"/>
            <x v="5"/>
            <x v="6"/>
            <x v="7"/>
          </reference>
          <reference field="8" count="1">
            <x v="54"/>
          </reference>
        </references>
      </pivotArea>
    </format>
    <format dxfId="676">
      <pivotArea collapsedLevelsAreSubtotals="1" fieldPosition="0">
        <references count="3">
          <reference field="4294967294" count="6" selected="0">
            <x v="2"/>
            <x v="3"/>
            <x v="4"/>
            <x v="5"/>
            <x v="6"/>
            <x v="7"/>
          </reference>
          <reference field="8" count="1" selected="0">
            <x v="54"/>
          </reference>
          <reference field="9" count="1">
            <x v="23"/>
          </reference>
        </references>
      </pivotArea>
    </format>
    <format dxfId="675">
      <pivotArea collapsedLevelsAreSubtotals="1" fieldPosition="0">
        <references count="2">
          <reference field="4294967294" count="6" selected="0">
            <x v="2"/>
            <x v="3"/>
            <x v="4"/>
            <x v="5"/>
            <x v="6"/>
            <x v="7"/>
          </reference>
          <reference field="8" count="1">
            <x v="55"/>
          </reference>
        </references>
      </pivotArea>
    </format>
    <format dxfId="674">
      <pivotArea collapsedLevelsAreSubtotals="1" fieldPosition="0">
        <references count="3">
          <reference field="4294967294" count="6" selected="0">
            <x v="2"/>
            <x v="3"/>
            <x v="4"/>
            <x v="5"/>
            <x v="6"/>
            <x v="7"/>
          </reference>
          <reference field="8" count="1" selected="0">
            <x v="55"/>
          </reference>
          <reference field="9" count="1">
            <x v="44"/>
          </reference>
        </references>
      </pivotArea>
    </format>
    <format dxfId="673">
      <pivotArea collapsedLevelsAreSubtotals="1" fieldPosition="0">
        <references count="2">
          <reference field="4294967294" count="6" selected="0">
            <x v="2"/>
            <x v="3"/>
            <x v="4"/>
            <x v="5"/>
            <x v="6"/>
            <x v="7"/>
          </reference>
          <reference field="8" count="1">
            <x v="56"/>
          </reference>
        </references>
      </pivotArea>
    </format>
    <format dxfId="672">
      <pivotArea collapsedLevelsAreSubtotals="1" fieldPosition="0">
        <references count="3">
          <reference field="4294967294" count="6" selected="0">
            <x v="2"/>
            <x v="3"/>
            <x v="4"/>
            <x v="5"/>
            <x v="6"/>
            <x v="7"/>
          </reference>
          <reference field="8" count="1" selected="0">
            <x v="56"/>
          </reference>
          <reference field="9" count="1">
            <x v="26"/>
          </reference>
        </references>
      </pivotArea>
    </format>
    <format dxfId="671">
      <pivotArea collapsedLevelsAreSubtotals="1" fieldPosition="0">
        <references count="2">
          <reference field="8" count="1" selected="0">
            <x v="0"/>
          </reference>
          <reference field="9" count="4">
            <x v="32"/>
            <x v="41"/>
            <x v="64"/>
            <x v="69"/>
          </reference>
        </references>
      </pivotArea>
    </format>
    <format dxfId="670">
      <pivotArea collapsedLevelsAreSubtotals="1" fieldPosition="0">
        <references count="1">
          <reference field="8" count="1">
            <x v="3"/>
          </reference>
        </references>
      </pivotArea>
    </format>
    <format dxfId="669">
      <pivotArea collapsedLevelsAreSubtotals="1" fieldPosition="0">
        <references count="2">
          <reference field="8" count="1" selected="0">
            <x v="3"/>
          </reference>
          <reference field="9" count="1">
            <x v="24"/>
          </reference>
        </references>
      </pivotArea>
    </format>
    <format dxfId="668">
      <pivotArea collapsedLevelsAreSubtotals="1" fieldPosition="0">
        <references count="1">
          <reference field="8" count="1">
            <x v="4"/>
          </reference>
        </references>
      </pivotArea>
    </format>
    <format dxfId="667">
      <pivotArea collapsedLevelsAreSubtotals="1" fieldPosition="0">
        <references count="2">
          <reference field="8" count="1" selected="0">
            <x v="4"/>
          </reference>
          <reference field="9" count="1">
            <x v="70"/>
          </reference>
        </references>
      </pivotArea>
    </format>
    <format dxfId="666">
      <pivotArea collapsedLevelsAreSubtotals="1" fieldPosition="0">
        <references count="1">
          <reference field="8" count="1">
            <x v="5"/>
          </reference>
        </references>
      </pivotArea>
    </format>
    <format dxfId="665">
      <pivotArea collapsedLevelsAreSubtotals="1" fieldPosition="0">
        <references count="2">
          <reference field="8" count="1" selected="0">
            <x v="5"/>
          </reference>
          <reference field="9" count="2">
            <x v="18"/>
            <x v="57"/>
          </reference>
        </references>
      </pivotArea>
    </format>
    <format dxfId="664">
      <pivotArea collapsedLevelsAreSubtotals="1" fieldPosition="0">
        <references count="1">
          <reference field="8" count="1">
            <x v="7"/>
          </reference>
        </references>
      </pivotArea>
    </format>
    <format dxfId="663">
      <pivotArea collapsedLevelsAreSubtotals="1" fieldPosition="0">
        <references count="2">
          <reference field="8" count="1" selected="0">
            <x v="7"/>
          </reference>
          <reference field="9" count="1">
            <x v="3"/>
          </reference>
        </references>
      </pivotArea>
    </format>
    <format dxfId="662">
      <pivotArea collapsedLevelsAreSubtotals="1" fieldPosition="0">
        <references count="1">
          <reference field="8" count="1">
            <x v="8"/>
          </reference>
        </references>
      </pivotArea>
    </format>
    <format dxfId="661">
      <pivotArea collapsedLevelsAreSubtotals="1" fieldPosition="0">
        <references count="2">
          <reference field="8" count="1" selected="0">
            <x v="8"/>
          </reference>
          <reference field="9" count="3">
            <x v="12"/>
            <x v="73"/>
            <x v="83"/>
          </reference>
        </references>
      </pivotArea>
    </format>
    <format dxfId="660">
      <pivotArea collapsedLevelsAreSubtotals="1" fieldPosition="0">
        <references count="1">
          <reference field="8" count="1">
            <x v="9"/>
          </reference>
        </references>
      </pivotArea>
    </format>
    <format dxfId="659">
      <pivotArea collapsedLevelsAreSubtotals="1" fieldPosition="0">
        <references count="2">
          <reference field="8" count="1" selected="0">
            <x v="9"/>
          </reference>
          <reference field="9" count="2">
            <x v="6"/>
            <x v="16"/>
          </reference>
        </references>
      </pivotArea>
    </format>
    <format dxfId="658">
      <pivotArea collapsedLevelsAreSubtotals="1" fieldPosition="0">
        <references count="1">
          <reference field="8" count="1">
            <x v="10"/>
          </reference>
        </references>
      </pivotArea>
    </format>
    <format dxfId="657">
      <pivotArea collapsedLevelsAreSubtotals="1" fieldPosition="0">
        <references count="2">
          <reference field="8" count="1" selected="0">
            <x v="10"/>
          </reference>
          <reference field="9" count="5">
            <x v="11"/>
            <x v="13"/>
            <x v="37"/>
            <x v="56"/>
            <x v="68"/>
          </reference>
        </references>
      </pivotArea>
    </format>
    <format dxfId="656">
      <pivotArea collapsedLevelsAreSubtotals="1" fieldPosition="0">
        <references count="1">
          <reference field="8" count="1">
            <x v="11"/>
          </reference>
        </references>
      </pivotArea>
    </format>
    <format dxfId="655">
      <pivotArea collapsedLevelsAreSubtotals="1" fieldPosition="0">
        <references count="2">
          <reference field="8" count="1" selected="0">
            <x v="11"/>
          </reference>
          <reference field="9" count="1">
            <x v="4"/>
          </reference>
        </references>
      </pivotArea>
    </format>
    <format dxfId="654">
      <pivotArea collapsedLevelsAreSubtotals="1" fieldPosition="0">
        <references count="1">
          <reference field="8" count="1">
            <x v="15"/>
          </reference>
        </references>
      </pivotArea>
    </format>
    <format dxfId="653">
      <pivotArea collapsedLevelsAreSubtotals="1" fieldPosition="0">
        <references count="2">
          <reference field="8" count="1" selected="0">
            <x v="15"/>
          </reference>
          <reference field="9" count="5">
            <x v="29"/>
            <x v="36"/>
            <x v="45"/>
            <x v="53"/>
            <x v="67"/>
          </reference>
        </references>
      </pivotArea>
    </format>
    <format dxfId="652">
      <pivotArea collapsedLevelsAreSubtotals="1" fieldPosition="0">
        <references count="1">
          <reference field="8" count="1">
            <x v="16"/>
          </reference>
        </references>
      </pivotArea>
    </format>
    <format dxfId="651">
      <pivotArea collapsedLevelsAreSubtotals="1" fieldPosition="0">
        <references count="2">
          <reference field="8" count="1" selected="0">
            <x v="16"/>
          </reference>
          <reference field="9" count="5">
            <x v="5"/>
            <x v="15"/>
            <x v="21"/>
            <x v="42"/>
            <x v="46"/>
          </reference>
        </references>
      </pivotArea>
    </format>
    <format dxfId="650">
      <pivotArea collapsedLevelsAreSubtotals="1" fieldPosition="0">
        <references count="1">
          <reference field="8" count="1">
            <x v="17"/>
          </reference>
        </references>
      </pivotArea>
    </format>
    <format dxfId="649">
      <pivotArea collapsedLevelsAreSubtotals="1" fieldPosition="0">
        <references count="2">
          <reference field="8" count="1" selected="0">
            <x v="17"/>
          </reference>
          <reference field="9" count="6">
            <x v="0"/>
            <x v="33"/>
            <x v="47"/>
            <x v="51"/>
            <x v="54"/>
            <x v="55"/>
          </reference>
        </references>
      </pivotArea>
    </format>
    <format dxfId="648">
      <pivotArea collapsedLevelsAreSubtotals="1" fieldPosition="0">
        <references count="1">
          <reference field="8" count="1">
            <x v="18"/>
          </reference>
        </references>
      </pivotArea>
    </format>
    <format dxfId="647">
      <pivotArea collapsedLevelsAreSubtotals="1" fieldPosition="0">
        <references count="2">
          <reference field="8" count="1" selected="0">
            <x v="18"/>
          </reference>
          <reference field="9" count="2">
            <x v="31"/>
            <x v="62"/>
          </reference>
        </references>
      </pivotArea>
    </format>
    <format dxfId="646">
      <pivotArea collapsedLevelsAreSubtotals="1" fieldPosition="0">
        <references count="1">
          <reference field="8" count="1">
            <x v="19"/>
          </reference>
        </references>
      </pivotArea>
    </format>
    <format dxfId="645">
      <pivotArea collapsedLevelsAreSubtotals="1" fieldPosition="0">
        <references count="2">
          <reference field="8" count="1" selected="0">
            <x v="19"/>
          </reference>
          <reference field="9" count="2">
            <x v="19"/>
            <x v="25"/>
          </reference>
        </references>
      </pivotArea>
    </format>
    <format dxfId="644">
      <pivotArea collapsedLevelsAreSubtotals="1" fieldPosition="0">
        <references count="1">
          <reference field="8" count="1">
            <x v="20"/>
          </reference>
        </references>
      </pivotArea>
    </format>
    <format dxfId="643">
      <pivotArea collapsedLevelsAreSubtotals="1" fieldPosition="0">
        <references count="2">
          <reference field="8" count="1" selected="0">
            <x v="20"/>
          </reference>
          <reference field="9" count="3">
            <x v="39"/>
            <x v="40"/>
            <x v="82"/>
          </reference>
        </references>
      </pivotArea>
    </format>
    <format dxfId="642">
      <pivotArea collapsedLevelsAreSubtotals="1" fieldPosition="0">
        <references count="1">
          <reference field="8" count="1">
            <x v="21"/>
          </reference>
        </references>
      </pivotArea>
    </format>
    <format dxfId="641">
      <pivotArea collapsedLevelsAreSubtotals="1" fieldPosition="0">
        <references count="2">
          <reference field="8" count="1" selected="0">
            <x v="21"/>
          </reference>
          <reference field="9" count="3">
            <x v="8"/>
            <x v="60"/>
            <x v="61"/>
          </reference>
        </references>
      </pivotArea>
    </format>
    <format dxfId="640">
      <pivotArea collapsedLevelsAreSubtotals="1" fieldPosition="0">
        <references count="1">
          <reference field="8" count="1">
            <x v="25"/>
          </reference>
        </references>
      </pivotArea>
    </format>
    <format dxfId="639">
      <pivotArea collapsedLevelsAreSubtotals="1" fieldPosition="0">
        <references count="2">
          <reference field="8" count="1" selected="0">
            <x v="25"/>
          </reference>
          <reference field="9" count="3">
            <x v="6"/>
            <x v="9"/>
            <x v="10"/>
          </reference>
        </references>
      </pivotArea>
    </format>
    <format dxfId="638">
      <pivotArea collapsedLevelsAreSubtotals="1" fieldPosition="0">
        <references count="1">
          <reference field="8" count="1">
            <x v="27"/>
          </reference>
        </references>
      </pivotArea>
    </format>
    <format dxfId="637">
      <pivotArea collapsedLevelsAreSubtotals="1" fieldPosition="0">
        <references count="2">
          <reference field="8" count="1" selected="0">
            <x v="27"/>
          </reference>
          <reference field="9" count="4">
            <x v="7"/>
            <x v="8"/>
            <x v="27"/>
            <x v="76"/>
          </reference>
        </references>
      </pivotArea>
    </format>
    <format dxfId="636">
      <pivotArea collapsedLevelsAreSubtotals="1" fieldPosition="0">
        <references count="1">
          <reference field="8" count="1">
            <x v="28"/>
          </reference>
        </references>
      </pivotArea>
    </format>
    <format dxfId="635">
      <pivotArea collapsedLevelsAreSubtotals="1" fieldPosition="0">
        <references count="2">
          <reference field="8" count="1" selected="0">
            <x v="28"/>
          </reference>
          <reference field="9" count="3">
            <x v="49"/>
            <x v="58"/>
            <x v="66"/>
          </reference>
        </references>
      </pivotArea>
    </format>
    <format dxfId="634">
      <pivotArea collapsedLevelsAreSubtotals="1" fieldPosition="0">
        <references count="1">
          <reference field="8" count="1">
            <x v="29"/>
          </reference>
        </references>
      </pivotArea>
    </format>
    <format dxfId="633">
      <pivotArea collapsedLevelsAreSubtotals="1" fieldPosition="0">
        <references count="2">
          <reference field="8" count="1" selected="0">
            <x v="29"/>
          </reference>
          <reference field="9" count="1">
            <x v="30"/>
          </reference>
        </references>
      </pivotArea>
    </format>
    <format dxfId="632">
      <pivotArea collapsedLevelsAreSubtotals="1" fieldPosition="0">
        <references count="1">
          <reference field="8" count="1">
            <x v="30"/>
          </reference>
        </references>
      </pivotArea>
    </format>
    <format dxfId="631">
      <pivotArea collapsedLevelsAreSubtotals="1" fieldPosition="0">
        <references count="2">
          <reference field="8" count="1" selected="0">
            <x v="30"/>
          </reference>
          <reference field="9" count="8">
            <x v="1"/>
            <x v="17"/>
            <x v="35"/>
            <x v="50"/>
            <x v="59"/>
            <x v="77"/>
            <x v="78"/>
            <x v="79"/>
          </reference>
        </references>
      </pivotArea>
    </format>
    <format dxfId="630">
      <pivotArea collapsedLevelsAreSubtotals="1" fieldPosition="0">
        <references count="1">
          <reference field="8" count="1">
            <x v="37"/>
          </reference>
        </references>
      </pivotArea>
    </format>
    <format dxfId="629">
      <pivotArea collapsedLevelsAreSubtotals="1" fieldPosition="0">
        <references count="2">
          <reference field="8" count="1" selected="0">
            <x v="37"/>
          </reference>
          <reference field="9" count="2">
            <x v="14"/>
            <x v="81"/>
          </reference>
        </references>
      </pivotArea>
    </format>
    <format dxfId="628">
      <pivotArea collapsedLevelsAreSubtotals="1" fieldPosition="0">
        <references count="1">
          <reference field="8" count="1">
            <x v="38"/>
          </reference>
        </references>
      </pivotArea>
    </format>
    <format dxfId="627">
      <pivotArea collapsedLevelsAreSubtotals="1" fieldPosition="0">
        <references count="2">
          <reference field="8" count="1" selected="0">
            <x v="38"/>
          </reference>
          <reference field="9" count="1">
            <x v="2"/>
          </reference>
        </references>
      </pivotArea>
    </format>
    <format dxfId="626">
      <pivotArea collapsedLevelsAreSubtotals="1" fieldPosition="0">
        <references count="1">
          <reference field="8" count="1">
            <x v="40"/>
          </reference>
        </references>
      </pivotArea>
    </format>
    <format dxfId="625">
      <pivotArea collapsedLevelsAreSubtotals="1" fieldPosition="0">
        <references count="2">
          <reference field="8" count="1" selected="0">
            <x v="40"/>
          </reference>
          <reference field="9" count="1">
            <x v="75"/>
          </reference>
        </references>
      </pivotArea>
    </format>
    <format dxfId="624">
      <pivotArea collapsedLevelsAreSubtotals="1" fieldPosition="0">
        <references count="1">
          <reference field="8" count="1">
            <x v="42"/>
          </reference>
        </references>
      </pivotArea>
    </format>
    <format dxfId="623">
      <pivotArea collapsedLevelsAreSubtotals="1" fieldPosition="0">
        <references count="2">
          <reference field="8" count="1" selected="0">
            <x v="42"/>
          </reference>
          <reference field="9" count="1">
            <x v="34"/>
          </reference>
        </references>
      </pivotArea>
    </format>
    <format dxfId="622">
      <pivotArea collapsedLevelsAreSubtotals="1" fieldPosition="0">
        <references count="1">
          <reference field="8" count="1">
            <x v="44"/>
          </reference>
        </references>
      </pivotArea>
    </format>
    <format dxfId="621">
      <pivotArea collapsedLevelsAreSubtotals="1" fieldPosition="0">
        <references count="2">
          <reference field="8" count="1" selected="0">
            <x v="44"/>
          </reference>
          <reference field="9" count="1">
            <x v="63"/>
          </reference>
        </references>
      </pivotArea>
    </format>
    <format dxfId="620">
      <pivotArea collapsedLevelsAreSubtotals="1" fieldPosition="0">
        <references count="1">
          <reference field="8" count="1">
            <x v="49"/>
          </reference>
        </references>
      </pivotArea>
    </format>
    <format dxfId="619">
      <pivotArea collapsedLevelsAreSubtotals="1" fieldPosition="0">
        <references count="2">
          <reference field="8" count="1" selected="0">
            <x v="49"/>
          </reference>
          <reference field="9" count="6">
            <x v="20"/>
            <x v="22"/>
            <x v="65"/>
            <x v="71"/>
            <x v="72"/>
            <x v="74"/>
          </reference>
        </references>
      </pivotArea>
    </format>
    <format dxfId="618">
      <pivotArea collapsedLevelsAreSubtotals="1" fieldPosition="0">
        <references count="1">
          <reference field="8" count="1">
            <x v="50"/>
          </reference>
        </references>
      </pivotArea>
    </format>
    <format dxfId="617">
      <pivotArea collapsedLevelsAreSubtotals="1" fieldPosition="0">
        <references count="2">
          <reference field="8" count="1" selected="0">
            <x v="50"/>
          </reference>
          <reference field="9" count="1">
            <x v="52"/>
          </reference>
        </references>
      </pivotArea>
    </format>
    <format dxfId="616">
      <pivotArea collapsedLevelsAreSubtotals="1" fieldPosition="0">
        <references count="1">
          <reference field="8" count="1">
            <x v="51"/>
          </reference>
        </references>
      </pivotArea>
    </format>
    <format dxfId="615">
      <pivotArea collapsedLevelsAreSubtotals="1" fieldPosition="0">
        <references count="2">
          <reference field="8" count="1" selected="0">
            <x v="51"/>
          </reference>
          <reference field="9" count="1">
            <x v="48"/>
          </reference>
        </references>
      </pivotArea>
    </format>
    <format dxfId="614">
      <pivotArea collapsedLevelsAreSubtotals="1" fieldPosition="0">
        <references count="1">
          <reference field="8" count="1">
            <x v="52"/>
          </reference>
        </references>
      </pivotArea>
    </format>
    <format dxfId="613">
      <pivotArea collapsedLevelsAreSubtotals="1" fieldPosition="0">
        <references count="2">
          <reference field="8" count="1" selected="0">
            <x v="52"/>
          </reference>
          <reference field="9" count="2">
            <x v="28"/>
            <x v="80"/>
          </reference>
        </references>
      </pivotArea>
    </format>
    <format dxfId="612">
      <pivotArea collapsedLevelsAreSubtotals="1" fieldPosition="0">
        <references count="1">
          <reference field="8" count="1">
            <x v="53"/>
          </reference>
        </references>
      </pivotArea>
    </format>
    <format dxfId="611">
      <pivotArea collapsedLevelsAreSubtotals="1" fieldPosition="0">
        <references count="2">
          <reference field="8" count="1" selected="0">
            <x v="53"/>
          </reference>
          <reference field="9" count="2">
            <x v="38"/>
            <x v="43"/>
          </reference>
        </references>
      </pivotArea>
    </format>
    <format dxfId="610">
      <pivotArea collapsedLevelsAreSubtotals="1" fieldPosition="0">
        <references count="1">
          <reference field="8" count="1">
            <x v="54"/>
          </reference>
        </references>
      </pivotArea>
    </format>
    <format dxfId="609">
      <pivotArea collapsedLevelsAreSubtotals="1" fieldPosition="0">
        <references count="2">
          <reference field="8" count="1" selected="0">
            <x v="54"/>
          </reference>
          <reference field="9" count="1">
            <x v="23"/>
          </reference>
        </references>
      </pivotArea>
    </format>
    <format dxfId="608">
      <pivotArea collapsedLevelsAreSubtotals="1" fieldPosition="0">
        <references count="1">
          <reference field="8" count="1">
            <x v="55"/>
          </reference>
        </references>
      </pivotArea>
    </format>
    <format dxfId="607">
      <pivotArea collapsedLevelsAreSubtotals="1" fieldPosition="0">
        <references count="2">
          <reference field="8" count="1" selected="0">
            <x v="55"/>
          </reference>
          <reference field="9" count="1">
            <x v="44"/>
          </reference>
        </references>
      </pivotArea>
    </format>
    <format dxfId="606">
      <pivotArea collapsedLevelsAreSubtotals="1" fieldPosition="0">
        <references count="1">
          <reference field="8" count="1">
            <x v="56"/>
          </reference>
        </references>
      </pivotArea>
    </format>
    <format dxfId="605">
      <pivotArea collapsedLevelsAreSubtotals="1" fieldPosition="0">
        <references count="2">
          <reference field="8" count="1" selected="0">
            <x v="56"/>
          </reference>
          <reference field="9" count="1">
            <x v="26"/>
          </reference>
        </references>
      </pivotArea>
    </format>
    <format dxfId="604">
      <pivotArea grandRow="1" outline="0" collapsedLevelsAreSubtotals="1" fieldPosition="0"/>
    </format>
    <format dxfId="603">
      <pivotArea collapsedLevelsAreSubtotals="1" fieldPosition="0">
        <references count="3">
          <reference field="4294967294" count="2" selected="0">
            <x v="6"/>
            <x v="7"/>
          </reference>
          <reference field="8" count="1" selected="0">
            <x v="0"/>
          </reference>
          <reference field="9" count="4">
            <x v="32"/>
            <x v="41"/>
            <x v="64"/>
            <x v="69"/>
          </reference>
        </references>
      </pivotArea>
    </format>
    <format dxfId="602">
      <pivotArea collapsedLevelsAreSubtotals="1" fieldPosition="0">
        <references count="2">
          <reference field="4294967294" count="2" selected="0">
            <x v="6"/>
            <x v="7"/>
          </reference>
          <reference field="8" count="1">
            <x v="3"/>
          </reference>
        </references>
      </pivotArea>
    </format>
    <format dxfId="601">
      <pivotArea collapsedLevelsAreSubtotals="1" fieldPosition="0">
        <references count="3">
          <reference field="4294967294" count="2" selected="0">
            <x v="6"/>
            <x v="7"/>
          </reference>
          <reference field="8" count="1" selected="0">
            <x v="3"/>
          </reference>
          <reference field="9" count="1">
            <x v="24"/>
          </reference>
        </references>
      </pivotArea>
    </format>
    <format dxfId="600">
      <pivotArea collapsedLevelsAreSubtotals="1" fieldPosition="0">
        <references count="2">
          <reference field="4294967294" count="2" selected="0">
            <x v="6"/>
            <x v="7"/>
          </reference>
          <reference field="8" count="1">
            <x v="4"/>
          </reference>
        </references>
      </pivotArea>
    </format>
    <format dxfId="599">
      <pivotArea collapsedLevelsAreSubtotals="1" fieldPosition="0">
        <references count="3">
          <reference field="4294967294" count="2" selected="0">
            <x v="6"/>
            <x v="7"/>
          </reference>
          <reference field="8" count="1" selected="0">
            <x v="4"/>
          </reference>
          <reference field="9" count="1">
            <x v="70"/>
          </reference>
        </references>
      </pivotArea>
    </format>
    <format dxfId="598">
      <pivotArea collapsedLevelsAreSubtotals="1" fieldPosition="0">
        <references count="2">
          <reference field="4294967294" count="2" selected="0">
            <x v="6"/>
            <x v="7"/>
          </reference>
          <reference field="8" count="1">
            <x v="5"/>
          </reference>
        </references>
      </pivotArea>
    </format>
    <format dxfId="597">
      <pivotArea collapsedLevelsAreSubtotals="1" fieldPosition="0">
        <references count="3">
          <reference field="4294967294" count="2" selected="0">
            <x v="6"/>
            <x v="7"/>
          </reference>
          <reference field="8" count="1" selected="0">
            <x v="5"/>
          </reference>
          <reference field="9" count="2">
            <x v="18"/>
            <x v="57"/>
          </reference>
        </references>
      </pivotArea>
    </format>
    <format dxfId="596">
      <pivotArea collapsedLevelsAreSubtotals="1" fieldPosition="0">
        <references count="2">
          <reference field="4294967294" count="2" selected="0">
            <x v="6"/>
            <x v="7"/>
          </reference>
          <reference field="8" count="1">
            <x v="7"/>
          </reference>
        </references>
      </pivotArea>
    </format>
    <format dxfId="595">
      <pivotArea collapsedLevelsAreSubtotals="1" fieldPosition="0">
        <references count="3">
          <reference field="4294967294" count="2" selected="0">
            <x v="6"/>
            <x v="7"/>
          </reference>
          <reference field="8" count="1" selected="0">
            <x v="7"/>
          </reference>
          <reference field="9" count="1">
            <x v="3"/>
          </reference>
        </references>
      </pivotArea>
    </format>
    <format dxfId="594">
      <pivotArea collapsedLevelsAreSubtotals="1" fieldPosition="0">
        <references count="2">
          <reference field="4294967294" count="2" selected="0">
            <x v="6"/>
            <x v="7"/>
          </reference>
          <reference field="8" count="1">
            <x v="8"/>
          </reference>
        </references>
      </pivotArea>
    </format>
    <format dxfId="593">
      <pivotArea collapsedLevelsAreSubtotals="1" fieldPosition="0">
        <references count="3">
          <reference field="4294967294" count="2" selected="0">
            <x v="6"/>
            <x v="7"/>
          </reference>
          <reference field="8" count="1" selected="0">
            <x v="8"/>
          </reference>
          <reference field="9" count="3">
            <x v="12"/>
            <x v="73"/>
            <x v="83"/>
          </reference>
        </references>
      </pivotArea>
    </format>
    <format dxfId="592">
      <pivotArea collapsedLevelsAreSubtotals="1" fieldPosition="0">
        <references count="2">
          <reference field="4294967294" count="2" selected="0">
            <x v="6"/>
            <x v="7"/>
          </reference>
          <reference field="8" count="1">
            <x v="9"/>
          </reference>
        </references>
      </pivotArea>
    </format>
    <format dxfId="591">
      <pivotArea collapsedLevelsAreSubtotals="1" fieldPosition="0">
        <references count="3">
          <reference field="4294967294" count="2" selected="0">
            <x v="6"/>
            <x v="7"/>
          </reference>
          <reference field="8" count="1" selected="0">
            <x v="9"/>
          </reference>
          <reference field="9" count="2">
            <x v="6"/>
            <x v="16"/>
          </reference>
        </references>
      </pivotArea>
    </format>
    <format dxfId="590">
      <pivotArea collapsedLevelsAreSubtotals="1" fieldPosition="0">
        <references count="2">
          <reference field="4294967294" count="2" selected="0">
            <x v="6"/>
            <x v="7"/>
          </reference>
          <reference field="8" count="1">
            <x v="10"/>
          </reference>
        </references>
      </pivotArea>
    </format>
    <format dxfId="589">
      <pivotArea collapsedLevelsAreSubtotals="1" fieldPosition="0">
        <references count="3">
          <reference field="4294967294" count="2" selected="0">
            <x v="6"/>
            <x v="7"/>
          </reference>
          <reference field="8" count="1" selected="0">
            <x v="10"/>
          </reference>
          <reference field="9" count="5">
            <x v="11"/>
            <x v="13"/>
            <x v="37"/>
            <x v="56"/>
            <x v="68"/>
          </reference>
        </references>
      </pivotArea>
    </format>
    <format dxfId="588">
      <pivotArea collapsedLevelsAreSubtotals="1" fieldPosition="0">
        <references count="2">
          <reference field="4294967294" count="2" selected="0">
            <x v="6"/>
            <x v="7"/>
          </reference>
          <reference field="8" count="1">
            <x v="11"/>
          </reference>
        </references>
      </pivotArea>
    </format>
    <format dxfId="587">
      <pivotArea collapsedLevelsAreSubtotals="1" fieldPosition="0">
        <references count="3">
          <reference field="4294967294" count="2" selected="0">
            <x v="6"/>
            <x v="7"/>
          </reference>
          <reference field="8" count="1" selected="0">
            <x v="11"/>
          </reference>
          <reference field="9" count="1">
            <x v="4"/>
          </reference>
        </references>
      </pivotArea>
    </format>
    <format dxfId="586">
      <pivotArea collapsedLevelsAreSubtotals="1" fieldPosition="0">
        <references count="2">
          <reference field="4294967294" count="2" selected="0">
            <x v="6"/>
            <x v="7"/>
          </reference>
          <reference field="8" count="1">
            <x v="15"/>
          </reference>
        </references>
      </pivotArea>
    </format>
    <format dxfId="585">
      <pivotArea collapsedLevelsAreSubtotals="1" fieldPosition="0">
        <references count="3">
          <reference field="4294967294" count="2" selected="0">
            <x v="6"/>
            <x v="7"/>
          </reference>
          <reference field="8" count="1" selected="0">
            <x v="15"/>
          </reference>
          <reference field="9" count="5">
            <x v="29"/>
            <x v="36"/>
            <x v="45"/>
            <x v="53"/>
            <x v="67"/>
          </reference>
        </references>
      </pivotArea>
    </format>
    <format dxfId="584">
      <pivotArea collapsedLevelsAreSubtotals="1" fieldPosition="0">
        <references count="2">
          <reference field="4294967294" count="2" selected="0">
            <x v="6"/>
            <x v="7"/>
          </reference>
          <reference field="8" count="1">
            <x v="16"/>
          </reference>
        </references>
      </pivotArea>
    </format>
    <format dxfId="583">
      <pivotArea collapsedLevelsAreSubtotals="1" fieldPosition="0">
        <references count="3">
          <reference field="4294967294" count="2" selected="0">
            <x v="6"/>
            <x v="7"/>
          </reference>
          <reference field="8" count="1" selected="0">
            <x v="16"/>
          </reference>
          <reference field="9" count="5">
            <x v="5"/>
            <x v="15"/>
            <x v="21"/>
            <x v="42"/>
            <x v="46"/>
          </reference>
        </references>
      </pivotArea>
    </format>
    <format dxfId="582">
      <pivotArea collapsedLevelsAreSubtotals="1" fieldPosition="0">
        <references count="2">
          <reference field="4294967294" count="2" selected="0">
            <x v="6"/>
            <x v="7"/>
          </reference>
          <reference field="8" count="1">
            <x v="17"/>
          </reference>
        </references>
      </pivotArea>
    </format>
    <format dxfId="581">
      <pivotArea collapsedLevelsAreSubtotals="1" fieldPosition="0">
        <references count="3">
          <reference field="4294967294" count="2" selected="0">
            <x v="6"/>
            <x v="7"/>
          </reference>
          <reference field="8" count="1" selected="0">
            <x v="17"/>
          </reference>
          <reference field="9" count="6">
            <x v="0"/>
            <x v="33"/>
            <x v="47"/>
            <x v="51"/>
            <x v="54"/>
            <x v="55"/>
          </reference>
        </references>
      </pivotArea>
    </format>
    <format dxfId="580">
      <pivotArea collapsedLevelsAreSubtotals="1" fieldPosition="0">
        <references count="2">
          <reference field="4294967294" count="2" selected="0">
            <x v="6"/>
            <x v="7"/>
          </reference>
          <reference field="8" count="1">
            <x v="18"/>
          </reference>
        </references>
      </pivotArea>
    </format>
    <format dxfId="579">
      <pivotArea collapsedLevelsAreSubtotals="1" fieldPosition="0">
        <references count="3">
          <reference field="4294967294" count="2" selected="0">
            <x v="6"/>
            <x v="7"/>
          </reference>
          <reference field="8" count="1" selected="0">
            <x v="18"/>
          </reference>
          <reference field="9" count="2">
            <x v="31"/>
            <x v="62"/>
          </reference>
        </references>
      </pivotArea>
    </format>
    <format dxfId="578">
      <pivotArea collapsedLevelsAreSubtotals="1" fieldPosition="0">
        <references count="2">
          <reference field="4294967294" count="2" selected="0">
            <x v="6"/>
            <x v="7"/>
          </reference>
          <reference field="8" count="1">
            <x v="19"/>
          </reference>
        </references>
      </pivotArea>
    </format>
    <format dxfId="577">
      <pivotArea collapsedLevelsAreSubtotals="1" fieldPosition="0">
        <references count="3">
          <reference field="4294967294" count="2" selected="0">
            <x v="6"/>
            <x v="7"/>
          </reference>
          <reference field="8" count="1" selected="0">
            <x v="19"/>
          </reference>
          <reference field="9" count="2">
            <x v="19"/>
            <x v="25"/>
          </reference>
        </references>
      </pivotArea>
    </format>
    <format dxfId="576">
      <pivotArea collapsedLevelsAreSubtotals="1" fieldPosition="0">
        <references count="2">
          <reference field="4294967294" count="2" selected="0">
            <x v="6"/>
            <x v="7"/>
          </reference>
          <reference field="8" count="1">
            <x v="20"/>
          </reference>
        </references>
      </pivotArea>
    </format>
    <format dxfId="575">
      <pivotArea collapsedLevelsAreSubtotals="1" fieldPosition="0">
        <references count="3">
          <reference field="4294967294" count="2" selected="0">
            <x v="6"/>
            <x v="7"/>
          </reference>
          <reference field="8" count="1" selected="0">
            <x v="20"/>
          </reference>
          <reference field="9" count="3">
            <x v="39"/>
            <x v="40"/>
            <x v="82"/>
          </reference>
        </references>
      </pivotArea>
    </format>
    <format dxfId="574">
      <pivotArea collapsedLevelsAreSubtotals="1" fieldPosition="0">
        <references count="2">
          <reference field="4294967294" count="2" selected="0">
            <x v="6"/>
            <x v="7"/>
          </reference>
          <reference field="8" count="1">
            <x v="21"/>
          </reference>
        </references>
      </pivotArea>
    </format>
    <format dxfId="573">
      <pivotArea collapsedLevelsAreSubtotals="1" fieldPosition="0">
        <references count="3">
          <reference field="4294967294" count="2" selected="0">
            <x v="6"/>
            <x v="7"/>
          </reference>
          <reference field="8" count="1" selected="0">
            <x v="21"/>
          </reference>
          <reference field="9" count="3">
            <x v="8"/>
            <x v="60"/>
            <x v="61"/>
          </reference>
        </references>
      </pivotArea>
    </format>
    <format dxfId="572">
      <pivotArea collapsedLevelsAreSubtotals="1" fieldPosition="0">
        <references count="2">
          <reference field="4294967294" count="2" selected="0">
            <x v="6"/>
            <x v="7"/>
          </reference>
          <reference field="8" count="1">
            <x v="25"/>
          </reference>
        </references>
      </pivotArea>
    </format>
    <format dxfId="571">
      <pivotArea collapsedLevelsAreSubtotals="1" fieldPosition="0">
        <references count="3">
          <reference field="4294967294" count="2" selected="0">
            <x v="6"/>
            <x v="7"/>
          </reference>
          <reference field="8" count="1" selected="0">
            <x v="25"/>
          </reference>
          <reference field="9" count="3">
            <x v="6"/>
            <x v="9"/>
            <x v="10"/>
          </reference>
        </references>
      </pivotArea>
    </format>
    <format dxfId="570">
      <pivotArea collapsedLevelsAreSubtotals="1" fieldPosition="0">
        <references count="2">
          <reference field="4294967294" count="2" selected="0">
            <x v="6"/>
            <x v="7"/>
          </reference>
          <reference field="8" count="1">
            <x v="27"/>
          </reference>
        </references>
      </pivotArea>
    </format>
    <format dxfId="569">
      <pivotArea collapsedLevelsAreSubtotals="1" fieldPosition="0">
        <references count="3">
          <reference field="4294967294" count="2" selected="0">
            <x v="6"/>
            <x v="7"/>
          </reference>
          <reference field="8" count="1" selected="0">
            <x v="27"/>
          </reference>
          <reference field="9" count="4">
            <x v="7"/>
            <x v="8"/>
            <x v="27"/>
            <x v="76"/>
          </reference>
        </references>
      </pivotArea>
    </format>
    <format dxfId="568">
      <pivotArea collapsedLevelsAreSubtotals="1" fieldPosition="0">
        <references count="2">
          <reference field="4294967294" count="2" selected="0">
            <x v="6"/>
            <x v="7"/>
          </reference>
          <reference field="8" count="1">
            <x v="28"/>
          </reference>
        </references>
      </pivotArea>
    </format>
    <format dxfId="567">
      <pivotArea collapsedLevelsAreSubtotals="1" fieldPosition="0">
        <references count="3">
          <reference field="4294967294" count="2" selected="0">
            <x v="6"/>
            <x v="7"/>
          </reference>
          <reference field="8" count="1" selected="0">
            <x v="28"/>
          </reference>
          <reference field="9" count="3">
            <x v="49"/>
            <x v="58"/>
            <x v="66"/>
          </reference>
        </references>
      </pivotArea>
    </format>
    <format dxfId="566">
      <pivotArea collapsedLevelsAreSubtotals="1" fieldPosition="0">
        <references count="2">
          <reference field="4294967294" count="2" selected="0">
            <x v="6"/>
            <x v="7"/>
          </reference>
          <reference field="8" count="1">
            <x v="29"/>
          </reference>
        </references>
      </pivotArea>
    </format>
    <format dxfId="565">
      <pivotArea collapsedLevelsAreSubtotals="1" fieldPosition="0">
        <references count="3">
          <reference field="4294967294" count="2" selected="0">
            <x v="6"/>
            <x v="7"/>
          </reference>
          <reference field="8" count="1" selected="0">
            <x v="29"/>
          </reference>
          <reference field="9" count="1">
            <x v="30"/>
          </reference>
        </references>
      </pivotArea>
    </format>
    <format dxfId="564">
      <pivotArea collapsedLevelsAreSubtotals="1" fieldPosition="0">
        <references count="2">
          <reference field="4294967294" count="2" selected="0">
            <x v="6"/>
            <x v="7"/>
          </reference>
          <reference field="8" count="1">
            <x v="30"/>
          </reference>
        </references>
      </pivotArea>
    </format>
    <format dxfId="563">
      <pivotArea collapsedLevelsAreSubtotals="1" fieldPosition="0">
        <references count="3">
          <reference field="4294967294" count="2" selected="0">
            <x v="6"/>
            <x v="7"/>
          </reference>
          <reference field="8" count="1" selected="0">
            <x v="30"/>
          </reference>
          <reference field="9" count="8">
            <x v="1"/>
            <x v="17"/>
            <x v="35"/>
            <x v="50"/>
            <x v="59"/>
            <x v="77"/>
            <x v="78"/>
            <x v="79"/>
          </reference>
        </references>
      </pivotArea>
    </format>
    <format dxfId="562">
      <pivotArea collapsedLevelsAreSubtotals="1" fieldPosition="0">
        <references count="2">
          <reference field="4294967294" count="2" selected="0">
            <x v="6"/>
            <x v="7"/>
          </reference>
          <reference field="8" count="1">
            <x v="37"/>
          </reference>
        </references>
      </pivotArea>
    </format>
    <format dxfId="561">
      <pivotArea collapsedLevelsAreSubtotals="1" fieldPosition="0">
        <references count="3">
          <reference field="4294967294" count="2" selected="0">
            <x v="6"/>
            <x v="7"/>
          </reference>
          <reference field="8" count="1" selected="0">
            <x v="37"/>
          </reference>
          <reference field="9" count="2">
            <x v="14"/>
            <x v="81"/>
          </reference>
        </references>
      </pivotArea>
    </format>
    <format dxfId="560">
      <pivotArea collapsedLevelsAreSubtotals="1" fieldPosition="0">
        <references count="2">
          <reference field="4294967294" count="2" selected="0">
            <x v="6"/>
            <x v="7"/>
          </reference>
          <reference field="8" count="1">
            <x v="38"/>
          </reference>
        </references>
      </pivotArea>
    </format>
    <format dxfId="559">
      <pivotArea collapsedLevelsAreSubtotals="1" fieldPosition="0">
        <references count="3">
          <reference field="4294967294" count="2" selected="0">
            <x v="6"/>
            <x v="7"/>
          </reference>
          <reference field="8" count="1" selected="0">
            <x v="38"/>
          </reference>
          <reference field="9" count="1">
            <x v="2"/>
          </reference>
        </references>
      </pivotArea>
    </format>
    <format dxfId="558">
      <pivotArea collapsedLevelsAreSubtotals="1" fieldPosition="0">
        <references count="2">
          <reference field="4294967294" count="2" selected="0">
            <x v="6"/>
            <x v="7"/>
          </reference>
          <reference field="8" count="1">
            <x v="40"/>
          </reference>
        </references>
      </pivotArea>
    </format>
    <format dxfId="557">
      <pivotArea collapsedLevelsAreSubtotals="1" fieldPosition="0">
        <references count="3">
          <reference field="4294967294" count="2" selected="0">
            <x v="6"/>
            <x v="7"/>
          </reference>
          <reference field="8" count="1" selected="0">
            <x v="40"/>
          </reference>
          <reference field="9" count="1">
            <x v="75"/>
          </reference>
        </references>
      </pivotArea>
    </format>
    <format dxfId="556">
      <pivotArea collapsedLevelsAreSubtotals="1" fieldPosition="0">
        <references count="2">
          <reference field="4294967294" count="2" selected="0">
            <x v="6"/>
            <x v="7"/>
          </reference>
          <reference field="8" count="1">
            <x v="42"/>
          </reference>
        </references>
      </pivotArea>
    </format>
    <format dxfId="555">
      <pivotArea collapsedLevelsAreSubtotals="1" fieldPosition="0">
        <references count="3">
          <reference field="4294967294" count="2" selected="0">
            <x v="6"/>
            <x v="7"/>
          </reference>
          <reference field="8" count="1" selected="0">
            <x v="42"/>
          </reference>
          <reference field="9" count="1">
            <x v="34"/>
          </reference>
        </references>
      </pivotArea>
    </format>
    <format dxfId="554">
      <pivotArea collapsedLevelsAreSubtotals="1" fieldPosition="0">
        <references count="2">
          <reference field="4294967294" count="2" selected="0">
            <x v="6"/>
            <x v="7"/>
          </reference>
          <reference field="8" count="1">
            <x v="44"/>
          </reference>
        </references>
      </pivotArea>
    </format>
    <format dxfId="553">
      <pivotArea collapsedLevelsAreSubtotals="1" fieldPosition="0">
        <references count="3">
          <reference field="4294967294" count="2" selected="0">
            <x v="6"/>
            <x v="7"/>
          </reference>
          <reference field="8" count="1" selected="0">
            <x v="44"/>
          </reference>
          <reference field="9" count="1">
            <x v="63"/>
          </reference>
        </references>
      </pivotArea>
    </format>
    <format dxfId="552">
      <pivotArea collapsedLevelsAreSubtotals="1" fieldPosition="0">
        <references count="2">
          <reference field="4294967294" count="2" selected="0">
            <x v="6"/>
            <x v="7"/>
          </reference>
          <reference field="8" count="1">
            <x v="49"/>
          </reference>
        </references>
      </pivotArea>
    </format>
    <format dxfId="551">
      <pivotArea collapsedLevelsAreSubtotals="1" fieldPosition="0">
        <references count="3">
          <reference field="4294967294" count="2" selected="0">
            <x v="6"/>
            <x v="7"/>
          </reference>
          <reference field="8" count="1" selected="0">
            <x v="49"/>
          </reference>
          <reference field="9" count="6">
            <x v="20"/>
            <x v="22"/>
            <x v="65"/>
            <x v="71"/>
            <x v="72"/>
            <x v="74"/>
          </reference>
        </references>
      </pivotArea>
    </format>
    <format dxfId="550">
      <pivotArea collapsedLevelsAreSubtotals="1" fieldPosition="0">
        <references count="2">
          <reference field="4294967294" count="2" selected="0">
            <x v="6"/>
            <x v="7"/>
          </reference>
          <reference field="8" count="1">
            <x v="50"/>
          </reference>
        </references>
      </pivotArea>
    </format>
    <format dxfId="549">
      <pivotArea collapsedLevelsAreSubtotals="1" fieldPosition="0">
        <references count="3">
          <reference field="4294967294" count="2" selected="0">
            <x v="6"/>
            <x v="7"/>
          </reference>
          <reference field="8" count="1" selected="0">
            <x v="50"/>
          </reference>
          <reference field="9" count="1">
            <x v="52"/>
          </reference>
        </references>
      </pivotArea>
    </format>
    <format dxfId="548">
      <pivotArea collapsedLevelsAreSubtotals="1" fieldPosition="0">
        <references count="2">
          <reference field="4294967294" count="2" selected="0">
            <x v="6"/>
            <x v="7"/>
          </reference>
          <reference field="8" count="1">
            <x v="51"/>
          </reference>
        </references>
      </pivotArea>
    </format>
    <format dxfId="547">
      <pivotArea collapsedLevelsAreSubtotals="1" fieldPosition="0">
        <references count="3">
          <reference field="4294967294" count="2" selected="0">
            <x v="6"/>
            <x v="7"/>
          </reference>
          <reference field="8" count="1" selected="0">
            <x v="51"/>
          </reference>
          <reference field="9" count="1">
            <x v="48"/>
          </reference>
        </references>
      </pivotArea>
    </format>
    <format dxfId="546">
      <pivotArea collapsedLevelsAreSubtotals="1" fieldPosition="0">
        <references count="2">
          <reference field="4294967294" count="2" selected="0">
            <x v="6"/>
            <x v="7"/>
          </reference>
          <reference field="8" count="1">
            <x v="52"/>
          </reference>
        </references>
      </pivotArea>
    </format>
    <format dxfId="545">
      <pivotArea collapsedLevelsAreSubtotals="1" fieldPosition="0">
        <references count="3">
          <reference field="4294967294" count="2" selected="0">
            <x v="6"/>
            <x v="7"/>
          </reference>
          <reference field="8" count="1" selected="0">
            <x v="52"/>
          </reference>
          <reference field="9" count="2">
            <x v="28"/>
            <x v="80"/>
          </reference>
        </references>
      </pivotArea>
    </format>
    <format dxfId="544">
      <pivotArea collapsedLevelsAreSubtotals="1" fieldPosition="0">
        <references count="2">
          <reference field="4294967294" count="2" selected="0">
            <x v="6"/>
            <x v="7"/>
          </reference>
          <reference field="8" count="1">
            <x v="53"/>
          </reference>
        </references>
      </pivotArea>
    </format>
    <format dxfId="543">
      <pivotArea collapsedLevelsAreSubtotals="1" fieldPosition="0">
        <references count="3">
          <reference field="4294967294" count="2" selected="0">
            <x v="6"/>
            <x v="7"/>
          </reference>
          <reference field="8" count="1" selected="0">
            <x v="53"/>
          </reference>
          <reference field="9" count="2">
            <x v="38"/>
            <x v="43"/>
          </reference>
        </references>
      </pivotArea>
    </format>
    <format dxfId="542">
      <pivotArea collapsedLevelsAreSubtotals="1" fieldPosition="0">
        <references count="2">
          <reference field="4294967294" count="2" selected="0">
            <x v="6"/>
            <x v="7"/>
          </reference>
          <reference field="8" count="1">
            <x v="54"/>
          </reference>
        </references>
      </pivotArea>
    </format>
    <format dxfId="541">
      <pivotArea collapsedLevelsAreSubtotals="1" fieldPosition="0">
        <references count="3">
          <reference field="4294967294" count="2" selected="0">
            <x v="6"/>
            <x v="7"/>
          </reference>
          <reference field="8" count="1" selected="0">
            <x v="54"/>
          </reference>
          <reference field="9" count="1">
            <x v="23"/>
          </reference>
        </references>
      </pivotArea>
    </format>
    <format dxfId="540">
      <pivotArea collapsedLevelsAreSubtotals="1" fieldPosition="0">
        <references count="2">
          <reference field="4294967294" count="2" selected="0">
            <x v="6"/>
            <x v="7"/>
          </reference>
          <reference field="8" count="1">
            <x v="55"/>
          </reference>
        </references>
      </pivotArea>
    </format>
    <format dxfId="539">
      <pivotArea collapsedLevelsAreSubtotals="1" fieldPosition="0">
        <references count="3">
          <reference field="4294967294" count="2" selected="0">
            <x v="6"/>
            <x v="7"/>
          </reference>
          <reference field="8" count="1" selected="0">
            <x v="55"/>
          </reference>
          <reference field="9" count="1">
            <x v="44"/>
          </reference>
        </references>
      </pivotArea>
    </format>
    <format dxfId="538">
      <pivotArea collapsedLevelsAreSubtotals="1" fieldPosition="0">
        <references count="2">
          <reference field="4294967294" count="2" selected="0">
            <x v="6"/>
            <x v="7"/>
          </reference>
          <reference field="8" count="1">
            <x v="56"/>
          </reference>
        </references>
      </pivotArea>
    </format>
    <format dxfId="537">
      <pivotArea collapsedLevelsAreSubtotals="1" fieldPosition="0">
        <references count="3">
          <reference field="4294967294" count="2" selected="0">
            <x v="6"/>
            <x v="7"/>
          </reference>
          <reference field="8" count="1" selected="0">
            <x v="56"/>
          </reference>
          <reference field="9" count="1">
            <x v="26"/>
          </reference>
        </references>
      </pivotArea>
    </format>
    <format dxfId="536">
      <pivotArea collapsedLevelsAreSubtotals="1" fieldPosition="0">
        <references count="2">
          <reference field="8" count="1" selected="0">
            <x v="0"/>
          </reference>
          <reference field="9" count="4">
            <x v="32"/>
            <x v="41"/>
            <x v="64"/>
            <x v="69"/>
          </reference>
        </references>
      </pivotArea>
    </format>
    <format dxfId="535">
      <pivotArea collapsedLevelsAreSubtotals="1" fieldPosition="0">
        <references count="1">
          <reference field="8" count="1">
            <x v="3"/>
          </reference>
        </references>
      </pivotArea>
    </format>
    <format dxfId="534">
      <pivotArea collapsedLevelsAreSubtotals="1" fieldPosition="0">
        <references count="2">
          <reference field="8" count="1" selected="0">
            <x v="3"/>
          </reference>
          <reference field="9" count="1">
            <x v="24"/>
          </reference>
        </references>
      </pivotArea>
    </format>
    <format dxfId="533">
      <pivotArea collapsedLevelsAreSubtotals="1" fieldPosition="0">
        <references count="1">
          <reference field="8" count="1">
            <x v="4"/>
          </reference>
        </references>
      </pivotArea>
    </format>
    <format dxfId="532">
      <pivotArea collapsedLevelsAreSubtotals="1" fieldPosition="0">
        <references count="2">
          <reference field="8" count="1" selected="0">
            <x v="4"/>
          </reference>
          <reference field="9" count="1">
            <x v="70"/>
          </reference>
        </references>
      </pivotArea>
    </format>
    <format dxfId="531">
      <pivotArea collapsedLevelsAreSubtotals="1" fieldPosition="0">
        <references count="1">
          <reference field="8" count="1">
            <x v="5"/>
          </reference>
        </references>
      </pivotArea>
    </format>
    <format dxfId="530">
      <pivotArea collapsedLevelsAreSubtotals="1" fieldPosition="0">
        <references count="2">
          <reference field="8" count="1" selected="0">
            <x v="5"/>
          </reference>
          <reference field="9" count="2">
            <x v="18"/>
            <x v="57"/>
          </reference>
        </references>
      </pivotArea>
    </format>
    <format dxfId="529">
      <pivotArea collapsedLevelsAreSubtotals="1" fieldPosition="0">
        <references count="1">
          <reference field="8" count="1">
            <x v="7"/>
          </reference>
        </references>
      </pivotArea>
    </format>
    <format dxfId="528">
      <pivotArea collapsedLevelsAreSubtotals="1" fieldPosition="0">
        <references count="2">
          <reference field="8" count="1" selected="0">
            <x v="7"/>
          </reference>
          <reference field="9" count="1">
            <x v="3"/>
          </reference>
        </references>
      </pivotArea>
    </format>
    <format dxfId="527">
      <pivotArea collapsedLevelsAreSubtotals="1" fieldPosition="0">
        <references count="1">
          <reference field="8" count="1">
            <x v="8"/>
          </reference>
        </references>
      </pivotArea>
    </format>
    <format dxfId="526">
      <pivotArea collapsedLevelsAreSubtotals="1" fieldPosition="0">
        <references count="2">
          <reference field="8" count="1" selected="0">
            <x v="8"/>
          </reference>
          <reference field="9" count="3">
            <x v="12"/>
            <x v="73"/>
            <x v="83"/>
          </reference>
        </references>
      </pivotArea>
    </format>
    <format dxfId="525">
      <pivotArea collapsedLevelsAreSubtotals="1" fieldPosition="0">
        <references count="1">
          <reference field="8" count="1">
            <x v="9"/>
          </reference>
        </references>
      </pivotArea>
    </format>
    <format dxfId="524">
      <pivotArea collapsedLevelsAreSubtotals="1" fieldPosition="0">
        <references count="2">
          <reference field="8" count="1" selected="0">
            <x v="9"/>
          </reference>
          <reference field="9" count="2">
            <x v="6"/>
            <x v="16"/>
          </reference>
        </references>
      </pivotArea>
    </format>
    <format dxfId="523">
      <pivotArea collapsedLevelsAreSubtotals="1" fieldPosition="0">
        <references count="1">
          <reference field="8" count="1">
            <x v="10"/>
          </reference>
        </references>
      </pivotArea>
    </format>
    <format dxfId="522">
      <pivotArea collapsedLevelsAreSubtotals="1" fieldPosition="0">
        <references count="2">
          <reference field="8" count="1" selected="0">
            <x v="10"/>
          </reference>
          <reference field="9" count="5">
            <x v="11"/>
            <x v="13"/>
            <x v="37"/>
            <x v="56"/>
            <x v="68"/>
          </reference>
        </references>
      </pivotArea>
    </format>
    <format dxfId="521">
      <pivotArea collapsedLevelsAreSubtotals="1" fieldPosition="0">
        <references count="1">
          <reference field="8" count="1">
            <x v="11"/>
          </reference>
        </references>
      </pivotArea>
    </format>
    <format dxfId="520">
      <pivotArea collapsedLevelsAreSubtotals="1" fieldPosition="0">
        <references count="2">
          <reference field="8" count="1" selected="0">
            <x v="11"/>
          </reference>
          <reference field="9" count="1">
            <x v="4"/>
          </reference>
        </references>
      </pivotArea>
    </format>
    <format dxfId="519">
      <pivotArea collapsedLevelsAreSubtotals="1" fieldPosition="0">
        <references count="1">
          <reference field="8" count="1">
            <x v="15"/>
          </reference>
        </references>
      </pivotArea>
    </format>
    <format dxfId="518">
      <pivotArea collapsedLevelsAreSubtotals="1" fieldPosition="0">
        <references count="2">
          <reference field="8" count="1" selected="0">
            <x v="15"/>
          </reference>
          <reference field="9" count="5">
            <x v="29"/>
            <x v="36"/>
            <x v="45"/>
            <x v="53"/>
            <x v="67"/>
          </reference>
        </references>
      </pivotArea>
    </format>
    <format dxfId="517">
      <pivotArea collapsedLevelsAreSubtotals="1" fieldPosition="0">
        <references count="1">
          <reference field="8" count="1">
            <x v="16"/>
          </reference>
        </references>
      </pivotArea>
    </format>
    <format dxfId="516">
      <pivotArea collapsedLevelsAreSubtotals="1" fieldPosition="0">
        <references count="2">
          <reference field="8" count="1" selected="0">
            <x v="16"/>
          </reference>
          <reference field="9" count="5">
            <x v="5"/>
            <x v="15"/>
            <x v="21"/>
            <x v="42"/>
            <x v="46"/>
          </reference>
        </references>
      </pivotArea>
    </format>
    <format dxfId="515">
      <pivotArea collapsedLevelsAreSubtotals="1" fieldPosition="0">
        <references count="1">
          <reference field="8" count="1">
            <x v="17"/>
          </reference>
        </references>
      </pivotArea>
    </format>
    <format dxfId="514">
      <pivotArea collapsedLevelsAreSubtotals="1" fieldPosition="0">
        <references count="2">
          <reference field="8" count="1" selected="0">
            <x v="17"/>
          </reference>
          <reference field="9" count="6">
            <x v="0"/>
            <x v="33"/>
            <x v="47"/>
            <x v="51"/>
            <x v="54"/>
            <x v="55"/>
          </reference>
        </references>
      </pivotArea>
    </format>
    <format dxfId="513">
      <pivotArea collapsedLevelsAreSubtotals="1" fieldPosition="0">
        <references count="1">
          <reference field="8" count="1">
            <x v="18"/>
          </reference>
        </references>
      </pivotArea>
    </format>
    <format dxfId="512">
      <pivotArea collapsedLevelsAreSubtotals="1" fieldPosition="0">
        <references count="2">
          <reference field="8" count="1" selected="0">
            <x v="18"/>
          </reference>
          <reference field="9" count="2">
            <x v="31"/>
            <x v="62"/>
          </reference>
        </references>
      </pivotArea>
    </format>
    <format dxfId="511">
      <pivotArea collapsedLevelsAreSubtotals="1" fieldPosition="0">
        <references count="1">
          <reference field="8" count="1">
            <x v="19"/>
          </reference>
        </references>
      </pivotArea>
    </format>
    <format dxfId="510">
      <pivotArea collapsedLevelsAreSubtotals="1" fieldPosition="0">
        <references count="2">
          <reference field="8" count="1" selected="0">
            <x v="19"/>
          </reference>
          <reference field="9" count="2">
            <x v="19"/>
            <x v="25"/>
          </reference>
        </references>
      </pivotArea>
    </format>
    <format dxfId="509">
      <pivotArea collapsedLevelsAreSubtotals="1" fieldPosition="0">
        <references count="1">
          <reference field="8" count="1">
            <x v="20"/>
          </reference>
        </references>
      </pivotArea>
    </format>
    <format dxfId="508">
      <pivotArea collapsedLevelsAreSubtotals="1" fieldPosition="0">
        <references count="2">
          <reference field="8" count="1" selected="0">
            <x v="20"/>
          </reference>
          <reference field="9" count="3">
            <x v="39"/>
            <x v="40"/>
            <x v="82"/>
          </reference>
        </references>
      </pivotArea>
    </format>
    <format dxfId="507">
      <pivotArea collapsedLevelsAreSubtotals="1" fieldPosition="0">
        <references count="1">
          <reference field="8" count="1">
            <x v="21"/>
          </reference>
        </references>
      </pivotArea>
    </format>
    <format dxfId="506">
      <pivotArea collapsedLevelsAreSubtotals="1" fieldPosition="0">
        <references count="2">
          <reference field="8" count="1" selected="0">
            <x v="21"/>
          </reference>
          <reference field="9" count="3">
            <x v="8"/>
            <x v="60"/>
            <x v="61"/>
          </reference>
        </references>
      </pivotArea>
    </format>
    <format dxfId="505">
      <pivotArea collapsedLevelsAreSubtotals="1" fieldPosition="0">
        <references count="1">
          <reference field="8" count="1">
            <x v="25"/>
          </reference>
        </references>
      </pivotArea>
    </format>
    <format dxfId="504">
      <pivotArea collapsedLevelsAreSubtotals="1" fieldPosition="0">
        <references count="2">
          <reference field="8" count="1" selected="0">
            <x v="25"/>
          </reference>
          <reference field="9" count="3">
            <x v="6"/>
            <x v="9"/>
            <x v="10"/>
          </reference>
        </references>
      </pivotArea>
    </format>
    <format dxfId="503">
      <pivotArea collapsedLevelsAreSubtotals="1" fieldPosition="0">
        <references count="1">
          <reference field="8" count="1">
            <x v="27"/>
          </reference>
        </references>
      </pivotArea>
    </format>
    <format dxfId="502">
      <pivotArea collapsedLevelsAreSubtotals="1" fieldPosition="0">
        <references count="2">
          <reference field="8" count="1" selected="0">
            <x v="27"/>
          </reference>
          <reference field="9" count="4">
            <x v="7"/>
            <x v="8"/>
            <x v="27"/>
            <x v="76"/>
          </reference>
        </references>
      </pivotArea>
    </format>
    <format dxfId="501">
      <pivotArea collapsedLevelsAreSubtotals="1" fieldPosition="0">
        <references count="1">
          <reference field="8" count="1">
            <x v="28"/>
          </reference>
        </references>
      </pivotArea>
    </format>
    <format dxfId="500">
      <pivotArea collapsedLevelsAreSubtotals="1" fieldPosition="0">
        <references count="2">
          <reference field="8" count="1" selected="0">
            <x v="28"/>
          </reference>
          <reference field="9" count="3">
            <x v="49"/>
            <x v="58"/>
            <x v="66"/>
          </reference>
        </references>
      </pivotArea>
    </format>
    <format dxfId="499">
      <pivotArea collapsedLevelsAreSubtotals="1" fieldPosition="0">
        <references count="1">
          <reference field="8" count="1">
            <x v="29"/>
          </reference>
        </references>
      </pivotArea>
    </format>
    <format dxfId="498">
      <pivotArea collapsedLevelsAreSubtotals="1" fieldPosition="0">
        <references count="2">
          <reference field="8" count="1" selected="0">
            <x v="29"/>
          </reference>
          <reference field="9" count="1">
            <x v="30"/>
          </reference>
        </references>
      </pivotArea>
    </format>
    <format dxfId="497">
      <pivotArea collapsedLevelsAreSubtotals="1" fieldPosition="0">
        <references count="1">
          <reference field="8" count="1">
            <x v="30"/>
          </reference>
        </references>
      </pivotArea>
    </format>
    <format dxfId="496">
      <pivotArea collapsedLevelsAreSubtotals="1" fieldPosition="0">
        <references count="2">
          <reference field="8" count="1" selected="0">
            <x v="30"/>
          </reference>
          <reference field="9" count="8">
            <x v="1"/>
            <x v="17"/>
            <x v="35"/>
            <x v="50"/>
            <x v="59"/>
            <x v="77"/>
            <x v="78"/>
            <x v="79"/>
          </reference>
        </references>
      </pivotArea>
    </format>
    <format dxfId="495">
      <pivotArea collapsedLevelsAreSubtotals="1" fieldPosition="0">
        <references count="1">
          <reference field="8" count="1">
            <x v="37"/>
          </reference>
        </references>
      </pivotArea>
    </format>
    <format dxfId="494">
      <pivotArea collapsedLevelsAreSubtotals="1" fieldPosition="0">
        <references count="2">
          <reference field="8" count="1" selected="0">
            <x v="37"/>
          </reference>
          <reference field="9" count="2">
            <x v="14"/>
            <x v="81"/>
          </reference>
        </references>
      </pivotArea>
    </format>
    <format dxfId="493">
      <pivotArea collapsedLevelsAreSubtotals="1" fieldPosition="0">
        <references count="1">
          <reference field="8" count="1">
            <x v="38"/>
          </reference>
        </references>
      </pivotArea>
    </format>
    <format dxfId="492">
      <pivotArea collapsedLevelsAreSubtotals="1" fieldPosition="0">
        <references count="2">
          <reference field="8" count="1" selected="0">
            <x v="38"/>
          </reference>
          <reference field="9" count="1">
            <x v="2"/>
          </reference>
        </references>
      </pivotArea>
    </format>
    <format dxfId="491">
      <pivotArea collapsedLevelsAreSubtotals="1" fieldPosition="0">
        <references count="1">
          <reference field="8" count="1">
            <x v="40"/>
          </reference>
        </references>
      </pivotArea>
    </format>
    <format dxfId="490">
      <pivotArea collapsedLevelsAreSubtotals="1" fieldPosition="0">
        <references count="2">
          <reference field="8" count="1" selected="0">
            <x v="40"/>
          </reference>
          <reference field="9" count="1">
            <x v="75"/>
          </reference>
        </references>
      </pivotArea>
    </format>
    <format dxfId="489">
      <pivotArea collapsedLevelsAreSubtotals="1" fieldPosition="0">
        <references count="1">
          <reference field="8" count="1">
            <x v="42"/>
          </reference>
        </references>
      </pivotArea>
    </format>
    <format dxfId="488">
      <pivotArea collapsedLevelsAreSubtotals="1" fieldPosition="0">
        <references count="2">
          <reference field="8" count="1" selected="0">
            <x v="42"/>
          </reference>
          <reference field="9" count="1">
            <x v="34"/>
          </reference>
        </references>
      </pivotArea>
    </format>
    <format dxfId="487">
      <pivotArea collapsedLevelsAreSubtotals="1" fieldPosition="0">
        <references count="1">
          <reference field="8" count="1">
            <x v="44"/>
          </reference>
        </references>
      </pivotArea>
    </format>
    <format dxfId="486">
      <pivotArea collapsedLevelsAreSubtotals="1" fieldPosition="0">
        <references count="2">
          <reference field="8" count="1" selected="0">
            <x v="44"/>
          </reference>
          <reference field="9" count="1">
            <x v="63"/>
          </reference>
        </references>
      </pivotArea>
    </format>
    <format dxfId="485">
      <pivotArea collapsedLevelsAreSubtotals="1" fieldPosition="0">
        <references count="1">
          <reference field="8" count="1">
            <x v="49"/>
          </reference>
        </references>
      </pivotArea>
    </format>
    <format dxfId="484">
      <pivotArea collapsedLevelsAreSubtotals="1" fieldPosition="0">
        <references count="2">
          <reference field="8" count="1" selected="0">
            <x v="49"/>
          </reference>
          <reference field="9" count="6">
            <x v="20"/>
            <x v="22"/>
            <x v="65"/>
            <x v="71"/>
            <x v="72"/>
            <x v="74"/>
          </reference>
        </references>
      </pivotArea>
    </format>
    <format dxfId="483">
      <pivotArea collapsedLevelsAreSubtotals="1" fieldPosition="0">
        <references count="1">
          <reference field="8" count="1">
            <x v="50"/>
          </reference>
        </references>
      </pivotArea>
    </format>
    <format dxfId="482">
      <pivotArea collapsedLevelsAreSubtotals="1" fieldPosition="0">
        <references count="2">
          <reference field="8" count="1" selected="0">
            <x v="50"/>
          </reference>
          <reference field="9" count="1">
            <x v="52"/>
          </reference>
        </references>
      </pivotArea>
    </format>
    <format dxfId="481">
      <pivotArea collapsedLevelsAreSubtotals="1" fieldPosition="0">
        <references count="1">
          <reference field="8" count="1">
            <x v="51"/>
          </reference>
        </references>
      </pivotArea>
    </format>
    <format dxfId="480">
      <pivotArea collapsedLevelsAreSubtotals="1" fieldPosition="0">
        <references count="2">
          <reference field="8" count="1" selected="0">
            <x v="51"/>
          </reference>
          <reference field="9" count="1">
            <x v="48"/>
          </reference>
        </references>
      </pivotArea>
    </format>
    <format dxfId="479">
      <pivotArea collapsedLevelsAreSubtotals="1" fieldPosition="0">
        <references count="1">
          <reference field="8" count="1">
            <x v="52"/>
          </reference>
        </references>
      </pivotArea>
    </format>
    <format dxfId="478">
      <pivotArea collapsedLevelsAreSubtotals="1" fieldPosition="0">
        <references count="2">
          <reference field="8" count="1" selected="0">
            <x v="52"/>
          </reference>
          <reference field="9" count="2">
            <x v="28"/>
            <x v="80"/>
          </reference>
        </references>
      </pivotArea>
    </format>
    <format dxfId="477">
      <pivotArea collapsedLevelsAreSubtotals="1" fieldPosition="0">
        <references count="1">
          <reference field="8" count="1">
            <x v="53"/>
          </reference>
        </references>
      </pivotArea>
    </format>
    <format dxfId="476">
      <pivotArea collapsedLevelsAreSubtotals="1" fieldPosition="0">
        <references count="2">
          <reference field="8" count="1" selected="0">
            <x v="53"/>
          </reference>
          <reference field="9" count="2">
            <x v="38"/>
            <x v="43"/>
          </reference>
        </references>
      </pivotArea>
    </format>
    <format dxfId="475">
      <pivotArea collapsedLevelsAreSubtotals="1" fieldPosition="0">
        <references count="1">
          <reference field="8" count="1">
            <x v="54"/>
          </reference>
        </references>
      </pivotArea>
    </format>
    <format dxfId="474">
      <pivotArea collapsedLevelsAreSubtotals="1" fieldPosition="0">
        <references count="2">
          <reference field="8" count="1" selected="0">
            <x v="54"/>
          </reference>
          <reference field="9" count="1">
            <x v="23"/>
          </reference>
        </references>
      </pivotArea>
    </format>
    <format dxfId="473">
      <pivotArea collapsedLevelsAreSubtotals="1" fieldPosition="0">
        <references count="1">
          <reference field="8" count="1">
            <x v="55"/>
          </reference>
        </references>
      </pivotArea>
    </format>
    <format dxfId="472">
      <pivotArea collapsedLevelsAreSubtotals="1" fieldPosition="0">
        <references count="2">
          <reference field="8" count="1" selected="0">
            <x v="55"/>
          </reference>
          <reference field="9" count="1">
            <x v="44"/>
          </reference>
        </references>
      </pivotArea>
    </format>
    <format dxfId="471">
      <pivotArea collapsedLevelsAreSubtotals="1" fieldPosition="0">
        <references count="1">
          <reference field="8" count="1">
            <x v="56"/>
          </reference>
        </references>
      </pivotArea>
    </format>
    <format dxfId="470">
      <pivotArea collapsedLevelsAreSubtotals="1" fieldPosition="0">
        <references count="2">
          <reference field="8" count="1" selected="0">
            <x v="56"/>
          </reference>
          <reference field="9" count="1">
            <x v="26"/>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000-000005000000}" name="Tabla dinámica4" cacheId="8" applyNumberFormats="0" applyBorderFormats="0" applyFontFormats="0" applyPatternFormats="0" applyAlignmentFormats="0" applyWidthHeightFormats="1" dataCaption="Valores" grandTotalCaption="Total" updatedVersion="6" minRefreshableVersion="3" itemPrintTitles="1" createdVersion="4" indent="0" outline="1" outlineData="1" multipleFieldFilters="0" rowHeaderCaption="Categoría BIP - SIGFE">
  <location ref="C585:O589" firstHeaderRow="0" firstDataRow="1" firstDataCol="1" rowPageCount="5" colPageCount="1"/>
  <pivotFields count="295">
    <pivotField dataField="1" showAll="0"/>
    <pivotField showAll="0"/>
    <pivotField showAll="0"/>
    <pivotField axis="axisPage"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showAll="0"/>
    <pivotField showAll="0"/>
    <pivotField showAll="0"/>
    <pivotField axis="axisPage" multipleItemSelectionAllowed="1" showAll="0">
      <items count="19">
        <item m="1" x="15"/>
        <item m="1" x="16"/>
        <item x="6"/>
        <item m="1" x="17"/>
        <item x="8"/>
        <item x="9"/>
        <item x="2"/>
        <item x="1"/>
        <item x="7"/>
        <item m="1" x="14"/>
        <item m="1" x="13"/>
        <item x="0"/>
        <item x="4"/>
        <item x="5"/>
        <item x="11"/>
        <item x="3"/>
        <item x="12"/>
        <item x="10"/>
        <item t="default"/>
      </items>
    </pivotField>
    <pivotField showAll="0"/>
    <pivotField showAll="0"/>
    <pivotField showAll="0"/>
    <pivotField axis="axisPage" multipleItemSelectionAllowed="1" showAll="0">
      <items count="8">
        <item x="1"/>
        <item x="0"/>
        <item m="1" x="3"/>
        <item m="1" x="6"/>
        <item m="1" x="2"/>
        <item m="1" x="5"/>
        <item m="1" x="4"/>
        <item t="default"/>
      </items>
    </pivotField>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numFmtId="3" showAll="0"/>
    <pivotField numFmtId="3" showAll="0"/>
    <pivotField numFmtId="3" showAll="0"/>
    <pivotField numFmtId="3" showAll="0"/>
    <pivotField showAll="0"/>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ame="Unidad Técnica" axis="axisPage"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showAll="0"/>
    <pivotField showAll="0"/>
    <pivotField showAll="0"/>
    <pivotField showAll="0"/>
    <pivotField dataField="1" showAll="0"/>
    <pivotField showAll="0"/>
    <pivotField dataField="1" numFmtId="3" showAll="0"/>
    <pivotField showAll="0"/>
    <pivotField dataField="1" numFmtId="3" showAll="0"/>
    <pivotField showAll="0"/>
    <pivotField dataField="1" numFmtId="3" showAll="0"/>
    <pivotField showAll="0"/>
    <pivotField dataField="1" numFmtId="3" showAll="0"/>
    <pivotField showAll="0"/>
    <pivotField dataField="1" numFmtId="3" showAll="0"/>
    <pivotField showAll="0"/>
    <pivotField dataField="1" numFmtId="3" showAll="0"/>
    <pivotField showAll="0"/>
    <pivotField dataField="1" numFmtId="3" showAll="0"/>
    <pivotField dataField="1" numFmtId="3"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showAll="0"/>
    <pivotField axis="axisRow" sortType="descending">
      <items count="4">
        <item x="0"/>
        <item x="1"/>
        <item x="2"/>
        <item t="default"/>
      </items>
    </pivotField>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4" showAl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pivotField name="Unidad Financiera" axis="axisPage"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showAll="0"/>
    <pivotField showAll="0"/>
    <pivotField showAll="0"/>
    <pivotField showAll="0"/>
    <pivotField showAll="0"/>
    <pivotField numFmtId="3" showAll="0"/>
    <pivotField numFmtId="3" showAll="0"/>
    <pivotField showAll="0"/>
    <pivotField showAll="0"/>
    <pivotField showAll="0"/>
    <pivotField showAll="0"/>
    <pivotField showAll="0"/>
    <pivotField numFmtId="3" showAll="0"/>
    <pivotField numFmtId="3" showAll="0"/>
    <pivotField numFmtId="4"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defaultSubtota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82"/>
  </rowFields>
  <rowItems count="4">
    <i>
      <x/>
    </i>
    <i>
      <x v="1"/>
    </i>
    <i>
      <x v="2"/>
    </i>
    <i t="grand">
      <x/>
    </i>
  </rowItems>
  <colFields count="1">
    <field x="-2"/>
  </colFields>
  <colItems count="12">
    <i>
      <x/>
    </i>
    <i i="1">
      <x v="1"/>
    </i>
    <i i="2">
      <x v="2"/>
    </i>
    <i i="3">
      <x v="3"/>
    </i>
    <i i="4">
      <x v="4"/>
    </i>
    <i i="5">
      <x v="5"/>
    </i>
    <i i="6">
      <x v="6"/>
    </i>
    <i i="7">
      <x v="7"/>
    </i>
    <i i="8">
      <x v="8"/>
    </i>
    <i i="9">
      <x v="9"/>
    </i>
    <i i="10">
      <x v="10"/>
    </i>
    <i i="11">
      <x v="11"/>
    </i>
  </colItems>
  <pageFields count="5">
    <pageField fld="3" hier="-1"/>
    <pageField fld="7" hier="-1"/>
    <pageField fld="11" hier="-1"/>
    <pageField fld="100" hier="-1"/>
    <pageField fld="253" hier="-1"/>
  </pageFields>
  <dataFields count="12">
    <dataField name="N° de Proyectos" fld="0" subtotal="count" baseField="0" baseItem="0"/>
    <dataField name="% de Proyectos" fld="0" subtotal="count" showDataAs="percentOfTotal" baseField="166" baseItem="0" numFmtId="164"/>
    <dataField name="Primer RS de la etapa de ejecución (Inicio)" fld="105" subtotal="count" baseField="0" baseItem="0"/>
    <dataField name="Al RS que da origen a la ejecución prespuestaria " fld="107" subtotal="average" baseField="166" baseItem="0"/>
    <dataField name="A la Creación asignación presupuestaria " fld="109" subtotal="average" baseField="166" baseItem="0"/>
    <dataField name="Al Primer gasto administrativo   " fld="111" subtotal="average" baseField="166" baseItem="0"/>
    <dataField name="Al Primer contrato del proyecto " fld="113" subtotal="average" baseField="166" baseItem="0"/>
    <dataField name="Al Primer contrato del proyecto de obra civil " fld="115" subtotal="average" baseField="166" baseItem="0"/>
    <dataField name="A la Entrega del terreno  " fld="117" subtotal="average" baseField="166" baseItem="0"/>
    <dataField name="Al Primer gasto con cargo al proyecto del primer contrato de obra civil " fld="119" subtotal="average" baseField="166" baseItem="0"/>
    <dataField name="Total Gestión Administrativa Primer RS" fld="120" subtotal="average" baseField="167" baseItem="0"/>
    <dataField name="Total Gestión Administrativa  RS Orígen Ejecución" fld="121" subtotal="average" baseField="167" baseItem="1"/>
  </dataFields>
  <formats count="55">
    <format dxfId="1146">
      <pivotArea outline="0" collapsedLevelsAreSubtotals="1" fieldPosition="0"/>
    </format>
    <format dxfId="1145">
      <pivotArea outline="0" fieldPosition="0">
        <references count="1">
          <reference field="4294967294" count="1">
            <x v="1"/>
          </reference>
        </references>
      </pivotArea>
    </format>
    <format dxfId="1144">
      <pivotArea dataOnly="0" labelOnly="1" outline="0" fieldPosition="0">
        <references count="1">
          <reference field="4294967294" count="1">
            <x v="2"/>
          </reference>
        </references>
      </pivotArea>
    </format>
    <format dxfId="1143">
      <pivotArea dataOnly="0" labelOnly="1" outline="0" fieldPosition="0">
        <references count="1">
          <reference field="4294967294" count="1">
            <x v="2"/>
          </reference>
        </references>
      </pivotArea>
    </format>
    <format dxfId="1142">
      <pivotArea dataOnly="0" labelOnly="1" outline="0" fieldPosition="0">
        <references count="1">
          <reference field="4294967294" count="1">
            <x v="2"/>
          </reference>
        </references>
      </pivotArea>
    </format>
    <format dxfId="1141">
      <pivotArea outline="0" collapsedLevelsAreSubtotals="1" fieldPosition="0">
        <references count="1">
          <reference field="4294967294" count="1" selected="0">
            <x v="2"/>
          </reference>
        </references>
      </pivotArea>
    </format>
    <format dxfId="1140">
      <pivotArea outline="0" collapsedLevelsAreSubtotals="1" fieldPosition="0">
        <references count="1">
          <reference field="4294967294" count="1" selected="0">
            <x v="2"/>
          </reference>
        </references>
      </pivotArea>
    </format>
    <format dxfId="1139">
      <pivotArea outline="0" collapsedLevelsAreSubtotals="1" fieldPosition="0">
        <references count="1">
          <reference field="4294967294" count="1" selected="0">
            <x v="2"/>
          </reference>
        </references>
      </pivotArea>
    </format>
    <format dxfId="1138">
      <pivotArea dataOnly="0" labelOnly="1" outline="0" fieldPosition="0">
        <references count="1">
          <reference field="4294967294" count="1">
            <x v="3"/>
          </reference>
        </references>
      </pivotArea>
    </format>
    <format dxfId="1137">
      <pivotArea dataOnly="0" labelOnly="1" outline="0" fieldPosition="0">
        <references count="1">
          <reference field="4294967294" count="1">
            <x v="3"/>
          </reference>
        </references>
      </pivotArea>
    </format>
    <format dxfId="1136">
      <pivotArea dataOnly="0" labelOnly="1" outline="0" fieldPosition="0">
        <references count="1">
          <reference field="4294967294" count="1">
            <x v="3"/>
          </reference>
        </references>
      </pivotArea>
    </format>
    <format dxfId="1135">
      <pivotArea dataOnly="0" labelOnly="1" outline="0" fieldPosition="0">
        <references count="1">
          <reference field="4294967294" count="1">
            <x v="4"/>
          </reference>
        </references>
      </pivotArea>
    </format>
    <format dxfId="1134">
      <pivotArea dataOnly="0" labelOnly="1" outline="0" fieldPosition="0">
        <references count="1">
          <reference field="4294967294" count="1">
            <x v="4"/>
          </reference>
        </references>
      </pivotArea>
    </format>
    <format dxfId="1133">
      <pivotArea dataOnly="0" labelOnly="1" outline="0" fieldPosition="0">
        <references count="1">
          <reference field="4294967294" count="1">
            <x v="4"/>
          </reference>
        </references>
      </pivotArea>
    </format>
    <format dxfId="1132">
      <pivotArea dataOnly="0" labelOnly="1" outline="0" fieldPosition="0">
        <references count="1">
          <reference field="4294967294" count="5">
            <x v="5"/>
            <x v="6"/>
            <x v="7"/>
            <x v="8"/>
            <x v="9"/>
          </reference>
        </references>
      </pivotArea>
    </format>
    <format dxfId="1131">
      <pivotArea dataOnly="0" labelOnly="1" outline="0" fieldPosition="0">
        <references count="1">
          <reference field="4294967294" count="5">
            <x v="5"/>
            <x v="6"/>
            <x v="7"/>
            <x v="8"/>
            <x v="9"/>
          </reference>
        </references>
      </pivotArea>
    </format>
    <format dxfId="1130">
      <pivotArea dataOnly="0" labelOnly="1" outline="0" fieldPosition="0">
        <references count="1">
          <reference field="4294967294" count="5">
            <x v="5"/>
            <x v="6"/>
            <x v="7"/>
            <x v="8"/>
            <x v="9"/>
          </reference>
        </references>
      </pivotArea>
    </format>
    <format dxfId="1129">
      <pivotArea outline="0" collapsedLevelsAreSubtotals="1" fieldPosition="0">
        <references count="1">
          <reference field="4294967294" count="7" selected="0">
            <x v="3"/>
            <x v="4"/>
            <x v="5"/>
            <x v="6"/>
            <x v="7"/>
            <x v="8"/>
            <x v="9"/>
          </reference>
        </references>
      </pivotArea>
    </format>
    <format dxfId="1128">
      <pivotArea outline="0" collapsedLevelsAreSubtotals="1" fieldPosition="0">
        <references count="1">
          <reference field="4294967294" count="7" selected="0">
            <x v="3"/>
            <x v="4"/>
            <x v="5"/>
            <x v="6"/>
            <x v="7"/>
            <x v="8"/>
            <x v="9"/>
          </reference>
        </references>
      </pivotArea>
    </format>
    <format dxfId="1127">
      <pivotArea dataOnly="0" labelOnly="1" outline="0" fieldPosition="0">
        <references count="1">
          <reference field="4294967294" count="2">
            <x v="0"/>
            <x v="1"/>
          </reference>
        </references>
      </pivotArea>
    </format>
    <format dxfId="1126">
      <pivotArea dataOnly="0" labelOnly="1" outline="0" fieldPosition="0">
        <references count="1">
          <reference field="4294967294" count="2">
            <x v="0"/>
            <x v="1"/>
          </reference>
        </references>
      </pivotArea>
    </format>
    <format dxfId="1125">
      <pivotArea dataOnly="0" labelOnly="1" outline="0" fieldPosition="0">
        <references count="1">
          <reference field="4294967294" count="2">
            <x v="0"/>
            <x v="1"/>
          </reference>
        </references>
      </pivotArea>
    </format>
    <format dxfId="1124">
      <pivotArea outline="0" collapsedLevelsAreSubtotals="1" fieldPosition="0">
        <references count="1">
          <reference field="4294967294" count="1" selected="0">
            <x v="1"/>
          </reference>
        </references>
      </pivotArea>
    </format>
    <format dxfId="1123">
      <pivotArea field="182" type="button" dataOnly="0" labelOnly="1" outline="0" axis="axisRow" fieldPosition="0"/>
    </format>
    <format dxfId="1122">
      <pivotArea field="182" type="button" dataOnly="0" labelOnly="1" outline="0" axis="axisRow" fieldPosition="0"/>
    </format>
    <format dxfId="1121">
      <pivotArea field="182" type="button" dataOnly="0" labelOnly="1" outline="0" axis="axisRow" fieldPosition="0"/>
    </format>
    <format dxfId="1120">
      <pivotArea field="182" type="button" dataOnly="0" labelOnly="1" outline="0" axis="axisRow" fieldPosition="0"/>
    </format>
    <format dxfId="1119">
      <pivotArea dataOnly="0" labelOnly="1" outline="0" fieldPosition="0">
        <references count="1">
          <reference field="4294967294" count="10">
            <x v="0"/>
            <x v="1"/>
            <x v="2"/>
            <x v="3"/>
            <x v="4"/>
            <x v="5"/>
            <x v="6"/>
            <x v="7"/>
            <x v="8"/>
            <x v="9"/>
          </reference>
        </references>
      </pivotArea>
    </format>
    <format dxfId="1118">
      <pivotArea collapsedLevelsAreSubtotals="1" fieldPosition="0">
        <references count="1">
          <reference field="182" count="2">
            <x v="1"/>
            <x v="2"/>
          </reference>
        </references>
      </pivotArea>
    </format>
    <format dxfId="1117">
      <pivotArea collapsedLevelsAreSubtotals="1" fieldPosition="0">
        <references count="1">
          <reference field="182" count="1">
            <x v="1"/>
          </reference>
        </references>
      </pivotArea>
    </format>
    <format dxfId="1116">
      <pivotArea dataOnly="0" labelOnly="1" fieldPosition="0">
        <references count="1">
          <reference field="182" count="1">
            <x v="1"/>
          </reference>
        </references>
      </pivotArea>
    </format>
    <format dxfId="1115">
      <pivotArea grandRow="1" outline="0" collapsedLevelsAreSubtotals="1" fieldPosition="0"/>
    </format>
    <format dxfId="1114">
      <pivotArea dataOnly="0" labelOnly="1" grandRow="1" outline="0" fieldPosition="0"/>
    </format>
    <format dxfId="1113">
      <pivotArea outline="0" collapsedLevelsAreSubtotals="1" fieldPosition="0">
        <references count="1">
          <reference field="4294967294" count="2" selected="0">
            <x v="0"/>
            <x v="1"/>
          </reference>
        </references>
      </pivotArea>
    </format>
    <format dxfId="1112">
      <pivotArea outline="0" collapsedLevelsAreSubtotals="1" fieldPosition="0"/>
    </format>
    <format dxfId="1111">
      <pivotArea dataOnly="0" labelOnly="1" fieldPosition="0">
        <references count="1">
          <reference field="182" count="0"/>
        </references>
      </pivotArea>
    </format>
    <format dxfId="1110">
      <pivotArea dataOnly="0" labelOnly="1" grandRow="1" outline="0" fieldPosition="0"/>
    </format>
    <format dxfId="1109">
      <pivotArea dataOnly="0" labelOnly="1" fieldPosition="0">
        <references count="1">
          <reference field="182" count="0"/>
        </references>
      </pivotArea>
    </format>
    <format dxfId="1108">
      <pivotArea outline="0" collapsedLevelsAreSubtotals="1" fieldPosition="0">
        <references count="1">
          <reference field="4294967294" count="1" selected="0">
            <x v="2"/>
          </reference>
        </references>
      </pivotArea>
    </format>
    <format dxfId="1107">
      <pivotArea dataOnly="0" labelOnly="1" outline="0" fieldPosition="0">
        <references count="1">
          <reference field="4294967294" count="1">
            <x v="10"/>
          </reference>
        </references>
      </pivotArea>
    </format>
    <format dxfId="1106">
      <pivotArea dataOnly="0" labelOnly="1" outline="0" fieldPosition="0">
        <references count="1">
          <reference field="4294967294" count="1">
            <x v="10"/>
          </reference>
        </references>
      </pivotArea>
    </format>
    <format dxfId="1105">
      <pivotArea dataOnly="0" labelOnly="1" outline="0" fieldPosition="0">
        <references count="1">
          <reference field="4294967294" count="1">
            <x v="10"/>
          </reference>
        </references>
      </pivotArea>
    </format>
    <format dxfId="1104">
      <pivotArea dataOnly="0" labelOnly="1" outline="0" fieldPosition="0">
        <references count="1">
          <reference field="4294967294" count="1">
            <x v="11"/>
          </reference>
        </references>
      </pivotArea>
    </format>
    <format dxfId="1103">
      <pivotArea dataOnly="0" labelOnly="1" outline="0" fieldPosition="0">
        <references count="1">
          <reference field="4294967294" count="1">
            <x v="11"/>
          </reference>
        </references>
      </pivotArea>
    </format>
    <format dxfId="1102">
      <pivotArea dataOnly="0" labelOnly="1" outline="0" fieldPosition="0">
        <references count="1">
          <reference field="4294967294" count="1">
            <x v="11"/>
          </reference>
        </references>
      </pivotArea>
    </format>
    <format dxfId="1101">
      <pivotArea outline="0" collapsedLevelsAreSubtotals="1" fieldPosition="0">
        <references count="1">
          <reference field="4294967294" count="2" selected="0">
            <x v="10"/>
            <x v="11"/>
          </reference>
        </references>
      </pivotArea>
    </format>
    <format dxfId="1100">
      <pivotArea dataOnly="0" labelOnly="1" outline="0" fieldPosition="0">
        <references count="1">
          <reference field="4294967294" count="3">
            <x v="9"/>
            <x v="10"/>
            <x v="11"/>
          </reference>
        </references>
      </pivotArea>
    </format>
    <format dxfId="1099">
      <pivotArea dataOnly="0" labelOnly="1" outline="0" fieldPosition="0">
        <references count="1">
          <reference field="4294967294" count="1">
            <x v="8"/>
          </reference>
        </references>
      </pivotArea>
    </format>
    <format dxfId="1098">
      <pivotArea dataOnly="0" labelOnly="1" outline="0" fieldPosition="0">
        <references count="1">
          <reference field="4294967294" count="4">
            <x v="8"/>
            <x v="9"/>
            <x v="10"/>
            <x v="11"/>
          </reference>
        </references>
      </pivotArea>
    </format>
    <format dxfId="1097">
      <pivotArea collapsedLevelsAreSubtotals="1" fieldPosition="0">
        <references count="2">
          <reference field="4294967294" count="1" selected="0">
            <x v="1"/>
          </reference>
          <reference field="182" count="2">
            <x v="0"/>
            <x v="1"/>
          </reference>
        </references>
      </pivotArea>
    </format>
    <format dxfId="1096">
      <pivotArea collapsedLevelsAreSubtotals="1" fieldPosition="0">
        <references count="2">
          <reference field="4294967294" count="1" selected="0">
            <x v="0"/>
          </reference>
          <reference field="182" count="2">
            <x v="0"/>
            <x v="1"/>
          </reference>
        </references>
      </pivotArea>
    </format>
    <format dxfId="1095">
      <pivotArea collapsedLevelsAreSubtotals="1" fieldPosition="0">
        <references count="1">
          <reference field="182" count="2">
            <x v="0"/>
            <x v="1"/>
          </reference>
        </references>
      </pivotArea>
    </format>
    <format dxfId="1094">
      <pivotArea collapsedLevelsAreSubtotals="1" fieldPosition="0">
        <references count="2">
          <reference field="4294967294" count="1" selected="0">
            <x v="1"/>
          </reference>
          <reference field="182" count="2">
            <x v="0"/>
            <x v="1"/>
          </reference>
        </references>
      </pivotArea>
    </format>
    <format dxfId="1093">
      <pivotArea collapsedLevelsAreSubtotals="1" fieldPosition="0">
        <references count="2">
          <reference field="4294967294" count="1" selected="0">
            <x v="0"/>
          </reference>
          <reference field="182" count="2">
            <x v="0"/>
            <x v="1"/>
          </reference>
        </references>
      </pivotArea>
    </format>
    <format dxfId="1092">
      <pivotArea collapsedLevelsAreSubtotals="1" fieldPosition="0">
        <references count="2">
          <reference field="4294967294" count="9" selected="0">
            <x v="3"/>
            <x v="4"/>
            <x v="5"/>
            <x v="6"/>
            <x v="7"/>
            <x v="8"/>
            <x v="9"/>
            <x v="10"/>
            <x v="11"/>
          </reference>
          <reference field="182" count="1">
            <x v="1"/>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000-000008000000}" name="Tabla dinámica8" cacheId="8" applyNumberFormats="0" applyBorderFormats="0" applyFontFormats="0" applyPatternFormats="0" applyAlignmentFormats="0" applyWidthHeightFormats="1" dataCaption="Valores" grandTotalCaption="Total" updatedVersion="6" minRefreshableVersion="3" itemPrintTitles="1" createdVersion="4" indent="0" outline="1" outlineData="1" multipleFieldFilters="0" chartFormat="1" rowHeaderCaption="Categoría">
  <location ref="C733:E739" firstHeaderRow="0" firstDataRow="1" firstDataCol="1" rowPageCount="5" colPageCount="1"/>
  <pivotFields count="295">
    <pivotField dataField="1" showAll="0"/>
    <pivotField showAll="0"/>
    <pivotField showAll="0"/>
    <pivotField axis="axisPage"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showAll="0"/>
    <pivotField showAll="0"/>
    <pivotField showAll="0"/>
    <pivotField axis="axisPage" multipleItemSelectionAllowed="1" showAll="0">
      <items count="19">
        <item m="1" x="15"/>
        <item m="1" x="16"/>
        <item x="6"/>
        <item m="1" x="17"/>
        <item x="8"/>
        <item x="9"/>
        <item x="2"/>
        <item x="1"/>
        <item x="7"/>
        <item m="1" x="14"/>
        <item m="1" x="13"/>
        <item x="0"/>
        <item x="4"/>
        <item x="5"/>
        <item x="11"/>
        <item x="3"/>
        <item x="12"/>
        <item x="10"/>
        <item t="default"/>
      </items>
    </pivotField>
    <pivotField showAll="0"/>
    <pivotField showAll="0"/>
    <pivotField showAll="0"/>
    <pivotField axis="axisPage" multipleItemSelectionAllowed="1" showAll="0">
      <items count="8">
        <item x="1"/>
        <item x="0"/>
        <item m="1" x="3"/>
        <item m="1" x="6"/>
        <item m="1" x="2"/>
        <item m="1" x="5"/>
        <item m="1" x="4"/>
        <item t="default"/>
      </items>
    </pivotField>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numFmtId="3" showAll="0"/>
    <pivotField numFmtId="3" showAll="0"/>
    <pivotField numFmtId="3" showAll="0"/>
    <pivotField numFmtId="3" showAll="0"/>
    <pivotField numFmtId="3" showAll="0"/>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ame="Unidad Técnica" axis="axisPage"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4" showAl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pivotField name="Unidad Financiera" axis="axisPage"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showAll="0"/>
    <pivotField showAll="0"/>
    <pivotField showAll="0"/>
    <pivotField showAll="0"/>
    <pivotField showAll="0"/>
    <pivotField numFmtId="3" showAll="0"/>
    <pivotField numFmtId="3" showAll="0"/>
    <pivotField showAll="0"/>
    <pivotField showAll="0"/>
    <pivotField showAll="0"/>
    <pivotField showAll="0"/>
    <pivotField showAll="0"/>
    <pivotField numFmtId="3" showAll="0"/>
    <pivotField numFmtId="3" showAll="0"/>
    <pivotField numFmtId="4" showAll="0"/>
    <pivotField showAll="0"/>
    <pivotField showAll="0"/>
    <pivotField showAll="0"/>
    <pivotField showAll="0"/>
    <pivotField showAll="0"/>
    <pivotField showAll="0"/>
    <pivotField axis="axisRow" defaultSubtotal="0">
      <items count="5">
        <item x="0"/>
        <item x="1"/>
        <item x="2"/>
        <item x="3"/>
        <item m="1" x="4"/>
      </items>
    </pivotField>
    <pivotField showAll="0"/>
    <pivotField showAll="0"/>
    <pivotField showAll="0"/>
    <pivotField showAll="0"/>
    <pivotField showAll="0"/>
    <pivotField showAll="0" defaultSubtota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75"/>
  </rowFields>
  <rowItems count="6">
    <i>
      <x/>
    </i>
    <i>
      <x v="1"/>
    </i>
    <i>
      <x v="2"/>
    </i>
    <i>
      <x v="3"/>
    </i>
    <i>
      <x v="4"/>
    </i>
    <i t="grand">
      <x/>
    </i>
  </rowItems>
  <colFields count="1">
    <field x="-2"/>
  </colFields>
  <colItems count="2">
    <i>
      <x/>
    </i>
    <i i="1">
      <x v="1"/>
    </i>
  </colItems>
  <pageFields count="5">
    <pageField fld="3" hier="-1"/>
    <pageField fld="7" hier="-1"/>
    <pageField fld="11" hier="-1"/>
    <pageField fld="100" hier="-1"/>
    <pageField fld="253" hier="-1"/>
  </pageFields>
  <dataFields count="2">
    <dataField name="Cuenta de Código BIP" fld="0" subtotal="count" baseField="0" baseItem="0"/>
    <dataField name="Cuenta de Código BIP2" fld="0" subtotal="count" showDataAs="percentOfTotal" baseField="275" baseItem="4" numFmtId="10"/>
  </dataFields>
  <formats count="4">
    <format dxfId="1150">
      <pivotArea outline="0" collapsedLevelsAreSubtotals="1" fieldPosition="0"/>
    </format>
    <format dxfId="1149">
      <pivotArea outline="0" fieldPosition="0">
        <references count="1">
          <reference field="4294967294" count="1">
            <x v="1"/>
          </reference>
        </references>
      </pivotArea>
    </format>
    <format dxfId="1148">
      <pivotArea collapsedLevelsAreSubtotals="1" fieldPosition="0">
        <references count="1">
          <reference field="275" count="1">
            <x v="4"/>
          </reference>
        </references>
      </pivotArea>
    </format>
    <format dxfId="1147">
      <pivotArea dataOnly="0" labelOnly="1" fieldPosition="0">
        <references count="1">
          <reference field="275" count="1">
            <x v="4"/>
          </reference>
        </references>
      </pivotArea>
    </format>
  </formats>
  <chartFormats count="3">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0" format="6">
      <pivotArea type="data" outline="0" fieldPosition="0">
        <references count="2">
          <reference field="4294967294" count="1" selected="0">
            <x v="0"/>
          </reference>
          <reference field="275" count="1" selected="0">
            <x v="3"/>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 dinámica10" cacheId="8" applyNumberFormats="0" applyBorderFormats="0" applyFontFormats="0" applyPatternFormats="0" applyAlignmentFormats="0" applyWidthHeightFormats="1" dataCaption="Valores" updatedVersion="6" minRefreshableVersion="3" itemPrintTitles="1" createdVersion="4" indent="0" outline="1" outlineData="1" multipleFieldFilters="0" chartFormat="5" rowHeaderCaption="Categoría">
  <location ref="H819:J822" firstHeaderRow="0" firstDataRow="1" firstDataCol="1" rowPageCount="5" colPageCount="1"/>
  <pivotFields count="295">
    <pivotField dataField="1" showAll="0"/>
    <pivotField showAll="0"/>
    <pivotField showAll="0"/>
    <pivotField axis="axisPage" multipleItemSelectionAllowed="1" showAll="0">
      <items count="35">
        <item m="1" x="17"/>
        <item m="1" x="16"/>
        <item m="1" x="23"/>
        <item m="1" x="30"/>
        <item m="1" x="22"/>
        <item m="1" x="24"/>
        <item m="1" x="18"/>
        <item m="1" x="25"/>
        <item m="1" x="26"/>
        <item m="1" x="28"/>
        <item m="1" x="31"/>
        <item m="1" x="21"/>
        <item m="1" x="20"/>
        <item m="1" x="33"/>
        <item m="1" x="29"/>
        <item x="11"/>
        <item x="10"/>
        <item x="4"/>
        <item x="9"/>
        <item x="12"/>
        <item m="1" x="19"/>
        <item x="0"/>
        <item x="2"/>
        <item x="5"/>
        <item x="6"/>
        <item m="1" x="27"/>
        <item m="1" x="32"/>
        <item x="3"/>
        <item x="15"/>
        <item x="7"/>
        <item x="14"/>
        <item x="13"/>
        <item x="1"/>
        <item x="8"/>
        <item t="default"/>
      </items>
    </pivotField>
    <pivotField showAll="0"/>
    <pivotField showAll="0"/>
    <pivotField showAll="0"/>
    <pivotField axis="axisPage" multipleItemSelectionAllowed="1" showAll="0">
      <items count="19">
        <item m="1" x="15"/>
        <item m="1" x="16"/>
        <item x="6"/>
        <item m="1" x="17"/>
        <item x="8"/>
        <item x="9"/>
        <item x="2"/>
        <item x="1"/>
        <item x="7"/>
        <item m="1" x="14"/>
        <item m="1" x="13"/>
        <item x="0"/>
        <item x="4"/>
        <item x="5"/>
        <item x="11"/>
        <item x="3"/>
        <item x="12"/>
        <item x="10"/>
        <item t="default"/>
      </items>
    </pivotField>
    <pivotField showAll="0"/>
    <pivotField showAll="0"/>
    <pivotField showAll="0"/>
    <pivotField axis="axisPage" multipleItemSelectionAllowed="1" showAll="0">
      <items count="8">
        <item x="1"/>
        <item x="0"/>
        <item m="1" x="3"/>
        <item m="1" x="6"/>
        <item m="1" x="2"/>
        <item m="1" x="5"/>
        <item m="1" x="4"/>
        <item t="default"/>
      </items>
    </pivotField>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numFmtId="3" showAll="0"/>
    <pivotField numFmtId="3" showAll="0"/>
    <pivotField numFmtId="3" showAll="0"/>
    <pivotField numFmtId="3" showAll="0"/>
    <pivotField numFmtId="3" showAll="0"/>
    <pivotField showAll="0"/>
    <pivotField showAll="0"/>
    <pivotField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ame="Unidad Técnica" axis="axisPage" multipleItemSelectionAllowed="1" showAll="0">
      <items count="346">
        <item m="1" x="340"/>
        <item m="1" x="326"/>
        <item m="1" x="183"/>
        <item m="1" x="189"/>
        <item m="1" x="179"/>
        <item m="1" x="255"/>
        <item m="1" x="258"/>
        <item m="1" x="212"/>
        <item x="4"/>
        <item x="24"/>
        <item x="79"/>
        <item m="1" x="242"/>
        <item m="1" x="252"/>
        <item m="1" x="185"/>
        <item m="1" x="224"/>
        <item m="1" x="141"/>
        <item m="1" x="200"/>
        <item m="1" x="201"/>
        <item m="1" x="335"/>
        <item x="26"/>
        <item x="89"/>
        <item m="1" x="298"/>
        <item m="1" x="341"/>
        <item m="1" x="291"/>
        <item m="1" x="182"/>
        <item m="1" x="241"/>
        <item x="87"/>
        <item m="1" x="221"/>
        <item m="1" x="265"/>
        <item m="1" x="197"/>
        <item m="1" x="206"/>
        <item m="1" x="174"/>
        <item m="1" x="158"/>
        <item m="1" x="280"/>
        <item m="1" x="214"/>
        <item m="1" x="250"/>
        <item x="12"/>
        <item m="1" x="323"/>
        <item m="1" x="329"/>
        <item m="1" x="171"/>
        <item m="1" x="219"/>
        <item m="1" x="161"/>
        <item m="1" x="191"/>
        <item m="1" x="210"/>
        <item m="1" x="266"/>
        <item m="1" x="162"/>
        <item m="1" x="175"/>
        <item x="51"/>
        <item x="56"/>
        <item m="1" x="222"/>
        <item x="98"/>
        <item m="1" x="253"/>
        <item m="1" x="305"/>
        <item m="1" x="157"/>
        <item m="1" x="313"/>
        <item m="1" x="333"/>
        <item m="1" x="284"/>
        <item m="1" x="315"/>
        <item m="1" x="311"/>
        <item m="1" x="166"/>
        <item m="1" x="272"/>
        <item m="1" x="230"/>
        <item m="1" x="322"/>
        <item m="1" x="159"/>
        <item m="1" x="188"/>
        <item m="1" x="330"/>
        <item x="103"/>
        <item m="1" x="309"/>
        <item m="1" x="281"/>
        <item m="1" x="254"/>
        <item m="1" x="195"/>
        <item m="1" x="234"/>
        <item m="1" x="170"/>
        <item m="1" x="277"/>
        <item m="1" x="199"/>
        <item m="1" x="319"/>
        <item m="1" x="237"/>
        <item m="1" x="229"/>
        <item m="1" x="256"/>
        <item m="1" x="337"/>
        <item m="1" x="245"/>
        <item m="1" x="278"/>
        <item m="1" x="145"/>
        <item x="75"/>
        <item m="1" x="316"/>
        <item x="27"/>
        <item m="1" x="173"/>
        <item m="1" x="260"/>
        <item x="13"/>
        <item m="1" x="251"/>
        <item m="1" x="186"/>
        <item m="1" x="308"/>
        <item m="1" x="215"/>
        <item m="1" x="156"/>
        <item x="91"/>
        <item x="43"/>
        <item x="136"/>
        <item m="1" x="203"/>
        <item m="1" x="334"/>
        <item x="2"/>
        <item m="1" x="264"/>
        <item m="1" x="232"/>
        <item m="1" x="167"/>
        <item m="1" x="187"/>
        <item m="1" x="282"/>
        <item m="1" x="248"/>
        <item m="1" x="216"/>
        <item m="1" x="168"/>
        <item m="1" x="332"/>
        <item m="1" x="344"/>
        <item m="1" x="169"/>
        <item m="1" x="148"/>
        <item m="1" x="209"/>
        <item m="1" x="140"/>
        <item m="1" x="177"/>
        <item m="1" x="310"/>
        <item m="1" x="312"/>
        <item m="1" x="321"/>
        <item x="18"/>
        <item m="1" x="302"/>
        <item m="1" x="213"/>
        <item m="1" x="228"/>
        <item m="1" x="205"/>
        <item x="31"/>
        <item x="34"/>
        <item x="90"/>
        <item m="1" x="244"/>
        <item m="1" x="279"/>
        <item m="1" x="227"/>
        <item x="135"/>
        <item x="124"/>
        <item m="1" x="306"/>
        <item m="1" x="163"/>
        <item m="1" x="286"/>
        <item m="1" x="204"/>
        <item m="1" x="220"/>
        <item x="74"/>
        <item m="1" x="300"/>
        <item x="19"/>
        <item x="44"/>
        <item m="1" x="342"/>
        <item m="1" x="178"/>
        <item m="1" x="194"/>
        <item m="1" x="137"/>
        <item m="1" x="218"/>
        <item m="1" x="154"/>
        <item x="130"/>
        <item m="1" x="283"/>
        <item x="63"/>
        <item m="1" x="262"/>
        <item x="120"/>
        <item m="1" x="285"/>
        <item m="1" x="236"/>
        <item m="1" x="331"/>
        <item x="65"/>
        <item m="1" x="164"/>
        <item m="1" x="143"/>
        <item m="1" x="274"/>
        <item x="131"/>
        <item x="29"/>
        <item m="1" x="150"/>
        <item m="1" x="288"/>
        <item m="1" x="320"/>
        <item m="1" x="139"/>
        <item m="1" x="249"/>
        <item m="1" x="343"/>
        <item m="1" x="259"/>
        <item m="1" x="246"/>
        <item m="1" x="263"/>
        <item m="1" x="267"/>
        <item x="114"/>
        <item m="1" x="257"/>
        <item m="1" x="318"/>
        <item m="1" x="268"/>
        <item x="60"/>
        <item m="1" x="292"/>
        <item m="1" x="225"/>
        <item x="94"/>
        <item m="1" x="138"/>
        <item m="1" x="301"/>
        <item m="1" x="147"/>
        <item m="1" x="296"/>
        <item x="57"/>
        <item m="1" x="289"/>
        <item m="1" x="153"/>
        <item m="1" x="336"/>
        <item m="1" x="287"/>
        <item m="1" x="226"/>
        <item m="1" x="202"/>
        <item m="1" x="144"/>
        <item m="1" x="231"/>
        <item m="1" x="243"/>
        <item m="1" x="240"/>
        <item m="1" x="270"/>
        <item m="1" x="160"/>
        <item x="111"/>
        <item m="1" x="155"/>
        <item m="1" x="233"/>
        <item x="42"/>
        <item x="92"/>
        <item m="1" x="235"/>
        <item m="1" x="184"/>
        <item m="1" x="297"/>
        <item m="1" x="142"/>
        <item m="1" x="314"/>
        <item x="25"/>
        <item m="1" x="190"/>
        <item m="1" x="181"/>
        <item m="1" x="152"/>
        <item x="36"/>
        <item m="1" x="295"/>
        <item m="1" x="294"/>
        <item m="1" x="146"/>
        <item x="82"/>
        <item x="86"/>
        <item x="116"/>
        <item m="1" x="317"/>
        <item m="1" x="339"/>
        <item m="1" x="328"/>
        <item m="1" x="217"/>
        <item m="1" x="247"/>
        <item m="1" x="176"/>
        <item x="132"/>
        <item x="14"/>
        <item m="1" x="172"/>
        <item m="1" x="151"/>
        <item x="121"/>
        <item m="1" x="293"/>
        <item m="1" x="223"/>
        <item x="58"/>
        <item m="1" x="149"/>
        <item x="134"/>
        <item x="122"/>
        <item m="1" x="273"/>
        <item m="1" x="208"/>
        <item x="95"/>
        <item x="21"/>
        <item m="1" x="276"/>
        <item m="1" x="196"/>
        <item m="1" x="207"/>
        <item m="1" x="303"/>
        <item x="7"/>
        <item x="67"/>
        <item x="118"/>
        <item m="1" x="198"/>
        <item m="1" x="261"/>
        <item x="97"/>
        <item m="1" x="165"/>
        <item m="1" x="271"/>
        <item m="1" x="307"/>
        <item m="1" x="327"/>
        <item m="1" x="338"/>
        <item m="1" x="192"/>
        <item m="1" x="239"/>
        <item m="1" x="269"/>
        <item x="33"/>
        <item m="1" x="211"/>
        <item x="1"/>
        <item m="1" x="304"/>
        <item m="1" x="275"/>
        <item m="1" x="299"/>
        <item m="1" x="325"/>
        <item m="1" x="324"/>
        <item m="1" x="290"/>
        <item m="1" x="238"/>
        <item m="1" x="180"/>
        <item m="1" x="193"/>
        <item x="0"/>
        <item x="3"/>
        <item x="5"/>
        <item x="6"/>
        <item x="8"/>
        <item x="9"/>
        <item x="10"/>
        <item x="11"/>
        <item x="15"/>
        <item x="16"/>
        <item x="17"/>
        <item x="20"/>
        <item x="22"/>
        <item x="23"/>
        <item x="28"/>
        <item x="30"/>
        <item x="32"/>
        <item x="35"/>
        <item x="37"/>
        <item x="38"/>
        <item x="39"/>
        <item x="40"/>
        <item x="41"/>
        <item x="45"/>
        <item x="46"/>
        <item x="47"/>
        <item x="48"/>
        <item x="49"/>
        <item x="50"/>
        <item x="52"/>
        <item x="53"/>
        <item x="54"/>
        <item x="55"/>
        <item x="59"/>
        <item x="61"/>
        <item x="62"/>
        <item x="64"/>
        <item x="66"/>
        <item x="68"/>
        <item x="69"/>
        <item x="70"/>
        <item x="71"/>
        <item x="72"/>
        <item x="73"/>
        <item x="76"/>
        <item x="77"/>
        <item x="78"/>
        <item x="80"/>
        <item x="81"/>
        <item x="83"/>
        <item x="84"/>
        <item x="85"/>
        <item x="88"/>
        <item x="93"/>
        <item x="96"/>
        <item x="99"/>
        <item x="100"/>
        <item x="101"/>
        <item x="102"/>
        <item x="104"/>
        <item x="105"/>
        <item x="106"/>
        <item x="107"/>
        <item x="108"/>
        <item x="109"/>
        <item x="110"/>
        <item x="112"/>
        <item x="113"/>
        <item x="115"/>
        <item x="117"/>
        <item x="119"/>
        <item x="123"/>
        <item x="125"/>
        <item x="126"/>
        <item x="127"/>
        <item x="128"/>
        <item x="129"/>
        <item x="133"/>
        <item t="default"/>
      </items>
    </pivotField>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numFmtId="3" showAll="0"/>
    <pivotField showAll="0"/>
    <pivotField numFmtId="3" showAll="0"/>
    <pivotField showAll="0"/>
    <pivotField showAll="0"/>
    <pivotField numFmtId="3" showAll="0"/>
    <pivotField showAll="0"/>
    <pivotField showAll="0"/>
    <pivotField numFmtId="3" showAll="0"/>
    <pivotField numFmtId="3" showAll="0"/>
    <pivotField numFmtId="3" showAll="0"/>
    <pivotField numFmtId="3" showAll="0"/>
    <pivotField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4" showAll="0"/>
    <pivotField numFmtId="4" showAll="0" defaultSubtotal="0"/>
    <pivotField showAll="0" defaultSubtotal="0"/>
    <pivotField numFmtId="4" showAll="0" defaultSubtotal="0"/>
    <pivotField showAll="0" defaultSubtotal="0"/>
    <pivotField numFmtId="3" showAll="0"/>
    <pivotField numFmtId="4" showAll="0"/>
    <pivotField showAll="0"/>
    <pivotField showAll="0" defaultSubtotal="0"/>
    <pivotField showAll="0" defaultSubtotal="0"/>
    <pivotField showAll="0" defaultSubtotal="0"/>
    <pivotField showAll="0"/>
    <pivotField showAll="0"/>
    <pivotField name="Unidad Financiera" axis="axisPage" multipleItemSelectionAllowed="1" showAll="0">
      <items count="95">
        <item x="29"/>
        <item x="3"/>
        <item m="1" x="69"/>
        <item x="0"/>
        <item x="15"/>
        <item x="44"/>
        <item m="1" x="76"/>
        <item m="1" x="71"/>
        <item m="1" x="66"/>
        <item m="1" x="91"/>
        <item m="1" x="93"/>
        <item m="1" x="73"/>
        <item m="1" x="60"/>
        <item m="1" x="79"/>
        <item m="1" x="62"/>
        <item m="1" x="64"/>
        <item m="1" x="53"/>
        <item m="1" x="77"/>
        <item m="1" x="82"/>
        <item m="1" x="52"/>
        <item m="1" x="84"/>
        <item m="1" x="78"/>
        <item x="5"/>
        <item m="1" x="67"/>
        <item x="1"/>
        <item x="17"/>
        <item m="1" x="86"/>
        <item m="1" x="55"/>
        <item m="1" x="74"/>
        <item m="1" x="70"/>
        <item m="1" x="63"/>
        <item m="1" x="56"/>
        <item m="1" x="88"/>
        <item m="1" x="92"/>
        <item m="1" x="51"/>
        <item m="1" x="61"/>
        <item m="1" x="58"/>
        <item m="1" x="83"/>
        <item m="1" x="75"/>
        <item m="1" x="50"/>
        <item m="1" x="57"/>
        <item m="1" x="49"/>
        <item m="1" x="89"/>
        <item m="1" x="68"/>
        <item m="1" x="72"/>
        <item m="1" x="54"/>
        <item m="1" x="65"/>
        <item x="14"/>
        <item x="9"/>
        <item m="1" x="80"/>
        <item m="1" x="85"/>
        <item m="1" x="87"/>
        <item m="1" x="90"/>
        <item m="1" x="81"/>
        <item x="43"/>
        <item m="1" x="59"/>
        <item x="27"/>
        <item x="2"/>
        <item x="4"/>
        <item x="6"/>
        <item x="7"/>
        <item x="8"/>
        <item x="10"/>
        <item x="11"/>
        <item x="12"/>
        <item x="13"/>
        <item x="16"/>
        <item x="18"/>
        <item x="19"/>
        <item x="20"/>
        <item x="21"/>
        <item x="22"/>
        <item x="23"/>
        <item x="24"/>
        <item x="25"/>
        <item x="26"/>
        <item x="28"/>
        <item x="30"/>
        <item x="31"/>
        <item x="32"/>
        <item x="33"/>
        <item x="34"/>
        <item x="35"/>
        <item x="36"/>
        <item x="37"/>
        <item x="38"/>
        <item x="39"/>
        <item x="40"/>
        <item x="41"/>
        <item x="42"/>
        <item x="45"/>
        <item x="46"/>
        <item x="47"/>
        <item x="48"/>
        <item t="default"/>
      </items>
    </pivotField>
    <pivotField showAll="0"/>
    <pivotField showAll="0"/>
    <pivotField showAll="0"/>
    <pivotField showAll="0"/>
    <pivotField showAll="0"/>
    <pivotField numFmtId="3" showAll="0"/>
    <pivotField numFmtId="3" showAll="0"/>
    <pivotField showAll="0"/>
    <pivotField showAll="0"/>
    <pivotField axis="axisRow" showAll="0">
      <items count="5">
        <item m="1" x="2"/>
        <item x="1"/>
        <item m="1" x="3"/>
        <item n="Con Modificaciones " x="0"/>
        <item t="default"/>
      </items>
    </pivotField>
    <pivotField showAll="0"/>
    <pivotField showAll="0"/>
    <pivotField numFmtId="3" showAll="0"/>
    <pivotField numFmtId="3"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63"/>
  </rowFields>
  <rowItems count="3">
    <i>
      <x v="1"/>
    </i>
    <i>
      <x v="3"/>
    </i>
    <i t="grand">
      <x/>
    </i>
  </rowItems>
  <colFields count="1">
    <field x="-2"/>
  </colFields>
  <colItems count="2">
    <i>
      <x/>
    </i>
    <i i="1">
      <x v="1"/>
    </i>
  </colItems>
  <pageFields count="5">
    <pageField fld="3" hier="-1"/>
    <pageField fld="7" hier="-1"/>
    <pageField fld="11" hier="-1"/>
    <pageField fld="100" hier="-1"/>
    <pageField fld="253" hier="-1"/>
  </pageFields>
  <dataFields count="2">
    <dataField name="N° de Proyectos" fld="0" subtotal="count" baseField="0" baseItem="0"/>
    <dataField name="% del Total" fld="0" subtotal="count" showDataAs="percentOfTotal" baseField="242" baseItem="3" numFmtId="164"/>
  </dataFields>
  <formats count="7">
    <format dxfId="1157">
      <pivotArea outline="0" collapsedLevelsAreSubtotals="1" fieldPosition="0">
        <references count="1">
          <reference field="4294967294" count="1" selected="0">
            <x v="1"/>
          </reference>
        </references>
      </pivotArea>
    </format>
    <format dxfId="1156">
      <pivotArea dataOnly="0" labelOnly="1" outline="0" fieldPosition="0">
        <references count="1">
          <reference field="4294967294" count="2">
            <x v="0"/>
            <x v="1"/>
          </reference>
        </references>
      </pivotArea>
    </format>
    <format dxfId="1155">
      <pivotArea dataOnly="0" labelOnly="1" outline="0" fieldPosition="0">
        <references count="1">
          <reference field="4294967294" count="2">
            <x v="0"/>
            <x v="1"/>
          </reference>
        </references>
      </pivotArea>
    </format>
    <format dxfId="1154">
      <pivotArea outline="0" collapsedLevelsAreSubtotals="1" fieldPosition="0"/>
    </format>
    <format dxfId="1153">
      <pivotArea dataOnly="0" labelOnly="1" fieldPosition="0">
        <references count="1">
          <reference field="263" count="0"/>
        </references>
      </pivotArea>
    </format>
    <format dxfId="1152">
      <pivotArea collapsedLevelsAreSubtotals="1" fieldPosition="0">
        <references count="1">
          <reference field="263" count="0"/>
        </references>
      </pivotArea>
    </format>
    <format dxfId="1151">
      <pivotArea dataOnly="0" labelOnly="1" fieldPosition="0">
        <references count="1">
          <reference field="263" count="1">
            <x v="3"/>
          </reference>
        </references>
      </pivotArea>
    </format>
  </formats>
  <chartFormats count="1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263" count="1" selected="0">
            <x v="1"/>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263" count="1" selected="0">
            <x v="3"/>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0"/>
          </reference>
          <reference field="263" count="1" selected="0">
            <x v="3"/>
          </reference>
        </references>
      </pivotArea>
    </chartFormat>
    <chartFormat chart="2" format="3">
      <pivotArea type="data" outline="0" fieldPosition="0">
        <references count="2">
          <reference field="4294967294" count="1" selected="0">
            <x v="0"/>
          </reference>
          <reference field="263" count="1" selected="0">
            <x v="1"/>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pivotArea type="data" outline="0" fieldPosition="0">
        <references count="2">
          <reference field="4294967294" count="1" selected="0">
            <x v="0"/>
          </reference>
          <reference field="263" count="1" selected="0">
            <x v="3"/>
          </reference>
        </references>
      </pivotArea>
    </chartFormat>
    <chartFormat chart="3" format="3">
      <pivotArea type="data" outline="0" fieldPosition="0">
        <references count="2">
          <reference field="4294967294" count="1" selected="0">
            <x v="0"/>
          </reference>
          <reference field="263" count="1" selected="0">
            <x v="1"/>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pivotArea type="data" outline="0" fieldPosition="0">
        <references count="2">
          <reference field="4294967294" count="1" selected="0">
            <x v="0"/>
          </reference>
          <reference field="263" count="1" selected="0">
            <x v="1"/>
          </reference>
        </references>
      </pivotArea>
    </chartFormat>
    <chartFormat chart="4" format="3">
      <pivotArea type="data" outline="0" fieldPosition="0">
        <references count="2">
          <reference field="4294967294" count="1" selected="0">
            <x v="0"/>
          </reference>
          <reference field="263" count="1" selected="0">
            <x v="3"/>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gión" xr10:uid="{00000000-0013-0000-FFFF-FFFF01000000}" sourceName="Región">
  <pivotTables>
    <pivotTable tabId="3" name="Tabla dinámica2"/>
    <pivotTable tabId="3" name="Tabla dinámica1"/>
    <pivotTable tabId="3" name="Tabla dinámica10"/>
    <pivotTable tabId="3" name="Tabla dinámica11"/>
    <pivotTable tabId="3" name="Tabla dinámica12"/>
    <pivotTable tabId="3" name="Tabla dinámica4"/>
    <pivotTable tabId="3" name="Tabla dinámica5"/>
    <pivotTable tabId="3" name="Tabla dinámica7"/>
    <pivotTable tabId="3" name="Tabla dinámica8"/>
    <pivotTable tabId="3" name="Tabla dinámica9"/>
  </pivotTables>
  <data>
    <tabular pivotCacheId="1">
      <items count="34">
        <i x="14" s="1"/>
        <i x="10" s="1"/>
        <i x="15" s="1"/>
        <i x="4" s="1"/>
        <i x="9" s="1"/>
        <i x="5" s="1"/>
        <i x="6" s="1"/>
        <i x="3" s="1"/>
        <i x="13" s="1"/>
        <i x="8" s="1"/>
        <i x="11" s="1"/>
        <i x="12" s="1"/>
        <i x="2" s="1"/>
        <i x="7" s="1"/>
        <i x="0" s="1"/>
        <i x="1" s="1"/>
        <i x="17" s="1" nd="1"/>
        <i x="16" s="1" nd="1"/>
        <i x="23" s="1" nd="1"/>
        <i x="30" s="1" nd="1"/>
        <i x="22" s="1" nd="1"/>
        <i x="27" s="1" nd="1"/>
        <i x="32" s="1" nd="1"/>
        <i x="19" s="1" nd="1"/>
        <i x="24" s="1" nd="1"/>
        <i x="18" s="1" nd="1"/>
        <i x="25" s="1" nd="1"/>
        <i x="26" s="1" nd="1"/>
        <i x="28" s="1" nd="1"/>
        <i x="31" s="1" nd="1"/>
        <i x="21" s="1" nd="1"/>
        <i x="20" s="1" nd="1"/>
        <i x="33" s="1" nd="1"/>
        <i x="2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00000000-0013-0000-FFFF-FFFF02000000}" sourceName="Sector">
  <pivotTables>
    <pivotTable tabId="3" name="Tabla dinámica2"/>
    <pivotTable tabId="3" name="Tabla dinámica1"/>
    <pivotTable tabId="3" name="Tabla dinámica10"/>
    <pivotTable tabId="3" name="Tabla dinámica11"/>
    <pivotTable tabId="3" name="Tabla dinámica12"/>
    <pivotTable tabId="3" name="Tabla dinámica4"/>
    <pivotTable tabId="3" name="Tabla dinámica5"/>
    <pivotTable tabId="3" name="Tabla dinámica7"/>
    <pivotTable tabId="3" name="Tabla dinámica8"/>
    <pivotTable tabId="3" name="Tabla dinámica9"/>
  </pivotTables>
  <data>
    <tabular pivotCacheId="1">
      <items count="18">
        <i x="6" s="1"/>
        <i x="5" s="1"/>
        <i x="8" s="1"/>
        <i x="9" s="1"/>
        <i x="2" s="1"/>
        <i x="12" s="1"/>
        <i x="0" s="1"/>
        <i x="10" s="1"/>
        <i x="1" s="1"/>
        <i x="3" s="1"/>
        <i x="7" s="1"/>
        <i x="11" s="1"/>
        <i x="4" s="1"/>
        <i x="15" s="1" nd="1"/>
        <i x="16" s="1" nd="1"/>
        <i x="17" s="1" nd="1"/>
        <i x="13" s="1" nd="1"/>
        <i x="1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Predominante" xr10:uid="{00000000-0013-0000-FFFF-FFFF03000000}" sourceName="Fuente Predominante">
  <pivotTables>
    <pivotTable tabId="3" name="Tabla dinámica2"/>
    <pivotTable tabId="3" name="Tabla dinámica1"/>
    <pivotTable tabId="3" name="Tabla dinámica10"/>
    <pivotTable tabId="3" name="Tabla dinámica11"/>
    <pivotTable tabId="3" name="Tabla dinámica12"/>
    <pivotTable tabId="3" name="Tabla dinámica4"/>
    <pivotTable tabId="3" name="Tabla dinámica5"/>
    <pivotTable tabId="3" name="Tabla dinámica7"/>
    <pivotTable tabId="3" name="Tabla dinámica8"/>
    <pivotTable tabId="3" name="Tabla dinámica9"/>
  </pivotTables>
  <data>
    <tabular pivotCacheId="1">
      <items count="7">
        <i x="1" s="1"/>
        <i x="0" s="1"/>
        <i x="4" s="1" nd="1"/>
        <i x="6" s="1" nd="1"/>
        <i x="3" s="1" nd="1"/>
        <i x="5" s="1" nd="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stitución_Responsable_de_la_Información_Técnica" xr10:uid="{00000000-0013-0000-FFFF-FFFF04000000}" sourceName="Institución Responsable de la Información Técnica">
  <pivotTables>
    <pivotTable tabId="3" name="Tabla dinámica2"/>
    <pivotTable tabId="3" name="Tabla dinámica1"/>
    <pivotTable tabId="3" name="Tabla dinámica10"/>
    <pivotTable tabId="3" name="Tabla dinámica11"/>
    <pivotTable tabId="3" name="Tabla dinámica12"/>
    <pivotTable tabId="3" name="Tabla dinámica4"/>
    <pivotTable tabId="3" name="Tabla dinámica5"/>
    <pivotTable tabId="3" name="Tabla dinámica7"/>
    <pivotTable tabId="3" name="Tabla dinámica8"/>
    <pivotTable tabId="3" name="Tabla dinámica9"/>
  </pivotTables>
  <data>
    <tabular pivotCacheId="1">
      <items count="345">
        <i x="46" s="1"/>
        <i x="111" s="1"/>
        <i x="66" s="1"/>
        <i x="62" s="1"/>
        <i x="41" s="1"/>
        <i x="10" s="1"/>
        <i x="16" s="1"/>
        <i x="126" s="1"/>
        <i x="77" s="1"/>
        <i x="4" s="1"/>
        <i x="25" s="1"/>
        <i x="70" s="1"/>
        <i x="24" s="1"/>
        <i x="79" s="1"/>
        <i x="106" s="1"/>
        <i x="133" s="1"/>
        <i x="72" s="1"/>
        <i x="0" s="1"/>
        <i x="35" s="1"/>
        <i x="26" s="1"/>
        <i x="89" s="1"/>
        <i x="88" s="1"/>
        <i x="104" s="1"/>
        <i x="15" s="1"/>
        <i x="119" s="1"/>
        <i x="116" s="1"/>
        <i x="81" s="1"/>
        <i x="69" s="1"/>
        <i x="85" s="1"/>
        <i x="6" s="1"/>
        <i x="87" s="1"/>
        <i x="29" s="1"/>
        <i x="135" s="1"/>
        <i x="64" s="1"/>
        <i x="60" s="1"/>
        <i x="34" s="1"/>
        <i x="65" s="1"/>
        <i x="49" s="1"/>
        <i x="12" s="1"/>
        <i x="82" s="1"/>
        <i x="132" s="1"/>
        <i x="31" s="1"/>
        <i x="90" s="1"/>
        <i x="53" s="1"/>
        <i x="86" s="1"/>
        <i x="100" s="1"/>
        <i x="114" s="1"/>
        <i x="28" s="1"/>
        <i x="131" s="1"/>
        <i x="30" s="1"/>
        <i x="51" s="1"/>
        <i x="56" s="1"/>
        <i x="107" s="1"/>
        <i x="125" s="1"/>
        <i x="120" s="1"/>
        <i x="112" s="1"/>
        <i x="95" s="1"/>
        <i x="98" s="1"/>
        <i x="121" s="1"/>
        <i x="115" s="1"/>
        <i x="118" s="1"/>
        <i x="127" s="1"/>
        <i x="102" s="1"/>
        <i x="61" s="1"/>
        <i x="33" s="1"/>
        <i x="23" s="1"/>
        <i x="94" s="1"/>
        <i x="32" s="1"/>
        <i x="67" s="1"/>
        <i x="36" s="1"/>
        <i x="3" s="1"/>
        <i x="113" s="1"/>
        <i x="78" s="1"/>
        <i x="48" s="1"/>
        <i x="44" s="1"/>
        <i x="38" s="1"/>
        <i x="97" s="1"/>
        <i x="103" s="1"/>
        <i x="37" s="1"/>
        <i x="68" s="1"/>
        <i x="134" s="1"/>
        <i x="20" s="1"/>
        <i x="19" s="1"/>
        <i x="84" s="1"/>
        <i x="117" s="1"/>
        <i x="123" s="1"/>
        <i x="130" s="1"/>
        <i x="8" s="1"/>
        <i x="42" s="1"/>
        <i x="50" s="1"/>
        <i x="57" s="1"/>
        <i x="21" s="1"/>
        <i x="75" s="1"/>
        <i x="108" s="1"/>
        <i x="58" s="1"/>
        <i x="96" s="1"/>
        <i x="27" s="1"/>
        <i x="13" s="1"/>
        <i x="45" s="1"/>
        <i x="55" s="1"/>
        <i x="59" s="1"/>
        <i x="80" s="1"/>
        <i x="52" s="1"/>
        <i x="101" s="1"/>
        <i x="110" s="1"/>
        <i x="128" s="1"/>
        <i x="7" s="1"/>
        <i x="122" s="1"/>
        <i x="76" s="1"/>
        <i x="92" s="1"/>
        <i x="91" s="1"/>
        <i x="43" s="1"/>
        <i x="14" s="1"/>
        <i x="124" s="1"/>
        <i x="105" s="1"/>
        <i x="18" s="1"/>
        <i x="63" s="1"/>
        <i x="1" s="1"/>
        <i x="136" s="1"/>
        <i x="2" s="1"/>
        <i x="93" s="1"/>
        <i x="74" s="1"/>
        <i x="129" s="1"/>
        <i x="17" s="1"/>
        <i x="99" s="1"/>
        <i x="5" s="1"/>
        <i x="73" s="1"/>
        <i x="109" s="1"/>
        <i x="9" s="1"/>
        <i x="83" s="1"/>
        <i x="39" s="1"/>
        <i x="71" s="1"/>
        <i x="40" s="1"/>
        <i x="11" s="1"/>
        <i x="47" s="1"/>
        <i x="54" s="1"/>
        <i x="22" s="1"/>
        <i x="155" s="1" nd="1"/>
        <i x="340" s="1" nd="1"/>
        <i x="326" s="1" nd="1"/>
        <i x="183" s="1" nd="1"/>
        <i x="189" s="1" nd="1"/>
        <i x="179" s="1" nd="1"/>
        <i x="255" s="1" nd="1"/>
        <i x="258" s="1" nd="1"/>
        <i x="212" s="1" nd="1"/>
        <i x="318" s="1" nd="1"/>
        <i x="257" s="1" nd="1"/>
        <i x="205" s="1" nd="1"/>
        <i x="242" s="1" nd="1"/>
        <i x="252" s="1" nd="1"/>
        <i x="304" s="1" nd="1"/>
        <i x="185" s="1" nd="1"/>
        <i x="224" s="1" nd="1"/>
        <i x="141" s="1" nd="1"/>
        <i x="200" s="1" nd="1"/>
        <i x="225" s="1" nd="1"/>
        <i x="201" s="1" nd="1"/>
        <i x="335" s="1" nd="1"/>
        <i x="298" s="1" nd="1"/>
        <i x="235" s="1" nd="1"/>
        <i x="341" s="1" nd="1"/>
        <i x="300" s="1" nd="1"/>
        <i x="291" s="1" nd="1"/>
        <i x="184" s="1" nd="1"/>
        <i x="288" s="1" nd="1"/>
        <i x="297" s="1" nd="1"/>
        <i x="295" s="1" nd="1"/>
        <i x="303" s="1" nd="1"/>
        <i x="202" s="1" nd="1"/>
        <i x="217" s="1" nd="1"/>
        <i x="283" s="1" nd="1"/>
        <i x="182" s="1" nd="1"/>
        <i x="241" s="1" nd="1"/>
        <i x="338" s="1" nd="1"/>
        <i x="243" s="1" nd="1"/>
        <i x="160" s="1" nd="1"/>
        <i x="221" s="1" nd="1"/>
        <i x="265" s="1" nd="1"/>
        <i x="285" s="1" nd="1"/>
        <i x="197" s="1" nd="1"/>
        <i x="302" s="1" nd="1"/>
        <i x="206" s="1" nd="1"/>
        <i x="174" s="1" nd="1"/>
        <i x="158" s="1" nd="1"/>
        <i x="280" s="1" nd="1"/>
        <i x="226" s="1" nd="1"/>
        <i x="164" s="1" nd="1"/>
        <i x="220" s="1" nd="1"/>
        <i x="180" s="1" nd="1"/>
        <i x="190" s="1" nd="1"/>
        <i x="214" s="1" nd="1"/>
        <i x="137" s="1" nd="1"/>
        <i x="223" s="1" nd="1"/>
        <i x="250" s="1" nd="1"/>
        <i x="292" s="1" nd="1"/>
        <i x="271" s="1" nd="1"/>
        <i x="323" s="1" nd="1"/>
        <i x="329" s="1" nd="1"/>
        <i x="273" s="1" nd="1"/>
        <i x="227" s="1" nd="1"/>
        <i x="236" s="1" nd="1"/>
        <i x="171" s="1" nd="1"/>
        <i x="149" s="1" nd="1"/>
        <i x="231" s="1" nd="1"/>
        <i x="219" s="1" nd="1"/>
        <i x="161" s="1" nd="1"/>
        <i x="246" s="1" nd="1"/>
        <i x="274" s="1" nd="1"/>
        <i x="218" s="1" nd="1"/>
        <i x="191" s="1" nd="1"/>
        <i x="339" s="1" nd="1"/>
        <i x="286" s="1" nd="1"/>
        <i x="210" s="1" nd="1"/>
        <i x="299" s="1" nd="1"/>
        <i x="266" s="1" nd="1"/>
        <i x="249" s="1" nd="1"/>
        <i x="162" s="1" nd="1"/>
        <i x="244" s="1" nd="1"/>
        <i x="175" s="1" nd="1"/>
        <i x="142" s="1" nd="1"/>
        <i x="306" s="1" nd="1"/>
        <i x="287" s="1" nd="1"/>
        <i x="222" s="1" nd="1"/>
        <i x="253" s="1" nd="1"/>
        <i x="305" s="1" nd="1"/>
        <i x="157" s="1" nd="1"/>
        <i x="328" s="1" nd="1"/>
        <i x="172" s="1" nd="1"/>
        <i x="313" s="1" nd="1"/>
        <i x="324" s="1" nd="1"/>
        <i x="152" s="1" nd="1"/>
        <i x="153" s="1" nd="1"/>
        <i x="228" s="1" nd="1"/>
        <i x="325" s="1" nd="1"/>
        <i x="262" s="1" nd="1"/>
        <i x="178" s="1" nd="1"/>
        <i x="317" s="1" nd="1"/>
        <i x="163" s="1" nd="1"/>
        <i x="150" s="1" nd="1"/>
        <i x="165" s="1" nd="1"/>
        <i x="333" s="1" nd="1"/>
        <i x="284" s="1" nd="1"/>
        <i x="147" s="1" nd="1"/>
        <i x="276" s="1" nd="1"/>
        <i x="315" s="1" nd="1"/>
        <i x="311" s="1" nd="1"/>
        <i x="146" s="1" nd="1"/>
        <i x="166" s="1" nd="1"/>
        <i x="154" s="1" nd="1"/>
        <i x="272" s="1" nd="1"/>
        <i x="230" s="1" nd="1"/>
        <i x="342" s="1" nd="1"/>
        <i x="322" s="1" nd="1"/>
        <i x="208" s="1" nd="1"/>
        <i x="159" s="1" nd="1"/>
        <i x="188" s="1" nd="1"/>
        <i x="330" s="1" nd="1"/>
        <i x="269" s="1" nd="1"/>
        <i x="263" s="1" nd="1"/>
        <i x="309" s="1" nd="1"/>
        <i x="281" s="1" nd="1"/>
        <i x="343" s="1" nd="1"/>
        <i x="254" s="1" nd="1"/>
        <i x="195" s="1" nd="1"/>
        <i x="293" s="1" nd="1"/>
        <i x="234" s="1" nd="1"/>
        <i x="170" s="1" nd="1"/>
        <i x="277" s="1" nd="1"/>
        <i x="194" s="1" nd="1"/>
        <i x="199" s="1" nd="1"/>
        <i x="207" s="1" nd="1"/>
        <i x="301" s="1" nd="1"/>
        <i x="268" s="1" nd="1"/>
        <i x="267" s="1" nd="1"/>
        <i x="314" s="1" nd="1"/>
        <i x="319" s="1" nd="1"/>
        <i x="176" s="1" nd="1"/>
        <i x="237" s="1" nd="1"/>
        <i x="229" s="1" nd="1"/>
        <i x="296" s="1" nd="1"/>
        <i x="256" s="1" nd="1"/>
        <i x="259" s="1" nd="1"/>
        <i x="151" s="1" nd="1"/>
        <i x="138" s="1" nd="1"/>
        <i x="337" s="1" nd="1"/>
        <i x="245" s="1" nd="1"/>
        <i x="289" s="1" nd="1"/>
        <i x="278" s="1" nd="1"/>
        <i x="145" s="1" nd="1"/>
        <i x="279" s="1" nd="1"/>
        <i x="331" s="1" nd="1"/>
        <i x="316" s="1" nd="1"/>
        <i x="173" s="1" nd="1"/>
        <i x="196" s="1" nd="1"/>
        <i x="260" s="1" nd="1"/>
        <i x="251" s="1" nd="1"/>
        <i x="186" s="1" nd="1"/>
        <i x="308" s="1" nd="1"/>
        <i x="233" s="1" nd="1"/>
        <i x="181" s="1" nd="1"/>
        <i x="247" s="1" nd="1"/>
        <i x="215" s="1" nd="1"/>
        <i x="192" s="1" nd="1"/>
        <i x="144" s="1" nd="1"/>
        <i x="290" s="1" nd="1"/>
        <i x="156" s="1" nd="1"/>
        <i x="204" s="1" nd="1"/>
        <i x="198" s="1" nd="1"/>
        <i x="143" s="1" nd="1"/>
        <i x="139" s="1" nd="1"/>
        <i x="213" s="1" nd="1"/>
        <i x="320" s="1" nd="1"/>
        <i x="193" s="1" nd="1"/>
        <i x="211" s="1" nd="1"/>
        <i x="239" s="1" nd="1"/>
        <i x="203" s="1" nd="1"/>
        <i x="334" s="1" nd="1"/>
        <i x="261" s="1" nd="1"/>
        <i x="240" s="1" nd="1"/>
        <i x="294" s="1" nd="1"/>
        <i x="264" s="1" nd="1"/>
        <i x="232" s="1" nd="1"/>
        <i x="167" s="1" nd="1"/>
        <i x="187" s="1" nd="1"/>
        <i x="282" s="1" nd="1"/>
        <i x="336" s="1" nd="1"/>
        <i x="248" s="1" nd="1"/>
        <i x="216" s="1" nd="1"/>
        <i x="168" s="1" nd="1"/>
        <i x="332" s="1" nd="1"/>
        <i x="344" s="1" nd="1"/>
        <i x="327" s="1" nd="1"/>
        <i x="169" s="1" nd="1"/>
        <i x="148" s="1" nd="1"/>
        <i x="270" s="1" nd="1"/>
        <i x="238" s="1" nd="1"/>
        <i x="275" s="1" nd="1"/>
        <i x="209" s="1" nd="1"/>
        <i x="140" s="1" nd="1"/>
        <i x="177" s="1" nd="1"/>
        <i x="310" s="1" nd="1"/>
        <i x="312" s="1" nd="1"/>
        <i x="321" s="1" nd="1"/>
        <i x="30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stitución_Responsable_de_la_Información_Financiera" xr10:uid="{00000000-0013-0000-FFFF-FFFF05000000}" sourceName="Institución Responsable de la Información Financiera">
  <pivotTables>
    <pivotTable tabId="3" name="Tabla dinámica2"/>
    <pivotTable tabId="3" name="Tabla dinámica1"/>
    <pivotTable tabId="3" name="Tabla dinámica10"/>
    <pivotTable tabId="3" name="Tabla dinámica11"/>
    <pivotTable tabId="3" name="Tabla dinámica12"/>
    <pivotTable tabId="3" name="Tabla dinámica4"/>
    <pivotTable tabId="3" name="Tabla dinámica5"/>
    <pivotTable tabId="3" name="Tabla dinámica7"/>
    <pivotTable tabId="3" name="Tabla dinámica8"/>
    <pivotTable tabId="3" name="Tabla dinámica9"/>
  </pivotTables>
  <data>
    <tabular pivotCacheId="1">
      <items count="94">
        <i x="34" s="1"/>
        <i x="22" s="1"/>
        <i x="29" s="1"/>
        <i x="3" s="1"/>
        <i x="14" s="1"/>
        <i x="0" s="1"/>
        <i x="37" s="1"/>
        <i x="47" s="1"/>
        <i x="19" s="1"/>
        <i x="15" s="1"/>
        <i x="44" s="1"/>
        <i x="26" s="1"/>
        <i x="21" s="1"/>
        <i x="27" s="1"/>
        <i x="16" s="1"/>
        <i x="10" s="1"/>
        <i x="6" s="1"/>
        <i x="7" s="1"/>
        <i x="2" s="1"/>
        <i x="20" s="1"/>
        <i x="12" s="1"/>
        <i x="24" s="1"/>
        <i x="9" s="1"/>
        <i x="8" s="1"/>
        <i x="23" s="1"/>
        <i x="13" s="1"/>
        <i x="42" s="1"/>
        <i x="5" s="1"/>
        <i x="32" s="1"/>
        <i x="1" s="1"/>
        <i x="17" s="1"/>
        <i x="48" s="1"/>
        <i x="31" s="1"/>
        <i x="45" s="1"/>
        <i x="11" s="1"/>
        <i x="35" s="1"/>
        <i x="4" s="1"/>
        <i x="30" s="1"/>
        <i x="41" s="1"/>
        <i x="18" s="1"/>
        <i x="33" s="1"/>
        <i x="46" s="1"/>
        <i x="39" s="1"/>
        <i x="28" s="1"/>
        <i x="40" s="1"/>
        <i x="36" s="1"/>
        <i x="38" s="1"/>
        <i x="25" s="1"/>
        <i x="43" s="1"/>
        <i x="69" s="1" nd="1"/>
        <i x="81" s="1" nd="1"/>
        <i x="59" s="1" nd="1"/>
        <i x="76" s="1" nd="1"/>
        <i x="71" s="1" nd="1"/>
        <i x="66" s="1" nd="1"/>
        <i x="91" s="1" nd="1"/>
        <i x="93" s="1" nd="1"/>
        <i x="73" s="1" nd="1"/>
        <i x="60" s="1" nd="1"/>
        <i x="79" s="1" nd="1"/>
        <i x="62" s="1" nd="1"/>
        <i x="64" s="1" nd="1"/>
        <i x="53" s="1" nd="1"/>
        <i x="77" s="1" nd="1"/>
        <i x="82" s="1" nd="1"/>
        <i x="52" s="1" nd="1"/>
        <i x="84" s="1" nd="1"/>
        <i x="78" s="1" nd="1"/>
        <i x="80" s="1" nd="1"/>
        <i x="85" s="1" nd="1"/>
        <i x="75" s="1" nd="1"/>
        <i x="57" s="1" nd="1"/>
        <i x="67" s="1" nd="1"/>
        <i x="90" s="1" nd="1"/>
        <i x="68" s="1" nd="1"/>
        <i x="54" s="1" nd="1"/>
        <i x="50" s="1" nd="1"/>
        <i x="49" s="1" nd="1"/>
        <i x="61" s="1" nd="1"/>
        <i x="86" s="1" nd="1"/>
        <i x="65" s="1" nd="1"/>
        <i x="55" s="1" nd="1"/>
        <i x="58" s="1" nd="1"/>
        <i x="74" s="1" nd="1"/>
        <i x="89" s="1" nd="1"/>
        <i x="70" s="1" nd="1"/>
        <i x="63" s="1" nd="1"/>
        <i x="56" s="1" nd="1"/>
        <i x="88" s="1" nd="1"/>
        <i x="92" s="1" nd="1"/>
        <i x="87" s="1" nd="1"/>
        <i x="51" s="1" nd="1"/>
        <i x="72" s="1" nd="1"/>
        <i x="8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ón" xr10:uid="{00000000-0014-0000-FFFF-FFFF01000000}" cache="SegmentaciónDeDatos_Región" caption="Región" rowHeight="241300"/>
  <slicer name="Sector" xr10:uid="{00000000-0014-0000-FFFF-FFFF02000000}" cache="SegmentaciónDeDatos_Sector" caption="Sector" rowHeight="241300"/>
  <slicer name="Fuente Predominante" xr10:uid="{00000000-0014-0000-FFFF-FFFF03000000}" cache="SegmentaciónDeDatos_Fuente_Predominante" caption="Fuente Predominante" rowHeight="241300"/>
  <slicer name="Unidad Técnica" xr10:uid="{00000000-0014-0000-FFFF-FFFF04000000}" cache="SegmentaciónDeDatos_Institución_Responsable_de_la_Información_Técnica" caption="Unidad Técnica" rowHeight="241300"/>
  <slicer name="Unidad Financiera" xr10:uid="{00000000-0014-0000-FFFF-FFFF05000000}" cache="SegmentaciónDeDatos_Institución_Responsable_de_la_Información_Financiera" caption="Unidad Financier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vmlDrawing" Target="../drawings/vmlDrawing1.v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1.bin"/><Relationship Id="rId5" Type="http://schemas.openxmlformats.org/officeDocument/2006/relationships/pivotTable" Target="../pivotTables/pivotTable5.xml"/><Relationship Id="rId15" Type="http://schemas.openxmlformats.org/officeDocument/2006/relationships/comments" Target="../comments1.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V932"/>
  <sheetViews>
    <sheetView tabSelected="1" zoomScaleNormal="100" workbookViewId="0">
      <pane ySplit="10" topLeftCell="A11" activePane="bottomLeft" state="frozen"/>
      <selection activeCell="B14" sqref="B14"/>
      <selection pane="bottomLeft" activeCell="C1" sqref="C1:K1"/>
    </sheetView>
  </sheetViews>
  <sheetFormatPr baseColWidth="10" defaultRowHeight="15" x14ac:dyDescent="0.25"/>
  <cols>
    <col min="1" max="1" width="5.42578125" customWidth="1"/>
    <col min="2" max="2" width="14.28515625" customWidth="1"/>
    <col min="3" max="3" width="43.7109375" customWidth="1"/>
    <col min="4" max="4" width="19.28515625" style="5" customWidth="1"/>
    <col min="5" max="5" width="18.7109375" style="5" customWidth="1"/>
    <col min="6" max="6" width="19.140625" customWidth="1"/>
    <col min="7" max="7" width="17.85546875" customWidth="1"/>
    <col min="8" max="8" width="18.42578125" style="13" customWidth="1"/>
    <col min="9" max="9" width="17.85546875" style="13" customWidth="1"/>
    <col min="10" max="10" width="17.85546875" style="5" customWidth="1"/>
    <col min="11" max="11" width="17.85546875" customWidth="1"/>
    <col min="12" max="12" width="17.7109375" customWidth="1"/>
    <col min="13" max="13" width="22.7109375" customWidth="1"/>
    <col min="14" max="14" width="18.7109375" customWidth="1"/>
    <col min="15" max="15" width="17.85546875" customWidth="1"/>
    <col min="16" max="143" width="7.5703125" customWidth="1"/>
    <col min="144" max="201" width="9.140625" customWidth="1"/>
    <col min="202" max="208" width="10.140625" customWidth="1"/>
    <col min="209" max="209" width="12.5703125" bestFit="1" customWidth="1"/>
  </cols>
  <sheetData>
    <row r="1" spans="1:20" ht="21" x14ac:dyDescent="0.35">
      <c r="A1" s="58"/>
      <c r="B1" s="58"/>
      <c r="C1" s="278" t="s">
        <v>1344</v>
      </c>
      <c r="D1" s="278"/>
      <c r="E1" s="278"/>
      <c r="F1" s="278"/>
      <c r="G1" s="278"/>
      <c r="H1" s="278"/>
      <c r="I1" s="278"/>
      <c r="J1" s="278"/>
      <c r="K1" s="278"/>
      <c r="L1" s="58"/>
      <c r="M1" s="58"/>
      <c r="N1" s="58"/>
      <c r="O1" s="58"/>
      <c r="P1" s="58"/>
      <c r="Q1" s="61"/>
      <c r="R1" s="61"/>
      <c r="S1" s="61"/>
      <c r="T1" s="61"/>
    </row>
    <row r="2" spans="1:20" ht="9.75" customHeight="1" x14ac:dyDescent="0.25">
      <c r="A2" s="58"/>
      <c r="B2" s="58"/>
      <c r="C2" s="58"/>
      <c r="D2" s="59"/>
      <c r="E2" s="59"/>
      <c r="F2" s="58"/>
      <c r="G2" s="58"/>
      <c r="H2" s="60"/>
      <c r="I2" s="60"/>
      <c r="J2" s="59"/>
      <c r="K2" s="58"/>
      <c r="L2" s="58"/>
      <c r="M2" s="58"/>
      <c r="N2" s="58"/>
      <c r="O2" s="58"/>
      <c r="P2" s="58"/>
      <c r="Q2" s="61"/>
      <c r="R2" s="61"/>
      <c r="S2" s="61"/>
      <c r="T2" s="61"/>
    </row>
    <row r="3" spans="1:20" s="58" customFormat="1" x14ac:dyDescent="0.25">
      <c r="C3" s="59"/>
      <c r="D3" s="59"/>
      <c r="E3" s="59"/>
      <c r="H3" s="60"/>
      <c r="I3" s="60"/>
      <c r="J3" s="59"/>
    </row>
    <row r="4" spans="1:20" ht="12.75" customHeight="1" x14ac:dyDescent="0.25">
      <c r="A4" s="58"/>
      <c r="B4" s="58"/>
      <c r="C4" s="58"/>
      <c r="D4" s="59"/>
      <c r="E4" s="59"/>
      <c r="F4" s="58"/>
      <c r="G4" s="58"/>
      <c r="H4" s="60"/>
      <c r="I4" s="60"/>
      <c r="J4" s="59"/>
      <c r="K4" s="58"/>
      <c r="L4" s="58"/>
      <c r="M4" s="58"/>
      <c r="N4" s="58"/>
      <c r="O4" s="58"/>
      <c r="P4" s="58"/>
      <c r="Q4" s="61"/>
      <c r="R4" s="61"/>
      <c r="S4" s="61"/>
      <c r="T4" s="61"/>
    </row>
    <row r="5" spans="1:20" ht="16.5" x14ac:dyDescent="0.25">
      <c r="A5" s="58"/>
      <c r="B5" s="58"/>
      <c r="C5" s="71" t="s">
        <v>251</v>
      </c>
      <c r="D5" s="62"/>
      <c r="E5" s="59"/>
      <c r="F5" s="58"/>
      <c r="G5" s="58"/>
      <c r="H5" s="60"/>
      <c r="I5" s="60"/>
      <c r="J5" s="59"/>
      <c r="K5" s="58"/>
      <c r="L5" s="58"/>
      <c r="M5" s="58"/>
      <c r="N5" s="58"/>
      <c r="O5" s="58"/>
      <c r="P5" s="58"/>
      <c r="Q5" s="61"/>
      <c r="R5" s="61"/>
      <c r="S5" s="61"/>
      <c r="T5" s="61"/>
    </row>
    <row r="6" spans="1:20" x14ac:dyDescent="0.25">
      <c r="A6" s="58"/>
      <c r="B6" s="58"/>
      <c r="C6" s="271" t="s">
        <v>12</v>
      </c>
      <c r="D6" s="269" t="s">
        <v>310</v>
      </c>
      <c r="E6" s="59"/>
      <c r="F6" s="58"/>
      <c r="G6" s="58"/>
      <c r="H6" s="60"/>
      <c r="I6" s="60"/>
      <c r="J6" s="59"/>
      <c r="K6" s="58"/>
      <c r="L6" s="58"/>
      <c r="M6" s="58"/>
      <c r="N6" s="58"/>
      <c r="O6" s="58"/>
      <c r="P6" s="58"/>
      <c r="Q6" s="61"/>
      <c r="R6" s="61"/>
      <c r="S6" s="61"/>
      <c r="T6" s="61"/>
    </row>
    <row r="7" spans="1:20" x14ac:dyDescent="0.25">
      <c r="A7" s="58"/>
      <c r="B7" s="58"/>
      <c r="C7" s="271" t="s">
        <v>16</v>
      </c>
      <c r="D7" s="73" t="s">
        <v>310</v>
      </c>
      <c r="E7" s="59"/>
      <c r="F7" s="58"/>
      <c r="G7" s="58"/>
      <c r="H7" s="60"/>
      <c r="I7" s="60"/>
      <c r="J7" s="59"/>
      <c r="K7" s="58"/>
      <c r="L7" s="58"/>
      <c r="M7" s="58"/>
      <c r="N7" s="58"/>
      <c r="O7" s="58"/>
      <c r="P7" s="58"/>
      <c r="Q7" s="61"/>
      <c r="R7" s="61"/>
      <c r="S7" s="61"/>
      <c r="T7" s="61"/>
    </row>
    <row r="8" spans="1:20" ht="15" customHeight="1" x14ac:dyDescent="0.25">
      <c r="A8" s="63"/>
      <c r="B8" s="61"/>
      <c r="C8" s="271" t="s">
        <v>19</v>
      </c>
      <c r="D8" s="73" t="s">
        <v>310</v>
      </c>
      <c r="E8" s="62"/>
      <c r="F8" s="61"/>
      <c r="G8" s="61"/>
      <c r="H8" s="64"/>
      <c r="I8" s="64"/>
      <c r="J8" s="62"/>
      <c r="K8" s="61"/>
      <c r="L8" s="61"/>
      <c r="M8" s="61"/>
      <c r="N8" s="61"/>
      <c r="O8" s="61"/>
      <c r="P8" s="61"/>
      <c r="Q8" s="61"/>
      <c r="R8" s="61"/>
      <c r="S8" s="61"/>
      <c r="T8" s="61"/>
    </row>
    <row r="9" spans="1:20" ht="15" customHeight="1" x14ac:dyDescent="0.25">
      <c r="A9" s="63"/>
      <c r="B9" s="61"/>
      <c r="C9" s="272" t="s">
        <v>398</v>
      </c>
      <c r="D9" s="83" t="s">
        <v>310</v>
      </c>
      <c r="E9" s="62"/>
      <c r="F9" s="61"/>
      <c r="G9" s="61"/>
      <c r="H9" s="64"/>
      <c r="I9" s="64"/>
      <c r="J9" s="62"/>
      <c r="K9" s="61"/>
      <c r="L9" s="61"/>
      <c r="M9" s="61"/>
      <c r="N9" s="61"/>
      <c r="O9" s="61"/>
      <c r="P9" s="61"/>
      <c r="Q9" s="61"/>
      <c r="R9" s="61"/>
      <c r="S9" s="61"/>
      <c r="T9" s="61"/>
    </row>
    <row r="10" spans="1:20" s="75" customFormat="1" ht="15" customHeight="1" x14ac:dyDescent="0.25">
      <c r="A10" s="74"/>
      <c r="B10" s="58"/>
      <c r="C10" s="273" t="s">
        <v>399</v>
      </c>
      <c r="D10" s="84" t="s">
        <v>310</v>
      </c>
      <c r="E10" s="59"/>
      <c r="F10" s="58"/>
      <c r="G10" s="58"/>
      <c r="H10" s="60"/>
      <c r="I10" s="60"/>
      <c r="J10" s="132"/>
      <c r="K10" s="60"/>
      <c r="L10" s="58"/>
      <c r="M10" s="58"/>
      <c r="N10" s="58"/>
      <c r="O10" s="58"/>
      <c r="P10" s="58"/>
      <c r="Q10" s="58"/>
      <c r="R10" s="58"/>
      <c r="S10" s="58"/>
      <c r="T10" s="58"/>
    </row>
    <row r="11" spans="1:20" ht="40.5" customHeight="1" x14ac:dyDescent="0.25">
      <c r="A11" s="86"/>
      <c r="C11" s="293" t="s">
        <v>313</v>
      </c>
      <c r="D11" s="293"/>
      <c r="E11" s="293"/>
      <c r="F11" s="283" t="s">
        <v>461</v>
      </c>
      <c r="G11" s="283"/>
      <c r="H11" s="283" t="s">
        <v>462</v>
      </c>
      <c r="I11" s="283"/>
      <c r="J11" s="282" t="s">
        <v>317</v>
      </c>
      <c r="K11" s="282"/>
    </row>
    <row r="12" spans="1:20" ht="60" x14ac:dyDescent="0.25">
      <c r="A12" s="15"/>
      <c r="C12" s="222" t="s">
        <v>8387</v>
      </c>
      <c r="D12" s="270" t="s">
        <v>311</v>
      </c>
      <c r="E12" s="268" t="s">
        <v>315</v>
      </c>
      <c r="F12" s="115" t="s">
        <v>369</v>
      </c>
      <c r="G12" s="115" t="s">
        <v>370</v>
      </c>
      <c r="H12" s="115" t="s">
        <v>8390</v>
      </c>
      <c r="I12" s="115" t="s">
        <v>8389</v>
      </c>
      <c r="J12" s="115" t="s">
        <v>8398</v>
      </c>
      <c r="K12" s="115" t="s">
        <v>8399</v>
      </c>
    </row>
    <row r="13" spans="1:20" x14ac:dyDescent="0.25">
      <c r="A13" s="15"/>
      <c r="C13" s="129" t="s">
        <v>157</v>
      </c>
      <c r="D13" s="18"/>
      <c r="E13" s="19"/>
      <c r="F13" s="131"/>
      <c r="G13" s="131"/>
      <c r="H13" s="131"/>
      <c r="I13" s="131"/>
      <c r="J13" s="131"/>
      <c r="K13" s="131"/>
    </row>
    <row r="14" spans="1:20" x14ac:dyDescent="0.25">
      <c r="A14" s="15"/>
      <c r="C14" s="215" t="s">
        <v>1965</v>
      </c>
      <c r="D14" s="260">
        <v>3</v>
      </c>
      <c r="E14" s="267">
        <v>1.1904761904761904E-2</v>
      </c>
      <c r="F14" s="258">
        <v>1499665</v>
      </c>
      <c r="G14" s="258">
        <v>1634306.3333333333</v>
      </c>
      <c r="H14" s="258">
        <v>1599850</v>
      </c>
      <c r="I14" s="258">
        <v>1726857.3333333333</v>
      </c>
      <c r="J14" s="259">
        <v>12.073041333016556</v>
      </c>
      <c r="K14" s="259">
        <v>10.795139198298678</v>
      </c>
    </row>
    <row r="15" spans="1:20" x14ac:dyDescent="0.25">
      <c r="A15" s="15"/>
      <c r="C15" s="215" t="s">
        <v>1961</v>
      </c>
      <c r="D15" s="260">
        <v>1</v>
      </c>
      <c r="E15" s="267">
        <v>3.968253968253968E-3</v>
      </c>
      <c r="F15" s="258">
        <v>12253755</v>
      </c>
      <c r="G15" s="258">
        <v>15570754</v>
      </c>
      <c r="H15" s="258">
        <v>13011794</v>
      </c>
      <c r="I15" s="258">
        <v>16382373</v>
      </c>
      <c r="J15" s="259">
        <v>27.069245304806564</v>
      </c>
      <c r="K15" s="259">
        <v>25.904029836316191</v>
      </c>
    </row>
    <row r="16" spans="1:20" x14ac:dyDescent="0.25">
      <c r="A16" s="15"/>
      <c r="C16" s="215" t="s">
        <v>1985</v>
      </c>
      <c r="D16" s="260">
        <v>2</v>
      </c>
      <c r="E16" s="267">
        <v>7.9365079365079361E-3</v>
      </c>
      <c r="F16" s="258">
        <v>743870.5</v>
      </c>
      <c r="G16" s="258">
        <v>817919.5</v>
      </c>
      <c r="H16" s="258">
        <v>826467.5</v>
      </c>
      <c r="I16" s="258">
        <v>866788.5</v>
      </c>
      <c r="J16" s="259">
        <v>12.338143005013546</v>
      </c>
      <c r="K16" s="259">
        <v>7.4508084766896072</v>
      </c>
    </row>
    <row r="17" spans="1:11" x14ac:dyDescent="0.25">
      <c r="A17" s="15"/>
      <c r="C17" s="215" t="s">
        <v>2002</v>
      </c>
      <c r="D17" s="260">
        <v>1</v>
      </c>
      <c r="E17" s="267">
        <v>3.968253968253968E-3</v>
      </c>
      <c r="F17" s="258">
        <v>656696</v>
      </c>
      <c r="G17" s="258">
        <v>1193773</v>
      </c>
      <c r="H17" s="258">
        <v>828486</v>
      </c>
      <c r="I17" s="258">
        <v>1360821</v>
      </c>
      <c r="J17" s="259">
        <v>81.784722306820811</v>
      </c>
      <c r="K17" s="259">
        <v>64.253952390263677</v>
      </c>
    </row>
    <row r="18" spans="1:11" x14ac:dyDescent="0.25">
      <c r="A18" s="15"/>
      <c r="C18" s="129" t="s">
        <v>1402</v>
      </c>
      <c r="D18" s="260"/>
      <c r="E18" s="267"/>
      <c r="F18" s="258"/>
      <c r="G18" s="258"/>
      <c r="H18" s="260"/>
      <c r="I18" s="260"/>
      <c r="J18" s="259"/>
      <c r="K18" s="259"/>
    </row>
    <row r="19" spans="1:11" x14ac:dyDescent="0.25">
      <c r="A19" s="15"/>
      <c r="C19" s="215" t="s">
        <v>161</v>
      </c>
      <c r="D19" s="260">
        <v>2</v>
      </c>
      <c r="E19" s="267">
        <v>7.9365079365079361E-3</v>
      </c>
      <c r="F19" s="258">
        <v>18053741</v>
      </c>
      <c r="G19" s="258">
        <v>15849744</v>
      </c>
      <c r="H19" s="258">
        <v>20300817</v>
      </c>
      <c r="I19" s="258">
        <v>17175585</v>
      </c>
      <c r="J19" s="259">
        <v>43.453504607640795</v>
      </c>
      <c r="K19" s="259">
        <v>35.789205038567445</v>
      </c>
    </row>
    <row r="20" spans="1:11" x14ac:dyDescent="0.25">
      <c r="A20" s="15"/>
      <c r="C20" s="129" t="s">
        <v>126</v>
      </c>
      <c r="D20" s="260"/>
      <c r="E20" s="267"/>
      <c r="F20" s="258"/>
      <c r="G20" s="258"/>
      <c r="H20" s="260"/>
      <c r="I20" s="260"/>
      <c r="J20" s="259"/>
      <c r="K20" s="259"/>
    </row>
    <row r="21" spans="1:11" x14ac:dyDescent="0.25">
      <c r="A21" s="15"/>
      <c r="C21" s="215" t="s">
        <v>1938</v>
      </c>
      <c r="D21" s="260">
        <v>22</v>
      </c>
      <c r="E21" s="267">
        <v>8.7301587301587297E-2</v>
      </c>
      <c r="F21" s="258">
        <v>788426.72727272729</v>
      </c>
      <c r="G21" s="258">
        <v>779760.22727272729</v>
      </c>
      <c r="H21" s="258">
        <v>904973.45454545459</v>
      </c>
      <c r="I21" s="258">
        <v>891618.45454545459</v>
      </c>
      <c r="J21" s="259">
        <v>-1.3521524843760024</v>
      </c>
      <c r="K21" s="259">
        <v>-1.7742317198030775</v>
      </c>
    </row>
    <row r="22" spans="1:11" x14ac:dyDescent="0.25">
      <c r="A22" s="15"/>
      <c r="C22" s="129" t="s">
        <v>176</v>
      </c>
      <c r="D22" s="260"/>
      <c r="E22" s="267"/>
      <c r="F22" s="258"/>
      <c r="G22" s="258"/>
      <c r="H22" s="260"/>
      <c r="I22" s="260"/>
      <c r="J22" s="259"/>
      <c r="K22" s="259"/>
    </row>
    <row r="23" spans="1:11" x14ac:dyDescent="0.25">
      <c r="A23" s="15"/>
      <c r="C23" s="215" t="s">
        <v>1333</v>
      </c>
      <c r="D23" s="260">
        <v>2</v>
      </c>
      <c r="E23" s="267">
        <v>7.9365079365079361E-3</v>
      </c>
      <c r="F23" s="258">
        <v>890712.5</v>
      </c>
      <c r="G23" s="258">
        <v>778349.5</v>
      </c>
      <c r="H23" s="258">
        <v>932520.5</v>
      </c>
      <c r="I23" s="258">
        <v>816348</v>
      </c>
      <c r="J23" s="259">
        <v>-12.183055422117683</v>
      </c>
      <c r="K23" s="259">
        <v>-12.062219764131571</v>
      </c>
    </row>
    <row r="24" spans="1:11" x14ac:dyDescent="0.25">
      <c r="A24" s="15"/>
      <c r="C24" s="215" t="s">
        <v>1999</v>
      </c>
      <c r="D24" s="260">
        <v>1</v>
      </c>
      <c r="E24" s="267">
        <v>3.968253968253968E-3</v>
      </c>
      <c r="F24" s="258">
        <v>456688</v>
      </c>
      <c r="G24" s="258">
        <v>382586</v>
      </c>
      <c r="H24" s="258">
        <v>478746</v>
      </c>
      <c r="I24" s="258">
        <v>385585</v>
      </c>
      <c r="J24" s="259">
        <v>-16.225957327540907</v>
      </c>
      <c r="K24" s="259">
        <v>-19.459379295075053</v>
      </c>
    </row>
    <row r="25" spans="1:11" x14ac:dyDescent="0.25">
      <c r="A25" s="15"/>
      <c r="C25" s="129" t="s">
        <v>145</v>
      </c>
      <c r="D25" s="260"/>
      <c r="E25" s="267"/>
      <c r="F25" s="258"/>
      <c r="G25" s="258"/>
      <c r="H25" s="260"/>
      <c r="I25" s="260"/>
      <c r="J25" s="259"/>
      <c r="K25" s="259"/>
    </row>
    <row r="26" spans="1:11" x14ac:dyDescent="0.25">
      <c r="A26" s="15"/>
      <c r="C26" s="215" t="s">
        <v>145</v>
      </c>
      <c r="D26" s="260">
        <v>2</v>
      </c>
      <c r="E26" s="267">
        <v>7.9365079365079361E-3</v>
      </c>
      <c r="F26" s="258">
        <v>1815024</v>
      </c>
      <c r="G26" s="258">
        <v>1659621</v>
      </c>
      <c r="H26" s="258">
        <v>1822606.5</v>
      </c>
      <c r="I26" s="258">
        <v>1669782.5</v>
      </c>
      <c r="J26" s="259">
        <v>-9.6615515861709405</v>
      </c>
      <c r="K26" s="259">
        <v>-9.5413049920503976</v>
      </c>
    </row>
    <row r="27" spans="1:11" x14ac:dyDescent="0.25">
      <c r="A27" s="15"/>
      <c r="C27" s="129" t="s">
        <v>163</v>
      </c>
      <c r="D27" s="260"/>
      <c r="E27" s="267"/>
      <c r="F27" s="258"/>
      <c r="G27" s="258"/>
      <c r="H27" s="258"/>
      <c r="I27" s="258"/>
      <c r="J27" s="259"/>
      <c r="K27" s="259"/>
    </row>
    <row r="28" spans="1:11" x14ac:dyDescent="0.25">
      <c r="A28" s="15"/>
      <c r="C28" s="215" t="s">
        <v>1334</v>
      </c>
      <c r="D28" s="260">
        <v>1</v>
      </c>
      <c r="E28" s="267">
        <v>3.968253968253968E-3</v>
      </c>
      <c r="F28" s="258">
        <v>2514359</v>
      </c>
      <c r="G28" s="258">
        <v>3195658</v>
      </c>
      <c r="H28" s="258">
        <v>2616320</v>
      </c>
      <c r="I28" s="258">
        <v>3244309</v>
      </c>
      <c r="J28" s="259">
        <v>27.096329521758822</v>
      </c>
      <c r="K28" s="259">
        <v>24.002759601272004</v>
      </c>
    </row>
    <row r="29" spans="1:11" x14ac:dyDescent="0.25">
      <c r="A29" s="15"/>
      <c r="C29" s="215" t="s">
        <v>1975</v>
      </c>
      <c r="D29" s="260">
        <v>1</v>
      </c>
      <c r="E29" s="267">
        <v>3.968253968253968E-3</v>
      </c>
      <c r="F29" s="258">
        <v>761022</v>
      </c>
      <c r="G29" s="258">
        <v>1009350</v>
      </c>
      <c r="H29" s="258">
        <v>2120091</v>
      </c>
      <c r="I29" s="258">
        <v>1137896</v>
      </c>
      <c r="J29" s="259">
        <v>32.63085692660659</v>
      </c>
      <c r="K29" s="259">
        <v>-46.327964224177165</v>
      </c>
    </row>
    <row r="30" spans="1:11" x14ac:dyDescent="0.25">
      <c r="A30" s="15"/>
      <c r="C30" s="215" t="s">
        <v>2004</v>
      </c>
      <c r="D30" s="260">
        <v>1</v>
      </c>
      <c r="E30" s="267">
        <v>3.968253968253968E-3</v>
      </c>
      <c r="F30" s="260">
        <v>7411124</v>
      </c>
      <c r="G30" s="260">
        <v>8993393</v>
      </c>
      <c r="H30" s="260">
        <v>8847823</v>
      </c>
      <c r="I30" s="260">
        <v>9704766</v>
      </c>
      <c r="J30" s="259">
        <v>21.349919391444526</v>
      </c>
      <c r="K30" s="259">
        <v>9.6853542391162293</v>
      </c>
    </row>
    <row r="31" spans="1:11" x14ac:dyDescent="0.25">
      <c r="A31" s="15"/>
      <c r="C31" s="129" t="s">
        <v>1357</v>
      </c>
      <c r="D31" s="260"/>
      <c r="E31" s="267"/>
      <c r="F31" s="258"/>
      <c r="G31" s="258"/>
      <c r="H31" s="258"/>
      <c r="I31" s="258"/>
      <c r="J31" s="259"/>
      <c r="K31" s="259"/>
    </row>
    <row r="32" spans="1:11" x14ac:dyDescent="0.25">
      <c r="A32" s="15"/>
      <c r="C32" s="215" t="s">
        <v>1940</v>
      </c>
      <c r="D32" s="260">
        <v>1</v>
      </c>
      <c r="E32" s="267">
        <v>3.968253968253968E-3</v>
      </c>
      <c r="F32" s="258">
        <v>523101</v>
      </c>
      <c r="G32" s="258">
        <v>548784</v>
      </c>
      <c r="H32" s="258">
        <v>576875</v>
      </c>
      <c r="I32" s="258">
        <v>613769</v>
      </c>
      <c r="J32" s="259">
        <v>4.9097593007851215</v>
      </c>
      <c r="K32" s="259">
        <v>6.3954929577464847</v>
      </c>
    </row>
    <row r="33" spans="1:11" x14ac:dyDescent="0.25">
      <c r="A33" s="15"/>
      <c r="C33" s="215" t="s">
        <v>1949</v>
      </c>
      <c r="D33" s="260">
        <v>2</v>
      </c>
      <c r="E33" s="267">
        <v>7.9365079365079361E-3</v>
      </c>
      <c r="F33" s="258">
        <v>1689020.5</v>
      </c>
      <c r="G33" s="258">
        <v>1715484</v>
      </c>
      <c r="H33" s="258">
        <v>1813970.5</v>
      </c>
      <c r="I33" s="258">
        <v>1830014.5</v>
      </c>
      <c r="J33" s="259">
        <v>1.3460776585762613</v>
      </c>
      <c r="K33" s="259">
        <v>0.56238437943920161</v>
      </c>
    </row>
    <row r="34" spans="1:11" x14ac:dyDescent="0.25">
      <c r="A34" s="15"/>
      <c r="C34" s="129" t="s">
        <v>101</v>
      </c>
      <c r="D34" s="260"/>
      <c r="E34" s="267"/>
      <c r="F34" s="258"/>
      <c r="G34" s="258"/>
      <c r="H34" s="258"/>
      <c r="I34" s="258"/>
      <c r="J34" s="259"/>
      <c r="K34" s="259"/>
    </row>
    <row r="35" spans="1:11" ht="30" x14ac:dyDescent="0.25">
      <c r="A35" s="15"/>
      <c r="C35" s="223" t="s">
        <v>1939</v>
      </c>
      <c r="D35" s="260">
        <v>6</v>
      </c>
      <c r="E35" s="267">
        <v>2.3809523809523808E-2</v>
      </c>
      <c r="F35" s="258">
        <v>424403.83333333331</v>
      </c>
      <c r="G35" s="258">
        <v>461649.5</v>
      </c>
      <c r="H35" s="258">
        <v>527211.16666666663</v>
      </c>
      <c r="I35" s="258">
        <v>540816.83333333337</v>
      </c>
      <c r="J35" s="259">
        <v>13.390053811355026</v>
      </c>
      <c r="K35" s="259">
        <v>6.4905710845609406</v>
      </c>
    </row>
    <row r="36" spans="1:11" x14ac:dyDescent="0.25">
      <c r="A36" s="15"/>
      <c r="C36" s="215" t="s">
        <v>1944</v>
      </c>
      <c r="D36" s="260">
        <v>13</v>
      </c>
      <c r="E36" s="267">
        <v>5.1587301587301584E-2</v>
      </c>
      <c r="F36" s="258">
        <v>2480790.5384615385</v>
      </c>
      <c r="G36" s="258">
        <v>2792070</v>
      </c>
      <c r="H36" s="258">
        <v>2819185.153846154</v>
      </c>
      <c r="I36" s="258">
        <v>3107763.230769231</v>
      </c>
      <c r="J36" s="259">
        <v>14.560992748209227</v>
      </c>
      <c r="K36" s="259">
        <v>11.812587297539441</v>
      </c>
    </row>
    <row r="37" spans="1:11" ht="30" x14ac:dyDescent="0.25">
      <c r="A37" s="15"/>
      <c r="C37" s="223" t="s">
        <v>1951</v>
      </c>
      <c r="D37" s="260">
        <v>1</v>
      </c>
      <c r="E37" s="267">
        <v>3.968253968253968E-3</v>
      </c>
      <c r="F37" s="258">
        <v>7916223</v>
      </c>
      <c r="G37" s="258">
        <v>8096085</v>
      </c>
      <c r="H37" s="258">
        <v>9012119</v>
      </c>
      <c r="I37" s="258">
        <v>9060480</v>
      </c>
      <c r="J37" s="259">
        <v>2.2720683841271239</v>
      </c>
      <c r="K37" s="259">
        <v>0.53662185330665135</v>
      </c>
    </row>
    <row r="38" spans="1:11" x14ac:dyDescent="0.25">
      <c r="A38" s="15"/>
      <c r="C38" s="215" t="s">
        <v>1953</v>
      </c>
      <c r="D38" s="260">
        <v>5</v>
      </c>
      <c r="E38" s="267">
        <v>1.984126984126984E-2</v>
      </c>
      <c r="F38" s="258">
        <v>389485.4</v>
      </c>
      <c r="G38" s="258">
        <v>398504.2</v>
      </c>
      <c r="H38" s="258">
        <v>437853.2</v>
      </c>
      <c r="I38" s="258">
        <v>445800.2</v>
      </c>
      <c r="J38" s="259">
        <v>1.1552965561230883</v>
      </c>
      <c r="K38" s="259">
        <v>0.84995368429259666</v>
      </c>
    </row>
    <row r="39" spans="1:11" x14ac:dyDescent="0.25">
      <c r="A39" s="15"/>
      <c r="C39" s="215" t="s">
        <v>1335</v>
      </c>
      <c r="D39" s="260">
        <v>10</v>
      </c>
      <c r="E39" s="267">
        <v>3.968253968253968E-2</v>
      </c>
      <c r="F39" s="258">
        <v>740566.9</v>
      </c>
      <c r="G39" s="258">
        <v>882514.9</v>
      </c>
      <c r="H39" s="258">
        <v>1040769</v>
      </c>
      <c r="I39" s="258">
        <v>1164969</v>
      </c>
      <c r="J39" s="259">
        <v>21.962217632994587</v>
      </c>
      <c r="K39" s="259">
        <v>14.583396401930504</v>
      </c>
    </row>
    <row r="40" spans="1:11" ht="30" x14ac:dyDescent="0.25">
      <c r="A40" s="15"/>
      <c r="C40" s="129" t="s">
        <v>1586</v>
      </c>
      <c r="D40" s="260"/>
      <c r="E40" s="267"/>
      <c r="F40" s="258"/>
      <c r="G40" s="258"/>
      <c r="H40" s="258"/>
      <c r="I40" s="258"/>
      <c r="J40" s="259"/>
      <c r="K40" s="259"/>
    </row>
    <row r="41" spans="1:11" x14ac:dyDescent="0.25">
      <c r="A41" s="15"/>
      <c r="C41" s="215" t="s">
        <v>1337</v>
      </c>
      <c r="D41" s="260">
        <v>3</v>
      </c>
      <c r="E41" s="267">
        <v>1.1904761904761904E-2</v>
      </c>
      <c r="F41" s="258">
        <v>4533686</v>
      </c>
      <c r="G41" s="258">
        <v>3552127.3333333335</v>
      </c>
      <c r="H41" s="258">
        <v>4614007</v>
      </c>
      <c r="I41" s="258">
        <v>3612434</v>
      </c>
      <c r="J41" s="259">
        <v>-20.147093263973861</v>
      </c>
      <c r="K41" s="259">
        <v>-20.240098256145458</v>
      </c>
    </row>
    <row r="42" spans="1:11" x14ac:dyDescent="0.25">
      <c r="A42" s="15"/>
      <c r="C42" s="129" t="s">
        <v>1374</v>
      </c>
      <c r="D42" s="260"/>
      <c r="E42" s="267"/>
      <c r="F42" s="258"/>
      <c r="G42" s="258"/>
      <c r="H42" s="258"/>
      <c r="I42" s="258"/>
      <c r="J42" s="259"/>
      <c r="K42" s="259"/>
    </row>
    <row r="43" spans="1:11" x14ac:dyDescent="0.25">
      <c r="A43" s="15"/>
      <c r="C43" s="215" t="s">
        <v>1945</v>
      </c>
      <c r="D43" s="260">
        <v>2</v>
      </c>
      <c r="E43" s="267">
        <v>7.9365079365079361E-3</v>
      </c>
      <c r="F43" s="258">
        <v>985623</v>
      </c>
      <c r="G43" s="258">
        <v>911186</v>
      </c>
      <c r="H43" s="258">
        <v>1027324.5</v>
      </c>
      <c r="I43" s="258">
        <v>939279</v>
      </c>
      <c r="J43" s="259">
        <v>-8.2535457060940285</v>
      </c>
      <c r="K43" s="259">
        <v>-9.549477882558616</v>
      </c>
    </row>
    <row r="44" spans="1:11" x14ac:dyDescent="0.25">
      <c r="A44" s="15"/>
      <c r="C44" s="215" t="s">
        <v>1956</v>
      </c>
      <c r="D44" s="260">
        <v>3</v>
      </c>
      <c r="E44" s="267">
        <v>1.1904761904761904E-2</v>
      </c>
      <c r="F44" s="258">
        <v>798596</v>
      </c>
      <c r="G44" s="258">
        <v>958708.33333333337</v>
      </c>
      <c r="H44" s="258">
        <v>814626.33333333337</v>
      </c>
      <c r="I44" s="258">
        <v>976178</v>
      </c>
      <c r="J44" s="259">
        <v>43.555795315597827</v>
      </c>
      <c r="K44" s="259">
        <v>42.276026143413681</v>
      </c>
    </row>
    <row r="45" spans="1:11" x14ac:dyDescent="0.25">
      <c r="A45" s="15"/>
      <c r="C45" s="215" t="s">
        <v>1988</v>
      </c>
      <c r="D45" s="260">
        <v>4</v>
      </c>
      <c r="E45" s="267">
        <v>1.5873015873015872E-2</v>
      </c>
      <c r="F45" s="258">
        <v>2339473.75</v>
      </c>
      <c r="G45" s="258">
        <v>2400908.75</v>
      </c>
      <c r="H45" s="258">
        <v>2486781.5</v>
      </c>
      <c r="I45" s="258">
        <v>2518327.75</v>
      </c>
      <c r="J45" s="259">
        <v>6.9026692123985178</v>
      </c>
      <c r="K45" s="259">
        <v>5.4805466734177823</v>
      </c>
    </row>
    <row r="46" spans="1:11" x14ac:dyDescent="0.25">
      <c r="A46" s="15"/>
      <c r="C46" s="215" t="s">
        <v>1997</v>
      </c>
      <c r="D46" s="260">
        <v>1</v>
      </c>
      <c r="E46" s="267">
        <v>3.968253968253968E-3</v>
      </c>
      <c r="F46" s="258">
        <v>934600</v>
      </c>
      <c r="G46" s="258">
        <v>1140340</v>
      </c>
      <c r="H46" s="258">
        <v>957940</v>
      </c>
      <c r="I46" s="258">
        <v>1181745</v>
      </c>
      <c r="J46" s="259">
        <v>22.013695698694626</v>
      </c>
      <c r="K46" s="259">
        <v>23.363154268534569</v>
      </c>
    </row>
    <row r="47" spans="1:11" x14ac:dyDescent="0.25">
      <c r="A47" s="15"/>
      <c r="C47" s="215" t="s">
        <v>1981</v>
      </c>
      <c r="D47" s="260">
        <v>1</v>
      </c>
      <c r="E47" s="267">
        <v>3.968253968253968E-3</v>
      </c>
      <c r="F47" s="258">
        <v>362827</v>
      </c>
      <c r="G47" s="258">
        <v>455042</v>
      </c>
      <c r="H47" s="258">
        <v>383560</v>
      </c>
      <c r="I47" s="258">
        <v>498759</v>
      </c>
      <c r="J47" s="259">
        <v>25.415693980877929</v>
      </c>
      <c r="K47" s="259">
        <v>30.034153717801647</v>
      </c>
    </row>
    <row r="48" spans="1:11" ht="15" customHeight="1" x14ac:dyDescent="0.25">
      <c r="A48" s="15"/>
      <c r="C48" s="129" t="s">
        <v>155</v>
      </c>
      <c r="D48" s="260"/>
      <c r="E48" s="267"/>
      <c r="F48" s="258"/>
      <c r="G48" s="258"/>
      <c r="H48" s="258"/>
      <c r="I48" s="258"/>
      <c r="J48" s="259"/>
      <c r="K48" s="259"/>
    </row>
    <row r="49" spans="1:11" x14ac:dyDescent="0.25">
      <c r="A49" s="15"/>
      <c r="C49" s="215" t="s">
        <v>1950</v>
      </c>
      <c r="D49" s="260">
        <v>2</v>
      </c>
      <c r="E49" s="267">
        <v>7.9365079365079361E-3</v>
      </c>
      <c r="F49" s="258">
        <v>507473.5</v>
      </c>
      <c r="G49" s="258">
        <v>459972</v>
      </c>
      <c r="H49" s="258">
        <v>534630.5</v>
      </c>
      <c r="I49" s="258">
        <v>483350</v>
      </c>
      <c r="J49" s="259">
        <v>-9.3665603421248242</v>
      </c>
      <c r="K49" s="259">
        <v>-9.6024834450876391</v>
      </c>
    </row>
    <row r="50" spans="1:11" x14ac:dyDescent="0.25">
      <c r="A50" s="15"/>
      <c r="C50" s="215" t="s">
        <v>1336</v>
      </c>
      <c r="D50" s="260">
        <v>1</v>
      </c>
      <c r="E50" s="267">
        <v>3.968253968253968E-3</v>
      </c>
      <c r="F50" s="258">
        <v>1192563</v>
      </c>
      <c r="G50" s="258">
        <v>1386746</v>
      </c>
      <c r="H50" s="258">
        <v>1353214</v>
      </c>
      <c r="I50" s="258">
        <v>1525305</v>
      </c>
      <c r="J50" s="259">
        <v>16.282829502508456</v>
      </c>
      <c r="K50" s="259">
        <v>12.717205113160235</v>
      </c>
    </row>
    <row r="51" spans="1:11" x14ac:dyDescent="0.25">
      <c r="A51" s="15"/>
      <c r="C51" s="215" t="s">
        <v>1968</v>
      </c>
      <c r="D51" s="260">
        <v>1</v>
      </c>
      <c r="E51" s="267">
        <v>3.968253968253968E-3</v>
      </c>
      <c r="F51" s="258">
        <v>2384867</v>
      </c>
      <c r="G51" s="258">
        <v>2309302</v>
      </c>
      <c r="H51" s="258">
        <v>2436568</v>
      </c>
      <c r="I51" s="258">
        <v>2331089</v>
      </c>
      <c r="J51" s="259">
        <v>-3.1685205086908419</v>
      </c>
      <c r="K51" s="259">
        <v>-4.3289988212928954</v>
      </c>
    </row>
    <row r="52" spans="1:11" x14ac:dyDescent="0.25">
      <c r="A52" s="15"/>
      <c r="C52" s="215" t="s">
        <v>1971</v>
      </c>
      <c r="D52" s="260">
        <v>2</v>
      </c>
      <c r="E52" s="267">
        <v>7.9365079365079361E-3</v>
      </c>
      <c r="F52" s="258">
        <v>798939.5</v>
      </c>
      <c r="G52" s="258">
        <v>942936.5</v>
      </c>
      <c r="H52" s="258">
        <v>831979.5</v>
      </c>
      <c r="I52" s="258">
        <v>973492</v>
      </c>
      <c r="J52" s="259">
        <v>22.462999210199897</v>
      </c>
      <c r="K52" s="259">
        <v>21.937954871477004</v>
      </c>
    </row>
    <row r="53" spans="1:11" x14ac:dyDescent="0.25">
      <c r="A53" s="15"/>
      <c r="C53" s="215" t="s">
        <v>1986</v>
      </c>
      <c r="D53" s="260">
        <v>1</v>
      </c>
      <c r="E53" s="267">
        <v>3.968253968253968E-3</v>
      </c>
      <c r="F53" s="258">
        <v>1476360</v>
      </c>
      <c r="G53" s="258">
        <v>1871872</v>
      </c>
      <c r="H53" s="258">
        <v>2111386</v>
      </c>
      <c r="I53" s="258">
        <v>1889648</v>
      </c>
      <c r="J53" s="259">
        <v>26.789671895743595</v>
      </c>
      <c r="K53" s="259">
        <v>-10.502011474926897</v>
      </c>
    </row>
    <row r="54" spans="1:11" x14ac:dyDescent="0.25">
      <c r="A54" s="15"/>
      <c r="C54" s="129" t="s">
        <v>119</v>
      </c>
      <c r="D54" s="260"/>
      <c r="E54" s="267"/>
      <c r="F54" s="258"/>
      <c r="G54" s="258"/>
      <c r="H54" s="258"/>
      <c r="I54" s="258"/>
      <c r="J54" s="259"/>
      <c r="K54" s="259"/>
    </row>
    <row r="55" spans="1:11" x14ac:dyDescent="0.25">
      <c r="A55" s="15"/>
      <c r="C55" s="215" t="s">
        <v>1980</v>
      </c>
      <c r="D55" s="260">
        <v>1</v>
      </c>
      <c r="E55" s="267">
        <v>3.968253968253968E-3</v>
      </c>
      <c r="F55" s="258">
        <v>109971</v>
      </c>
      <c r="G55" s="258">
        <v>78287</v>
      </c>
      <c r="H55" s="258">
        <v>111098</v>
      </c>
      <c r="I55" s="258">
        <v>78287</v>
      </c>
      <c r="J55" s="259">
        <v>-28.811232052086456</v>
      </c>
      <c r="K55" s="259">
        <v>-29.533384939422845</v>
      </c>
    </row>
    <row r="56" spans="1:11" ht="30" x14ac:dyDescent="0.25">
      <c r="A56" s="15"/>
      <c r="C56" s="223" t="s">
        <v>1942</v>
      </c>
      <c r="D56" s="260">
        <v>5</v>
      </c>
      <c r="E56" s="267">
        <v>1.984126984126984E-2</v>
      </c>
      <c r="F56" s="258">
        <v>1275644.6000000001</v>
      </c>
      <c r="G56" s="258">
        <v>1126162.8</v>
      </c>
      <c r="H56" s="258">
        <v>1302248.6000000001</v>
      </c>
      <c r="I56" s="258">
        <v>1131050.3999999999</v>
      </c>
      <c r="J56" s="259">
        <v>-12.440834698148889</v>
      </c>
      <c r="K56" s="259">
        <v>-13.967690387835418</v>
      </c>
    </row>
    <row r="57" spans="1:11" x14ac:dyDescent="0.25">
      <c r="A57" s="15"/>
      <c r="C57" s="215" t="s">
        <v>1994</v>
      </c>
      <c r="D57" s="260">
        <v>3</v>
      </c>
      <c r="E57" s="267">
        <v>1.1904761904761904E-2</v>
      </c>
      <c r="F57" s="258">
        <v>1540776</v>
      </c>
      <c r="G57" s="258">
        <v>1522851</v>
      </c>
      <c r="H57" s="258">
        <v>1581470.3333333333</v>
      </c>
      <c r="I57" s="258">
        <v>1551640.6666666667</v>
      </c>
      <c r="J57" s="259">
        <v>-4.2063484761249956</v>
      </c>
      <c r="K57" s="259">
        <v>-5.5547976005691693</v>
      </c>
    </row>
    <row r="58" spans="1:11" x14ac:dyDescent="0.25">
      <c r="A58" s="15"/>
      <c r="C58" s="215" t="s">
        <v>1338</v>
      </c>
      <c r="D58" s="260">
        <v>7</v>
      </c>
      <c r="E58" s="267">
        <v>2.7777777777777776E-2</v>
      </c>
      <c r="F58" s="258">
        <v>4681193</v>
      </c>
      <c r="G58" s="258">
        <v>4485497.5714285718</v>
      </c>
      <c r="H58" s="258">
        <v>5012877.1428571427</v>
      </c>
      <c r="I58" s="258">
        <v>4674424.1428571427</v>
      </c>
      <c r="J58" s="259">
        <v>-2.9698181949129738</v>
      </c>
      <c r="K58" s="259">
        <v>-5.3300542169727478</v>
      </c>
    </row>
    <row r="59" spans="1:11" x14ac:dyDescent="0.25">
      <c r="A59" s="15"/>
      <c r="C59" s="215" t="s">
        <v>380</v>
      </c>
      <c r="D59" s="260">
        <v>1</v>
      </c>
      <c r="E59" s="267">
        <v>3.968253968253968E-3</v>
      </c>
      <c r="F59" s="258">
        <v>531327</v>
      </c>
      <c r="G59" s="258">
        <v>335950</v>
      </c>
      <c r="H59" s="258">
        <v>548430</v>
      </c>
      <c r="I59" s="258">
        <v>335950</v>
      </c>
      <c r="J59" s="259">
        <v>-36.771517351837943</v>
      </c>
      <c r="K59" s="259">
        <v>-38.743321845996761</v>
      </c>
    </row>
    <row r="60" spans="1:11" x14ac:dyDescent="0.25">
      <c r="A60" s="15"/>
      <c r="C60" s="215" t="s">
        <v>1974</v>
      </c>
      <c r="D60" s="260">
        <v>3</v>
      </c>
      <c r="E60" s="267">
        <v>1.1904761904761904E-2</v>
      </c>
      <c r="F60" s="258">
        <v>1085946.3333333333</v>
      </c>
      <c r="G60" s="258">
        <v>1193376.6666666667</v>
      </c>
      <c r="H60" s="258">
        <v>1099737</v>
      </c>
      <c r="I60" s="258">
        <v>1204755</v>
      </c>
      <c r="J60" s="259">
        <v>7.7740340868301878</v>
      </c>
      <c r="K60" s="259">
        <v>7.4251816540455016</v>
      </c>
    </row>
    <row r="61" spans="1:11" x14ac:dyDescent="0.25">
      <c r="A61" s="15"/>
      <c r="C61" s="129" t="s">
        <v>151</v>
      </c>
      <c r="D61" s="260"/>
      <c r="E61" s="267"/>
      <c r="F61" s="258"/>
      <c r="G61" s="258"/>
      <c r="H61" s="258"/>
      <c r="I61" s="258"/>
      <c r="J61" s="259"/>
      <c r="K61" s="259"/>
    </row>
    <row r="62" spans="1:11" ht="30" x14ac:dyDescent="0.25">
      <c r="A62" s="15"/>
      <c r="C62" s="223" t="s">
        <v>1952</v>
      </c>
      <c r="D62" s="260">
        <v>7</v>
      </c>
      <c r="E62" s="267">
        <v>2.7777777777777776E-2</v>
      </c>
      <c r="F62" s="258">
        <v>1108177.4285714286</v>
      </c>
      <c r="G62" s="258">
        <v>1004570.2857142857</v>
      </c>
      <c r="H62" s="258">
        <v>1169987.7142857143</v>
      </c>
      <c r="I62" s="258">
        <v>1027803</v>
      </c>
      <c r="J62" s="259">
        <v>-5.441449159091504</v>
      </c>
      <c r="K62" s="259">
        <v>-11.976852086032318</v>
      </c>
    </row>
    <row r="63" spans="1:11" x14ac:dyDescent="0.25">
      <c r="A63" s="15"/>
      <c r="C63" s="215" t="s">
        <v>1991</v>
      </c>
      <c r="D63" s="260">
        <v>1</v>
      </c>
      <c r="E63" s="267">
        <v>3.968253968253968E-3</v>
      </c>
      <c r="F63" s="258">
        <v>196763</v>
      </c>
      <c r="G63" s="258">
        <v>193957</v>
      </c>
      <c r="H63" s="258">
        <v>209365</v>
      </c>
      <c r="I63" s="258">
        <v>203916</v>
      </c>
      <c r="J63" s="259">
        <v>-1.4260811229753534</v>
      </c>
      <c r="K63" s="259">
        <v>-2.6026317674874067</v>
      </c>
    </row>
    <row r="64" spans="1:11" x14ac:dyDescent="0.25">
      <c r="A64" s="15"/>
      <c r="C64" s="129" t="s">
        <v>405</v>
      </c>
      <c r="D64" s="260"/>
      <c r="E64" s="267"/>
      <c r="F64" s="258"/>
      <c r="G64" s="258"/>
      <c r="H64" s="258"/>
      <c r="I64" s="258"/>
      <c r="J64" s="259"/>
      <c r="K64" s="259"/>
    </row>
    <row r="65" spans="1:11" ht="30" x14ac:dyDescent="0.25">
      <c r="A65" s="15"/>
      <c r="C65" s="223" t="s">
        <v>1947</v>
      </c>
      <c r="D65" s="260">
        <v>2</v>
      </c>
      <c r="E65" s="267">
        <v>7.9365079365079361E-3</v>
      </c>
      <c r="F65" s="258">
        <v>5545680</v>
      </c>
      <c r="G65" s="258">
        <v>5450117</v>
      </c>
      <c r="H65" s="258">
        <v>5794158</v>
      </c>
      <c r="I65" s="258">
        <v>5637349</v>
      </c>
      <c r="J65" s="259">
        <v>-4.1876898499784208</v>
      </c>
      <c r="K65" s="259">
        <v>-5.0889669872270451</v>
      </c>
    </row>
    <row r="66" spans="1:11" x14ac:dyDescent="0.25">
      <c r="A66" s="15"/>
      <c r="C66" s="215" t="s">
        <v>1958</v>
      </c>
      <c r="D66" s="260">
        <v>4</v>
      </c>
      <c r="E66" s="267">
        <v>1.5873015873015872E-2</v>
      </c>
      <c r="F66" s="258">
        <v>2598826.75</v>
      </c>
      <c r="G66" s="258">
        <v>3103558.25</v>
      </c>
      <c r="H66" s="258">
        <v>2742425.75</v>
      </c>
      <c r="I66" s="258">
        <v>3258969</v>
      </c>
      <c r="J66" s="259">
        <v>19.029122325611347</v>
      </c>
      <c r="K66" s="259">
        <v>17.636176046590041</v>
      </c>
    </row>
    <row r="67" spans="1:11" x14ac:dyDescent="0.25">
      <c r="A67" s="15"/>
      <c r="C67" s="129" t="s">
        <v>401</v>
      </c>
      <c r="D67" s="260"/>
      <c r="E67" s="267"/>
      <c r="F67" s="258"/>
      <c r="G67" s="258"/>
      <c r="H67" s="258"/>
      <c r="I67" s="258"/>
      <c r="J67" s="259"/>
      <c r="K67" s="259"/>
    </row>
    <row r="68" spans="1:11" x14ac:dyDescent="0.25">
      <c r="A68" s="15"/>
      <c r="C68" s="215" t="s">
        <v>1967</v>
      </c>
      <c r="D68" s="260">
        <v>1</v>
      </c>
      <c r="E68" s="267">
        <v>3.968253968253968E-3</v>
      </c>
      <c r="F68" s="258">
        <v>1015727</v>
      </c>
      <c r="G68" s="258">
        <v>949376</v>
      </c>
      <c r="H68" s="258">
        <v>1095871</v>
      </c>
      <c r="I68" s="258">
        <v>1024050</v>
      </c>
      <c r="J68" s="259">
        <v>-6.5323654879706812</v>
      </c>
      <c r="K68" s="259">
        <v>-6.5537823338695844</v>
      </c>
    </row>
    <row r="69" spans="1:11" x14ac:dyDescent="0.25">
      <c r="A69" s="15"/>
      <c r="C69" s="215" t="s">
        <v>1943</v>
      </c>
      <c r="D69" s="260">
        <v>16</v>
      </c>
      <c r="E69" s="267">
        <v>6.3492063492063489E-2</v>
      </c>
      <c r="F69" s="258">
        <v>831451.9375</v>
      </c>
      <c r="G69" s="258">
        <v>797362.1875</v>
      </c>
      <c r="H69" s="258">
        <v>899711.125</v>
      </c>
      <c r="I69" s="258">
        <v>839411.375</v>
      </c>
      <c r="J69" s="259">
        <v>-3.0875929509801203</v>
      </c>
      <c r="K69" s="259">
        <v>-5.3040944020734626</v>
      </c>
    </row>
    <row r="70" spans="1:11" x14ac:dyDescent="0.25">
      <c r="A70" s="15"/>
      <c r="C70" s="215" t="s">
        <v>2003</v>
      </c>
      <c r="D70" s="260">
        <v>1</v>
      </c>
      <c r="E70" s="267">
        <v>3.968253968253968E-3</v>
      </c>
      <c r="F70" s="260">
        <v>585916</v>
      </c>
      <c r="G70" s="260">
        <v>641882</v>
      </c>
      <c r="H70" s="260">
        <v>604925</v>
      </c>
      <c r="I70" s="260">
        <v>657995</v>
      </c>
      <c r="J70" s="259">
        <v>9.551881157025921</v>
      </c>
      <c r="K70" s="259">
        <v>8.7729883869901215</v>
      </c>
    </row>
    <row r="71" spans="1:11" ht="30" x14ac:dyDescent="0.25">
      <c r="A71" s="15"/>
      <c r="C71" s="129" t="s">
        <v>138</v>
      </c>
      <c r="D71" s="260"/>
      <c r="E71" s="267"/>
      <c r="F71" s="258"/>
      <c r="G71" s="258"/>
      <c r="H71" s="258"/>
      <c r="I71" s="258"/>
      <c r="J71" s="259"/>
      <c r="K71" s="259"/>
    </row>
    <row r="72" spans="1:11" ht="45" x14ac:dyDescent="0.25">
      <c r="A72" s="15"/>
      <c r="C72" s="223" t="s">
        <v>1990</v>
      </c>
      <c r="D72" s="260">
        <v>1</v>
      </c>
      <c r="E72" s="267">
        <v>3.968253968253968E-3</v>
      </c>
      <c r="F72" s="258">
        <v>3214695</v>
      </c>
      <c r="G72" s="258">
        <v>2936987</v>
      </c>
      <c r="H72" s="258">
        <v>3451823</v>
      </c>
      <c r="I72" s="258">
        <v>3132932</v>
      </c>
      <c r="J72" s="259">
        <v>-8.6387044494112164</v>
      </c>
      <c r="K72" s="259">
        <v>-9.2383358011114751</v>
      </c>
    </row>
    <row r="73" spans="1:11" x14ac:dyDescent="0.25">
      <c r="A73" s="15"/>
      <c r="C73" s="215" t="s">
        <v>1969</v>
      </c>
      <c r="D73" s="260">
        <v>2</v>
      </c>
      <c r="E73" s="267">
        <v>7.9365079365079361E-3</v>
      </c>
      <c r="F73" s="258">
        <v>1835082.5</v>
      </c>
      <c r="G73" s="258">
        <v>1823209</v>
      </c>
      <c r="H73" s="258">
        <v>1914068.5</v>
      </c>
      <c r="I73" s="258">
        <v>1891958.5</v>
      </c>
      <c r="J73" s="259">
        <v>-2.8029832050821213</v>
      </c>
      <c r="K73" s="259">
        <v>-3.2344009746461406</v>
      </c>
    </row>
    <row r="74" spans="1:11" ht="30" x14ac:dyDescent="0.25">
      <c r="A74" s="15"/>
      <c r="C74" s="223" t="s">
        <v>1340</v>
      </c>
      <c r="D74" s="260">
        <v>5</v>
      </c>
      <c r="E74" s="267">
        <v>1.984126984126984E-2</v>
      </c>
      <c r="F74" s="258">
        <v>987736.6</v>
      </c>
      <c r="G74" s="258">
        <v>1133466.3999999999</v>
      </c>
      <c r="H74" s="258">
        <v>1015685.6</v>
      </c>
      <c r="I74" s="258">
        <v>1162609.3999999999</v>
      </c>
      <c r="J74" s="259">
        <v>17.763202593732096</v>
      </c>
      <c r="K74" s="259">
        <v>17.096749542663673</v>
      </c>
    </row>
    <row r="75" spans="1:11" x14ac:dyDescent="0.25">
      <c r="A75" s="15"/>
      <c r="C75" s="129" t="s">
        <v>153</v>
      </c>
      <c r="D75" s="260"/>
      <c r="E75" s="267"/>
      <c r="F75" s="258"/>
      <c r="G75" s="258"/>
      <c r="H75" s="258"/>
      <c r="I75" s="258"/>
      <c r="J75" s="259"/>
      <c r="K75" s="259"/>
    </row>
    <row r="76" spans="1:11" x14ac:dyDescent="0.25">
      <c r="A76" s="15"/>
      <c r="C76" s="215" t="s">
        <v>1940</v>
      </c>
      <c r="D76" s="260">
        <v>2</v>
      </c>
      <c r="E76" s="267">
        <v>7.9365079365079361E-3</v>
      </c>
      <c r="F76" s="258">
        <v>231513.5</v>
      </c>
      <c r="G76" s="258">
        <v>238125</v>
      </c>
      <c r="H76" s="258">
        <v>254105.5</v>
      </c>
      <c r="I76" s="258">
        <v>255361.5</v>
      </c>
      <c r="J76" s="259">
        <v>4.0403813250319551</v>
      </c>
      <c r="K76" s="259">
        <v>1.7809530453795679</v>
      </c>
    </row>
    <row r="77" spans="1:11" x14ac:dyDescent="0.25">
      <c r="A77" s="15"/>
      <c r="C77" s="215" t="s">
        <v>1972</v>
      </c>
      <c r="D77" s="260">
        <v>1</v>
      </c>
      <c r="E77" s="267">
        <v>3.968253968253968E-3</v>
      </c>
      <c r="F77" s="258">
        <v>706507</v>
      </c>
      <c r="G77" s="258">
        <v>644181</v>
      </c>
      <c r="H77" s="258">
        <v>706507</v>
      </c>
      <c r="I77" s="258">
        <v>644181</v>
      </c>
      <c r="J77" s="259">
        <v>-8.8217101882925419</v>
      </c>
      <c r="K77" s="259">
        <v>-8.8217101882925419</v>
      </c>
    </row>
    <row r="78" spans="1:11" x14ac:dyDescent="0.25">
      <c r="A78" s="15"/>
      <c r="C78" s="215" t="s">
        <v>1341</v>
      </c>
      <c r="D78" s="260">
        <v>3</v>
      </c>
      <c r="E78" s="267">
        <v>1.1904761904761904E-2</v>
      </c>
      <c r="F78" s="258">
        <v>813204.66666666663</v>
      </c>
      <c r="G78" s="258">
        <v>938385.66666666663</v>
      </c>
      <c r="H78" s="258">
        <v>867109.33333333337</v>
      </c>
      <c r="I78" s="258">
        <v>999457.33333333337</v>
      </c>
      <c r="J78" s="259">
        <v>20.957711588943766</v>
      </c>
      <c r="K78" s="259">
        <v>21.858693602524529</v>
      </c>
    </row>
    <row r="79" spans="1:11" ht="30" x14ac:dyDescent="0.25">
      <c r="A79" s="15"/>
      <c r="C79" s="129" t="s">
        <v>124</v>
      </c>
      <c r="D79" s="260"/>
      <c r="E79" s="267"/>
      <c r="F79" s="258"/>
      <c r="G79" s="258"/>
      <c r="H79" s="258"/>
      <c r="I79" s="258"/>
      <c r="J79" s="259"/>
      <c r="K79" s="259"/>
    </row>
    <row r="80" spans="1:11" ht="30" x14ac:dyDescent="0.25">
      <c r="A80" s="15"/>
      <c r="C80" s="223" t="s">
        <v>1339</v>
      </c>
      <c r="D80" s="260">
        <v>2</v>
      </c>
      <c r="E80" s="267">
        <v>7.9365079365079361E-3</v>
      </c>
      <c r="F80" s="258">
        <v>1008581.5</v>
      </c>
      <c r="G80" s="258">
        <v>1839054.5</v>
      </c>
      <c r="H80" s="258">
        <v>1055775.5</v>
      </c>
      <c r="I80" s="258">
        <v>1884825.5</v>
      </c>
      <c r="J80" s="259">
        <v>77.59025809890646</v>
      </c>
      <c r="K80" s="259">
        <v>73.91867321271576</v>
      </c>
    </row>
    <row r="81" spans="1:11" ht="45" x14ac:dyDescent="0.25">
      <c r="A81" s="15"/>
      <c r="C81" s="223" t="s">
        <v>1990</v>
      </c>
      <c r="D81" s="260">
        <v>1</v>
      </c>
      <c r="E81" s="267">
        <v>3.968253968253968E-3</v>
      </c>
      <c r="F81" s="258">
        <v>5628199</v>
      </c>
      <c r="G81" s="258">
        <v>6484342</v>
      </c>
      <c r="H81" s="258">
        <v>5784841</v>
      </c>
      <c r="I81" s="258">
        <v>6627809</v>
      </c>
      <c r="J81" s="259">
        <v>15.211668954846825</v>
      </c>
      <c r="K81" s="259">
        <v>14.572016758974016</v>
      </c>
    </row>
    <row r="82" spans="1:11" x14ac:dyDescent="0.25">
      <c r="A82" s="15"/>
      <c r="C82" s="215" t="s">
        <v>1996</v>
      </c>
      <c r="D82" s="260">
        <v>2</v>
      </c>
      <c r="E82" s="267">
        <v>7.9365079365079361E-3</v>
      </c>
      <c r="F82" s="258">
        <v>594304.5</v>
      </c>
      <c r="G82" s="258">
        <v>507756.5</v>
      </c>
      <c r="H82" s="258">
        <v>610424</v>
      </c>
      <c r="I82" s="258">
        <v>517636</v>
      </c>
      <c r="J82" s="259">
        <v>-12.262260318830892</v>
      </c>
      <c r="K82" s="259">
        <v>-12.843477301355721</v>
      </c>
    </row>
    <row r="83" spans="1:11" x14ac:dyDescent="0.25">
      <c r="A83" s="15"/>
      <c r="C83" s="215" t="s">
        <v>1976</v>
      </c>
      <c r="D83" s="260">
        <v>6</v>
      </c>
      <c r="E83" s="267">
        <v>2.3809523809523808E-2</v>
      </c>
      <c r="F83" s="258">
        <v>2231568.8333333335</v>
      </c>
      <c r="G83" s="258">
        <v>2021397.3333333333</v>
      </c>
      <c r="H83" s="258">
        <v>2355823.5</v>
      </c>
      <c r="I83" s="258">
        <v>2085554.1666666667</v>
      </c>
      <c r="J83" s="259">
        <v>-9.6215359830381129</v>
      </c>
      <c r="K83" s="259">
        <v>-11.672624950302415</v>
      </c>
    </row>
    <row r="84" spans="1:11" x14ac:dyDescent="0.25">
      <c r="A84" s="15"/>
      <c r="C84" s="129" t="s">
        <v>149</v>
      </c>
      <c r="D84" s="260"/>
      <c r="E84" s="267"/>
      <c r="F84" s="258"/>
      <c r="G84" s="258"/>
      <c r="H84" s="258"/>
      <c r="I84" s="258"/>
      <c r="J84" s="259"/>
      <c r="K84" s="259"/>
    </row>
    <row r="85" spans="1:11" x14ac:dyDescent="0.25">
      <c r="A85" s="15"/>
      <c r="C85" s="215" t="s">
        <v>1957</v>
      </c>
      <c r="D85" s="260">
        <v>1</v>
      </c>
      <c r="E85" s="267">
        <v>3.968253968253968E-3</v>
      </c>
      <c r="F85" s="258">
        <v>1082683</v>
      </c>
      <c r="G85" s="258">
        <v>851971</v>
      </c>
      <c r="H85" s="258">
        <v>1087561</v>
      </c>
      <c r="I85" s="258">
        <v>856498</v>
      </c>
      <c r="J85" s="259">
        <v>-21.309284435056242</v>
      </c>
      <c r="K85" s="259">
        <v>-21.245980685221333</v>
      </c>
    </row>
    <row r="86" spans="1:11" x14ac:dyDescent="0.25">
      <c r="A86" s="15"/>
      <c r="C86" s="215" t="s">
        <v>1342</v>
      </c>
      <c r="D86" s="260">
        <v>1</v>
      </c>
      <c r="E86" s="267">
        <v>3.968253968253968E-3</v>
      </c>
      <c r="F86" s="258">
        <v>3448016</v>
      </c>
      <c r="G86" s="258">
        <v>4418518</v>
      </c>
      <c r="H86" s="258">
        <v>3819804</v>
      </c>
      <c r="I86" s="258">
        <v>4615164</v>
      </c>
      <c r="J86" s="259">
        <v>28.146679133739518</v>
      </c>
      <c r="K86" s="259">
        <v>20.822010762855903</v>
      </c>
    </row>
    <row r="87" spans="1:11" x14ac:dyDescent="0.25">
      <c r="A87" s="15"/>
      <c r="C87" s="215" t="s">
        <v>2000</v>
      </c>
      <c r="D87" s="260">
        <v>1</v>
      </c>
      <c r="E87" s="267">
        <v>3.968253968253968E-3</v>
      </c>
      <c r="F87" s="258">
        <v>1640393</v>
      </c>
      <c r="G87" s="258">
        <v>1899828</v>
      </c>
      <c r="H87" s="258">
        <v>1899848</v>
      </c>
      <c r="I87" s="258">
        <v>1899881</v>
      </c>
      <c r="J87" s="259">
        <v>15.815417403024767</v>
      </c>
      <c r="K87" s="259">
        <v>1.7369810637379857E-3</v>
      </c>
    </row>
    <row r="88" spans="1:11" ht="30" x14ac:dyDescent="0.25">
      <c r="A88" s="15"/>
      <c r="C88" s="129" t="s">
        <v>148</v>
      </c>
      <c r="D88" s="260"/>
      <c r="E88" s="267"/>
      <c r="F88" s="258"/>
      <c r="G88" s="258"/>
      <c r="H88" s="258"/>
      <c r="I88" s="258"/>
      <c r="J88" s="259"/>
      <c r="K88" s="259"/>
    </row>
    <row r="89" spans="1:11" x14ac:dyDescent="0.25">
      <c r="A89" s="15"/>
      <c r="C89" s="215" t="s">
        <v>1962</v>
      </c>
      <c r="D89" s="260">
        <v>1</v>
      </c>
      <c r="E89" s="267">
        <v>3.968253968253968E-3</v>
      </c>
      <c r="F89" s="258">
        <v>722909</v>
      </c>
      <c r="G89" s="258">
        <v>1093771</v>
      </c>
      <c r="H89" s="258">
        <v>724606</v>
      </c>
      <c r="I89" s="258">
        <v>1093819</v>
      </c>
      <c r="J89" s="259">
        <v>51.301339449363617</v>
      </c>
      <c r="K89" s="259">
        <v>50.953621692340391</v>
      </c>
    </row>
    <row r="90" spans="1:11" x14ac:dyDescent="0.25">
      <c r="A90" s="15"/>
      <c r="C90" s="129" t="s">
        <v>108</v>
      </c>
      <c r="D90" s="260"/>
      <c r="E90" s="267"/>
      <c r="F90" s="258"/>
      <c r="G90" s="258"/>
      <c r="H90" s="258"/>
      <c r="I90" s="258"/>
      <c r="J90" s="259"/>
      <c r="K90" s="259"/>
    </row>
    <row r="91" spans="1:11" x14ac:dyDescent="0.25">
      <c r="A91" s="15"/>
      <c r="C91" s="215" t="s">
        <v>1963</v>
      </c>
      <c r="D91" s="260">
        <v>7</v>
      </c>
      <c r="E91" s="267">
        <v>2.7777777777777776E-2</v>
      </c>
      <c r="F91" s="258">
        <v>1143630</v>
      </c>
      <c r="G91" s="258">
        <v>1183641.7142857143</v>
      </c>
      <c r="H91" s="258">
        <v>1205473.142857143</v>
      </c>
      <c r="I91" s="258">
        <v>1188687.5714285714</v>
      </c>
      <c r="J91" s="259">
        <v>1.3024944635995048</v>
      </c>
      <c r="K91" s="259">
        <v>-0.12509029919830436</v>
      </c>
    </row>
    <row r="92" spans="1:11" x14ac:dyDescent="0.25">
      <c r="A92" s="15"/>
      <c r="C92" s="215" t="s">
        <v>1987</v>
      </c>
      <c r="D92" s="260">
        <v>8</v>
      </c>
      <c r="E92" s="267">
        <v>3.1746031746031744E-2</v>
      </c>
      <c r="F92" s="258">
        <v>2255985.625</v>
      </c>
      <c r="G92" s="258">
        <v>2013089.625</v>
      </c>
      <c r="H92" s="258">
        <v>2304314.875</v>
      </c>
      <c r="I92" s="258">
        <v>2026565.375</v>
      </c>
      <c r="J92" s="259">
        <v>-10.690930623705311</v>
      </c>
      <c r="K92" s="259">
        <v>-11.888610559989797</v>
      </c>
    </row>
    <row r="93" spans="1:11" x14ac:dyDescent="0.25">
      <c r="A93" s="15"/>
      <c r="C93" s="215" t="s">
        <v>1998</v>
      </c>
      <c r="D93" s="260">
        <v>1</v>
      </c>
      <c r="E93" s="267">
        <v>3.968253968253968E-3</v>
      </c>
      <c r="F93" s="258">
        <v>2151553</v>
      </c>
      <c r="G93" s="258">
        <v>2112972</v>
      </c>
      <c r="H93" s="258">
        <v>2220414</v>
      </c>
      <c r="I93" s="258">
        <v>2161271</v>
      </c>
      <c r="J93" s="259">
        <v>-1.7931698638146476</v>
      </c>
      <c r="K93" s="259">
        <v>-2.6636023732511172</v>
      </c>
    </row>
    <row r="94" spans="1:11" ht="30" x14ac:dyDescent="0.25">
      <c r="A94" s="15"/>
      <c r="C94" s="223" t="s">
        <v>1982</v>
      </c>
      <c r="D94" s="260">
        <v>1</v>
      </c>
      <c r="E94" s="267">
        <v>3.968253968253968E-3</v>
      </c>
      <c r="F94" s="258">
        <v>72573</v>
      </c>
      <c r="G94" s="258">
        <v>68617</v>
      </c>
      <c r="H94" s="258">
        <v>78311</v>
      </c>
      <c r="I94" s="258">
        <v>72980</v>
      </c>
      <c r="J94" s="259">
        <v>-5.4510630675320026</v>
      </c>
      <c r="K94" s="259">
        <v>-6.8074727688319676</v>
      </c>
    </row>
    <row r="95" spans="1:11" x14ac:dyDescent="0.25">
      <c r="A95" s="16"/>
      <c r="C95" s="215" t="s">
        <v>1973</v>
      </c>
      <c r="D95" s="260">
        <v>1</v>
      </c>
      <c r="E95" s="267">
        <v>3.968253968253968E-3</v>
      </c>
      <c r="F95" s="258">
        <v>711130</v>
      </c>
      <c r="G95" s="258">
        <v>619165</v>
      </c>
      <c r="H95" s="258">
        <v>711130</v>
      </c>
      <c r="I95" s="258">
        <v>619165</v>
      </c>
      <c r="J95" s="259">
        <v>-12.932234612518101</v>
      </c>
      <c r="K95" s="259">
        <v>-12.932234612518101</v>
      </c>
    </row>
    <row r="96" spans="1:11" x14ac:dyDescent="0.25">
      <c r="A96" s="16"/>
      <c r="C96" s="215" t="s">
        <v>1946</v>
      </c>
      <c r="D96" s="260">
        <v>2</v>
      </c>
      <c r="E96" s="267">
        <v>7.9365079365079361E-3</v>
      </c>
      <c r="F96" s="258">
        <v>1536600</v>
      </c>
      <c r="G96" s="258">
        <v>1450997</v>
      </c>
      <c r="H96" s="258">
        <v>1540850</v>
      </c>
      <c r="I96" s="258">
        <v>1451747</v>
      </c>
      <c r="J96" s="259">
        <v>-5.3040832060606222</v>
      </c>
      <c r="K96" s="259">
        <v>-8.3219889310436059</v>
      </c>
    </row>
    <row r="97" spans="1:11" x14ac:dyDescent="0.25">
      <c r="A97" s="16"/>
      <c r="C97" s="215" t="s">
        <v>1966</v>
      </c>
      <c r="D97" s="260">
        <v>3</v>
      </c>
      <c r="E97" s="267">
        <v>1.1904761904761904E-2</v>
      </c>
      <c r="F97" s="258">
        <v>10701985.333333334</v>
      </c>
      <c r="G97" s="258">
        <v>10899513.333333334</v>
      </c>
      <c r="H97" s="258">
        <v>14173412.333333334</v>
      </c>
      <c r="I97" s="258">
        <v>15258173</v>
      </c>
      <c r="J97" s="259">
        <v>4.0436176826581258</v>
      </c>
      <c r="K97" s="259">
        <v>5.8993936076558713</v>
      </c>
    </row>
    <row r="98" spans="1:11" x14ac:dyDescent="0.25">
      <c r="A98" s="16"/>
      <c r="C98" s="215" t="s">
        <v>1948</v>
      </c>
      <c r="D98" s="260">
        <v>13</v>
      </c>
      <c r="E98" s="267">
        <v>5.1587301587301584E-2</v>
      </c>
      <c r="F98" s="258">
        <v>928448</v>
      </c>
      <c r="G98" s="258">
        <v>854658.92307692312</v>
      </c>
      <c r="H98" s="258">
        <v>947634.23076923075</v>
      </c>
      <c r="I98" s="258">
        <v>864013.69230769225</v>
      </c>
      <c r="J98" s="259">
        <v>-0.65663057346499365</v>
      </c>
      <c r="K98" s="259">
        <v>-2.8632008786941228</v>
      </c>
    </row>
    <row r="99" spans="1:11" x14ac:dyDescent="0.25">
      <c r="A99" s="16"/>
      <c r="C99" s="129" t="s">
        <v>403</v>
      </c>
      <c r="D99" s="260"/>
      <c r="E99" s="267"/>
      <c r="F99" s="258"/>
      <c r="G99" s="258"/>
      <c r="H99" s="258"/>
      <c r="I99" s="258"/>
      <c r="J99" s="259"/>
      <c r="K99" s="259"/>
    </row>
    <row r="100" spans="1:11" ht="30" x14ac:dyDescent="0.25">
      <c r="A100" s="16"/>
      <c r="C100" s="223" t="s">
        <v>1964</v>
      </c>
      <c r="D100" s="260">
        <v>2</v>
      </c>
      <c r="E100" s="267">
        <v>7.9365079365079361E-3</v>
      </c>
      <c r="F100" s="258">
        <v>1023040.5</v>
      </c>
      <c r="G100" s="258">
        <v>973862.5</v>
      </c>
      <c r="H100" s="258">
        <v>1525331.5</v>
      </c>
      <c r="I100" s="258">
        <v>1485420.5</v>
      </c>
      <c r="J100" s="259">
        <v>-4.4029468555604687</v>
      </c>
      <c r="K100" s="259">
        <v>-3.1309840851151463</v>
      </c>
    </row>
    <row r="101" spans="1:11" x14ac:dyDescent="0.25">
      <c r="A101" s="16"/>
      <c r="C101" s="215" t="s">
        <v>1343</v>
      </c>
      <c r="D101" s="260">
        <v>1</v>
      </c>
      <c r="E101" s="267">
        <v>3.968253968253968E-3</v>
      </c>
      <c r="F101" s="260">
        <v>606054</v>
      </c>
      <c r="G101" s="260">
        <v>563167</v>
      </c>
      <c r="H101" s="260">
        <v>687206</v>
      </c>
      <c r="I101" s="260">
        <v>569560</v>
      </c>
      <c r="J101" s="259">
        <v>-7.0764321331102558</v>
      </c>
      <c r="K101" s="259">
        <v>-17.119466360887415</v>
      </c>
    </row>
    <row r="102" spans="1:11" x14ac:dyDescent="0.25">
      <c r="A102" s="16"/>
      <c r="C102" s="129" t="s">
        <v>1654</v>
      </c>
      <c r="D102" s="260"/>
      <c r="E102" s="267"/>
      <c r="F102" s="258"/>
      <c r="G102" s="258"/>
      <c r="H102" s="258"/>
      <c r="I102" s="258"/>
      <c r="J102" s="259"/>
      <c r="K102" s="259"/>
    </row>
    <row r="103" spans="1:11" x14ac:dyDescent="0.25">
      <c r="A103" s="16"/>
      <c r="C103" s="215" t="s">
        <v>1654</v>
      </c>
      <c r="D103" s="260">
        <v>1</v>
      </c>
      <c r="E103" s="267">
        <v>3.968253968253968E-3</v>
      </c>
      <c r="F103" s="258">
        <v>855379</v>
      </c>
      <c r="G103" s="258">
        <v>891529</v>
      </c>
      <c r="H103" s="258">
        <v>891209</v>
      </c>
      <c r="I103" s="258">
        <v>922408</v>
      </c>
      <c r="J103" s="259">
        <v>4.2261968086660939</v>
      </c>
      <c r="K103" s="259">
        <v>3.5007501046331546</v>
      </c>
    </row>
    <row r="104" spans="1:11" x14ac:dyDescent="0.25">
      <c r="A104" s="16"/>
      <c r="C104" s="129" t="s">
        <v>1489</v>
      </c>
      <c r="D104" s="260"/>
      <c r="E104" s="267"/>
      <c r="F104" s="258"/>
      <c r="G104" s="258"/>
      <c r="H104" s="258"/>
      <c r="I104" s="258"/>
      <c r="J104" s="259"/>
      <c r="K104" s="259"/>
    </row>
    <row r="105" spans="1:11" x14ac:dyDescent="0.25">
      <c r="A105" s="16"/>
      <c r="C105" s="215" t="s">
        <v>1489</v>
      </c>
      <c r="D105" s="260">
        <v>2</v>
      </c>
      <c r="E105" s="267">
        <v>7.9365079365079361E-3</v>
      </c>
      <c r="F105" s="258">
        <v>284472</v>
      </c>
      <c r="G105" s="258">
        <v>286754</v>
      </c>
      <c r="H105" s="258">
        <v>297218</v>
      </c>
      <c r="I105" s="258">
        <v>296575</v>
      </c>
      <c r="J105" s="259">
        <v>-5.3055237398012878</v>
      </c>
      <c r="K105" s="259">
        <v>-6.0525134420521667</v>
      </c>
    </row>
    <row r="106" spans="1:11" x14ac:dyDescent="0.25">
      <c r="A106" s="16"/>
      <c r="C106" s="129" t="s">
        <v>419</v>
      </c>
      <c r="D106" s="260"/>
      <c r="E106" s="267"/>
      <c r="F106" s="258"/>
      <c r="G106" s="258"/>
      <c r="H106" s="258"/>
      <c r="I106" s="258"/>
      <c r="J106" s="259"/>
      <c r="K106" s="259"/>
    </row>
    <row r="107" spans="1:11" x14ac:dyDescent="0.25">
      <c r="A107" s="16"/>
      <c r="C107" s="215" t="s">
        <v>1984</v>
      </c>
      <c r="D107" s="260">
        <v>3</v>
      </c>
      <c r="E107" s="267">
        <v>1.1904761904761904E-2</v>
      </c>
      <c r="F107" s="258">
        <v>184269</v>
      </c>
      <c r="G107" s="258">
        <v>164501.33333333334</v>
      </c>
      <c r="H107" s="258">
        <v>468969</v>
      </c>
      <c r="I107" s="258">
        <v>434794.66666666669</v>
      </c>
      <c r="J107" s="259">
        <v>-5.3666286732429134</v>
      </c>
      <c r="K107" s="259">
        <v>-4.453833730981116</v>
      </c>
    </row>
    <row r="108" spans="1:11" x14ac:dyDescent="0.25">
      <c r="A108" s="16"/>
      <c r="C108" s="129" t="s">
        <v>467</v>
      </c>
      <c r="D108" s="260"/>
      <c r="E108" s="267"/>
      <c r="F108" s="258"/>
      <c r="G108" s="258"/>
      <c r="H108" s="258"/>
      <c r="I108" s="258"/>
      <c r="J108" s="259"/>
      <c r="K108" s="259"/>
    </row>
    <row r="109" spans="1:11" x14ac:dyDescent="0.25">
      <c r="C109" s="215" t="s">
        <v>1970</v>
      </c>
      <c r="D109" s="260">
        <v>1</v>
      </c>
      <c r="E109" s="267">
        <v>3.968253968253968E-3</v>
      </c>
      <c r="F109" s="258">
        <v>3947428</v>
      </c>
      <c r="G109" s="258">
        <v>3355966</v>
      </c>
      <c r="H109" s="258">
        <v>5768564</v>
      </c>
      <c r="I109" s="258">
        <v>5395039</v>
      </c>
      <c r="J109" s="259">
        <v>-14.983477849374328</v>
      </c>
      <c r="K109" s="259">
        <v>-6.4751816916653766</v>
      </c>
    </row>
    <row r="110" spans="1:11" x14ac:dyDescent="0.25">
      <c r="C110" s="129" t="s">
        <v>478</v>
      </c>
      <c r="D110" s="260"/>
      <c r="E110" s="267"/>
      <c r="F110" s="258"/>
      <c r="G110" s="258"/>
      <c r="H110" s="258"/>
      <c r="I110" s="258"/>
      <c r="J110" s="259"/>
      <c r="K110" s="259"/>
    </row>
    <row r="111" spans="1:11" x14ac:dyDescent="0.25">
      <c r="C111" s="215" t="s">
        <v>1960</v>
      </c>
      <c r="D111" s="260">
        <v>3</v>
      </c>
      <c r="E111" s="267">
        <v>1.1904761904761904E-2</v>
      </c>
      <c r="F111" s="258">
        <v>1352415</v>
      </c>
      <c r="G111" s="258">
        <v>2410457.3333333335</v>
      </c>
      <c r="H111" s="258">
        <v>1440929.3333333333</v>
      </c>
      <c r="I111" s="258">
        <v>2472533</v>
      </c>
      <c r="J111" s="259">
        <v>78.599437983278875</v>
      </c>
      <c r="K111" s="259">
        <v>73.458678546560449</v>
      </c>
    </row>
    <row r="112" spans="1:11" x14ac:dyDescent="0.25">
      <c r="C112" s="215" t="s">
        <v>1978</v>
      </c>
      <c r="D112" s="260">
        <v>5</v>
      </c>
      <c r="E112" s="267">
        <v>1.984126984126984E-2</v>
      </c>
      <c r="F112" s="258">
        <v>749249.4</v>
      </c>
      <c r="G112" s="258">
        <v>716678.2</v>
      </c>
      <c r="H112" s="258">
        <v>814991.8</v>
      </c>
      <c r="I112" s="258">
        <v>775191.4</v>
      </c>
      <c r="J112" s="259">
        <v>-5.605715786935999</v>
      </c>
      <c r="K112" s="259">
        <v>-5.8937807588692532</v>
      </c>
    </row>
    <row r="113" spans="3:11" x14ac:dyDescent="0.25">
      <c r="C113" s="215" t="s">
        <v>1959</v>
      </c>
      <c r="D113" s="260">
        <v>1</v>
      </c>
      <c r="E113" s="267">
        <v>3.968253968253968E-3</v>
      </c>
      <c r="F113" s="258">
        <v>451494</v>
      </c>
      <c r="G113" s="258">
        <v>701125</v>
      </c>
      <c r="H113" s="258">
        <v>528453</v>
      </c>
      <c r="I113" s="258">
        <v>765702</v>
      </c>
      <c r="J113" s="259">
        <v>55.28999277952753</v>
      </c>
      <c r="K113" s="259">
        <v>44.895004853790212</v>
      </c>
    </row>
    <row r="114" spans="3:11" ht="30" x14ac:dyDescent="0.25">
      <c r="C114" s="223" t="s">
        <v>1993</v>
      </c>
      <c r="D114" s="260">
        <v>1</v>
      </c>
      <c r="E114" s="267">
        <v>3.968253968253968E-3</v>
      </c>
      <c r="F114" s="258">
        <v>1004669</v>
      </c>
      <c r="G114" s="258">
        <v>807366</v>
      </c>
      <c r="H114" s="258">
        <v>1004669</v>
      </c>
      <c r="I114" s="258">
        <v>807366</v>
      </c>
      <c r="J114" s="259">
        <v>-19.638607342318714</v>
      </c>
      <c r="K114" s="259">
        <v>-19.638607342318714</v>
      </c>
    </row>
    <row r="115" spans="3:11" x14ac:dyDescent="0.25">
      <c r="C115" s="215" t="s">
        <v>1977</v>
      </c>
      <c r="D115" s="260">
        <v>2</v>
      </c>
      <c r="E115" s="267">
        <v>7.9365079365079361E-3</v>
      </c>
      <c r="F115" s="258">
        <v>1509647</v>
      </c>
      <c r="G115" s="258">
        <v>1774891</v>
      </c>
      <c r="H115" s="258">
        <v>1703669.5</v>
      </c>
      <c r="I115" s="258">
        <v>1868099.5</v>
      </c>
      <c r="J115" s="259">
        <v>17.018397369932035</v>
      </c>
      <c r="K115" s="259">
        <v>10.466118221238464</v>
      </c>
    </row>
    <row r="116" spans="3:11" x14ac:dyDescent="0.25">
      <c r="C116" s="215" t="s">
        <v>1941</v>
      </c>
      <c r="D116" s="260">
        <v>3</v>
      </c>
      <c r="E116" s="267">
        <v>1.1904761904761904E-2</v>
      </c>
      <c r="F116" s="258">
        <v>438422</v>
      </c>
      <c r="G116" s="258">
        <v>668231</v>
      </c>
      <c r="H116" s="258">
        <v>539324</v>
      </c>
      <c r="I116" s="258">
        <v>738799.66666666663</v>
      </c>
      <c r="J116" s="259">
        <v>45.668904273253624</v>
      </c>
      <c r="K116" s="259">
        <v>31.466103846137788</v>
      </c>
    </row>
    <row r="117" spans="3:11" x14ac:dyDescent="0.25">
      <c r="C117" s="129" t="s">
        <v>487</v>
      </c>
      <c r="D117" s="260"/>
      <c r="E117" s="267"/>
      <c r="F117" s="258"/>
      <c r="G117" s="258"/>
      <c r="H117" s="258"/>
      <c r="I117" s="258"/>
      <c r="J117" s="259"/>
      <c r="K117" s="259"/>
    </row>
    <row r="118" spans="3:11" x14ac:dyDescent="0.25">
      <c r="C118" s="215" t="s">
        <v>487</v>
      </c>
      <c r="D118" s="260">
        <v>2</v>
      </c>
      <c r="E118" s="267">
        <v>7.9365079365079361E-3</v>
      </c>
      <c r="F118" s="258">
        <v>1471717.5</v>
      </c>
      <c r="G118" s="258">
        <v>1639922</v>
      </c>
      <c r="H118" s="258">
        <v>1600749</v>
      </c>
      <c r="I118" s="258">
        <v>1742165</v>
      </c>
      <c r="J118" s="259">
        <v>9.0652561834586578</v>
      </c>
      <c r="K118" s="259">
        <v>5.7807710763362046</v>
      </c>
    </row>
    <row r="119" spans="3:11" x14ac:dyDescent="0.25">
      <c r="C119" s="129" t="s">
        <v>514</v>
      </c>
      <c r="D119" s="260"/>
      <c r="E119" s="267"/>
      <c r="F119" s="258"/>
      <c r="G119" s="258"/>
      <c r="H119" s="258"/>
      <c r="I119" s="258"/>
      <c r="J119" s="259"/>
      <c r="K119" s="259"/>
    </row>
    <row r="120" spans="3:11" x14ac:dyDescent="0.25">
      <c r="C120" s="215" t="s">
        <v>2001</v>
      </c>
      <c r="D120" s="260">
        <v>1</v>
      </c>
      <c r="E120" s="267">
        <v>3.968253968253968E-3</v>
      </c>
      <c r="F120" s="258">
        <v>1062079</v>
      </c>
      <c r="G120" s="258">
        <v>1044242</v>
      </c>
      <c r="H120" s="258">
        <v>2017590</v>
      </c>
      <c r="I120" s="258">
        <v>1400902</v>
      </c>
      <c r="J120" s="259">
        <v>-1.6794419247532444</v>
      </c>
      <c r="K120" s="259">
        <v>-30.565575761180419</v>
      </c>
    </row>
    <row r="121" spans="3:11" x14ac:dyDescent="0.25">
      <c r="C121" s="129" t="s">
        <v>1407</v>
      </c>
      <c r="D121" s="260"/>
      <c r="E121" s="267"/>
      <c r="F121" s="258"/>
      <c r="G121" s="258"/>
      <c r="H121" s="258"/>
      <c r="I121" s="258"/>
      <c r="J121" s="259"/>
      <c r="K121" s="259"/>
    </row>
    <row r="122" spans="3:11" x14ac:dyDescent="0.25">
      <c r="C122" s="215" t="s">
        <v>1954</v>
      </c>
      <c r="D122" s="260">
        <v>1</v>
      </c>
      <c r="E122" s="267">
        <v>3.968253968253968E-3</v>
      </c>
      <c r="F122" s="258">
        <v>898779</v>
      </c>
      <c r="G122" s="258">
        <v>1386777</v>
      </c>
      <c r="H122" s="258">
        <v>1033389</v>
      </c>
      <c r="I122" s="258">
        <v>1432393</v>
      </c>
      <c r="J122" s="259">
        <v>54.295661113577424</v>
      </c>
      <c r="K122" s="259">
        <v>38.611210299316134</v>
      </c>
    </row>
    <row r="123" spans="3:11" x14ac:dyDescent="0.25">
      <c r="C123" s="215" t="s">
        <v>1989</v>
      </c>
      <c r="D123" s="260">
        <v>3</v>
      </c>
      <c r="E123" s="267">
        <v>1.1904761904761904E-2</v>
      </c>
      <c r="F123" s="258">
        <v>655311.66666666663</v>
      </c>
      <c r="G123" s="258">
        <v>666674</v>
      </c>
      <c r="H123" s="258">
        <v>674171.66666666663</v>
      </c>
      <c r="I123" s="258">
        <v>678738.66666666663</v>
      </c>
      <c r="J123" s="259">
        <v>2.6920491648100437</v>
      </c>
      <c r="K123" s="259">
        <v>1.5021579882498675</v>
      </c>
    </row>
    <row r="124" spans="3:11" x14ac:dyDescent="0.25">
      <c r="C124" s="129" t="s">
        <v>545</v>
      </c>
      <c r="D124" s="260"/>
      <c r="E124" s="267"/>
      <c r="F124" s="258"/>
      <c r="G124" s="258"/>
      <c r="H124" s="258"/>
      <c r="I124" s="258"/>
      <c r="J124" s="259"/>
      <c r="K124" s="259"/>
    </row>
    <row r="125" spans="3:11" x14ac:dyDescent="0.25">
      <c r="C125" s="215" t="s">
        <v>1983</v>
      </c>
      <c r="D125" s="260">
        <v>1</v>
      </c>
      <c r="E125" s="267">
        <v>3.968253968253968E-3</v>
      </c>
      <c r="F125" s="258">
        <v>862070</v>
      </c>
      <c r="G125" s="258">
        <v>1382251</v>
      </c>
      <c r="H125" s="258">
        <v>990214</v>
      </c>
      <c r="I125" s="258">
        <v>1459827</v>
      </c>
      <c r="J125" s="259">
        <v>60.340923590891691</v>
      </c>
      <c r="K125" s="259">
        <v>47.425405013461727</v>
      </c>
    </row>
    <row r="126" spans="3:11" x14ac:dyDescent="0.25">
      <c r="C126" s="215" t="s">
        <v>1955</v>
      </c>
      <c r="D126" s="260">
        <v>1</v>
      </c>
      <c r="E126" s="267">
        <v>3.968253968253968E-3</v>
      </c>
      <c r="F126" s="258">
        <v>816493</v>
      </c>
      <c r="G126" s="258">
        <v>977815</v>
      </c>
      <c r="H126" s="258">
        <v>1291293</v>
      </c>
      <c r="I126" s="258">
        <v>1146530</v>
      </c>
      <c r="J126" s="259">
        <v>19.757915867006815</v>
      </c>
      <c r="K126" s="259">
        <v>-11.210701211886075</v>
      </c>
    </row>
    <row r="127" spans="3:11" x14ac:dyDescent="0.25">
      <c r="C127" s="129" t="s">
        <v>1563</v>
      </c>
      <c r="D127" s="260"/>
      <c r="E127" s="267"/>
      <c r="F127" s="258"/>
      <c r="G127" s="258"/>
      <c r="H127" s="258"/>
      <c r="I127" s="258"/>
      <c r="J127" s="259"/>
      <c r="K127" s="259"/>
    </row>
    <row r="128" spans="3:11" x14ac:dyDescent="0.25">
      <c r="C128" s="215" t="s">
        <v>1979</v>
      </c>
      <c r="D128" s="260">
        <v>1</v>
      </c>
      <c r="E128" s="267">
        <v>3.968253968253968E-3</v>
      </c>
      <c r="F128" s="258">
        <v>3451077</v>
      </c>
      <c r="G128" s="258">
        <v>4562579</v>
      </c>
      <c r="H128" s="258">
        <v>3639906</v>
      </c>
      <c r="I128" s="258">
        <v>4750551</v>
      </c>
      <c r="J128" s="259">
        <v>32.207394966846593</v>
      </c>
      <c r="K128" s="259">
        <v>30.513013248144325</v>
      </c>
    </row>
    <row r="129" spans="3:11" ht="30" x14ac:dyDescent="0.25">
      <c r="C129" s="129" t="s">
        <v>1710</v>
      </c>
      <c r="D129" s="260"/>
      <c r="E129" s="267"/>
      <c r="F129" s="258"/>
      <c r="G129" s="258"/>
      <c r="H129" s="258"/>
      <c r="I129" s="258"/>
      <c r="J129" s="259"/>
      <c r="K129" s="259"/>
    </row>
    <row r="130" spans="3:11" x14ac:dyDescent="0.25">
      <c r="C130" s="215" t="s">
        <v>1992</v>
      </c>
      <c r="D130" s="260">
        <v>1</v>
      </c>
      <c r="E130" s="267">
        <v>3.968253968253968E-3</v>
      </c>
      <c r="F130" s="258">
        <v>1476593</v>
      </c>
      <c r="G130" s="258">
        <v>1707263</v>
      </c>
      <c r="H130" s="258">
        <v>1751933</v>
      </c>
      <c r="I130" s="258">
        <v>1785223</v>
      </c>
      <c r="J130" s="259">
        <v>15.621772553438905</v>
      </c>
      <c r="K130" s="259">
        <v>1.900186822212957</v>
      </c>
    </row>
    <row r="131" spans="3:11" s="44" customFormat="1" x14ac:dyDescent="0.25">
      <c r="C131" s="129" t="s">
        <v>1758</v>
      </c>
      <c r="D131" s="260"/>
      <c r="E131" s="267"/>
      <c r="F131" s="258"/>
      <c r="G131" s="258"/>
      <c r="H131" s="258"/>
      <c r="I131" s="258"/>
      <c r="J131" s="259"/>
      <c r="K131" s="259"/>
    </row>
    <row r="132" spans="3:11" x14ac:dyDescent="0.25">
      <c r="C132" s="215" t="s">
        <v>1995</v>
      </c>
      <c r="D132" s="260">
        <v>1</v>
      </c>
      <c r="E132" s="267">
        <v>3.968253968253968E-3</v>
      </c>
      <c r="F132" s="258">
        <v>739365</v>
      </c>
      <c r="G132" s="258">
        <v>687705</v>
      </c>
      <c r="H132" s="258">
        <v>801505</v>
      </c>
      <c r="I132" s="258">
        <v>741909</v>
      </c>
      <c r="J132" s="259">
        <v>-6.9870767482907663</v>
      </c>
      <c r="K132" s="259">
        <v>-7.4355119431569356</v>
      </c>
    </row>
    <row r="133" spans="3:11" x14ac:dyDescent="0.25">
      <c r="C133" s="133" t="s">
        <v>8388</v>
      </c>
      <c r="D133" s="225">
        <v>252</v>
      </c>
      <c r="E133" s="134">
        <v>1</v>
      </c>
      <c r="F133" s="261">
        <v>1707737.4603174604</v>
      </c>
      <c r="G133" s="261">
        <v>1755454.4007936509</v>
      </c>
      <c r="H133" s="262">
        <v>1906716.2380952381</v>
      </c>
      <c r="I133" s="262">
        <v>1921710.5753968253</v>
      </c>
      <c r="J133" s="261">
        <v>6.1423696864228408</v>
      </c>
      <c r="K133" s="261">
        <v>3.0532384764936591</v>
      </c>
    </row>
    <row r="134" spans="3:11" x14ac:dyDescent="0.25">
      <c r="D134"/>
      <c r="E134"/>
      <c r="H134"/>
      <c r="I134"/>
      <c r="J134"/>
    </row>
    <row r="135" spans="3:11" x14ac:dyDescent="0.25">
      <c r="D135"/>
      <c r="E135"/>
      <c r="H135"/>
      <c r="I135"/>
      <c r="J135"/>
    </row>
    <row r="136" spans="3:11" x14ac:dyDescent="0.25">
      <c r="D136"/>
      <c r="E136"/>
      <c r="H136"/>
      <c r="I136"/>
      <c r="J136"/>
    </row>
    <row r="137" spans="3:11" x14ac:dyDescent="0.25">
      <c r="D137"/>
      <c r="E137"/>
      <c r="H137"/>
      <c r="I137"/>
      <c r="J137"/>
    </row>
    <row r="138" spans="3:11" x14ac:dyDescent="0.25">
      <c r="D138"/>
      <c r="E138"/>
      <c r="H138"/>
      <c r="I138"/>
      <c r="J138"/>
    </row>
    <row r="139" spans="3:11" x14ac:dyDescent="0.25">
      <c r="D139"/>
      <c r="E139"/>
      <c r="H139"/>
      <c r="I139"/>
      <c r="J139"/>
    </row>
    <row r="140" spans="3:11" x14ac:dyDescent="0.25">
      <c r="D140"/>
      <c r="E140"/>
      <c r="H140"/>
      <c r="I140"/>
      <c r="J140"/>
    </row>
    <row r="141" spans="3:11" x14ac:dyDescent="0.25">
      <c r="D141"/>
      <c r="E141"/>
      <c r="H141"/>
      <c r="I141"/>
      <c r="J141"/>
    </row>
    <row r="142" spans="3:11" x14ac:dyDescent="0.25">
      <c r="D142"/>
      <c r="E142"/>
      <c r="H142"/>
      <c r="I142"/>
      <c r="J142"/>
    </row>
    <row r="143" spans="3:11" x14ac:dyDescent="0.25">
      <c r="D143"/>
      <c r="E143"/>
      <c r="H143"/>
      <c r="I143"/>
      <c r="J143"/>
    </row>
    <row r="144" spans="3:11" x14ac:dyDescent="0.25">
      <c r="D144"/>
      <c r="E144"/>
      <c r="H144"/>
      <c r="I144"/>
      <c r="J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223" spans="1:11" x14ac:dyDescent="0.25">
      <c r="A223" t="s">
        <v>379</v>
      </c>
    </row>
    <row r="224" spans="1:11" ht="22.5" customHeight="1" x14ac:dyDescent="0.25">
      <c r="A224" s="16"/>
      <c r="C224" s="286" t="s">
        <v>316</v>
      </c>
      <c r="D224" s="287"/>
      <c r="E224" s="288"/>
      <c r="F224" s="284" t="s">
        <v>377</v>
      </c>
      <c r="G224" s="284"/>
      <c r="H224" s="284" t="s">
        <v>378</v>
      </c>
      <c r="I224" s="284"/>
      <c r="J224" s="285" t="s">
        <v>317</v>
      </c>
      <c r="K224" s="285"/>
    </row>
    <row r="225" spans="1:11" ht="27.75" customHeight="1" x14ac:dyDescent="0.25">
      <c r="A225" s="16"/>
      <c r="C225" s="289"/>
      <c r="D225" s="290"/>
      <c r="E225" s="291"/>
      <c r="F225" s="284"/>
      <c r="G225" s="284"/>
      <c r="H225" s="284"/>
      <c r="I225" s="284"/>
      <c r="J225" s="285"/>
      <c r="K225" s="285"/>
    </row>
    <row r="226" spans="1:11" ht="18.75" hidden="1" customHeight="1" x14ac:dyDescent="0.25">
      <c r="C226" s="76" t="s">
        <v>12</v>
      </c>
      <c r="D226" s="77" t="s">
        <v>310</v>
      </c>
      <c r="E226" s="226"/>
      <c r="F226" s="226"/>
      <c r="G226" s="226"/>
      <c r="H226" s="226"/>
      <c r="I226" s="226"/>
      <c r="J226" s="226"/>
      <c r="K226" s="226"/>
    </row>
    <row r="227" spans="1:11" hidden="1" x14ac:dyDescent="0.25">
      <c r="A227" t="s">
        <v>314</v>
      </c>
      <c r="C227" s="76" t="s">
        <v>16</v>
      </c>
      <c r="D227" s="77" t="s">
        <v>310</v>
      </c>
      <c r="E227" s="227"/>
      <c r="F227" s="226"/>
      <c r="G227" s="226"/>
      <c r="H227" s="228"/>
      <c r="I227" s="228"/>
      <c r="J227" s="229"/>
      <c r="K227" s="226"/>
    </row>
    <row r="228" spans="1:11" hidden="1" x14ac:dyDescent="0.25">
      <c r="A228" s="16"/>
      <c r="C228" s="76" t="s">
        <v>19</v>
      </c>
      <c r="D228" s="77" t="s">
        <v>310</v>
      </c>
      <c r="E228" s="229"/>
      <c r="F228" s="226"/>
      <c r="G228" s="226"/>
      <c r="H228" s="228"/>
      <c r="I228" s="228"/>
      <c r="J228" s="229"/>
      <c r="K228" s="226"/>
    </row>
    <row r="229" spans="1:11" hidden="1" x14ac:dyDescent="0.25">
      <c r="A229" s="16"/>
      <c r="C229" s="79" t="s">
        <v>371</v>
      </c>
      <c r="D229" s="78" t="s">
        <v>310</v>
      </c>
      <c r="E229" s="229"/>
      <c r="F229" s="226"/>
      <c r="G229" s="226"/>
      <c r="H229" s="228"/>
      <c r="I229" s="228"/>
      <c r="J229" s="229"/>
      <c r="K229" s="226"/>
    </row>
    <row r="230" spans="1:11" hidden="1" x14ac:dyDescent="0.25">
      <c r="A230" s="16"/>
      <c r="C230" s="76" t="s">
        <v>372</v>
      </c>
      <c r="D230" s="77" t="s">
        <v>310</v>
      </c>
      <c r="E230" s="229"/>
      <c r="F230" s="226"/>
      <c r="G230" s="226"/>
      <c r="H230" s="228"/>
      <c r="I230" s="228"/>
      <c r="J230" s="229"/>
      <c r="K230" s="226"/>
    </row>
    <row r="231" spans="1:11" hidden="1" x14ac:dyDescent="0.25">
      <c r="A231" s="16"/>
      <c r="C231" s="226"/>
      <c r="D231" s="229"/>
      <c r="E231" s="229"/>
      <c r="F231" s="226"/>
      <c r="G231" s="226"/>
      <c r="H231" s="228"/>
      <c r="I231" s="228"/>
      <c r="J231" s="229"/>
      <c r="K231" s="226"/>
    </row>
    <row r="232" spans="1:11" ht="60" x14ac:dyDescent="0.25">
      <c r="A232" s="16"/>
      <c r="C232" s="231" t="s">
        <v>8392</v>
      </c>
      <c r="D232" s="230" t="s">
        <v>311</v>
      </c>
      <c r="E232" s="230" t="s">
        <v>315</v>
      </c>
      <c r="F232" s="230" t="s">
        <v>8391</v>
      </c>
      <c r="G232" s="230" t="s">
        <v>376</v>
      </c>
      <c r="H232" s="230" t="s">
        <v>375</v>
      </c>
      <c r="I232" s="230" t="s">
        <v>374</v>
      </c>
      <c r="J232" s="242" t="s">
        <v>8401</v>
      </c>
      <c r="K232" s="243" t="s">
        <v>8402</v>
      </c>
    </row>
    <row r="233" spans="1:11" x14ac:dyDescent="0.25">
      <c r="A233" s="16"/>
      <c r="C233" s="238" t="s">
        <v>157</v>
      </c>
      <c r="D233" s="239"/>
      <c r="E233" s="240"/>
      <c r="F233" s="239"/>
      <c r="G233" s="239"/>
      <c r="H233" s="239"/>
      <c r="I233" s="239"/>
      <c r="J233" s="239"/>
      <c r="K233" s="239"/>
    </row>
    <row r="234" spans="1:11" x14ac:dyDescent="0.25">
      <c r="A234" s="16"/>
      <c r="C234" s="237" t="s">
        <v>1965</v>
      </c>
      <c r="D234" s="244">
        <v>3</v>
      </c>
      <c r="E234" s="245">
        <v>1.1904761904761904E-2</v>
      </c>
      <c r="F234" s="244">
        <v>11.666666666666666</v>
      </c>
      <c r="G234" s="244">
        <v>25.333333333333332</v>
      </c>
      <c r="H234" s="244">
        <v>14.666666666666666</v>
      </c>
      <c r="I234" s="244">
        <v>53</v>
      </c>
      <c r="J234" s="246">
        <v>106.23931623931624</v>
      </c>
      <c r="K234" s="246">
        <v>269.00452488687779</v>
      </c>
    </row>
    <row r="235" spans="1:11" x14ac:dyDescent="0.25">
      <c r="A235" s="16"/>
      <c r="C235" s="237" t="s">
        <v>1961</v>
      </c>
      <c r="D235" s="244">
        <v>1</v>
      </c>
      <c r="E235" s="245">
        <v>3.968253968253968E-3</v>
      </c>
      <c r="F235" s="244">
        <v>15</v>
      </c>
      <c r="G235" s="244">
        <v>22</v>
      </c>
      <c r="H235" s="244">
        <v>22</v>
      </c>
      <c r="I235" s="244">
        <v>27</v>
      </c>
      <c r="J235" s="246">
        <v>46.666666666666657</v>
      </c>
      <c r="K235" s="246">
        <v>22.72727272727273</v>
      </c>
    </row>
    <row r="236" spans="1:11" x14ac:dyDescent="0.25">
      <c r="A236" s="16"/>
      <c r="C236" s="237" t="s">
        <v>1985</v>
      </c>
      <c r="D236" s="244">
        <v>2</v>
      </c>
      <c r="E236" s="245">
        <v>7.9365079365079361E-3</v>
      </c>
      <c r="F236" s="244">
        <v>12.5</v>
      </c>
      <c r="G236" s="244">
        <v>14.5</v>
      </c>
      <c r="H236" s="244">
        <v>17.5</v>
      </c>
      <c r="I236" s="244">
        <v>43.5</v>
      </c>
      <c r="J236" s="246">
        <v>24.652777777777779</v>
      </c>
      <c r="K236" s="246">
        <v>184.65909090909091</v>
      </c>
    </row>
    <row r="237" spans="1:11" x14ac:dyDescent="0.25">
      <c r="A237" s="16"/>
      <c r="C237" s="237" t="s">
        <v>2002</v>
      </c>
      <c r="D237" s="244">
        <v>1</v>
      </c>
      <c r="E237" s="245">
        <v>3.968253968253968E-3</v>
      </c>
      <c r="F237" s="244">
        <v>10</v>
      </c>
      <c r="G237" s="244">
        <v>11</v>
      </c>
      <c r="H237" s="244">
        <v>14</v>
      </c>
      <c r="I237" s="244">
        <v>61</v>
      </c>
      <c r="J237" s="246">
        <v>10.000000000000009</v>
      </c>
      <c r="K237" s="246">
        <v>335.71428571428567</v>
      </c>
    </row>
    <row r="238" spans="1:11" x14ac:dyDescent="0.25">
      <c r="A238" s="16"/>
      <c r="C238" s="238" t="s">
        <v>1402</v>
      </c>
      <c r="D238" s="247"/>
      <c r="E238" s="248"/>
      <c r="F238" s="247"/>
      <c r="G238" s="247"/>
      <c r="H238" s="247"/>
      <c r="I238" s="247"/>
      <c r="J238" s="249"/>
      <c r="K238" s="249"/>
    </row>
    <row r="239" spans="1:11" x14ac:dyDescent="0.25">
      <c r="A239" s="16"/>
      <c r="C239" s="234" t="s">
        <v>161</v>
      </c>
      <c r="D239" s="232">
        <v>2</v>
      </c>
      <c r="E239" s="233">
        <v>7.9365079365079361E-3</v>
      </c>
      <c r="F239" s="232">
        <v>59</v>
      </c>
      <c r="G239" s="232">
        <v>105.5</v>
      </c>
      <c r="H239" s="232">
        <v>60.5</v>
      </c>
      <c r="I239" s="232">
        <v>115</v>
      </c>
      <c r="J239" s="235">
        <v>69.460227272727266</v>
      </c>
      <c r="K239" s="235">
        <v>98.1875</v>
      </c>
    </row>
    <row r="240" spans="1:11" x14ac:dyDescent="0.25">
      <c r="A240" s="16"/>
      <c r="C240" s="238" t="s">
        <v>126</v>
      </c>
      <c r="D240" s="239"/>
      <c r="E240" s="255"/>
      <c r="F240" s="239"/>
      <c r="G240" s="239"/>
      <c r="H240" s="239"/>
      <c r="I240" s="239"/>
      <c r="J240" s="254"/>
      <c r="K240" s="254"/>
    </row>
    <row r="241" spans="1:11" x14ac:dyDescent="0.25">
      <c r="A241" s="16"/>
      <c r="C241" s="234" t="s">
        <v>1938</v>
      </c>
      <c r="D241" s="232">
        <v>22</v>
      </c>
      <c r="E241" s="233">
        <v>8.7301587301587297E-2</v>
      </c>
      <c r="F241" s="232">
        <v>8.8636363636363633</v>
      </c>
      <c r="G241" s="232">
        <v>15.818181818181818</v>
      </c>
      <c r="H241" s="232">
        <v>9.5</v>
      </c>
      <c r="I241" s="232">
        <v>18.227272727272727</v>
      </c>
      <c r="J241" s="235">
        <v>89.466089466089457</v>
      </c>
      <c r="K241" s="235">
        <v>101.66847041847041</v>
      </c>
    </row>
    <row r="242" spans="1:11" x14ac:dyDescent="0.25">
      <c r="A242" s="16"/>
      <c r="C242" s="253" t="s">
        <v>176</v>
      </c>
      <c r="D242" s="250"/>
      <c r="E242" s="251"/>
      <c r="F242" s="250"/>
      <c r="G242" s="250"/>
      <c r="H242" s="250"/>
      <c r="I242" s="250"/>
      <c r="J242" s="252"/>
      <c r="K242" s="252"/>
    </row>
    <row r="243" spans="1:11" x14ac:dyDescent="0.25">
      <c r="A243" s="16"/>
      <c r="C243" s="234" t="s">
        <v>1333</v>
      </c>
      <c r="D243" s="232">
        <v>2</v>
      </c>
      <c r="E243" s="233">
        <v>7.9365079365079361E-3</v>
      </c>
      <c r="F243" s="232">
        <v>7.5</v>
      </c>
      <c r="G243" s="232">
        <v>13.5</v>
      </c>
      <c r="H243" s="232">
        <v>7.5</v>
      </c>
      <c r="I243" s="232">
        <v>13.5</v>
      </c>
      <c r="J243" s="235">
        <v>72.222222222222229</v>
      </c>
      <c r="K243" s="235">
        <v>72.222222222222229</v>
      </c>
    </row>
    <row r="244" spans="1:11" x14ac:dyDescent="0.25">
      <c r="A244" s="16"/>
      <c r="C244" s="234" t="s">
        <v>1999</v>
      </c>
      <c r="D244" s="232">
        <v>1</v>
      </c>
      <c r="E244" s="233">
        <v>3.968253968253968E-3</v>
      </c>
      <c r="F244" s="232">
        <v>10</v>
      </c>
      <c r="G244" s="232">
        <v>5</v>
      </c>
      <c r="H244" s="232">
        <v>7</v>
      </c>
      <c r="I244" s="232">
        <v>9</v>
      </c>
      <c r="J244" s="235">
        <v>-50</v>
      </c>
      <c r="K244" s="235">
        <v>28.57142857142858</v>
      </c>
    </row>
    <row r="245" spans="1:11" x14ac:dyDescent="0.25">
      <c r="A245" s="16"/>
      <c r="C245" s="238" t="s">
        <v>145</v>
      </c>
      <c r="D245" s="239"/>
      <c r="E245" s="240"/>
      <c r="F245" s="239"/>
      <c r="G245" s="239"/>
      <c r="H245" s="239"/>
      <c r="I245" s="239"/>
      <c r="J245" s="254"/>
      <c r="K245" s="254"/>
    </row>
    <row r="246" spans="1:11" x14ac:dyDescent="0.25">
      <c r="A246" s="16"/>
      <c r="C246" s="234" t="s">
        <v>145</v>
      </c>
      <c r="D246" s="232">
        <v>2</v>
      </c>
      <c r="E246" s="233">
        <v>7.9365079365079361E-3</v>
      </c>
      <c r="F246" s="232">
        <v>7</v>
      </c>
      <c r="G246" s="232">
        <v>17</v>
      </c>
      <c r="H246" s="232">
        <v>9</v>
      </c>
      <c r="I246" s="232">
        <v>21</v>
      </c>
      <c r="J246" s="235">
        <v>160.41666666666669</v>
      </c>
      <c r="K246" s="235">
        <v>170.83333333333334</v>
      </c>
    </row>
    <row r="247" spans="1:11" x14ac:dyDescent="0.25">
      <c r="A247" s="16"/>
      <c r="C247" s="238" t="s">
        <v>163</v>
      </c>
      <c r="D247" s="239"/>
      <c r="E247" s="240"/>
      <c r="F247" s="239"/>
      <c r="G247" s="239"/>
      <c r="H247" s="239"/>
      <c r="I247" s="239"/>
      <c r="J247" s="254"/>
      <c r="K247" s="254"/>
    </row>
    <row r="248" spans="1:11" x14ac:dyDescent="0.25">
      <c r="A248" s="16"/>
      <c r="C248" s="234" t="s">
        <v>2004</v>
      </c>
      <c r="D248" s="232">
        <v>1</v>
      </c>
      <c r="E248" s="233">
        <v>3.968253968253968E-3</v>
      </c>
      <c r="F248" s="232">
        <v>18</v>
      </c>
      <c r="G248" s="232">
        <v>19</v>
      </c>
      <c r="H248" s="232">
        <v>21</v>
      </c>
      <c r="I248" s="232">
        <v>40</v>
      </c>
      <c r="J248" s="235">
        <v>5.555555555555558</v>
      </c>
      <c r="K248" s="235">
        <v>90.476190476190467</v>
      </c>
    </row>
    <row r="249" spans="1:11" x14ac:dyDescent="0.25">
      <c r="A249" s="16"/>
      <c r="C249" s="234" t="s">
        <v>1334</v>
      </c>
      <c r="D249" s="232">
        <v>1</v>
      </c>
      <c r="E249" s="233">
        <v>3.968253968253968E-3</v>
      </c>
      <c r="F249" s="232">
        <v>10</v>
      </c>
      <c r="G249" s="232">
        <v>25</v>
      </c>
      <c r="H249" s="232">
        <v>12</v>
      </c>
      <c r="I249" s="232">
        <v>68</v>
      </c>
      <c r="J249" s="235">
        <v>150</v>
      </c>
      <c r="K249" s="235">
        <v>466.66666666666669</v>
      </c>
    </row>
    <row r="250" spans="1:11" x14ac:dyDescent="0.25">
      <c r="A250" s="16"/>
      <c r="C250" s="234" t="s">
        <v>1975</v>
      </c>
      <c r="D250" s="232">
        <v>1</v>
      </c>
      <c r="E250" s="233">
        <v>3.968253968253968E-3</v>
      </c>
      <c r="F250" s="232">
        <v>6</v>
      </c>
      <c r="G250" s="232">
        <v>22</v>
      </c>
      <c r="H250" s="232">
        <v>6</v>
      </c>
      <c r="I250" s="232">
        <v>28</v>
      </c>
      <c r="J250" s="235">
        <v>266.66666666666663</v>
      </c>
      <c r="K250" s="235">
        <v>366.66666666666669</v>
      </c>
    </row>
    <row r="251" spans="1:11" x14ac:dyDescent="0.25">
      <c r="A251" s="16"/>
      <c r="C251" s="238" t="s">
        <v>1357</v>
      </c>
      <c r="D251" s="239"/>
      <c r="E251" s="240"/>
      <c r="F251" s="239"/>
      <c r="G251" s="239"/>
      <c r="H251" s="239"/>
      <c r="I251" s="239"/>
      <c r="J251" s="254"/>
      <c r="K251" s="254"/>
    </row>
    <row r="252" spans="1:11" x14ac:dyDescent="0.25">
      <c r="A252" s="16"/>
      <c r="C252" s="234" t="s">
        <v>1940</v>
      </c>
      <c r="D252" s="232">
        <v>1</v>
      </c>
      <c r="E252" s="233">
        <v>3.968253968253968E-3</v>
      </c>
      <c r="F252" s="232">
        <v>10</v>
      </c>
      <c r="G252" s="232">
        <v>11</v>
      </c>
      <c r="H252" s="232">
        <v>10</v>
      </c>
      <c r="I252" s="232">
        <v>12</v>
      </c>
      <c r="J252" s="235">
        <v>10.000000000000009</v>
      </c>
      <c r="K252" s="235">
        <v>19.999999999999996</v>
      </c>
    </row>
    <row r="253" spans="1:11" x14ac:dyDescent="0.25">
      <c r="A253" s="16"/>
      <c r="C253" s="234" t="s">
        <v>1949</v>
      </c>
      <c r="D253" s="232">
        <v>2</v>
      </c>
      <c r="E253" s="233">
        <v>7.9365079365079361E-3</v>
      </c>
      <c r="F253" s="232">
        <v>11.5</v>
      </c>
      <c r="G253" s="232">
        <v>22.5</v>
      </c>
      <c r="H253" s="232">
        <v>13</v>
      </c>
      <c r="I253" s="232">
        <v>36</v>
      </c>
      <c r="J253" s="235">
        <v>91.666666666666671</v>
      </c>
      <c r="K253" s="235">
        <v>160.60606060606059</v>
      </c>
    </row>
    <row r="254" spans="1:11" x14ac:dyDescent="0.25">
      <c r="A254" s="16"/>
      <c r="C254" s="238" t="s">
        <v>101</v>
      </c>
      <c r="D254" s="239"/>
      <c r="E254" s="255"/>
      <c r="F254" s="239"/>
      <c r="G254" s="239"/>
      <c r="H254" s="239"/>
      <c r="I254" s="239"/>
      <c r="J254" s="254"/>
      <c r="K254" s="254"/>
    </row>
    <row r="255" spans="1:11" ht="30" x14ac:dyDescent="0.25">
      <c r="A255" s="16"/>
      <c r="C255" s="236" t="s">
        <v>1939</v>
      </c>
      <c r="D255" s="232">
        <v>6</v>
      </c>
      <c r="E255" s="233">
        <v>2.3809523809523808E-2</v>
      </c>
      <c r="F255" s="232">
        <v>6.5</v>
      </c>
      <c r="G255" s="232">
        <v>13.333333333333334</v>
      </c>
      <c r="H255" s="232">
        <v>11.333333333333334</v>
      </c>
      <c r="I255" s="232">
        <v>24.5</v>
      </c>
      <c r="J255" s="235">
        <v>129.28571428571431</v>
      </c>
      <c r="K255" s="235">
        <v>154.59739091318039</v>
      </c>
    </row>
    <row r="256" spans="1:11" x14ac:dyDescent="0.25">
      <c r="A256" s="16"/>
      <c r="C256" s="234" t="s">
        <v>1944</v>
      </c>
      <c r="D256" s="232">
        <v>13</v>
      </c>
      <c r="E256" s="233">
        <v>5.1587301587301584E-2</v>
      </c>
      <c r="F256" s="232">
        <v>12.384615384615385</v>
      </c>
      <c r="G256" s="232">
        <v>16.53846153846154</v>
      </c>
      <c r="H256" s="232">
        <v>14.23076923076923</v>
      </c>
      <c r="I256" s="232">
        <v>46.92307692307692</v>
      </c>
      <c r="J256" s="235">
        <v>32.753912753912751</v>
      </c>
      <c r="K256" s="235">
        <v>242.2768274235886</v>
      </c>
    </row>
    <row r="257" spans="1:11" ht="30" x14ac:dyDescent="0.25">
      <c r="A257" s="16"/>
      <c r="C257" s="236" t="s">
        <v>1951</v>
      </c>
      <c r="D257" s="232">
        <v>1</v>
      </c>
      <c r="E257" s="233">
        <v>3.968253968253968E-3</v>
      </c>
      <c r="F257" s="232">
        <v>21</v>
      </c>
      <c r="G257" s="232">
        <v>21</v>
      </c>
      <c r="H257" s="232">
        <v>32</v>
      </c>
      <c r="I257" s="232">
        <v>32</v>
      </c>
      <c r="J257" s="235">
        <v>0</v>
      </c>
      <c r="K257" s="235">
        <v>0</v>
      </c>
    </row>
    <row r="258" spans="1:11" x14ac:dyDescent="0.25">
      <c r="A258" s="16"/>
      <c r="C258" s="234" t="s">
        <v>1953</v>
      </c>
      <c r="D258" s="232">
        <v>5</v>
      </c>
      <c r="E258" s="233">
        <v>1.984126984126984E-2</v>
      </c>
      <c r="F258" s="232">
        <v>10</v>
      </c>
      <c r="G258" s="232">
        <v>18.2</v>
      </c>
      <c r="H258" s="232">
        <v>10.8</v>
      </c>
      <c r="I258" s="232">
        <v>35.6</v>
      </c>
      <c r="J258" s="235">
        <v>73.444444444444429</v>
      </c>
      <c r="K258" s="235">
        <v>254.93473193473193</v>
      </c>
    </row>
    <row r="259" spans="1:11" x14ac:dyDescent="0.25">
      <c r="A259" s="16"/>
      <c r="C259" s="234" t="s">
        <v>1335</v>
      </c>
      <c r="D259" s="232">
        <v>10</v>
      </c>
      <c r="E259" s="233">
        <v>3.968253968253968E-2</v>
      </c>
      <c r="F259" s="232">
        <v>6.7</v>
      </c>
      <c r="G259" s="232">
        <v>12.7</v>
      </c>
      <c r="H259" s="232">
        <v>9.9</v>
      </c>
      <c r="I259" s="232">
        <v>33.5</v>
      </c>
      <c r="J259" s="235">
        <v>94.166666666666671</v>
      </c>
      <c r="K259" s="235">
        <v>243.00466200466198</v>
      </c>
    </row>
    <row r="260" spans="1:11" ht="30" x14ac:dyDescent="0.25">
      <c r="A260" s="16"/>
      <c r="C260" s="241" t="s">
        <v>1586</v>
      </c>
      <c r="D260" s="239"/>
      <c r="E260" s="240"/>
      <c r="F260" s="239"/>
      <c r="G260" s="239"/>
      <c r="H260" s="239"/>
      <c r="I260" s="239"/>
      <c r="J260" s="254"/>
      <c r="K260" s="254"/>
    </row>
    <row r="261" spans="1:11" x14ac:dyDescent="0.25">
      <c r="A261" s="16"/>
      <c r="C261" s="234" t="s">
        <v>1337</v>
      </c>
      <c r="D261" s="232">
        <v>3</v>
      </c>
      <c r="E261" s="233">
        <v>1.1904761904761904E-2</v>
      </c>
      <c r="F261" s="232">
        <v>17.333333333333332</v>
      </c>
      <c r="G261" s="232">
        <v>13.666666666666666</v>
      </c>
      <c r="H261" s="232">
        <v>18.666666666666668</v>
      </c>
      <c r="I261" s="232">
        <v>16.666666666666668</v>
      </c>
      <c r="J261" s="235">
        <v>-18.055555555555557</v>
      </c>
      <c r="K261" s="235">
        <v>-6.3390313390313437</v>
      </c>
    </row>
    <row r="262" spans="1:11" x14ac:dyDescent="0.25">
      <c r="A262" s="16"/>
      <c r="C262" s="238" t="s">
        <v>1374</v>
      </c>
      <c r="D262" s="239"/>
      <c r="E262" s="240"/>
      <c r="F262" s="239"/>
      <c r="G262" s="239"/>
      <c r="H262" s="239"/>
      <c r="I262" s="239"/>
      <c r="J262" s="254"/>
      <c r="K262" s="254"/>
    </row>
    <row r="263" spans="1:11" x14ac:dyDescent="0.25">
      <c r="A263" s="16"/>
      <c r="C263" s="234" t="s">
        <v>1945</v>
      </c>
      <c r="D263" s="232">
        <v>2</v>
      </c>
      <c r="E263" s="233">
        <v>7.9365079365079361E-3</v>
      </c>
      <c r="F263" s="232">
        <v>9</v>
      </c>
      <c r="G263" s="232">
        <v>12.5</v>
      </c>
      <c r="H263" s="232">
        <v>11</v>
      </c>
      <c r="I263" s="232">
        <v>23.5</v>
      </c>
      <c r="J263" s="235">
        <v>41.25</v>
      </c>
      <c r="K263" s="235">
        <v>113.63636363636364</v>
      </c>
    </row>
    <row r="264" spans="1:11" x14ac:dyDescent="0.25">
      <c r="A264" s="16"/>
      <c r="C264" s="234" t="s">
        <v>1956</v>
      </c>
      <c r="D264" s="232">
        <v>3</v>
      </c>
      <c r="E264" s="233">
        <v>1.1904761904761904E-2</v>
      </c>
      <c r="F264" s="232">
        <v>8</v>
      </c>
      <c r="G264" s="232">
        <v>26</v>
      </c>
      <c r="H264" s="232">
        <v>8.3333333333333339</v>
      </c>
      <c r="I264" s="232">
        <v>43.666666666666664</v>
      </c>
      <c r="J264" s="235">
        <v>225</v>
      </c>
      <c r="K264" s="235">
        <v>411.57407407407408</v>
      </c>
    </row>
    <row r="265" spans="1:11" x14ac:dyDescent="0.25">
      <c r="A265" s="16"/>
      <c r="C265" s="234" t="s">
        <v>1988</v>
      </c>
      <c r="D265" s="232">
        <v>4</v>
      </c>
      <c r="E265" s="233">
        <v>1.5873015873015872E-2</v>
      </c>
      <c r="F265" s="232">
        <v>11.5</v>
      </c>
      <c r="G265" s="232">
        <v>15.5</v>
      </c>
      <c r="H265" s="232">
        <v>13.75</v>
      </c>
      <c r="I265" s="232">
        <v>38.25</v>
      </c>
      <c r="J265" s="235">
        <v>34.583333333333336</v>
      </c>
      <c r="K265" s="235">
        <v>169.03846153846155</v>
      </c>
    </row>
    <row r="266" spans="1:11" x14ac:dyDescent="0.25">
      <c r="A266" s="16"/>
      <c r="C266" s="234" t="s">
        <v>1997</v>
      </c>
      <c r="D266" s="232">
        <v>1</v>
      </c>
      <c r="E266" s="233">
        <v>3.968253968253968E-3</v>
      </c>
      <c r="F266" s="232">
        <v>9</v>
      </c>
      <c r="G266" s="232">
        <v>14</v>
      </c>
      <c r="H266" s="232">
        <v>9</v>
      </c>
      <c r="I266" s="232">
        <v>27</v>
      </c>
      <c r="J266" s="235">
        <v>55.555555555555557</v>
      </c>
      <c r="K266" s="235">
        <v>200</v>
      </c>
    </row>
    <row r="267" spans="1:11" x14ac:dyDescent="0.25">
      <c r="A267" s="16"/>
      <c r="C267" s="234" t="s">
        <v>1981</v>
      </c>
      <c r="D267" s="232">
        <v>1</v>
      </c>
      <c r="E267" s="233">
        <v>3.968253968253968E-3</v>
      </c>
      <c r="F267" s="232">
        <v>10</v>
      </c>
      <c r="G267" s="232">
        <v>12</v>
      </c>
      <c r="H267" s="232">
        <v>12</v>
      </c>
      <c r="I267" s="232">
        <v>50</v>
      </c>
      <c r="J267" s="235">
        <v>19.999999999999996</v>
      </c>
      <c r="K267" s="235">
        <v>316.66666666666669</v>
      </c>
    </row>
    <row r="268" spans="1:11" x14ac:dyDescent="0.25">
      <c r="A268" s="16"/>
      <c r="C268" s="238" t="s">
        <v>155</v>
      </c>
      <c r="D268" s="239"/>
      <c r="E268" s="240"/>
      <c r="F268" s="239"/>
      <c r="G268" s="239"/>
      <c r="H268" s="239"/>
      <c r="I268" s="239"/>
      <c r="J268" s="254"/>
      <c r="K268" s="254"/>
    </row>
    <row r="269" spans="1:11" x14ac:dyDescent="0.25">
      <c r="A269" s="16"/>
      <c r="C269" s="234" t="s">
        <v>1950</v>
      </c>
      <c r="D269" s="232">
        <v>2</v>
      </c>
      <c r="E269" s="233">
        <v>7.9365079365079361E-3</v>
      </c>
      <c r="F269" s="232">
        <v>5</v>
      </c>
      <c r="G269" s="232">
        <v>7.5</v>
      </c>
      <c r="H269" s="232">
        <v>5.5</v>
      </c>
      <c r="I269" s="232">
        <v>9.5</v>
      </c>
      <c r="J269" s="235">
        <v>50</v>
      </c>
      <c r="K269" s="235">
        <v>75</v>
      </c>
    </row>
    <row r="270" spans="1:11" x14ac:dyDescent="0.25">
      <c r="A270" s="16"/>
      <c r="C270" s="234" t="s">
        <v>1336</v>
      </c>
      <c r="D270" s="232">
        <v>1</v>
      </c>
      <c r="E270" s="233">
        <v>3.968253968253968E-3</v>
      </c>
      <c r="F270" s="232">
        <v>12</v>
      </c>
      <c r="G270" s="232">
        <v>16</v>
      </c>
      <c r="H270" s="232">
        <v>16</v>
      </c>
      <c r="I270" s="232">
        <v>60</v>
      </c>
      <c r="J270" s="235">
        <v>33.333333333333329</v>
      </c>
      <c r="K270" s="235">
        <v>275</v>
      </c>
    </row>
    <row r="271" spans="1:11" x14ac:dyDescent="0.25">
      <c r="A271" s="16"/>
      <c r="C271" s="234" t="s">
        <v>1968</v>
      </c>
      <c r="D271" s="232">
        <v>1</v>
      </c>
      <c r="E271" s="233">
        <v>3.968253968253968E-3</v>
      </c>
      <c r="F271" s="232">
        <v>18</v>
      </c>
      <c r="G271" s="232">
        <v>70</v>
      </c>
      <c r="H271" s="232">
        <v>20</v>
      </c>
      <c r="I271" s="232">
        <v>79</v>
      </c>
      <c r="J271" s="235">
        <v>288.88888888888886</v>
      </c>
      <c r="K271" s="235">
        <v>295</v>
      </c>
    </row>
    <row r="272" spans="1:11" x14ac:dyDescent="0.25">
      <c r="A272" s="16"/>
      <c r="C272" s="234" t="s">
        <v>1971</v>
      </c>
      <c r="D272" s="232">
        <v>2</v>
      </c>
      <c r="E272" s="233">
        <v>7.9365079365079361E-3</v>
      </c>
      <c r="F272" s="232">
        <v>8</v>
      </c>
      <c r="G272" s="232">
        <v>30</v>
      </c>
      <c r="H272" s="232">
        <v>8.5</v>
      </c>
      <c r="I272" s="232">
        <v>31</v>
      </c>
      <c r="J272" s="235">
        <v>516.66666666666663</v>
      </c>
      <c r="K272" s="235">
        <v>519.23076923076928</v>
      </c>
    </row>
    <row r="273" spans="1:11" x14ac:dyDescent="0.25">
      <c r="A273" s="16"/>
      <c r="C273" s="234" t="s">
        <v>1986</v>
      </c>
      <c r="D273" s="232">
        <v>1</v>
      </c>
      <c r="E273" s="233">
        <v>3.968253968253968E-3</v>
      </c>
      <c r="F273" s="232">
        <v>12</v>
      </c>
      <c r="G273" s="232">
        <v>21</v>
      </c>
      <c r="H273" s="232">
        <v>10</v>
      </c>
      <c r="I273" s="232">
        <v>40</v>
      </c>
      <c r="J273" s="235">
        <v>75</v>
      </c>
      <c r="K273" s="235">
        <v>300</v>
      </c>
    </row>
    <row r="274" spans="1:11" x14ac:dyDescent="0.25">
      <c r="A274" s="16"/>
      <c r="C274" s="238" t="s">
        <v>119</v>
      </c>
      <c r="D274" s="239"/>
      <c r="E274" s="255"/>
      <c r="F274" s="239"/>
      <c r="G274" s="239"/>
      <c r="H274" s="239"/>
      <c r="I274" s="239"/>
      <c r="J274" s="254"/>
      <c r="K274" s="254"/>
    </row>
    <row r="275" spans="1:11" x14ac:dyDescent="0.25">
      <c r="A275" s="16"/>
      <c r="C275" s="234" t="s">
        <v>1980</v>
      </c>
      <c r="D275" s="232">
        <v>1</v>
      </c>
      <c r="E275" s="233">
        <v>3.968253968253968E-3</v>
      </c>
      <c r="F275" s="232">
        <v>10</v>
      </c>
      <c r="G275" s="232">
        <v>6</v>
      </c>
      <c r="H275" s="232">
        <v>11</v>
      </c>
      <c r="I275" s="232">
        <v>6</v>
      </c>
      <c r="J275" s="235">
        <v>-40</v>
      </c>
      <c r="K275" s="235">
        <v>-45.45454545454546</v>
      </c>
    </row>
    <row r="276" spans="1:11" ht="30" x14ac:dyDescent="0.25">
      <c r="A276" s="16"/>
      <c r="C276" s="236" t="s">
        <v>1942</v>
      </c>
      <c r="D276" s="232">
        <v>5</v>
      </c>
      <c r="E276" s="233">
        <v>1.984126984126984E-2</v>
      </c>
      <c r="F276" s="232">
        <v>9.8000000000000007</v>
      </c>
      <c r="G276" s="232">
        <v>16.2</v>
      </c>
      <c r="H276" s="232">
        <v>11.4</v>
      </c>
      <c r="I276" s="232">
        <v>21.8</v>
      </c>
      <c r="J276" s="235">
        <v>77.015873015873012</v>
      </c>
      <c r="K276" s="235">
        <v>104.12554112554112</v>
      </c>
    </row>
    <row r="277" spans="1:11" s="44" customFormat="1" x14ac:dyDescent="0.25">
      <c r="A277" s="121"/>
      <c r="C277" s="234" t="s">
        <v>1994</v>
      </c>
      <c r="D277" s="232">
        <v>3</v>
      </c>
      <c r="E277" s="233">
        <v>1.1904761904761904E-2</v>
      </c>
      <c r="F277" s="232">
        <v>10.333333333333334</v>
      </c>
      <c r="G277" s="232">
        <v>15.333333333333334</v>
      </c>
      <c r="H277" s="232">
        <v>14</v>
      </c>
      <c r="I277" s="232">
        <v>19.666666666666668</v>
      </c>
      <c r="J277" s="235">
        <v>52.407407407407412</v>
      </c>
      <c r="K277" s="235">
        <v>45.695006747638331</v>
      </c>
    </row>
    <row r="278" spans="1:11" x14ac:dyDescent="0.25">
      <c r="A278" s="16"/>
      <c r="C278" s="234" t="s">
        <v>1338</v>
      </c>
      <c r="D278" s="232">
        <v>7</v>
      </c>
      <c r="E278" s="233">
        <v>2.7777777777777776E-2</v>
      </c>
      <c r="F278" s="232">
        <v>14.857142857142858</v>
      </c>
      <c r="G278" s="232">
        <v>13.857142857142858</v>
      </c>
      <c r="H278" s="232">
        <v>18.714285714285715</v>
      </c>
      <c r="I278" s="232">
        <v>21.857142857142858</v>
      </c>
      <c r="J278" s="235">
        <v>-3.3010640153497315</v>
      </c>
      <c r="K278" s="235">
        <v>32.003767024051001</v>
      </c>
    </row>
    <row r="279" spans="1:11" x14ac:dyDescent="0.25">
      <c r="A279" s="16"/>
      <c r="C279" s="234" t="s">
        <v>380</v>
      </c>
      <c r="D279" s="232">
        <v>1</v>
      </c>
      <c r="E279" s="233">
        <v>3.968253968253968E-3</v>
      </c>
      <c r="F279" s="232">
        <v>9</v>
      </c>
      <c r="G279" s="232">
        <v>8</v>
      </c>
      <c r="H279" s="232">
        <v>10</v>
      </c>
      <c r="I279" s="232">
        <v>8</v>
      </c>
      <c r="J279" s="235">
        <v>-11.111111111111116</v>
      </c>
      <c r="K279" s="235">
        <v>-19.999999999999996</v>
      </c>
    </row>
    <row r="280" spans="1:11" s="44" customFormat="1" x14ac:dyDescent="0.25">
      <c r="A280" s="121"/>
      <c r="C280" s="234" t="s">
        <v>1974</v>
      </c>
      <c r="D280" s="232">
        <v>3</v>
      </c>
      <c r="E280" s="233">
        <v>1.1904761904761904E-2</v>
      </c>
      <c r="F280" s="232">
        <v>10</v>
      </c>
      <c r="G280" s="232">
        <v>15.333333333333334</v>
      </c>
      <c r="H280" s="232">
        <v>10</v>
      </c>
      <c r="I280" s="232">
        <v>17</v>
      </c>
      <c r="J280" s="235">
        <v>52.222222222222221</v>
      </c>
      <c r="K280" s="235">
        <v>74.21652421652422</v>
      </c>
    </row>
    <row r="281" spans="1:11" x14ac:dyDescent="0.25">
      <c r="A281" s="16"/>
      <c r="C281" s="238" t="s">
        <v>151</v>
      </c>
      <c r="D281" s="239"/>
      <c r="E281" s="240"/>
      <c r="F281" s="239"/>
      <c r="G281" s="239"/>
      <c r="H281" s="239"/>
      <c r="I281" s="239"/>
      <c r="J281" s="254"/>
      <c r="K281" s="254"/>
    </row>
    <row r="282" spans="1:11" ht="30" x14ac:dyDescent="0.25">
      <c r="A282" s="16"/>
      <c r="C282" s="236" t="s">
        <v>1952</v>
      </c>
      <c r="D282" s="232">
        <v>7</v>
      </c>
      <c r="E282" s="233">
        <v>2.7777777777777776E-2</v>
      </c>
      <c r="F282" s="232">
        <v>8.5714285714285712</v>
      </c>
      <c r="G282" s="232">
        <v>15.571428571428571</v>
      </c>
      <c r="H282" s="232">
        <v>10.142857142857142</v>
      </c>
      <c r="I282" s="232">
        <v>15.571428571428571</v>
      </c>
      <c r="J282" s="235">
        <v>87.7217553688142</v>
      </c>
      <c r="K282" s="235">
        <v>71.608946608946596</v>
      </c>
    </row>
    <row r="283" spans="1:11" x14ac:dyDescent="0.25">
      <c r="A283" s="16"/>
      <c r="C283" s="234" t="s">
        <v>1991</v>
      </c>
      <c r="D283" s="232">
        <v>1</v>
      </c>
      <c r="E283" s="233">
        <v>3.968253968253968E-3</v>
      </c>
      <c r="F283" s="232">
        <v>6</v>
      </c>
      <c r="G283" s="232">
        <v>4</v>
      </c>
      <c r="H283" s="232">
        <v>8</v>
      </c>
      <c r="I283" s="232">
        <v>8</v>
      </c>
      <c r="J283" s="235">
        <v>-33.333333333333336</v>
      </c>
      <c r="K283" s="235">
        <v>0</v>
      </c>
    </row>
    <row r="284" spans="1:11" x14ac:dyDescent="0.25">
      <c r="A284" s="16"/>
      <c r="C284" s="238" t="s">
        <v>405</v>
      </c>
      <c r="D284" s="239"/>
      <c r="E284" s="240"/>
      <c r="F284" s="239"/>
      <c r="G284" s="239"/>
      <c r="H284" s="239"/>
      <c r="I284" s="239"/>
      <c r="J284" s="254"/>
      <c r="K284" s="254"/>
    </row>
    <row r="285" spans="1:11" ht="30" x14ac:dyDescent="0.25">
      <c r="A285" s="16"/>
      <c r="C285" s="236" t="s">
        <v>1947</v>
      </c>
      <c r="D285" s="232">
        <v>2</v>
      </c>
      <c r="E285" s="233">
        <v>7.9365079365079361E-3</v>
      </c>
      <c r="F285" s="232">
        <v>19.5</v>
      </c>
      <c r="G285" s="232">
        <v>18</v>
      </c>
      <c r="H285" s="232">
        <v>21.5</v>
      </c>
      <c r="I285" s="232">
        <v>45.5</v>
      </c>
      <c r="J285" s="235">
        <v>-5.7692307692307709</v>
      </c>
      <c r="K285" s="235">
        <v>127.09359605911331</v>
      </c>
    </row>
    <row r="286" spans="1:11" x14ac:dyDescent="0.25">
      <c r="A286" s="16"/>
      <c r="C286" s="234" t="s">
        <v>1958</v>
      </c>
      <c r="D286" s="232">
        <v>4</v>
      </c>
      <c r="E286" s="233">
        <v>1.5873015873015872E-2</v>
      </c>
      <c r="F286" s="232">
        <v>10.75</v>
      </c>
      <c r="G286" s="232">
        <v>16.5</v>
      </c>
      <c r="H286" s="232">
        <v>13.25</v>
      </c>
      <c r="I286" s="232">
        <v>40.25</v>
      </c>
      <c r="J286" s="235">
        <v>55.871212121212118</v>
      </c>
      <c r="K286" s="235">
        <v>233.77694165737643</v>
      </c>
    </row>
    <row r="287" spans="1:11" x14ac:dyDescent="0.25">
      <c r="A287" s="16"/>
      <c r="C287" s="238" t="s">
        <v>401</v>
      </c>
      <c r="D287" s="239"/>
      <c r="E287" s="255"/>
      <c r="F287" s="239"/>
      <c r="G287" s="239"/>
      <c r="H287" s="239"/>
      <c r="I287" s="239"/>
      <c r="J287" s="254"/>
      <c r="K287" s="254"/>
    </row>
    <row r="288" spans="1:11" x14ac:dyDescent="0.25">
      <c r="A288" s="16"/>
      <c r="C288" s="234" t="s">
        <v>1967</v>
      </c>
      <c r="D288" s="232">
        <v>1</v>
      </c>
      <c r="E288" s="233">
        <v>3.968253968253968E-3</v>
      </c>
      <c r="F288" s="232">
        <v>10</v>
      </c>
      <c r="G288" s="232">
        <v>13</v>
      </c>
      <c r="H288" s="232">
        <v>12</v>
      </c>
      <c r="I288" s="232">
        <v>22</v>
      </c>
      <c r="J288" s="235">
        <v>30.000000000000004</v>
      </c>
      <c r="K288" s="235">
        <v>83.333333333333329</v>
      </c>
    </row>
    <row r="289" spans="1:11" x14ac:dyDescent="0.25">
      <c r="A289" s="16"/>
      <c r="C289" s="234" t="s">
        <v>1943</v>
      </c>
      <c r="D289" s="232">
        <v>16</v>
      </c>
      <c r="E289" s="233">
        <v>6.3492063492063489E-2</v>
      </c>
      <c r="F289" s="232">
        <v>8.5</v>
      </c>
      <c r="G289" s="232">
        <v>15.375</v>
      </c>
      <c r="H289" s="232">
        <v>9.5625</v>
      </c>
      <c r="I289" s="232">
        <v>22.375</v>
      </c>
      <c r="J289" s="235">
        <v>107.08779761904762</v>
      </c>
      <c r="K289" s="235">
        <v>166.16643772893772</v>
      </c>
    </row>
    <row r="290" spans="1:11" x14ac:dyDescent="0.25">
      <c r="A290" s="16"/>
      <c r="C290" s="234" t="s">
        <v>2003</v>
      </c>
      <c r="D290" s="232">
        <v>1</v>
      </c>
      <c r="E290" s="233">
        <v>3.968253968253968E-3</v>
      </c>
      <c r="F290" s="232">
        <v>8</v>
      </c>
      <c r="G290" s="232">
        <v>12</v>
      </c>
      <c r="H290" s="232">
        <v>10</v>
      </c>
      <c r="I290" s="232">
        <v>24</v>
      </c>
      <c r="J290" s="235">
        <v>50</v>
      </c>
      <c r="K290" s="235">
        <v>140</v>
      </c>
    </row>
    <row r="291" spans="1:11" x14ac:dyDescent="0.25">
      <c r="A291" s="16"/>
      <c r="C291" s="238" t="s">
        <v>138</v>
      </c>
      <c r="D291" s="239"/>
      <c r="E291" s="240"/>
      <c r="F291" s="239"/>
      <c r="G291" s="239"/>
      <c r="H291" s="239"/>
      <c r="I291" s="239"/>
      <c r="J291" s="254"/>
      <c r="K291" s="254"/>
    </row>
    <row r="292" spans="1:11" ht="45" x14ac:dyDescent="0.25">
      <c r="A292" s="16"/>
      <c r="C292" s="236" t="s">
        <v>1990</v>
      </c>
      <c r="D292" s="232">
        <v>1</v>
      </c>
      <c r="E292" s="233">
        <v>3.968253968253968E-3</v>
      </c>
      <c r="F292" s="232">
        <v>10</v>
      </c>
      <c r="G292" s="232">
        <v>20</v>
      </c>
      <c r="H292" s="232">
        <v>16</v>
      </c>
      <c r="I292" s="232">
        <v>27</v>
      </c>
      <c r="J292" s="235">
        <v>100</v>
      </c>
      <c r="K292" s="235">
        <v>68.75</v>
      </c>
    </row>
    <row r="293" spans="1:11" x14ac:dyDescent="0.25">
      <c r="A293" s="16"/>
      <c r="C293" s="234" t="s">
        <v>1969</v>
      </c>
      <c r="D293" s="232">
        <v>2</v>
      </c>
      <c r="E293" s="233">
        <v>7.9365079365079361E-3</v>
      </c>
      <c r="F293" s="232">
        <v>14</v>
      </c>
      <c r="G293" s="232">
        <v>40.5</v>
      </c>
      <c r="H293" s="232">
        <v>15</v>
      </c>
      <c r="I293" s="232">
        <v>44.5</v>
      </c>
      <c r="J293" s="235">
        <v>151.66666666666669</v>
      </c>
      <c r="K293" s="235">
        <v>152.5</v>
      </c>
    </row>
    <row r="294" spans="1:11" ht="30" x14ac:dyDescent="0.25">
      <c r="A294" s="16"/>
      <c r="C294" s="236" t="s">
        <v>1340</v>
      </c>
      <c r="D294" s="232">
        <v>5</v>
      </c>
      <c r="E294" s="233">
        <v>1.984126984126984E-2</v>
      </c>
      <c r="F294" s="232">
        <v>9.6</v>
      </c>
      <c r="G294" s="232">
        <v>23.6</v>
      </c>
      <c r="H294" s="232">
        <v>10.199999999999999</v>
      </c>
      <c r="I294" s="232">
        <v>25.6</v>
      </c>
      <c r="J294" s="235">
        <v>149.24603174603175</v>
      </c>
      <c r="K294" s="235">
        <v>154.62987012987008</v>
      </c>
    </row>
    <row r="295" spans="1:11" x14ac:dyDescent="0.25">
      <c r="A295" s="16"/>
      <c r="C295" s="238" t="s">
        <v>153</v>
      </c>
      <c r="D295" s="239"/>
      <c r="E295" s="240"/>
      <c r="F295" s="239"/>
      <c r="G295" s="239"/>
      <c r="H295" s="239"/>
      <c r="I295" s="239"/>
      <c r="J295" s="254"/>
      <c r="K295" s="254"/>
    </row>
    <row r="296" spans="1:11" x14ac:dyDescent="0.25">
      <c r="A296" s="16"/>
      <c r="C296" s="234" t="s">
        <v>1940</v>
      </c>
      <c r="D296" s="232">
        <v>2</v>
      </c>
      <c r="E296" s="233">
        <v>7.9365079365079361E-3</v>
      </c>
      <c r="F296" s="232">
        <v>10.5</v>
      </c>
      <c r="G296" s="232">
        <v>9</v>
      </c>
      <c r="H296" s="232">
        <v>12</v>
      </c>
      <c r="I296" s="232">
        <v>41.5</v>
      </c>
      <c r="J296" s="235">
        <v>-9.7222222222222161</v>
      </c>
      <c r="K296" s="235">
        <v>300.71428571428572</v>
      </c>
    </row>
    <row r="297" spans="1:11" x14ac:dyDescent="0.25">
      <c r="A297" s="16"/>
      <c r="C297" s="234" t="s">
        <v>1972</v>
      </c>
      <c r="D297" s="232">
        <v>1</v>
      </c>
      <c r="E297" s="233">
        <v>3.968253968253968E-3</v>
      </c>
      <c r="F297" s="232">
        <v>8</v>
      </c>
      <c r="G297" s="232">
        <v>12</v>
      </c>
      <c r="H297" s="232">
        <v>8</v>
      </c>
      <c r="I297" s="232">
        <v>12</v>
      </c>
      <c r="J297" s="235">
        <v>50</v>
      </c>
      <c r="K297" s="235">
        <v>50</v>
      </c>
    </row>
    <row r="298" spans="1:11" x14ac:dyDescent="0.25">
      <c r="A298" s="16"/>
      <c r="C298" s="234" t="s">
        <v>1341</v>
      </c>
      <c r="D298" s="232">
        <v>3</v>
      </c>
      <c r="E298" s="233">
        <v>1.1904761904761904E-2</v>
      </c>
      <c r="F298" s="232">
        <v>10.333333333333334</v>
      </c>
      <c r="G298" s="232">
        <v>26</v>
      </c>
      <c r="H298" s="232">
        <v>12.666666666666666</v>
      </c>
      <c r="I298" s="232">
        <v>39.666666666666664</v>
      </c>
      <c r="J298" s="235">
        <v>165.92592592592592</v>
      </c>
      <c r="K298" s="235">
        <v>235.13368983957218</v>
      </c>
    </row>
    <row r="299" spans="1:11" x14ac:dyDescent="0.25">
      <c r="A299" s="16"/>
      <c r="C299" s="238" t="s">
        <v>124</v>
      </c>
      <c r="D299" s="239"/>
      <c r="E299" s="240"/>
      <c r="F299" s="239"/>
      <c r="G299" s="239"/>
      <c r="H299" s="239"/>
      <c r="I299" s="239"/>
      <c r="J299" s="254"/>
      <c r="K299" s="254"/>
    </row>
    <row r="300" spans="1:11" x14ac:dyDescent="0.25">
      <c r="A300" s="16"/>
      <c r="C300" s="234" t="s">
        <v>1339</v>
      </c>
      <c r="D300" s="232">
        <v>2</v>
      </c>
      <c r="E300" s="233">
        <v>7.9365079365079361E-3</v>
      </c>
      <c r="F300" s="232">
        <v>16.5</v>
      </c>
      <c r="G300" s="232">
        <v>39</v>
      </c>
      <c r="H300" s="232">
        <v>14.5</v>
      </c>
      <c r="I300" s="232">
        <v>42</v>
      </c>
      <c r="J300" s="235">
        <v>158.26923076923077</v>
      </c>
      <c r="K300" s="235">
        <v>188.8095238095238</v>
      </c>
    </row>
    <row r="301" spans="1:11" x14ac:dyDescent="0.25">
      <c r="A301" s="16"/>
      <c r="C301" s="234" t="s">
        <v>1990</v>
      </c>
      <c r="D301" s="232">
        <v>1</v>
      </c>
      <c r="E301" s="233">
        <v>3.968253968253968E-3</v>
      </c>
      <c r="F301" s="232">
        <v>24</v>
      </c>
      <c r="G301" s="232">
        <v>42</v>
      </c>
      <c r="H301" s="232">
        <v>27</v>
      </c>
      <c r="I301" s="232">
        <v>51</v>
      </c>
      <c r="J301" s="235">
        <v>75</v>
      </c>
      <c r="K301" s="235">
        <v>88.888888888888886</v>
      </c>
    </row>
    <row r="302" spans="1:11" x14ac:dyDescent="0.25">
      <c r="A302" s="16"/>
      <c r="C302" s="234" t="s">
        <v>1996</v>
      </c>
      <c r="D302" s="232">
        <v>2</v>
      </c>
      <c r="E302" s="233">
        <v>7.9365079365079361E-3</v>
      </c>
      <c r="F302" s="232">
        <v>9</v>
      </c>
      <c r="G302" s="232">
        <v>11.5</v>
      </c>
      <c r="H302" s="232">
        <v>10</v>
      </c>
      <c r="I302" s="232">
        <v>13</v>
      </c>
      <c r="J302" s="235">
        <v>31.25</v>
      </c>
      <c r="K302" s="235">
        <v>31.313131313131315</v>
      </c>
    </row>
    <row r="303" spans="1:11" x14ac:dyDescent="0.25">
      <c r="A303" s="16"/>
      <c r="C303" s="234" t="s">
        <v>1976</v>
      </c>
      <c r="D303" s="232">
        <v>6</v>
      </c>
      <c r="E303" s="233">
        <v>2.3809523809523808E-2</v>
      </c>
      <c r="F303" s="232">
        <v>14.166666666666666</v>
      </c>
      <c r="G303" s="232">
        <v>26</v>
      </c>
      <c r="H303" s="232">
        <v>15.666666666666666</v>
      </c>
      <c r="I303" s="232">
        <v>27.333333333333332</v>
      </c>
      <c r="J303" s="235">
        <v>126.70634920634923</v>
      </c>
      <c r="K303" s="235">
        <v>101.35732323232322</v>
      </c>
    </row>
    <row r="304" spans="1:11" x14ac:dyDescent="0.25">
      <c r="A304" s="16"/>
      <c r="C304" s="238" t="s">
        <v>149</v>
      </c>
      <c r="D304" s="239"/>
      <c r="E304" s="240"/>
      <c r="F304" s="239"/>
      <c r="G304" s="239"/>
      <c r="H304" s="239"/>
      <c r="I304" s="239"/>
      <c r="J304" s="254"/>
      <c r="K304" s="254"/>
    </row>
    <row r="305" spans="1:11" x14ac:dyDescent="0.25">
      <c r="A305" s="16"/>
      <c r="C305" s="234" t="s">
        <v>1957</v>
      </c>
      <c r="D305" s="232">
        <v>1</v>
      </c>
      <c r="E305" s="233">
        <v>3.968253968253968E-3</v>
      </c>
      <c r="F305" s="232">
        <v>9</v>
      </c>
      <c r="G305" s="232">
        <v>26</v>
      </c>
      <c r="H305" s="232">
        <v>9</v>
      </c>
      <c r="I305" s="232">
        <v>51</v>
      </c>
      <c r="J305" s="235">
        <v>188.88888888888889</v>
      </c>
      <c r="K305" s="235">
        <v>466.66666666666669</v>
      </c>
    </row>
    <row r="306" spans="1:11" x14ac:dyDescent="0.25">
      <c r="A306" s="16"/>
      <c r="C306" s="234" t="s">
        <v>1342</v>
      </c>
      <c r="D306" s="232">
        <v>1</v>
      </c>
      <c r="E306" s="233">
        <v>3.968253968253968E-3</v>
      </c>
      <c r="F306" s="232">
        <v>15</v>
      </c>
      <c r="G306" s="232">
        <v>18</v>
      </c>
      <c r="H306" s="232">
        <v>17</v>
      </c>
      <c r="I306" s="232">
        <v>27</v>
      </c>
      <c r="J306" s="235">
        <v>19.999999999999996</v>
      </c>
      <c r="K306" s="235">
        <v>58.823529411764696</v>
      </c>
    </row>
    <row r="307" spans="1:11" x14ac:dyDescent="0.25">
      <c r="A307" s="16"/>
      <c r="C307" s="234" t="s">
        <v>2000</v>
      </c>
      <c r="D307" s="232">
        <v>1</v>
      </c>
      <c r="E307" s="233">
        <v>3.968253968253968E-3</v>
      </c>
      <c r="F307" s="232">
        <v>8</v>
      </c>
      <c r="G307" s="232">
        <v>11</v>
      </c>
      <c r="H307" s="232">
        <v>14</v>
      </c>
      <c r="I307" s="232">
        <v>12</v>
      </c>
      <c r="J307" s="235">
        <v>37.5</v>
      </c>
      <c r="K307" s="235">
        <v>-14.28571428571429</v>
      </c>
    </row>
    <row r="308" spans="1:11" x14ac:dyDescent="0.25">
      <c r="A308" s="16"/>
      <c r="C308" s="238" t="s">
        <v>148</v>
      </c>
      <c r="D308" s="239"/>
      <c r="E308" s="240"/>
      <c r="F308" s="239"/>
      <c r="G308" s="239"/>
      <c r="H308" s="239"/>
      <c r="I308" s="239"/>
      <c r="J308" s="254"/>
      <c r="K308" s="254"/>
    </row>
    <row r="309" spans="1:11" x14ac:dyDescent="0.25">
      <c r="A309" s="16"/>
      <c r="C309" s="234" t="s">
        <v>1962</v>
      </c>
      <c r="D309" s="232">
        <v>1</v>
      </c>
      <c r="E309" s="233">
        <v>3.968253968253968E-3</v>
      </c>
      <c r="F309" s="232">
        <v>15</v>
      </c>
      <c r="G309" s="232">
        <v>11</v>
      </c>
      <c r="H309" s="232">
        <v>10</v>
      </c>
      <c r="I309" s="232">
        <v>17</v>
      </c>
      <c r="J309" s="235">
        <v>-26.666666666666671</v>
      </c>
      <c r="K309" s="235">
        <v>70</v>
      </c>
    </row>
    <row r="310" spans="1:11" x14ac:dyDescent="0.25">
      <c r="A310" s="16"/>
      <c r="C310" s="238" t="s">
        <v>108</v>
      </c>
      <c r="D310" s="239"/>
      <c r="E310" s="240"/>
      <c r="F310" s="239"/>
      <c r="G310" s="239"/>
      <c r="H310" s="239"/>
      <c r="I310" s="239"/>
      <c r="J310" s="254"/>
      <c r="K310" s="254"/>
    </row>
    <row r="311" spans="1:11" x14ac:dyDescent="0.25">
      <c r="A311" s="16"/>
      <c r="C311" s="234" t="s">
        <v>1963</v>
      </c>
      <c r="D311" s="232">
        <v>7</v>
      </c>
      <c r="E311" s="233">
        <v>2.7777777777777776E-2</v>
      </c>
      <c r="F311" s="232">
        <v>7.2857142857142856</v>
      </c>
      <c r="G311" s="232">
        <v>19.428571428571427</v>
      </c>
      <c r="H311" s="232">
        <v>8.4285714285714288</v>
      </c>
      <c r="I311" s="232">
        <v>21.714285714285715</v>
      </c>
      <c r="J311" s="235">
        <v>168.36734693877551</v>
      </c>
      <c r="K311" s="235">
        <v>170.1814058956916</v>
      </c>
    </row>
    <row r="312" spans="1:11" x14ac:dyDescent="0.25">
      <c r="A312" s="16"/>
      <c r="C312" s="234" t="s">
        <v>1987</v>
      </c>
      <c r="D312" s="232">
        <v>8</v>
      </c>
      <c r="E312" s="233">
        <v>3.1746031746031744E-2</v>
      </c>
      <c r="F312" s="232">
        <v>12.25</v>
      </c>
      <c r="G312" s="232">
        <v>19.125</v>
      </c>
      <c r="H312" s="232">
        <v>15.625</v>
      </c>
      <c r="I312" s="232">
        <v>21.875</v>
      </c>
      <c r="J312" s="235">
        <v>74.560023310023325</v>
      </c>
      <c r="K312" s="235">
        <v>51.108450936037144</v>
      </c>
    </row>
    <row r="313" spans="1:11" x14ac:dyDescent="0.25">
      <c r="A313" s="16"/>
      <c r="C313" s="234" t="s">
        <v>1998</v>
      </c>
      <c r="D313" s="232">
        <v>1</v>
      </c>
      <c r="E313" s="233">
        <v>3.968253968253968E-3</v>
      </c>
      <c r="F313" s="232">
        <v>18</v>
      </c>
      <c r="G313" s="232">
        <v>25</v>
      </c>
      <c r="H313" s="232">
        <v>19</v>
      </c>
      <c r="I313" s="232">
        <v>25</v>
      </c>
      <c r="J313" s="235">
        <v>38.888888888888886</v>
      </c>
      <c r="K313" s="235">
        <v>31.578947368421062</v>
      </c>
    </row>
    <row r="314" spans="1:11" ht="30" x14ac:dyDescent="0.25">
      <c r="A314" s="16"/>
      <c r="C314" s="236" t="s">
        <v>1982</v>
      </c>
      <c r="D314" s="232">
        <v>1</v>
      </c>
      <c r="E314" s="233">
        <v>3.968253968253968E-3</v>
      </c>
      <c r="F314" s="232">
        <v>2</v>
      </c>
      <c r="G314" s="232">
        <v>4</v>
      </c>
      <c r="H314" s="232">
        <v>3</v>
      </c>
      <c r="I314" s="232">
        <v>7</v>
      </c>
      <c r="J314" s="235">
        <v>100</v>
      </c>
      <c r="K314" s="235">
        <v>133.33333333333334</v>
      </c>
    </row>
    <row r="315" spans="1:11" x14ac:dyDescent="0.25">
      <c r="C315" s="234" t="s">
        <v>1973</v>
      </c>
      <c r="D315" s="232">
        <v>1</v>
      </c>
      <c r="E315" s="233">
        <v>3.968253968253968E-3</v>
      </c>
      <c r="F315" s="232">
        <v>6</v>
      </c>
      <c r="G315" s="232">
        <v>25</v>
      </c>
      <c r="H315" s="232">
        <v>6</v>
      </c>
      <c r="I315" s="232">
        <v>25</v>
      </c>
      <c r="J315" s="235">
        <v>316.66666666666669</v>
      </c>
      <c r="K315" s="235">
        <v>316.66666666666669</v>
      </c>
    </row>
    <row r="316" spans="1:11" x14ac:dyDescent="0.25">
      <c r="C316" s="234" t="s">
        <v>1946</v>
      </c>
      <c r="D316" s="232">
        <v>2</v>
      </c>
      <c r="E316" s="233">
        <v>7.9365079365079361E-3</v>
      </c>
      <c r="F316" s="232">
        <v>11</v>
      </c>
      <c r="G316" s="232">
        <v>12</v>
      </c>
      <c r="H316" s="232">
        <v>11.5</v>
      </c>
      <c r="I316" s="232">
        <v>13.5</v>
      </c>
      <c r="J316" s="235">
        <v>5.555555555555558</v>
      </c>
      <c r="K316" s="235">
        <v>12.5</v>
      </c>
    </row>
    <row r="317" spans="1:11" x14ac:dyDescent="0.25">
      <c r="C317" s="234" t="s">
        <v>1966</v>
      </c>
      <c r="D317" s="232">
        <v>3</v>
      </c>
      <c r="E317" s="233">
        <v>1.1904761904761904E-2</v>
      </c>
      <c r="F317" s="232">
        <v>27.333333333333332</v>
      </c>
      <c r="G317" s="232">
        <v>38</v>
      </c>
      <c r="H317" s="232">
        <v>30</v>
      </c>
      <c r="I317" s="232">
        <v>66.666666666666671</v>
      </c>
      <c r="J317" s="235">
        <v>41.060606060606062</v>
      </c>
      <c r="K317" s="235">
        <v>137.24747474747474</v>
      </c>
    </row>
    <row r="318" spans="1:11" x14ac:dyDescent="0.25">
      <c r="C318" s="234" t="s">
        <v>1948</v>
      </c>
      <c r="D318" s="232">
        <v>13</v>
      </c>
      <c r="E318" s="233">
        <v>5.1587301587301584E-2</v>
      </c>
      <c r="F318" s="232">
        <v>8.1538461538461533</v>
      </c>
      <c r="G318" s="232">
        <v>11.846153846153847</v>
      </c>
      <c r="H318" s="232">
        <v>9.7692307692307701</v>
      </c>
      <c r="I318" s="232">
        <v>14.692307692307692</v>
      </c>
      <c r="J318" s="235">
        <v>38.469863469863462</v>
      </c>
      <c r="K318" s="235">
        <v>56.855324163016476</v>
      </c>
    </row>
    <row r="319" spans="1:11" x14ac:dyDescent="0.25">
      <c r="C319" s="238" t="s">
        <v>403</v>
      </c>
      <c r="D319" s="239"/>
      <c r="E319" s="255"/>
      <c r="F319" s="239"/>
      <c r="G319" s="239"/>
      <c r="H319" s="239"/>
      <c r="I319" s="239"/>
      <c r="J319" s="254"/>
      <c r="K319" s="254"/>
    </row>
    <row r="320" spans="1:11" ht="30" x14ac:dyDescent="0.25">
      <c r="C320" s="236" t="s">
        <v>1964</v>
      </c>
      <c r="D320" s="232">
        <v>2</v>
      </c>
      <c r="E320" s="233">
        <v>7.9365079365079361E-3</v>
      </c>
      <c r="F320" s="232">
        <v>9.5</v>
      </c>
      <c r="G320" s="232">
        <v>13.5</v>
      </c>
      <c r="H320" s="232">
        <v>11.5</v>
      </c>
      <c r="I320" s="232">
        <v>19.5</v>
      </c>
      <c r="J320" s="235">
        <v>44.444444444444443</v>
      </c>
      <c r="K320" s="235">
        <v>68.939393939393938</v>
      </c>
    </row>
    <row r="321" spans="3:11" x14ac:dyDescent="0.25">
      <c r="C321" s="234" t="s">
        <v>1343</v>
      </c>
      <c r="D321" s="232">
        <v>1</v>
      </c>
      <c r="E321" s="233">
        <v>3.968253968253968E-3</v>
      </c>
      <c r="F321" s="232">
        <v>5</v>
      </c>
      <c r="G321" s="232">
        <v>9</v>
      </c>
      <c r="H321" s="232">
        <v>5</v>
      </c>
      <c r="I321" s="232">
        <v>37</v>
      </c>
      <c r="J321" s="235">
        <v>80</v>
      </c>
      <c r="K321" s="235">
        <v>640</v>
      </c>
    </row>
    <row r="322" spans="3:11" x14ac:dyDescent="0.25">
      <c r="C322" s="238" t="s">
        <v>1654</v>
      </c>
      <c r="D322" s="239"/>
      <c r="E322" s="240"/>
      <c r="F322" s="239"/>
      <c r="G322" s="239"/>
      <c r="H322" s="239"/>
      <c r="I322" s="239"/>
      <c r="J322" s="254"/>
      <c r="K322" s="254"/>
    </row>
    <row r="323" spans="3:11" x14ac:dyDescent="0.25">
      <c r="C323" s="234" t="s">
        <v>1654</v>
      </c>
      <c r="D323" s="232">
        <v>1</v>
      </c>
      <c r="E323" s="233">
        <v>3.968253968253968E-3</v>
      </c>
      <c r="F323" s="232">
        <v>12</v>
      </c>
      <c r="G323" s="232">
        <v>18</v>
      </c>
      <c r="H323" s="232">
        <v>12</v>
      </c>
      <c r="I323" s="232">
        <v>26</v>
      </c>
      <c r="J323" s="235">
        <v>50</v>
      </c>
      <c r="K323" s="235">
        <v>116.66666666666666</v>
      </c>
    </row>
    <row r="324" spans="3:11" x14ac:dyDescent="0.25">
      <c r="C324" s="238" t="s">
        <v>1489</v>
      </c>
      <c r="D324" s="239"/>
      <c r="E324" s="240"/>
      <c r="F324" s="239"/>
      <c r="G324" s="239"/>
      <c r="H324" s="239"/>
      <c r="I324" s="239"/>
      <c r="J324" s="254"/>
      <c r="K324" s="254"/>
    </row>
    <row r="325" spans="3:11" x14ac:dyDescent="0.25">
      <c r="C325" s="234" t="s">
        <v>1489</v>
      </c>
      <c r="D325" s="232">
        <v>2</v>
      </c>
      <c r="E325" s="233">
        <v>7.9365079365079361E-3</v>
      </c>
      <c r="F325" s="232">
        <v>3.5</v>
      </c>
      <c r="G325" s="232">
        <v>29.5</v>
      </c>
      <c r="H325" s="232">
        <v>4.5</v>
      </c>
      <c r="I325" s="232">
        <v>33.5</v>
      </c>
      <c r="J325" s="235">
        <v>662.5</v>
      </c>
      <c r="K325" s="235">
        <v>702.5</v>
      </c>
    </row>
    <row r="326" spans="3:11" x14ac:dyDescent="0.25">
      <c r="C326" s="238" t="s">
        <v>419</v>
      </c>
      <c r="D326" s="239"/>
      <c r="E326" s="240"/>
      <c r="F326" s="239"/>
      <c r="G326" s="239"/>
      <c r="H326" s="239"/>
      <c r="I326" s="239"/>
      <c r="J326" s="254"/>
      <c r="K326" s="254"/>
    </row>
    <row r="327" spans="3:11" x14ac:dyDescent="0.25">
      <c r="C327" s="234" t="s">
        <v>1984</v>
      </c>
      <c r="D327" s="232">
        <v>3</v>
      </c>
      <c r="E327" s="233">
        <v>1.1904761904761904E-2</v>
      </c>
      <c r="F327" s="232">
        <v>9.6666666666666661</v>
      </c>
      <c r="G327" s="232">
        <v>22</v>
      </c>
      <c r="H327" s="232">
        <v>14.333333333333334</v>
      </c>
      <c r="I327" s="232">
        <v>27</v>
      </c>
      <c r="J327" s="235">
        <v>98.6111111111111</v>
      </c>
      <c r="K327" s="235">
        <v>48.717948717948723</v>
      </c>
    </row>
    <row r="328" spans="3:11" x14ac:dyDescent="0.25">
      <c r="C328" s="238" t="s">
        <v>467</v>
      </c>
      <c r="D328" s="239"/>
      <c r="E328" s="240"/>
      <c r="F328" s="239"/>
      <c r="G328" s="239"/>
      <c r="H328" s="239"/>
      <c r="I328" s="239"/>
      <c r="J328" s="254"/>
      <c r="K328" s="254"/>
    </row>
    <row r="329" spans="3:11" x14ac:dyDescent="0.25">
      <c r="C329" s="234" t="s">
        <v>1970</v>
      </c>
      <c r="D329" s="232">
        <v>1</v>
      </c>
      <c r="E329" s="233">
        <v>3.968253968253968E-3</v>
      </c>
      <c r="F329" s="232">
        <v>18</v>
      </c>
      <c r="G329" s="232">
        <v>13</v>
      </c>
      <c r="H329" s="232">
        <v>20</v>
      </c>
      <c r="I329" s="232">
        <v>49</v>
      </c>
      <c r="J329" s="235">
        <v>-27.777777777777779</v>
      </c>
      <c r="K329" s="235">
        <v>145.00000000000003</v>
      </c>
    </row>
    <row r="330" spans="3:11" x14ac:dyDescent="0.25">
      <c r="C330" s="238" t="s">
        <v>478</v>
      </c>
      <c r="D330" s="239"/>
      <c r="E330" s="240"/>
      <c r="F330" s="239"/>
      <c r="G330" s="239"/>
      <c r="H330" s="239"/>
      <c r="I330" s="239"/>
      <c r="J330" s="254"/>
      <c r="K330" s="254"/>
    </row>
    <row r="331" spans="3:11" x14ac:dyDescent="0.25">
      <c r="C331" s="234" t="s">
        <v>1960</v>
      </c>
      <c r="D331" s="232">
        <v>3</v>
      </c>
      <c r="E331" s="233">
        <v>1.1904761904761904E-2</v>
      </c>
      <c r="F331" s="232">
        <v>11.333333333333334</v>
      </c>
      <c r="G331" s="232">
        <v>14.333333333333334</v>
      </c>
      <c r="H331" s="232">
        <v>15</v>
      </c>
      <c r="I331" s="232">
        <v>49</v>
      </c>
      <c r="J331" s="235">
        <v>25.555555555555557</v>
      </c>
      <c r="K331" s="235">
        <v>246.73821548821547</v>
      </c>
    </row>
    <row r="332" spans="3:11" x14ac:dyDescent="0.25">
      <c r="C332" s="234" t="s">
        <v>1978</v>
      </c>
      <c r="D332" s="232">
        <v>5</v>
      </c>
      <c r="E332" s="233">
        <v>1.984126984126984E-2</v>
      </c>
      <c r="F332" s="232">
        <v>8.8000000000000007</v>
      </c>
      <c r="G332" s="232">
        <v>13.8</v>
      </c>
      <c r="H332" s="232">
        <v>11</v>
      </c>
      <c r="I332" s="232">
        <v>33</v>
      </c>
      <c r="J332" s="235">
        <v>77.408424908424905</v>
      </c>
      <c r="K332" s="235">
        <v>217.11111111111109</v>
      </c>
    </row>
    <row r="333" spans="3:11" x14ac:dyDescent="0.25">
      <c r="C333" s="234" t="s">
        <v>1959</v>
      </c>
      <c r="D333" s="232">
        <v>1</v>
      </c>
      <c r="E333" s="233">
        <v>3.968253968253968E-3</v>
      </c>
      <c r="F333" s="232">
        <v>13</v>
      </c>
      <c r="G333" s="232">
        <v>10</v>
      </c>
      <c r="H333" s="232">
        <v>10</v>
      </c>
      <c r="I333" s="232">
        <v>40</v>
      </c>
      <c r="J333" s="235">
        <v>-23.076923076923073</v>
      </c>
      <c r="K333" s="235">
        <v>300</v>
      </c>
    </row>
    <row r="334" spans="3:11" ht="30" x14ac:dyDescent="0.25">
      <c r="C334" s="236" t="s">
        <v>1993</v>
      </c>
      <c r="D334" s="232">
        <v>1</v>
      </c>
      <c r="E334" s="233">
        <v>3.968253968253968E-3</v>
      </c>
      <c r="F334" s="232">
        <v>5</v>
      </c>
      <c r="G334" s="232">
        <v>7</v>
      </c>
      <c r="H334" s="232">
        <v>5</v>
      </c>
      <c r="I334" s="232">
        <v>7</v>
      </c>
      <c r="J334" s="235">
        <v>39.999999999999993</v>
      </c>
      <c r="K334" s="235">
        <v>39.999999999999993</v>
      </c>
    </row>
    <row r="335" spans="3:11" x14ac:dyDescent="0.25">
      <c r="C335" s="234" t="s">
        <v>1977</v>
      </c>
      <c r="D335" s="232">
        <v>2</v>
      </c>
      <c r="E335" s="233">
        <v>7.9365079365079361E-3</v>
      </c>
      <c r="F335" s="232">
        <v>12</v>
      </c>
      <c r="G335" s="232">
        <v>14</v>
      </c>
      <c r="H335" s="232">
        <v>18.5</v>
      </c>
      <c r="I335" s="232">
        <v>46</v>
      </c>
      <c r="J335" s="235">
        <v>16.666666666666668</v>
      </c>
      <c r="K335" s="235">
        <v>149.41520467836258</v>
      </c>
    </row>
    <row r="336" spans="3:11" x14ac:dyDescent="0.25">
      <c r="C336" s="234" t="s">
        <v>1941</v>
      </c>
      <c r="D336" s="232">
        <v>3</v>
      </c>
      <c r="E336" s="233">
        <v>1.1904761904761904E-2</v>
      </c>
      <c r="F336" s="232">
        <v>9.3333333333333339</v>
      </c>
      <c r="G336" s="232">
        <v>11.333333333333334</v>
      </c>
      <c r="H336" s="232">
        <v>9.6666666666666661</v>
      </c>
      <c r="I336" s="232">
        <v>33.666666666666664</v>
      </c>
      <c r="J336" s="235">
        <v>23.611111111111111</v>
      </c>
      <c r="K336" s="235">
        <v>283.25396825396825</v>
      </c>
    </row>
    <row r="337" spans="3:11" x14ac:dyDescent="0.25">
      <c r="C337" s="238" t="s">
        <v>487</v>
      </c>
      <c r="D337" s="239"/>
      <c r="E337" s="240"/>
      <c r="F337" s="239"/>
      <c r="G337" s="239"/>
      <c r="H337" s="239"/>
      <c r="I337" s="239"/>
      <c r="J337" s="254"/>
      <c r="K337" s="254"/>
    </row>
    <row r="338" spans="3:11" x14ac:dyDescent="0.25">
      <c r="C338" s="234" t="s">
        <v>487</v>
      </c>
      <c r="D338" s="232">
        <v>2</v>
      </c>
      <c r="E338" s="233">
        <v>7.9365079365079361E-3</v>
      </c>
      <c r="F338" s="232">
        <v>15.5</v>
      </c>
      <c r="G338" s="232">
        <v>42.5</v>
      </c>
      <c r="H338" s="232">
        <v>17.5</v>
      </c>
      <c r="I338" s="232">
        <v>57</v>
      </c>
      <c r="J338" s="235">
        <v>213.03418803418802</v>
      </c>
      <c r="K338" s="235">
        <v>270.23809523809524</v>
      </c>
    </row>
    <row r="339" spans="3:11" x14ac:dyDescent="0.25">
      <c r="C339" s="238" t="s">
        <v>514</v>
      </c>
      <c r="D339" s="239"/>
      <c r="E339" s="255"/>
      <c r="F339" s="239"/>
      <c r="G339" s="239"/>
      <c r="H339" s="239"/>
      <c r="I339" s="239"/>
      <c r="J339" s="254"/>
      <c r="K339" s="254"/>
    </row>
    <row r="340" spans="3:11" x14ac:dyDescent="0.25">
      <c r="C340" s="234" t="s">
        <v>2001</v>
      </c>
      <c r="D340" s="232">
        <v>1</v>
      </c>
      <c r="E340" s="233">
        <v>3.968253968253968E-3</v>
      </c>
      <c r="F340" s="232">
        <v>9</v>
      </c>
      <c r="G340" s="232">
        <v>13</v>
      </c>
      <c r="H340" s="232">
        <v>9</v>
      </c>
      <c r="I340" s="232">
        <v>37</v>
      </c>
      <c r="J340" s="235">
        <v>44.444444444444443</v>
      </c>
      <c r="K340" s="235">
        <v>311.11111111111109</v>
      </c>
    </row>
    <row r="341" spans="3:11" x14ac:dyDescent="0.25">
      <c r="C341" s="238" t="s">
        <v>1407</v>
      </c>
      <c r="D341" s="239"/>
      <c r="E341" s="240"/>
      <c r="F341" s="239"/>
      <c r="G341" s="239"/>
      <c r="H341" s="239"/>
      <c r="I341" s="239"/>
      <c r="J341" s="254"/>
      <c r="K341" s="254"/>
    </row>
    <row r="342" spans="3:11" x14ac:dyDescent="0.25">
      <c r="C342" s="234" t="s">
        <v>1954</v>
      </c>
      <c r="D342" s="232">
        <v>1</v>
      </c>
      <c r="E342" s="233">
        <v>3.968253968253968E-3</v>
      </c>
      <c r="F342" s="232">
        <v>10</v>
      </c>
      <c r="G342" s="232">
        <v>40</v>
      </c>
      <c r="H342" s="232">
        <v>10</v>
      </c>
      <c r="I342" s="232">
        <v>42</v>
      </c>
      <c r="J342" s="235">
        <v>300</v>
      </c>
      <c r="K342" s="235">
        <v>320</v>
      </c>
    </row>
    <row r="343" spans="3:11" x14ac:dyDescent="0.25">
      <c r="C343" s="234" t="s">
        <v>1989</v>
      </c>
      <c r="D343" s="232">
        <v>3</v>
      </c>
      <c r="E343" s="233">
        <v>1.1904761904761904E-2</v>
      </c>
      <c r="F343" s="232">
        <v>10.666666666666666</v>
      </c>
      <c r="G343" s="232">
        <v>20</v>
      </c>
      <c r="H343" s="232">
        <v>12</v>
      </c>
      <c r="I343" s="232">
        <v>29.666666666666668</v>
      </c>
      <c r="J343" s="235">
        <v>97.619047619047635</v>
      </c>
      <c r="K343" s="235">
        <v>148.36829836829835</v>
      </c>
    </row>
    <row r="344" spans="3:11" x14ac:dyDescent="0.25">
      <c r="C344" s="238" t="s">
        <v>545</v>
      </c>
      <c r="D344" s="239"/>
      <c r="E344" s="240"/>
      <c r="F344" s="239"/>
      <c r="G344" s="239"/>
      <c r="H344" s="239"/>
      <c r="I344" s="239"/>
      <c r="J344" s="254"/>
      <c r="K344" s="254"/>
    </row>
    <row r="345" spans="3:11" x14ac:dyDescent="0.25">
      <c r="C345" s="234" t="s">
        <v>1983</v>
      </c>
      <c r="D345" s="232">
        <v>1</v>
      </c>
      <c r="E345" s="233">
        <v>3.968253968253968E-3</v>
      </c>
      <c r="F345" s="232">
        <v>12</v>
      </c>
      <c r="G345" s="232">
        <v>25</v>
      </c>
      <c r="H345" s="232">
        <v>14</v>
      </c>
      <c r="I345" s="232">
        <v>46</v>
      </c>
      <c r="J345" s="235">
        <v>108.33333333333334</v>
      </c>
      <c r="K345" s="235">
        <v>228.57142857142856</v>
      </c>
    </row>
    <row r="346" spans="3:11" x14ac:dyDescent="0.25">
      <c r="C346" s="234" t="s">
        <v>1955</v>
      </c>
      <c r="D346" s="232">
        <v>1</v>
      </c>
      <c r="E346" s="233">
        <v>3.968253968253968E-3</v>
      </c>
      <c r="F346" s="232">
        <v>8</v>
      </c>
      <c r="G346" s="232">
        <v>13</v>
      </c>
      <c r="H346" s="232">
        <v>9</v>
      </c>
      <c r="I346" s="232">
        <v>81</v>
      </c>
      <c r="J346" s="235">
        <v>62.5</v>
      </c>
      <c r="K346" s="235">
        <v>800</v>
      </c>
    </row>
    <row r="347" spans="3:11" x14ac:dyDescent="0.25">
      <c r="C347" s="238" t="s">
        <v>1563</v>
      </c>
      <c r="D347" s="239"/>
      <c r="E347" s="240"/>
      <c r="F347" s="239"/>
      <c r="G347" s="239"/>
      <c r="H347" s="239"/>
      <c r="I347" s="239"/>
      <c r="J347" s="254"/>
      <c r="K347" s="254"/>
    </row>
    <row r="348" spans="3:11" x14ac:dyDescent="0.25">
      <c r="C348" s="234" t="s">
        <v>1979</v>
      </c>
      <c r="D348" s="232">
        <v>1</v>
      </c>
      <c r="E348" s="233">
        <v>3.968253968253968E-3</v>
      </c>
      <c r="F348" s="232">
        <v>14</v>
      </c>
      <c r="G348" s="232">
        <v>21</v>
      </c>
      <c r="H348" s="232">
        <v>15</v>
      </c>
      <c r="I348" s="232">
        <v>62</v>
      </c>
      <c r="J348" s="235">
        <v>50</v>
      </c>
      <c r="K348" s="235">
        <v>313.33333333333337</v>
      </c>
    </row>
    <row r="349" spans="3:11" x14ac:dyDescent="0.25">
      <c r="C349" s="238" t="s">
        <v>1710</v>
      </c>
      <c r="D349" s="239"/>
      <c r="E349" s="240"/>
      <c r="F349" s="239"/>
      <c r="G349" s="239"/>
      <c r="H349" s="239"/>
      <c r="I349" s="239"/>
      <c r="J349" s="254"/>
      <c r="K349" s="254"/>
    </row>
    <row r="350" spans="3:11" x14ac:dyDescent="0.25">
      <c r="C350" s="234" t="s">
        <v>1992</v>
      </c>
      <c r="D350" s="232">
        <v>1</v>
      </c>
      <c r="E350" s="233">
        <v>3.968253968253968E-3</v>
      </c>
      <c r="F350" s="232">
        <v>54</v>
      </c>
      <c r="G350" s="232">
        <v>53</v>
      </c>
      <c r="H350" s="232">
        <v>54</v>
      </c>
      <c r="I350" s="232">
        <v>55</v>
      </c>
      <c r="J350" s="235">
        <v>-1.851851851851849</v>
      </c>
      <c r="K350" s="235">
        <v>1.8518518518518601</v>
      </c>
    </row>
    <row r="351" spans="3:11" x14ac:dyDescent="0.25">
      <c r="C351" s="238" t="s">
        <v>1758</v>
      </c>
      <c r="D351" s="239"/>
      <c r="E351" s="240"/>
      <c r="F351" s="239"/>
      <c r="G351" s="239"/>
      <c r="H351" s="239"/>
      <c r="I351" s="239"/>
      <c r="J351" s="254"/>
      <c r="K351" s="254"/>
    </row>
    <row r="352" spans="3:11" x14ac:dyDescent="0.25">
      <c r="C352" s="234" t="s">
        <v>1995</v>
      </c>
      <c r="D352" s="232">
        <v>1</v>
      </c>
      <c r="E352" s="233">
        <v>3.968253968253968E-3</v>
      </c>
      <c r="F352" s="232">
        <v>8</v>
      </c>
      <c r="G352" s="232">
        <v>10</v>
      </c>
      <c r="H352" s="232">
        <v>9</v>
      </c>
      <c r="I352" s="232">
        <v>23</v>
      </c>
      <c r="J352" s="235">
        <v>25</v>
      </c>
      <c r="K352" s="235">
        <v>155.55555555555554</v>
      </c>
    </row>
    <row r="353" spans="3:11" x14ac:dyDescent="0.25">
      <c r="C353" s="263" t="s">
        <v>385</v>
      </c>
      <c r="D353" s="264">
        <v>252</v>
      </c>
      <c r="E353" s="265">
        <v>1</v>
      </c>
      <c r="F353" s="266">
        <v>10.944444444444445</v>
      </c>
      <c r="G353" s="266">
        <v>18.384920634920636</v>
      </c>
      <c r="H353" s="266">
        <v>12.718253968253968</v>
      </c>
      <c r="I353" s="266">
        <v>29.896825396825395</v>
      </c>
      <c r="J353" s="266">
        <v>84.971023399215568</v>
      </c>
      <c r="K353" s="266">
        <v>160.06375401105444</v>
      </c>
    </row>
    <row r="354" spans="3:11" x14ac:dyDescent="0.25">
      <c r="D354"/>
      <c r="E354"/>
      <c r="H354"/>
      <c r="I354"/>
      <c r="J354"/>
    </row>
    <row r="355" spans="3:11" x14ac:dyDescent="0.25">
      <c r="D355"/>
      <c r="E355"/>
      <c r="H355"/>
      <c r="I355"/>
      <c r="J355"/>
    </row>
    <row r="356" spans="3:11" x14ac:dyDescent="0.25">
      <c r="D356"/>
      <c r="E356"/>
      <c r="H356"/>
    </row>
    <row r="357" spans="3:11" x14ac:dyDescent="0.25">
      <c r="D357"/>
      <c r="E357"/>
      <c r="H357"/>
    </row>
    <row r="358" spans="3:11" x14ac:dyDescent="0.25">
      <c r="D358"/>
      <c r="E358"/>
      <c r="H358"/>
    </row>
    <row r="359" spans="3:11" x14ac:dyDescent="0.25">
      <c r="D359"/>
      <c r="E359"/>
      <c r="H359"/>
    </row>
    <row r="360" spans="3:11" x14ac:dyDescent="0.25">
      <c r="D360"/>
      <c r="E360"/>
      <c r="H360"/>
    </row>
    <row r="361" spans="3:11" x14ac:dyDescent="0.25">
      <c r="D361"/>
      <c r="E361"/>
      <c r="H361"/>
    </row>
    <row r="362" spans="3:11" x14ac:dyDescent="0.25">
      <c r="D362"/>
      <c r="E362"/>
      <c r="H362"/>
    </row>
    <row r="363" spans="3:11" x14ac:dyDescent="0.25">
      <c r="D363"/>
      <c r="E363"/>
      <c r="H363"/>
    </row>
    <row r="364" spans="3:11" x14ac:dyDescent="0.25">
      <c r="D364"/>
      <c r="E364"/>
      <c r="H364"/>
    </row>
    <row r="365" spans="3:11" x14ac:dyDescent="0.25">
      <c r="D365"/>
      <c r="E365"/>
      <c r="H365"/>
    </row>
    <row r="366" spans="3:11" x14ac:dyDescent="0.25">
      <c r="D366"/>
      <c r="E366"/>
      <c r="H366"/>
    </row>
    <row r="367" spans="3:11" x14ac:dyDescent="0.25">
      <c r="D367"/>
      <c r="E367"/>
      <c r="H367"/>
    </row>
    <row r="368" spans="3:11" x14ac:dyDescent="0.25">
      <c r="D368"/>
      <c r="E368"/>
      <c r="H368"/>
    </row>
    <row r="369" spans="4:10" x14ac:dyDescent="0.25">
      <c r="D369"/>
      <c r="E369"/>
      <c r="H369"/>
    </row>
    <row r="370" spans="4:10" x14ac:dyDescent="0.25">
      <c r="D370"/>
      <c r="E370"/>
      <c r="H370"/>
    </row>
    <row r="371" spans="4:10" x14ac:dyDescent="0.25">
      <c r="D371"/>
      <c r="E371"/>
      <c r="H371"/>
    </row>
    <row r="372" spans="4:10" x14ac:dyDescent="0.25">
      <c r="D372"/>
      <c r="E372"/>
      <c r="H372"/>
    </row>
    <row r="373" spans="4:10" x14ac:dyDescent="0.25">
      <c r="D373"/>
      <c r="E373"/>
      <c r="H373"/>
    </row>
    <row r="374" spans="4:10" x14ac:dyDescent="0.25">
      <c r="D374"/>
      <c r="E374"/>
      <c r="H374"/>
    </row>
    <row r="375" spans="4:10" x14ac:dyDescent="0.25">
      <c r="D375"/>
      <c r="E375"/>
      <c r="H375"/>
    </row>
    <row r="376" spans="4:10" x14ac:dyDescent="0.25">
      <c r="D376"/>
      <c r="E376"/>
      <c r="H376"/>
    </row>
    <row r="377" spans="4:10" x14ac:dyDescent="0.25">
      <c r="D377"/>
      <c r="E377"/>
      <c r="H377"/>
    </row>
    <row r="378" spans="4:10" x14ac:dyDescent="0.25">
      <c r="D378"/>
      <c r="E378"/>
      <c r="H378"/>
    </row>
    <row r="379" spans="4:10" x14ac:dyDescent="0.25">
      <c r="D379"/>
      <c r="E379"/>
      <c r="H379"/>
      <c r="I379"/>
      <c r="J379"/>
    </row>
    <row r="380" spans="4:10" x14ac:dyDescent="0.25">
      <c r="D380"/>
      <c r="E380"/>
      <c r="H380"/>
      <c r="I380"/>
      <c r="J380"/>
    </row>
    <row r="381" spans="4:10" x14ac:dyDescent="0.25">
      <c r="D381"/>
      <c r="E381"/>
      <c r="H381"/>
      <c r="I381"/>
      <c r="J381"/>
    </row>
    <row r="382" spans="4:10" x14ac:dyDescent="0.25">
      <c r="D382"/>
      <c r="E382"/>
      <c r="H382"/>
      <c r="I382"/>
      <c r="J382"/>
    </row>
    <row r="383" spans="4:10" x14ac:dyDescent="0.25">
      <c r="D383"/>
      <c r="E383"/>
      <c r="H383"/>
      <c r="I383"/>
      <c r="J383"/>
    </row>
    <row r="384" spans="4:10" x14ac:dyDescent="0.25">
      <c r="D384"/>
      <c r="E384"/>
      <c r="H384"/>
      <c r="I384"/>
      <c r="J384"/>
    </row>
    <row r="385" spans="1:10" x14ac:dyDescent="0.25">
      <c r="D385"/>
      <c r="E385"/>
      <c r="H385"/>
      <c r="I385"/>
      <c r="J385"/>
    </row>
    <row r="386" spans="1:10" x14ac:dyDescent="0.25">
      <c r="D386"/>
      <c r="E386"/>
      <c r="H386"/>
      <c r="I386"/>
      <c r="J386"/>
    </row>
    <row r="387" spans="1:10" x14ac:dyDescent="0.25">
      <c r="D387"/>
      <c r="E387"/>
      <c r="H387"/>
      <c r="I387"/>
      <c r="J387"/>
    </row>
    <row r="388" spans="1:10" x14ac:dyDescent="0.25">
      <c r="D388"/>
      <c r="E388"/>
      <c r="H388"/>
      <c r="I388"/>
      <c r="J388"/>
    </row>
    <row r="389" spans="1:10" x14ac:dyDescent="0.25">
      <c r="D389"/>
      <c r="E389"/>
      <c r="H389"/>
      <c r="I389"/>
      <c r="J389"/>
    </row>
    <row r="390" spans="1:10" x14ac:dyDescent="0.25">
      <c r="D390"/>
      <c r="E390"/>
      <c r="H390"/>
      <c r="I390"/>
      <c r="J390"/>
    </row>
    <row r="391" spans="1:10" x14ac:dyDescent="0.25">
      <c r="A391" t="s">
        <v>314</v>
      </c>
      <c r="D391"/>
      <c r="E391"/>
      <c r="H391"/>
      <c r="I391"/>
      <c r="J391"/>
    </row>
    <row r="392" spans="1:10" x14ac:dyDescent="0.25">
      <c r="A392" s="16"/>
      <c r="D392"/>
      <c r="E392"/>
      <c r="H392"/>
      <c r="I392"/>
      <c r="J392"/>
    </row>
    <row r="393" spans="1:10" ht="18" x14ac:dyDescent="0.25">
      <c r="A393" s="16"/>
      <c r="C393" s="292" t="s">
        <v>8393</v>
      </c>
      <c r="D393" s="292"/>
      <c r="E393" s="292"/>
      <c r="H393"/>
      <c r="I393"/>
      <c r="J393"/>
    </row>
    <row r="394" spans="1:10" hidden="1" x14ac:dyDescent="0.25">
      <c r="A394" s="16"/>
      <c r="D394"/>
      <c r="E394"/>
      <c r="H394"/>
      <c r="I394"/>
      <c r="J394"/>
    </row>
    <row r="395" spans="1:10" hidden="1" x14ac:dyDescent="0.25">
      <c r="A395" s="16"/>
      <c r="C395" s="24" t="s">
        <v>12</v>
      </c>
      <c r="D395" s="25" t="s">
        <v>310</v>
      </c>
      <c r="E395"/>
      <c r="H395"/>
      <c r="I395"/>
      <c r="J395"/>
    </row>
    <row r="396" spans="1:10" hidden="1" x14ac:dyDescent="0.25">
      <c r="A396" s="16"/>
      <c r="C396" s="24" t="s">
        <v>16</v>
      </c>
      <c r="D396" s="25" t="s">
        <v>310</v>
      </c>
      <c r="E396"/>
      <c r="H396"/>
      <c r="I396"/>
      <c r="J396"/>
    </row>
    <row r="397" spans="1:10" hidden="1" x14ac:dyDescent="0.25">
      <c r="A397" s="16"/>
      <c r="C397" s="24" t="s">
        <v>19</v>
      </c>
      <c r="D397" s="25" t="s">
        <v>310</v>
      </c>
      <c r="E397"/>
      <c r="H397"/>
      <c r="I397"/>
      <c r="J397"/>
    </row>
    <row r="398" spans="1:10" hidden="1" x14ac:dyDescent="0.25">
      <c r="A398" s="16"/>
      <c r="C398" s="24" t="s">
        <v>371</v>
      </c>
      <c r="D398" s="25" t="s">
        <v>310</v>
      </c>
      <c r="E398"/>
      <c r="H398"/>
      <c r="I398"/>
      <c r="J398"/>
    </row>
    <row r="399" spans="1:10" hidden="1" x14ac:dyDescent="0.25">
      <c r="A399" s="16"/>
      <c r="C399" s="24" t="s">
        <v>372</v>
      </c>
      <c r="D399" s="25" t="s">
        <v>310</v>
      </c>
      <c r="E399"/>
      <c r="H399"/>
      <c r="I399"/>
      <c r="J399"/>
    </row>
    <row r="400" spans="1:10" x14ac:dyDescent="0.25">
      <c r="A400" s="16"/>
      <c r="D400"/>
      <c r="E400"/>
      <c r="H400"/>
    </row>
    <row r="401" spans="1:10" x14ac:dyDescent="0.25">
      <c r="A401" s="16"/>
      <c r="C401" s="20" t="s">
        <v>324</v>
      </c>
      <c r="D401" s="126" t="s">
        <v>311</v>
      </c>
      <c r="E401" s="126" t="s">
        <v>315</v>
      </c>
      <c r="H401"/>
      <c r="I401"/>
      <c r="J401"/>
    </row>
    <row r="402" spans="1:10" x14ac:dyDescent="0.25">
      <c r="A402" s="16"/>
      <c r="C402" s="21" t="s">
        <v>321</v>
      </c>
      <c r="D402" s="22">
        <v>60</v>
      </c>
      <c r="E402" s="23">
        <v>0.23809523809523808</v>
      </c>
      <c r="H402"/>
      <c r="I402"/>
      <c r="J402"/>
    </row>
    <row r="403" spans="1:10" ht="15.75" thickBot="1" x14ac:dyDescent="0.3">
      <c r="A403" s="16"/>
      <c r="C403" s="21" t="s">
        <v>320</v>
      </c>
      <c r="D403" s="22">
        <v>158</v>
      </c>
      <c r="E403" s="23">
        <v>0.62698412698412698</v>
      </c>
      <c r="H403"/>
      <c r="I403"/>
      <c r="J403"/>
    </row>
    <row r="404" spans="1:10" x14ac:dyDescent="0.25">
      <c r="A404" s="16"/>
      <c r="C404" s="21" t="s">
        <v>382</v>
      </c>
      <c r="D404" s="22">
        <v>34</v>
      </c>
      <c r="E404" s="23">
        <v>0.13492063492063491</v>
      </c>
      <c r="H404"/>
      <c r="I404"/>
      <c r="J404"/>
    </row>
    <row r="405" spans="1:10" ht="15.75" thickBot="1" x14ac:dyDescent="0.3">
      <c r="A405" s="16"/>
      <c r="C405" s="54" t="s">
        <v>322</v>
      </c>
      <c r="D405" s="55">
        <v>252</v>
      </c>
      <c r="E405" s="56">
        <v>1</v>
      </c>
      <c r="H405"/>
      <c r="I405"/>
      <c r="J405"/>
    </row>
    <row r="406" spans="1:10" ht="15.75" thickTop="1" x14ac:dyDescent="0.25">
      <c r="A406" s="16"/>
      <c r="D406"/>
      <c r="E406"/>
      <c r="H406"/>
      <c r="I406"/>
      <c r="J406"/>
    </row>
    <row r="407" spans="1:10" x14ac:dyDescent="0.25">
      <c r="A407" s="16"/>
      <c r="C407" s="116" t="s">
        <v>23</v>
      </c>
      <c r="D407" s="68" t="s">
        <v>310</v>
      </c>
      <c r="E407"/>
      <c r="H407"/>
      <c r="I407"/>
      <c r="J407"/>
    </row>
    <row r="408" spans="1:10" x14ac:dyDescent="0.25">
      <c r="A408" s="16"/>
      <c r="D408"/>
      <c r="E408"/>
      <c r="H408"/>
      <c r="I408"/>
      <c r="J408"/>
    </row>
    <row r="409" spans="1:10" s="66" customFormat="1" ht="60" x14ac:dyDescent="0.25">
      <c r="A409" s="67"/>
      <c r="C409" s="122" t="s">
        <v>17</v>
      </c>
      <c r="D409" s="85" t="s">
        <v>368</v>
      </c>
      <c r="E409" s="127" t="s">
        <v>311</v>
      </c>
      <c r="F409" s="127" t="s">
        <v>367</v>
      </c>
      <c r="G409" s="140" t="s">
        <v>1332</v>
      </c>
      <c r="H409"/>
      <c r="I409"/>
    </row>
    <row r="410" spans="1:10" x14ac:dyDescent="0.25">
      <c r="A410" s="16"/>
      <c r="C410" s="117" t="s">
        <v>157</v>
      </c>
      <c r="D410" s="117" t="s">
        <v>678</v>
      </c>
      <c r="E410" s="119">
        <v>7</v>
      </c>
      <c r="F410" s="120">
        <v>1925.4285714285713</v>
      </c>
      <c r="G410" s="120">
        <v>1939.4613039089393</v>
      </c>
      <c r="H410"/>
      <c r="I410"/>
      <c r="J410"/>
    </row>
    <row r="411" spans="1:10" x14ac:dyDescent="0.25">
      <c r="A411" s="16"/>
      <c r="C411" s="117" t="s">
        <v>1402</v>
      </c>
      <c r="D411" s="117" t="s">
        <v>678</v>
      </c>
      <c r="E411" s="119">
        <v>2</v>
      </c>
      <c r="F411" s="120">
        <v>15813</v>
      </c>
      <c r="G411" s="120">
        <v>1293.7204316736352</v>
      </c>
      <c r="H411"/>
      <c r="I411"/>
      <c r="J411"/>
    </row>
    <row r="412" spans="1:10" ht="25.5" x14ac:dyDescent="0.25">
      <c r="A412" s="16"/>
      <c r="C412" s="117" t="s">
        <v>126</v>
      </c>
      <c r="D412" s="130" t="s">
        <v>685</v>
      </c>
      <c r="E412" s="119">
        <v>22</v>
      </c>
      <c r="F412" s="120">
        <v>207.86363636363637</v>
      </c>
      <c r="G412" s="120">
        <v>4129.9094795927022</v>
      </c>
      <c r="H412"/>
      <c r="I412"/>
      <c r="J412"/>
    </row>
    <row r="413" spans="1:10" x14ac:dyDescent="0.25">
      <c r="A413" s="16"/>
      <c r="C413" s="117" t="s">
        <v>176</v>
      </c>
      <c r="D413" s="117" t="s">
        <v>679</v>
      </c>
      <c r="E413" s="119">
        <v>3</v>
      </c>
      <c r="F413" s="120">
        <v>657.66666666666663</v>
      </c>
      <c r="G413" s="120">
        <v>3325.6867875577227</v>
      </c>
      <c r="H413"/>
      <c r="I413"/>
      <c r="J413"/>
    </row>
    <row r="414" spans="1:10" x14ac:dyDescent="0.25">
      <c r="A414" s="16"/>
      <c r="C414" s="117" t="s">
        <v>145</v>
      </c>
      <c r="D414" s="117" t="s">
        <v>4239</v>
      </c>
      <c r="E414" s="119">
        <v>2</v>
      </c>
      <c r="F414" s="120">
        <v>3032</v>
      </c>
      <c r="G414" s="120">
        <v>527.07513286156313</v>
      </c>
      <c r="H414"/>
      <c r="I414"/>
      <c r="J414"/>
    </row>
    <row r="415" spans="1:10" x14ac:dyDescent="0.25">
      <c r="A415" s="16"/>
      <c r="C415" s="117" t="s">
        <v>163</v>
      </c>
      <c r="D415" s="117" t="s">
        <v>678</v>
      </c>
      <c r="E415" s="119">
        <v>3</v>
      </c>
      <c r="F415" s="120">
        <v>3093</v>
      </c>
      <c r="G415" s="120">
        <v>1298.0382849810737</v>
      </c>
      <c r="H415"/>
      <c r="I415"/>
      <c r="J415"/>
    </row>
    <row r="416" spans="1:10" x14ac:dyDescent="0.25">
      <c r="A416" s="16"/>
      <c r="C416" s="117" t="s">
        <v>1357</v>
      </c>
      <c r="D416" s="117" t="s">
        <v>678</v>
      </c>
      <c r="E416" s="119">
        <v>3</v>
      </c>
      <c r="F416" s="120">
        <v>1432.3333333333333</v>
      </c>
      <c r="G416" s="120">
        <v>893.7532351707722</v>
      </c>
      <c r="H416"/>
      <c r="I416"/>
      <c r="J416"/>
    </row>
    <row r="417" spans="1:10" x14ac:dyDescent="0.25">
      <c r="A417" s="16"/>
      <c r="C417" s="117" t="s">
        <v>101</v>
      </c>
      <c r="D417" s="117" t="s">
        <v>678</v>
      </c>
      <c r="E417" s="119">
        <v>35</v>
      </c>
      <c r="F417" s="120">
        <v>1034.3142857142857</v>
      </c>
      <c r="G417" s="120">
        <v>1600.2511210255482</v>
      </c>
      <c r="H417"/>
      <c r="I417"/>
      <c r="J417"/>
    </row>
    <row r="418" spans="1:10" x14ac:dyDescent="0.25">
      <c r="A418" s="16"/>
      <c r="C418" s="117" t="s">
        <v>1586</v>
      </c>
      <c r="D418" s="117" t="s">
        <v>678</v>
      </c>
      <c r="E418" s="119">
        <v>3</v>
      </c>
      <c r="F418" s="120">
        <v>22781.333333333332</v>
      </c>
      <c r="G418" s="120">
        <v>141.42070420666752</v>
      </c>
      <c r="H418"/>
      <c r="I418"/>
      <c r="J418"/>
    </row>
    <row r="419" spans="1:10" x14ac:dyDescent="0.25">
      <c r="A419" s="16"/>
      <c r="C419" s="117" t="s">
        <v>1374</v>
      </c>
      <c r="D419" s="117" t="s">
        <v>679</v>
      </c>
      <c r="E419" s="119">
        <v>1</v>
      </c>
      <c r="F419" s="120">
        <v>13775</v>
      </c>
      <c r="G419" s="120">
        <v>46.489945553539023</v>
      </c>
      <c r="H419"/>
      <c r="I419"/>
      <c r="J419"/>
    </row>
    <row r="420" spans="1:10" x14ac:dyDescent="0.25">
      <c r="A420" s="16"/>
      <c r="C420" s="117"/>
      <c r="D420" s="117" t="s">
        <v>678</v>
      </c>
      <c r="E420" s="119">
        <v>10</v>
      </c>
      <c r="F420" s="120">
        <v>4759</v>
      </c>
      <c r="G420" s="120">
        <v>697.73194589920547</v>
      </c>
      <c r="H420"/>
      <c r="I420"/>
      <c r="J420"/>
    </row>
    <row r="421" spans="1:10" x14ac:dyDescent="0.25">
      <c r="A421" s="16"/>
      <c r="C421" s="117" t="s">
        <v>155</v>
      </c>
      <c r="D421" s="117" t="s">
        <v>678</v>
      </c>
      <c r="E421" s="119">
        <v>7</v>
      </c>
      <c r="F421" s="120">
        <v>5376.7142857142853</v>
      </c>
      <c r="G421" s="120">
        <v>450.10312965914125</v>
      </c>
      <c r="H421"/>
      <c r="I421"/>
      <c r="J421"/>
    </row>
    <row r="422" spans="1:10" x14ac:dyDescent="0.25">
      <c r="A422" s="16"/>
      <c r="C422" s="117" t="s">
        <v>119</v>
      </c>
      <c r="D422" s="117" t="s">
        <v>679</v>
      </c>
      <c r="E422" s="119">
        <v>1</v>
      </c>
      <c r="F422" s="120">
        <v>8246</v>
      </c>
      <c r="G422" s="120">
        <v>65.02898374969682</v>
      </c>
      <c r="H422"/>
      <c r="I422"/>
      <c r="J422"/>
    </row>
    <row r="423" spans="1:10" x14ac:dyDescent="0.25">
      <c r="A423" s="16"/>
      <c r="C423" s="117"/>
      <c r="D423" s="117" t="s">
        <v>678</v>
      </c>
      <c r="E423" s="119">
        <v>19</v>
      </c>
      <c r="F423" s="120">
        <v>44585.368421052633</v>
      </c>
      <c r="G423" s="120">
        <v>102.61100635444643</v>
      </c>
      <c r="H423"/>
      <c r="I423"/>
      <c r="J423"/>
    </row>
    <row r="424" spans="1:10" x14ac:dyDescent="0.25">
      <c r="A424" s="16"/>
      <c r="C424" s="117" t="s">
        <v>151</v>
      </c>
      <c r="D424" s="117" t="s">
        <v>679</v>
      </c>
      <c r="E424" s="119">
        <v>1</v>
      </c>
      <c r="F424" s="120">
        <v>4770</v>
      </c>
      <c r="G424" s="120">
        <v>40.661844863731659</v>
      </c>
      <c r="H424"/>
      <c r="I424"/>
      <c r="J424"/>
    </row>
    <row r="425" spans="1:10" x14ac:dyDescent="0.25">
      <c r="A425" s="16"/>
      <c r="C425" s="117"/>
      <c r="D425" s="117" t="s">
        <v>680</v>
      </c>
      <c r="E425" s="119">
        <v>1</v>
      </c>
      <c r="F425" s="120">
        <v>54.6</v>
      </c>
      <c r="G425" s="120">
        <v>40269.304029304025</v>
      </c>
      <c r="H425"/>
      <c r="I425"/>
      <c r="J425"/>
    </row>
    <row r="426" spans="1:10" x14ac:dyDescent="0.25">
      <c r="A426" s="16"/>
      <c r="C426" s="117"/>
      <c r="D426" s="117" t="s">
        <v>684</v>
      </c>
      <c r="E426" s="119">
        <v>6</v>
      </c>
      <c r="F426" s="120">
        <v>86</v>
      </c>
      <c r="G426" s="120">
        <v>7293.0323917500273</v>
      </c>
      <c r="H426"/>
      <c r="I426"/>
      <c r="J426"/>
    </row>
    <row r="427" spans="1:10" x14ac:dyDescent="0.25">
      <c r="A427" s="16"/>
      <c r="C427" s="117" t="s">
        <v>405</v>
      </c>
      <c r="D427" s="117" t="s">
        <v>678</v>
      </c>
      <c r="E427" s="119">
        <v>6</v>
      </c>
      <c r="F427" s="120">
        <v>3247.5</v>
      </c>
      <c r="G427" s="120">
        <v>1261.6161524781051</v>
      </c>
      <c r="H427"/>
      <c r="I427"/>
      <c r="J427"/>
    </row>
    <row r="428" spans="1:10" x14ac:dyDescent="0.25">
      <c r="A428" s="16"/>
      <c r="C428" s="117" t="s">
        <v>401</v>
      </c>
      <c r="D428" s="117" t="s">
        <v>678</v>
      </c>
      <c r="E428" s="119">
        <v>18</v>
      </c>
      <c r="F428" s="120">
        <v>747.94444444444446</v>
      </c>
      <c r="G428" s="120">
        <v>1158.2978503710392</v>
      </c>
      <c r="H428"/>
      <c r="I428"/>
      <c r="J428"/>
    </row>
    <row r="429" spans="1:10" x14ac:dyDescent="0.25">
      <c r="A429" s="16"/>
      <c r="C429" s="130" t="s">
        <v>138</v>
      </c>
      <c r="D429" s="117" t="s">
        <v>4177</v>
      </c>
      <c r="E429" s="119">
        <v>1</v>
      </c>
      <c r="F429" s="120">
        <v>128</v>
      </c>
      <c r="G429" s="120">
        <v>12633.515625</v>
      </c>
      <c r="H429"/>
      <c r="I429"/>
      <c r="J429"/>
    </row>
    <row r="430" spans="1:10" ht="25.5" x14ac:dyDescent="0.25">
      <c r="A430" s="16"/>
      <c r="C430" s="130"/>
      <c r="D430" s="130" t="s">
        <v>683</v>
      </c>
      <c r="E430" s="119">
        <v>7</v>
      </c>
      <c r="F430" s="120">
        <v>201</v>
      </c>
      <c r="G430" s="120">
        <v>8281.4035699304768</v>
      </c>
      <c r="H430"/>
      <c r="I430"/>
      <c r="J430"/>
    </row>
    <row r="431" spans="1:10" x14ac:dyDescent="0.25">
      <c r="A431" s="16"/>
      <c r="C431" s="117" t="s">
        <v>153</v>
      </c>
      <c r="D431" s="117" t="s">
        <v>678</v>
      </c>
      <c r="E431" s="119">
        <v>6</v>
      </c>
      <c r="F431" s="120">
        <v>636.16666666666663</v>
      </c>
      <c r="G431" s="120">
        <v>1133.1597599395625</v>
      </c>
      <c r="H431"/>
      <c r="I431"/>
      <c r="J431"/>
    </row>
    <row r="432" spans="1:10" ht="25.5" x14ac:dyDescent="0.25">
      <c r="A432" s="16"/>
      <c r="C432" s="130" t="s">
        <v>124</v>
      </c>
      <c r="D432" s="117" t="s">
        <v>4177</v>
      </c>
      <c r="E432" s="119">
        <v>1</v>
      </c>
      <c r="F432" s="120">
        <v>565</v>
      </c>
      <c r="G432" s="120">
        <v>2204.0530973451328</v>
      </c>
      <c r="H432"/>
      <c r="I432"/>
      <c r="J432"/>
    </row>
    <row r="433" spans="1:10" x14ac:dyDescent="0.25">
      <c r="A433" s="16"/>
      <c r="C433" s="130"/>
      <c r="D433" s="117" t="s">
        <v>679</v>
      </c>
      <c r="E433" s="119">
        <v>1</v>
      </c>
      <c r="F433" s="120">
        <v>520</v>
      </c>
      <c r="G433" s="120">
        <v>1063.5403846153847</v>
      </c>
      <c r="H433"/>
      <c r="I433"/>
      <c r="J433"/>
    </row>
    <row r="434" spans="1:10" x14ac:dyDescent="0.25">
      <c r="A434" s="16"/>
      <c r="C434" s="130"/>
      <c r="D434" s="117" t="s">
        <v>4447</v>
      </c>
      <c r="E434" s="119">
        <v>1</v>
      </c>
      <c r="F434" s="120">
        <v>423</v>
      </c>
      <c r="G434" s="120">
        <v>1093.3144208037825</v>
      </c>
      <c r="H434"/>
      <c r="I434"/>
      <c r="J434"/>
    </row>
    <row r="435" spans="1:10" x14ac:dyDescent="0.25">
      <c r="A435" s="16"/>
      <c r="C435" s="130"/>
      <c r="D435" s="117" t="s">
        <v>682</v>
      </c>
      <c r="E435" s="119">
        <v>8</v>
      </c>
      <c r="F435" s="120">
        <v>198.25</v>
      </c>
      <c r="G435" s="120">
        <v>14845.980514309607</v>
      </c>
      <c r="H435"/>
      <c r="I435"/>
      <c r="J435"/>
    </row>
    <row r="436" spans="1:10" x14ac:dyDescent="0.25">
      <c r="A436" s="16"/>
      <c r="C436" s="117" t="s">
        <v>149</v>
      </c>
      <c r="D436" s="117" t="s">
        <v>680</v>
      </c>
      <c r="E436" s="119">
        <v>3</v>
      </c>
      <c r="F436" s="120">
        <v>4.333333333333333</v>
      </c>
      <c r="G436" s="120">
        <v>626633.55555555562</v>
      </c>
      <c r="H436"/>
      <c r="I436"/>
      <c r="J436"/>
    </row>
    <row r="437" spans="1:10" x14ac:dyDescent="0.25">
      <c r="A437" s="16"/>
      <c r="C437" s="117" t="s">
        <v>148</v>
      </c>
      <c r="D437" s="117" t="s">
        <v>678</v>
      </c>
      <c r="E437" s="119">
        <v>1</v>
      </c>
      <c r="F437" s="120">
        <v>482</v>
      </c>
      <c r="G437" s="120">
        <v>2269.2344398340247</v>
      </c>
      <c r="H437"/>
      <c r="I437"/>
      <c r="J437"/>
    </row>
    <row r="438" spans="1:10" x14ac:dyDescent="0.25">
      <c r="A438" s="16"/>
      <c r="C438" s="117" t="s">
        <v>108</v>
      </c>
      <c r="D438" s="117" t="s">
        <v>679</v>
      </c>
      <c r="E438" s="119">
        <v>17</v>
      </c>
      <c r="F438" s="120">
        <v>3145.1176470588234</v>
      </c>
      <c r="G438" s="120">
        <v>1202.8153145153285</v>
      </c>
      <c r="H438"/>
      <c r="I438"/>
      <c r="J438"/>
    </row>
    <row r="439" spans="1:10" x14ac:dyDescent="0.25">
      <c r="A439" s="16"/>
      <c r="C439" s="117"/>
      <c r="D439" s="117" t="s">
        <v>678</v>
      </c>
      <c r="E439" s="119">
        <v>17</v>
      </c>
      <c r="F439" s="120">
        <v>19504.588235294119</v>
      </c>
      <c r="G439" s="120">
        <v>142.38046095544041</v>
      </c>
      <c r="H439"/>
      <c r="I439"/>
      <c r="J439"/>
    </row>
    <row r="440" spans="1:10" x14ac:dyDescent="0.25">
      <c r="A440" s="16"/>
      <c r="C440" s="117"/>
      <c r="D440" s="117" t="s">
        <v>686</v>
      </c>
      <c r="E440" s="119">
        <v>1</v>
      </c>
      <c r="F440" s="120">
        <v>26</v>
      </c>
      <c r="G440" s="120">
        <v>2639.1153846153848</v>
      </c>
      <c r="H440"/>
      <c r="I440"/>
      <c r="J440"/>
    </row>
    <row r="441" spans="1:10" x14ac:dyDescent="0.25">
      <c r="A441" s="16"/>
      <c r="C441" s="117"/>
      <c r="D441" s="117" t="s">
        <v>680</v>
      </c>
      <c r="E441" s="119">
        <v>1</v>
      </c>
      <c r="F441" s="120">
        <v>8</v>
      </c>
      <c r="G441" s="120">
        <v>264121.5</v>
      </c>
      <c r="H441"/>
      <c r="I441"/>
      <c r="J441"/>
    </row>
    <row r="442" spans="1:10" x14ac:dyDescent="0.25">
      <c r="A442" s="16"/>
      <c r="C442" s="117" t="s">
        <v>403</v>
      </c>
      <c r="D442" s="117" t="s">
        <v>4177</v>
      </c>
      <c r="E442" s="119">
        <v>1</v>
      </c>
      <c r="F442" s="120">
        <v>5000</v>
      </c>
      <c r="G442" s="120">
        <v>160.61940000000001</v>
      </c>
      <c r="H442"/>
      <c r="I442"/>
      <c r="J442"/>
    </row>
    <row r="443" spans="1:10" x14ac:dyDescent="0.25">
      <c r="A443" s="16"/>
      <c r="C443" s="117"/>
      <c r="D443" s="117" t="s">
        <v>678</v>
      </c>
      <c r="E443" s="119">
        <v>1</v>
      </c>
      <c r="F443" s="120">
        <v>42800</v>
      </c>
      <c r="G443" s="120">
        <v>13.158107476635514</v>
      </c>
      <c r="H443"/>
      <c r="I443"/>
      <c r="J443"/>
    </row>
    <row r="444" spans="1:10" ht="25.5" x14ac:dyDescent="0.25">
      <c r="A444" s="16"/>
      <c r="C444" s="117"/>
      <c r="D444" s="130" t="s">
        <v>690</v>
      </c>
      <c r="E444" s="119">
        <v>1</v>
      </c>
      <c r="F444" s="120">
        <v>284998</v>
      </c>
      <c r="G444" s="120">
        <v>4.0162667808195147</v>
      </c>
      <c r="H444"/>
      <c r="I444"/>
      <c r="J444"/>
    </row>
    <row r="445" spans="1:10" x14ac:dyDescent="0.25">
      <c r="A445" s="16"/>
      <c r="C445" s="117" t="s">
        <v>1654</v>
      </c>
      <c r="D445" s="117" t="s">
        <v>678</v>
      </c>
      <c r="E445" s="119">
        <v>1</v>
      </c>
      <c r="F445" s="120">
        <v>4750</v>
      </c>
      <c r="G445" s="120">
        <v>187.69031578947369</v>
      </c>
      <c r="H445"/>
      <c r="I445"/>
      <c r="J445"/>
    </row>
    <row r="446" spans="1:10" x14ac:dyDescent="0.25">
      <c r="A446" s="16"/>
      <c r="C446" s="117" t="s">
        <v>1489</v>
      </c>
      <c r="D446" s="117" t="s">
        <v>678</v>
      </c>
      <c r="E446" s="119">
        <v>1</v>
      </c>
      <c r="F446" s="120">
        <v>1182</v>
      </c>
      <c r="G446" s="120">
        <v>388.04568527918781</v>
      </c>
      <c r="H446"/>
      <c r="I446"/>
    </row>
    <row r="447" spans="1:10" x14ac:dyDescent="0.25">
      <c r="A447" s="16"/>
      <c r="C447" s="117"/>
      <c r="D447" s="117" t="s">
        <v>686</v>
      </c>
      <c r="E447" s="119">
        <v>1</v>
      </c>
      <c r="F447" s="120">
        <v>6</v>
      </c>
      <c r="G447" s="120">
        <v>19139.666666666668</v>
      </c>
      <c r="H447"/>
      <c r="I447"/>
    </row>
    <row r="448" spans="1:10" x14ac:dyDescent="0.25">
      <c r="A448" s="16"/>
      <c r="C448" s="117" t="s">
        <v>419</v>
      </c>
      <c r="D448" s="117" t="s">
        <v>682</v>
      </c>
      <c r="E448" s="119">
        <v>3</v>
      </c>
      <c r="F448" s="120">
        <v>54.666666666666664</v>
      </c>
      <c r="G448" s="120">
        <v>3295.6346740202675</v>
      </c>
      <c r="H448"/>
      <c r="I448"/>
    </row>
    <row r="449" spans="1:10" x14ac:dyDescent="0.25">
      <c r="A449" s="16"/>
      <c r="C449" s="117" t="s">
        <v>467</v>
      </c>
      <c r="D449" s="117" t="s">
        <v>679</v>
      </c>
      <c r="E449" s="119">
        <v>1</v>
      </c>
      <c r="F449" s="120">
        <v>250</v>
      </c>
      <c r="G449" s="120">
        <v>13423.864</v>
      </c>
      <c r="H449"/>
      <c r="I449"/>
    </row>
    <row r="450" spans="1:10" x14ac:dyDescent="0.25">
      <c r="A450" s="16"/>
      <c r="C450" s="117" t="s">
        <v>478</v>
      </c>
      <c r="D450" s="117" t="s">
        <v>679</v>
      </c>
      <c r="E450" s="119">
        <v>2</v>
      </c>
      <c r="F450" s="120">
        <v>1022.5</v>
      </c>
      <c r="G450" s="120">
        <v>1225.6917186891619</v>
      </c>
      <c r="H450"/>
      <c r="I450"/>
    </row>
    <row r="451" spans="1:10" x14ac:dyDescent="0.25">
      <c r="A451" s="16"/>
      <c r="C451" s="117"/>
      <c r="D451" s="117" t="s">
        <v>678</v>
      </c>
      <c r="E451" s="119">
        <v>12</v>
      </c>
      <c r="F451" s="120">
        <v>911.83333333333337</v>
      </c>
      <c r="G451" s="120">
        <v>1331.6371818662806</v>
      </c>
      <c r="H451"/>
      <c r="I451"/>
    </row>
    <row r="452" spans="1:10" x14ac:dyDescent="0.25">
      <c r="A452" s="16"/>
      <c r="C452" s="117"/>
      <c r="D452" s="117" t="s">
        <v>686</v>
      </c>
      <c r="E452" s="119">
        <v>1</v>
      </c>
      <c r="F452" s="120">
        <v>66</v>
      </c>
      <c r="G452" s="120">
        <v>12232.818181818182</v>
      </c>
      <c r="H452"/>
      <c r="I452"/>
    </row>
    <row r="453" spans="1:10" x14ac:dyDescent="0.25">
      <c r="A453" s="16"/>
      <c r="C453" s="117" t="s">
        <v>487</v>
      </c>
      <c r="D453" s="117" t="s">
        <v>679</v>
      </c>
      <c r="E453" s="119">
        <v>1</v>
      </c>
      <c r="F453" s="120">
        <v>250</v>
      </c>
      <c r="G453" s="120">
        <v>9723.7639999999992</v>
      </c>
      <c r="H453"/>
      <c r="I453"/>
    </row>
    <row r="454" spans="1:10" x14ac:dyDescent="0.25">
      <c r="A454" s="16"/>
      <c r="C454" s="117"/>
      <c r="D454" s="117" t="s">
        <v>678</v>
      </c>
      <c r="E454" s="119">
        <v>1</v>
      </c>
      <c r="F454" s="120">
        <v>2300</v>
      </c>
      <c r="G454" s="120">
        <v>369.0882608695652</v>
      </c>
      <c r="H454"/>
      <c r="I454"/>
    </row>
    <row r="455" spans="1:10" x14ac:dyDescent="0.25">
      <c r="A455" s="16"/>
      <c r="C455" s="117" t="s">
        <v>514</v>
      </c>
      <c r="D455" s="117" t="s">
        <v>678</v>
      </c>
      <c r="E455" s="119">
        <v>1</v>
      </c>
      <c r="F455" s="120">
        <v>683</v>
      </c>
      <c r="G455" s="120">
        <v>1528.9048316251831</v>
      </c>
      <c r="H455"/>
      <c r="I455"/>
    </row>
    <row r="456" spans="1:10" x14ac:dyDescent="0.25">
      <c r="A456" s="16"/>
      <c r="C456" s="117" t="s">
        <v>1407</v>
      </c>
      <c r="D456" s="117" t="s">
        <v>678</v>
      </c>
      <c r="E456" s="119">
        <v>4</v>
      </c>
      <c r="F456" s="120">
        <v>1016</v>
      </c>
      <c r="G456" s="120">
        <v>824.97811288067612</v>
      </c>
      <c r="H456"/>
      <c r="I456"/>
    </row>
    <row r="457" spans="1:10" x14ac:dyDescent="0.25">
      <c r="A457" s="16"/>
      <c r="C457" s="117" t="s">
        <v>545</v>
      </c>
      <c r="D457" s="117" t="s">
        <v>678</v>
      </c>
      <c r="E457" s="119">
        <v>2</v>
      </c>
      <c r="F457" s="120">
        <v>1089</v>
      </c>
      <c r="G457" s="120">
        <v>1081.8398876136957</v>
      </c>
      <c r="H457"/>
      <c r="I457"/>
    </row>
    <row r="458" spans="1:10" x14ac:dyDescent="0.25">
      <c r="A458" s="16"/>
      <c r="C458" s="117" t="s">
        <v>1563</v>
      </c>
      <c r="D458" s="117" t="s">
        <v>678</v>
      </c>
      <c r="E458" s="119">
        <v>1</v>
      </c>
      <c r="F458" s="120">
        <v>3428</v>
      </c>
      <c r="G458" s="120">
        <v>1330.9740373395566</v>
      </c>
      <c r="H458"/>
      <c r="I458"/>
    </row>
    <row r="459" spans="1:10" x14ac:dyDescent="0.25">
      <c r="A459" s="16"/>
      <c r="C459" s="117" t="s">
        <v>1710</v>
      </c>
      <c r="D459" s="117" t="s">
        <v>4177</v>
      </c>
      <c r="E459" s="119">
        <v>1</v>
      </c>
      <c r="F459" s="120">
        <v>1430</v>
      </c>
      <c r="G459" s="120">
        <v>1193.8902097902098</v>
      </c>
      <c r="H459"/>
      <c r="I459"/>
    </row>
    <row r="460" spans="1:10" x14ac:dyDescent="0.25">
      <c r="A460" s="16"/>
      <c r="C460" s="118" t="s">
        <v>1758</v>
      </c>
      <c r="D460" s="118" t="s">
        <v>678</v>
      </c>
      <c r="E460" s="119">
        <v>1</v>
      </c>
      <c r="F460" s="120">
        <v>656</v>
      </c>
      <c r="G460" s="120">
        <v>1048.3307926829268</v>
      </c>
      <c r="H460"/>
      <c r="I460"/>
      <c r="J460"/>
    </row>
    <row r="461" spans="1:10" x14ac:dyDescent="0.25">
      <c r="A461" s="16"/>
      <c r="D461"/>
      <c r="E461"/>
      <c r="H461"/>
      <c r="I461"/>
      <c r="J461"/>
    </row>
    <row r="462" spans="1:10" x14ac:dyDescent="0.25">
      <c r="A462" s="16"/>
      <c r="D462"/>
      <c r="E462"/>
      <c r="H462"/>
      <c r="I462"/>
      <c r="J462"/>
    </row>
    <row r="463" spans="1:10" x14ac:dyDescent="0.25">
      <c r="A463" s="16"/>
      <c r="D463"/>
      <c r="E463"/>
      <c r="H463"/>
      <c r="I463"/>
      <c r="J463"/>
    </row>
    <row r="464" spans="1:10" x14ac:dyDescent="0.25">
      <c r="A464" s="16"/>
      <c r="D464"/>
      <c r="E464"/>
      <c r="H464"/>
      <c r="I464"/>
      <c r="J464"/>
    </row>
    <row r="465" spans="1:10" x14ac:dyDescent="0.25">
      <c r="A465" s="16"/>
      <c r="D465"/>
      <c r="E465"/>
      <c r="H465"/>
      <c r="I465"/>
      <c r="J465"/>
    </row>
    <row r="466" spans="1:10" x14ac:dyDescent="0.25">
      <c r="A466" s="16"/>
      <c r="D466"/>
      <c r="E466"/>
      <c r="H466"/>
      <c r="I466"/>
      <c r="J466"/>
    </row>
    <row r="467" spans="1:10" x14ac:dyDescent="0.25">
      <c r="A467" s="16"/>
      <c r="D467"/>
      <c r="E467"/>
      <c r="H467"/>
      <c r="I467"/>
      <c r="J467"/>
    </row>
    <row r="468" spans="1:10" x14ac:dyDescent="0.25">
      <c r="A468" s="16"/>
      <c r="D468"/>
      <c r="E468"/>
      <c r="H468"/>
      <c r="I468"/>
      <c r="J468"/>
    </row>
    <row r="469" spans="1:10" x14ac:dyDescent="0.25">
      <c r="A469" s="16"/>
      <c r="D469"/>
      <c r="E469"/>
      <c r="H469"/>
      <c r="I469"/>
      <c r="J469"/>
    </row>
    <row r="470" spans="1:10" x14ac:dyDescent="0.25">
      <c r="A470" s="16"/>
      <c r="D470"/>
      <c r="E470"/>
      <c r="H470"/>
      <c r="I470"/>
      <c r="J470"/>
    </row>
    <row r="471" spans="1:10" x14ac:dyDescent="0.25">
      <c r="A471" s="16"/>
      <c r="D471"/>
      <c r="E471"/>
      <c r="H471"/>
      <c r="I471"/>
      <c r="J471"/>
    </row>
    <row r="472" spans="1:10" x14ac:dyDescent="0.25">
      <c r="A472" s="16"/>
      <c r="D472"/>
      <c r="E472"/>
      <c r="H472"/>
      <c r="I472"/>
      <c r="J472"/>
    </row>
    <row r="473" spans="1:10" x14ac:dyDescent="0.25">
      <c r="A473" s="16"/>
      <c r="D473"/>
      <c r="E473"/>
      <c r="H473"/>
      <c r="I473"/>
      <c r="J473"/>
    </row>
    <row r="474" spans="1:10" x14ac:dyDescent="0.25">
      <c r="A474" s="16"/>
      <c r="D474"/>
      <c r="E474"/>
      <c r="H474"/>
      <c r="I474"/>
      <c r="J474"/>
    </row>
    <row r="475" spans="1:10" x14ac:dyDescent="0.25">
      <c r="A475" s="16"/>
      <c r="D475"/>
      <c r="E475"/>
      <c r="H475"/>
      <c r="I475"/>
      <c r="J475"/>
    </row>
    <row r="476" spans="1:10" x14ac:dyDescent="0.25">
      <c r="A476" s="16"/>
      <c r="D476"/>
      <c r="E476"/>
      <c r="H476"/>
      <c r="I476"/>
      <c r="J476"/>
    </row>
    <row r="477" spans="1:10" x14ac:dyDescent="0.25">
      <c r="A477" s="3"/>
      <c r="D477"/>
      <c r="E477"/>
      <c r="H477"/>
      <c r="I477"/>
      <c r="J477"/>
    </row>
    <row r="478" spans="1:10" x14ac:dyDescent="0.25">
      <c r="A478" s="3"/>
      <c r="D478"/>
      <c r="E478"/>
      <c r="H478"/>
      <c r="I478"/>
      <c r="J478"/>
    </row>
    <row r="479" spans="1:10" x14ac:dyDescent="0.25">
      <c r="A479" s="3"/>
      <c r="D479"/>
      <c r="E479"/>
      <c r="H479"/>
      <c r="I479"/>
      <c r="J479"/>
    </row>
    <row r="480" spans="1:10" x14ac:dyDescent="0.25">
      <c r="A480" s="3"/>
      <c r="D480"/>
      <c r="E480"/>
      <c r="H480"/>
      <c r="I480"/>
      <c r="J480"/>
    </row>
    <row r="481" spans="1:10" x14ac:dyDescent="0.25">
      <c r="A481" s="3"/>
      <c r="D481"/>
      <c r="E481"/>
      <c r="H481"/>
      <c r="I481"/>
      <c r="J481"/>
    </row>
    <row r="482" spans="1:10" x14ac:dyDescent="0.25">
      <c r="A482" s="3"/>
      <c r="D482"/>
      <c r="E482"/>
      <c r="H482"/>
      <c r="I482"/>
      <c r="J482"/>
    </row>
    <row r="483" spans="1:10" x14ac:dyDescent="0.25">
      <c r="A483" s="3"/>
      <c r="D483"/>
      <c r="E483"/>
      <c r="H483"/>
      <c r="I483"/>
      <c r="J483"/>
    </row>
    <row r="484" spans="1:10" x14ac:dyDescent="0.25">
      <c r="A484" s="3"/>
      <c r="D484"/>
      <c r="E484"/>
      <c r="H484"/>
      <c r="I484"/>
      <c r="J484"/>
    </row>
    <row r="485" spans="1:10" x14ac:dyDescent="0.25">
      <c r="A485" s="3"/>
      <c r="D485"/>
      <c r="E485"/>
      <c r="H485"/>
      <c r="I485"/>
      <c r="J485"/>
    </row>
    <row r="486" spans="1:10" x14ac:dyDescent="0.25">
      <c r="A486" s="3"/>
      <c r="D486"/>
      <c r="E486"/>
      <c r="H486"/>
      <c r="I486"/>
      <c r="J486"/>
    </row>
    <row r="487" spans="1:10" x14ac:dyDescent="0.25">
      <c r="A487" s="3"/>
      <c r="D487"/>
      <c r="E487"/>
      <c r="H487"/>
      <c r="I487"/>
      <c r="J487"/>
    </row>
    <row r="488" spans="1:10" x14ac:dyDescent="0.25">
      <c r="A488" s="3"/>
      <c r="D488"/>
      <c r="E488"/>
      <c r="H488"/>
      <c r="I488"/>
      <c r="J488"/>
    </row>
    <row r="489" spans="1:10" x14ac:dyDescent="0.25">
      <c r="A489" s="3"/>
      <c r="D489"/>
      <c r="E489"/>
      <c r="H489"/>
      <c r="I489"/>
      <c r="J489"/>
    </row>
    <row r="490" spans="1:10" x14ac:dyDescent="0.25">
      <c r="A490" s="3"/>
      <c r="D490"/>
      <c r="E490"/>
      <c r="H490"/>
      <c r="I490"/>
      <c r="J490"/>
    </row>
    <row r="491" spans="1:10" x14ac:dyDescent="0.25">
      <c r="D491"/>
      <c r="E491"/>
      <c r="H491"/>
      <c r="I491"/>
      <c r="J491"/>
    </row>
    <row r="492" spans="1:10" x14ac:dyDescent="0.25">
      <c r="D492"/>
      <c r="E492"/>
      <c r="H492"/>
      <c r="I492"/>
      <c r="J492"/>
    </row>
    <row r="493" spans="1:10" x14ac:dyDescent="0.25">
      <c r="D493"/>
      <c r="E493"/>
      <c r="H493"/>
      <c r="I493"/>
      <c r="J493"/>
    </row>
    <row r="494" spans="1:10" x14ac:dyDescent="0.25">
      <c r="D494"/>
      <c r="E494"/>
      <c r="H494"/>
      <c r="I494"/>
      <c r="J494"/>
    </row>
    <row r="495" spans="1:10" x14ac:dyDescent="0.25">
      <c r="D495"/>
      <c r="E495"/>
      <c r="H495"/>
      <c r="I495"/>
      <c r="J495"/>
    </row>
    <row r="496" spans="1:10" x14ac:dyDescent="0.25">
      <c r="D496"/>
      <c r="E496"/>
      <c r="H496"/>
      <c r="I496"/>
      <c r="J496"/>
    </row>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spans="1:10" x14ac:dyDescent="0.25">
      <c r="D561"/>
      <c r="E561"/>
      <c r="H561"/>
      <c r="I561"/>
      <c r="J561"/>
    </row>
    <row r="562" spans="1:10" x14ac:dyDescent="0.25">
      <c r="D562"/>
      <c r="E562"/>
      <c r="H562"/>
      <c r="I562"/>
      <c r="J562"/>
    </row>
    <row r="563" spans="1:10" x14ac:dyDescent="0.25">
      <c r="D563"/>
      <c r="E563"/>
      <c r="H563"/>
      <c r="I563"/>
      <c r="J563"/>
    </row>
    <row r="564" spans="1:10" x14ac:dyDescent="0.25">
      <c r="D564"/>
      <c r="E564"/>
      <c r="H564"/>
      <c r="I564"/>
      <c r="J564"/>
    </row>
    <row r="565" spans="1:10" x14ac:dyDescent="0.25">
      <c r="D565"/>
      <c r="E565"/>
      <c r="H565"/>
      <c r="I565"/>
      <c r="J565"/>
    </row>
    <row r="566" spans="1:10" x14ac:dyDescent="0.25">
      <c r="D566"/>
      <c r="E566"/>
      <c r="H566"/>
      <c r="I566"/>
      <c r="J566"/>
    </row>
    <row r="567" spans="1:10" x14ac:dyDescent="0.25">
      <c r="D567"/>
      <c r="E567"/>
      <c r="H567"/>
      <c r="I567"/>
      <c r="J567"/>
    </row>
    <row r="568" spans="1:10" x14ac:dyDescent="0.25">
      <c r="D568"/>
      <c r="E568"/>
      <c r="H568"/>
      <c r="I568"/>
      <c r="J568"/>
    </row>
    <row r="569" spans="1:10" x14ac:dyDescent="0.25">
      <c r="D569"/>
      <c r="E569"/>
      <c r="H569"/>
      <c r="I569"/>
      <c r="J569"/>
    </row>
    <row r="570" spans="1:10" x14ac:dyDescent="0.25">
      <c r="D570"/>
      <c r="E570"/>
      <c r="H570"/>
      <c r="I570"/>
      <c r="J570"/>
    </row>
    <row r="571" spans="1:10" x14ac:dyDescent="0.25">
      <c r="D571"/>
      <c r="E571"/>
      <c r="H571"/>
      <c r="I571"/>
      <c r="J571"/>
    </row>
    <row r="572" spans="1:10" x14ac:dyDescent="0.25">
      <c r="D572"/>
      <c r="E572"/>
      <c r="H572"/>
      <c r="I572"/>
      <c r="J572"/>
    </row>
    <row r="573" spans="1:10" x14ac:dyDescent="0.25">
      <c r="D573"/>
      <c r="E573"/>
      <c r="H573"/>
      <c r="I573"/>
      <c r="J573"/>
    </row>
    <row r="574" spans="1:10" x14ac:dyDescent="0.25">
      <c r="D574"/>
      <c r="E574"/>
      <c r="H574"/>
      <c r="I574"/>
      <c r="J574"/>
    </row>
    <row r="575" spans="1:10" x14ac:dyDescent="0.25">
      <c r="A575" t="s">
        <v>314</v>
      </c>
      <c r="D575"/>
      <c r="E575"/>
      <c r="H575"/>
      <c r="I575"/>
      <c r="J575"/>
    </row>
    <row r="576" spans="1:10" ht="18" x14ac:dyDescent="0.25">
      <c r="A576" s="16"/>
      <c r="C576" s="26" t="s">
        <v>8394</v>
      </c>
      <c r="D576" s="26"/>
      <c r="E576" s="26"/>
      <c r="F576" s="27"/>
      <c r="G576" s="27"/>
      <c r="H576" s="27"/>
      <c r="I576" s="27"/>
      <c r="J576"/>
    </row>
    <row r="577" spans="1:22" ht="15.75" x14ac:dyDescent="0.25">
      <c r="A577" s="16"/>
      <c r="C577" s="281" t="s">
        <v>328</v>
      </c>
      <c r="D577" s="281"/>
      <c r="E577" s="281"/>
      <c r="F577" s="281"/>
      <c r="G577" s="281"/>
      <c r="H577" s="281"/>
      <c r="I577" s="281"/>
      <c r="J577"/>
    </row>
    <row r="578" spans="1:22" x14ac:dyDescent="0.25">
      <c r="A578" s="16"/>
      <c r="D578"/>
      <c r="E578"/>
      <c r="H578"/>
      <c r="I578"/>
      <c r="J578"/>
    </row>
    <row r="579" spans="1:22" hidden="1" x14ac:dyDescent="0.25">
      <c r="A579" s="16"/>
      <c r="C579" s="11" t="s">
        <v>12</v>
      </c>
      <c r="D579" t="s">
        <v>310</v>
      </c>
      <c r="E579"/>
      <c r="H579"/>
      <c r="I579"/>
      <c r="J579"/>
    </row>
    <row r="580" spans="1:22" hidden="1" x14ac:dyDescent="0.25">
      <c r="A580" s="16"/>
      <c r="C580" s="11" t="s">
        <v>16</v>
      </c>
      <c r="D580" t="s">
        <v>310</v>
      </c>
      <c r="E580"/>
      <c r="H580"/>
      <c r="I580"/>
      <c r="J580"/>
    </row>
    <row r="581" spans="1:22" hidden="1" x14ac:dyDescent="0.25">
      <c r="A581" s="16"/>
      <c r="C581" s="11" t="s">
        <v>19</v>
      </c>
      <c r="D581" t="s">
        <v>310</v>
      </c>
      <c r="E581"/>
      <c r="I581"/>
      <c r="J581"/>
    </row>
    <row r="582" spans="1:22" hidden="1" x14ac:dyDescent="0.25">
      <c r="A582" s="16"/>
      <c r="C582" s="11" t="s">
        <v>371</v>
      </c>
      <c r="D582" t="s">
        <v>310</v>
      </c>
      <c r="E582"/>
      <c r="I582"/>
      <c r="J582"/>
    </row>
    <row r="583" spans="1:22" hidden="1" x14ac:dyDescent="0.25">
      <c r="A583" s="16"/>
      <c r="C583" s="11" t="s">
        <v>372</v>
      </c>
      <c r="D583" t="s">
        <v>310</v>
      </c>
      <c r="E583"/>
      <c r="I583"/>
      <c r="J583"/>
    </row>
    <row r="584" spans="1:22" x14ac:dyDescent="0.25">
      <c r="A584" s="16"/>
      <c r="D584"/>
      <c r="E584"/>
      <c r="F584" s="33" t="s">
        <v>339</v>
      </c>
      <c r="G584" s="33" t="s">
        <v>340</v>
      </c>
      <c r="H584" s="33" t="s">
        <v>341</v>
      </c>
      <c r="I584" s="33" t="s">
        <v>342</v>
      </c>
      <c r="J584" s="33" t="s">
        <v>343</v>
      </c>
      <c r="K584" s="33" t="s">
        <v>344</v>
      </c>
      <c r="L584" s="33" t="s">
        <v>345</v>
      </c>
      <c r="M584" s="33" t="s">
        <v>346</v>
      </c>
      <c r="N584" s="33" t="s">
        <v>347</v>
      </c>
      <c r="O584" s="33" t="s">
        <v>348</v>
      </c>
      <c r="P584" s="33"/>
      <c r="Q584" s="33"/>
      <c r="R584" s="33"/>
      <c r="S584" s="33"/>
      <c r="T584" s="33"/>
      <c r="U584" s="33"/>
      <c r="V584" s="33"/>
    </row>
    <row r="585" spans="1:22" ht="60" x14ac:dyDescent="0.25">
      <c r="A585" s="16"/>
      <c r="C585" s="224" t="s">
        <v>336</v>
      </c>
      <c r="D585" s="219" t="s">
        <v>311</v>
      </c>
      <c r="E585" s="220" t="s">
        <v>315</v>
      </c>
      <c r="F585" s="220" t="s">
        <v>330</v>
      </c>
      <c r="G585" s="220" t="s">
        <v>329</v>
      </c>
      <c r="H585" s="220" t="s">
        <v>331</v>
      </c>
      <c r="I585" s="220" t="s">
        <v>349</v>
      </c>
      <c r="J585" s="220" t="s">
        <v>332</v>
      </c>
      <c r="K585" s="220" t="s">
        <v>333</v>
      </c>
      <c r="L585" s="81" t="s">
        <v>334</v>
      </c>
      <c r="M585" s="82" t="s">
        <v>335</v>
      </c>
      <c r="N585" s="81" t="s">
        <v>365</v>
      </c>
      <c r="O585" s="81" t="s">
        <v>366</v>
      </c>
    </row>
    <row r="586" spans="1:22" x14ac:dyDescent="0.25">
      <c r="A586" s="16"/>
      <c r="C586" s="35" t="s">
        <v>327</v>
      </c>
      <c r="D586" s="97">
        <v>182</v>
      </c>
      <c r="E586" s="98">
        <v>0.72222222222222221</v>
      </c>
      <c r="F586" s="96">
        <v>182</v>
      </c>
      <c r="G586" s="94">
        <v>123.75824175824175</v>
      </c>
      <c r="H586" s="94">
        <v>101.29120879120879</v>
      </c>
      <c r="I586" s="94">
        <v>140.41758241758242</v>
      </c>
      <c r="J586" s="94">
        <v>265.84713375796179</v>
      </c>
      <c r="K586" s="94">
        <v>303.2176470588235</v>
      </c>
      <c r="L586" s="94">
        <v>28.637362637362639</v>
      </c>
      <c r="M586" s="94">
        <v>72.901098901098905</v>
      </c>
      <c r="N586" s="95">
        <v>730.03296703296701</v>
      </c>
      <c r="O586" s="95">
        <v>606.27472527472526</v>
      </c>
    </row>
    <row r="587" spans="1:22" x14ac:dyDescent="0.25">
      <c r="A587" s="16"/>
      <c r="C587" s="35" t="s">
        <v>326</v>
      </c>
      <c r="D587" s="100">
        <v>66</v>
      </c>
      <c r="E587" s="99">
        <v>0.26190476190476192</v>
      </c>
      <c r="F587" s="88">
        <v>66</v>
      </c>
      <c r="G587" s="100">
        <v>92.727272727272734</v>
      </c>
      <c r="H587" s="100">
        <v>101.59090909090909</v>
      </c>
      <c r="I587" s="100">
        <v>98.151515151515156</v>
      </c>
      <c r="J587" s="100">
        <v>233.45161290322579</v>
      </c>
      <c r="K587" s="100">
        <v>258.671875</v>
      </c>
      <c r="L587" s="100">
        <v>25.424242424242426</v>
      </c>
      <c r="M587" s="100">
        <v>57.590909090909093</v>
      </c>
      <c r="N587" s="101">
        <v>626.63636363636363</v>
      </c>
      <c r="O587" s="101">
        <v>533.90909090909088</v>
      </c>
    </row>
    <row r="588" spans="1:22" x14ac:dyDescent="0.25">
      <c r="A588" s="16"/>
      <c r="C588" s="38" t="s">
        <v>325</v>
      </c>
      <c r="D588" s="91">
        <v>4</v>
      </c>
      <c r="E588" s="92">
        <v>1.5873015873015872E-2</v>
      </c>
      <c r="F588" s="87">
        <v>4</v>
      </c>
      <c r="G588" s="93">
        <v>0</v>
      </c>
      <c r="H588" s="93">
        <v>238.25</v>
      </c>
      <c r="I588" s="93">
        <v>157.25</v>
      </c>
      <c r="J588" s="93">
        <v>158.33333333333334</v>
      </c>
      <c r="K588" s="93">
        <v>158.33333333333334</v>
      </c>
      <c r="L588" s="93">
        <v>42.5</v>
      </c>
      <c r="M588" s="93">
        <v>40</v>
      </c>
      <c r="N588" s="91">
        <v>581.25</v>
      </c>
      <c r="O588" s="91">
        <v>581.25</v>
      </c>
    </row>
    <row r="589" spans="1:22" x14ac:dyDescent="0.25">
      <c r="A589" s="16"/>
      <c r="C589" s="28" t="s">
        <v>385</v>
      </c>
      <c r="D589" s="29">
        <v>252</v>
      </c>
      <c r="E589" s="30">
        <v>1</v>
      </c>
      <c r="F589" s="36">
        <v>252</v>
      </c>
      <c r="G589" s="31">
        <v>113.66666666666667</v>
      </c>
      <c r="H589" s="31">
        <v>103.5436507936508</v>
      </c>
      <c r="I589" s="31">
        <v>129.61507936507937</v>
      </c>
      <c r="J589" s="31">
        <v>255.34684684684686</v>
      </c>
      <c r="K589" s="31">
        <v>289.35443037974682</v>
      </c>
      <c r="L589" s="31">
        <v>28.015873015873016</v>
      </c>
      <c r="M589" s="31">
        <v>68.36904761904762</v>
      </c>
      <c r="N589" s="29">
        <v>700.59126984126988</v>
      </c>
      <c r="O589" s="29">
        <v>586.92460317460313</v>
      </c>
    </row>
    <row r="590" spans="1:22" ht="15.75" customHeight="1" x14ac:dyDescent="0.25">
      <c r="A590" s="16"/>
      <c r="C590" s="110" t="s">
        <v>388</v>
      </c>
      <c r="D590"/>
      <c r="E590"/>
      <c r="H590"/>
      <c r="I590"/>
      <c r="J590"/>
    </row>
    <row r="591" spans="1:22" x14ac:dyDescent="0.25">
      <c r="A591" s="16"/>
      <c r="C591" s="110" t="s">
        <v>386</v>
      </c>
      <c r="D591"/>
      <c r="E591"/>
      <c r="H591"/>
      <c r="I591"/>
      <c r="J591"/>
    </row>
    <row r="592" spans="1:22" x14ac:dyDescent="0.25">
      <c r="A592" s="16"/>
      <c r="D592"/>
      <c r="E592"/>
      <c r="H592"/>
      <c r="I592"/>
      <c r="J592"/>
    </row>
    <row r="593" spans="1:16" x14ac:dyDescent="0.25">
      <c r="A593" s="16"/>
      <c r="D593"/>
      <c r="E593"/>
      <c r="H593"/>
      <c r="I593"/>
      <c r="J593"/>
    </row>
    <row r="594" spans="1:16" s="104" customFormat="1" x14ac:dyDescent="0.25">
      <c r="A594" s="86"/>
      <c r="C594" s="32" t="s">
        <v>337</v>
      </c>
      <c r="D594" s="89">
        <f>D589</f>
        <v>252</v>
      </c>
      <c r="E594" s="89"/>
      <c r="F594" s="69">
        <v>0</v>
      </c>
      <c r="G594" s="69">
        <f t="shared" ref="G594:M594" si="0">G589</f>
        <v>113.66666666666667</v>
      </c>
      <c r="H594" s="69">
        <f t="shared" si="0"/>
        <v>103.5436507936508</v>
      </c>
      <c r="I594" s="69">
        <f t="shared" si="0"/>
        <v>129.61507936507937</v>
      </c>
      <c r="J594" s="69">
        <f t="shared" si="0"/>
        <v>255.34684684684686</v>
      </c>
      <c r="K594" s="69">
        <f t="shared" si="0"/>
        <v>289.35443037974682</v>
      </c>
      <c r="L594" s="69">
        <f t="shared" si="0"/>
        <v>28.015873015873016</v>
      </c>
      <c r="M594" s="69">
        <f t="shared" si="0"/>
        <v>68.36904761904762</v>
      </c>
      <c r="N594" s="69">
        <f>N589+O595</f>
        <v>732.56474784006434</v>
      </c>
      <c r="O594" s="69"/>
      <c r="P594" s="257"/>
    </row>
    <row r="595" spans="1:16" s="90" customFormat="1" x14ac:dyDescent="0.25">
      <c r="A595" s="105"/>
      <c r="C595" s="32" t="s">
        <v>338</v>
      </c>
      <c r="F595" s="70">
        <v>0</v>
      </c>
      <c r="G595" s="70">
        <v>0</v>
      </c>
      <c r="H595" s="69">
        <f>+G594</f>
        <v>113.66666666666667</v>
      </c>
      <c r="I595" s="69">
        <f>+H595+H594</f>
        <v>217.21031746031747</v>
      </c>
      <c r="J595" s="69">
        <f>+I595+I594</f>
        <v>346.82539682539687</v>
      </c>
      <c r="K595" s="69">
        <f>+I595+I594</f>
        <v>346.82539682539687</v>
      </c>
      <c r="L595" s="69">
        <f>+K595+K594</f>
        <v>636.17982720514374</v>
      </c>
      <c r="M595" s="69">
        <f>+L595+L594</f>
        <v>664.19570022101675</v>
      </c>
      <c r="N595" s="69">
        <f>+M595+M594</f>
        <v>732.56474784006434</v>
      </c>
      <c r="O595" s="69">
        <f>+N595-N589</f>
        <v>31.973477998794465</v>
      </c>
      <c r="P595" s="70"/>
    </row>
    <row r="596" spans="1:16" s="5" customFormat="1" x14ac:dyDescent="0.25">
      <c r="A596" s="39"/>
      <c r="D596" s="90"/>
      <c r="E596" s="90"/>
      <c r="F596" s="90"/>
      <c r="G596" s="90"/>
      <c r="H596" s="89"/>
      <c r="I596" s="89"/>
      <c r="J596" s="89"/>
      <c r="K596" s="89"/>
      <c r="L596" s="89"/>
      <c r="M596" s="89"/>
      <c r="N596" s="89"/>
      <c r="O596" s="90"/>
    </row>
    <row r="597" spans="1:16" x14ac:dyDescent="0.25">
      <c r="A597" s="16"/>
      <c r="D597"/>
      <c r="E597"/>
      <c r="H597"/>
      <c r="I597"/>
      <c r="J597"/>
    </row>
    <row r="598" spans="1:16" x14ac:dyDescent="0.25">
      <c r="A598" s="16"/>
      <c r="D598"/>
      <c r="E598"/>
      <c r="H598"/>
      <c r="I598"/>
      <c r="J598"/>
    </row>
    <row r="599" spans="1:16" x14ac:dyDescent="0.25">
      <c r="A599" s="16"/>
      <c r="D599"/>
      <c r="E599"/>
      <c r="H599"/>
      <c r="I599"/>
      <c r="J599"/>
    </row>
    <row r="600" spans="1:16" x14ac:dyDescent="0.25">
      <c r="A600" s="16"/>
      <c r="D600"/>
      <c r="E600"/>
      <c r="H600"/>
      <c r="I600"/>
      <c r="J600"/>
    </row>
    <row r="601" spans="1:16" x14ac:dyDescent="0.25">
      <c r="A601" s="16"/>
      <c r="D601"/>
      <c r="E601"/>
      <c r="H601"/>
      <c r="I601"/>
      <c r="J601"/>
    </row>
    <row r="602" spans="1:16" x14ac:dyDescent="0.25">
      <c r="A602" s="16"/>
      <c r="D602"/>
      <c r="E602"/>
      <c r="H602"/>
      <c r="I602"/>
      <c r="J602"/>
    </row>
    <row r="603" spans="1:16" x14ac:dyDescent="0.25">
      <c r="A603" s="16"/>
      <c r="D603"/>
      <c r="E603"/>
      <c r="H603"/>
      <c r="I603"/>
      <c r="J603"/>
    </row>
    <row r="604" spans="1:16" x14ac:dyDescent="0.25">
      <c r="A604" s="16"/>
      <c r="D604"/>
      <c r="E604"/>
      <c r="H604"/>
      <c r="I604"/>
      <c r="J604"/>
    </row>
    <row r="605" spans="1:16" x14ac:dyDescent="0.25">
      <c r="A605" s="16"/>
      <c r="D605"/>
      <c r="E605"/>
      <c r="H605"/>
      <c r="I605"/>
      <c r="J605"/>
    </row>
    <row r="606" spans="1:16" x14ac:dyDescent="0.25">
      <c r="A606" s="16"/>
      <c r="D606"/>
      <c r="E606"/>
      <c r="H606"/>
      <c r="I606"/>
      <c r="J606"/>
    </row>
    <row r="607" spans="1:16" x14ac:dyDescent="0.25">
      <c r="A607" s="16"/>
      <c r="D607"/>
      <c r="E607"/>
      <c r="H607"/>
      <c r="I607"/>
      <c r="J607"/>
    </row>
    <row r="608" spans="1:16" x14ac:dyDescent="0.25">
      <c r="A608" s="16"/>
      <c r="D608"/>
      <c r="E608"/>
      <c r="H608"/>
      <c r="I608"/>
      <c r="J608"/>
    </row>
    <row r="609" spans="1:10" x14ac:dyDescent="0.25">
      <c r="A609" s="16"/>
      <c r="D609"/>
      <c r="E609"/>
      <c r="H609"/>
      <c r="I609"/>
      <c r="J609"/>
    </row>
    <row r="610" spans="1:10" x14ac:dyDescent="0.25">
      <c r="A610" s="16"/>
      <c r="D610"/>
      <c r="E610"/>
      <c r="H610"/>
      <c r="I610"/>
      <c r="J610"/>
    </row>
    <row r="611" spans="1:10" x14ac:dyDescent="0.25">
      <c r="A611" s="16"/>
      <c r="D611"/>
      <c r="E611"/>
      <c r="H611"/>
      <c r="I611"/>
      <c r="J611"/>
    </row>
    <row r="612" spans="1:10" x14ac:dyDescent="0.25">
      <c r="A612" s="16"/>
      <c r="D612"/>
      <c r="E612"/>
      <c r="H612"/>
      <c r="I612"/>
      <c r="J612"/>
    </row>
    <row r="613" spans="1:10" x14ac:dyDescent="0.25">
      <c r="A613" s="16"/>
      <c r="D613"/>
      <c r="E613"/>
      <c r="H613"/>
      <c r="I613"/>
      <c r="J613"/>
    </row>
    <row r="614" spans="1:10" x14ac:dyDescent="0.25">
      <c r="A614" s="16"/>
      <c r="D614"/>
      <c r="E614"/>
      <c r="H614"/>
      <c r="I614"/>
      <c r="J614"/>
    </row>
    <row r="615" spans="1:10" x14ac:dyDescent="0.25">
      <c r="A615" s="16"/>
      <c r="D615"/>
      <c r="E615"/>
      <c r="H615"/>
      <c r="I615"/>
      <c r="J615"/>
    </row>
    <row r="616" spans="1:10" x14ac:dyDescent="0.25">
      <c r="A616" s="16"/>
      <c r="D616"/>
      <c r="E616"/>
      <c r="H616"/>
      <c r="I616"/>
      <c r="J616"/>
    </row>
    <row r="617" spans="1:10" x14ac:dyDescent="0.25">
      <c r="A617" s="16"/>
      <c r="D617"/>
      <c r="E617"/>
      <c r="H617"/>
      <c r="I617"/>
      <c r="J617"/>
    </row>
    <row r="618" spans="1:10" x14ac:dyDescent="0.25">
      <c r="A618" s="16"/>
      <c r="D618"/>
      <c r="E618"/>
      <c r="H618"/>
      <c r="I618"/>
      <c r="J618"/>
    </row>
    <row r="619" spans="1:10" x14ac:dyDescent="0.25">
      <c r="A619" s="16"/>
      <c r="D619"/>
      <c r="E619"/>
      <c r="H619"/>
      <c r="I619"/>
      <c r="J619"/>
    </row>
    <row r="620" spans="1:10" x14ac:dyDescent="0.25">
      <c r="A620" s="16"/>
      <c r="D620"/>
      <c r="E620"/>
      <c r="H620"/>
      <c r="I620"/>
      <c r="J620"/>
    </row>
    <row r="621" spans="1:10" x14ac:dyDescent="0.25">
      <c r="A621" s="16"/>
      <c r="D621"/>
      <c r="E621"/>
      <c r="H621"/>
      <c r="I621"/>
      <c r="J621"/>
    </row>
    <row r="622" spans="1:10" x14ac:dyDescent="0.25">
      <c r="A622" s="16"/>
      <c r="D622"/>
      <c r="E622"/>
      <c r="H622"/>
      <c r="I622"/>
      <c r="J622"/>
    </row>
    <row r="623" spans="1:10" x14ac:dyDescent="0.25">
      <c r="A623" s="16"/>
      <c r="D623"/>
      <c r="E623"/>
      <c r="H623"/>
      <c r="I623"/>
      <c r="J623"/>
    </row>
    <row r="624" spans="1:10" x14ac:dyDescent="0.25">
      <c r="A624" s="16"/>
      <c r="D624"/>
      <c r="E624"/>
      <c r="H624"/>
      <c r="I624"/>
      <c r="J624"/>
    </row>
    <row r="625" spans="1:10" x14ac:dyDescent="0.25">
      <c r="A625" s="16"/>
      <c r="D625"/>
      <c r="E625"/>
      <c r="H625"/>
      <c r="I625"/>
      <c r="J625"/>
    </row>
    <row r="626" spans="1:10" x14ac:dyDescent="0.25">
      <c r="A626" s="16"/>
      <c r="D626"/>
      <c r="E626"/>
      <c r="H626"/>
      <c r="I626"/>
      <c r="J626"/>
    </row>
    <row r="627" spans="1:10" x14ac:dyDescent="0.25">
      <c r="A627" s="16"/>
      <c r="D627"/>
      <c r="E627"/>
      <c r="H627"/>
      <c r="I627"/>
      <c r="J627"/>
    </row>
    <row r="628" spans="1:10" x14ac:dyDescent="0.25">
      <c r="A628" s="16"/>
      <c r="D628"/>
      <c r="E628"/>
      <c r="H628"/>
      <c r="I628"/>
      <c r="J628"/>
    </row>
    <row r="629" spans="1:10" x14ac:dyDescent="0.25">
      <c r="A629" s="16"/>
      <c r="D629"/>
      <c r="E629"/>
      <c r="H629"/>
      <c r="I629"/>
      <c r="J629"/>
    </row>
    <row r="630" spans="1:10" ht="15.75" x14ac:dyDescent="0.25">
      <c r="A630" s="16"/>
      <c r="C630" s="65"/>
      <c r="D630"/>
      <c r="E630"/>
      <c r="H630"/>
      <c r="I630"/>
      <c r="J630"/>
    </row>
    <row r="631" spans="1:10" ht="15.75" x14ac:dyDescent="0.25">
      <c r="A631" s="16"/>
      <c r="C631" s="65"/>
      <c r="D631"/>
      <c r="E631"/>
      <c r="H631"/>
      <c r="I631"/>
      <c r="J631"/>
    </row>
    <row r="632" spans="1:10" x14ac:dyDescent="0.25">
      <c r="A632" s="3"/>
      <c r="D632"/>
      <c r="E632"/>
      <c r="H632"/>
      <c r="I632"/>
      <c r="J632"/>
    </row>
    <row r="633" spans="1:10" x14ac:dyDescent="0.25">
      <c r="A633" s="3"/>
      <c r="D633"/>
      <c r="E633"/>
      <c r="H633"/>
      <c r="I633"/>
      <c r="J633"/>
    </row>
    <row r="634" spans="1:10" x14ac:dyDescent="0.25">
      <c r="A634" s="3"/>
      <c r="D634"/>
      <c r="E634"/>
      <c r="H634"/>
      <c r="I634"/>
      <c r="J634"/>
    </row>
    <row r="635" spans="1:10" x14ac:dyDescent="0.25">
      <c r="A635" s="3"/>
      <c r="D635"/>
      <c r="E635"/>
      <c r="H635"/>
      <c r="I635"/>
      <c r="J635"/>
    </row>
    <row r="636" spans="1:10" x14ac:dyDescent="0.25">
      <c r="A636" s="3"/>
      <c r="D636"/>
      <c r="E636"/>
      <c r="H636"/>
      <c r="I636"/>
      <c r="J636"/>
    </row>
    <row r="637" spans="1:10" x14ac:dyDescent="0.25">
      <c r="D637"/>
      <c r="E637"/>
      <c r="H637"/>
      <c r="I637"/>
      <c r="J637"/>
    </row>
    <row r="638" spans="1:10" x14ac:dyDescent="0.25">
      <c r="D638"/>
      <c r="E638"/>
      <c r="H638"/>
      <c r="I638"/>
      <c r="J638"/>
    </row>
    <row r="639" spans="1:10" x14ac:dyDescent="0.25">
      <c r="D639"/>
      <c r="E639"/>
      <c r="H639"/>
      <c r="I639"/>
      <c r="J639"/>
    </row>
    <row r="640" spans="1:10" x14ac:dyDescent="0.25">
      <c r="D640"/>
      <c r="E640"/>
      <c r="H640"/>
      <c r="I640"/>
      <c r="J640"/>
    </row>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spans="1:12" x14ac:dyDescent="0.25">
      <c r="D721"/>
      <c r="E721"/>
      <c r="H721"/>
      <c r="I721"/>
      <c r="J721"/>
    </row>
    <row r="722" spans="1:12" x14ac:dyDescent="0.25">
      <c r="D722"/>
      <c r="E722"/>
      <c r="H722"/>
      <c r="I722"/>
      <c r="J722"/>
    </row>
    <row r="723" spans="1:12" x14ac:dyDescent="0.25">
      <c r="A723" t="s">
        <v>314</v>
      </c>
      <c r="D723"/>
      <c r="E723"/>
      <c r="H723"/>
      <c r="I723"/>
      <c r="J723"/>
    </row>
    <row r="724" spans="1:12" ht="18" x14ac:dyDescent="0.25">
      <c r="A724" s="16"/>
      <c r="C724" s="280" t="s">
        <v>307</v>
      </c>
      <c r="D724" s="280"/>
      <c r="E724" s="280"/>
      <c r="F724" s="280"/>
      <c r="G724" s="280"/>
      <c r="H724" s="280"/>
      <c r="I724" s="280"/>
      <c r="J724" s="280"/>
      <c r="K724" s="280"/>
      <c r="L724" s="280"/>
    </row>
    <row r="725" spans="1:12" s="3" customFormat="1" ht="18" hidden="1" x14ac:dyDescent="0.25">
      <c r="A725" s="16"/>
      <c r="C725" s="43"/>
      <c r="D725" s="43"/>
      <c r="E725" s="43"/>
      <c r="F725" s="43"/>
      <c r="G725" s="43"/>
      <c r="H725" s="43"/>
      <c r="I725" s="43"/>
      <c r="J725" s="43"/>
      <c r="K725" s="43"/>
      <c r="L725" s="43"/>
    </row>
    <row r="726" spans="1:12" ht="15.75" hidden="1" customHeight="1" x14ac:dyDescent="0.25">
      <c r="A726" s="16"/>
      <c r="C726" s="279" t="s">
        <v>358</v>
      </c>
      <c r="D726" s="279"/>
      <c r="E726" s="279"/>
      <c r="H726" s="41" t="s">
        <v>359</v>
      </c>
      <c r="I726" s="41"/>
      <c r="J726" s="42"/>
    </row>
    <row r="727" spans="1:12" hidden="1" x14ac:dyDescent="0.25">
      <c r="A727" s="16"/>
      <c r="C727" s="11" t="s">
        <v>12</v>
      </c>
      <c r="D727" t="s">
        <v>310</v>
      </c>
      <c r="E727"/>
      <c r="H727" s="11" t="s">
        <v>12</v>
      </c>
      <c r="I727" t="s">
        <v>310</v>
      </c>
      <c r="J727"/>
      <c r="K727" s="5"/>
    </row>
    <row r="728" spans="1:12" hidden="1" x14ac:dyDescent="0.25">
      <c r="A728" s="16"/>
      <c r="C728" s="11" t="s">
        <v>16</v>
      </c>
      <c r="D728" t="s">
        <v>310</v>
      </c>
      <c r="E728"/>
      <c r="H728" s="11" t="s">
        <v>16</v>
      </c>
      <c r="I728" t="s">
        <v>310</v>
      </c>
      <c r="J728"/>
    </row>
    <row r="729" spans="1:12" hidden="1" x14ac:dyDescent="0.25">
      <c r="A729" s="16"/>
      <c r="C729" s="11" t="s">
        <v>19</v>
      </c>
      <c r="D729" t="s">
        <v>310</v>
      </c>
      <c r="E729"/>
      <c r="H729" s="11" t="s">
        <v>19</v>
      </c>
      <c r="I729" t="s">
        <v>310</v>
      </c>
      <c r="J729"/>
    </row>
    <row r="730" spans="1:12" hidden="1" x14ac:dyDescent="0.25">
      <c r="A730" s="16"/>
      <c r="C730" s="11" t="s">
        <v>371</v>
      </c>
      <c r="D730" t="s">
        <v>310</v>
      </c>
      <c r="E730"/>
      <c r="H730" s="11" t="s">
        <v>373</v>
      </c>
      <c r="I730" t="s">
        <v>310</v>
      </c>
      <c r="J730"/>
    </row>
    <row r="731" spans="1:12" hidden="1" x14ac:dyDescent="0.25">
      <c r="A731" s="16"/>
      <c r="C731" s="11" t="s">
        <v>372</v>
      </c>
      <c r="D731" t="s">
        <v>310</v>
      </c>
      <c r="E731"/>
      <c r="H731" s="11" t="s">
        <v>372</v>
      </c>
      <c r="I731" t="s">
        <v>310</v>
      </c>
      <c r="J731"/>
    </row>
    <row r="732" spans="1:12" x14ac:dyDescent="0.25">
      <c r="A732" s="16"/>
      <c r="D732"/>
      <c r="E732"/>
      <c r="H732"/>
      <c r="I732"/>
      <c r="J732"/>
    </row>
    <row r="733" spans="1:12" x14ac:dyDescent="0.25">
      <c r="A733" s="16"/>
      <c r="C733" s="11" t="s">
        <v>357</v>
      </c>
      <c r="D733" t="s">
        <v>8395</v>
      </c>
      <c r="E733" t="s">
        <v>8396</v>
      </c>
      <c r="H733" s="11" t="s">
        <v>357</v>
      </c>
      <c r="I733" s="5" t="s">
        <v>311</v>
      </c>
      <c r="J733" s="5" t="s">
        <v>356</v>
      </c>
    </row>
    <row r="734" spans="1:12" x14ac:dyDescent="0.25">
      <c r="A734" s="16"/>
      <c r="C734" s="17" t="s">
        <v>352</v>
      </c>
      <c r="D734" s="14">
        <v>72</v>
      </c>
      <c r="E734" s="221">
        <v>0.2857142857142857</v>
      </c>
      <c r="H734" s="17" t="s">
        <v>352</v>
      </c>
      <c r="I734" s="14">
        <v>28</v>
      </c>
      <c r="J734" s="37">
        <v>0.3146067415730337</v>
      </c>
    </row>
    <row r="735" spans="1:12" x14ac:dyDescent="0.25">
      <c r="A735" s="16"/>
      <c r="C735" s="17" t="s">
        <v>353</v>
      </c>
      <c r="D735" s="14">
        <v>101</v>
      </c>
      <c r="E735" s="221">
        <v>0.40079365079365081</v>
      </c>
      <c r="H735" s="17" t="s">
        <v>353</v>
      </c>
      <c r="I735" s="14">
        <v>36</v>
      </c>
      <c r="J735" s="37">
        <v>0.4044943820224719</v>
      </c>
    </row>
    <row r="736" spans="1:12" x14ac:dyDescent="0.25">
      <c r="A736" s="16"/>
      <c r="C736" s="17" t="s">
        <v>354</v>
      </c>
      <c r="D736" s="14">
        <v>75</v>
      </c>
      <c r="E736" s="221">
        <v>0.29761904761904762</v>
      </c>
      <c r="H736" s="17" t="s">
        <v>354</v>
      </c>
      <c r="I736" s="14">
        <v>25</v>
      </c>
      <c r="J736" s="37">
        <v>0.2808988764044944</v>
      </c>
    </row>
    <row r="737" spans="1:10" x14ac:dyDescent="0.25">
      <c r="A737" s="16"/>
      <c r="C737" s="17" t="s">
        <v>355</v>
      </c>
      <c r="D737" s="14">
        <v>4</v>
      </c>
      <c r="E737" s="221">
        <v>1.5873015873015872E-2</v>
      </c>
      <c r="H737" s="17" t="s">
        <v>355</v>
      </c>
      <c r="I737" s="14"/>
      <c r="J737" s="37">
        <v>0</v>
      </c>
    </row>
    <row r="738" spans="1:10" hidden="1" x14ac:dyDescent="0.25">
      <c r="A738" s="16"/>
      <c r="C738" s="106" t="s">
        <v>384</v>
      </c>
      <c r="D738" s="107"/>
      <c r="E738" s="256">
        <v>0</v>
      </c>
      <c r="H738" s="106" t="s">
        <v>383</v>
      </c>
      <c r="I738" s="107"/>
      <c r="J738" s="108">
        <v>0</v>
      </c>
    </row>
    <row r="739" spans="1:10" x14ac:dyDescent="0.25">
      <c r="A739" s="16"/>
      <c r="C739" s="17" t="s">
        <v>385</v>
      </c>
      <c r="D739" s="14">
        <v>252</v>
      </c>
      <c r="E739" s="221">
        <v>1</v>
      </c>
      <c r="H739" s="17" t="s">
        <v>385</v>
      </c>
      <c r="I739" s="14">
        <v>89</v>
      </c>
      <c r="J739" s="37">
        <v>1</v>
      </c>
    </row>
    <row r="740" spans="1:10" x14ac:dyDescent="0.25">
      <c r="A740" s="16"/>
      <c r="D740"/>
      <c r="E740"/>
      <c r="H740"/>
      <c r="I740"/>
      <c r="J740"/>
    </row>
    <row r="741" spans="1:10" x14ac:dyDescent="0.25">
      <c r="A741" s="16"/>
      <c r="D741"/>
      <c r="E741"/>
      <c r="H741"/>
      <c r="I741"/>
      <c r="J741"/>
    </row>
    <row r="742" spans="1:10" x14ac:dyDescent="0.25">
      <c r="A742" s="16"/>
      <c r="D742"/>
      <c r="E742"/>
      <c r="H742"/>
      <c r="I742"/>
      <c r="J742"/>
    </row>
    <row r="743" spans="1:10" x14ac:dyDescent="0.25">
      <c r="A743" s="16"/>
      <c r="D743"/>
      <c r="E743"/>
      <c r="H743"/>
      <c r="I743"/>
      <c r="J743"/>
    </row>
    <row r="744" spans="1:10" x14ac:dyDescent="0.25">
      <c r="A744" s="16"/>
      <c r="D744"/>
      <c r="E744"/>
      <c r="H744"/>
      <c r="I744"/>
      <c r="J744"/>
    </row>
    <row r="745" spans="1:10" x14ac:dyDescent="0.25">
      <c r="A745" s="16"/>
      <c r="D745"/>
      <c r="E745"/>
      <c r="H745"/>
      <c r="I745"/>
      <c r="J745"/>
    </row>
    <row r="746" spans="1:10" x14ac:dyDescent="0.25">
      <c r="A746" s="16"/>
      <c r="D746"/>
      <c r="E746"/>
      <c r="H746"/>
      <c r="I746"/>
      <c r="J746"/>
    </row>
    <row r="747" spans="1:10" x14ac:dyDescent="0.25">
      <c r="A747" s="16"/>
      <c r="D747"/>
      <c r="E747"/>
      <c r="H747"/>
      <c r="I747"/>
      <c r="J747"/>
    </row>
    <row r="748" spans="1:10" x14ac:dyDescent="0.25">
      <c r="A748" s="16"/>
      <c r="D748"/>
      <c r="E748"/>
      <c r="H748"/>
      <c r="I748"/>
      <c r="J748"/>
    </row>
    <row r="749" spans="1:10" x14ac:dyDescent="0.25">
      <c r="A749" s="16"/>
      <c r="D749"/>
      <c r="E749"/>
      <c r="H749"/>
      <c r="I749"/>
      <c r="J749"/>
    </row>
    <row r="750" spans="1:10" x14ac:dyDescent="0.25">
      <c r="A750" s="16"/>
      <c r="D750"/>
      <c r="E750"/>
      <c r="H750"/>
      <c r="I750"/>
      <c r="J750"/>
    </row>
    <row r="751" spans="1:10" x14ac:dyDescent="0.25">
      <c r="A751" s="16"/>
      <c r="D751"/>
      <c r="E751"/>
      <c r="H751"/>
      <c r="I751"/>
      <c r="J751"/>
    </row>
    <row r="752" spans="1:10" x14ac:dyDescent="0.25">
      <c r="A752" s="16"/>
      <c r="D752"/>
      <c r="E752"/>
      <c r="H752"/>
      <c r="I752"/>
      <c r="J752"/>
    </row>
    <row r="753" spans="1:10" x14ac:dyDescent="0.25">
      <c r="A753" s="16"/>
      <c r="D753"/>
      <c r="E753"/>
      <c r="H753"/>
      <c r="I753"/>
      <c r="J753"/>
    </row>
    <row r="754" spans="1:10" x14ac:dyDescent="0.25">
      <c r="A754" s="16"/>
      <c r="D754"/>
      <c r="E754"/>
      <c r="H754"/>
      <c r="I754"/>
      <c r="J754"/>
    </row>
    <row r="755" spans="1:10" x14ac:dyDescent="0.25">
      <c r="A755" s="16"/>
      <c r="D755"/>
      <c r="E755"/>
      <c r="H755"/>
      <c r="I755"/>
      <c r="J755"/>
    </row>
    <row r="756" spans="1:10" x14ac:dyDescent="0.25">
      <c r="A756" s="16"/>
      <c r="D756"/>
      <c r="E756"/>
      <c r="H756"/>
      <c r="I756"/>
      <c r="J756"/>
    </row>
    <row r="757" spans="1:10" x14ac:dyDescent="0.25">
      <c r="A757" s="3"/>
      <c r="C757" t="s">
        <v>312</v>
      </c>
      <c r="D757"/>
      <c r="E757"/>
      <c r="H757"/>
      <c r="I757"/>
      <c r="J757"/>
    </row>
    <row r="758" spans="1:10" x14ac:dyDescent="0.25">
      <c r="A758" s="3"/>
      <c r="D758"/>
      <c r="E758"/>
      <c r="H758"/>
      <c r="I758"/>
      <c r="J758"/>
    </row>
    <row r="759" spans="1:10" x14ac:dyDescent="0.25">
      <c r="A759" s="3"/>
      <c r="D759"/>
      <c r="E759"/>
      <c r="H759"/>
      <c r="I759"/>
      <c r="J759"/>
    </row>
    <row r="760" spans="1:10" x14ac:dyDescent="0.25">
      <c r="A760" s="3"/>
      <c r="D760"/>
      <c r="E760"/>
      <c r="H760"/>
      <c r="I760"/>
      <c r="J760"/>
    </row>
    <row r="761" spans="1:10" x14ac:dyDescent="0.25">
      <c r="D761"/>
      <c r="E761"/>
      <c r="H761"/>
      <c r="I761"/>
      <c r="J761"/>
    </row>
    <row r="762" spans="1:10" x14ac:dyDescent="0.25">
      <c r="D762"/>
      <c r="E762"/>
      <c r="H762"/>
      <c r="I762"/>
      <c r="J762"/>
    </row>
    <row r="763" spans="1:10" x14ac:dyDescent="0.25">
      <c r="D763"/>
      <c r="E763"/>
      <c r="H763"/>
      <c r="I763"/>
      <c r="J763"/>
    </row>
    <row r="764" spans="1:10" x14ac:dyDescent="0.25">
      <c r="D764"/>
      <c r="E764"/>
      <c r="H764"/>
      <c r="I764"/>
      <c r="J764"/>
    </row>
    <row r="765" spans="1:10" x14ac:dyDescent="0.25">
      <c r="D765"/>
      <c r="E765"/>
      <c r="H765"/>
      <c r="I765"/>
      <c r="J765"/>
    </row>
    <row r="766" spans="1:10" x14ac:dyDescent="0.25">
      <c r="D766"/>
      <c r="E766"/>
      <c r="H766"/>
      <c r="I766"/>
      <c r="J766"/>
    </row>
    <row r="767" spans="1:10" x14ac:dyDescent="0.25">
      <c r="D767"/>
      <c r="E767"/>
      <c r="H767"/>
      <c r="I767"/>
      <c r="J767"/>
    </row>
    <row r="768" spans="1:10" x14ac:dyDescent="0.25">
      <c r="D768"/>
      <c r="E768"/>
      <c r="H768"/>
      <c r="I768"/>
      <c r="J768"/>
    </row>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spans="1:12" x14ac:dyDescent="0.25">
      <c r="D801"/>
      <c r="E801"/>
      <c r="H801"/>
      <c r="I801"/>
      <c r="J801"/>
    </row>
    <row r="802" spans="1:12" x14ac:dyDescent="0.25">
      <c r="D802"/>
      <c r="E802"/>
      <c r="H802"/>
      <c r="I802"/>
      <c r="J802"/>
    </row>
    <row r="803" spans="1:12" x14ac:dyDescent="0.25">
      <c r="D803"/>
      <c r="E803"/>
      <c r="H803"/>
      <c r="I803"/>
      <c r="J803"/>
    </row>
    <row r="804" spans="1:12" x14ac:dyDescent="0.25">
      <c r="D804"/>
      <c r="E804"/>
      <c r="H804"/>
      <c r="I804"/>
      <c r="J804"/>
    </row>
    <row r="805" spans="1:12" x14ac:dyDescent="0.25">
      <c r="D805"/>
      <c r="E805"/>
      <c r="H805"/>
      <c r="I805"/>
      <c r="J805"/>
    </row>
    <row r="806" spans="1:12" x14ac:dyDescent="0.25">
      <c r="D806"/>
      <c r="E806"/>
      <c r="H806"/>
      <c r="I806"/>
      <c r="J806"/>
    </row>
    <row r="807" spans="1:12" x14ac:dyDescent="0.25">
      <c r="D807"/>
      <c r="E807"/>
      <c r="H807"/>
      <c r="I807"/>
      <c r="J807"/>
    </row>
    <row r="808" spans="1:12" x14ac:dyDescent="0.25">
      <c r="D808"/>
      <c r="E808"/>
      <c r="H808"/>
      <c r="I808"/>
      <c r="J808"/>
    </row>
    <row r="809" spans="1:12" x14ac:dyDescent="0.25">
      <c r="D809"/>
      <c r="E809"/>
      <c r="H809"/>
      <c r="I809"/>
      <c r="J809"/>
    </row>
    <row r="810" spans="1:12" x14ac:dyDescent="0.25">
      <c r="A810" t="s">
        <v>314</v>
      </c>
      <c r="D810"/>
      <c r="E810"/>
      <c r="H810"/>
      <c r="I810"/>
      <c r="J810"/>
    </row>
    <row r="811" spans="1:12" ht="18" x14ac:dyDescent="0.25">
      <c r="A811" s="16"/>
      <c r="C811" s="47" t="s">
        <v>8397</v>
      </c>
      <c r="D811" s="47"/>
      <c r="E811" s="47"/>
      <c r="F811" s="43"/>
      <c r="G811" s="43"/>
      <c r="H811" s="57" t="s">
        <v>459</v>
      </c>
      <c r="I811" s="49"/>
      <c r="J811" s="49"/>
    </row>
    <row r="812" spans="1:12" ht="18" x14ac:dyDescent="0.25">
      <c r="A812" s="16"/>
      <c r="D812"/>
      <c r="E812" s="43"/>
      <c r="F812" s="43"/>
      <c r="G812" s="43"/>
      <c r="H812"/>
      <c r="I812"/>
      <c r="J812"/>
    </row>
    <row r="813" spans="1:12" ht="18" hidden="1" x14ac:dyDescent="0.25">
      <c r="A813" s="16"/>
      <c r="C813" s="11" t="s">
        <v>12</v>
      </c>
      <c r="D813" t="s">
        <v>310</v>
      </c>
      <c r="E813" s="43"/>
      <c r="F813" s="43"/>
      <c r="G813" s="43"/>
      <c r="H813" s="11" t="s">
        <v>12</v>
      </c>
      <c r="I813" t="s">
        <v>310</v>
      </c>
      <c r="J813" s="43"/>
    </row>
    <row r="814" spans="1:12" ht="18" hidden="1" x14ac:dyDescent="0.25">
      <c r="A814" s="16"/>
      <c r="C814" s="11" t="s">
        <v>16</v>
      </c>
      <c r="D814" t="s">
        <v>310</v>
      </c>
      <c r="E814" s="43"/>
      <c r="F814" s="43"/>
      <c r="G814" s="43"/>
      <c r="H814" s="11" t="s">
        <v>16</v>
      </c>
      <c r="I814" t="s">
        <v>310</v>
      </c>
      <c r="J814" s="43"/>
      <c r="K814" s="43"/>
      <c r="L814" s="43"/>
    </row>
    <row r="815" spans="1:12" hidden="1" x14ac:dyDescent="0.25">
      <c r="A815" s="16"/>
      <c r="C815" s="11" t="s">
        <v>19</v>
      </c>
      <c r="D815" t="s">
        <v>310</v>
      </c>
      <c r="E815"/>
      <c r="H815" s="11" t="s">
        <v>19</v>
      </c>
      <c r="I815" t="s">
        <v>310</v>
      </c>
      <c r="J815"/>
    </row>
    <row r="816" spans="1:12" hidden="1" x14ac:dyDescent="0.25">
      <c r="A816" s="16"/>
      <c r="C816" s="11" t="s">
        <v>371</v>
      </c>
      <c r="D816" t="s">
        <v>310</v>
      </c>
      <c r="E816"/>
      <c r="H816" s="11" t="s">
        <v>371</v>
      </c>
      <c r="I816" t="s">
        <v>310</v>
      </c>
      <c r="J816"/>
    </row>
    <row r="817" spans="1:10" hidden="1" x14ac:dyDescent="0.25">
      <c r="A817" s="16"/>
      <c r="C817" s="11" t="s">
        <v>372</v>
      </c>
      <c r="D817" t="s">
        <v>310</v>
      </c>
      <c r="E817"/>
      <c r="H817" s="11" t="s">
        <v>372</v>
      </c>
      <c r="I817" t="s">
        <v>310</v>
      </c>
      <c r="J817"/>
    </row>
    <row r="818" spans="1:10" hidden="1" x14ac:dyDescent="0.25">
      <c r="A818" s="16"/>
      <c r="D818"/>
      <c r="E818"/>
      <c r="H818"/>
      <c r="I818"/>
      <c r="J818"/>
    </row>
    <row r="819" spans="1:10" x14ac:dyDescent="0.25">
      <c r="A819" s="16"/>
      <c r="C819" s="11" t="s">
        <v>357</v>
      </c>
      <c r="D819" s="13" t="s">
        <v>311</v>
      </c>
      <c r="E819" s="13" t="s">
        <v>361</v>
      </c>
      <c r="H819" s="11" t="s">
        <v>357</v>
      </c>
      <c r="I819" s="13" t="s">
        <v>311</v>
      </c>
      <c r="J819" s="13" t="s">
        <v>356</v>
      </c>
    </row>
    <row r="820" spans="1:10" x14ac:dyDescent="0.25">
      <c r="A820" s="16"/>
      <c r="C820" s="44" t="s">
        <v>360</v>
      </c>
      <c r="D820" s="46">
        <v>114</v>
      </c>
      <c r="E820" s="48">
        <v>0.45238095238095238</v>
      </c>
      <c r="H820" s="128" t="s">
        <v>457</v>
      </c>
      <c r="I820" s="46">
        <v>105</v>
      </c>
      <c r="J820" s="48">
        <v>0.41666666666666669</v>
      </c>
    </row>
    <row r="821" spans="1:10" x14ac:dyDescent="0.25">
      <c r="A821" s="16"/>
      <c r="C821" s="44" t="s">
        <v>458</v>
      </c>
      <c r="D821" s="46">
        <v>138</v>
      </c>
      <c r="E821" s="48">
        <v>0.54761904761904767</v>
      </c>
      <c r="H821" s="103" t="s">
        <v>460</v>
      </c>
      <c r="I821" s="46">
        <v>147</v>
      </c>
      <c r="J821" s="48">
        <v>0.58333333333333337</v>
      </c>
    </row>
    <row r="822" spans="1:10" x14ac:dyDescent="0.25">
      <c r="A822" s="16"/>
      <c r="C822" t="s">
        <v>322</v>
      </c>
      <c r="D822" s="46">
        <v>252</v>
      </c>
      <c r="E822" s="48">
        <v>1</v>
      </c>
      <c r="H822" s="17" t="s">
        <v>322</v>
      </c>
      <c r="I822" s="14">
        <v>252</v>
      </c>
      <c r="J822" s="37">
        <v>1</v>
      </c>
    </row>
    <row r="823" spans="1:10" x14ac:dyDescent="0.25">
      <c r="A823" s="16"/>
      <c r="D823"/>
      <c r="E823"/>
      <c r="H823"/>
      <c r="I823"/>
      <c r="J823"/>
    </row>
    <row r="824" spans="1:10" x14ac:dyDescent="0.25">
      <c r="A824" s="16"/>
      <c r="D824"/>
      <c r="E824"/>
      <c r="H824"/>
      <c r="I824"/>
      <c r="J824"/>
    </row>
    <row r="825" spans="1:10" x14ac:dyDescent="0.25">
      <c r="A825" s="16"/>
      <c r="D825"/>
      <c r="E825"/>
      <c r="H825"/>
      <c r="I825"/>
      <c r="J825"/>
    </row>
    <row r="826" spans="1:10" x14ac:dyDescent="0.25">
      <c r="A826" s="16"/>
      <c r="D826"/>
      <c r="E826"/>
      <c r="H826"/>
      <c r="I826"/>
      <c r="J826"/>
    </row>
    <row r="827" spans="1:10" x14ac:dyDescent="0.25">
      <c r="A827" s="16"/>
      <c r="D827"/>
      <c r="E827"/>
      <c r="H827"/>
      <c r="I827"/>
      <c r="J827"/>
    </row>
    <row r="828" spans="1:10" x14ac:dyDescent="0.25">
      <c r="A828" s="16"/>
      <c r="D828"/>
      <c r="E828"/>
      <c r="H828"/>
      <c r="I828"/>
      <c r="J828"/>
    </row>
    <row r="829" spans="1:10" x14ac:dyDescent="0.25">
      <c r="A829" s="16"/>
      <c r="D829"/>
      <c r="E829"/>
      <c r="H829"/>
      <c r="I829"/>
      <c r="J829"/>
    </row>
    <row r="830" spans="1:10" x14ac:dyDescent="0.25">
      <c r="A830" s="16"/>
      <c r="D830"/>
      <c r="E830"/>
      <c r="H830"/>
      <c r="I830"/>
      <c r="J830"/>
    </row>
    <row r="831" spans="1:10" x14ac:dyDescent="0.25">
      <c r="A831" s="16"/>
      <c r="D831"/>
      <c r="E831"/>
      <c r="H831"/>
      <c r="I831"/>
      <c r="J831"/>
    </row>
    <row r="832" spans="1:10" x14ac:dyDescent="0.25">
      <c r="A832" s="16"/>
      <c r="D832"/>
      <c r="E832"/>
      <c r="H832"/>
      <c r="I832"/>
      <c r="J832"/>
    </row>
    <row r="833" spans="1:10" x14ac:dyDescent="0.25">
      <c r="A833" s="16"/>
      <c r="D833"/>
      <c r="E833"/>
      <c r="H833"/>
      <c r="I833"/>
      <c r="J833"/>
    </row>
    <row r="834" spans="1:10" x14ac:dyDescent="0.25">
      <c r="A834" s="16"/>
      <c r="D834"/>
      <c r="E834"/>
      <c r="H834"/>
      <c r="I834"/>
      <c r="J834"/>
    </row>
    <row r="835" spans="1:10" x14ac:dyDescent="0.25">
      <c r="A835" s="16"/>
      <c r="D835"/>
      <c r="E835"/>
      <c r="H835"/>
      <c r="I835"/>
      <c r="J835"/>
    </row>
    <row r="836" spans="1:10" x14ac:dyDescent="0.25">
      <c r="A836" s="16"/>
      <c r="D836"/>
      <c r="E836"/>
      <c r="H836"/>
      <c r="I836"/>
      <c r="J836"/>
    </row>
    <row r="837" spans="1:10" x14ac:dyDescent="0.25">
      <c r="A837" s="16"/>
      <c r="D837"/>
      <c r="E837"/>
      <c r="H837"/>
      <c r="I837"/>
      <c r="J837"/>
    </row>
    <row r="838" spans="1:10" x14ac:dyDescent="0.25">
      <c r="A838" s="16"/>
      <c r="D838"/>
      <c r="E838"/>
      <c r="H838"/>
      <c r="I838"/>
      <c r="J838"/>
    </row>
    <row r="839" spans="1:10" x14ac:dyDescent="0.25">
      <c r="A839" s="3"/>
      <c r="D839"/>
      <c r="E839"/>
      <c r="H839"/>
      <c r="I839"/>
      <c r="J839"/>
    </row>
    <row r="840" spans="1:10" x14ac:dyDescent="0.25">
      <c r="A840" s="3"/>
      <c r="C840" t="s">
        <v>312</v>
      </c>
      <c r="D840"/>
      <c r="E840"/>
      <c r="H840"/>
      <c r="I840"/>
      <c r="J840"/>
    </row>
    <row r="841" spans="1:10" x14ac:dyDescent="0.25">
      <c r="D841"/>
      <c r="E841"/>
      <c r="H841"/>
      <c r="I841"/>
      <c r="J841"/>
    </row>
    <row r="842" spans="1:10" x14ac:dyDescent="0.25">
      <c r="D842"/>
      <c r="E842"/>
      <c r="H842"/>
      <c r="I842"/>
      <c r="J842"/>
    </row>
    <row r="843" spans="1:10" x14ac:dyDescent="0.25">
      <c r="D843"/>
      <c r="E843"/>
      <c r="H843"/>
      <c r="I843"/>
      <c r="J843"/>
    </row>
    <row r="844" spans="1:10" x14ac:dyDescent="0.25">
      <c r="D844"/>
      <c r="E844"/>
      <c r="H844"/>
      <c r="I844"/>
      <c r="J844"/>
    </row>
    <row r="845" spans="1:10" x14ac:dyDescent="0.25">
      <c r="D845"/>
      <c r="E845"/>
      <c r="H845"/>
      <c r="I845"/>
      <c r="J845"/>
    </row>
    <row r="846" spans="1:10" x14ac:dyDescent="0.25">
      <c r="D846"/>
      <c r="E846"/>
      <c r="H846"/>
      <c r="I846"/>
      <c r="J846"/>
    </row>
    <row r="847" spans="1:10" x14ac:dyDescent="0.25">
      <c r="D847"/>
      <c r="E847"/>
      <c r="H847"/>
      <c r="I847"/>
      <c r="J847"/>
    </row>
    <row r="848" spans="1:10" x14ac:dyDescent="0.25">
      <c r="D848"/>
      <c r="E848"/>
      <c r="H848"/>
      <c r="I848"/>
      <c r="J848"/>
    </row>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spans="4:10" x14ac:dyDescent="0.25">
      <c r="D881"/>
      <c r="E881"/>
      <c r="H881"/>
      <c r="I881"/>
      <c r="J881"/>
    </row>
    <row r="882" spans="4:10" x14ac:dyDescent="0.25">
      <c r="D882"/>
      <c r="E882"/>
      <c r="H882"/>
      <c r="I882"/>
      <c r="J882"/>
    </row>
    <row r="883" spans="4:10" x14ac:dyDescent="0.25">
      <c r="D883"/>
      <c r="E883"/>
      <c r="H883"/>
      <c r="I883"/>
      <c r="J883"/>
    </row>
    <row r="884" spans="4:10" x14ac:dyDescent="0.25">
      <c r="D884"/>
      <c r="E884"/>
      <c r="H884"/>
      <c r="I884"/>
      <c r="J884"/>
    </row>
    <row r="885" spans="4:10" x14ac:dyDescent="0.25">
      <c r="D885"/>
      <c r="E885"/>
      <c r="H885"/>
      <c r="I885"/>
      <c r="J885"/>
    </row>
    <row r="886" spans="4:10" x14ac:dyDescent="0.25">
      <c r="D886"/>
      <c r="E886"/>
      <c r="H886"/>
      <c r="I886"/>
      <c r="J886"/>
    </row>
    <row r="887" spans="4:10" x14ac:dyDescent="0.25">
      <c r="D887"/>
      <c r="E887"/>
    </row>
    <row r="888" spans="4:10" x14ac:dyDescent="0.25">
      <c r="D888"/>
      <c r="E888"/>
    </row>
    <row r="889" spans="4:10" x14ac:dyDescent="0.25">
      <c r="D889"/>
      <c r="E889"/>
    </row>
    <row r="890" spans="4:10" x14ac:dyDescent="0.25">
      <c r="D890"/>
      <c r="E890"/>
    </row>
    <row r="891" spans="4:10" x14ac:dyDescent="0.25">
      <c r="D891"/>
      <c r="E891"/>
    </row>
    <row r="892" spans="4:10" x14ac:dyDescent="0.25">
      <c r="D892"/>
      <c r="E892"/>
    </row>
    <row r="893" spans="4:10" x14ac:dyDescent="0.25">
      <c r="D893"/>
      <c r="E893"/>
    </row>
    <row r="894" spans="4:10" x14ac:dyDescent="0.25">
      <c r="D894"/>
      <c r="E894"/>
    </row>
    <row r="895" spans="4:10" x14ac:dyDescent="0.25">
      <c r="D895"/>
      <c r="E895"/>
    </row>
    <row r="896" spans="4:10" x14ac:dyDescent="0.25">
      <c r="D896"/>
      <c r="E896"/>
    </row>
    <row r="897" spans="1:13" x14ac:dyDescent="0.25">
      <c r="D897"/>
      <c r="E897"/>
    </row>
    <row r="898" spans="1:13" x14ac:dyDescent="0.25">
      <c r="D898"/>
      <c r="E898"/>
    </row>
    <row r="899" spans="1:13" x14ac:dyDescent="0.25">
      <c r="D899"/>
      <c r="E899"/>
    </row>
    <row r="900" spans="1:13" x14ac:dyDescent="0.25">
      <c r="D900"/>
      <c r="E900"/>
    </row>
    <row r="901" spans="1:13" x14ac:dyDescent="0.25">
      <c r="A901" t="s">
        <v>314</v>
      </c>
      <c r="D901"/>
      <c r="E901"/>
    </row>
    <row r="902" spans="1:13" ht="18" x14ac:dyDescent="0.25">
      <c r="A902" s="16"/>
      <c r="C902" s="276" t="s">
        <v>8400</v>
      </c>
      <c r="D902" s="277"/>
      <c r="E902" s="277"/>
      <c r="F902" s="277"/>
    </row>
    <row r="903" spans="1:13" x14ac:dyDescent="0.25">
      <c r="A903" s="16"/>
      <c r="C903" s="13"/>
      <c r="D903" s="13"/>
      <c r="E903" s="13"/>
      <c r="F903" s="13"/>
    </row>
    <row r="904" spans="1:13" hidden="1" x14ac:dyDescent="0.25">
      <c r="A904" s="16"/>
      <c r="C904" s="11" t="s">
        <v>12</v>
      </c>
      <c r="D904" t="s">
        <v>310</v>
      </c>
      <c r="E904"/>
    </row>
    <row r="905" spans="1:13" hidden="1" x14ac:dyDescent="0.25">
      <c r="A905" s="16"/>
      <c r="C905" s="11" t="s">
        <v>16</v>
      </c>
      <c r="D905" t="s">
        <v>310</v>
      </c>
      <c r="E905"/>
    </row>
    <row r="906" spans="1:13" hidden="1" x14ac:dyDescent="0.25">
      <c r="A906" s="16"/>
      <c r="C906" s="11" t="s">
        <v>19</v>
      </c>
      <c r="D906" t="s">
        <v>310</v>
      </c>
      <c r="E906"/>
    </row>
    <row r="907" spans="1:13" hidden="1" x14ac:dyDescent="0.25">
      <c r="A907" s="16"/>
      <c r="C907" s="11" t="s">
        <v>371</v>
      </c>
      <c r="D907" t="s">
        <v>310</v>
      </c>
      <c r="E907"/>
    </row>
    <row r="908" spans="1:13" hidden="1" x14ac:dyDescent="0.25">
      <c r="A908" s="16"/>
      <c r="C908" s="11" t="s">
        <v>372</v>
      </c>
      <c r="D908" t="s">
        <v>310</v>
      </c>
      <c r="E908"/>
    </row>
    <row r="909" spans="1:13" hidden="1" x14ac:dyDescent="0.25">
      <c r="A909" s="16"/>
      <c r="D909"/>
      <c r="E909"/>
    </row>
    <row r="910" spans="1:13" x14ac:dyDescent="0.25">
      <c r="A910" s="16"/>
      <c r="C910" s="45" t="s">
        <v>357</v>
      </c>
      <c r="D910" s="53" t="s">
        <v>311</v>
      </c>
      <c r="E910" s="53" t="s">
        <v>356</v>
      </c>
    </row>
    <row r="911" spans="1:13" x14ac:dyDescent="0.25">
      <c r="A911" s="16"/>
      <c r="C911" s="17" t="s">
        <v>363</v>
      </c>
      <c r="D911" s="46">
        <v>243</v>
      </c>
      <c r="E911" s="48">
        <v>0.9642857142857143</v>
      </c>
      <c r="M911" s="102"/>
    </row>
    <row r="912" spans="1:13" x14ac:dyDescent="0.25">
      <c r="A912" s="16"/>
      <c r="C912" s="17" t="s">
        <v>381</v>
      </c>
      <c r="D912" s="46">
        <v>9</v>
      </c>
      <c r="E912" s="48">
        <v>3.5714285714285712E-2</v>
      </c>
    </row>
    <row r="913" spans="1:5" x14ac:dyDescent="0.25">
      <c r="A913" s="16"/>
      <c r="C913" s="17" t="s">
        <v>322</v>
      </c>
      <c r="D913" s="46">
        <v>252</v>
      </c>
      <c r="E913" s="48">
        <v>1</v>
      </c>
    </row>
    <row r="914" spans="1:5" x14ac:dyDescent="0.25">
      <c r="A914" s="16"/>
      <c r="D914"/>
      <c r="E914"/>
    </row>
    <row r="915" spans="1:5" x14ac:dyDescent="0.25">
      <c r="A915" s="16"/>
      <c r="D915"/>
      <c r="E915"/>
    </row>
    <row r="916" spans="1:5" x14ac:dyDescent="0.25">
      <c r="A916" s="16"/>
      <c r="C916" t="s">
        <v>312</v>
      </c>
      <c r="D916"/>
      <c r="E916"/>
    </row>
    <row r="917" spans="1:5" x14ac:dyDescent="0.25">
      <c r="A917" s="16"/>
      <c r="D917"/>
      <c r="E917"/>
    </row>
    <row r="918" spans="1:5" x14ac:dyDescent="0.25">
      <c r="A918" s="16"/>
      <c r="D918"/>
      <c r="E918"/>
    </row>
    <row r="919" spans="1:5" x14ac:dyDescent="0.25">
      <c r="A919" s="16"/>
      <c r="D919"/>
      <c r="E919"/>
    </row>
    <row r="920" spans="1:5" x14ac:dyDescent="0.25">
      <c r="A920" s="16"/>
      <c r="D920"/>
      <c r="E920"/>
    </row>
    <row r="921" spans="1:5" x14ac:dyDescent="0.25">
      <c r="A921" s="16"/>
      <c r="D921"/>
      <c r="E921"/>
    </row>
    <row r="922" spans="1:5" x14ac:dyDescent="0.25">
      <c r="A922" s="16"/>
      <c r="D922"/>
      <c r="E922"/>
    </row>
    <row r="923" spans="1:5" x14ac:dyDescent="0.25">
      <c r="A923" s="16"/>
      <c r="D923"/>
      <c r="E923"/>
    </row>
    <row r="924" spans="1:5" x14ac:dyDescent="0.25">
      <c r="A924" s="16"/>
      <c r="D924"/>
      <c r="E924"/>
    </row>
    <row r="925" spans="1:5" x14ac:dyDescent="0.25">
      <c r="A925" s="16"/>
      <c r="D925"/>
      <c r="E925"/>
    </row>
    <row r="926" spans="1:5" x14ac:dyDescent="0.25">
      <c r="A926" s="3"/>
      <c r="D926"/>
      <c r="E926"/>
    </row>
    <row r="927" spans="1:5" x14ac:dyDescent="0.25">
      <c r="A927" s="3"/>
      <c r="D927"/>
      <c r="E927"/>
    </row>
    <row r="928" spans="1:5" x14ac:dyDescent="0.25">
      <c r="A928" s="3"/>
      <c r="D928"/>
      <c r="E928"/>
    </row>
    <row r="929" spans="4:5" x14ac:dyDescent="0.25">
      <c r="D929"/>
      <c r="E929"/>
    </row>
    <row r="930" spans="4:5" x14ac:dyDescent="0.25">
      <c r="D930"/>
      <c r="E930"/>
    </row>
    <row r="931" spans="4:5" x14ac:dyDescent="0.25">
      <c r="D931"/>
      <c r="E931"/>
    </row>
    <row r="932" spans="4:5" x14ac:dyDescent="0.25">
      <c r="D932"/>
      <c r="E932"/>
    </row>
  </sheetData>
  <mergeCells count="14">
    <mergeCell ref="C902:F902"/>
    <mergeCell ref="C1:K1"/>
    <mergeCell ref="C726:E726"/>
    <mergeCell ref="C724:L724"/>
    <mergeCell ref="C577:I577"/>
    <mergeCell ref="J11:K11"/>
    <mergeCell ref="F11:G11"/>
    <mergeCell ref="H11:I11"/>
    <mergeCell ref="F224:G225"/>
    <mergeCell ref="H224:I225"/>
    <mergeCell ref="J224:K225"/>
    <mergeCell ref="C224:E225"/>
    <mergeCell ref="C393:E393"/>
    <mergeCell ref="C11:E11"/>
  </mergeCells>
  <pageMargins left="0.7" right="0.7" top="0.75" bottom="0.75" header="0.3" footer="0.3"/>
  <pageSetup orientation="portrait" horizontalDpi="4294967295" verticalDpi="4294967295" r:id="rId11"/>
  <drawing r:id="rId12"/>
  <legacyDrawing r:id="rId13"/>
  <extLst>
    <ext xmlns:x14="http://schemas.microsoft.com/office/spreadsheetml/2009/9/main" uri="{A8765BA9-456A-4dab-B4F3-ACF838C121DE}">
      <x14:slicerList>
        <x14:slicer r:id="rId1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KB262"/>
  <sheetViews>
    <sheetView zoomScale="110" zoomScaleNormal="110" workbookViewId="0">
      <selection activeCell="A4" sqref="A4"/>
    </sheetView>
  </sheetViews>
  <sheetFormatPr baseColWidth="10" defaultRowHeight="15" x14ac:dyDescent="0.25"/>
  <cols>
    <col min="1" max="1" width="11.42578125" style="3"/>
    <col min="2" max="2" width="14.7109375" customWidth="1"/>
    <col min="3" max="11" width="11.42578125" customWidth="1"/>
    <col min="12" max="12" width="12.85546875" customWidth="1"/>
    <col min="13" max="14" width="11.42578125" customWidth="1"/>
    <col min="15" max="15" width="15.5703125" customWidth="1"/>
    <col min="16" max="24" width="11.42578125" customWidth="1"/>
    <col min="25" max="25" width="13.5703125" customWidth="1"/>
    <col min="26" max="27" width="11.42578125" customWidth="1"/>
    <col min="28" max="28" width="12.5703125" customWidth="1"/>
    <col min="29" max="29" width="12.42578125" customWidth="1"/>
    <col min="30" max="32" width="11.42578125" customWidth="1"/>
    <col min="33" max="33" width="13.140625" customWidth="1"/>
    <col min="34" max="35" width="11.42578125" customWidth="1"/>
    <col min="36" max="36" width="12.7109375" customWidth="1"/>
    <col min="37" max="37" width="12.42578125" customWidth="1"/>
    <col min="38" max="38" width="12" customWidth="1"/>
    <col min="39" max="39" width="11.42578125" customWidth="1"/>
    <col min="40" max="40" width="12.7109375" customWidth="1"/>
    <col min="41" max="41" width="12.5703125" customWidth="1"/>
    <col min="42" max="42" width="11.42578125" customWidth="1"/>
    <col min="43" max="43" width="13" customWidth="1"/>
    <col min="44" max="44" width="12.42578125" customWidth="1"/>
    <col min="45" max="45" width="13.140625" customWidth="1"/>
    <col min="46" max="46" width="11.42578125" customWidth="1"/>
    <col min="47" max="47" width="14" customWidth="1"/>
    <col min="48" max="51" width="13.140625" customWidth="1"/>
    <col min="52" max="52" width="12.5703125" customWidth="1"/>
    <col min="53" max="54" width="11.42578125" customWidth="1"/>
    <col min="55" max="55" width="12.7109375" customWidth="1"/>
    <col min="56" max="56" width="13.140625" customWidth="1"/>
    <col min="57" max="57" width="11.42578125" customWidth="1"/>
    <col min="58" max="58" width="14" customWidth="1"/>
    <col min="59" max="59" width="12.5703125" customWidth="1"/>
    <col min="60" max="61" width="11.42578125" customWidth="1"/>
    <col min="62" max="62" width="13.42578125" customWidth="1"/>
    <col min="63" max="63" width="12.5703125" customWidth="1"/>
    <col min="64" max="68" width="11.42578125" style="5" customWidth="1"/>
    <col min="69" max="77" width="11.42578125" customWidth="1"/>
    <col min="78" max="78" width="12.140625" customWidth="1"/>
    <col min="79" max="79" width="14.5703125" customWidth="1"/>
    <col min="80" max="80" width="11.42578125" style="5" customWidth="1"/>
    <col min="81" max="82" width="11.42578125" customWidth="1"/>
    <col min="83" max="83" width="19.42578125" customWidth="1"/>
    <col min="84" max="84" width="12.42578125" customWidth="1"/>
    <col min="85" max="88" width="11.42578125" customWidth="1"/>
    <col min="89" max="89" width="17.28515625" customWidth="1"/>
    <col min="90" max="107" width="11.42578125" customWidth="1"/>
    <col min="108" max="108" width="12.85546875" customWidth="1"/>
    <col min="109" max="110" width="11.42578125" customWidth="1"/>
    <col min="111" max="111" width="13.28515625" customWidth="1"/>
    <col min="112" max="112" width="12.140625" customWidth="1"/>
    <col min="113" max="120" width="11.42578125" customWidth="1"/>
    <col min="121" max="121" width="10.5703125" style="5" customWidth="1"/>
    <col min="122" max="122" width="11.42578125" style="5" customWidth="1"/>
    <col min="123" max="134" width="13.42578125" customWidth="1"/>
    <col min="135" max="135" width="11.42578125" customWidth="1"/>
    <col min="136" max="136" width="12.42578125" customWidth="1"/>
    <col min="137" max="138" width="11.42578125" customWidth="1"/>
    <col min="139" max="139" width="13.140625" customWidth="1"/>
    <col min="140" max="146" width="11.42578125" customWidth="1"/>
    <col min="147" max="147" width="12.42578125" customWidth="1"/>
    <col min="148" max="158" width="11.42578125" customWidth="1"/>
    <col min="159" max="159" width="12" customWidth="1"/>
    <col min="160" max="167" width="11.42578125" customWidth="1"/>
    <col min="168" max="168" width="13.7109375" customWidth="1"/>
    <col min="169" max="179" width="11.42578125" customWidth="1"/>
    <col min="180" max="182" width="12.42578125" customWidth="1"/>
    <col min="183" max="183" width="12.42578125" style="5" customWidth="1"/>
    <col min="184" max="192" width="11.42578125" customWidth="1"/>
    <col min="193" max="193" width="13.7109375" customWidth="1"/>
    <col min="194" max="195" width="11.42578125" customWidth="1"/>
    <col min="196" max="196" width="12.5703125" customWidth="1"/>
    <col min="197" max="207" width="11.42578125" customWidth="1"/>
    <col min="208" max="208" width="12.140625" customWidth="1"/>
    <col min="209" max="219" width="11.42578125" customWidth="1"/>
    <col min="220" max="220" width="12.28515625" customWidth="1"/>
    <col min="221" max="221" width="11.42578125" customWidth="1"/>
    <col min="222" max="222" width="12" customWidth="1"/>
    <col min="223" max="228" width="11.42578125" customWidth="1"/>
    <col min="229" max="229" width="13.5703125" customWidth="1"/>
    <col min="230" max="230" width="11.42578125" customWidth="1"/>
    <col min="231" max="231" width="12.42578125" customWidth="1"/>
    <col min="232" max="232" width="11.42578125" customWidth="1"/>
    <col min="233" max="233" width="12.28515625" customWidth="1"/>
    <col min="234" max="248" width="11.42578125" customWidth="1"/>
    <col min="249" max="249" width="15.7109375" style="72" customWidth="1"/>
    <col min="250" max="250" width="11.42578125" style="72" customWidth="1"/>
    <col min="251" max="258" width="11.42578125" customWidth="1"/>
    <col min="259" max="259" width="11.42578125" style="5" customWidth="1"/>
    <col min="260" max="263" width="11.42578125" customWidth="1"/>
    <col min="264" max="264" width="15.85546875" customWidth="1"/>
    <col min="265" max="265" width="11.42578125" style="5" customWidth="1"/>
    <col min="266" max="267" width="11.42578125" customWidth="1"/>
    <col min="268" max="268" width="12.5703125" customWidth="1"/>
    <col min="269" max="270" width="11.42578125" customWidth="1"/>
    <col min="271" max="271" width="13.85546875" customWidth="1"/>
    <col min="273" max="273" width="12.140625" customWidth="1"/>
    <col min="276" max="276" width="15.42578125" customWidth="1"/>
    <col min="278" max="278" width="12.42578125" customWidth="1"/>
    <col min="279" max="279" width="12.28515625" customWidth="1"/>
    <col min="282" max="282" width="17.140625" customWidth="1"/>
    <col min="283" max="283" width="15.42578125" customWidth="1"/>
  </cols>
  <sheetData>
    <row r="1" spans="1:288" ht="16.5" customHeight="1" thickBot="1" x14ac:dyDescent="0.3">
      <c r="A1" s="1"/>
      <c r="B1" s="125"/>
      <c r="C1" s="1"/>
      <c r="D1" s="1"/>
      <c r="E1" s="1"/>
      <c r="F1" s="1"/>
      <c r="G1" s="1"/>
      <c r="H1" s="1"/>
      <c r="I1" s="1"/>
      <c r="J1" s="6"/>
      <c r="K1" s="136"/>
      <c r="L1" s="1"/>
      <c r="M1" s="1"/>
      <c r="N1" s="1"/>
      <c r="O1" s="1"/>
      <c r="P1" s="1"/>
      <c r="Q1" s="1"/>
      <c r="R1" s="1"/>
      <c r="S1" s="1"/>
      <c r="T1" s="1"/>
      <c r="U1" s="1"/>
      <c r="V1" s="1"/>
      <c r="W1" s="1"/>
      <c r="X1" s="1"/>
      <c r="Y1" s="1"/>
      <c r="Z1" s="1"/>
      <c r="AA1" s="9"/>
      <c r="AB1" s="1"/>
      <c r="AC1" s="1"/>
      <c r="AD1" s="1"/>
      <c r="AE1" s="1"/>
      <c r="AF1" s="1"/>
      <c r="AG1" s="1"/>
      <c r="AH1" s="1"/>
      <c r="AI1" s="1"/>
      <c r="AJ1" s="1"/>
      <c r="AK1" s="1"/>
      <c r="AL1" s="1"/>
      <c r="AM1" s="1"/>
      <c r="AN1" s="1"/>
      <c r="AO1" s="1"/>
      <c r="AP1" s="1"/>
      <c r="AQ1" s="1"/>
      <c r="AR1" s="1"/>
      <c r="AS1" s="1"/>
      <c r="AT1" s="1"/>
      <c r="AU1" s="1"/>
      <c r="AV1" s="1"/>
      <c r="AW1" s="111"/>
      <c r="AX1" s="136"/>
      <c r="AY1" s="141"/>
      <c r="AZ1" s="1"/>
      <c r="BA1" s="1"/>
      <c r="BB1" s="1"/>
      <c r="BC1" s="1"/>
      <c r="BD1" s="1"/>
      <c r="BE1" s="1"/>
      <c r="BF1" s="1"/>
      <c r="BG1" s="1"/>
      <c r="BH1" s="1"/>
      <c r="BI1" s="1"/>
      <c r="BJ1" s="1"/>
      <c r="BK1" s="1"/>
      <c r="BL1" s="4"/>
      <c r="BM1" s="4"/>
      <c r="BN1" s="4"/>
      <c r="BO1" s="4"/>
      <c r="BP1" s="4"/>
      <c r="BQ1" s="1"/>
      <c r="BR1" s="1"/>
      <c r="BS1" s="1"/>
      <c r="BT1" s="1"/>
      <c r="BU1" s="111"/>
      <c r="BV1" s="111"/>
      <c r="BW1" s="1"/>
      <c r="BX1" s="1"/>
      <c r="BY1" s="1"/>
      <c r="BZ1" s="1"/>
      <c r="CA1" s="1"/>
      <c r="CB1" s="4"/>
      <c r="CC1" s="1"/>
      <c r="CD1" s="1"/>
      <c r="CE1" s="1"/>
      <c r="CF1" s="1"/>
      <c r="CG1" s="1"/>
      <c r="CH1" s="141"/>
      <c r="CI1" s="1"/>
      <c r="CJ1" s="1"/>
      <c r="CK1" s="10"/>
      <c r="CL1" s="1"/>
      <c r="CM1" s="1"/>
      <c r="CN1" s="1"/>
      <c r="CO1" s="1"/>
      <c r="CP1" s="1"/>
      <c r="CQ1" s="1"/>
      <c r="CR1" s="1"/>
      <c r="CS1" s="1"/>
      <c r="CT1" s="34"/>
      <c r="CU1" s="141"/>
      <c r="CV1" s="1"/>
      <c r="CW1" s="1"/>
      <c r="CX1" s="1"/>
      <c r="CY1" s="1"/>
      <c r="CZ1" s="1"/>
      <c r="DA1" s="1"/>
      <c r="DB1" s="1"/>
      <c r="DC1" s="1"/>
      <c r="DD1" s="1"/>
      <c r="DE1" s="1"/>
      <c r="DF1" s="1"/>
      <c r="DG1" s="1"/>
      <c r="DH1" s="1"/>
      <c r="DI1" s="1"/>
      <c r="DJ1" s="1"/>
      <c r="DK1" s="1"/>
      <c r="DL1" s="1"/>
      <c r="DM1" s="1"/>
      <c r="DN1" s="1"/>
      <c r="DO1" s="1"/>
      <c r="DP1" s="1"/>
      <c r="DQ1" s="4"/>
      <c r="DR1" s="4"/>
      <c r="DS1" s="1"/>
      <c r="DT1" s="137"/>
      <c r="DU1" s="137"/>
      <c r="DV1" s="141"/>
      <c r="DW1" s="141"/>
      <c r="DX1" s="141"/>
      <c r="DY1" s="141"/>
      <c r="DZ1" s="141"/>
      <c r="EA1" s="141"/>
      <c r="EB1" s="141"/>
      <c r="EC1" s="141"/>
      <c r="ED1" s="141"/>
      <c r="EE1" s="1"/>
      <c r="EF1" s="1"/>
      <c r="EG1" s="1"/>
      <c r="EH1" s="1"/>
      <c r="EI1" s="1"/>
      <c r="EJ1" s="1"/>
      <c r="EK1" s="1"/>
      <c r="EL1" s="1"/>
      <c r="EM1" s="1"/>
      <c r="EN1" s="1"/>
      <c r="EO1" s="1"/>
    </row>
    <row r="2" spans="1:288" ht="24.75" customHeight="1" thickBot="1" x14ac:dyDescent="0.3">
      <c r="A2" s="303" t="s">
        <v>1345</v>
      </c>
      <c r="B2" s="304"/>
      <c r="C2" s="304"/>
      <c r="D2" s="304"/>
      <c r="E2" s="304"/>
      <c r="F2" s="304"/>
      <c r="G2" s="304"/>
      <c r="H2" s="304"/>
      <c r="I2" s="304"/>
      <c r="J2" s="304"/>
      <c r="K2" s="304"/>
      <c r="L2" s="304"/>
      <c r="M2" s="304"/>
      <c r="N2" s="304"/>
      <c r="O2" s="304"/>
      <c r="P2" s="304"/>
      <c r="Q2" s="304"/>
      <c r="R2" s="304"/>
      <c r="S2" s="304"/>
      <c r="T2" s="304"/>
      <c r="U2" s="304"/>
      <c r="V2" s="1"/>
      <c r="W2" s="1"/>
      <c r="X2" s="2"/>
      <c r="Y2" s="342" t="s">
        <v>286</v>
      </c>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4"/>
      <c r="BS2" s="344"/>
      <c r="BT2" s="344"/>
      <c r="BU2" s="344"/>
      <c r="BV2" s="345"/>
      <c r="BW2" s="1"/>
      <c r="BX2" s="1"/>
      <c r="BY2" s="1"/>
      <c r="BZ2" s="1"/>
      <c r="CA2" s="1"/>
      <c r="CB2" s="4"/>
      <c r="CC2" s="1"/>
      <c r="CD2" s="1"/>
      <c r="CE2" s="1"/>
      <c r="CF2" s="1"/>
      <c r="CG2" s="1"/>
      <c r="CH2" s="141"/>
      <c r="CI2" s="1"/>
      <c r="CJ2" s="1"/>
      <c r="CK2" s="10"/>
      <c r="CL2" s="1"/>
      <c r="CM2" s="1"/>
      <c r="CN2" s="1"/>
      <c r="CO2" s="1"/>
      <c r="CP2" s="1"/>
      <c r="CQ2" s="1"/>
      <c r="CR2" s="1"/>
      <c r="CS2" s="1"/>
      <c r="CT2" s="34"/>
      <c r="CU2" s="141"/>
      <c r="CV2" s="1"/>
      <c r="CW2" s="1"/>
      <c r="CX2" s="1"/>
      <c r="CY2" s="1"/>
      <c r="CZ2" s="1"/>
      <c r="DA2" s="1"/>
      <c r="DB2" s="4" t="s">
        <v>339</v>
      </c>
      <c r="DC2" s="4" t="s">
        <v>340</v>
      </c>
      <c r="DD2" s="1"/>
      <c r="DE2" s="4" t="s">
        <v>341</v>
      </c>
      <c r="DF2" s="1"/>
      <c r="DG2" s="4" t="s">
        <v>342</v>
      </c>
      <c r="DH2" s="1"/>
      <c r="DI2" s="4" t="s">
        <v>343</v>
      </c>
      <c r="DJ2" s="1"/>
      <c r="DK2" s="4" t="s">
        <v>344</v>
      </c>
      <c r="DL2" s="1"/>
      <c r="DM2" s="4" t="s">
        <v>345</v>
      </c>
      <c r="DN2" s="1"/>
      <c r="DO2" s="4" t="s">
        <v>346</v>
      </c>
      <c r="DP2" s="1"/>
      <c r="DQ2" s="4"/>
      <c r="DR2" s="4"/>
      <c r="DS2" s="1"/>
      <c r="DT2" s="137"/>
      <c r="DU2" s="137"/>
      <c r="DV2" s="326" t="s">
        <v>6263</v>
      </c>
      <c r="DW2" s="327"/>
      <c r="DX2" s="327"/>
      <c r="DY2" s="327"/>
      <c r="DZ2" s="327"/>
      <c r="EA2" s="327"/>
      <c r="EB2" s="327"/>
      <c r="EC2" s="327"/>
      <c r="ED2" s="328"/>
      <c r="EE2" s="1"/>
      <c r="EF2" s="1"/>
      <c r="EG2" s="1"/>
      <c r="EH2" s="1"/>
      <c r="EI2" s="1"/>
      <c r="EJ2" s="1"/>
      <c r="EK2" s="1"/>
      <c r="EL2" s="1"/>
      <c r="EM2" s="1"/>
      <c r="EN2" s="1"/>
      <c r="EO2" s="1"/>
    </row>
    <row r="3" spans="1:288" ht="33.75" customHeight="1" thickBot="1" x14ac:dyDescent="0.3">
      <c r="A3" s="1"/>
      <c r="B3" s="125"/>
      <c r="C3" s="1"/>
      <c r="D3" s="1"/>
      <c r="E3" s="1"/>
      <c r="F3" s="1"/>
      <c r="G3" s="1"/>
      <c r="H3" s="1"/>
      <c r="I3" s="1"/>
      <c r="J3" s="6"/>
      <c r="K3" s="136"/>
      <c r="L3" s="1"/>
      <c r="M3" s="1"/>
      <c r="N3" s="1"/>
      <c r="O3" s="1"/>
      <c r="P3" s="1"/>
      <c r="Q3" s="1"/>
      <c r="R3" s="1"/>
      <c r="S3" s="1"/>
      <c r="T3" s="1"/>
      <c r="U3" s="1"/>
      <c r="V3" s="1"/>
      <c r="W3" s="1"/>
      <c r="X3" s="1"/>
      <c r="Y3" s="294" t="s">
        <v>254</v>
      </c>
      <c r="Z3" s="295"/>
      <c r="AA3" s="295"/>
      <c r="AB3" s="296"/>
      <c r="AC3" s="294" t="s">
        <v>0</v>
      </c>
      <c r="AD3" s="295"/>
      <c r="AE3" s="295"/>
      <c r="AF3" s="296"/>
      <c r="AG3" s="294" t="s">
        <v>1</v>
      </c>
      <c r="AH3" s="295"/>
      <c r="AI3" s="295"/>
      <c r="AJ3" s="296"/>
      <c r="AK3" s="294" t="s">
        <v>2</v>
      </c>
      <c r="AL3" s="295"/>
      <c r="AM3" s="295"/>
      <c r="AN3" s="296"/>
      <c r="AO3" s="294" t="s">
        <v>3</v>
      </c>
      <c r="AP3" s="295"/>
      <c r="AQ3" s="295"/>
      <c r="AR3" s="296"/>
      <c r="AS3" s="294" t="s">
        <v>4</v>
      </c>
      <c r="AT3" s="349"/>
      <c r="AU3" s="349"/>
      <c r="AV3" s="349"/>
      <c r="AW3" s="349"/>
      <c r="AX3" s="349"/>
      <c r="AY3" s="350"/>
      <c r="AZ3" s="294" t="s">
        <v>5</v>
      </c>
      <c r="BA3" s="295"/>
      <c r="BB3" s="295"/>
      <c r="BC3" s="296"/>
      <c r="BD3" s="294" t="s">
        <v>6</v>
      </c>
      <c r="BE3" s="295"/>
      <c r="BF3" s="295"/>
      <c r="BG3" s="296"/>
      <c r="BH3" s="294" t="s">
        <v>7</v>
      </c>
      <c r="BI3" s="295"/>
      <c r="BJ3" s="295"/>
      <c r="BK3" s="296"/>
      <c r="BL3" s="305" t="s">
        <v>287</v>
      </c>
      <c r="BM3" s="306"/>
      <c r="BN3" s="306"/>
      <c r="BO3" s="306"/>
      <c r="BP3" s="306"/>
      <c r="BQ3" s="306"/>
      <c r="BR3" s="346" t="s">
        <v>288</v>
      </c>
      <c r="BS3" s="347"/>
      <c r="BT3" s="347"/>
      <c r="BU3" s="347"/>
      <c r="BV3" s="348"/>
      <c r="BX3" s="329" t="s">
        <v>289</v>
      </c>
      <c r="BY3" s="330"/>
      <c r="BZ3" s="330"/>
      <c r="CA3" s="330"/>
      <c r="CB3" s="330"/>
      <c r="CC3" s="330"/>
      <c r="CD3" s="331"/>
      <c r="CE3" s="333" t="s">
        <v>290</v>
      </c>
      <c r="CF3" s="334"/>
      <c r="CG3" s="334"/>
      <c r="CH3" s="334"/>
      <c r="CI3" s="334"/>
      <c r="CJ3" s="334"/>
      <c r="CK3" s="335"/>
      <c r="CL3" s="336" t="s">
        <v>291</v>
      </c>
      <c r="CM3" s="337"/>
      <c r="CN3" s="337"/>
      <c r="CO3" s="338"/>
      <c r="CP3" s="50" t="s">
        <v>292</v>
      </c>
      <c r="CQ3" s="51"/>
      <c r="CR3" s="51"/>
      <c r="CS3" s="51"/>
      <c r="CT3" s="52"/>
      <c r="CV3" s="332" t="s">
        <v>293</v>
      </c>
      <c r="CW3" s="307"/>
      <c r="CX3" s="307"/>
      <c r="CY3" s="307"/>
      <c r="CZ3" s="307"/>
      <c r="DA3" s="308"/>
      <c r="DB3" s="314" t="s">
        <v>294</v>
      </c>
      <c r="DC3" s="314"/>
      <c r="DD3" s="314"/>
      <c r="DE3" s="314"/>
      <c r="DF3" s="314"/>
      <c r="DG3" s="314"/>
      <c r="DH3" s="314"/>
      <c r="DI3" s="314"/>
      <c r="DJ3" s="314"/>
      <c r="DK3" s="314"/>
      <c r="DL3" s="314"/>
      <c r="DM3" s="314"/>
      <c r="DN3" s="314"/>
      <c r="DO3" s="314"/>
      <c r="DP3" s="314"/>
      <c r="DQ3" s="314"/>
      <c r="DR3" s="314"/>
      <c r="DS3" s="314"/>
      <c r="DT3" s="339" t="s">
        <v>1238</v>
      </c>
      <c r="DU3" s="339"/>
      <c r="DV3" s="340" t="s">
        <v>6264</v>
      </c>
      <c r="DW3" s="328"/>
      <c r="DX3" s="326" t="s">
        <v>6265</v>
      </c>
      <c r="DY3" s="328"/>
      <c r="DZ3" s="326" t="s">
        <v>105</v>
      </c>
      <c r="EA3" s="328"/>
      <c r="EB3" s="326" t="s">
        <v>6266</v>
      </c>
      <c r="EC3" s="328"/>
      <c r="ED3" s="160" t="s">
        <v>8</v>
      </c>
      <c r="EE3" s="315" t="s">
        <v>295</v>
      </c>
      <c r="EF3" s="316"/>
      <c r="EG3" s="316"/>
      <c r="EH3" s="316"/>
      <c r="EI3" s="316"/>
      <c r="EJ3" s="316"/>
      <c r="EK3" s="316"/>
      <c r="EL3" s="316"/>
      <c r="EM3" s="316"/>
      <c r="EN3" s="316"/>
      <c r="EO3" s="317"/>
      <c r="EP3" s="112" t="s">
        <v>277</v>
      </c>
      <c r="EQ3" s="113"/>
      <c r="ER3" s="113"/>
      <c r="ES3" s="113"/>
      <c r="ET3" s="113"/>
      <c r="EU3" s="113"/>
      <c r="EV3" s="113"/>
      <c r="EW3" s="113"/>
      <c r="EX3" s="113"/>
      <c r="EY3" s="113"/>
      <c r="EZ3" s="113"/>
      <c r="FA3" s="114"/>
      <c r="FB3" s="315" t="s">
        <v>279</v>
      </c>
      <c r="FC3" s="316"/>
      <c r="FD3" s="316"/>
      <c r="FE3" s="316"/>
      <c r="FF3" s="316"/>
      <c r="FG3" s="316"/>
      <c r="FH3" s="316"/>
      <c r="FI3" s="316"/>
      <c r="FJ3" s="316"/>
      <c r="FK3" s="316"/>
      <c r="FL3" s="316"/>
      <c r="FM3" s="317"/>
      <c r="FN3" s="315" t="s">
        <v>281</v>
      </c>
      <c r="FO3" s="316"/>
      <c r="FP3" s="316"/>
      <c r="FQ3" s="316"/>
      <c r="FR3" s="316"/>
      <c r="FS3" s="316"/>
      <c r="FT3" s="316"/>
      <c r="FU3" s="316"/>
      <c r="FV3" s="316"/>
      <c r="FW3" s="316"/>
      <c r="FX3" s="316"/>
      <c r="FY3" s="317"/>
      <c r="FZ3" s="323" t="s">
        <v>283</v>
      </c>
      <c r="GA3" s="324"/>
      <c r="GB3" s="315" t="s">
        <v>74</v>
      </c>
      <c r="GC3" s="318"/>
      <c r="GD3" s="318"/>
      <c r="GE3" s="318"/>
      <c r="GF3" s="318"/>
      <c r="GG3" s="318"/>
      <c r="GH3" s="318"/>
      <c r="GI3" s="318"/>
      <c r="GJ3" s="318"/>
      <c r="GK3" s="318"/>
      <c r="GL3" s="319"/>
      <c r="GM3" s="315" t="s">
        <v>7069</v>
      </c>
      <c r="GN3" s="316"/>
      <c r="GO3" s="316"/>
      <c r="GP3" s="316"/>
      <c r="GQ3" s="316"/>
      <c r="GR3" s="316"/>
      <c r="GS3" s="316"/>
      <c r="GT3" s="316"/>
      <c r="GU3" s="316"/>
      <c r="GV3" s="316"/>
      <c r="GW3" s="316"/>
      <c r="GY3" s="315" t="s">
        <v>7222</v>
      </c>
      <c r="GZ3" s="316"/>
      <c r="HA3" s="316"/>
      <c r="HB3" s="316"/>
      <c r="HC3" s="316"/>
      <c r="HD3" s="316"/>
      <c r="HE3" s="316"/>
      <c r="HF3" s="316"/>
      <c r="HG3" s="316"/>
      <c r="HH3" s="316"/>
      <c r="HI3" s="316"/>
      <c r="HJ3" s="317"/>
      <c r="HK3" s="315" t="s">
        <v>7225</v>
      </c>
      <c r="HL3" s="318"/>
      <c r="HM3" s="318"/>
      <c r="HN3" s="318"/>
      <c r="HO3" s="318"/>
      <c r="HP3" s="318"/>
      <c r="HQ3" s="318"/>
      <c r="HR3" s="318"/>
      <c r="HS3" s="318"/>
      <c r="HT3" s="318"/>
      <c r="HU3" s="319"/>
      <c r="HV3" s="315" t="s">
        <v>7227</v>
      </c>
      <c r="HW3" s="318"/>
      <c r="HX3" s="318"/>
      <c r="HY3" s="318"/>
      <c r="HZ3" s="318"/>
      <c r="IA3" s="318"/>
      <c r="IB3" s="318"/>
      <c r="IC3" s="318"/>
      <c r="ID3" s="318"/>
      <c r="IE3" s="318"/>
      <c r="IF3" s="319"/>
      <c r="IG3" s="315" t="s">
        <v>75</v>
      </c>
      <c r="IH3" s="316"/>
      <c r="II3" s="316"/>
      <c r="IJ3" s="316"/>
      <c r="IK3" s="316"/>
      <c r="IL3" s="316"/>
      <c r="IM3" s="316"/>
      <c r="IN3" s="316"/>
      <c r="IO3" s="316"/>
      <c r="IP3" s="316"/>
      <c r="IQ3" s="316"/>
      <c r="IR3" s="317"/>
      <c r="IS3" s="307" t="s">
        <v>297</v>
      </c>
      <c r="IT3" s="307"/>
      <c r="IU3" s="307"/>
      <c r="IV3" s="307"/>
      <c r="IW3" s="307"/>
      <c r="IX3" s="308"/>
      <c r="IY3" s="309" t="s">
        <v>298</v>
      </c>
      <c r="IZ3" s="310"/>
      <c r="JA3" s="310"/>
      <c r="JB3" s="310"/>
      <c r="JC3" s="310"/>
      <c r="JD3" s="311"/>
      <c r="JE3" s="320" t="s">
        <v>300</v>
      </c>
      <c r="JF3" s="321"/>
      <c r="JG3" s="321"/>
      <c r="JH3" s="321"/>
      <c r="JI3" s="321"/>
      <c r="JJ3" s="321"/>
      <c r="JK3" s="322"/>
      <c r="JL3" s="312" t="s">
        <v>307</v>
      </c>
      <c r="JM3" s="313"/>
      <c r="JN3" s="313"/>
      <c r="JO3" s="313"/>
      <c r="JP3" s="313"/>
      <c r="JQ3" s="313"/>
      <c r="JR3" s="313"/>
      <c r="JS3" s="313"/>
      <c r="JT3" s="313"/>
      <c r="JU3" s="313"/>
      <c r="JV3" s="313"/>
      <c r="JX3" s="307" t="s">
        <v>309</v>
      </c>
      <c r="JY3" s="307"/>
      <c r="JZ3" s="307"/>
      <c r="KA3" s="308"/>
      <c r="KB3" s="1"/>
    </row>
    <row r="4" spans="1:288" s="72" customFormat="1" ht="83.25" customHeight="1" x14ac:dyDescent="0.25">
      <c r="A4" s="162" t="s">
        <v>9</v>
      </c>
      <c r="B4" s="162" t="s">
        <v>10</v>
      </c>
      <c r="C4" s="162" t="s">
        <v>11</v>
      </c>
      <c r="D4" s="162" t="s">
        <v>12</v>
      </c>
      <c r="E4" s="162" t="s">
        <v>13</v>
      </c>
      <c r="F4" s="162" t="s">
        <v>14</v>
      </c>
      <c r="G4" s="162" t="s">
        <v>15</v>
      </c>
      <c r="H4" s="162" t="s">
        <v>16</v>
      </c>
      <c r="I4" s="162" t="s">
        <v>17</v>
      </c>
      <c r="J4" s="138" t="s">
        <v>8386</v>
      </c>
      <c r="K4" s="162" t="s">
        <v>18</v>
      </c>
      <c r="L4" s="162" t="s">
        <v>19</v>
      </c>
      <c r="M4" s="162" t="s">
        <v>20</v>
      </c>
      <c r="N4" s="162" t="s">
        <v>21</v>
      </c>
      <c r="O4" s="162" t="s">
        <v>252</v>
      </c>
      <c r="P4" s="162" t="s">
        <v>22</v>
      </c>
      <c r="Q4" s="162" t="s">
        <v>23</v>
      </c>
      <c r="R4" s="162" t="s">
        <v>24</v>
      </c>
      <c r="S4" s="162" t="s">
        <v>25</v>
      </c>
      <c r="T4" s="162" t="s">
        <v>26</v>
      </c>
      <c r="U4" s="162" t="s">
        <v>27</v>
      </c>
      <c r="V4" s="162" t="s">
        <v>28</v>
      </c>
      <c r="W4" s="162" t="s">
        <v>29</v>
      </c>
      <c r="X4" s="162" t="s">
        <v>30</v>
      </c>
      <c r="Y4" s="163" t="s">
        <v>253</v>
      </c>
      <c r="Z4" s="163" t="s">
        <v>31</v>
      </c>
      <c r="AA4" s="163" t="s">
        <v>32</v>
      </c>
      <c r="AB4" s="161" t="s">
        <v>33</v>
      </c>
      <c r="AC4" s="164" t="s">
        <v>253</v>
      </c>
      <c r="AD4" s="164" t="s">
        <v>31</v>
      </c>
      <c r="AE4" s="164" t="s">
        <v>32</v>
      </c>
      <c r="AF4" s="165" t="s">
        <v>33</v>
      </c>
      <c r="AG4" s="163" t="s">
        <v>253</v>
      </c>
      <c r="AH4" s="163" t="s">
        <v>31</v>
      </c>
      <c r="AI4" s="163" t="s">
        <v>32</v>
      </c>
      <c r="AJ4" s="161" t="s">
        <v>33</v>
      </c>
      <c r="AK4" s="163" t="s">
        <v>253</v>
      </c>
      <c r="AL4" s="163" t="s">
        <v>31</v>
      </c>
      <c r="AM4" s="163" t="s">
        <v>32</v>
      </c>
      <c r="AN4" s="161" t="s">
        <v>33</v>
      </c>
      <c r="AO4" s="163" t="s">
        <v>253</v>
      </c>
      <c r="AP4" s="163" t="s">
        <v>31</v>
      </c>
      <c r="AQ4" s="163" t="s">
        <v>32</v>
      </c>
      <c r="AR4" s="161" t="s">
        <v>33</v>
      </c>
      <c r="AS4" s="163" t="s">
        <v>253</v>
      </c>
      <c r="AT4" s="163" t="s">
        <v>31</v>
      </c>
      <c r="AU4" s="163" t="s">
        <v>32</v>
      </c>
      <c r="AV4" s="161" t="s">
        <v>33</v>
      </c>
      <c r="AW4" s="166" t="s">
        <v>391</v>
      </c>
      <c r="AX4" s="167" t="s">
        <v>551</v>
      </c>
      <c r="AY4" s="159" t="s">
        <v>3084</v>
      </c>
      <c r="AZ4" s="163" t="s">
        <v>253</v>
      </c>
      <c r="BA4" s="163" t="s">
        <v>31</v>
      </c>
      <c r="BB4" s="163" t="s">
        <v>32</v>
      </c>
      <c r="BC4" s="161" t="s">
        <v>33</v>
      </c>
      <c r="BD4" s="163" t="s">
        <v>253</v>
      </c>
      <c r="BE4" s="163" t="s">
        <v>31</v>
      </c>
      <c r="BF4" s="163" t="s">
        <v>32</v>
      </c>
      <c r="BG4" s="161" t="s">
        <v>33</v>
      </c>
      <c r="BH4" s="163" t="s">
        <v>253</v>
      </c>
      <c r="BI4" s="163" t="s">
        <v>31</v>
      </c>
      <c r="BJ4" s="163" t="s">
        <v>32</v>
      </c>
      <c r="BK4" s="161" t="s">
        <v>33</v>
      </c>
      <c r="BL4" s="168" t="s">
        <v>255</v>
      </c>
      <c r="BM4" s="165" t="s">
        <v>318</v>
      </c>
      <c r="BN4" s="168" t="s">
        <v>256</v>
      </c>
      <c r="BO4" s="165" t="s">
        <v>257</v>
      </c>
      <c r="BP4" s="168" t="s">
        <v>34</v>
      </c>
      <c r="BQ4" s="168" t="s">
        <v>32</v>
      </c>
      <c r="BR4" s="169" t="s">
        <v>35</v>
      </c>
      <c r="BS4" s="170" t="s">
        <v>36</v>
      </c>
      <c r="BT4" s="171" t="s">
        <v>37</v>
      </c>
      <c r="BU4" s="172" t="s">
        <v>389</v>
      </c>
      <c r="BV4" s="172" t="s">
        <v>390</v>
      </c>
      <c r="BW4" s="173" t="s">
        <v>38</v>
      </c>
      <c r="BX4" s="174" t="s">
        <v>39</v>
      </c>
      <c r="BY4" s="175" t="s">
        <v>40</v>
      </c>
      <c r="BZ4" s="175" t="s">
        <v>41</v>
      </c>
      <c r="CA4" s="175" t="s">
        <v>42</v>
      </c>
      <c r="CB4" s="175" t="s">
        <v>43</v>
      </c>
      <c r="CC4" s="175" t="s">
        <v>44</v>
      </c>
      <c r="CD4" s="175" t="s">
        <v>45</v>
      </c>
      <c r="CE4" s="176" t="s">
        <v>258</v>
      </c>
      <c r="CF4" s="176" t="s">
        <v>259</v>
      </c>
      <c r="CG4" s="176" t="s">
        <v>46</v>
      </c>
      <c r="CH4" s="177" t="s">
        <v>260</v>
      </c>
      <c r="CI4" s="176" t="s">
        <v>47</v>
      </c>
      <c r="CJ4" s="178" t="s">
        <v>48</v>
      </c>
      <c r="CK4" s="177" t="s">
        <v>319</v>
      </c>
      <c r="CL4" s="179" t="s">
        <v>49</v>
      </c>
      <c r="CM4" s="180" t="s">
        <v>50</v>
      </c>
      <c r="CN4" s="180" t="s">
        <v>51</v>
      </c>
      <c r="CO4" s="180" t="s">
        <v>52</v>
      </c>
      <c r="CP4" s="164" t="s">
        <v>53</v>
      </c>
      <c r="CQ4" s="164" t="s">
        <v>261</v>
      </c>
      <c r="CR4" s="164" t="s">
        <v>54</v>
      </c>
      <c r="CS4" s="164" t="s">
        <v>55</v>
      </c>
      <c r="CT4" s="164" t="s">
        <v>362</v>
      </c>
      <c r="CU4" s="216" t="s">
        <v>5399</v>
      </c>
      <c r="CV4" s="162" t="s">
        <v>262</v>
      </c>
      <c r="CW4" s="162" t="s">
        <v>56</v>
      </c>
      <c r="CX4" s="162" t="s">
        <v>263</v>
      </c>
      <c r="CY4" s="162" t="s">
        <v>57</v>
      </c>
      <c r="CZ4" s="162" t="s">
        <v>264</v>
      </c>
      <c r="DA4" s="162" t="s">
        <v>58</v>
      </c>
      <c r="DB4" s="181" t="s">
        <v>59</v>
      </c>
      <c r="DC4" s="181" t="s">
        <v>60</v>
      </c>
      <c r="DD4" s="7" t="s">
        <v>265</v>
      </c>
      <c r="DE4" s="181" t="s">
        <v>61</v>
      </c>
      <c r="DF4" s="7" t="s">
        <v>266</v>
      </c>
      <c r="DG4" s="181" t="s">
        <v>267</v>
      </c>
      <c r="DH4" s="7" t="s">
        <v>268</v>
      </c>
      <c r="DI4" s="181" t="s">
        <v>269</v>
      </c>
      <c r="DJ4" s="8" t="s">
        <v>270</v>
      </c>
      <c r="DK4" s="181" t="s">
        <v>62</v>
      </c>
      <c r="DL4" s="7" t="s">
        <v>271</v>
      </c>
      <c r="DM4" s="181" t="s">
        <v>38</v>
      </c>
      <c r="DN4" s="7" t="s">
        <v>272</v>
      </c>
      <c r="DO4" s="181" t="s">
        <v>63</v>
      </c>
      <c r="DP4" s="7" t="s">
        <v>273</v>
      </c>
      <c r="DQ4" s="181" t="s">
        <v>364</v>
      </c>
      <c r="DR4" s="181" t="s">
        <v>274</v>
      </c>
      <c r="DS4" s="181" t="s">
        <v>275</v>
      </c>
      <c r="DT4" s="182" t="s">
        <v>1239</v>
      </c>
      <c r="DU4" s="182" t="s">
        <v>1240</v>
      </c>
      <c r="DV4" s="183" t="s">
        <v>6267</v>
      </c>
      <c r="DW4" s="183" t="s">
        <v>6268</v>
      </c>
      <c r="DX4" s="183" t="s">
        <v>6267</v>
      </c>
      <c r="DY4" s="183" t="s">
        <v>6268</v>
      </c>
      <c r="DZ4" s="183" t="s">
        <v>6267</v>
      </c>
      <c r="EA4" s="183" t="s">
        <v>6268</v>
      </c>
      <c r="EB4" s="183" t="s">
        <v>6267</v>
      </c>
      <c r="EC4" s="183" t="s">
        <v>6268</v>
      </c>
      <c r="ED4" s="183" t="s">
        <v>275</v>
      </c>
      <c r="EE4" s="184" t="s">
        <v>64</v>
      </c>
      <c r="EF4" s="184" t="s">
        <v>65</v>
      </c>
      <c r="EG4" s="184" t="s">
        <v>66</v>
      </c>
      <c r="EH4" s="184" t="s">
        <v>67</v>
      </c>
      <c r="EI4" s="184" t="s">
        <v>68</v>
      </c>
      <c r="EJ4" s="184" t="s">
        <v>69</v>
      </c>
      <c r="EK4" s="184" t="s">
        <v>70</v>
      </c>
      <c r="EL4" s="184" t="s">
        <v>71</v>
      </c>
      <c r="EM4" s="184" t="s">
        <v>72</v>
      </c>
      <c r="EN4" s="184" t="s">
        <v>73</v>
      </c>
      <c r="EO4" s="184" t="s">
        <v>276</v>
      </c>
      <c r="EP4" s="184" t="s">
        <v>64</v>
      </c>
      <c r="EQ4" s="184" t="s">
        <v>65</v>
      </c>
      <c r="ER4" s="184" t="s">
        <v>66</v>
      </c>
      <c r="ES4" s="184" t="s">
        <v>67</v>
      </c>
      <c r="ET4" s="184" t="s">
        <v>68</v>
      </c>
      <c r="EU4" s="184" t="s">
        <v>69</v>
      </c>
      <c r="EV4" s="184" t="s">
        <v>70</v>
      </c>
      <c r="EW4" s="184" t="s">
        <v>71</v>
      </c>
      <c r="EX4" s="184" t="s">
        <v>72</v>
      </c>
      <c r="EY4" s="184" t="s">
        <v>73</v>
      </c>
      <c r="EZ4" s="184" t="s">
        <v>278</v>
      </c>
      <c r="FA4" s="161" t="s">
        <v>76</v>
      </c>
      <c r="FB4" s="184" t="s">
        <v>64</v>
      </c>
      <c r="FC4" s="184" t="s">
        <v>65</v>
      </c>
      <c r="FD4" s="184" t="s">
        <v>66</v>
      </c>
      <c r="FE4" s="184" t="s">
        <v>67</v>
      </c>
      <c r="FF4" s="184" t="s">
        <v>68</v>
      </c>
      <c r="FG4" s="184" t="s">
        <v>69</v>
      </c>
      <c r="FH4" s="184" t="s">
        <v>70</v>
      </c>
      <c r="FI4" s="184" t="s">
        <v>71</v>
      </c>
      <c r="FJ4" s="184" t="s">
        <v>72</v>
      </c>
      <c r="FK4" s="184" t="s">
        <v>73</v>
      </c>
      <c r="FL4" s="184" t="s">
        <v>280</v>
      </c>
      <c r="FM4" s="185" t="s">
        <v>6879</v>
      </c>
      <c r="FN4" s="184" t="s">
        <v>64</v>
      </c>
      <c r="FO4" s="184" t="s">
        <v>65</v>
      </c>
      <c r="FP4" s="184" t="s">
        <v>66</v>
      </c>
      <c r="FQ4" s="184" t="s">
        <v>67</v>
      </c>
      <c r="FR4" s="184" t="s">
        <v>77</v>
      </c>
      <c r="FS4" s="184" t="s">
        <v>69</v>
      </c>
      <c r="FT4" s="184" t="s">
        <v>70</v>
      </c>
      <c r="FU4" s="184" t="s">
        <v>71</v>
      </c>
      <c r="FV4" s="184" t="s">
        <v>72</v>
      </c>
      <c r="FW4" s="184" t="s">
        <v>73</v>
      </c>
      <c r="FX4" s="184" t="s">
        <v>282</v>
      </c>
      <c r="FY4" s="186" t="s">
        <v>80</v>
      </c>
      <c r="FZ4" s="187" t="s">
        <v>284</v>
      </c>
      <c r="GA4" s="187" t="s">
        <v>285</v>
      </c>
      <c r="GB4" s="184" t="s">
        <v>64</v>
      </c>
      <c r="GC4" s="184" t="s">
        <v>65</v>
      </c>
      <c r="GD4" s="184" t="s">
        <v>66</v>
      </c>
      <c r="GE4" s="184" t="s">
        <v>67</v>
      </c>
      <c r="GF4" s="184" t="s">
        <v>68</v>
      </c>
      <c r="GG4" s="184" t="s">
        <v>69</v>
      </c>
      <c r="GH4" s="184" t="s">
        <v>70</v>
      </c>
      <c r="GI4" s="184" t="s">
        <v>71</v>
      </c>
      <c r="GJ4" s="184" t="s">
        <v>72</v>
      </c>
      <c r="GK4" s="184" t="s">
        <v>73</v>
      </c>
      <c r="GL4" s="184" t="s">
        <v>78</v>
      </c>
      <c r="GM4" s="184" t="s">
        <v>64</v>
      </c>
      <c r="GN4" s="184" t="s">
        <v>65</v>
      </c>
      <c r="GO4" s="184" t="s">
        <v>66</v>
      </c>
      <c r="GP4" s="184" t="s">
        <v>67</v>
      </c>
      <c r="GQ4" s="184" t="s">
        <v>79</v>
      </c>
      <c r="GR4" s="184" t="s">
        <v>69</v>
      </c>
      <c r="GS4" s="184" t="s">
        <v>70</v>
      </c>
      <c r="GT4" s="184" t="s">
        <v>71</v>
      </c>
      <c r="GU4" s="184" t="s">
        <v>72</v>
      </c>
      <c r="GV4" s="184" t="s">
        <v>73</v>
      </c>
      <c r="GW4" s="184" t="s">
        <v>7070</v>
      </c>
      <c r="GX4" s="217" t="s">
        <v>7071</v>
      </c>
      <c r="GY4" s="184" t="s">
        <v>64</v>
      </c>
      <c r="GZ4" s="184" t="s">
        <v>65</v>
      </c>
      <c r="HA4" s="184" t="s">
        <v>66</v>
      </c>
      <c r="HB4" s="184" t="s">
        <v>67</v>
      </c>
      <c r="HC4" s="184" t="s">
        <v>77</v>
      </c>
      <c r="HD4" s="184" t="s">
        <v>69</v>
      </c>
      <c r="HE4" s="184" t="s">
        <v>70</v>
      </c>
      <c r="HF4" s="184" t="s">
        <v>71</v>
      </c>
      <c r="HG4" s="184" t="s">
        <v>72</v>
      </c>
      <c r="HH4" s="184" t="s">
        <v>73</v>
      </c>
      <c r="HI4" s="184" t="s">
        <v>7223</v>
      </c>
      <c r="HJ4" s="188" t="s">
        <v>7224</v>
      </c>
      <c r="HK4" s="184" t="s">
        <v>64</v>
      </c>
      <c r="HL4" s="184" t="s">
        <v>65</v>
      </c>
      <c r="HM4" s="184" t="s">
        <v>66</v>
      </c>
      <c r="HN4" s="184" t="s">
        <v>67</v>
      </c>
      <c r="HO4" s="184" t="s">
        <v>81</v>
      </c>
      <c r="HP4" s="184" t="s">
        <v>69</v>
      </c>
      <c r="HQ4" s="184" t="s">
        <v>70</v>
      </c>
      <c r="HR4" s="184" t="s">
        <v>71</v>
      </c>
      <c r="HS4" s="184" t="s">
        <v>72</v>
      </c>
      <c r="HT4" s="184" t="s">
        <v>73</v>
      </c>
      <c r="HU4" s="184" t="s">
        <v>7226</v>
      </c>
      <c r="HV4" s="184" t="s">
        <v>64</v>
      </c>
      <c r="HW4" s="184" t="s">
        <v>65</v>
      </c>
      <c r="HX4" s="184" t="s">
        <v>66</v>
      </c>
      <c r="HY4" s="184" t="s">
        <v>67</v>
      </c>
      <c r="HZ4" s="184" t="s">
        <v>77</v>
      </c>
      <c r="IA4" s="184" t="s">
        <v>69</v>
      </c>
      <c r="IB4" s="184" t="s">
        <v>70</v>
      </c>
      <c r="IC4" s="184" t="s">
        <v>71</v>
      </c>
      <c r="ID4" s="184" t="s">
        <v>72</v>
      </c>
      <c r="IE4" s="184" t="s">
        <v>73</v>
      </c>
      <c r="IF4" s="184" t="s">
        <v>7228</v>
      </c>
      <c r="IG4" s="184" t="s">
        <v>82</v>
      </c>
      <c r="IH4" s="139" t="s">
        <v>394</v>
      </c>
      <c r="II4" s="139" t="s">
        <v>395</v>
      </c>
      <c r="IJ4" s="184" t="s">
        <v>441</v>
      </c>
      <c r="IK4" s="184" t="s">
        <v>396</v>
      </c>
      <c r="IL4" s="184" t="s">
        <v>1331</v>
      </c>
      <c r="IM4" s="139" t="s">
        <v>1246</v>
      </c>
      <c r="IN4" s="161" t="s">
        <v>7480</v>
      </c>
      <c r="IO4" s="161" t="s">
        <v>392</v>
      </c>
      <c r="IP4" s="161" t="s">
        <v>393</v>
      </c>
      <c r="IQ4" s="139" t="s">
        <v>397</v>
      </c>
      <c r="IR4" s="139" t="s">
        <v>1247</v>
      </c>
      <c r="IS4" s="162" t="s">
        <v>296</v>
      </c>
      <c r="IT4" s="162" t="s">
        <v>83</v>
      </c>
      <c r="IU4" s="162" t="s">
        <v>263</v>
      </c>
      <c r="IV4" s="162" t="s">
        <v>57</v>
      </c>
      <c r="IW4" s="162" t="s">
        <v>264</v>
      </c>
      <c r="IX4" s="162" t="s">
        <v>58</v>
      </c>
      <c r="IY4" s="189" t="s">
        <v>84</v>
      </c>
      <c r="IZ4" s="189" t="s">
        <v>1285</v>
      </c>
      <c r="JA4" s="189" t="s">
        <v>85</v>
      </c>
      <c r="JB4" s="189" t="s">
        <v>86</v>
      </c>
      <c r="JC4" s="189" t="s">
        <v>87</v>
      </c>
      <c r="JD4" s="189" t="s">
        <v>88</v>
      </c>
      <c r="JE4" s="190" t="s">
        <v>299</v>
      </c>
      <c r="JF4" s="190" t="s">
        <v>89</v>
      </c>
      <c r="JG4" s="190" t="s">
        <v>90</v>
      </c>
      <c r="JH4" s="190" t="s">
        <v>91</v>
      </c>
      <c r="JI4" s="190" t="s">
        <v>92</v>
      </c>
      <c r="JJ4" s="190" t="s">
        <v>93</v>
      </c>
      <c r="JK4" s="190" t="s">
        <v>94</v>
      </c>
      <c r="JL4" s="161" t="s">
        <v>301</v>
      </c>
      <c r="JM4" s="161" t="s">
        <v>302</v>
      </c>
      <c r="JN4" s="161" t="s">
        <v>303</v>
      </c>
      <c r="JO4" s="161" t="s">
        <v>304</v>
      </c>
      <c r="JP4" s="40" t="s">
        <v>350</v>
      </c>
      <c r="JQ4" s="161" t="s">
        <v>305</v>
      </c>
      <c r="JR4" s="161" t="s">
        <v>306</v>
      </c>
      <c r="JS4" s="161" t="s">
        <v>303</v>
      </c>
      <c r="JT4" s="161" t="s">
        <v>304</v>
      </c>
      <c r="JU4" s="161" t="s">
        <v>95</v>
      </c>
      <c r="JV4" s="40" t="s">
        <v>351</v>
      </c>
      <c r="JW4" s="218" t="s">
        <v>96</v>
      </c>
      <c r="JX4" s="191" t="s">
        <v>308</v>
      </c>
      <c r="JY4" s="162" t="s">
        <v>97</v>
      </c>
      <c r="JZ4" s="162" t="s">
        <v>264</v>
      </c>
      <c r="KA4" s="162" t="s">
        <v>58</v>
      </c>
      <c r="KB4" s="80"/>
    </row>
    <row r="5" spans="1:288" ht="15" customHeight="1" x14ac:dyDescent="0.25">
      <c r="A5" s="192" t="s">
        <v>1346</v>
      </c>
      <c r="B5" s="192" t="s">
        <v>1347</v>
      </c>
      <c r="C5" s="193">
        <v>7</v>
      </c>
      <c r="D5" s="192" t="s">
        <v>452</v>
      </c>
      <c r="E5" s="192" t="s">
        <v>183</v>
      </c>
      <c r="F5" s="192" t="s">
        <v>1348</v>
      </c>
      <c r="G5" s="192" t="s">
        <v>484</v>
      </c>
      <c r="H5" s="192" t="s">
        <v>465</v>
      </c>
      <c r="I5" s="192" t="s">
        <v>126</v>
      </c>
      <c r="J5" s="192" t="s">
        <v>1938</v>
      </c>
      <c r="K5" s="192" t="s">
        <v>466</v>
      </c>
      <c r="L5" s="192" t="s">
        <v>114</v>
      </c>
      <c r="M5" s="192" t="s">
        <v>127</v>
      </c>
      <c r="N5" s="192" t="s">
        <v>523</v>
      </c>
      <c r="O5" s="192" t="s">
        <v>524</v>
      </c>
      <c r="P5" s="192" t="s">
        <v>103</v>
      </c>
      <c r="Q5" s="192" t="s">
        <v>120</v>
      </c>
      <c r="R5" s="192" t="s">
        <v>116</v>
      </c>
      <c r="S5" s="192" t="s">
        <v>2043</v>
      </c>
      <c r="T5" s="192" t="s">
        <v>2044</v>
      </c>
      <c r="U5" s="194">
        <v>0</v>
      </c>
      <c r="V5" s="192" t="s">
        <v>127</v>
      </c>
      <c r="W5" s="192" t="s">
        <v>534</v>
      </c>
      <c r="X5" s="192" t="s">
        <v>534</v>
      </c>
      <c r="Y5" s="195">
        <v>8</v>
      </c>
      <c r="Z5" s="195">
        <v>13</v>
      </c>
      <c r="AA5" s="196" t="s">
        <v>2555</v>
      </c>
      <c r="AB5" s="197">
        <f>((Z5/Y5)-1)*100</f>
        <v>62.5</v>
      </c>
      <c r="AC5" s="195"/>
      <c r="AD5" s="195"/>
      <c r="AE5" s="196"/>
      <c r="AF5" s="197"/>
      <c r="AG5" s="195"/>
      <c r="AH5" s="195"/>
      <c r="AI5" s="196" t="s">
        <v>8</v>
      </c>
      <c r="AJ5" s="197"/>
      <c r="AK5" s="195"/>
      <c r="AL5" s="195"/>
      <c r="AM5" s="196"/>
      <c r="AN5" s="197"/>
      <c r="AO5" s="195"/>
      <c r="AP5" s="195"/>
      <c r="AQ5" s="196"/>
      <c r="AR5" s="197"/>
      <c r="AS5" s="195">
        <v>7</v>
      </c>
      <c r="AT5" s="195">
        <v>13</v>
      </c>
      <c r="AU5" s="196" t="s">
        <v>2555</v>
      </c>
      <c r="AV5" s="197">
        <f t="shared" ref="AV5:AV68" si="0">((AT5/AS5)-1)*100</f>
        <v>85.714285714285722</v>
      </c>
      <c r="AW5" s="197" t="str">
        <f>IF(AV5="","",IF(AV5=0,"Sin variación",IF(AND(AV5&gt;0,AV5&lt;=30),"Variación de 0 a 30%",IF(AND(AV5&gt;=-30,AV5&lt;0),"Variación de -30% a -0%",IF(AND(AV5&gt;30,AV5&lt;=50),"Variación de 30% al 50%",IF(AND(AV5&gt;=-50,AV5&lt;-30),"Variación de -50% al -30%",IF(AND(AV5&gt;50,AV5&lt;=100),"Variación del 50% al 100%",IF(AND(AV5&gt;=-100,AV5&lt;-50),"Variación del -100% al -50%","Variación &gt; al 100%"))))))))</f>
        <v>Variación del 50% al 100%</v>
      </c>
      <c r="AX5" s="198">
        <v>3</v>
      </c>
      <c r="AY5" s="198">
        <v>180</v>
      </c>
      <c r="AZ5" s="195"/>
      <c r="BA5" s="195"/>
      <c r="BB5" s="196"/>
      <c r="BC5" s="197"/>
      <c r="BD5" s="195"/>
      <c r="BE5" s="195"/>
      <c r="BF5" s="196"/>
      <c r="BG5" s="197"/>
      <c r="BH5" s="195"/>
      <c r="BI5" s="195"/>
      <c r="BJ5" s="196"/>
      <c r="BK5" s="197"/>
      <c r="BL5" s="195">
        <v>8</v>
      </c>
      <c r="BM5" s="195">
        <v>8</v>
      </c>
      <c r="BN5" s="195">
        <v>13</v>
      </c>
      <c r="BO5" s="195">
        <v>13</v>
      </c>
      <c r="BP5" s="195">
        <v>0</v>
      </c>
      <c r="BQ5" s="196" t="s">
        <v>2555</v>
      </c>
      <c r="BR5" s="197">
        <f>((BN5/BL5)-1)*100</f>
        <v>62.5</v>
      </c>
      <c r="BS5" s="197">
        <f>((BO5/BM5)-1)*100</f>
        <v>62.5</v>
      </c>
      <c r="BT5" s="192" t="s">
        <v>3566</v>
      </c>
      <c r="BU5" s="192" t="str">
        <f>IF(BS5=0,"Sin variación",IF(AND(BS5&gt;0,BS5&lt;=30),"Variación de 0 a 30%",IF(AND(BS5&gt;=-30,BS5&lt;0),"Variación de -30% a -0%",IF(AND(BS5&gt;30,BS5&lt;=50),"Variación de 30% al 50%",IF(AND(BS5&gt;=-50,BS5&lt;-30),"Variación de -50% al -30%",IF(AND(BS5&gt;50,BS5&lt;=100),"Variación del 50% al 100%",IF(AND(BS5&gt;=-100,BS5&lt;-50),"Variación del -100% al -50%","Variación &gt; al 100%")))))))</f>
        <v>Variación del 50% al 100%</v>
      </c>
      <c r="BV5" s="193" t="str">
        <f>IF((BO5&lt;=12),"Un año",IF(AND(BO5&gt;12,BO5&lt;=24),"Dos Años",IF(AND(BO5&gt;24,BO5&lt;=36),"Tres años","Mayor a 3 años")))</f>
        <v>Dos Años</v>
      </c>
      <c r="BW5" s="192" t="s">
        <v>863</v>
      </c>
      <c r="BX5" s="199">
        <v>686233</v>
      </c>
      <c r="BY5" s="199">
        <v>0</v>
      </c>
      <c r="BZ5" s="199">
        <f>SUM(BX5:BY5)</f>
        <v>686233</v>
      </c>
      <c r="CA5" s="199">
        <v>428428</v>
      </c>
      <c r="CB5" s="200">
        <f>+BZ5-CA5</f>
        <v>257805</v>
      </c>
      <c r="CC5" s="201" t="s">
        <v>3892</v>
      </c>
      <c r="CD5" s="192" t="str">
        <f>IF(AND(CB5&gt;=-90,CB5&lt;=90),"BIP = SIGFE",IF(CB5&gt;90,"BIP &gt; SIGFE","BIP &lt; SIGFE"))</f>
        <v>BIP &gt; SIGFE</v>
      </c>
      <c r="CE5" s="196" t="s">
        <v>685</v>
      </c>
      <c r="CF5" s="195">
        <v>111</v>
      </c>
      <c r="CG5" s="195">
        <v>128</v>
      </c>
      <c r="CH5" s="195">
        <f>(CG5/CF5)*100</f>
        <v>115.31531531531532</v>
      </c>
      <c r="CI5" s="196" t="s">
        <v>4120</v>
      </c>
      <c r="CJ5" s="196" t="s">
        <v>4121</v>
      </c>
      <c r="CK5" s="200" t="str">
        <f>IFERROR(IF(CH5=100,"Real = Recomendada",IF(CH5&gt;100,"Real &gt; Recomendada","Real &lt; Recomendada")),"Error")</f>
        <v>Real &gt; Recomendada</v>
      </c>
      <c r="CL5" s="192" t="s">
        <v>4570</v>
      </c>
      <c r="CM5" s="192" t="s">
        <v>702</v>
      </c>
      <c r="CN5" s="192" t="s">
        <v>4571</v>
      </c>
      <c r="CO5" s="192" t="s">
        <v>4572</v>
      </c>
      <c r="CP5" s="193" t="s">
        <v>207</v>
      </c>
      <c r="CQ5" s="192" t="s">
        <v>5150</v>
      </c>
      <c r="CR5" s="192" t="s">
        <v>5171</v>
      </c>
      <c r="CS5" s="192" t="s">
        <v>8</v>
      </c>
      <c r="CT5" s="192" t="str">
        <f>IF(CP5="SI","En Operación","Sin Operar")</f>
        <v>En Operación</v>
      </c>
      <c r="CU5" s="192" t="s">
        <v>8</v>
      </c>
      <c r="CV5" s="192" t="s">
        <v>945</v>
      </c>
      <c r="CW5" s="192" t="s">
        <v>5570</v>
      </c>
      <c r="CX5" s="192" t="s">
        <v>5571</v>
      </c>
      <c r="CY5" s="192" t="s">
        <v>942</v>
      </c>
      <c r="CZ5" s="192" t="s">
        <v>248</v>
      </c>
      <c r="DA5" s="192" t="s">
        <v>249</v>
      </c>
      <c r="DB5" s="193" t="s">
        <v>761</v>
      </c>
      <c r="DC5" s="193" t="s">
        <v>761</v>
      </c>
      <c r="DD5" s="200">
        <v>0</v>
      </c>
      <c r="DE5" s="193" t="s">
        <v>738</v>
      </c>
      <c r="DF5" s="200">
        <v>60</v>
      </c>
      <c r="DG5" s="193" t="s">
        <v>440</v>
      </c>
      <c r="DH5" s="200">
        <v>0</v>
      </c>
      <c r="DI5" s="193" t="s">
        <v>697</v>
      </c>
      <c r="DJ5" s="200">
        <v>123</v>
      </c>
      <c r="DK5" s="193" t="s">
        <v>697</v>
      </c>
      <c r="DL5" s="200">
        <v>0</v>
      </c>
      <c r="DM5" s="193" t="s">
        <v>863</v>
      </c>
      <c r="DN5" s="200">
        <v>28</v>
      </c>
      <c r="DO5" s="193" t="s">
        <v>4719</v>
      </c>
      <c r="DP5" s="200">
        <v>31</v>
      </c>
      <c r="DQ5" s="200">
        <f>(DO5-DB5)</f>
        <v>242</v>
      </c>
      <c r="DR5" s="200">
        <f>(DO5-DC5)</f>
        <v>242</v>
      </c>
      <c r="DS5" s="193" t="s">
        <v>6023</v>
      </c>
      <c r="DT5" s="192" t="s">
        <v>6243</v>
      </c>
      <c r="DU5" s="193">
        <v>1</v>
      </c>
      <c r="DV5" s="193" t="s">
        <v>8</v>
      </c>
      <c r="DW5" s="193" t="s">
        <v>8</v>
      </c>
      <c r="DX5" s="193" t="s">
        <v>8</v>
      </c>
      <c r="DY5" s="193" t="s">
        <v>8</v>
      </c>
      <c r="DZ5" s="193" t="s">
        <v>208</v>
      </c>
      <c r="EA5" s="193" t="s">
        <v>6269</v>
      </c>
      <c r="EB5" s="193" t="s">
        <v>207</v>
      </c>
      <c r="EC5" s="193" t="s">
        <v>6269</v>
      </c>
      <c r="ED5" s="193" t="s">
        <v>6270</v>
      </c>
      <c r="EE5" s="199">
        <v>97844</v>
      </c>
      <c r="EF5" s="199">
        <v>0</v>
      </c>
      <c r="EG5" s="199">
        <v>0</v>
      </c>
      <c r="EH5" s="199">
        <v>0</v>
      </c>
      <c r="EI5" s="199">
        <v>0</v>
      </c>
      <c r="EJ5" s="199">
        <v>674792</v>
      </c>
      <c r="EK5" s="199">
        <v>0</v>
      </c>
      <c r="EL5" s="199">
        <v>0</v>
      </c>
      <c r="EM5" s="199">
        <v>0</v>
      </c>
      <c r="EN5" s="199">
        <v>0</v>
      </c>
      <c r="EO5" s="199">
        <f>SUM(EE5:EN5)</f>
        <v>772636</v>
      </c>
      <c r="EP5" s="199">
        <v>97844</v>
      </c>
      <c r="EQ5" s="199">
        <v>0</v>
      </c>
      <c r="ER5" s="199">
        <v>0</v>
      </c>
      <c r="ES5" s="199">
        <v>0</v>
      </c>
      <c r="ET5" s="199">
        <v>0</v>
      </c>
      <c r="EU5" s="199">
        <v>674792</v>
      </c>
      <c r="EV5" s="199">
        <v>0</v>
      </c>
      <c r="EW5" s="199">
        <v>0</v>
      </c>
      <c r="EX5" s="199">
        <v>0</v>
      </c>
      <c r="EY5" s="199">
        <v>0</v>
      </c>
      <c r="EZ5" s="199">
        <f>SUM(EP5:EY5)</f>
        <v>772636</v>
      </c>
      <c r="FA5" s="192" t="s">
        <v>6522</v>
      </c>
      <c r="FB5" s="199">
        <v>86908</v>
      </c>
      <c r="FC5" s="199">
        <v>0</v>
      </c>
      <c r="FD5" s="199">
        <v>0</v>
      </c>
      <c r="FE5" s="199">
        <v>0</v>
      </c>
      <c r="FF5" s="199">
        <v>0</v>
      </c>
      <c r="FG5" s="199">
        <v>599357</v>
      </c>
      <c r="FH5" s="199">
        <v>0</v>
      </c>
      <c r="FI5" s="199">
        <v>0</v>
      </c>
      <c r="FJ5" s="199">
        <v>0</v>
      </c>
      <c r="FK5" s="199">
        <v>0</v>
      </c>
      <c r="FL5" s="199">
        <f>SUM(FB5:FK5)</f>
        <v>686265</v>
      </c>
      <c r="FM5" s="192" t="s">
        <v>6023</v>
      </c>
      <c r="FN5" s="199">
        <v>86908</v>
      </c>
      <c r="FO5" s="199">
        <v>0</v>
      </c>
      <c r="FP5" s="199">
        <v>0</v>
      </c>
      <c r="FQ5" s="199">
        <v>0</v>
      </c>
      <c r="FR5" s="199">
        <v>0</v>
      </c>
      <c r="FS5" s="199">
        <v>599357</v>
      </c>
      <c r="FT5" s="199">
        <v>0</v>
      </c>
      <c r="FU5" s="199">
        <v>0</v>
      </c>
      <c r="FV5" s="199">
        <v>0</v>
      </c>
      <c r="FW5" s="199">
        <v>0</v>
      </c>
      <c r="FX5" s="199">
        <f>SUM(FN5:FW5)</f>
        <v>686265</v>
      </c>
      <c r="FY5" s="192" t="s">
        <v>6880</v>
      </c>
      <c r="FZ5" s="200">
        <f>(FX5-GL5)</f>
        <v>257837</v>
      </c>
      <c r="GA5" s="193" t="str">
        <f>IF(AND(FZ5&gt;=-90,FZ5&lt;=90),"BIP = SIGFE",IF(FZ5&gt;90,"BIP &gt; SIGFE","BIP &lt; SIGFE"))</f>
        <v>BIP &gt; SIGFE</v>
      </c>
      <c r="GB5" s="199">
        <v>54256</v>
      </c>
      <c r="GC5" s="199">
        <v>0</v>
      </c>
      <c r="GD5" s="199">
        <v>0</v>
      </c>
      <c r="GE5" s="199">
        <v>0</v>
      </c>
      <c r="GF5" s="199">
        <v>0</v>
      </c>
      <c r="GG5" s="199">
        <v>374172</v>
      </c>
      <c r="GH5" s="199">
        <v>0</v>
      </c>
      <c r="GI5" s="199">
        <v>0</v>
      </c>
      <c r="GJ5" s="199">
        <v>0</v>
      </c>
      <c r="GK5" s="199">
        <v>0</v>
      </c>
      <c r="GL5" s="199">
        <f>SUM(GB5:GK5)</f>
        <v>428428</v>
      </c>
      <c r="GM5" s="199">
        <v>54577</v>
      </c>
      <c r="GN5" s="199">
        <v>0</v>
      </c>
      <c r="GO5" s="199">
        <v>0</v>
      </c>
      <c r="GP5" s="199">
        <v>0</v>
      </c>
      <c r="GQ5" s="199">
        <v>0</v>
      </c>
      <c r="GR5" s="199">
        <v>376383</v>
      </c>
      <c r="GS5" s="199">
        <v>0</v>
      </c>
      <c r="GT5" s="199">
        <v>0</v>
      </c>
      <c r="GU5" s="199">
        <v>0</v>
      </c>
      <c r="GV5" s="199">
        <v>0</v>
      </c>
      <c r="GW5" s="199">
        <f>SUM(GM5:GV5)</f>
        <v>430960</v>
      </c>
      <c r="GX5" s="199" t="s">
        <v>8</v>
      </c>
      <c r="GY5" s="199">
        <v>100388</v>
      </c>
      <c r="GZ5" s="199">
        <v>0</v>
      </c>
      <c r="HA5" s="199">
        <v>0</v>
      </c>
      <c r="HB5" s="199">
        <v>0</v>
      </c>
      <c r="HC5" s="199">
        <v>0</v>
      </c>
      <c r="HD5" s="199">
        <v>692337</v>
      </c>
      <c r="HE5" s="199">
        <v>0</v>
      </c>
      <c r="HF5" s="199">
        <v>0</v>
      </c>
      <c r="HG5" s="199">
        <v>0</v>
      </c>
      <c r="HH5" s="199">
        <v>0</v>
      </c>
      <c r="HI5" s="199">
        <f>SUM(GY5:HH5)</f>
        <v>792725</v>
      </c>
      <c r="HJ5" s="199">
        <v>0</v>
      </c>
      <c r="HK5" s="199">
        <v>89066</v>
      </c>
      <c r="HL5" s="199">
        <v>0</v>
      </c>
      <c r="HM5" s="199">
        <v>0</v>
      </c>
      <c r="HN5" s="199">
        <v>0</v>
      </c>
      <c r="HO5" s="199">
        <v>0</v>
      </c>
      <c r="HP5" s="199">
        <v>614240</v>
      </c>
      <c r="HQ5" s="199">
        <v>0</v>
      </c>
      <c r="HR5" s="199">
        <v>0</v>
      </c>
      <c r="HS5" s="199">
        <v>0</v>
      </c>
      <c r="HT5" s="199">
        <v>0</v>
      </c>
      <c r="HU5" s="199">
        <f>SUM(HK5:HT5)</f>
        <v>703306</v>
      </c>
      <c r="HV5" s="199">
        <v>87223</v>
      </c>
      <c r="HW5" s="199">
        <v>0</v>
      </c>
      <c r="HX5" s="199">
        <v>0</v>
      </c>
      <c r="HY5" s="199">
        <v>0</v>
      </c>
      <c r="HZ5" s="199">
        <v>0</v>
      </c>
      <c r="IA5" s="199">
        <v>601540</v>
      </c>
      <c r="IB5" s="199">
        <v>0</v>
      </c>
      <c r="IC5" s="199">
        <v>0</v>
      </c>
      <c r="ID5" s="199">
        <v>0</v>
      </c>
      <c r="IE5" s="199">
        <v>0</v>
      </c>
      <c r="IF5" s="199">
        <f>SUM(HV5:IE5)</f>
        <v>688763</v>
      </c>
      <c r="IG5" s="197">
        <f>((HU5/HI5)-1)*100</f>
        <v>-11.279952064082755</v>
      </c>
      <c r="IH5" s="197">
        <f>((IF5/HI5)-1)*100</f>
        <v>-13.114510076003661</v>
      </c>
      <c r="II5" s="197">
        <f>((IA5/HD5)-1)*100</f>
        <v>-13.114567038884239</v>
      </c>
      <c r="IJ5" s="197">
        <f>((IF5/HU5)-1)*100</f>
        <v>-2.0678054786963274</v>
      </c>
      <c r="IK5" s="202"/>
      <c r="IL5" s="200">
        <f>(IF5/CG5)</f>
        <v>5380.9609375</v>
      </c>
      <c r="IM5" s="200">
        <f>((IA5/CG5))</f>
        <v>4699.53125</v>
      </c>
      <c r="IN5" s="192" t="s">
        <v>7229</v>
      </c>
      <c r="IO5" s="192" t="str">
        <f>IF(IH5="","",IF(AND(IH5&lt;=10,IH5&gt;=-10),"Variación de 0 a +-10%",IF(AND(IH5&gt;10,IH5&lt;=20),"Variación del 10% al 20%",IF(AND(IH5&lt;=-10,IH5&gt;=-20),"Variación entre el -10% al -20%",IF(AND(IH5&gt;20,IH5&gt;-20),"Variación Mayor a 20%","Variación Mayor al -20%")))))</f>
        <v>Variación entre el -10% al -20%</v>
      </c>
      <c r="IP5" s="192" t="str">
        <f>IF(II5="","",IF(AND(II5&lt;=10,II5&gt;=-10),"Variación de 0 a +-10%",IF(AND(II5&gt;10,II5&lt;=20),"Variación del 10% al 20%",IF(AND(II5&lt;=-10,II5&gt;=-20),"Variación entre el -10% al -20%",IF(AND(II5&gt;20,II5&gt;-20),"Variación Mayor a 20%","Variación Mayor al -20%")))))</f>
        <v>Variación entre el -10% al -20%</v>
      </c>
      <c r="IQ5" s="193" t="str">
        <f>IF((IA5&lt;=338000),"Pequeño",IF(AND(IA5&gt;338000,IA5&lt;=1038000),"Mediano",IF(AND(IA5&gt;1038000,IA5&lt;=5500000),"Grande","Muy Grande")))</f>
        <v>Mediano</v>
      </c>
      <c r="IR5" s="193" t="str">
        <f>IF((IF5&lt;=338000),"Pequeño",IF(AND(IF5&gt;338000,IF5&lt;=1038000),"Mediano",IF(AND(IF5&gt;1038000,IF5&lt;=5500000),"Grande","Muy Grande")))</f>
        <v>Mediano</v>
      </c>
      <c r="IS5" s="192" t="s">
        <v>945</v>
      </c>
      <c r="IT5" s="192" t="s">
        <v>933</v>
      </c>
      <c r="IU5" s="192" t="s">
        <v>5571</v>
      </c>
      <c r="IV5" s="192" t="s">
        <v>942</v>
      </c>
      <c r="IW5" s="192" t="s">
        <v>248</v>
      </c>
      <c r="IX5" s="192" t="s">
        <v>249</v>
      </c>
      <c r="IY5" s="193" t="s">
        <v>207</v>
      </c>
      <c r="IZ5" s="199">
        <v>832739</v>
      </c>
      <c r="JA5" s="199">
        <v>29611</v>
      </c>
      <c r="JB5" s="203">
        <f>(JA5/IZ5)*100</f>
        <v>3.5558560365252498</v>
      </c>
      <c r="JC5" s="192" t="s">
        <v>7515</v>
      </c>
      <c r="JD5" s="192" t="str">
        <f>IF(IY5="SI","Con Modificaciones &lt; 10%","Sin Modificaciones")</f>
        <v>Con Modificaciones &lt; 10%</v>
      </c>
      <c r="JE5" s="193" t="s">
        <v>208</v>
      </c>
      <c r="JF5" s="200"/>
      <c r="JG5" s="200"/>
      <c r="JH5" s="200"/>
      <c r="JI5" s="197"/>
      <c r="JJ5" s="192" t="s">
        <v>7652</v>
      </c>
      <c r="JK5" s="192" t="str">
        <f>IF(JE5="SI","Con Reevaluación","Sin Reevaluación")</f>
        <v>Sin Reevaluación</v>
      </c>
      <c r="JL5" s="196" t="s">
        <v>1286</v>
      </c>
      <c r="JM5" s="204">
        <v>698109</v>
      </c>
      <c r="JN5" s="204">
        <v>612537</v>
      </c>
      <c r="JO5" s="197">
        <f>((JN5/JM5)-1)*100</f>
        <v>-12.257684688207714</v>
      </c>
      <c r="JP5" s="205" t="str">
        <f>IF(JO5="","Sin Datos",IF(JO5=0,"Real = Recomendado",IF(JO5&gt;0,"Real &gt; Recomendado",IF(JO5&lt;0,"Real &lt; Recomendado","error"))))</f>
        <v>Real &lt; Recomendado</v>
      </c>
      <c r="JQ5" s="193" t="s">
        <v>1287</v>
      </c>
      <c r="JR5" s="202">
        <v>60864</v>
      </c>
      <c r="JS5" s="202">
        <v>53404</v>
      </c>
      <c r="JT5" s="202">
        <f>((JS5/JR5)-1)*100</f>
        <v>-12.256834910620395</v>
      </c>
      <c r="JU5" s="192" t="s">
        <v>7880</v>
      </c>
      <c r="JV5" s="192" t="str">
        <f>IF(JT5="","Sin Datos",IF(JT5=0,"Real = Recomendado",IF(JT5&gt;0,"Real &gt; Recomendado",IF(JT5&lt;0,"Real &lt; Recomendado","error"))))</f>
        <v>Real &lt; Recomendado</v>
      </c>
      <c r="JW5" s="192" t="s">
        <v>7881</v>
      </c>
      <c r="JX5" s="192" t="s">
        <v>5571</v>
      </c>
      <c r="JY5" s="192" t="s">
        <v>942</v>
      </c>
      <c r="JZ5" s="192" t="s">
        <v>248</v>
      </c>
      <c r="KA5" s="192" t="s">
        <v>249</v>
      </c>
      <c r="KB5" s="1"/>
    </row>
    <row r="6" spans="1:288" ht="15" customHeight="1" x14ac:dyDescent="0.25">
      <c r="A6" s="192" t="s">
        <v>1349</v>
      </c>
      <c r="B6" s="192" t="s">
        <v>1350</v>
      </c>
      <c r="C6" s="193">
        <v>13</v>
      </c>
      <c r="D6" s="192" t="s">
        <v>510</v>
      </c>
      <c r="E6" s="192" t="s">
        <v>184</v>
      </c>
      <c r="F6" s="192" t="s">
        <v>1351</v>
      </c>
      <c r="G6" s="192" t="s">
        <v>512</v>
      </c>
      <c r="H6" s="192" t="s">
        <v>100</v>
      </c>
      <c r="I6" s="192" t="s">
        <v>101</v>
      </c>
      <c r="J6" s="192" t="s">
        <v>1939</v>
      </c>
      <c r="K6" s="192" t="s">
        <v>466</v>
      </c>
      <c r="L6" s="192" t="s">
        <v>114</v>
      </c>
      <c r="M6" s="192" t="s">
        <v>115</v>
      </c>
      <c r="N6" s="192" t="s">
        <v>115</v>
      </c>
      <c r="O6" s="192" t="s">
        <v>524</v>
      </c>
      <c r="P6" s="192" t="s">
        <v>103</v>
      </c>
      <c r="Q6" s="192" t="s">
        <v>120</v>
      </c>
      <c r="R6" s="192" t="s">
        <v>116</v>
      </c>
      <c r="S6" s="192" t="s">
        <v>2045</v>
      </c>
      <c r="T6" s="192" t="s">
        <v>2046</v>
      </c>
      <c r="U6" s="194">
        <v>2079</v>
      </c>
      <c r="V6" s="192" t="s">
        <v>534</v>
      </c>
      <c r="W6" s="192" t="s">
        <v>534</v>
      </c>
      <c r="X6" s="192" t="s">
        <v>534</v>
      </c>
      <c r="Y6" s="195">
        <v>6</v>
      </c>
      <c r="Z6" s="195">
        <v>11</v>
      </c>
      <c r="AA6" s="196" t="s">
        <v>195</v>
      </c>
      <c r="AB6" s="197">
        <f>((Z6/Y6)-1)*100</f>
        <v>83.333333333333329</v>
      </c>
      <c r="AC6" s="195">
        <v>3</v>
      </c>
      <c r="AD6" s="195">
        <v>0</v>
      </c>
      <c r="AE6" s="196" t="s">
        <v>2556</v>
      </c>
      <c r="AF6" s="197">
        <f>((AD6/AC6)-1)*100</f>
        <v>-100</v>
      </c>
      <c r="AG6" s="195">
        <v>3</v>
      </c>
      <c r="AH6" s="195">
        <v>0</v>
      </c>
      <c r="AI6" s="196" t="s">
        <v>2852</v>
      </c>
      <c r="AJ6" s="197">
        <f>((AH6/AG6)-1)*100</f>
        <v>-100</v>
      </c>
      <c r="AK6" s="195"/>
      <c r="AL6" s="195"/>
      <c r="AM6" s="196"/>
      <c r="AN6" s="197"/>
      <c r="AO6" s="195">
        <v>5</v>
      </c>
      <c r="AP6" s="195">
        <v>0</v>
      </c>
      <c r="AQ6" s="196" t="s">
        <v>195</v>
      </c>
      <c r="AR6" s="197">
        <f>((AP6/AO6)-1)*100</f>
        <v>-100</v>
      </c>
      <c r="AS6" s="195">
        <v>5</v>
      </c>
      <c r="AT6" s="195">
        <v>37</v>
      </c>
      <c r="AU6" s="196" t="s">
        <v>3085</v>
      </c>
      <c r="AV6" s="197">
        <f t="shared" si="0"/>
        <v>640</v>
      </c>
      <c r="AW6" s="197" t="str">
        <f t="shared" ref="AW6:AW69" si="1">IF(AV6="","",IF(AV6=0,"Sin variación",IF(AND(AV6&gt;0,AV6&lt;=30),"Variación de 0 a 30%",IF(AND(AV6&gt;=-30,AV6&lt;0),"Variación de -30% a -0%",IF(AND(AV6&gt;30,AV6&lt;=50),"Variación de 30% al 50%",IF(AND(AV6&gt;=-50,AV6&lt;-30),"Variación de -50% al -30%",IF(AND(AV6&gt;50,AV6&lt;=100),"Variación del 50% al 100%",IF(AND(AV6&gt;=-100,AV6&lt;-50),"Variación del -100% al -50%","Variación &gt; al 100%"))))))))</f>
        <v>Variación &gt; al 100%</v>
      </c>
      <c r="AX6" s="198" t="s">
        <v>202</v>
      </c>
      <c r="AY6" s="198" t="s">
        <v>202</v>
      </c>
      <c r="AZ6" s="195"/>
      <c r="BA6" s="195"/>
      <c r="BB6" s="196"/>
      <c r="BC6" s="197"/>
      <c r="BD6" s="195"/>
      <c r="BE6" s="195"/>
      <c r="BF6" s="196"/>
      <c r="BG6" s="197"/>
      <c r="BH6" s="195">
        <v>1</v>
      </c>
      <c r="BI6" s="195">
        <v>0</v>
      </c>
      <c r="BJ6" s="196" t="s">
        <v>196</v>
      </c>
      <c r="BK6" s="197">
        <f>((BI6/BH6)-1)*100</f>
        <v>-100</v>
      </c>
      <c r="BL6" s="195">
        <v>7</v>
      </c>
      <c r="BM6" s="195">
        <v>7</v>
      </c>
      <c r="BN6" s="195">
        <v>41</v>
      </c>
      <c r="BO6" s="195">
        <v>42</v>
      </c>
      <c r="BP6" s="195">
        <v>1</v>
      </c>
      <c r="BQ6" s="196" t="s">
        <v>3358</v>
      </c>
      <c r="BR6" s="197">
        <f t="shared" ref="BR6:BS69" si="2">((BN6/BL6)-1)*100</f>
        <v>485.71428571428567</v>
      </c>
      <c r="BS6" s="197">
        <f t="shared" si="2"/>
        <v>500</v>
      </c>
      <c r="BT6" s="192" t="s">
        <v>3567</v>
      </c>
      <c r="BU6" s="192" t="str">
        <f t="shared" ref="BU6:BU69" si="3">IF(BS6=0,"Sin variación",IF(AND(BS6&gt;0,BS6&lt;=30),"Variación de 0 a 30%",IF(AND(BS6&gt;=-30,BS6&lt;0),"Variación de -30% a -0%",IF(AND(BS6&gt;30,BS6&lt;=50),"Variación de 30% al 50%",IF(AND(BS6&gt;=-50,BS6&lt;-30),"Variación de -50% al -30%",IF(AND(BS6&gt;50,BS6&lt;=100),"Variación del 50% al 100%",IF(AND(BS6&gt;=-100,BS6&lt;-50),"Variación del -100% al -50%","Variación &gt; al 100%")))))))</f>
        <v>Variación &gt; al 100%</v>
      </c>
      <c r="BV6" s="193" t="str">
        <f t="shared" ref="BV6:BV69" si="4">IF((BO6&lt;=12),"Un año",IF(AND(BO6&gt;12,BO6&lt;=24),"Dos Años",IF(AND(BO6&gt;24,BO6&lt;=36),"Tres años","Mayor a 3 años")))</f>
        <v>Mayor a 3 años</v>
      </c>
      <c r="BW6" s="192" t="s">
        <v>1064</v>
      </c>
      <c r="BX6" s="199">
        <v>382609</v>
      </c>
      <c r="BY6" s="199">
        <v>397</v>
      </c>
      <c r="BZ6" s="199">
        <f t="shared" ref="BZ6:BZ69" si="5">SUM(BX6:BY6)</f>
        <v>383006</v>
      </c>
      <c r="CA6" s="199">
        <v>335522</v>
      </c>
      <c r="CB6" s="200">
        <f t="shared" ref="CB6:CB69" si="6">+BZ6-CA6</f>
        <v>47484</v>
      </c>
      <c r="CC6" s="192" t="s">
        <v>3893</v>
      </c>
      <c r="CD6" s="192" t="str">
        <f t="shared" ref="CD6:CD69" si="7">IF(AND(CB6&gt;=-90,CB6&lt;=90),"BIP = SIGFE",IF(CB6&gt;90,"BIP &gt; SIGFE","BIP &lt; SIGFE"))</f>
        <v>BIP &gt; SIGFE</v>
      </c>
      <c r="CE6" s="196" t="s">
        <v>678</v>
      </c>
      <c r="CF6" s="195">
        <v>248</v>
      </c>
      <c r="CG6" s="195">
        <v>277</v>
      </c>
      <c r="CH6" s="195">
        <f t="shared" ref="CH6:CH69" si="8">(CG6/CF6)*100</f>
        <v>111.69354838709677</v>
      </c>
      <c r="CI6" s="196" t="s">
        <v>4122</v>
      </c>
      <c r="CJ6" s="196" t="s">
        <v>4123</v>
      </c>
      <c r="CK6" s="200" t="str">
        <f>IFERROR(IF(CH6=100,"Real = Recomendada",IF(CH6&gt;100,"Real &gt; Recomendada","Real &lt; Recomendada")),"Error")</f>
        <v>Real &gt; Recomendada</v>
      </c>
      <c r="CL6" s="192" t="s">
        <v>4573</v>
      </c>
      <c r="CM6" s="192" t="s">
        <v>757</v>
      </c>
      <c r="CN6" s="192" t="s">
        <v>4574</v>
      </c>
      <c r="CO6" s="192" t="s">
        <v>862</v>
      </c>
      <c r="CP6" s="193" t="s">
        <v>207</v>
      </c>
      <c r="CQ6" s="192" t="s">
        <v>4612</v>
      </c>
      <c r="CR6" s="192" t="s">
        <v>5172</v>
      </c>
      <c r="CS6" s="192" t="s">
        <v>8</v>
      </c>
      <c r="CT6" s="192" t="str">
        <f>IF(CP6="SI","En Operación","Sin Operar")</f>
        <v>En Operación</v>
      </c>
      <c r="CU6" s="192" t="s">
        <v>5400</v>
      </c>
      <c r="CV6" s="192" t="s">
        <v>984</v>
      </c>
      <c r="CW6" s="192" t="s">
        <v>985</v>
      </c>
      <c r="CX6" s="192" t="s">
        <v>226</v>
      </c>
      <c r="CY6" s="192" t="s">
        <v>982</v>
      </c>
      <c r="CZ6" s="192" t="s">
        <v>248</v>
      </c>
      <c r="DA6" s="192" t="s">
        <v>249</v>
      </c>
      <c r="DB6" s="193" t="s">
        <v>1141</v>
      </c>
      <c r="DC6" s="193" t="s">
        <v>1141</v>
      </c>
      <c r="DD6" s="200">
        <v>0</v>
      </c>
      <c r="DE6" s="193" t="s">
        <v>1217</v>
      </c>
      <c r="DF6" s="200">
        <v>28</v>
      </c>
      <c r="DG6" s="193" t="s">
        <v>612</v>
      </c>
      <c r="DH6" s="200">
        <v>180</v>
      </c>
      <c r="DI6" s="193" t="s">
        <v>1109</v>
      </c>
      <c r="DJ6" s="275"/>
      <c r="DK6" s="193" t="s">
        <v>1235</v>
      </c>
      <c r="DL6" s="200">
        <f>+DK6-DG6</f>
        <v>17</v>
      </c>
      <c r="DM6" s="193" t="s">
        <v>1064</v>
      </c>
      <c r="DN6" s="200">
        <v>10</v>
      </c>
      <c r="DO6" s="193" t="s">
        <v>580</v>
      </c>
      <c r="DP6" s="200">
        <v>2</v>
      </c>
      <c r="DQ6" s="200">
        <f t="shared" ref="DQ6:DQ68" si="9">(DO6-DB6)</f>
        <v>237</v>
      </c>
      <c r="DR6" s="200">
        <f t="shared" ref="DR6:DR68" si="10">(DO6-DC6)</f>
        <v>237</v>
      </c>
      <c r="DS6" s="193" t="s">
        <v>6024</v>
      </c>
      <c r="DT6" s="192" t="s">
        <v>6243</v>
      </c>
      <c r="DU6" s="193">
        <v>2</v>
      </c>
      <c r="DV6" s="193" t="s">
        <v>8</v>
      </c>
      <c r="DW6" s="193" t="s">
        <v>8</v>
      </c>
      <c r="DX6" s="193" t="s">
        <v>8</v>
      </c>
      <c r="DY6" s="193" t="s">
        <v>8</v>
      </c>
      <c r="DZ6" s="193" t="s">
        <v>8</v>
      </c>
      <c r="EA6" s="193" t="s">
        <v>8</v>
      </c>
      <c r="EB6" s="193" t="s">
        <v>207</v>
      </c>
      <c r="EC6" s="193" t="s">
        <v>6269</v>
      </c>
      <c r="ED6" s="193" t="s">
        <v>6271</v>
      </c>
      <c r="EE6" s="199">
        <v>17485</v>
      </c>
      <c r="EF6" s="199">
        <v>8859</v>
      </c>
      <c r="EG6" s="199">
        <v>43882</v>
      </c>
      <c r="EH6" s="199">
        <v>0</v>
      </c>
      <c r="EI6" s="199">
        <v>382</v>
      </c>
      <c r="EJ6" s="199">
        <v>283883</v>
      </c>
      <c r="EK6" s="199">
        <v>0</v>
      </c>
      <c r="EL6" s="199">
        <v>0</v>
      </c>
      <c r="EM6" s="199">
        <v>957</v>
      </c>
      <c r="EN6" s="199">
        <v>0</v>
      </c>
      <c r="EO6" s="199">
        <f t="shared" ref="EO6:EO69" si="11">SUM(EE6:EN6)</f>
        <v>355448</v>
      </c>
      <c r="EP6" s="199">
        <v>17485</v>
      </c>
      <c r="EQ6" s="199">
        <v>8859</v>
      </c>
      <c r="ER6" s="199">
        <v>43882</v>
      </c>
      <c r="ES6" s="199">
        <v>0</v>
      </c>
      <c r="ET6" s="199">
        <v>382</v>
      </c>
      <c r="EU6" s="199">
        <v>283883</v>
      </c>
      <c r="EV6" s="199">
        <v>0</v>
      </c>
      <c r="EW6" s="199">
        <v>0</v>
      </c>
      <c r="EX6" s="199">
        <v>957</v>
      </c>
      <c r="EY6" s="199">
        <v>0</v>
      </c>
      <c r="EZ6" s="199">
        <f t="shared" ref="EZ6:EZ69" si="12">SUM(EP6:EY6)</f>
        <v>355448</v>
      </c>
      <c r="FA6" s="192" t="s">
        <v>6523</v>
      </c>
      <c r="FB6" s="199">
        <v>15332</v>
      </c>
      <c r="FC6" s="199">
        <v>6428</v>
      </c>
      <c r="FD6" s="199">
        <v>42696</v>
      </c>
      <c r="FE6" s="199">
        <v>0</v>
      </c>
      <c r="FF6" s="199">
        <v>397</v>
      </c>
      <c r="FG6" s="199">
        <v>317650</v>
      </c>
      <c r="FH6" s="199">
        <v>0</v>
      </c>
      <c r="FI6" s="199">
        <v>0</v>
      </c>
      <c r="FJ6" s="199">
        <v>502</v>
      </c>
      <c r="FK6" s="199">
        <v>0</v>
      </c>
      <c r="FL6" s="199">
        <f t="shared" ref="FL6:FL69" si="13">SUM(FB6:FK6)</f>
        <v>383005</v>
      </c>
      <c r="FM6" s="192" t="s">
        <v>6682</v>
      </c>
      <c r="FN6" s="199">
        <v>15333</v>
      </c>
      <c r="FO6" s="199">
        <v>6248</v>
      </c>
      <c r="FP6" s="199">
        <v>42697</v>
      </c>
      <c r="FQ6" s="199">
        <v>0</v>
      </c>
      <c r="FR6" s="199">
        <v>397</v>
      </c>
      <c r="FS6" s="199">
        <v>317650</v>
      </c>
      <c r="FT6" s="199">
        <v>0</v>
      </c>
      <c r="FU6" s="199">
        <v>0</v>
      </c>
      <c r="FV6" s="199">
        <v>502</v>
      </c>
      <c r="FW6" s="199">
        <v>0</v>
      </c>
      <c r="FX6" s="199">
        <f t="shared" ref="FX6:FX69" si="14">SUM(FN6:FW6)</f>
        <v>382827</v>
      </c>
      <c r="FY6" s="192" t="s">
        <v>6881</v>
      </c>
      <c r="FZ6" s="200">
        <f t="shared" ref="FZ6:FZ69" si="15">(FX6-GL6)</f>
        <v>47305</v>
      </c>
      <c r="GA6" s="193" t="str">
        <f>IF(AND(FZ6&gt;=-90,FZ6&lt;=90),"BIP = SIGFE",IF(FZ6&gt;90,"BIP &gt; SIGFE","BIP &lt; SIGFE"))</f>
        <v>BIP &gt; SIGFE</v>
      </c>
      <c r="GB6" s="199">
        <v>15333</v>
      </c>
      <c r="GC6" s="199">
        <v>6428</v>
      </c>
      <c r="GD6" s="199">
        <v>42697</v>
      </c>
      <c r="GE6" s="199">
        <v>0</v>
      </c>
      <c r="GF6" s="199">
        <v>397</v>
      </c>
      <c r="GG6" s="199">
        <v>270165</v>
      </c>
      <c r="GH6" s="199">
        <v>0</v>
      </c>
      <c r="GI6" s="199">
        <v>0</v>
      </c>
      <c r="GJ6" s="199">
        <v>502</v>
      </c>
      <c r="GK6" s="199">
        <v>0</v>
      </c>
      <c r="GL6" s="199">
        <f t="shared" ref="GL6:GL69" si="16">SUM(GB6:GK6)</f>
        <v>335522</v>
      </c>
      <c r="GM6" s="199">
        <v>16294</v>
      </c>
      <c r="GN6" s="199">
        <v>6928</v>
      </c>
      <c r="GO6" s="199">
        <v>46019</v>
      </c>
      <c r="GP6" s="199">
        <v>0</v>
      </c>
      <c r="GQ6" s="199">
        <v>428</v>
      </c>
      <c r="GR6" s="199">
        <v>285740</v>
      </c>
      <c r="GS6" s="199">
        <v>0</v>
      </c>
      <c r="GT6" s="199">
        <v>0</v>
      </c>
      <c r="GU6" s="199">
        <v>541</v>
      </c>
      <c r="GV6" s="199">
        <v>0</v>
      </c>
      <c r="GW6" s="199">
        <f t="shared" ref="GW6:GW69" si="17">SUM(GM6:GV6)</f>
        <v>355950</v>
      </c>
      <c r="GX6" s="199" t="s">
        <v>7072</v>
      </c>
      <c r="GY6" s="199">
        <v>20579</v>
      </c>
      <c r="GZ6" s="199">
        <v>10427</v>
      </c>
      <c r="HA6" s="199">
        <v>51648</v>
      </c>
      <c r="HB6" s="199">
        <v>0</v>
      </c>
      <c r="HC6" s="199">
        <v>450</v>
      </c>
      <c r="HD6" s="199">
        <v>334123</v>
      </c>
      <c r="HE6" s="199">
        <v>0</v>
      </c>
      <c r="HF6" s="199">
        <v>0</v>
      </c>
      <c r="HG6" s="199">
        <v>1126</v>
      </c>
      <c r="HH6" s="199">
        <v>0</v>
      </c>
      <c r="HI6" s="199">
        <f t="shared" ref="HI6:HI69" si="18">SUM(GY6:HH6)</f>
        <v>418353</v>
      </c>
      <c r="HJ6" s="199">
        <v>0</v>
      </c>
      <c r="HK6" s="199">
        <v>16295</v>
      </c>
      <c r="HL6" s="199">
        <v>6928</v>
      </c>
      <c r="HM6" s="199">
        <v>46017</v>
      </c>
      <c r="HN6" s="199">
        <v>0</v>
      </c>
      <c r="HO6" s="199">
        <v>428</v>
      </c>
      <c r="HP6" s="199">
        <v>407091</v>
      </c>
      <c r="HQ6" s="199">
        <v>0</v>
      </c>
      <c r="HR6" s="199">
        <v>0</v>
      </c>
      <c r="HS6" s="199">
        <v>541</v>
      </c>
      <c r="HT6" s="199">
        <v>0</v>
      </c>
      <c r="HU6" s="199">
        <f t="shared" ref="HU6:HU69" si="19">SUM(HK6:HT6)</f>
        <v>477300</v>
      </c>
      <c r="HV6" s="199">
        <v>16296</v>
      </c>
      <c r="HW6" s="199">
        <v>6929</v>
      </c>
      <c r="HX6" s="199">
        <v>46016</v>
      </c>
      <c r="HY6" s="199">
        <v>0</v>
      </c>
      <c r="HZ6" s="199">
        <v>428</v>
      </c>
      <c r="IA6" s="199">
        <v>333227</v>
      </c>
      <c r="IB6" s="199">
        <v>0</v>
      </c>
      <c r="IC6" s="199">
        <v>0</v>
      </c>
      <c r="ID6" s="199">
        <v>541</v>
      </c>
      <c r="IE6" s="199">
        <v>0</v>
      </c>
      <c r="IF6" s="199">
        <f t="shared" ref="IF6:IF69" si="20">SUM(HV6:IE6)</f>
        <v>403437</v>
      </c>
      <c r="IG6" s="197">
        <f t="shared" ref="IG6:IG69" si="21">((HU6/HI6)-1)*100</f>
        <v>14.090253924317508</v>
      </c>
      <c r="IH6" s="197">
        <f t="shared" ref="IH6:IH69" si="22">((IF6/HI6)-1)*100</f>
        <v>-3.5654100723551685</v>
      </c>
      <c r="II6" s="197">
        <f t="shared" ref="II6:II69" si="23">((IA6/HD6)-1)*100</f>
        <v>-0.26816471778356998</v>
      </c>
      <c r="IJ6" s="197">
        <f t="shared" ref="IJ6:IJ68" si="24">((IF6/HU6)-1)*100</f>
        <v>-15.475172847265872</v>
      </c>
      <c r="IK6" s="202"/>
      <c r="IL6" s="200">
        <f t="shared" ref="IL6:IL69" si="25">(IF6/CG6)</f>
        <v>1456.4512635379062</v>
      </c>
      <c r="IM6" s="200">
        <f t="shared" ref="IM6:IM69" si="26">((IA6/CG6))</f>
        <v>1202.9855595667871</v>
      </c>
      <c r="IN6" s="192" t="s">
        <v>7230</v>
      </c>
      <c r="IO6" s="192" t="str">
        <f t="shared" ref="IO6:IP68" si="27">IF(IH6="","",IF(AND(IH6&lt;=10,IH6&gt;=-10),"Variación de 0 a +-10%",IF(AND(IH6&gt;10,IH6&lt;=20),"Variación del 10% al 20%",IF(AND(IH6&lt;=-10,IH6&gt;=-20),"Variación entre el -10% al -20%",IF(AND(IH6&gt;20,IH6&gt;-20),"Variación Mayor a 20%","Variación Mayor al -20%")))))</f>
        <v>Variación de 0 a +-10%</v>
      </c>
      <c r="IP6" s="192" t="str">
        <f t="shared" si="27"/>
        <v>Variación de 0 a +-10%</v>
      </c>
      <c r="IQ6" s="193" t="str">
        <f t="shared" ref="IQ6:IQ69" si="28">IF((IA6&lt;=338000),"Pequeño",IF(AND(IA6&gt;338000,IA6&lt;=1038000),"Mediano",IF(AND(IA6&gt;1038000,IA6&lt;=5500000),"Grande","Muy Grande")))</f>
        <v>Pequeño</v>
      </c>
      <c r="IR6" s="193" t="str">
        <f t="shared" ref="IR6:IR69" si="29">IF((IF6&lt;=338000),"Pequeño",IF(AND(IF6&gt;338000,IF6&lt;=1038000),"Mediano",IF(AND(IF6&gt;1038000,IF6&lt;=5500000),"Grande","Muy Grande")))</f>
        <v>Mediano</v>
      </c>
      <c r="IS6" s="192" t="s">
        <v>7481</v>
      </c>
      <c r="IT6" s="192" t="s">
        <v>115</v>
      </c>
      <c r="IU6" s="192" t="s">
        <v>226</v>
      </c>
      <c r="IV6" s="192" t="s">
        <v>982</v>
      </c>
      <c r="IW6" s="192" t="s">
        <v>248</v>
      </c>
      <c r="IX6" s="192" t="s">
        <v>249</v>
      </c>
      <c r="IY6" s="193" t="s">
        <v>208</v>
      </c>
      <c r="IZ6" s="199"/>
      <c r="JA6" s="199"/>
      <c r="JB6" s="203"/>
      <c r="JC6" s="192" t="s">
        <v>7516</v>
      </c>
      <c r="JD6" s="192" t="str">
        <f>IF(IY6="SI","Con Modificaciones &lt; 10%","Sin Modificaciones")</f>
        <v>Sin Modificaciones</v>
      </c>
      <c r="JE6" s="193" t="s">
        <v>208</v>
      </c>
      <c r="JF6" s="200"/>
      <c r="JG6" s="200"/>
      <c r="JH6" s="200"/>
      <c r="JI6" s="197"/>
      <c r="JJ6" s="192" t="s">
        <v>7653</v>
      </c>
      <c r="JK6" s="192" t="str">
        <f t="shared" ref="JK6:JK68" si="30">IF(JE6="SI","Con Reevaluación","Sin Reevaluación")</f>
        <v>Sin Reevaluación</v>
      </c>
      <c r="JL6" s="196" t="s">
        <v>1292</v>
      </c>
      <c r="JM6" s="204">
        <v>52.6</v>
      </c>
      <c r="JN6" s="204">
        <v>52.2</v>
      </c>
      <c r="JO6" s="197">
        <f>((JN6/JM6)-1)*100</f>
        <v>-0.76045627376425395</v>
      </c>
      <c r="JP6" s="205" t="str">
        <f>IF(JO6="","Sin Datos",IF(JO6=0,"Real = Recomendado",IF(JO6&gt;0,"Real &gt; Recomendado",IF(JO6&lt;0,"Real &lt; Recomendado","error"))))</f>
        <v>Real &lt; Recomendado</v>
      </c>
      <c r="JQ6" s="193" t="s">
        <v>8</v>
      </c>
      <c r="JR6" s="202"/>
      <c r="JS6" s="202"/>
      <c r="JT6" s="202"/>
      <c r="JU6" s="192" t="s">
        <v>7882</v>
      </c>
      <c r="JV6" s="206"/>
      <c r="JW6" s="192" t="s">
        <v>7883</v>
      </c>
      <c r="JX6" s="192" t="s">
        <v>226</v>
      </c>
      <c r="JY6" s="192" t="s">
        <v>982</v>
      </c>
      <c r="JZ6" s="192" t="s">
        <v>248</v>
      </c>
      <c r="KA6" s="192" t="s">
        <v>249</v>
      </c>
      <c r="KB6" s="1"/>
    </row>
    <row r="7" spans="1:288" ht="15" customHeight="1" x14ac:dyDescent="0.25">
      <c r="A7" s="192" t="s">
        <v>1352</v>
      </c>
      <c r="B7" s="192" t="s">
        <v>1353</v>
      </c>
      <c r="C7" s="193">
        <v>8</v>
      </c>
      <c r="D7" s="192" t="s">
        <v>453</v>
      </c>
      <c r="E7" s="192" t="s">
        <v>142</v>
      </c>
      <c r="F7" s="192" t="s">
        <v>194</v>
      </c>
      <c r="G7" s="192" t="s">
        <v>488</v>
      </c>
      <c r="H7" s="192" t="s">
        <v>100</v>
      </c>
      <c r="I7" s="192" t="s">
        <v>101</v>
      </c>
      <c r="J7" s="192" t="s">
        <v>1335</v>
      </c>
      <c r="K7" s="192" t="s">
        <v>466</v>
      </c>
      <c r="L7" s="192" t="s">
        <v>114</v>
      </c>
      <c r="M7" s="192" t="s">
        <v>115</v>
      </c>
      <c r="N7" s="192" t="s">
        <v>115</v>
      </c>
      <c r="O7" s="192" t="s">
        <v>524</v>
      </c>
      <c r="P7" s="192" t="s">
        <v>103</v>
      </c>
      <c r="Q7" s="192" t="s">
        <v>120</v>
      </c>
      <c r="R7" s="192" t="s">
        <v>539</v>
      </c>
      <c r="S7" s="192" t="s">
        <v>2047</v>
      </c>
      <c r="T7" s="192" t="s">
        <v>2048</v>
      </c>
      <c r="U7" s="194">
        <v>39493</v>
      </c>
      <c r="V7" s="192" t="s">
        <v>534</v>
      </c>
      <c r="W7" s="192" t="s">
        <v>534</v>
      </c>
      <c r="X7" s="192" t="s">
        <v>534</v>
      </c>
      <c r="Y7" s="195">
        <v>8</v>
      </c>
      <c r="Z7" s="195">
        <v>2</v>
      </c>
      <c r="AA7" s="196" t="s">
        <v>2557</v>
      </c>
      <c r="AB7" s="197">
        <f>((Z7/Y7)-1)*100</f>
        <v>-75</v>
      </c>
      <c r="AC7" s="195">
        <v>4</v>
      </c>
      <c r="AD7" s="195">
        <v>1</v>
      </c>
      <c r="AE7" s="196" t="s">
        <v>2558</v>
      </c>
      <c r="AF7" s="197">
        <f>((AD7/AC7)-1)*100</f>
        <v>-75</v>
      </c>
      <c r="AG7" s="195">
        <v>4</v>
      </c>
      <c r="AH7" s="195">
        <v>16</v>
      </c>
      <c r="AI7" s="196" t="s">
        <v>2853</v>
      </c>
      <c r="AJ7" s="197">
        <f>((AH7/AG7)-1)*100</f>
        <v>300</v>
      </c>
      <c r="AK7" s="195"/>
      <c r="AL7" s="195"/>
      <c r="AM7" s="196"/>
      <c r="AN7" s="197"/>
      <c r="AO7" s="195"/>
      <c r="AP7" s="195"/>
      <c r="AQ7" s="196"/>
      <c r="AR7" s="197"/>
      <c r="AS7" s="195">
        <v>7</v>
      </c>
      <c r="AT7" s="195">
        <v>11</v>
      </c>
      <c r="AU7" s="196" t="s">
        <v>3086</v>
      </c>
      <c r="AV7" s="197">
        <f t="shared" si="0"/>
        <v>57.142857142857139</v>
      </c>
      <c r="AW7" s="197" t="str">
        <f t="shared" si="1"/>
        <v>Variación del 50% al 100%</v>
      </c>
      <c r="AX7" s="198">
        <v>5</v>
      </c>
      <c r="AY7" s="198">
        <v>118</v>
      </c>
      <c r="AZ7" s="195"/>
      <c r="BA7" s="195"/>
      <c r="BB7" s="196"/>
      <c r="BC7" s="197"/>
      <c r="BD7" s="195">
        <v>0</v>
      </c>
      <c r="BE7" s="195">
        <v>1</v>
      </c>
      <c r="BF7" s="196" t="s">
        <v>3322</v>
      </c>
      <c r="BG7" s="197">
        <v>100</v>
      </c>
      <c r="BH7" s="195"/>
      <c r="BI7" s="195"/>
      <c r="BJ7" s="196"/>
      <c r="BK7" s="197"/>
      <c r="BL7" s="195">
        <v>11</v>
      </c>
      <c r="BM7" s="195">
        <v>11</v>
      </c>
      <c r="BN7" s="195">
        <v>19</v>
      </c>
      <c r="BO7" s="195">
        <v>37</v>
      </c>
      <c r="BP7" s="195">
        <v>18</v>
      </c>
      <c r="BQ7" s="196" t="s">
        <v>3359</v>
      </c>
      <c r="BR7" s="197">
        <f t="shared" si="2"/>
        <v>72.727272727272734</v>
      </c>
      <c r="BS7" s="197">
        <f t="shared" si="2"/>
        <v>236.36363636363637</v>
      </c>
      <c r="BT7" s="192" t="s">
        <v>3568</v>
      </c>
      <c r="BU7" s="192" t="str">
        <f t="shared" si="3"/>
        <v>Variación &gt; al 100%</v>
      </c>
      <c r="BV7" s="193" t="str">
        <f t="shared" si="4"/>
        <v>Mayor a 3 años</v>
      </c>
      <c r="BW7" s="192" t="s">
        <v>642</v>
      </c>
      <c r="BX7" s="199">
        <v>1509219</v>
      </c>
      <c r="BY7" s="199">
        <v>0</v>
      </c>
      <c r="BZ7" s="199">
        <f t="shared" si="5"/>
        <v>1509219</v>
      </c>
      <c r="CA7" s="199">
        <v>1457456</v>
      </c>
      <c r="CB7" s="200">
        <f t="shared" si="6"/>
        <v>51763</v>
      </c>
      <c r="CC7" s="192" t="s">
        <v>3894</v>
      </c>
      <c r="CD7" s="192" t="str">
        <f t="shared" si="7"/>
        <v>BIP &gt; SIGFE</v>
      </c>
      <c r="CE7" s="196" t="s">
        <v>678</v>
      </c>
      <c r="CF7" s="195">
        <v>554</v>
      </c>
      <c r="CG7" s="195">
        <v>526</v>
      </c>
      <c r="CH7" s="195">
        <f t="shared" si="8"/>
        <v>94.945848375451263</v>
      </c>
      <c r="CI7" s="196" t="s">
        <v>4124</v>
      </c>
      <c r="CJ7" s="196" t="s">
        <v>4125</v>
      </c>
      <c r="CK7" s="200" t="str">
        <f t="shared" ref="CK7:CK70" si="31">IFERROR(IF(CH7=100,"Real = Recomendada",IF(CH7&gt;100,"Real &gt; Recomendada","Real &lt; Recomendada")),"Error")</f>
        <v>Real &lt; Recomendada</v>
      </c>
      <c r="CL7" s="192" t="s">
        <v>4575</v>
      </c>
      <c r="CM7" s="192" t="s">
        <v>649</v>
      </c>
      <c r="CN7" s="192" t="s">
        <v>198</v>
      </c>
      <c r="CO7" s="192" t="s">
        <v>4576</v>
      </c>
      <c r="CP7" s="193" t="s">
        <v>207</v>
      </c>
      <c r="CQ7" s="192" t="s">
        <v>3891</v>
      </c>
      <c r="CR7" s="192" t="s">
        <v>5173</v>
      </c>
      <c r="CS7" s="192" t="s">
        <v>8</v>
      </c>
      <c r="CT7" s="192" t="str">
        <f t="shared" ref="CT7:CT70" si="32">IF(CP7="SI","En Operación","Sin Operar")</f>
        <v>En Operación</v>
      </c>
      <c r="CU7" s="192" t="s">
        <v>8</v>
      </c>
      <c r="CV7" s="192" t="s">
        <v>5572</v>
      </c>
      <c r="CW7" s="192" t="s">
        <v>5573</v>
      </c>
      <c r="CX7" s="192" t="s">
        <v>534</v>
      </c>
      <c r="CY7" s="192" t="s">
        <v>8</v>
      </c>
      <c r="CZ7" s="192" t="s">
        <v>248</v>
      </c>
      <c r="DA7" s="192" t="s">
        <v>249</v>
      </c>
      <c r="DB7" s="193" t="s">
        <v>796</v>
      </c>
      <c r="DC7" s="193" t="s">
        <v>796</v>
      </c>
      <c r="DD7" s="200">
        <v>0</v>
      </c>
      <c r="DE7" s="193" t="s">
        <v>625</v>
      </c>
      <c r="DF7" s="200">
        <v>36</v>
      </c>
      <c r="DG7" s="193" t="s">
        <v>440</v>
      </c>
      <c r="DH7" s="200">
        <v>0</v>
      </c>
      <c r="DI7" s="193" t="s">
        <v>644</v>
      </c>
      <c r="DJ7" s="200">
        <v>56</v>
      </c>
      <c r="DK7" s="207">
        <v>42377</v>
      </c>
      <c r="DL7" s="200">
        <f>+DK7-DE7</f>
        <v>219</v>
      </c>
      <c r="DM7" s="193" t="s">
        <v>642</v>
      </c>
      <c r="DN7" s="200">
        <v>3</v>
      </c>
      <c r="DO7" s="207">
        <v>42705</v>
      </c>
      <c r="DP7" s="200">
        <v>325</v>
      </c>
      <c r="DQ7" s="195">
        <f t="shared" si="9"/>
        <v>583</v>
      </c>
      <c r="DR7" s="195">
        <f t="shared" si="10"/>
        <v>583</v>
      </c>
      <c r="DS7" s="198" t="s">
        <v>6025</v>
      </c>
      <c r="DT7" s="196" t="s">
        <v>6243</v>
      </c>
      <c r="DU7" s="198">
        <v>3</v>
      </c>
      <c r="DV7" s="198" t="s">
        <v>8</v>
      </c>
      <c r="DW7" s="198" t="s">
        <v>8</v>
      </c>
      <c r="DX7" s="198" t="s">
        <v>8</v>
      </c>
      <c r="DY7" s="198" t="s">
        <v>8</v>
      </c>
      <c r="DZ7" s="198" t="s">
        <v>8</v>
      </c>
      <c r="EA7" s="198" t="s">
        <v>8</v>
      </c>
      <c r="EB7" s="198" t="s">
        <v>207</v>
      </c>
      <c r="EC7" s="198" t="s">
        <v>6269</v>
      </c>
      <c r="ED7" s="198" t="s">
        <v>6272</v>
      </c>
      <c r="EE7" s="208">
        <v>30916</v>
      </c>
      <c r="EF7" s="199">
        <v>15091</v>
      </c>
      <c r="EG7" s="199">
        <v>199526</v>
      </c>
      <c r="EH7" s="199">
        <v>0</v>
      </c>
      <c r="EI7" s="199">
        <v>0</v>
      </c>
      <c r="EJ7" s="199">
        <v>739046</v>
      </c>
      <c r="EK7" s="199">
        <v>0</v>
      </c>
      <c r="EL7" s="199">
        <v>0</v>
      </c>
      <c r="EM7" s="199">
        <v>0</v>
      </c>
      <c r="EN7" s="199">
        <v>0</v>
      </c>
      <c r="EO7" s="199">
        <f t="shared" si="11"/>
        <v>984579</v>
      </c>
      <c r="EP7" s="199">
        <v>30916</v>
      </c>
      <c r="EQ7" s="199">
        <v>15091</v>
      </c>
      <c r="ER7" s="199">
        <v>199526</v>
      </c>
      <c r="ES7" s="199">
        <v>0</v>
      </c>
      <c r="ET7" s="199">
        <v>0</v>
      </c>
      <c r="EU7" s="199">
        <v>739046</v>
      </c>
      <c r="EV7" s="199">
        <v>0</v>
      </c>
      <c r="EW7" s="199">
        <v>0</v>
      </c>
      <c r="EX7" s="199">
        <v>0</v>
      </c>
      <c r="EY7" s="199">
        <v>0</v>
      </c>
      <c r="EZ7" s="199">
        <f t="shared" si="12"/>
        <v>984579</v>
      </c>
      <c r="FA7" s="192" t="s">
        <v>6524</v>
      </c>
      <c r="FB7" s="199">
        <v>30543</v>
      </c>
      <c r="FC7" s="199">
        <v>15783</v>
      </c>
      <c r="FD7" s="199">
        <v>208705</v>
      </c>
      <c r="FE7" s="199">
        <v>0</v>
      </c>
      <c r="FF7" s="199">
        <v>0</v>
      </c>
      <c r="FG7" s="199">
        <v>1213991</v>
      </c>
      <c r="FH7" s="199">
        <v>0</v>
      </c>
      <c r="FI7" s="199">
        <v>51765</v>
      </c>
      <c r="FJ7" s="199">
        <v>0</v>
      </c>
      <c r="FK7" s="199">
        <v>0</v>
      </c>
      <c r="FL7" s="199">
        <f t="shared" si="13"/>
        <v>1520787</v>
      </c>
      <c r="FM7" s="192" t="s">
        <v>6683</v>
      </c>
      <c r="FN7" s="199">
        <v>30543</v>
      </c>
      <c r="FO7" s="199">
        <v>15783</v>
      </c>
      <c r="FP7" s="199">
        <v>208705</v>
      </c>
      <c r="FQ7" s="199">
        <v>0</v>
      </c>
      <c r="FR7" s="199">
        <v>0</v>
      </c>
      <c r="FS7" s="199">
        <v>1213991</v>
      </c>
      <c r="FT7" s="199">
        <v>0</v>
      </c>
      <c r="FU7" s="199">
        <v>51765</v>
      </c>
      <c r="FV7" s="199">
        <v>0</v>
      </c>
      <c r="FW7" s="199">
        <v>0</v>
      </c>
      <c r="FX7" s="199">
        <f t="shared" si="14"/>
        <v>1520787</v>
      </c>
      <c r="FY7" s="192" t="s">
        <v>6882</v>
      </c>
      <c r="FZ7" s="200">
        <f t="shared" si="15"/>
        <v>63331</v>
      </c>
      <c r="GA7" s="193" t="str">
        <f t="shared" ref="GA7:GA70" si="33">IF(AND(FZ7&gt;=-90,FZ7&lt;=90),"BIP = SIGFE",IF(FZ7&gt;90,"BIP &gt; SIGFE","BIP &lt; SIGFE"))</f>
        <v>BIP &gt; SIGFE</v>
      </c>
      <c r="GB7" s="199">
        <v>30544</v>
      </c>
      <c r="GC7" s="199">
        <v>15783</v>
      </c>
      <c r="GD7" s="199">
        <v>208705</v>
      </c>
      <c r="GE7" s="199">
        <v>0</v>
      </c>
      <c r="GF7" s="199">
        <v>0</v>
      </c>
      <c r="GG7" s="199">
        <v>1202424</v>
      </c>
      <c r="GH7" s="199">
        <v>0</v>
      </c>
      <c r="GI7" s="199">
        <v>0</v>
      </c>
      <c r="GJ7" s="199">
        <v>0</v>
      </c>
      <c r="GK7" s="199">
        <v>0</v>
      </c>
      <c r="GL7" s="199">
        <f t="shared" si="16"/>
        <v>1457456</v>
      </c>
      <c r="GM7" s="199">
        <v>32884</v>
      </c>
      <c r="GN7" s="199">
        <v>17011</v>
      </c>
      <c r="GO7" s="199">
        <v>224940</v>
      </c>
      <c r="GP7" s="199">
        <v>0</v>
      </c>
      <c r="GQ7" s="199">
        <v>0</v>
      </c>
      <c r="GR7" s="199">
        <v>1272346</v>
      </c>
      <c r="GS7" s="199">
        <v>0</v>
      </c>
      <c r="GT7" s="199">
        <v>0</v>
      </c>
      <c r="GU7" s="199">
        <v>0</v>
      </c>
      <c r="GV7" s="199">
        <v>0</v>
      </c>
      <c r="GW7" s="199">
        <f t="shared" si="17"/>
        <v>1547181</v>
      </c>
      <c r="GX7" s="199" t="s">
        <v>8</v>
      </c>
      <c r="GY7" s="199">
        <v>36387</v>
      </c>
      <c r="GZ7" s="199">
        <v>17762</v>
      </c>
      <c r="HA7" s="199">
        <v>234837</v>
      </c>
      <c r="HB7" s="199">
        <v>0</v>
      </c>
      <c r="HC7" s="199">
        <v>0</v>
      </c>
      <c r="HD7" s="199">
        <v>869839</v>
      </c>
      <c r="HE7" s="199">
        <v>0</v>
      </c>
      <c r="HF7" s="199">
        <v>0</v>
      </c>
      <c r="HG7" s="199">
        <v>0</v>
      </c>
      <c r="HH7" s="199">
        <v>0</v>
      </c>
      <c r="HI7" s="199">
        <f t="shared" si="18"/>
        <v>1158825</v>
      </c>
      <c r="HJ7" s="199">
        <v>1523788</v>
      </c>
      <c r="HK7" s="199">
        <v>32882</v>
      </c>
      <c r="HL7" s="199">
        <v>17011</v>
      </c>
      <c r="HM7" s="199">
        <v>224940</v>
      </c>
      <c r="HN7" s="199">
        <v>0</v>
      </c>
      <c r="HO7" s="199">
        <v>0</v>
      </c>
      <c r="HP7" s="199">
        <v>1282921</v>
      </c>
      <c r="HQ7" s="199">
        <v>0</v>
      </c>
      <c r="HR7" s="199">
        <v>51765</v>
      </c>
      <c r="HS7" s="199">
        <v>0</v>
      </c>
      <c r="HT7" s="199">
        <v>0</v>
      </c>
      <c r="HU7" s="199">
        <f t="shared" si="19"/>
        <v>1609519</v>
      </c>
      <c r="HV7" s="199">
        <v>32884</v>
      </c>
      <c r="HW7" s="199">
        <v>17010</v>
      </c>
      <c r="HX7" s="199">
        <v>224940</v>
      </c>
      <c r="HY7" s="199">
        <v>0</v>
      </c>
      <c r="HZ7" s="199">
        <v>0</v>
      </c>
      <c r="IA7" s="199">
        <v>1282921</v>
      </c>
      <c r="IB7" s="199">
        <v>0</v>
      </c>
      <c r="IC7" s="199">
        <v>51765</v>
      </c>
      <c r="ID7" s="199">
        <v>0</v>
      </c>
      <c r="IE7" s="199">
        <v>0</v>
      </c>
      <c r="IF7" s="199">
        <f t="shared" si="20"/>
        <v>1609520</v>
      </c>
      <c r="IG7" s="197">
        <f t="shared" si="21"/>
        <v>38.892326278773751</v>
      </c>
      <c r="IH7" s="197">
        <f t="shared" si="22"/>
        <v>38.892412573080492</v>
      </c>
      <c r="II7" s="197">
        <f t="shared" si="23"/>
        <v>47.489477937871257</v>
      </c>
      <c r="IJ7" s="197">
        <f t="shared" si="24"/>
        <v>6.2130363165380231E-5</v>
      </c>
      <c r="IK7" s="202">
        <f>((IF7/HJ7)-1)*100</f>
        <v>5.6262419706678335</v>
      </c>
      <c r="IL7" s="200">
        <f t="shared" si="25"/>
        <v>3059.9239543726235</v>
      </c>
      <c r="IM7" s="200">
        <f t="shared" si="26"/>
        <v>2439.013307984791</v>
      </c>
      <c r="IN7" s="192" t="s">
        <v>7231</v>
      </c>
      <c r="IO7" s="192" t="str">
        <f t="shared" si="27"/>
        <v>Variación Mayor a 20%</v>
      </c>
      <c r="IP7" s="192" t="str">
        <f t="shared" si="27"/>
        <v>Variación Mayor a 20%</v>
      </c>
      <c r="IQ7" s="193" t="str">
        <f t="shared" si="28"/>
        <v>Grande</v>
      </c>
      <c r="IR7" s="193" t="str">
        <f t="shared" si="29"/>
        <v>Grande</v>
      </c>
      <c r="IS7" s="192" t="s">
        <v>5572</v>
      </c>
      <c r="IT7" s="192" t="s">
        <v>115</v>
      </c>
      <c r="IU7" s="192" t="s">
        <v>534</v>
      </c>
      <c r="IV7" s="192" t="s">
        <v>8</v>
      </c>
      <c r="IW7" s="192" t="s">
        <v>248</v>
      </c>
      <c r="IX7" s="192" t="s">
        <v>249</v>
      </c>
      <c r="IY7" s="193" t="s">
        <v>207</v>
      </c>
      <c r="IZ7" s="199">
        <v>1530866</v>
      </c>
      <c r="JA7" s="199">
        <v>110306</v>
      </c>
      <c r="JB7" s="203">
        <f t="shared" ref="JB7:JB32" si="34">(JA7/IZ7)*100</f>
        <v>7.205464096792273</v>
      </c>
      <c r="JC7" s="192" t="s">
        <v>7517</v>
      </c>
      <c r="JD7" s="192" t="str">
        <f>IF(IY7="SI","Con Modificaciones &lt; 10%","Sin Modificaciones")</f>
        <v>Con Modificaciones &lt; 10%</v>
      </c>
      <c r="JE7" s="193" t="s">
        <v>207</v>
      </c>
      <c r="JF7" s="200">
        <v>1</v>
      </c>
      <c r="JG7" s="200">
        <v>1158825</v>
      </c>
      <c r="JH7" s="200">
        <v>1523788</v>
      </c>
      <c r="JI7" s="197">
        <f>((JH7/JG7)-1)*100</f>
        <v>31.494229068237225</v>
      </c>
      <c r="JJ7" s="192" t="s">
        <v>7654</v>
      </c>
      <c r="JK7" s="192" t="str">
        <f>IF(JE7="SI","Con Reevaluación","Sin Reevaluación")</f>
        <v>Con Reevaluación</v>
      </c>
      <c r="JL7" s="196" t="s">
        <v>1290</v>
      </c>
      <c r="JM7" s="204">
        <v>13</v>
      </c>
      <c r="JN7" s="204">
        <v>13</v>
      </c>
      <c r="JO7" s="197">
        <f t="shared" ref="JO7:JO70" si="35">((JN7/JM7)-1)*100</f>
        <v>0</v>
      </c>
      <c r="JP7" s="205" t="str">
        <f t="shared" ref="JP7:JP70" si="36">IF(JO7="","Sin Datos",IF(JO7=0,"Real = Recomendado",IF(JO7&gt;0,"Real &gt; Recomendado",IF(JO7&lt;0,"Real &lt; Recomendado","error"))))</f>
        <v>Real = Recomendado</v>
      </c>
      <c r="JQ7" s="193" t="s">
        <v>8</v>
      </c>
      <c r="JR7" s="202"/>
      <c r="JS7" s="202"/>
      <c r="JT7" s="202"/>
      <c r="JU7" s="192" t="s">
        <v>7884</v>
      </c>
      <c r="JV7" s="206"/>
      <c r="JW7" s="192" t="s">
        <v>7885</v>
      </c>
      <c r="JX7" s="192" t="s">
        <v>232</v>
      </c>
      <c r="JY7" s="192" t="s">
        <v>948</v>
      </c>
      <c r="JZ7" s="192" t="s">
        <v>248</v>
      </c>
      <c r="KA7" s="192" t="s">
        <v>249</v>
      </c>
      <c r="KB7" s="1"/>
    </row>
    <row r="8" spans="1:288" ht="15" customHeight="1" x14ac:dyDescent="0.25">
      <c r="A8" s="192" t="s">
        <v>1354</v>
      </c>
      <c r="B8" s="192" t="s">
        <v>1355</v>
      </c>
      <c r="C8" s="193">
        <v>14</v>
      </c>
      <c r="D8" s="192" t="s">
        <v>455</v>
      </c>
      <c r="E8" s="192" t="s">
        <v>134</v>
      </c>
      <c r="F8" s="192" t="s">
        <v>1356</v>
      </c>
      <c r="G8" s="192" t="s">
        <v>517</v>
      </c>
      <c r="H8" s="209" t="s">
        <v>118</v>
      </c>
      <c r="I8" s="209" t="s">
        <v>1357</v>
      </c>
      <c r="J8" s="192" t="s">
        <v>1940</v>
      </c>
      <c r="K8" s="192" t="s">
        <v>468</v>
      </c>
      <c r="L8" s="192" t="s">
        <v>102</v>
      </c>
      <c r="M8" s="192" t="s">
        <v>2005</v>
      </c>
      <c r="N8" s="192" t="s">
        <v>525</v>
      </c>
      <c r="O8" s="192" t="s">
        <v>525</v>
      </c>
      <c r="P8" s="192" t="s">
        <v>103</v>
      </c>
      <c r="Q8" s="192" t="s">
        <v>104</v>
      </c>
      <c r="R8" s="192" t="s">
        <v>116</v>
      </c>
      <c r="S8" s="192" t="s">
        <v>2049</v>
      </c>
      <c r="T8" s="192" t="s">
        <v>8</v>
      </c>
      <c r="U8" s="194">
        <v>24</v>
      </c>
      <c r="V8" s="192" t="s">
        <v>2050</v>
      </c>
      <c r="W8" s="192" t="s">
        <v>534</v>
      </c>
      <c r="X8" s="192" t="s">
        <v>534</v>
      </c>
      <c r="Y8" s="195">
        <v>10</v>
      </c>
      <c r="Z8" s="195">
        <v>11</v>
      </c>
      <c r="AA8" s="196" t="s">
        <v>2559</v>
      </c>
      <c r="AB8" s="197">
        <f>((Z8/Y8)-1)*100</f>
        <v>10.000000000000009</v>
      </c>
      <c r="AC8" s="195">
        <v>3</v>
      </c>
      <c r="AD8" s="195">
        <v>0</v>
      </c>
      <c r="AE8" s="196" t="s">
        <v>2560</v>
      </c>
      <c r="AF8" s="197">
        <f>((AD8/AC8)-1)*100</f>
        <v>-100</v>
      </c>
      <c r="AG8" s="195">
        <v>3</v>
      </c>
      <c r="AH8" s="195">
        <v>0</v>
      </c>
      <c r="AI8" s="196" t="s">
        <v>2854</v>
      </c>
      <c r="AJ8" s="197">
        <f>((AH8/AG8)-1)*100</f>
        <v>-100</v>
      </c>
      <c r="AK8" s="195"/>
      <c r="AL8" s="195"/>
      <c r="AM8" s="196"/>
      <c r="AN8" s="197"/>
      <c r="AO8" s="195">
        <v>1</v>
      </c>
      <c r="AP8" s="195">
        <v>9</v>
      </c>
      <c r="AQ8" s="196" t="s">
        <v>2937</v>
      </c>
      <c r="AR8" s="197">
        <f>((AP8/AO8)-1)*100</f>
        <v>800</v>
      </c>
      <c r="AS8" s="195">
        <v>10</v>
      </c>
      <c r="AT8" s="195">
        <v>11</v>
      </c>
      <c r="AU8" s="196" t="s">
        <v>3087</v>
      </c>
      <c r="AV8" s="197">
        <f t="shared" si="0"/>
        <v>10.000000000000009</v>
      </c>
      <c r="AW8" s="197" t="str">
        <f t="shared" si="1"/>
        <v>Variación de 0 a 30%</v>
      </c>
      <c r="AX8" s="198">
        <v>1</v>
      </c>
      <c r="AY8" s="198">
        <v>45</v>
      </c>
      <c r="AZ8" s="195"/>
      <c r="BA8" s="195"/>
      <c r="BB8" s="196"/>
      <c r="BC8" s="197"/>
      <c r="BD8" s="195"/>
      <c r="BE8" s="195"/>
      <c r="BF8" s="196"/>
      <c r="BG8" s="197"/>
      <c r="BH8" s="195"/>
      <c r="BI8" s="195"/>
      <c r="BJ8" s="196"/>
      <c r="BK8" s="197"/>
      <c r="BL8" s="195">
        <v>10</v>
      </c>
      <c r="BM8" s="195">
        <v>10</v>
      </c>
      <c r="BN8" s="195">
        <v>11</v>
      </c>
      <c r="BO8" s="195">
        <v>12</v>
      </c>
      <c r="BP8" s="195">
        <v>1</v>
      </c>
      <c r="BQ8" s="210" t="s">
        <v>3360</v>
      </c>
      <c r="BR8" s="197">
        <f t="shared" si="2"/>
        <v>10.000000000000009</v>
      </c>
      <c r="BS8" s="197">
        <f t="shared" si="2"/>
        <v>19.999999999999996</v>
      </c>
      <c r="BT8" s="192" t="s">
        <v>3569</v>
      </c>
      <c r="BU8" s="192" t="str">
        <f t="shared" si="3"/>
        <v>Variación de 0 a 30%</v>
      </c>
      <c r="BV8" s="193" t="str">
        <f t="shared" si="4"/>
        <v>Un año</v>
      </c>
      <c r="BW8" s="192" t="s">
        <v>817</v>
      </c>
      <c r="BX8" s="199">
        <v>597389</v>
      </c>
      <c r="BY8" s="199">
        <v>2100</v>
      </c>
      <c r="BZ8" s="199">
        <f t="shared" si="5"/>
        <v>599489</v>
      </c>
      <c r="CA8" s="199">
        <v>555219</v>
      </c>
      <c r="CB8" s="200">
        <f t="shared" si="6"/>
        <v>44270</v>
      </c>
      <c r="CC8" s="192" t="s">
        <v>3895</v>
      </c>
      <c r="CD8" s="192" t="str">
        <f t="shared" si="7"/>
        <v>BIP &gt; SIGFE</v>
      </c>
      <c r="CE8" s="196" t="s">
        <v>678</v>
      </c>
      <c r="CF8" s="195">
        <v>946</v>
      </c>
      <c r="CG8" s="195">
        <v>946</v>
      </c>
      <c r="CH8" s="195">
        <f t="shared" si="8"/>
        <v>100</v>
      </c>
      <c r="CI8" s="196" t="s">
        <v>4126</v>
      </c>
      <c r="CJ8" s="196" t="s">
        <v>4127</v>
      </c>
      <c r="CK8" s="200" t="str">
        <f t="shared" si="31"/>
        <v>Real = Recomendada</v>
      </c>
      <c r="CL8" s="192" t="s">
        <v>4577</v>
      </c>
      <c r="CM8" s="192" t="s">
        <v>694</v>
      </c>
      <c r="CN8" s="192" t="s">
        <v>4578</v>
      </c>
      <c r="CO8" s="192" t="s">
        <v>8</v>
      </c>
      <c r="CP8" s="193" t="s">
        <v>207</v>
      </c>
      <c r="CQ8" s="192" t="s">
        <v>4633</v>
      </c>
      <c r="CR8" s="192" t="s">
        <v>5174</v>
      </c>
      <c r="CS8" s="192" t="s">
        <v>8</v>
      </c>
      <c r="CT8" s="192" t="str">
        <f t="shared" si="32"/>
        <v>En Operación</v>
      </c>
      <c r="CU8" s="192" t="s">
        <v>8</v>
      </c>
      <c r="CV8" s="192" t="s">
        <v>5574</v>
      </c>
      <c r="CW8" s="192" t="s">
        <v>5575</v>
      </c>
      <c r="CX8" s="192" t="s">
        <v>534</v>
      </c>
      <c r="CY8" s="192" t="s">
        <v>8</v>
      </c>
      <c r="CZ8" s="192" t="s">
        <v>5576</v>
      </c>
      <c r="DA8" s="192" t="s">
        <v>249</v>
      </c>
      <c r="DB8" s="193" t="s">
        <v>1132</v>
      </c>
      <c r="DC8" s="193" t="s">
        <v>1132</v>
      </c>
      <c r="DD8" s="200">
        <v>0</v>
      </c>
      <c r="DE8" s="193" t="s">
        <v>845</v>
      </c>
      <c r="DF8" s="200">
        <v>172</v>
      </c>
      <c r="DG8" s="193" t="s">
        <v>918</v>
      </c>
      <c r="DH8" s="200">
        <v>183</v>
      </c>
      <c r="DI8" s="207">
        <v>42767</v>
      </c>
      <c r="DJ8" s="200">
        <v>1</v>
      </c>
      <c r="DK8" s="207">
        <v>42767</v>
      </c>
      <c r="DL8" s="200">
        <v>0</v>
      </c>
      <c r="DM8" s="193" t="s">
        <v>817</v>
      </c>
      <c r="DN8" s="200">
        <v>5</v>
      </c>
      <c r="DO8" s="193" t="s">
        <v>5078</v>
      </c>
      <c r="DP8" s="200">
        <v>36</v>
      </c>
      <c r="DQ8" s="200">
        <f t="shared" si="9"/>
        <v>397</v>
      </c>
      <c r="DR8" s="200">
        <f t="shared" si="10"/>
        <v>397</v>
      </c>
      <c r="DS8" s="193" t="s">
        <v>6026</v>
      </c>
      <c r="DT8" s="192" t="s">
        <v>6243</v>
      </c>
      <c r="DU8" s="193">
        <v>1</v>
      </c>
      <c r="DV8" s="193" t="s">
        <v>8</v>
      </c>
      <c r="DW8" s="193" t="s">
        <v>8</v>
      </c>
      <c r="DX8" s="193" t="s">
        <v>8</v>
      </c>
      <c r="DY8" s="193" t="s">
        <v>8</v>
      </c>
      <c r="DZ8" s="193" t="s">
        <v>8</v>
      </c>
      <c r="EA8" s="193" t="s">
        <v>8</v>
      </c>
      <c r="EB8" s="193" t="s">
        <v>207</v>
      </c>
      <c r="EC8" s="193" t="s">
        <v>6273</v>
      </c>
      <c r="ED8" s="193" t="s">
        <v>6274</v>
      </c>
      <c r="EE8" s="199">
        <v>10000</v>
      </c>
      <c r="EF8" s="199">
        <v>22841</v>
      </c>
      <c r="EG8" s="199">
        <v>12849</v>
      </c>
      <c r="EH8" s="199">
        <v>0</v>
      </c>
      <c r="EI8" s="199">
        <v>2100</v>
      </c>
      <c r="EJ8" s="199">
        <v>464892</v>
      </c>
      <c r="EK8" s="199">
        <v>0</v>
      </c>
      <c r="EL8" s="199">
        <v>0</v>
      </c>
      <c r="EM8" s="199">
        <v>0</v>
      </c>
      <c r="EN8" s="199">
        <v>0</v>
      </c>
      <c r="EO8" s="199">
        <f t="shared" si="11"/>
        <v>512682</v>
      </c>
      <c r="EP8" s="199">
        <v>10000</v>
      </c>
      <c r="EQ8" s="199">
        <v>22841</v>
      </c>
      <c r="ER8" s="199">
        <v>12849</v>
      </c>
      <c r="ES8" s="199">
        <v>0</v>
      </c>
      <c r="ET8" s="199">
        <v>2100</v>
      </c>
      <c r="EU8" s="199">
        <v>464892</v>
      </c>
      <c r="EV8" s="199">
        <v>0</v>
      </c>
      <c r="EW8" s="199">
        <v>0</v>
      </c>
      <c r="EX8" s="199">
        <v>0</v>
      </c>
      <c r="EY8" s="199">
        <v>0</v>
      </c>
      <c r="EZ8" s="199">
        <f t="shared" si="12"/>
        <v>512682</v>
      </c>
      <c r="FA8" s="192" t="s">
        <v>6525</v>
      </c>
      <c r="FB8" s="199">
        <v>12223</v>
      </c>
      <c r="FC8" s="199">
        <v>37400</v>
      </c>
      <c r="FD8" s="199">
        <v>12890</v>
      </c>
      <c r="FE8" s="199">
        <v>0</v>
      </c>
      <c r="FF8" s="199">
        <v>2100</v>
      </c>
      <c r="FG8" s="199">
        <v>534878</v>
      </c>
      <c r="FH8" s="199">
        <v>0</v>
      </c>
      <c r="FI8" s="199">
        <v>0</v>
      </c>
      <c r="FJ8" s="199">
        <v>0</v>
      </c>
      <c r="FK8" s="199">
        <v>0</v>
      </c>
      <c r="FL8" s="199">
        <f t="shared" si="13"/>
        <v>599491</v>
      </c>
      <c r="FM8" s="192" t="s">
        <v>6684</v>
      </c>
      <c r="FN8" s="199">
        <v>12223</v>
      </c>
      <c r="FO8" s="199">
        <v>37400</v>
      </c>
      <c r="FP8" s="199">
        <v>12890</v>
      </c>
      <c r="FQ8" s="199">
        <v>0</v>
      </c>
      <c r="FR8" s="199">
        <v>2100</v>
      </c>
      <c r="FS8" s="199">
        <v>534878</v>
      </c>
      <c r="FT8" s="199">
        <v>0</v>
      </c>
      <c r="FU8" s="199">
        <v>0</v>
      </c>
      <c r="FV8" s="199">
        <v>0</v>
      </c>
      <c r="FW8" s="199">
        <v>0</v>
      </c>
      <c r="FX8" s="199">
        <f t="shared" si="14"/>
        <v>599491</v>
      </c>
      <c r="FY8" s="192" t="s">
        <v>6883</v>
      </c>
      <c r="FZ8" s="200">
        <f t="shared" si="15"/>
        <v>44272</v>
      </c>
      <c r="GA8" s="193" t="str">
        <f t="shared" si="33"/>
        <v>BIP &gt; SIGFE</v>
      </c>
      <c r="GB8" s="199">
        <v>8888</v>
      </c>
      <c r="GC8" s="199">
        <v>37399</v>
      </c>
      <c r="GD8" s="199">
        <v>12889</v>
      </c>
      <c r="GE8" s="199">
        <v>0</v>
      </c>
      <c r="GF8" s="199">
        <v>2100</v>
      </c>
      <c r="GG8" s="199">
        <v>493943</v>
      </c>
      <c r="GH8" s="199">
        <v>0</v>
      </c>
      <c r="GI8" s="199">
        <v>0</v>
      </c>
      <c r="GJ8" s="199">
        <v>0</v>
      </c>
      <c r="GK8" s="199">
        <v>0</v>
      </c>
      <c r="GL8" s="199">
        <f t="shared" si="16"/>
        <v>555219</v>
      </c>
      <c r="GM8" s="199">
        <v>9119</v>
      </c>
      <c r="GN8" s="199">
        <v>37399</v>
      </c>
      <c r="GO8" s="199">
        <v>12889</v>
      </c>
      <c r="GP8" s="199">
        <v>0</v>
      </c>
      <c r="GQ8" s="199">
        <v>2154</v>
      </c>
      <c r="GR8" s="199">
        <v>506786</v>
      </c>
      <c r="GS8" s="199">
        <v>0</v>
      </c>
      <c r="GT8" s="199">
        <v>0</v>
      </c>
      <c r="GU8" s="199">
        <v>0</v>
      </c>
      <c r="GV8" s="199">
        <v>0</v>
      </c>
      <c r="GW8" s="199">
        <f t="shared" si="17"/>
        <v>568347</v>
      </c>
      <c r="GX8" s="199" t="s">
        <v>8</v>
      </c>
      <c r="GY8" s="199">
        <v>11252</v>
      </c>
      <c r="GZ8" s="199">
        <v>25701</v>
      </c>
      <c r="HA8" s="199">
        <v>14458</v>
      </c>
      <c r="HB8" s="199">
        <v>0</v>
      </c>
      <c r="HC8" s="199">
        <v>2363</v>
      </c>
      <c r="HD8" s="199">
        <v>523101</v>
      </c>
      <c r="HE8" s="199">
        <v>0</v>
      </c>
      <c r="HF8" s="199">
        <v>0</v>
      </c>
      <c r="HG8" s="199">
        <v>0</v>
      </c>
      <c r="HH8" s="199">
        <v>0</v>
      </c>
      <c r="HI8" s="199">
        <f t="shared" si="18"/>
        <v>576875</v>
      </c>
      <c r="HJ8" s="199">
        <v>600018</v>
      </c>
      <c r="HK8" s="199">
        <v>12540</v>
      </c>
      <c r="HL8" s="199">
        <v>37400</v>
      </c>
      <c r="HM8" s="199">
        <v>12890</v>
      </c>
      <c r="HN8" s="199">
        <v>0</v>
      </c>
      <c r="HO8" s="199">
        <v>2155</v>
      </c>
      <c r="HP8" s="199">
        <v>548785</v>
      </c>
      <c r="HQ8" s="199">
        <v>0</v>
      </c>
      <c r="HR8" s="199">
        <v>0</v>
      </c>
      <c r="HS8" s="199">
        <v>0</v>
      </c>
      <c r="HT8" s="199">
        <v>0</v>
      </c>
      <c r="HU8" s="199">
        <f t="shared" si="19"/>
        <v>613770</v>
      </c>
      <c r="HV8" s="199">
        <v>12541</v>
      </c>
      <c r="HW8" s="199">
        <v>37399</v>
      </c>
      <c r="HX8" s="199">
        <v>12890</v>
      </c>
      <c r="HY8" s="199">
        <v>0</v>
      </c>
      <c r="HZ8" s="199">
        <v>2155</v>
      </c>
      <c r="IA8" s="199">
        <v>548784</v>
      </c>
      <c r="IB8" s="199">
        <v>0</v>
      </c>
      <c r="IC8" s="199">
        <v>0</v>
      </c>
      <c r="ID8" s="199">
        <v>0</v>
      </c>
      <c r="IE8" s="199">
        <v>0</v>
      </c>
      <c r="IF8" s="199">
        <f t="shared" si="20"/>
        <v>613769</v>
      </c>
      <c r="IG8" s="197">
        <f t="shared" si="21"/>
        <v>6.3956663055254603</v>
      </c>
      <c r="IH8" s="197">
        <f t="shared" si="22"/>
        <v>6.3954929577464847</v>
      </c>
      <c r="II8" s="197">
        <f t="shared" si="23"/>
        <v>4.9097593007851215</v>
      </c>
      <c r="IJ8" s="197">
        <f t="shared" si="24"/>
        <v>-1.6292748097335163E-4</v>
      </c>
      <c r="IK8" s="202">
        <f>((IF8/HJ8)-1)*100</f>
        <v>2.2917645803959275</v>
      </c>
      <c r="IL8" s="200">
        <f t="shared" si="25"/>
        <v>648.8044397463002</v>
      </c>
      <c r="IM8" s="200">
        <f t="shared" si="26"/>
        <v>580.10993657505287</v>
      </c>
      <c r="IN8" s="192" t="s">
        <v>7232</v>
      </c>
      <c r="IO8" s="192" t="str">
        <f t="shared" si="27"/>
        <v>Variación de 0 a +-10%</v>
      </c>
      <c r="IP8" s="192" t="str">
        <f t="shared" si="27"/>
        <v>Variación de 0 a +-10%</v>
      </c>
      <c r="IQ8" s="193" t="str">
        <f t="shared" si="28"/>
        <v>Mediano</v>
      </c>
      <c r="IR8" s="193" t="str">
        <f t="shared" si="29"/>
        <v>Mediano</v>
      </c>
      <c r="IS8" s="192" t="s">
        <v>7482</v>
      </c>
      <c r="IT8" s="192" t="s">
        <v>2005</v>
      </c>
      <c r="IU8" s="192" t="s">
        <v>534</v>
      </c>
      <c r="IV8" s="192" t="s">
        <v>8</v>
      </c>
      <c r="IW8" s="192" t="s">
        <v>5576</v>
      </c>
      <c r="IX8" s="192" t="s">
        <v>249</v>
      </c>
      <c r="IY8" s="193" t="s">
        <v>207</v>
      </c>
      <c r="IZ8" s="199">
        <v>576875</v>
      </c>
      <c r="JA8" s="199">
        <v>49484</v>
      </c>
      <c r="JB8" s="203">
        <f>(JA8/IZ8)*100</f>
        <v>8.5779414951245947</v>
      </c>
      <c r="JC8" s="192" t="s">
        <v>7518</v>
      </c>
      <c r="JD8" s="192" t="str">
        <f t="shared" ref="JD8:JD71" si="37">IF(IY8="SI","Con Modificaciones &lt; 10%","Sin Modificaciones")</f>
        <v>Con Modificaciones &lt; 10%</v>
      </c>
      <c r="JE8" s="193" t="s">
        <v>207</v>
      </c>
      <c r="JF8" s="200">
        <v>1</v>
      </c>
      <c r="JG8" s="200">
        <v>562261</v>
      </c>
      <c r="JH8" s="200">
        <v>600018</v>
      </c>
      <c r="JI8" s="197">
        <f>((JH8/JG8)-1)*100</f>
        <v>6.7152087731498389</v>
      </c>
      <c r="JJ8" s="192" t="s">
        <v>7655</v>
      </c>
      <c r="JK8" s="192" t="str">
        <f t="shared" si="30"/>
        <v>Con Reevaluación</v>
      </c>
      <c r="JL8" s="196" t="s">
        <v>1286</v>
      </c>
      <c r="JM8" s="204">
        <v>1207955</v>
      </c>
      <c r="JN8" s="204">
        <v>1207955</v>
      </c>
      <c r="JO8" s="197">
        <f t="shared" si="35"/>
        <v>0</v>
      </c>
      <c r="JP8" s="205" t="str">
        <f t="shared" si="36"/>
        <v>Real = Recomendado</v>
      </c>
      <c r="JQ8" s="193" t="s">
        <v>1287</v>
      </c>
      <c r="JR8" s="202">
        <v>105318</v>
      </c>
      <c r="JS8" s="202">
        <v>105318</v>
      </c>
      <c r="JT8" s="202">
        <f t="shared" ref="JT8:JT68" si="38">((JS8/JR8)-1)*100</f>
        <v>0</v>
      </c>
      <c r="JU8" s="192" t="s">
        <v>7886</v>
      </c>
      <c r="JV8" s="192" t="str">
        <f>IF(JT8="","Sin Datos",IF(JT8=0,"Real = Recomendado",IF(JT8&gt;0,"Real &gt; Recomendado",IF(JT8&lt;0,"Real &lt; Recomendado","error"))))</f>
        <v>Real = Recomendado</v>
      </c>
      <c r="JW8" s="192" t="s">
        <v>7887</v>
      </c>
      <c r="JX8" s="192" t="s">
        <v>247</v>
      </c>
      <c r="JY8" s="192" t="s">
        <v>992</v>
      </c>
      <c r="JZ8" s="192" t="s">
        <v>5576</v>
      </c>
      <c r="KA8" s="192" t="s">
        <v>249</v>
      </c>
      <c r="KB8" s="1"/>
    </row>
    <row r="9" spans="1:288" ht="16.5" customHeight="1" x14ac:dyDescent="0.25">
      <c r="A9" s="192" t="s">
        <v>1358</v>
      </c>
      <c r="B9" s="192" t="s">
        <v>1359</v>
      </c>
      <c r="C9" s="193">
        <v>13</v>
      </c>
      <c r="D9" s="192" t="s">
        <v>510</v>
      </c>
      <c r="E9" s="192" t="s">
        <v>117</v>
      </c>
      <c r="F9" s="192" t="s">
        <v>1360</v>
      </c>
      <c r="G9" s="192" t="s">
        <v>512</v>
      </c>
      <c r="H9" s="192" t="s">
        <v>478</v>
      </c>
      <c r="I9" s="192" t="s">
        <v>478</v>
      </c>
      <c r="J9" s="192" t="s">
        <v>1941</v>
      </c>
      <c r="K9" s="192" t="s">
        <v>466</v>
      </c>
      <c r="L9" s="192" t="s">
        <v>114</v>
      </c>
      <c r="M9" s="192" t="s">
        <v>182</v>
      </c>
      <c r="N9" s="192" t="s">
        <v>531</v>
      </c>
      <c r="O9" s="192" t="s">
        <v>524</v>
      </c>
      <c r="P9" s="192" t="s">
        <v>103</v>
      </c>
      <c r="Q9" s="192" t="s">
        <v>120</v>
      </c>
      <c r="R9" s="192" t="s">
        <v>116</v>
      </c>
      <c r="S9" s="192" t="s">
        <v>2051</v>
      </c>
      <c r="T9" s="192" t="s">
        <v>2052</v>
      </c>
      <c r="U9" s="194">
        <v>31105</v>
      </c>
      <c r="V9" s="192" t="s">
        <v>323</v>
      </c>
      <c r="W9" s="192" t="s">
        <v>534</v>
      </c>
      <c r="X9" s="192" t="s">
        <v>534</v>
      </c>
      <c r="Y9" s="195"/>
      <c r="Z9" s="195"/>
      <c r="AA9" s="196"/>
      <c r="AB9" s="197"/>
      <c r="AC9" s="195">
        <v>3</v>
      </c>
      <c r="AD9" s="195">
        <v>3</v>
      </c>
      <c r="AE9" s="196" t="s">
        <v>2561</v>
      </c>
      <c r="AF9" s="197">
        <f>((AD9/AC9)-1)*100</f>
        <v>0</v>
      </c>
      <c r="AG9" s="195">
        <v>3</v>
      </c>
      <c r="AH9" s="195">
        <v>17</v>
      </c>
      <c r="AI9" s="196" t="s">
        <v>2855</v>
      </c>
      <c r="AJ9" s="197">
        <f>((AH9/AG9)-1)*100</f>
        <v>466.66666666666669</v>
      </c>
      <c r="AK9" s="195"/>
      <c r="AL9" s="195"/>
      <c r="AM9" s="196"/>
      <c r="AN9" s="197"/>
      <c r="AO9" s="195">
        <v>4</v>
      </c>
      <c r="AP9" s="195">
        <v>0</v>
      </c>
      <c r="AQ9" s="196" t="s">
        <v>2938</v>
      </c>
      <c r="AR9" s="197">
        <f>((AP9/AO9)-1)*100</f>
        <v>-100</v>
      </c>
      <c r="AS9" s="195">
        <v>8</v>
      </c>
      <c r="AT9" s="195">
        <v>11</v>
      </c>
      <c r="AU9" s="196" t="s">
        <v>3088</v>
      </c>
      <c r="AV9" s="197">
        <f t="shared" si="0"/>
        <v>37.5</v>
      </c>
      <c r="AW9" s="197" t="str">
        <f t="shared" si="1"/>
        <v>Variación de 30% al 50%</v>
      </c>
      <c r="AX9" s="198">
        <v>2</v>
      </c>
      <c r="AY9" s="198">
        <v>145</v>
      </c>
      <c r="AZ9" s="195"/>
      <c r="BA9" s="195"/>
      <c r="BB9" s="196"/>
      <c r="BC9" s="197"/>
      <c r="BD9" s="195">
        <v>3</v>
      </c>
      <c r="BE9" s="195">
        <v>8</v>
      </c>
      <c r="BF9" s="196" t="s">
        <v>3323</v>
      </c>
      <c r="BG9" s="197">
        <f>((BE9/BD9)-1)*100</f>
        <v>166.66666666666666</v>
      </c>
      <c r="BH9" s="195"/>
      <c r="BI9" s="195"/>
      <c r="BJ9" s="196"/>
      <c r="BK9" s="197"/>
      <c r="BL9" s="195">
        <v>10</v>
      </c>
      <c r="BM9" s="195">
        <v>10</v>
      </c>
      <c r="BN9" s="195">
        <v>17</v>
      </c>
      <c r="BO9" s="195">
        <v>17</v>
      </c>
      <c r="BP9" s="195">
        <v>0</v>
      </c>
      <c r="BQ9" s="196" t="s">
        <v>3088</v>
      </c>
      <c r="BR9" s="197">
        <f t="shared" si="2"/>
        <v>70</v>
      </c>
      <c r="BS9" s="197">
        <f t="shared" si="2"/>
        <v>70</v>
      </c>
      <c r="BT9" s="192" t="s">
        <v>3570</v>
      </c>
      <c r="BU9" s="192" t="str">
        <f t="shared" si="3"/>
        <v>Variación del 50% al 100%</v>
      </c>
      <c r="BV9" s="193" t="str">
        <f t="shared" si="4"/>
        <v>Dos Años</v>
      </c>
      <c r="BW9" s="192" t="s">
        <v>3817</v>
      </c>
      <c r="BX9" s="199">
        <v>402778</v>
      </c>
      <c r="BY9" s="199">
        <v>1006</v>
      </c>
      <c r="BZ9" s="199">
        <f t="shared" si="5"/>
        <v>403784</v>
      </c>
      <c r="CA9" s="199">
        <v>442558</v>
      </c>
      <c r="CB9" s="200">
        <f t="shared" si="6"/>
        <v>-38774</v>
      </c>
      <c r="CC9" s="192" t="s">
        <v>3896</v>
      </c>
      <c r="CD9" s="192" t="str">
        <f t="shared" si="7"/>
        <v>BIP &lt; SIGFE</v>
      </c>
      <c r="CE9" s="196" t="s">
        <v>678</v>
      </c>
      <c r="CF9" s="195">
        <v>354</v>
      </c>
      <c r="CG9" s="195">
        <v>313</v>
      </c>
      <c r="CH9" s="195">
        <f t="shared" si="8"/>
        <v>88.418079096045204</v>
      </c>
      <c r="CI9" s="196" t="s">
        <v>4128</v>
      </c>
      <c r="CJ9" s="196" t="s">
        <v>4129</v>
      </c>
      <c r="CK9" s="200" t="str">
        <f t="shared" si="31"/>
        <v>Real &lt; Recomendada</v>
      </c>
      <c r="CL9" s="192" t="s">
        <v>4579</v>
      </c>
      <c r="CM9" s="192" t="s">
        <v>1181</v>
      </c>
      <c r="CN9" s="192" t="s">
        <v>4580</v>
      </c>
      <c r="CO9" s="192" t="s">
        <v>918</v>
      </c>
      <c r="CP9" s="193" t="s">
        <v>207</v>
      </c>
      <c r="CQ9" s="192" t="s">
        <v>1090</v>
      </c>
      <c r="CR9" s="192" t="s">
        <v>5175</v>
      </c>
      <c r="CS9" s="192" t="s">
        <v>8</v>
      </c>
      <c r="CT9" s="192" t="str">
        <f t="shared" si="32"/>
        <v>En Operación</v>
      </c>
      <c r="CU9" s="192" t="s">
        <v>5401</v>
      </c>
      <c r="CV9" s="192" t="s">
        <v>1272</v>
      </c>
      <c r="CW9" s="192" t="s">
        <v>182</v>
      </c>
      <c r="CX9" s="192" t="s">
        <v>5577</v>
      </c>
      <c r="CY9" s="192" t="s">
        <v>982</v>
      </c>
      <c r="CZ9" s="192" t="s">
        <v>248</v>
      </c>
      <c r="DA9" s="192" t="s">
        <v>249</v>
      </c>
      <c r="DB9" s="193" t="s">
        <v>5763</v>
      </c>
      <c r="DC9" s="193" t="s">
        <v>5764</v>
      </c>
      <c r="DD9" s="200">
        <v>35</v>
      </c>
      <c r="DE9" s="193" t="s">
        <v>5872</v>
      </c>
      <c r="DF9" s="200">
        <v>75</v>
      </c>
      <c r="DG9" s="193" t="s">
        <v>1174</v>
      </c>
      <c r="DH9" s="200">
        <v>416</v>
      </c>
      <c r="DI9" s="193" t="s">
        <v>4777</v>
      </c>
      <c r="DJ9" s="275"/>
      <c r="DK9" s="193" t="s">
        <v>1075</v>
      </c>
      <c r="DL9" s="275"/>
      <c r="DM9" s="193" t="s">
        <v>3817</v>
      </c>
      <c r="DN9" s="200">
        <v>15</v>
      </c>
      <c r="DO9" s="193" t="s">
        <v>5930</v>
      </c>
      <c r="DP9" s="200">
        <v>77</v>
      </c>
      <c r="DQ9" s="200">
        <f t="shared" si="9"/>
        <v>519</v>
      </c>
      <c r="DR9" s="200">
        <f t="shared" si="10"/>
        <v>484</v>
      </c>
      <c r="DS9" s="193" t="s">
        <v>6027</v>
      </c>
      <c r="DT9" s="192" t="s">
        <v>6244</v>
      </c>
      <c r="DU9" s="193">
        <v>1</v>
      </c>
      <c r="DV9" s="193" t="s">
        <v>8</v>
      </c>
      <c r="DW9" s="193" t="s">
        <v>8</v>
      </c>
      <c r="DX9" s="193" t="s">
        <v>8</v>
      </c>
      <c r="DY9" s="193" t="s">
        <v>8</v>
      </c>
      <c r="DZ9" s="193" t="s">
        <v>8</v>
      </c>
      <c r="EA9" s="193" t="s">
        <v>8</v>
      </c>
      <c r="EB9" s="193" t="s">
        <v>207</v>
      </c>
      <c r="EC9" s="193" t="s">
        <v>6275</v>
      </c>
      <c r="ED9" s="193" t="s">
        <v>6276</v>
      </c>
      <c r="EE9" s="199">
        <v>0</v>
      </c>
      <c r="EF9" s="199">
        <v>8407</v>
      </c>
      <c r="EG9" s="199">
        <v>35287</v>
      </c>
      <c r="EH9" s="199">
        <v>0</v>
      </c>
      <c r="EI9" s="199">
        <v>1076</v>
      </c>
      <c r="EJ9" s="199">
        <v>295857</v>
      </c>
      <c r="EK9" s="199">
        <v>0</v>
      </c>
      <c r="EL9" s="199">
        <v>79035</v>
      </c>
      <c r="EM9" s="199">
        <v>0</v>
      </c>
      <c r="EN9" s="199">
        <v>0</v>
      </c>
      <c r="EO9" s="199">
        <f t="shared" si="11"/>
        <v>419662</v>
      </c>
      <c r="EP9" s="199">
        <v>0</v>
      </c>
      <c r="EQ9" s="199">
        <v>8532</v>
      </c>
      <c r="ER9" s="199">
        <v>35811</v>
      </c>
      <c r="ES9" s="199">
        <v>0</v>
      </c>
      <c r="ET9" s="199">
        <v>1092</v>
      </c>
      <c r="EU9" s="199">
        <v>300254</v>
      </c>
      <c r="EV9" s="199">
        <v>0</v>
      </c>
      <c r="EW9" s="199">
        <v>80209</v>
      </c>
      <c r="EX9" s="199">
        <v>0</v>
      </c>
      <c r="EY9" s="199">
        <v>0</v>
      </c>
      <c r="EZ9" s="199">
        <f t="shared" si="12"/>
        <v>425898</v>
      </c>
      <c r="FA9" s="192" t="s">
        <v>2855</v>
      </c>
      <c r="FB9" s="199">
        <v>0</v>
      </c>
      <c r="FC9" s="199">
        <v>7460</v>
      </c>
      <c r="FD9" s="199">
        <v>25586</v>
      </c>
      <c r="FE9" s="199">
        <v>0</v>
      </c>
      <c r="FF9" s="199">
        <v>1006</v>
      </c>
      <c r="FG9" s="199">
        <v>408503</v>
      </c>
      <c r="FH9" s="199">
        <v>0</v>
      </c>
      <c r="FI9" s="199">
        <v>66105</v>
      </c>
      <c r="FJ9" s="199">
        <v>0</v>
      </c>
      <c r="FK9" s="199">
        <v>0</v>
      </c>
      <c r="FL9" s="199">
        <f t="shared" si="13"/>
        <v>508660</v>
      </c>
      <c r="FM9" s="192" t="s">
        <v>6685</v>
      </c>
      <c r="FN9" s="199">
        <v>0</v>
      </c>
      <c r="FO9" s="199">
        <v>7461</v>
      </c>
      <c r="FP9" s="199">
        <v>25587</v>
      </c>
      <c r="FQ9" s="199">
        <v>0</v>
      </c>
      <c r="FR9" s="199">
        <v>1006</v>
      </c>
      <c r="FS9" s="199">
        <v>408504</v>
      </c>
      <c r="FT9" s="199">
        <v>0</v>
      </c>
      <c r="FU9" s="199">
        <v>66105</v>
      </c>
      <c r="FV9" s="199">
        <v>0</v>
      </c>
      <c r="FW9" s="199">
        <v>0</v>
      </c>
      <c r="FX9" s="199">
        <f t="shared" si="14"/>
        <v>508663</v>
      </c>
      <c r="FY9" s="192" t="s">
        <v>6884</v>
      </c>
      <c r="FZ9" s="200">
        <f t="shared" si="15"/>
        <v>66105</v>
      </c>
      <c r="GA9" s="193" t="str">
        <f t="shared" si="33"/>
        <v>BIP &gt; SIGFE</v>
      </c>
      <c r="GB9" s="199">
        <v>0</v>
      </c>
      <c r="GC9" s="199">
        <v>7461</v>
      </c>
      <c r="GD9" s="199">
        <v>25587</v>
      </c>
      <c r="GE9" s="199">
        <v>0</v>
      </c>
      <c r="GF9" s="199">
        <v>1006</v>
      </c>
      <c r="GG9" s="199">
        <v>408504</v>
      </c>
      <c r="GH9" s="199">
        <v>0</v>
      </c>
      <c r="GI9" s="199">
        <v>0</v>
      </c>
      <c r="GJ9" s="199">
        <v>0</v>
      </c>
      <c r="GK9" s="199">
        <v>0</v>
      </c>
      <c r="GL9" s="199">
        <f t="shared" si="16"/>
        <v>442558</v>
      </c>
      <c r="GM9" s="199">
        <v>0</v>
      </c>
      <c r="GN9" s="199">
        <v>8011</v>
      </c>
      <c r="GO9" s="199">
        <v>27435</v>
      </c>
      <c r="GP9" s="199">
        <v>0</v>
      </c>
      <c r="GQ9" s="199">
        <v>1084</v>
      </c>
      <c r="GR9" s="199">
        <v>437573</v>
      </c>
      <c r="GS9" s="199">
        <v>0</v>
      </c>
      <c r="GT9" s="199">
        <v>0</v>
      </c>
      <c r="GU9" s="199">
        <v>0</v>
      </c>
      <c r="GV9" s="199">
        <v>0</v>
      </c>
      <c r="GW9" s="199">
        <f t="shared" si="17"/>
        <v>474103</v>
      </c>
      <c r="GX9" s="199" t="s">
        <v>8</v>
      </c>
      <c r="GY9" s="199">
        <v>0</v>
      </c>
      <c r="GZ9" s="199">
        <v>10344</v>
      </c>
      <c r="HA9" s="199">
        <v>43418</v>
      </c>
      <c r="HB9" s="199">
        <v>0</v>
      </c>
      <c r="HC9" s="199">
        <v>1324</v>
      </c>
      <c r="HD9" s="199">
        <v>364031</v>
      </c>
      <c r="HE9" s="199">
        <v>0</v>
      </c>
      <c r="HF9" s="199">
        <v>97246</v>
      </c>
      <c r="HG9" s="199">
        <v>0</v>
      </c>
      <c r="HH9" s="199">
        <v>0</v>
      </c>
      <c r="HI9" s="199">
        <f t="shared" si="18"/>
        <v>516363</v>
      </c>
      <c r="HJ9" s="199">
        <v>605796</v>
      </c>
      <c r="HK9" s="199">
        <v>0</v>
      </c>
      <c r="HL9" s="199">
        <v>8009</v>
      </c>
      <c r="HM9" s="199">
        <v>27306</v>
      </c>
      <c r="HN9" s="199">
        <v>0</v>
      </c>
      <c r="HO9" s="199">
        <v>1084</v>
      </c>
      <c r="HP9" s="199">
        <v>440280</v>
      </c>
      <c r="HQ9" s="199">
        <v>0</v>
      </c>
      <c r="HR9" s="199">
        <v>71247</v>
      </c>
      <c r="HS9" s="199">
        <v>0</v>
      </c>
      <c r="HT9" s="199">
        <v>0</v>
      </c>
      <c r="HU9" s="199">
        <f t="shared" si="19"/>
        <v>547926</v>
      </c>
      <c r="HV9" s="199">
        <v>0</v>
      </c>
      <c r="HW9" s="199">
        <v>8010</v>
      </c>
      <c r="HX9" s="199">
        <v>27306</v>
      </c>
      <c r="HY9" s="199">
        <v>0</v>
      </c>
      <c r="HZ9" s="199">
        <v>1084</v>
      </c>
      <c r="IA9" s="199">
        <v>437572</v>
      </c>
      <c r="IB9" s="199">
        <v>0</v>
      </c>
      <c r="IC9" s="199">
        <v>71247</v>
      </c>
      <c r="ID9" s="199">
        <v>0</v>
      </c>
      <c r="IE9" s="199">
        <v>0</v>
      </c>
      <c r="IF9" s="199">
        <f t="shared" si="20"/>
        <v>545219</v>
      </c>
      <c r="IG9" s="197">
        <f t="shared" si="21"/>
        <v>6.1125603499863512</v>
      </c>
      <c r="IH9" s="197">
        <f t="shared" si="22"/>
        <v>5.5883167461650007</v>
      </c>
      <c r="II9" s="197">
        <f t="shared" si="23"/>
        <v>20.201850941265988</v>
      </c>
      <c r="IJ9" s="197">
        <f t="shared" si="24"/>
        <v>-0.49404481627081109</v>
      </c>
      <c r="IK9" s="202">
        <f>((IF9/HJ9)-1)*100</f>
        <v>-9.9995708126167866</v>
      </c>
      <c r="IL9" s="200">
        <f t="shared" si="25"/>
        <v>1741.9137380191694</v>
      </c>
      <c r="IM9" s="200">
        <f t="shared" si="26"/>
        <v>1397.9936102236422</v>
      </c>
      <c r="IN9" s="192" t="s">
        <v>7233</v>
      </c>
      <c r="IO9" s="192" t="str">
        <f t="shared" si="27"/>
        <v>Variación de 0 a +-10%</v>
      </c>
      <c r="IP9" s="192" t="str">
        <f t="shared" si="27"/>
        <v>Variación Mayor a 20%</v>
      </c>
      <c r="IQ9" s="193" t="str">
        <f t="shared" si="28"/>
        <v>Mediano</v>
      </c>
      <c r="IR9" s="193" t="str">
        <f t="shared" si="29"/>
        <v>Mediano</v>
      </c>
      <c r="IS9" s="192" t="s">
        <v>1272</v>
      </c>
      <c r="IT9" s="192" t="s">
        <v>182</v>
      </c>
      <c r="IU9" s="192" t="s">
        <v>5577</v>
      </c>
      <c r="IV9" s="192" t="s">
        <v>982</v>
      </c>
      <c r="IW9" s="192" t="s">
        <v>248</v>
      </c>
      <c r="IX9" s="192" t="s">
        <v>249</v>
      </c>
      <c r="IY9" s="193" t="s">
        <v>207</v>
      </c>
      <c r="IZ9" s="199">
        <v>516363</v>
      </c>
      <c r="JA9" s="199">
        <v>93454</v>
      </c>
      <c r="JB9" s="203">
        <f t="shared" si="34"/>
        <v>18.098508219992524</v>
      </c>
      <c r="JC9" s="192" t="s">
        <v>7519</v>
      </c>
      <c r="JD9" s="192" t="str">
        <f t="shared" si="37"/>
        <v>Con Modificaciones &lt; 10%</v>
      </c>
      <c r="JE9" s="193" t="s">
        <v>207</v>
      </c>
      <c r="JF9" s="200">
        <v>1</v>
      </c>
      <c r="JG9" s="200">
        <v>380934</v>
      </c>
      <c r="JH9" s="200">
        <v>605796</v>
      </c>
      <c r="JI9" s="197">
        <f t="shared" ref="JI9" si="39">((JH9/JG9)-1)*100</f>
        <v>59.029123155192245</v>
      </c>
      <c r="JJ9" s="192" t="s">
        <v>7656</v>
      </c>
      <c r="JK9" s="192" t="str">
        <f>IF(JE9="SI","Con Reevaluación","Sin Reevaluación")</f>
        <v>Con Reevaluación</v>
      </c>
      <c r="JL9" s="196" t="s">
        <v>1286</v>
      </c>
      <c r="JM9" s="204">
        <v>1329844</v>
      </c>
      <c r="JN9" s="204">
        <v>1196262</v>
      </c>
      <c r="JO9" s="197">
        <f t="shared" si="35"/>
        <v>-10.044937601703662</v>
      </c>
      <c r="JP9" s="205" t="str">
        <f t="shared" si="36"/>
        <v>Real &lt; Recomendado</v>
      </c>
      <c r="JQ9" s="193" t="s">
        <v>1287</v>
      </c>
      <c r="JR9" s="202">
        <v>115945</v>
      </c>
      <c r="JS9" s="202">
        <v>104296</v>
      </c>
      <c r="JT9" s="202">
        <f t="shared" si="38"/>
        <v>-10.047005045495705</v>
      </c>
      <c r="JU9" s="192" t="s">
        <v>7888</v>
      </c>
      <c r="JV9" s="192" t="str">
        <f t="shared" ref="JV9" si="40">IF(JT9="","Sin Datos",IF(JT9=0,"Real = Recomendado",IF(JT9&gt;0,"Real &gt; Recomendado",IF(JT9&lt;0,"Real &lt; Recomendado","error"))))</f>
        <v>Real &lt; Recomendado</v>
      </c>
      <c r="JW9" s="192" t="s">
        <v>7889</v>
      </c>
      <c r="JX9" s="192" t="s">
        <v>5577</v>
      </c>
      <c r="JY9" s="192" t="s">
        <v>982</v>
      </c>
      <c r="JZ9" s="192" t="s">
        <v>248</v>
      </c>
      <c r="KA9" s="192" t="s">
        <v>249</v>
      </c>
      <c r="KB9" s="1"/>
    </row>
    <row r="10" spans="1:288" ht="15" customHeight="1" x14ac:dyDescent="0.25">
      <c r="A10" s="192" t="s">
        <v>1361</v>
      </c>
      <c r="B10" s="192" t="s">
        <v>1362</v>
      </c>
      <c r="C10" s="193">
        <v>3</v>
      </c>
      <c r="D10" s="192" t="s">
        <v>448</v>
      </c>
      <c r="E10" s="192" t="s">
        <v>143</v>
      </c>
      <c r="F10" s="192" t="s">
        <v>474</v>
      </c>
      <c r="G10" s="192" t="s">
        <v>473</v>
      </c>
      <c r="H10" s="192" t="s">
        <v>470</v>
      </c>
      <c r="I10" s="192" t="s">
        <v>119</v>
      </c>
      <c r="J10" s="192" t="s">
        <v>1942</v>
      </c>
      <c r="K10" s="192" t="s">
        <v>466</v>
      </c>
      <c r="L10" s="192" t="s">
        <v>114</v>
      </c>
      <c r="M10" s="192" t="s">
        <v>2006</v>
      </c>
      <c r="N10" s="192" t="s">
        <v>526</v>
      </c>
      <c r="O10" s="192" t="s">
        <v>524</v>
      </c>
      <c r="P10" s="192" t="s">
        <v>103</v>
      </c>
      <c r="Q10" s="192" t="s">
        <v>120</v>
      </c>
      <c r="R10" s="192" t="s">
        <v>116</v>
      </c>
      <c r="S10" s="192" t="s">
        <v>2053</v>
      </c>
      <c r="T10" s="192" t="s">
        <v>2054</v>
      </c>
      <c r="U10" s="194">
        <v>52099</v>
      </c>
      <c r="V10" s="192" t="s">
        <v>167</v>
      </c>
      <c r="W10" s="192" t="s">
        <v>534</v>
      </c>
      <c r="X10" s="192" t="s">
        <v>534</v>
      </c>
      <c r="Y10" s="195"/>
      <c r="Z10" s="195"/>
      <c r="AA10" s="196"/>
      <c r="AB10" s="197"/>
      <c r="AC10" s="195"/>
      <c r="AD10" s="195"/>
      <c r="AE10" s="196"/>
      <c r="AF10" s="197"/>
      <c r="AG10" s="195"/>
      <c r="AH10" s="195"/>
      <c r="AI10" s="196" t="s">
        <v>8</v>
      </c>
      <c r="AJ10" s="197"/>
      <c r="AK10" s="195"/>
      <c r="AL10" s="195"/>
      <c r="AM10" s="196"/>
      <c r="AN10" s="197"/>
      <c r="AO10" s="195">
        <v>1</v>
      </c>
      <c r="AP10" s="195">
        <v>2</v>
      </c>
      <c r="AQ10" s="196" t="s">
        <v>2939</v>
      </c>
      <c r="AR10" s="197">
        <f>((AP10/AO10)-1)*100</f>
        <v>100</v>
      </c>
      <c r="AS10" s="195">
        <v>10</v>
      </c>
      <c r="AT10" s="195">
        <v>25</v>
      </c>
      <c r="AU10" s="196" t="s">
        <v>3089</v>
      </c>
      <c r="AV10" s="197">
        <f t="shared" si="0"/>
        <v>150</v>
      </c>
      <c r="AW10" s="197" t="str">
        <f t="shared" si="1"/>
        <v>Variación &gt; al 100%</v>
      </c>
      <c r="AX10" s="198">
        <v>1</v>
      </c>
      <c r="AY10" s="198">
        <v>42</v>
      </c>
      <c r="AZ10" s="195"/>
      <c r="BA10" s="195"/>
      <c r="BB10" s="196"/>
      <c r="BC10" s="197"/>
      <c r="BD10" s="195"/>
      <c r="BE10" s="195"/>
      <c r="BF10" s="196"/>
      <c r="BG10" s="197"/>
      <c r="BH10" s="195"/>
      <c r="BI10" s="195"/>
      <c r="BJ10" s="196"/>
      <c r="BK10" s="197"/>
      <c r="BL10" s="195">
        <v>11</v>
      </c>
      <c r="BM10" s="195">
        <v>11</v>
      </c>
      <c r="BN10" s="195">
        <v>27</v>
      </c>
      <c r="BO10" s="195">
        <v>42</v>
      </c>
      <c r="BP10" s="195">
        <v>15</v>
      </c>
      <c r="BQ10" s="196" t="s">
        <v>3361</v>
      </c>
      <c r="BR10" s="197">
        <f t="shared" si="2"/>
        <v>145.45454545454547</v>
      </c>
      <c r="BS10" s="197">
        <f t="shared" si="2"/>
        <v>281.81818181818181</v>
      </c>
      <c r="BT10" s="192" t="s">
        <v>3571</v>
      </c>
      <c r="BU10" s="192" t="str">
        <f t="shared" si="3"/>
        <v>Variación &gt; al 100%</v>
      </c>
      <c r="BV10" s="193" t="str">
        <f t="shared" si="4"/>
        <v>Mayor a 3 años</v>
      </c>
      <c r="BW10" s="192" t="s">
        <v>674</v>
      </c>
      <c r="BX10" s="199">
        <v>1591633</v>
      </c>
      <c r="BY10" s="199">
        <v>517</v>
      </c>
      <c r="BZ10" s="199">
        <f t="shared" si="5"/>
        <v>1592150</v>
      </c>
      <c r="CA10" s="199">
        <v>1592149</v>
      </c>
      <c r="CB10" s="200">
        <f t="shared" si="6"/>
        <v>1</v>
      </c>
      <c r="CC10" s="192" t="s">
        <v>3897</v>
      </c>
      <c r="CD10" s="192" t="str">
        <f t="shared" si="7"/>
        <v>BIP = SIGFE</v>
      </c>
      <c r="CE10" s="196" t="s">
        <v>678</v>
      </c>
      <c r="CF10" s="195">
        <v>9539</v>
      </c>
      <c r="CG10" s="195">
        <v>9539</v>
      </c>
      <c r="CH10" s="195">
        <f t="shared" si="8"/>
        <v>100</v>
      </c>
      <c r="CI10" s="196" t="s">
        <v>4130</v>
      </c>
      <c r="CJ10" s="196" t="s">
        <v>4131</v>
      </c>
      <c r="CK10" s="200" t="str">
        <f t="shared" si="31"/>
        <v>Real = Recomendada</v>
      </c>
      <c r="CL10" s="192" t="s">
        <v>4581</v>
      </c>
      <c r="CM10" s="192" t="s">
        <v>4582</v>
      </c>
      <c r="CN10" s="192" t="s">
        <v>4583</v>
      </c>
      <c r="CO10" s="192" t="s">
        <v>4584</v>
      </c>
      <c r="CP10" s="193" t="s">
        <v>207</v>
      </c>
      <c r="CQ10" s="192" t="s">
        <v>730</v>
      </c>
      <c r="CR10" s="192" t="s">
        <v>5176</v>
      </c>
      <c r="CS10" s="192" t="s">
        <v>8</v>
      </c>
      <c r="CT10" s="192" t="str">
        <f t="shared" si="32"/>
        <v>En Operación</v>
      </c>
      <c r="CU10" s="192" t="s">
        <v>5402</v>
      </c>
      <c r="CV10" s="192" t="s">
        <v>5578</v>
      </c>
      <c r="CW10" s="192" t="s">
        <v>2006</v>
      </c>
      <c r="CX10" s="192" t="s">
        <v>534</v>
      </c>
      <c r="CY10" s="192" t="s">
        <v>8</v>
      </c>
      <c r="CZ10" s="192" t="s">
        <v>248</v>
      </c>
      <c r="DA10" s="192" t="s">
        <v>249</v>
      </c>
      <c r="DB10" s="193" t="s">
        <v>5765</v>
      </c>
      <c r="DC10" s="193" t="s">
        <v>1095</v>
      </c>
      <c r="DD10" s="200">
        <v>245</v>
      </c>
      <c r="DE10" s="193" t="s">
        <v>1148</v>
      </c>
      <c r="DF10" s="200">
        <v>203</v>
      </c>
      <c r="DG10" s="193" t="s">
        <v>5929</v>
      </c>
      <c r="DH10" s="200">
        <v>6</v>
      </c>
      <c r="DI10" s="193" t="s">
        <v>1112</v>
      </c>
      <c r="DJ10" s="200">
        <v>475</v>
      </c>
      <c r="DK10" s="193" t="s">
        <v>1112</v>
      </c>
      <c r="DL10" s="200">
        <f>+DK10-DG10</f>
        <v>475</v>
      </c>
      <c r="DM10" s="193" t="s">
        <v>674</v>
      </c>
      <c r="DN10" s="200">
        <v>9</v>
      </c>
      <c r="DO10" s="193" t="s">
        <v>580</v>
      </c>
      <c r="DP10" s="200">
        <v>7</v>
      </c>
      <c r="DQ10" s="200">
        <f t="shared" si="9"/>
        <v>945</v>
      </c>
      <c r="DR10" s="200">
        <f t="shared" si="10"/>
        <v>700</v>
      </c>
      <c r="DS10" s="193" t="s">
        <v>6028</v>
      </c>
      <c r="DT10" s="192" t="s">
        <v>6243</v>
      </c>
      <c r="DU10" s="193">
        <v>2</v>
      </c>
      <c r="DV10" s="193" t="s">
        <v>8</v>
      </c>
      <c r="DW10" s="193" t="s">
        <v>8</v>
      </c>
      <c r="DX10" s="193" t="s">
        <v>8</v>
      </c>
      <c r="DY10" s="193" t="s">
        <v>8</v>
      </c>
      <c r="DZ10" s="193" t="s">
        <v>207</v>
      </c>
      <c r="EA10" s="193" t="s">
        <v>6269</v>
      </c>
      <c r="EB10" s="193" t="s">
        <v>207</v>
      </c>
      <c r="EC10" s="193" t="s">
        <v>6269</v>
      </c>
      <c r="ED10" s="193" t="s">
        <v>6277</v>
      </c>
      <c r="EE10" s="199">
        <v>0</v>
      </c>
      <c r="EF10" s="199">
        <v>0</v>
      </c>
      <c r="EG10" s="199">
        <v>0</v>
      </c>
      <c r="EH10" s="199">
        <v>0</v>
      </c>
      <c r="EI10" s="199">
        <v>500</v>
      </c>
      <c r="EJ10" s="199">
        <v>1482749</v>
      </c>
      <c r="EK10" s="199">
        <v>0</v>
      </c>
      <c r="EL10" s="199">
        <v>0</v>
      </c>
      <c r="EM10" s="199">
        <v>0</v>
      </c>
      <c r="EN10" s="199">
        <v>0</v>
      </c>
      <c r="EO10" s="199">
        <f t="shared" si="11"/>
        <v>1483249</v>
      </c>
      <c r="EP10" s="199">
        <v>0</v>
      </c>
      <c r="EQ10" s="199">
        <v>0</v>
      </c>
      <c r="ER10" s="199">
        <v>0</v>
      </c>
      <c r="ES10" s="199">
        <v>0</v>
      </c>
      <c r="ET10" s="199">
        <v>507</v>
      </c>
      <c r="EU10" s="199">
        <v>1504781</v>
      </c>
      <c r="EV10" s="199">
        <v>0</v>
      </c>
      <c r="EW10" s="199">
        <v>0</v>
      </c>
      <c r="EX10" s="199">
        <v>0</v>
      </c>
      <c r="EY10" s="199">
        <v>0</v>
      </c>
      <c r="EZ10" s="199">
        <f t="shared" si="12"/>
        <v>1505288</v>
      </c>
      <c r="FA10" s="192" t="s">
        <v>6526</v>
      </c>
      <c r="FB10" s="199">
        <v>0</v>
      </c>
      <c r="FC10" s="199">
        <v>0</v>
      </c>
      <c r="FD10" s="199">
        <v>0</v>
      </c>
      <c r="FE10" s="199">
        <v>0</v>
      </c>
      <c r="FF10" s="199">
        <v>517</v>
      </c>
      <c r="FG10" s="199">
        <v>1591633</v>
      </c>
      <c r="FH10" s="199">
        <v>0</v>
      </c>
      <c r="FI10" s="199">
        <v>0</v>
      </c>
      <c r="FJ10" s="199">
        <v>0</v>
      </c>
      <c r="FK10" s="199">
        <v>0</v>
      </c>
      <c r="FL10" s="199">
        <f t="shared" si="13"/>
        <v>1592150</v>
      </c>
      <c r="FM10" s="192" t="s">
        <v>6686</v>
      </c>
      <c r="FN10" s="199">
        <v>0</v>
      </c>
      <c r="FO10" s="199">
        <v>0</v>
      </c>
      <c r="FP10" s="199">
        <v>0</v>
      </c>
      <c r="FQ10" s="199">
        <v>0</v>
      </c>
      <c r="FR10" s="199">
        <v>517</v>
      </c>
      <c r="FS10" s="199">
        <v>1591633</v>
      </c>
      <c r="FT10" s="199">
        <v>0</v>
      </c>
      <c r="FU10" s="199">
        <v>0</v>
      </c>
      <c r="FV10" s="199">
        <v>0</v>
      </c>
      <c r="FW10" s="199">
        <v>0</v>
      </c>
      <c r="FX10" s="199">
        <f t="shared" si="14"/>
        <v>1592150</v>
      </c>
      <c r="FY10" s="192" t="s">
        <v>6885</v>
      </c>
      <c r="FZ10" s="200">
        <f t="shared" si="15"/>
        <v>1</v>
      </c>
      <c r="GA10" s="193" t="str">
        <f t="shared" si="33"/>
        <v>BIP = SIGFE</v>
      </c>
      <c r="GB10" s="199">
        <v>0</v>
      </c>
      <c r="GC10" s="199">
        <v>0</v>
      </c>
      <c r="GD10" s="199">
        <v>0</v>
      </c>
      <c r="GE10" s="199">
        <v>0</v>
      </c>
      <c r="GF10" s="199">
        <v>517</v>
      </c>
      <c r="GG10" s="199">
        <v>1591632</v>
      </c>
      <c r="GH10" s="199">
        <v>0</v>
      </c>
      <c r="GI10" s="199">
        <v>0</v>
      </c>
      <c r="GJ10" s="199">
        <v>0</v>
      </c>
      <c r="GK10" s="199">
        <v>0</v>
      </c>
      <c r="GL10" s="199">
        <f t="shared" si="16"/>
        <v>1592149</v>
      </c>
      <c r="GM10" s="199">
        <v>0</v>
      </c>
      <c r="GN10" s="199">
        <v>0</v>
      </c>
      <c r="GO10" s="199">
        <v>0</v>
      </c>
      <c r="GP10" s="199">
        <v>0</v>
      </c>
      <c r="GQ10" s="199">
        <v>582</v>
      </c>
      <c r="GR10" s="199">
        <v>1636389</v>
      </c>
      <c r="GS10" s="199">
        <v>0</v>
      </c>
      <c r="GT10" s="199">
        <v>0</v>
      </c>
      <c r="GU10" s="199">
        <v>0</v>
      </c>
      <c r="GV10" s="199">
        <v>0</v>
      </c>
      <c r="GW10" s="199">
        <f t="shared" si="17"/>
        <v>1636971</v>
      </c>
      <c r="GX10" s="199" t="s">
        <v>7073</v>
      </c>
      <c r="GY10" s="199">
        <v>0</v>
      </c>
      <c r="GZ10" s="199">
        <v>0</v>
      </c>
      <c r="HA10" s="199">
        <v>0</v>
      </c>
      <c r="HB10" s="199">
        <v>0</v>
      </c>
      <c r="HC10" s="199">
        <v>615</v>
      </c>
      <c r="HD10" s="199">
        <v>1824414</v>
      </c>
      <c r="HE10" s="199">
        <v>0</v>
      </c>
      <c r="HF10" s="199">
        <v>0</v>
      </c>
      <c r="HG10" s="199">
        <v>0</v>
      </c>
      <c r="HH10" s="199">
        <v>0</v>
      </c>
      <c r="HI10" s="199">
        <f t="shared" si="18"/>
        <v>1825029</v>
      </c>
      <c r="HJ10" s="199">
        <v>0</v>
      </c>
      <c r="HK10" s="199">
        <v>0</v>
      </c>
      <c r="HL10" s="199">
        <v>0</v>
      </c>
      <c r="HM10" s="199">
        <v>0</v>
      </c>
      <c r="HN10" s="199">
        <v>0</v>
      </c>
      <c r="HO10" s="199">
        <v>582</v>
      </c>
      <c r="HP10" s="199">
        <v>1683351</v>
      </c>
      <c r="HQ10" s="199">
        <v>0</v>
      </c>
      <c r="HR10" s="199">
        <v>0</v>
      </c>
      <c r="HS10" s="199">
        <v>0</v>
      </c>
      <c r="HT10" s="199">
        <v>0</v>
      </c>
      <c r="HU10" s="199">
        <f t="shared" si="19"/>
        <v>1683933</v>
      </c>
      <c r="HV10" s="199">
        <v>0</v>
      </c>
      <c r="HW10" s="199">
        <v>0</v>
      </c>
      <c r="HX10" s="199">
        <v>0</v>
      </c>
      <c r="HY10" s="199">
        <v>0</v>
      </c>
      <c r="HZ10" s="199">
        <v>582</v>
      </c>
      <c r="IA10" s="199">
        <v>1636391</v>
      </c>
      <c r="IB10" s="199">
        <v>0</v>
      </c>
      <c r="IC10" s="199">
        <v>0</v>
      </c>
      <c r="ID10" s="199">
        <v>0</v>
      </c>
      <c r="IE10" s="199">
        <v>0</v>
      </c>
      <c r="IF10" s="199">
        <f t="shared" si="20"/>
        <v>1636973</v>
      </c>
      <c r="IG10" s="197">
        <f t="shared" si="21"/>
        <v>-7.7311648198467031</v>
      </c>
      <c r="IH10" s="197">
        <f t="shared" si="22"/>
        <v>-10.304274617006081</v>
      </c>
      <c r="II10" s="197">
        <f t="shared" si="23"/>
        <v>-10.305939331752556</v>
      </c>
      <c r="IJ10" s="197">
        <f t="shared" si="24"/>
        <v>-2.788709527041755</v>
      </c>
      <c r="IK10" s="202"/>
      <c r="IL10" s="200">
        <f t="shared" si="25"/>
        <v>171.60844952301079</v>
      </c>
      <c r="IM10" s="200">
        <f t="shared" si="26"/>
        <v>171.54743683824302</v>
      </c>
      <c r="IN10" s="192" t="s">
        <v>7234</v>
      </c>
      <c r="IO10" s="192" t="str">
        <f t="shared" si="27"/>
        <v>Variación entre el -10% al -20%</v>
      </c>
      <c r="IP10" s="192" t="str">
        <f t="shared" si="27"/>
        <v>Variación entre el -10% al -20%</v>
      </c>
      <c r="IQ10" s="193" t="str">
        <f t="shared" si="28"/>
        <v>Grande</v>
      </c>
      <c r="IR10" s="193" t="str">
        <f t="shared" si="29"/>
        <v>Grande</v>
      </c>
      <c r="IS10" s="192" t="s">
        <v>229</v>
      </c>
      <c r="IT10" s="192" t="s">
        <v>2006</v>
      </c>
      <c r="IU10" s="192" t="s">
        <v>534</v>
      </c>
      <c r="IV10" s="192" t="s">
        <v>8</v>
      </c>
      <c r="IW10" s="192" t="s">
        <v>248</v>
      </c>
      <c r="IX10" s="192" t="s">
        <v>249</v>
      </c>
      <c r="IY10" s="193" t="s">
        <v>207</v>
      </c>
      <c r="IZ10" s="199">
        <v>1825025</v>
      </c>
      <c r="JA10" s="199">
        <v>142689</v>
      </c>
      <c r="JB10" s="203">
        <f t="shared" si="34"/>
        <v>7.818468240161093</v>
      </c>
      <c r="JC10" s="192" t="s">
        <v>7520</v>
      </c>
      <c r="JD10" s="192" t="str">
        <f t="shared" si="37"/>
        <v>Con Modificaciones &lt; 10%</v>
      </c>
      <c r="JE10" s="193" t="s">
        <v>208</v>
      </c>
      <c r="JF10" s="200"/>
      <c r="JG10" s="200"/>
      <c r="JH10" s="200"/>
      <c r="JI10" s="197"/>
      <c r="JJ10" s="192" t="s">
        <v>7657</v>
      </c>
      <c r="JK10" s="192" t="str">
        <f t="shared" si="30"/>
        <v>Sin Reevaluación</v>
      </c>
      <c r="JL10" s="196" t="s">
        <v>1287</v>
      </c>
      <c r="JM10" s="204">
        <v>109684</v>
      </c>
      <c r="JN10" s="204">
        <v>109684</v>
      </c>
      <c r="JO10" s="197">
        <f t="shared" si="35"/>
        <v>0</v>
      </c>
      <c r="JP10" s="205" t="str">
        <f t="shared" si="36"/>
        <v>Real = Recomendado</v>
      </c>
      <c r="JQ10" s="193" t="s">
        <v>8</v>
      </c>
      <c r="JR10" s="202"/>
      <c r="JS10" s="202"/>
      <c r="JT10" s="202"/>
      <c r="JU10" s="192" t="s">
        <v>7890</v>
      </c>
      <c r="JV10" s="206"/>
      <c r="JW10" s="192" t="s">
        <v>7891</v>
      </c>
      <c r="JX10" s="192" t="s">
        <v>230</v>
      </c>
      <c r="JY10" s="192" t="s">
        <v>925</v>
      </c>
      <c r="JZ10" s="192" t="s">
        <v>248</v>
      </c>
      <c r="KA10" s="192" t="s">
        <v>249</v>
      </c>
      <c r="KB10" s="1"/>
    </row>
    <row r="11" spans="1:288" ht="15" customHeight="1" x14ac:dyDescent="0.25">
      <c r="A11" s="192" t="s">
        <v>1363</v>
      </c>
      <c r="B11" s="192" t="s">
        <v>1364</v>
      </c>
      <c r="C11" s="193">
        <v>13</v>
      </c>
      <c r="D11" s="192" t="s">
        <v>510</v>
      </c>
      <c r="E11" s="192" t="s">
        <v>117</v>
      </c>
      <c r="F11" s="192" t="s">
        <v>1365</v>
      </c>
      <c r="G11" s="192" t="s">
        <v>512</v>
      </c>
      <c r="H11" s="192" t="s">
        <v>472</v>
      </c>
      <c r="I11" s="192" t="s">
        <v>401</v>
      </c>
      <c r="J11" s="192" t="s">
        <v>1943</v>
      </c>
      <c r="K11" s="192" t="s">
        <v>466</v>
      </c>
      <c r="L11" s="192" t="s">
        <v>114</v>
      </c>
      <c r="M11" s="192" t="s">
        <v>178</v>
      </c>
      <c r="N11" s="192" t="s">
        <v>529</v>
      </c>
      <c r="O11" s="192" t="s">
        <v>524</v>
      </c>
      <c r="P11" s="192" t="s">
        <v>103</v>
      </c>
      <c r="Q11" s="192" t="s">
        <v>120</v>
      </c>
      <c r="R11" s="192" t="s">
        <v>116</v>
      </c>
      <c r="S11" s="192" t="s">
        <v>2055</v>
      </c>
      <c r="T11" s="192" t="s">
        <v>2056</v>
      </c>
      <c r="U11" s="194">
        <v>44</v>
      </c>
      <c r="V11" s="192" t="s">
        <v>534</v>
      </c>
      <c r="W11" s="192" t="s">
        <v>534</v>
      </c>
      <c r="X11" s="192" t="s">
        <v>534</v>
      </c>
      <c r="Y11" s="195"/>
      <c r="Z11" s="195"/>
      <c r="AA11" s="196"/>
      <c r="AB11" s="197"/>
      <c r="AC11" s="195">
        <v>1</v>
      </c>
      <c r="AD11" s="195">
        <v>23</v>
      </c>
      <c r="AE11" s="196" t="s">
        <v>2562</v>
      </c>
      <c r="AF11" s="197">
        <f>((AD11/AC11)-1)*100</f>
        <v>2200</v>
      </c>
      <c r="AG11" s="195">
        <v>1</v>
      </c>
      <c r="AH11" s="195">
        <v>23</v>
      </c>
      <c r="AI11" s="196" t="s">
        <v>2562</v>
      </c>
      <c r="AJ11" s="197">
        <f>((AH11/AG11)-1)*100</f>
        <v>2200</v>
      </c>
      <c r="AK11" s="195"/>
      <c r="AL11" s="195"/>
      <c r="AM11" s="196"/>
      <c r="AN11" s="197"/>
      <c r="AO11" s="195"/>
      <c r="AP11" s="195"/>
      <c r="AQ11" s="196"/>
      <c r="AR11" s="197"/>
      <c r="AS11" s="195">
        <v>7</v>
      </c>
      <c r="AT11" s="195">
        <v>17</v>
      </c>
      <c r="AU11" s="196" t="s">
        <v>3090</v>
      </c>
      <c r="AV11" s="197">
        <f t="shared" si="0"/>
        <v>142.85714285714283</v>
      </c>
      <c r="AW11" s="197" t="str">
        <f t="shared" si="1"/>
        <v>Variación &gt; al 100%</v>
      </c>
      <c r="AX11" s="198">
        <v>2</v>
      </c>
      <c r="AY11" s="198">
        <v>100</v>
      </c>
      <c r="AZ11" s="195"/>
      <c r="BA11" s="195"/>
      <c r="BB11" s="196"/>
      <c r="BC11" s="197"/>
      <c r="BD11" s="195"/>
      <c r="BE11" s="195"/>
      <c r="BF11" s="196"/>
      <c r="BG11" s="197"/>
      <c r="BH11" s="195"/>
      <c r="BI11" s="195"/>
      <c r="BJ11" s="196"/>
      <c r="BK11" s="197"/>
      <c r="BL11" s="195">
        <v>10</v>
      </c>
      <c r="BM11" s="195">
        <v>10</v>
      </c>
      <c r="BN11" s="195">
        <v>38</v>
      </c>
      <c r="BO11" s="195">
        <v>38</v>
      </c>
      <c r="BP11" s="195">
        <v>0</v>
      </c>
      <c r="BQ11" s="196" t="s">
        <v>3362</v>
      </c>
      <c r="BR11" s="197">
        <f t="shared" si="2"/>
        <v>280</v>
      </c>
      <c r="BS11" s="197">
        <f t="shared" si="2"/>
        <v>280</v>
      </c>
      <c r="BT11" s="192" t="s">
        <v>3572</v>
      </c>
      <c r="BU11" s="192" t="str">
        <f t="shared" si="3"/>
        <v>Variación &gt; al 100%</v>
      </c>
      <c r="BV11" s="193" t="str">
        <f t="shared" si="4"/>
        <v>Mayor a 3 años</v>
      </c>
      <c r="BW11" s="192" t="s">
        <v>733</v>
      </c>
      <c r="BX11" s="199">
        <v>620321</v>
      </c>
      <c r="BY11" s="199">
        <v>0</v>
      </c>
      <c r="BZ11" s="199">
        <f t="shared" si="5"/>
        <v>620321</v>
      </c>
      <c r="CA11" s="199">
        <v>563718</v>
      </c>
      <c r="CB11" s="200">
        <f t="shared" si="6"/>
        <v>56603</v>
      </c>
      <c r="CC11" s="192" t="s">
        <v>3898</v>
      </c>
      <c r="CD11" s="192" t="str">
        <f t="shared" si="7"/>
        <v>BIP &gt; SIGFE</v>
      </c>
      <c r="CE11" s="196" t="s">
        <v>678</v>
      </c>
      <c r="CF11" s="195">
        <v>927</v>
      </c>
      <c r="CG11" s="195">
        <v>884</v>
      </c>
      <c r="CH11" s="195">
        <f t="shared" si="8"/>
        <v>95.361380798273998</v>
      </c>
      <c r="CI11" s="196" t="s">
        <v>4132</v>
      </c>
      <c r="CJ11" s="196" t="s">
        <v>4133</v>
      </c>
      <c r="CK11" s="200" t="str">
        <f t="shared" si="31"/>
        <v>Real &lt; Recomendada</v>
      </c>
      <c r="CL11" s="192" t="s">
        <v>4585</v>
      </c>
      <c r="CM11" s="192" t="s">
        <v>4586</v>
      </c>
      <c r="CN11" s="192" t="s">
        <v>4587</v>
      </c>
      <c r="CO11" s="192" t="s">
        <v>4588</v>
      </c>
      <c r="CP11" s="193" t="s">
        <v>207</v>
      </c>
      <c r="CQ11" s="192" t="s">
        <v>4984</v>
      </c>
      <c r="CR11" s="192" t="s">
        <v>5177</v>
      </c>
      <c r="CS11" s="192" t="s">
        <v>8</v>
      </c>
      <c r="CT11" s="192" t="str">
        <f t="shared" si="32"/>
        <v>En Operación</v>
      </c>
      <c r="CU11" s="192" t="s">
        <v>8</v>
      </c>
      <c r="CV11" s="192" t="s">
        <v>5579</v>
      </c>
      <c r="CW11" s="192" t="s">
        <v>5580</v>
      </c>
      <c r="CX11" s="192" t="s">
        <v>534</v>
      </c>
      <c r="CY11" s="192" t="s">
        <v>8</v>
      </c>
      <c r="CZ11" s="192" t="s">
        <v>248</v>
      </c>
      <c r="DA11" s="192" t="s">
        <v>249</v>
      </c>
      <c r="DB11" s="193" t="s">
        <v>1169</v>
      </c>
      <c r="DC11" s="193" t="s">
        <v>1169</v>
      </c>
      <c r="DD11" s="200">
        <v>0</v>
      </c>
      <c r="DE11" s="193" t="s">
        <v>1081</v>
      </c>
      <c r="DF11" s="200">
        <v>48</v>
      </c>
      <c r="DG11" s="193" t="s">
        <v>440</v>
      </c>
      <c r="DH11" s="200">
        <v>0</v>
      </c>
      <c r="DI11" s="193" t="s">
        <v>858</v>
      </c>
      <c r="DJ11" s="200">
        <v>684</v>
      </c>
      <c r="DK11" s="193" t="s">
        <v>858</v>
      </c>
      <c r="DL11" s="200">
        <f>+DK11-DE11</f>
        <v>684</v>
      </c>
      <c r="DM11" s="193" t="s">
        <v>733</v>
      </c>
      <c r="DN11" s="200">
        <v>24</v>
      </c>
      <c r="DO11" s="193" t="s">
        <v>4999</v>
      </c>
      <c r="DP11" s="200">
        <v>56</v>
      </c>
      <c r="DQ11" s="200">
        <f t="shared" si="9"/>
        <v>812</v>
      </c>
      <c r="DR11" s="200">
        <f t="shared" si="10"/>
        <v>812</v>
      </c>
      <c r="DS11" s="193" t="s">
        <v>6029</v>
      </c>
      <c r="DT11" s="192" t="s">
        <v>6245</v>
      </c>
      <c r="DU11" s="193">
        <v>1</v>
      </c>
      <c r="DV11" s="193" t="s">
        <v>8</v>
      </c>
      <c r="DW11" s="193" t="s">
        <v>8</v>
      </c>
      <c r="DX11" s="193" t="s">
        <v>8</v>
      </c>
      <c r="DY11" s="193" t="s">
        <v>8</v>
      </c>
      <c r="DZ11" s="193" t="s">
        <v>8</v>
      </c>
      <c r="EA11" s="193" t="s">
        <v>8</v>
      </c>
      <c r="EB11" s="193" t="s">
        <v>207</v>
      </c>
      <c r="EC11" s="193" t="s">
        <v>6269</v>
      </c>
      <c r="ED11" s="193" t="s">
        <v>6278</v>
      </c>
      <c r="EE11" s="199">
        <v>0</v>
      </c>
      <c r="EF11" s="199">
        <v>10930</v>
      </c>
      <c r="EG11" s="199">
        <v>2286</v>
      </c>
      <c r="EH11" s="199">
        <v>0</v>
      </c>
      <c r="EI11" s="199">
        <v>0</v>
      </c>
      <c r="EJ11" s="199">
        <v>621713</v>
      </c>
      <c r="EK11" s="199">
        <v>0</v>
      </c>
      <c r="EL11" s="199">
        <v>0</v>
      </c>
      <c r="EM11" s="199">
        <v>0</v>
      </c>
      <c r="EN11" s="199">
        <v>0</v>
      </c>
      <c r="EO11" s="199">
        <f t="shared" si="11"/>
        <v>634929</v>
      </c>
      <c r="EP11" s="199">
        <v>0</v>
      </c>
      <c r="EQ11" s="199">
        <v>10930</v>
      </c>
      <c r="ER11" s="199">
        <v>2286</v>
      </c>
      <c r="ES11" s="199">
        <v>0</v>
      </c>
      <c r="ET11" s="199">
        <v>0</v>
      </c>
      <c r="EU11" s="199">
        <v>621713</v>
      </c>
      <c r="EV11" s="199">
        <v>0</v>
      </c>
      <c r="EW11" s="199">
        <v>0</v>
      </c>
      <c r="EX11" s="199">
        <v>0</v>
      </c>
      <c r="EY11" s="199">
        <v>0</v>
      </c>
      <c r="EZ11" s="199">
        <f t="shared" si="12"/>
        <v>634929</v>
      </c>
      <c r="FA11" s="192" t="s">
        <v>6527</v>
      </c>
      <c r="FB11" s="199">
        <v>0</v>
      </c>
      <c r="FC11" s="199">
        <v>11221</v>
      </c>
      <c r="FD11" s="199">
        <v>2263</v>
      </c>
      <c r="FE11" s="199">
        <v>0</v>
      </c>
      <c r="FF11" s="199">
        <v>0</v>
      </c>
      <c r="FG11" s="199">
        <v>606838</v>
      </c>
      <c r="FH11" s="199">
        <v>0</v>
      </c>
      <c r="FI11" s="199">
        <v>0</v>
      </c>
      <c r="FJ11" s="199">
        <v>0</v>
      </c>
      <c r="FK11" s="199">
        <v>0</v>
      </c>
      <c r="FL11" s="199">
        <f t="shared" si="13"/>
        <v>620322</v>
      </c>
      <c r="FM11" s="192" t="s">
        <v>6687</v>
      </c>
      <c r="FN11" s="199">
        <v>0</v>
      </c>
      <c r="FO11" s="199">
        <v>11221</v>
      </c>
      <c r="FP11" s="199">
        <v>2263</v>
      </c>
      <c r="FQ11" s="199">
        <v>0</v>
      </c>
      <c r="FR11" s="199">
        <v>0</v>
      </c>
      <c r="FS11" s="199">
        <v>606838</v>
      </c>
      <c r="FT11" s="199">
        <v>0</v>
      </c>
      <c r="FU11" s="199">
        <v>0</v>
      </c>
      <c r="FV11" s="199">
        <v>0</v>
      </c>
      <c r="FW11" s="199">
        <v>0</v>
      </c>
      <c r="FX11" s="199">
        <f t="shared" si="14"/>
        <v>620322</v>
      </c>
      <c r="FY11" s="192" t="s">
        <v>6886</v>
      </c>
      <c r="FZ11" s="200">
        <f t="shared" si="15"/>
        <v>56604</v>
      </c>
      <c r="GA11" s="193" t="str">
        <f t="shared" si="33"/>
        <v>BIP &gt; SIGFE</v>
      </c>
      <c r="GB11" s="199">
        <v>0</v>
      </c>
      <c r="GC11" s="199">
        <v>11220</v>
      </c>
      <c r="GD11" s="199">
        <v>2262</v>
      </c>
      <c r="GE11" s="199">
        <v>0</v>
      </c>
      <c r="GF11" s="199">
        <v>0</v>
      </c>
      <c r="GG11" s="199">
        <v>550236</v>
      </c>
      <c r="GH11" s="199">
        <v>0</v>
      </c>
      <c r="GI11" s="199">
        <v>0</v>
      </c>
      <c r="GJ11" s="199">
        <v>0</v>
      </c>
      <c r="GK11" s="199">
        <v>0</v>
      </c>
      <c r="GL11" s="199">
        <f t="shared" si="16"/>
        <v>563718</v>
      </c>
      <c r="GM11" s="199">
        <v>0</v>
      </c>
      <c r="GN11" s="199">
        <v>11629</v>
      </c>
      <c r="GO11" s="199">
        <v>2378</v>
      </c>
      <c r="GP11" s="199">
        <v>0</v>
      </c>
      <c r="GQ11" s="199">
        <v>0</v>
      </c>
      <c r="GR11" s="199">
        <v>556909</v>
      </c>
      <c r="GS11" s="199">
        <v>0</v>
      </c>
      <c r="GT11" s="199">
        <v>0</v>
      </c>
      <c r="GU11" s="199">
        <v>0</v>
      </c>
      <c r="GV11" s="199">
        <v>0</v>
      </c>
      <c r="GW11" s="199">
        <f t="shared" si="17"/>
        <v>570916</v>
      </c>
      <c r="GX11" s="199" t="s">
        <v>7074</v>
      </c>
      <c r="GY11" s="199">
        <v>0</v>
      </c>
      <c r="GZ11" s="199">
        <v>12864</v>
      </c>
      <c r="HA11" s="199">
        <v>2691</v>
      </c>
      <c r="HB11" s="199">
        <v>0</v>
      </c>
      <c r="HC11" s="199">
        <v>0</v>
      </c>
      <c r="HD11" s="199">
        <v>731741</v>
      </c>
      <c r="HE11" s="199">
        <v>0</v>
      </c>
      <c r="HF11" s="199">
        <v>0</v>
      </c>
      <c r="HG11" s="199">
        <v>0</v>
      </c>
      <c r="HH11" s="199">
        <v>0</v>
      </c>
      <c r="HI11" s="199">
        <f t="shared" si="18"/>
        <v>747296</v>
      </c>
      <c r="HJ11" s="199">
        <v>0</v>
      </c>
      <c r="HK11" s="199">
        <v>0</v>
      </c>
      <c r="HL11" s="199">
        <v>11629</v>
      </c>
      <c r="HM11" s="199">
        <v>2379</v>
      </c>
      <c r="HN11" s="199">
        <v>0</v>
      </c>
      <c r="HO11" s="199">
        <v>0</v>
      </c>
      <c r="HP11" s="199">
        <v>622616</v>
      </c>
      <c r="HQ11" s="199">
        <v>0</v>
      </c>
      <c r="HR11" s="199">
        <v>0</v>
      </c>
      <c r="HS11" s="199">
        <v>0</v>
      </c>
      <c r="HT11" s="199">
        <v>0</v>
      </c>
      <c r="HU11" s="199">
        <f t="shared" si="19"/>
        <v>636624</v>
      </c>
      <c r="HV11" s="199">
        <v>0</v>
      </c>
      <c r="HW11" s="199">
        <v>11629</v>
      </c>
      <c r="HX11" s="199">
        <v>2379</v>
      </c>
      <c r="HY11" s="199">
        <v>0</v>
      </c>
      <c r="HZ11" s="199">
        <v>0</v>
      </c>
      <c r="IA11" s="199">
        <v>613513</v>
      </c>
      <c r="IB11" s="199">
        <v>0</v>
      </c>
      <c r="IC11" s="199">
        <v>0</v>
      </c>
      <c r="ID11" s="199">
        <v>0</v>
      </c>
      <c r="IE11" s="199">
        <v>0</v>
      </c>
      <c r="IF11" s="199">
        <f t="shared" si="20"/>
        <v>627521</v>
      </c>
      <c r="IG11" s="197">
        <f t="shared" si="21"/>
        <v>-14.809660429066929</v>
      </c>
      <c r="IH11" s="197">
        <f t="shared" si="22"/>
        <v>-16.027785509356395</v>
      </c>
      <c r="II11" s="197">
        <f t="shared" si="23"/>
        <v>-16.157082902283737</v>
      </c>
      <c r="IJ11" s="197">
        <f t="shared" si="24"/>
        <v>-1.4298864007640355</v>
      </c>
      <c r="IK11" s="202"/>
      <c r="IL11" s="200">
        <f t="shared" si="25"/>
        <v>709.86538461538464</v>
      </c>
      <c r="IM11" s="200">
        <f t="shared" si="26"/>
        <v>694.01923076923072</v>
      </c>
      <c r="IN11" s="192" t="s">
        <v>7235</v>
      </c>
      <c r="IO11" s="192" t="str">
        <f t="shared" si="27"/>
        <v>Variación entre el -10% al -20%</v>
      </c>
      <c r="IP11" s="192" t="str">
        <f t="shared" si="27"/>
        <v>Variación entre el -10% al -20%</v>
      </c>
      <c r="IQ11" s="193" t="str">
        <f t="shared" si="28"/>
        <v>Mediano</v>
      </c>
      <c r="IR11" s="193" t="str">
        <f t="shared" si="29"/>
        <v>Mediano</v>
      </c>
      <c r="IS11" s="192" t="s">
        <v>5735</v>
      </c>
      <c r="IT11" s="192" t="s">
        <v>178</v>
      </c>
      <c r="IU11" s="192" t="s">
        <v>534</v>
      </c>
      <c r="IV11" s="192" t="s">
        <v>8</v>
      </c>
      <c r="IW11" s="192" t="s">
        <v>248</v>
      </c>
      <c r="IX11" s="192" t="s">
        <v>249</v>
      </c>
      <c r="IY11" s="193" t="s">
        <v>207</v>
      </c>
      <c r="IZ11" s="199">
        <v>747296</v>
      </c>
      <c r="JA11" s="199">
        <v>24797</v>
      </c>
      <c r="JB11" s="203">
        <f t="shared" si="34"/>
        <v>3.3182299918640004</v>
      </c>
      <c r="JC11" s="192" t="s">
        <v>3898</v>
      </c>
      <c r="JD11" s="192" t="str">
        <f t="shared" si="37"/>
        <v>Con Modificaciones &lt; 10%</v>
      </c>
      <c r="JE11" s="193" t="s">
        <v>208</v>
      </c>
      <c r="JF11" s="200"/>
      <c r="JG11" s="200"/>
      <c r="JH11" s="200"/>
      <c r="JI11" s="197"/>
      <c r="JJ11" s="192" t="s">
        <v>7658</v>
      </c>
      <c r="JK11" s="192" t="str">
        <f t="shared" si="30"/>
        <v>Sin Reevaluación</v>
      </c>
      <c r="JL11" s="196" t="s">
        <v>1287</v>
      </c>
      <c r="JM11" s="204">
        <v>133291</v>
      </c>
      <c r="JN11" s="204">
        <v>129830</v>
      </c>
      <c r="JO11" s="197">
        <f t="shared" si="35"/>
        <v>-2.5965744123759293</v>
      </c>
      <c r="JP11" s="205" t="str">
        <f t="shared" si="36"/>
        <v>Real &lt; Recomendado</v>
      </c>
      <c r="JQ11" s="193" t="s">
        <v>8</v>
      </c>
      <c r="JR11" s="202"/>
      <c r="JS11" s="202"/>
      <c r="JT11" s="202"/>
      <c r="JU11" s="192" t="s">
        <v>7892</v>
      </c>
      <c r="JV11" s="206"/>
      <c r="JW11" s="192" t="s">
        <v>7893</v>
      </c>
      <c r="JX11" s="192" t="s">
        <v>5644</v>
      </c>
      <c r="JY11" s="192" t="s">
        <v>982</v>
      </c>
      <c r="JZ11" s="192" t="s">
        <v>248</v>
      </c>
      <c r="KA11" s="192" t="s">
        <v>249</v>
      </c>
    </row>
    <row r="12" spans="1:288" ht="15" customHeight="1" x14ac:dyDescent="0.25">
      <c r="A12" s="192" t="s">
        <v>1366</v>
      </c>
      <c r="B12" s="192" t="s">
        <v>1367</v>
      </c>
      <c r="C12" s="193">
        <v>9</v>
      </c>
      <c r="D12" s="192" t="s">
        <v>450</v>
      </c>
      <c r="E12" s="192" t="s">
        <v>110</v>
      </c>
      <c r="F12" s="192" t="s">
        <v>1368</v>
      </c>
      <c r="G12" s="192" t="s">
        <v>495</v>
      </c>
      <c r="H12" s="192" t="s">
        <v>100</v>
      </c>
      <c r="I12" s="192" t="s">
        <v>101</v>
      </c>
      <c r="J12" s="192" t="s">
        <v>1944</v>
      </c>
      <c r="K12" s="192" t="s">
        <v>468</v>
      </c>
      <c r="L12" s="192" t="s">
        <v>102</v>
      </c>
      <c r="M12" s="192" t="s">
        <v>2007</v>
      </c>
      <c r="N12" s="192" t="s">
        <v>525</v>
      </c>
      <c r="O12" s="192" t="s">
        <v>525</v>
      </c>
      <c r="P12" s="192" t="s">
        <v>103</v>
      </c>
      <c r="Q12" s="192" t="s">
        <v>120</v>
      </c>
      <c r="R12" s="192" t="s">
        <v>105</v>
      </c>
      <c r="S12" s="192" t="s">
        <v>2057</v>
      </c>
      <c r="T12" s="192" t="s">
        <v>2058</v>
      </c>
      <c r="U12" s="194">
        <v>8790</v>
      </c>
      <c r="V12" s="192" t="s">
        <v>534</v>
      </c>
      <c r="W12" s="192" t="s">
        <v>534</v>
      </c>
      <c r="X12" s="192" t="s">
        <v>534</v>
      </c>
      <c r="Y12" s="195">
        <v>12</v>
      </c>
      <c r="Z12" s="195">
        <v>11</v>
      </c>
      <c r="AA12" s="196" t="s">
        <v>2563</v>
      </c>
      <c r="AB12" s="197">
        <f>((Z12/Y12)-1)*100</f>
        <v>-8.3333333333333375</v>
      </c>
      <c r="AC12" s="195">
        <v>6</v>
      </c>
      <c r="AD12" s="195">
        <v>28</v>
      </c>
      <c r="AE12" s="196" t="s">
        <v>2564</v>
      </c>
      <c r="AF12" s="197">
        <f>((AD12/AC12)-1)*100</f>
        <v>366.66666666666669</v>
      </c>
      <c r="AG12" s="195">
        <v>6</v>
      </c>
      <c r="AH12" s="195">
        <v>28</v>
      </c>
      <c r="AI12" s="196" t="s">
        <v>2856</v>
      </c>
      <c r="AJ12" s="197">
        <f>((AH12/AG12)-1)*100</f>
        <v>366.66666666666669</v>
      </c>
      <c r="AK12" s="195"/>
      <c r="AL12" s="195"/>
      <c r="AM12" s="196"/>
      <c r="AN12" s="197"/>
      <c r="AO12" s="195">
        <v>2</v>
      </c>
      <c r="AP12" s="195">
        <v>19</v>
      </c>
      <c r="AQ12" s="196" t="s">
        <v>2940</v>
      </c>
      <c r="AR12" s="197">
        <f>((AP12/AO12)-1)*100</f>
        <v>850</v>
      </c>
      <c r="AS12" s="195">
        <v>12</v>
      </c>
      <c r="AT12" s="195">
        <v>16</v>
      </c>
      <c r="AU12" s="196" t="s">
        <v>3091</v>
      </c>
      <c r="AV12" s="197">
        <f t="shared" si="0"/>
        <v>33.333333333333329</v>
      </c>
      <c r="AW12" s="197" t="str">
        <f t="shared" si="1"/>
        <v>Variación de 30% al 50%</v>
      </c>
      <c r="AX12" s="198">
        <v>1</v>
      </c>
      <c r="AY12" s="198">
        <v>120</v>
      </c>
      <c r="AZ12" s="195"/>
      <c r="BA12" s="195"/>
      <c r="BB12" s="196"/>
      <c r="BC12" s="197"/>
      <c r="BD12" s="195"/>
      <c r="BE12" s="195"/>
      <c r="BF12" s="196"/>
      <c r="BG12" s="197"/>
      <c r="BH12" s="195"/>
      <c r="BI12" s="195"/>
      <c r="BJ12" s="196"/>
      <c r="BK12" s="197"/>
      <c r="BL12" s="195">
        <v>13</v>
      </c>
      <c r="BM12" s="195">
        <v>13</v>
      </c>
      <c r="BN12" s="195">
        <v>42</v>
      </c>
      <c r="BO12" s="195">
        <v>42</v>
      </c>
      <c r="BP12" s="195">
        <v>0</v>
      </c>
      <c r="BQ12" s="196" t="s">
        <v>3363</v>
      </c>
      <c r="BR12" s="197">
        <f t="shared" si="2"/>
        <v>223.07692307692309</v>
      </c>
      <c r="BS12" s="197">
        <f t="shared" si="2"/>
        <v>223.07692307692309</v>
      </c>
      <c r="BT12" s="192" t="s">
        <v>3573</v>
      </c>
      <c r="BU12" s="192" t="str">
        <f t="shared" si="3"/>
        <v>Variación &gt; al 100%</v>
      </c>
      <c r="BV12" s="193" t="str">
        <f t="shared" si="4"/>
        <v>Mayor a 3 años</v>
      </c>
      <c r="BW12" s="192" t="s">
        <v>1131</v>
      </c>
      <c r="BX12" s="199">
        <v>2078058</v>
      </c>
      <c r="BY12" s="199">
        <v>2800</v>
      </c>
      <c r="BZ12" s="199">
        <f t="shared" si="5"/>
        <v>2080858</v>
      </c>
      <c r="CA12" s="199">
        <v>2071689</v>
      </c>
      <c r="CB12" s="200">
        <f t="shared" si="6"/>
        <v>9169</v>
      </c>
      <c r="CC12" s="192" t="s">
        <v>3899</v>
      </c>
      <c r="CD12" s="192" t="str">
        <f t="shared" si="7"/>
        <v>BIP &gt; SIGFE</v>
      </c>
      <c r="CE12" s="196" t="s">
        <v>678</v>
      </c>
      <c r="CF12" s="195">
        <v>1509</v>
      </c>
      <c r="CG12" s="195">
        <v>1509</v>
      </c>
      <c r="CH12" s="195">
        <f t="shared" si="8"/>
        <v>100</v>
      </c>
      <c r="CI12" s="196" t="s">
        <v>196</v>
      </c>
      <c r="CJ12" s="196" t="s">
        <v>4134</v>
      </c>
      <c r="CK12" s="200" t="str">
        <f t="shared" si="31"/>
        <v>Real = Recomendada</v>
      </c>
      <c r="CL12" s="192" t="s">
        <v>4589</v>
      </c>
      <c r="CM12" s="192" t="s">
        <v>656</v>
      </c>
      <c r="CN12" s="192" t="s">
        <v>4590</v>
      </c>
      <c r="CO12" s="192" t="s">
        <v>896</v>
      </c>
      <c r="CP12" s="193" t="s">
        <v>207</v>
      </c>
      <c r="CQ12" s="192" t="s">
        <v>656</v>
      </c>
      <c r="CR12" s="192" t="s">
        <v>5178</v>
      </c>
      <c r="CS12" s="192" t="s">
        <v>8</v>
      </c>
      <c r="CT12" s="192" t="str">
        <f t="shared" si="32"/>
        <v>En Operación</v>
      </c>
      <c r="CU12" s="192" t="s">
        <v>5403</v>
      </c>
      <c r="CV12" s="192" t="s">
        <v>962</v>
      </c>
      <c r="CW12" s="192" t="s">
        <v>963</v>
      </c>
      <c r="CX12" s="192" t="s">
        <v>534</v>
      </c>
      <c r="CY12" s="192" t="s">
        <v>8</v>
      </c>
      <c r="CZ12" s="192" t="s">
        <v>534</v>
      </c>
      <c r="DA12" s="192" t="s">
        <v>8</v>
      </c>
      <c r="DB12" s="193" t="s">
        <v>5766</v>
      </c>
      <c r="DC12" s="193" t="s">
        <v>5766</v>
      </c>
      <c r="DD12" s="200">
        <v>0</v>
      </c>
      <c r="DE12" s="193" t="s">
        <v>5873</v>
      </c>
      <c r="DF12" s="200">
        <v>77</v>
      </c>
      <c r="DG12" s="193" t="s">
        <v>5772</v>
      </c>
      <c r="DH12" s="200">
        <v>69</v>
      </c>
      <c r="DI12" s="193" t="s">
        <v>4617</v>
      </c>
      <c r="DJ12" s="200">
        <v>63</v>
      </c>
      <c r="DK12" s="193" t="s">
        <v>4617</v>
      </c>
      <c r="DL12" s="200">
        <f>+DK12-DG12</f>
        <v>63</v>
      </c>
      <c r="DM12" s="193" t="s">
        <v>4617</v>
      </c>
      <c r="DN12" s="200">
        <v>0</v>
      </c>
      <c r="DO12" s="193" t="s">
        <v>1142</v>
      </c>
      <c r="DP12" s="200">
        <v>99</v>
      </c>
      <c r="DQ12" s="200">
        <f t="shared" si="9"/>
        <v>308</v>
      </c>
      <c r="DR12" s="200">
        <f t="shared" si="10"/>
        <v>308</v>
      </c>
      <c r="DS12" s="193" t="s">
        <v>6030</v>
      </c>
      <c r="DT12" s="192" t="s">
        <v>550</v>
      </c>
      <c r="DU12" s="193">
        <v>1</v>
      </c>
      <c r="DV12" s="193" t="s">
        <v>8</v>
      </c>
      <c r="DW12" s="193" t="s">
        <v>8</v>
      </c>
      <c r="DX12" s="193" t="s">
        <v>8</v>
      </c>
      <c r="DY12" s="193" t="s">
        <v>8</v>
      </c>
      <c r="DZ12" s="193" t="s">
        <v>207</v>
      </c>
      <c r="EA12" s="193" t="s">
        <v>6273</v>
      </c>
      <c r="EB12" s="193" t="s">
        <v>207</v>
      </c>
      <c r="EC12" s="193" t="s">
        <v>6273</v>
      </c>
      <c r="ED12" s="193" t="s">
        <v>6279</v>
      </c>
      <c r="EE12" s="199">
        <v>18201</v>
      </c>
      <c r="EF12" s="199">
        <v>85929</v>
      </c>
      <c r="EG12" s="199">
        <v>80279</v>
      </c>
      <c r="EH12" s="199">
        <v>0</v>
      </c>
      <c r="EI12" s="199">
        <v>2800</v>
      </c>
      <c r="EJ12" s="199">
        <v>1881407</v>
      </c>
      <c r="EK12" s="199">
        <v>0</v>
      </c>
      <c r="EL12" s="199">
        <v>0</v>
      </c>
      <c r="EM12" s="199">
        <v>0</v>
      </c>
      <c r="EN12" s="199">
        <v>0</v>
      </c>
      <c r="EO12" s="199">
        <f t="shared" si="11"/>
        <v>2068616</v>
      </c>
      <c r="EP12" s="199">
        <v>18201</v>
      </c>
      <c r="EQ12" s="199">
        <v>85929</v>
      </c>
      <c r="ER12" s="199">
        <v>80279</v>
      </c>
      <c r="ES12" s="199">
        <v>0</v>
      </c>
      <c r="ET12" s="199">
        <v>2800</v>
      </c>
      <c r="EU12" s="199">
        <v>1881407</v>
      </c>
      <c r="EV12" s="199">
        <v>0</v>
      </c>
      <c r="EW12" s="199">
        <v>0</v>
      </c>
      <c r="EX12" s="199">
        <v>0</v>
      </c>
      <c r="EY12" s="199">
        <v>0</v>
      </c>
      <c r="EZ12" s="199">
        <f t="shared" si="12"/>
        <v>2068616</v>
      </c>
      <c r="FA12" s="192" t="s">
        <v>196</v>
      </c>
      <c r="FB12" s="199">
        <v>17520</v>
      </c>
      <c r="FC12" s="199">
        <v>84534</v>
      </c>
      <c r="FD12" s="199">
        <v>78342</v>
      </c>
      <c r="FE12" s="199">
        <v>0</v>
      </c>
      <c r="FF12" s="199">
        <v>2800</v>
      </c>
      <c r="FG12" s="199">
        <v>1897654</v>
      </c>
      <c r="FH12" s="199">
        <v>0</v>
      </c>
      <c r="FI12" s="199">
        <v>0</v>
      </c>
      <c r="FJ12" s="199">
        <v>0</v>
      </c>
      <c r="FK12" s="199">
        <v>0</v>
      </c>
      <c r="FL12" s="199">
        <f t="shared" si="13"/>
        <v>2080850</v>
      </c>
      <c r="FM12" s="192" t="s">
        <v>6688</v>
      </c>
      <c r="FN12" s="199">
        <v>17520</v>
      </c>
      <c r="FO12" s="199">
        <v>84535</v>
      </c>
      <c r="FP12" s="199">
        <v>78342</v>
      </c>
      <c r="FQ12" s="199">
        <v>0</v>
      </c>
      <c r="FR12" s="199">
        <v>2800</v>
      </c>
      <c r="FS12" s="199">
        <v>1897654</v>
      </c>
      <c r="FT12" s="199">
        <v>0</v>
      </c>
      <c r="FU12" s="199">
        <v>0</v>
      </c>
      <c r="FV12" s="199">
        <v>0</v>
      </c>
      <c r="FW12" s="199">
        <v>0</v>
      </c>
      <c r="FX12" s="199">
        <f t="shared" si="14"/>
        <v>2080851</v>
      </c>
      <c r="FY12" s="192" t="s">
        <v>6887</v>
      </c>
      <c r="FZ12" s="200">
        <f t="shared" si="15"/>
        <v>9162</v>
      </c>
      <c r="GA12" s="193" t="str">
        <f t="shared" si="33"/>
        <v>BIP &gt; SIGFE</v>
      </c>
      <c r="GB12" s="199">
        <v>17520</v>
      </c>
      <c r="GC12" s="199">
        <v>81728</v>
      </c>
      <c r="GD12" s="199">
        <v>71987</v>
      </c>
      <c r="GE12" s="199">
        <v>0</v>
      </c>
      <c r="GF12" s="199">
        <v>2800</v>
      </c>
      <c r="GG12" s="199">
        <v>1897654</v>
      </c>
      <c r="GH12" s="199">
        <v>0</v>
      </c>
      <c r="GI12" s="199">
        <v>0</v>
      </c>
      <c r="GJ12" s="199">
        <v>0</v>
      </c>
      <c r="GK12" s="199">
        <v>0</v>
      </c>
      <c r="GL12" s="199">
        <f t="shared" si="16"/>
        <v>2071689</v>
      </c>
      <c r="GM12" s="199">
        <v>18729</v>
      </c>
      <c r="GN12" s="199">
        <v>85358</v>
      </c>
      <c r="GO12" s="199">
        <v>75627</v>
      </c>
      <c r="GP12" s="199">
        <v>0</v>
      </c>
      <c r="GQ12" s="199">
        <v>3150</v>
      </c>
      <c r="GR12" s="199">
        <v>2039525</v>
      </c>
      <c r="GS12" s="199">
        <v>0</v>
      </c>
      <c r="GT12" s="199">
        <v>0</v>
      </c>
      <c r="GU12" s="199">
        <v>0</v>
      </c>
      <c r="GV12" s="199">
        <v>0</v>
      </c>
      <c r="GW12" s="199">
        <f t="shared" si="17"/>
        <v>2222389</v>
      </c>
      <c r="GX12" s="199" t="s">
        <v>8</v>
      </c>
      <c r="GY12" s="199">
        <v>22067</v>
      </c>
      <c r="GZ12" s="199">
        <v>104181</v>
      </c>
      <c r="HA12" s="199">
        <v>97331</v>
      </c>
      <c r="HB12" s="199">
        <v>0</v>
      </c>
      <c r="HC12" s="199">
        <v>3395</v>
      </c>
      <c r="HD12" s="199">
        <v>2281039</v>
      </c>
      <c r="HE12" s="199">
        <v>0</v>
      </c>
      <c r="HF12" s="199">
        <v>0</v>
      </c>
      <c r="HG12" s="199">
        <v>0</v>
      </c>
      <c r="HH12" s="199">
        <v>0</v>
      </c>
      <c r="HI12" s="199">
        <f t="shared" si="18"/>
        <v>2508013</v>
      </c>
      <c r="HJ12" s="199">
        <v>2156358</v>
      </c>
      <c r="HK12" s="199">
        <v>18883</v>
      </c>
      <c r="HL12" s="199">
        <v>89672</v>
      </c>
      <c r="HM12" s="199">
        <v>81326</v>
      </c>
      <c r="HN12" s="199">
        <v>0</v>
      </c>
      <c r="HO12" s="199">
        <v>3151</v>
      </c>
      <c r="HP12" s="199">
        <v>2045271</v>
      </c>
      <c r="HQ12" s="199">
        <v>0</v>
      </c>
      <c r="HR12" s="199">
        <v>0</v>
      </c>
      <c r="HS12" s="199">
        <v>0</v>
      </c>
      <c r="HT12" s="199">
        <v>0</v>
      </c>
      <c r="HU12" s="199">
        <f t="shared" si="19"/>
        <v>2238303</v>
      </c>
      <c r="HV12" s="199">
        <v>18733</v>
      </c>
      <c r="HW12" s="199">
        <v>89244</v>
      </c>
      <c r="HX12" s="199">
        <v>80914</v>
      </c>
      <c r="HY12" s="199">
        <v>0</v>
      </c>
      <c r="HZ12" s="199">
        <v>3151</v>
      </c>
      <c r="IA12" s="199">
        <v>2039525</v>
      </c>
      <c r="IB12" s="199">
        <v>0</v>
      </c>
      <c r="IC12" s="199">
        <v>0</v>
      </c>
      <c r="ID12" s="199">
        <v>0</v>
      </c>
      <c r="IE12" s="199">
        <v>0</v>
      </c>
      <c r="IF12" s="199">
        <f t="shared" si="20"/>
        <v>2231567</v>
      </c>
      <c r="IG12" s="197">
        <f t="shared" si="21"/>
        <v>-10.753931498760172</v>
      </c>
      <c r="IH12" s="197">
        <f t="shared" si="22"/>
        <v>-11.022510648868245</v>
      </c>
      <c r="II12" s="197">
        <f t="shared" si="23"/>
        <v>-10.587894376203122</v>
      </c>
      <c r="IJ12" s="197">
        <f t="shared" si="24"/>
        <v>-0.30094227635847348</v>
      </c>
      <c r="IK12" s="202">
        <f>((IF12/HJ12)-1)*100</f>
        <v>3.4877789309567309</v>
      </c>
      <c r="IL12" s="200">
        <f t="shared" si="25"/>
        <v>1478.8383035122597</v>
      </c>
      <c r="IM12" s="200">
        <f t="shared" si="26"/>
        <v>1351.5738899933731</v>
      </c>
      <c r="IN12" s="192" t="s">
        <v>7236</v>
      </c>
      <c r="IO12" s="192" t="str">
        <f t="shared" si="27"/>
        <v>Variación entre el -10% al -20%</v>
      </c>
      <c r="IP12" s="192" t="str">
        <f t="shared" si="27"/>
        <v>Variación entre el -10% al -20%</v>
      </c>
      <c r="IQ12" s="193" t="str">
        <f t="shared" si="28"/>
        <v>Grande</v>
      </c>
      <c r="IR12" s="193" t="str">
        <f t="shared" si="29"/>
        <v>Grande</v>
      </c>
      <c r="IS12" s="192" t="s">
        <v>1271</v>
      </c>
      <c r="IT12" s="192" t="s">
        <v>2007</v>
      </c>
      <c r="IU12" s="192" t="s">
        <v>534</v>
      </c>
      <c r="IV12" s="192" t="s">
        <v>8</v>
      </c>
      <c r="IW12" s="192" t="s">
        <v>534</v>
      </c>
      <c r="IX12" s="192" t="s">
        <v>8</v>
      </c>
      <c r="IY12" s="193" t="s">
        <v>207</v>
      </c>
      <c r="IZ12" s="199">
        <v>2508013</v>
      </c>
      <c r="JA12" s="199">
        <v>17254</v>
      </c>
      <c r="JB12" s="203">
        <f t="shared" si="34"/>
        <v>0.68795496674060297</v>
      </c>
      <c r="JC12" s="192" t="s">
        <v>7521</v>
      </c>
      <c r="JD12" s="192" t="str">
        <f t="shared" si="37"/>
        <v>Con Modificaciones &lt; 10%</v>
      </c>
      <c r="JE12" s="193" t="s">
        <v>207</v>
      </c>
      <c r="JF12" s="200">
        <v>1</v>
      </c>
      <c r="JG12" s="200">
        <v>2507921</v>
      </c>
      <c r="JH12" s="200">
        <v>2156358</v>
      </c>
      <c r="JI12" s="197">
        <f>((JH12/JG12)-1)*100</f>
        <v>-14.018105036003925</v>
      </c>
      <c r="JJ12" s="192" t="s">
        <v>7659</v>
      </c>
      <c r="JK12" s="192" t="str">
        <f t="shared" si="30"/>
        <v>Con Reevaluación</v>
      </c>
      <c r="JL12" s="196" t="s">
        <v>1290</v>
      </c>
      <c r="JM12" s="204">
        <v>10630</v>
      </c>
      <c r="JN12" s="204">
        <v>10630</v>
      </c>
      <c r="JO12" s="197">
        <f t="shared" si="35"/>
        <v>0</v>
      </c>
      <c r="JP12" s="205" t="str">
        <f t="shared" si="36"/>
        <v>Real = Recomendado</v>
      </c>
      <c r="JQ12" s="193" t="s">
        <v>1287</v>
      </c>
      <c r="JR12" s="202">
        <v>398666</v>
      </c>
      <c r="JS12" s="202">
        <v>398666</v>
      </c>
      <c r="JT12" s="202">
        <f t="shared" si="38"/>
        <v>0</v>
      </c>
      <c r="JU12" s="192" t="s">
        <v>7894</v>
      </c>
      <c r="JV12" s="192" t="str">
        <f>IF(JT12="","Sin Datos",IF(JT12=0,"Real = Recomendado",IF(JT12&gt;0,"Real &gt; Recomendado",IF(JT12&lt;0,"Real &lt; Recomendado","error"))))</f>
        <v>Real = Recomendado</v>
      </c>
      <c r="JW12" s="192" t="s">
        <v>7895</v>
      </c>
      <c r="JX12" s="192" t="s">
        <v>1317</v>
      </c>
      <c r="JY12" s="192" t="s">
        <v>961</v>
      </c>
      <c r="JZ12" s="192" t="s">
        <v>5576</v>
      </c>
      <c r="KA12" s="192" t="s">
        <v>249</v>
      </c>
    </row>
    <row r="13" spans="1:288" ht="15" customHeight="1" x14ac:dyDescent="0.25">
      <c r="A13" s="192" t="s">
        <v>1369</v>
      </c>
      <c r="B13" s="192" t="s">
        <v>1370</v>
      </c>
      <c r="C13" s="193">
        <v>8</v>
      </c>
      <c r="D13" s="192" t="s">
        <v>453</v>
      </c>
      <c r="E13" s="192" t="s">
        <v>142</v>
      </c>
      <c r="F13" s="192" t="s">
        <v>494</v>
      </c>
      <c r="G13" s="192" t="s">
        <v>488</v>
      </c>
      <c r="H13" s="192" t="s">
        <v>100</v>
      </c>
      <c r="I13" s="192" t="s">
        <v>101</v>
      </c>
      <c r="J13" s="192" t="s">
        <v>1335</v>
      </c>
      <c r="K13" s="192" t="s">
        <v>466</v>
      </c>
      <c r="L13" s="192" t="s">
        <v>114</v>
      </c>
      <c r="M13" s="192" t="s">
        <v>115</v>
      </c>
      <c r="N13" s="192" t="s">
        <v>115</v>
      </c>
      <c r="O13" s="192" t="s">
        <v>524</v>
      </c>
      <c r="P13" s="192" t="s">
        <v>103</v>
      </c>
      <c r="Q13" s="192" t="s">
        <v>120</v>
      </c>
      <c r="R13" s="192" t="s">
        <v>539</v>
      </c>
      <c r="S13" s="192" t="s">
        <v>2059</v>
      </c>
      <c r="T13" s="192" t="s">
        <v>2060</v>
      </c>
      <c r="U13" s="194">
        <v>32338</v>
      </c>
      <c r="V13" s="192" t="s">
        <v>534</v>
      </c>
      <c r="W13" s="192" t="s">
        <v>534</v>
      </c>
      <c r="X13" s="192" t="s">
        <v>534</v>
      </c>
      <c r="Y13" s="195">
        <v>8</v>
      </c>
      <c r="Z13" s="195">
        <v>7</v>
      </c>
      <c r="AA13" s="196" t="s">
        <v>2557</v>
      </c>
      <c r="AB13" s="197">
        <f>((Z13/Y13)-1)*100</f>
        <v>-12.5</v>
      </c>
      <c r="AC13" s="195">
        <v>4</v>
      </c>
      <c r="AD13" s="195">
        <v>16</v>
      </c>
      <c r="AE13" s="196" t="s">
        <v>2565</v>
      </c>
      <c r="AF13" s="197">
        <f>((AD13/AC13)-1)*100</f>
        <v>300</v>
      </c>
      <c r="AG13" s="195">
        <v>4</v>
      </c>
      <c r="AH13" s="195">
        <v>16</v>
      </c>
      <c r="AI13" s="196" t="s">
        <v>2857</v>
      </c>
      <c r="AJ13" s="197">
        <f>((AH13/AG13)-1)*100</f>
        <v>300</v>
      </c>
      <c r="AK13" s="195"/>
      <c r="AL13" s="195"/>
      <c r="AM13" s="196"/>
      <c r="AN13" s="197"/>
      <c r="AO13" s="195"/>
      <c r="AP13" s="195"/>
      <c r="AQ13" s="196"/>
      <c r="AR13" s="197"/>
      <c r="AS13" s="195">
        <v>7</v>
      </c>
      <c r="AT13" s="195">
        <v>9</v>
      </c>
      <c r="AU13" s="196" t="s">
        <v>3092</v>
      </c>
      <c r="AV13" s="197">
        <f t="shared" si="0"/>
        <v>28.57142857142858</v>
      </c>
      <c r="AW13" s="197" t="str">
        <f t="shared" si="1"/>
        <v>Variación de 0 a 30%</v>
      </c>
      <c r="AX13" s="198">
        <v>3</v>
      </c>
      <c r="AY13" s="198">
        <v>71</v>
      </c>
      <c r="AZ13" s="195"/>
      <c r="BA13" s="195"/>
      <c r="BB13" s="196"/>
      <c r="BC13" s="197"/>
      <c r="BD13" s="195">
        <v>0</v>
      </c>
      <c r="BE13" s="195">
        <v>1</v>
      </c>
      <c r="BF13" s="196" t="s">
        <v>3322</v>
      </c>
      <c r="BG13" s="197">
        <v>100</v>
      </c>
      <c r="BH13" s="195"/>
      <c r="BI13" s="195"/>
      <c r="BJ13" s="196"/>
      <c r="BK13" s="197"/>
      <c r="BL13" s="195">
        <v>8</v>
      </c>
      <c r="BM13" s="195">
        <v>8</v>
      </c>
      <c r="BN13" s="195">
        <v>23</v>
      </c>
      <c r="BO13" s="195">
        <v>40</v>
      </c>
      <c r="BP13" s="195">
        <v>17</v>
      </c>
      <c r="BQ13" s="196" t="s">
        <v>3364</v>
      </c>
      <c r="BR13" s="197">
        <f t="shared" si="2"/>
        <v>187.5</v>
      </c>
      <c r="BS13" s="197">
        <f t="shared" si="2"/>
        <v>400</v>
      </c>
      <c r="BT13" s="192" t="s">
        <v>3574</v>
      </c>
      <c r="BU13" s="192" t="str">
        <f t="shared" si="3"/>
        <v>Variación &gt; al 100%</v>
      </c>
      <c r="BV13" s="193" t="str">
        <f t="shared" si="4"/>
        <v>Mayor a 3 años</v>
      </c>
      <c r="BW13" s="192" t="s">
        <v>554</v>
      </c>
      <c r="BX13" s="199">
        <v>1009346</v>
      </c>
      <c r="BY13" s="199">
        <v>0</v>
      </c>
      <c r="BZ13" s="199">
        <f t="shared" si="5"/>
        <v>1009346</v>
      </c>
      <c r="CA13" s="199">
        <v>957582</v>
      </c>
      <c r="CB13" s="200">
        <f t="shared" si="6"/>
        <v>51764</v>
      </c>
      <c r="CC13" s="192" t="s">
        <v>3900</v>
      </c>
      <c r="CD13" s="192" t="str">
        <f t="shared" si="7"/>
        <v>BIP &gt; SIGFE</v>
      </c>
      <c r="CE13" s="196" t="s">
        <v>678</v>
      </c>
      <c r="CF13" s="195">
        <v>505</v>
      </c>
      <c r="CG13" s="195">
        <v>510</v>
      </c>
      <c r="CH13" s="195">
        <f t="shared" si="8"/>
        <v>100.99009900990099</v>
      </c>
      <c r="CI13" s="196" t="s">
        <v>4135</v>
      </c>
      <c r="CJ13" s="196" t="s">
        <v>4136</v>
      </c>
      <c r="CK13" s="200" t="str">
        <f t="shared" si="31"/>
        <v>Real &gt; Recomendada</v>
      </c>
      <c r="CL13" s="192" t="s">
        <v>198</v>
      </c>
      <c r="CM13" s="192" t="s">
        <v>639</v>
      </c>
      <c r="CN13" s="192" t="s">
        <v>198</v>
      </c>
      <c r="CO13" s="192" t="s">
        <v>4591</v>
      </c>
      <c r="CP13" s="193" t="s">
        <v>207</v>
      </c>
      <c r="CQ13" s="192" t="s">
        <v>850</v>
      </c>
      <c r="CR13" s="192" t="s">
        <v>5173</v>
      </c>
      <c r="CS13" s="192" t="s">
        <v>8</v>
      </c>
      <c r="CT13" s="192" t="str">
        <f t="shared" si="32"/>
        <v>En Operación</v>
      </c>
      <c r="CU13" s="192" t="s">
        <v>8</v>
      </c>
      <c r="CV13" s="192" t="s">
        <v>5572</v>
      </c>
      <c r="CW13" s="192" t="s">
        <v>5573</v>
      </c>
      <c r="CX13" s="192" t="s">
        <v>534</v>
      </c>
      <c r="CY13" s="192" t="s">
        <v>8</v>
      </c>
      <c r="CZ13" s="192" t="s">
        <v>534</v>
      </c>
      <c r="DA13" s="192" t="s">
        <v>8</v>
      </c>
      <c r="DB13" s="193" t="s">
        <v>1216</v>
      </c>
      <c r="DC13" s="193" t="s">
        <v>1216</v>
      </c>
      <c r="DD13" s="200">
        <v>0</v>
      </c>
      <c r="DE13" s="193" t="s">
        <v>1035</v>
      </c>
      <c r="DF13" s="200">
        <v>47</v>
      </c>
      <c r="DG13" s="193" t="s">
        <v>440</v>
      </c>
      <c r="DH13" s="200">
        <v>0</v>
      </c>
      <c r="DI13" s="193" t="s">
        <v>5955</v>
      </c>
      <c r="DJ13" s="200">
        <v>36</v>
      </c>
      <c r="DK13" s="193" t="s">
        <v>554</v>
      </c>
      <c r="DL13" s="200">
        <f>+DK13-DE13</f>
        <v>221</v>
      </c>
      <c r="DM13" s="193" t="s">
        <v>554</v>
      </c>
      <c r="DN13" s="200">
        <v>0</v>
      </c>
      <c r="DO13" s="207">
        <v>42735</v>
      </c>
      <c r="DP13" s="200">
        <v>357</v>
      </c>
      <c r="DQ13" s="200">
        <f t="shared" si="9"/>
        <v>626</v>
      </c>
      <c r="DR13" s="200">
        <f t="shared" si="10"/>
        <v>626</v>
      </c>
      <c r="DS13" s="193" t="s">
        <v>6025</v>
      </c>
      <c r="DT13" s="192" t="s">
        <v>6243</v>
      </c>
      <c r="DU13" s="193" t="s">
        <v>2566</v>
      </c>
      <c r="DV13" s="193" t="s">
        <v>8</v>
      </c>
      <c r="DW13" s="193" t="s">
        <v>8</v>
      </c>
      <c r="DX13" s="193" t="s">
        <v>8</v>
      </c>
      <c r="DY13" s="193" t="s">
        <v>8</v>
      </c>
      <c r="DZ13" s="193" t="s">
        <v>8</v>
      </c>
      <c r="EA13" s="193" t="s">
        <v>8</v>
      </c>
      <c r="EB13" s="193" t="s">
        <v>207</v>
      </c>
      <c r="EC13" s="193" t="s">
        <v>6269</v>
      </c>
      <c r="ED13" s="193" t="s">
        <v>6272</v>
      </c>
      <c r="EE13" s="199">
        <v>30916</v>
      </c>
      <c r="EF13" s="199">
        <v>15091</v>
      </c>
      <c r="EG13" s="199">
        <v>199526</v>
      </c>
      <c r="EH13" s="199">
        <v>0</v>
      </c>
      <c r="EI13" s="199">
        <v>0</v>
      </c>
      <c r="EJ13" s="199">
        <v>594556</v>
      </c>
      <c r="EK13" s="199">
        <v>0</v>
      </c>
      <c r="EL13" s="199">
        <v>0</v>
      </c>
      <c r="EM13" s="199">
        <v>0</v>
      </c>
      <c r="EN13" s="199">
        <v>0</v>
      </c>
      <c r="EO13" s="199">
        <f t="shared" si="11"/>
        <v>840089</v>
      </c>
      <c r="EP13" s="199">
        <v>30916</v>
      </c>
      <c r="EQ13" s="199">
        <v>15091</v>
      </c>
      <c r="ER13" s="199">
        <v>199526</v>
      </c>
      <c r="ES13" s="199">
        <v>0</v>
      </c>
      <c r="ET13" s="199">
        <v>0</v>
      </c>
      <c r="EU13" s="199">
        <v>594556</v>
      </c>
      <c r="EV13" s="199">
        <v>0</v>
      </c>
      <c r="EW13" s="199">
        <v>0</v>
      </c>
      <c r="EX13" s="199">
        <v>0</v>
      </c>
      <c r="EY13" s="199">
        <v>0</v>
      </c>
      <c r="EZ13" s="199">
        <f t="shared" si="12"/>
        <v>840089</v>
      </c>
      <c r="FA13" s="192" t="s">
        <v>6528</v>
      </c>
      <c r="FB13" s="199">
        <v>30525</v>
      </c>
      <c r="FC13" s="199">
        <v>15605</v>
      </c>
      <c r="FD13" s="199">
        <v>208542</v>
      </c>
      <c r="FE13" s="199">
        <v>0</v>
      </c>
      <c r="FF13" s="199">
        <v>0</v>
      </c>
      <c r="FG13" s="199">
        <v>702909</v>
      </c>
      <c r="FH13" s="199">
        <v>0</v>
      </c>
      <c r="FI13" s="199">
        <v>51765</v>
      </c>
      <c r="FJ13" s="199">
        <v>0</v>
      </c>
      <c r="FK13" s="199">
        <v>0</v>
      </c>
      <c r="FL13" s="199">
        <f t="shared" si="13"/>
        <v>1009346</v>
      </c>
      <c r="FM13" s="192" t="s">
        <v>6689</v>
      </c>
      <c r="FN13" s="199">
        <v>30525</v>
      </c>
      <c r="FO13" s="199">
        <v>15605</v>
      </c>
      <c r="FP13" s="199">
        <v>208542</v>
      </c>
      <c r="FQ13" s="199">
        <v>0</v>
      </c>
      <c r="FR13" s="199">
        <v>0</v>
      </c>
      <c r="FS13" s="199">
        <v>702909</v>
      </c>
      <c r="FT13" s="199">
        <v>0</v>
      </c>
      <c r="FU13" s="199">
        <v>51765</v>
      </c>
      <c r="FV13" s="199">
        <v>0</v>
      </c>
      <c r="FW13" s="199">
        <v>0</v>
      </c>
      <c r="FX13" s="199">
        <f t="shared" si="14"/>
        <v>1009346</v>
      </c>
      <c r="FY13" s="192" t="s">
        <v>6888</v>
      </c>
      <c r="FZ13" s="200">
        <f t="shared" si="15"/>
        <v>51764</v>
      </c>
      <c r="GA13" s="193" t="str">
        <f t="shared" si="33"/>
        <v>BIP &gt; SIGFE</v>
      </c>
      <c r="GB13" s="199">
        <v>30525</v>
      </c>
      <c r="GC13" s="199">
        <v>15607</v>
      </c>
      <c r="GD13" s="199">
        <v>208540</v>
      </c>
      <c r="GE13" s="199">
        <v>0</v>
      </c>
      <c r="GF13" s="199">
        <v>0</v>
      </c>
      <c r="GG13" s="199">
        <v>702910</v>
      </c>
      <c r="GH13" s="199">
        <v>0</v>
      </c>
      <c r="GI13" s="199">
        <v>0</v>
      </c>
      <c r="GJ13" s="199">
        <v>0</v>
      </c>
      <c r="GK13" s="199">
        <v>0</v>
      </c>
      <c r="GL13" s="199">
        <f t="shared" si="16"/>
        <v>957582</v>
      </c>
      <c r="GM13" s="199">
        <v>32886</v>
      </c>
      <c r="GN13" s="199">
        <v>16821</v>
      </c>
      <c r="GO13" s="199">
        <v>224762</v>
      </c>
      <c r="GP13" s="199">
        <v>0</v>
      </c>
      <c r="GQ13" s="199">
        <v>0</v>
      </c>
      <c r="GR13" s="199">
        <v>744153</v>
      </c>
      <c r="GS13" s="199">
        <v>0</v>
      </c>
      <c r="GT13" s="199">
        <v>0</v>
      </c>
      <c r="GU13" s="199">
        <v>0</v>
      </c>
      <c r="GV13" s="199">
        <v>0</v>
      </c>
      <c r="GW13" s="199">
        <f t="shared" si="17"/>
        <v>1018622</v>
      </c>
      <c r="GX13" s="199" t="s">
        <v>8</v>
      </c>
      <c r="GY13" s="199">
        <v>36387</v>
      </c>
      <c r="GZ13" s="199">
        <v>17762</v>
      </c>
      <c r="HA13" s="199">
        <v>234837</v>
      </c>
      <c r="HB13" s="199">
        <v>0</v>
      </c>
      <c r="HC13" s="199">
        <v>0</v>
      </c>
      <c r="HD13" s="199">
        <v>699778</v>
      </c>
      <c r="HE13" s="199">
        <v>0</v>
      </c>
      <c r="HF13" s="199">
        <v>0</v>
      </c>
      <c r="HG13" s="199">
        <v>0</v>
      </c>
      <c r="HH13" s="199">
        <v>0</v>
      </c>
      <c r="HI13" s="199">
        <f t="shared" si="18"/>
        <v>988764</v>
      </c>
      <c r="HJ13" s="199">
        <v>0</v>
      </c>
      <c r="HK13" s="199">
        <v>32886</v>
      </c>
      <c r="HL13" s="199">
        <v>16819</v>
      </c>
      <c r="HM13" s="199">
        <v>224764</v>
      </c>
      <c r="HN13" s="199">
        <v>0</v>
      </c>
      <c r="HO13" s="199">
        <v>0</v>
      </c>
      <c r="HP13" s="199">
        <v>757538</v>
      </c>
      <c r="HQ13" s="199">
        <v>0</v>
      </c>
      <c r="HR13" s="199">
        <v>51765</v>
      </c>
      <c r="HS13" s="199">
        <v>0</v>
      </c>
      <c r="HT13" s="199">
        <v>0</v>
      </c>
      <c r="HU13" s="199">
        <f t="shared" si="19"/>
        <v>1083772</v>
      </c>
      <c r="HV13" s="199">
        <v>32885</v>
      </c>
      <c r="HW13" s="199">
        <v>16820</v>
      </c>
      <c r="HX13" s="199">
        <v>224763</v>
      </c>
      <c r="HY13" s="199">
        <v>0</v>
      </c>
      <c r="HZ13" s="199">
        <v>0</v>
      </c>
      <c r="IA13" s="199">
        <v>744151</v>
      </c>
      <c r="IB13" s="199">
        <v>0</v>
      </c>
      <c r="IC13" s="199">
        <v>51765</v>
      </c>
      <c r="ID13" s="199">
        <v>0</v>
      </c>
      <c r="IE13" s="199">
        <v>0</v>
      </c>
      <c r="IF13" s="199">
        <f t="shared" si="20"/>
        <v>1070384</v>
      </c>
      <c r="IG13" s="197">
        <f t="shared" si="21"/>
        <v>9.6087640731256307</v>
      </c>
      <c r="IH13" s="197">
        <f t="shared" si="22"/>
        <v>8.2547503752159237</v>
      </c>
      <c r="II13" s="197">
        <f t="shared" si="23"/>
        <v>6.3410110063477187</v>
      </c>
      <c r="IJ13" s="197">
        <f t="shared" si="24"/>
        <v>-1.235315176992946</v>
      </c>
      <c r="IK13" s="202"/>
      <c r="IL13" s="200">
        <f t="shared" si="25"/>
        <v>2098.7921568627453</v>
      </c>
      <c r="IM13" s="200">
        <f t="shared" si="26"/>
        <v>1459.1196078431371</v>
      </c>
      <c r="IN13" s="192" t="s">
        <v>7237</v>
      </c>
      <c r="IO13" s="192" t="str">
        <f t="shared" si="27"/>
        <v>Variación de 0 a +-10%</v>
      </c>
      <c r="IP13" s="192" t="str">
        <f t="shared" si="27"/>
        <v>Variación de 0 a +-10%</v>
      </c>
      <c r="IQ13" s="193" t="str">
        <f t="shared" si="28"/>
        <v>Mediano</v>
      </c>
      <c r="IR13" s="193" t="str">
        <f t="shared" si="29"/>
        <v>Grande</v>
      </c>
      <c r="IS13" s="192" t="s">
        <v>5572</v>
      </c>
      <c r="IT13" s="192" t="s">
        <v>115</v>
      </c>
      <c r="IU13" s="192" t="s">
        <v>534</v>
      </c>
      <c r="IV13" s="192" t="s">
        <v>8</v>
      </c>
      <c r="IW13" s="192" t="s">
        <v>534</v>
      </c>
      <c r="IX13" s="192" t="s">
        <v>8</v>
      </c>
      <c r="IY13" s="193" t="s">
        <v>208</v>
      </c>
      <c r="IZ13" s="199"/>
      <c r="JA13" s="199"/>
      <c r="JB13" s="203"/>
      <c r="JC13" s="192" t="s">
        <v>534</v>
      </c>
      <c r="JD13" s="192" t="str">
        <f t="shared" si="37"/>
        <v>Sin Modificaciones</v>
      </c>
      <c r="JE13" s="193" t="s">
        <v>208</v>
      </c>
      <c r="JF13" s="200"/>
      <c r="JG13" s="200"/>
      <c r="JH13" s="200"/>
      <c r="JI13" s="197"/>
      <c r="JJ13" s="192" t="s">
        <v>7660</v>
      </c>
      <c r="JK13" s="192" t="str">
        <f t="shared" si="30"/>
        <v>Sin Reevaluación</v>
      </c>
      <c r="JL13" s="196" t="s">
        <v>1290</v>
      </c>
      <c r="JM13" s="204">
        <v>14</v>
      </c>
      <c r="JN13" s="204">
        <v>14</v>
      </c>
      <c r="JO13" s="197">
        <f t="shared" si="35"/>
        <v>0</v>
      </c>
      <c r="JP13" s="205" t="str">
        <f t="shared" si="36"/>
        <v>Real = Recomendado</v>
      </c>
      <c r="JQ13" s="193" t="s">
        <v>8</v>
      </c>
      <c r="JR13" s="202"/>
      <c r="JS13" s="202"/>
      <c r="JT13" s="202"/>
      <c r="JU13" s="192" t="s">
        <v>7896</v>
      </c>
      <c r="JV13" s="206"/>
      <c r="JW13" s="192" t="s">
        <v>7897</v>
      </c>
      <c r="JX13" s="192" t="s">
        <v>232</v>
      </c>
      <c r="JY13" s="192" t="s">
        <v>948</v>
      </c>
      <c r="JZ13" s="192" t="s">
        <v>248</v>
      </c>
      <c r="KA13" s="192" t="s">
        <v>249</v>
      </c>
    </row>
    <row r="14" spans="1:288" ht="15" customHeight="1" x14ac:dyDescent="0.25">
      <c r="A14" s="192" t="s">
        <v>1371</v>
      </c>
      <c r="B14" s="192" t="s">
        <v>1372</v>
      </c>
      <c r="C14" s="193">
        <v>10</v>
      </c>
      <c r="D14" s="192" t="s">
        <v>454</v>
      </c>
      <c r="E14" s="192" t="s">
        <v>125</v>
      </c>
      <c r="F14" s="192" t="s">
        <v>1373</v>
      </c>
      <c r="G14" s="192" t="s">
        <v>502</v>
      </c>
      <c r="H14" s="192" t="s">
        <v>154</v>
      </c>
      <c r="I14" s="209" t="s">
        <v>1374</v>
      </c>
      <c r="J14" s="192" t="s">
        <v>1945</v>
      </c>
      <c r="K14" s="192" t="s">
        <v>468</v>
      </c>
      <c r="L14" s="192" t="s">
        <v>102</v>
      </c>
      <c r="M14" s="192" t="s">
        <v>2008</v>
      </c>
      <c r="N14" s="192" t="s">
        <v>525</v>
      </c>
      <c r="O14" s="192" t="s">
        <v>525</v>
      </c>
      <c r="P14" s="192" t="s">
        <v>103</v>
      </c>
      <c r="Q14" s="192" t="s">
        <v>120</v>
      </c>
      <c r="R14" s="192" t="s">
        <v>116</v>
      </c>
      <c r="S14" s="192" t="s">
        <v>2061</v>
      </c>
      <c r="T14" s="192" t="s">
        <v>2062</v>
      </c>
      <c r="U14" s="194">
        <v>3625</v>
      </c>
      <c r="V14" s="192" t="s">
        <v>534</v>
      </c>
      <c r="W14" s="192" t="s">
        <v>534</v>
      </c>
      <c r="X14" s="192" t="s">
        <v>534</v>
      </c>
      <c r="Y14" s="195">
        <v>8</v>
      </c>
      <c r="Z14" s="195">
        <v>7</v>
      </c>
      <c r="AA14" s="196" t="s">
        <v>198</v>
      </c>
      <c r="AB14" s="197">
        <f>((Z14/Y14)-1)*100</f>
        <v>-12.5</v>
      </c>
      <c r="AC14" s="195">
        <v>2</v>
      </c>
      <c r="AD14" s="195">
        <v>0</v>
      </c>
      <c r="AE14" s="196" t="s">
        <v>2566</v>
      </c>
      <c r="AF14" s="197">
        <f>((AD14/AC14)-1)*100</f>
        <v>-100</v>
      </c>
      <c r="AG14" s="195">
        <v>2</v>
      </c>
      <c r="AH14" s="195">
        <v>1</v>
      </c>
      <c r="AI14" s="196" t="s">
        <v>2566</v>
      </c>
      <c r="AJ14" s="197">
        <f>((AH14/AG14)-1)*100</f>
        <v>-50</v>
      </c>
      <c r="AK14" s="195"/>
      <c r="AL14" s="195"/>
      <c r="AM14" s="196"/>
      <c r="AN14" s="197"/>
      <c r="AO14" s="195">
        <v>8</v>
      </c>
      <c r="AP14" s="195">
        <v>8</v>
      </c>
      <c r="AQ14" s="196" t="s">
        <v>198</v>
      </c>
      <c r="AR14" s="197">
        <f>((AP14/AO14)-1)*100</f>
        <v>0</v>
      </c>
      <c r="AS14" s="195">
        <v>8</v>
      </c>
      <c r="AT14" s="195">
        <v>13</v>
      </c>
      <c r="AU14" s="196" t="s">
        <v>3093</v>
      </c>
      <c r="AV14" s="197">
        <f t="shared" si="0"/>
        <v>62.5</v>
      </c>
      <c r="AW14" s="197" t="str">
        <f t="shared" si="1"/>
        <v>Variación del 50% al 100%</v>
      </c>
      <c r="AX14" s="198">
        <v>5</v>
      </c>
      <c r="AY14" s="198">
        <v>215</v>
      </c>
      <c r="AZ14" s="195"/>
      <c r="BA14" s="195"/>
      <c r="BB14" s="196"/>
      <c r="BC14" s="197"/>
      <c r="BD14" s="195"/>
      <c r="BE14" s="195"/>
      <c r="BF14" s="196"/>
      <c r="BG14" s="197"/>
      <c r="BH14" s="195"/>
      <c r="BI14" s="195"/>
      <c r="BJ14" s="196"/>
      <c r="BK14" s="197"/>
      <c r="BL14" s="195">
        <v>11</v>
      </c>
      <c r="BM14" s="195">
        <v>11</v>
      </c>
      <c r="BN14" s="195">
        <v>21</v>
      </c>
      <c r="BO14" s="195">
        <v>34</v>
      </c>
      <c r="BP14" s="195">
        <v>13</v>
      </c>
      <c r="BQ14" s="196" t="s">
        <v>3365</v>
      </c>
      <c r="BR14" s="197">
        <f t="shared" si="2"/>
        <v>90.909090909090921</v>
      </c>
      <c r="BS14" s="197">
        <f t="shared" si="2"/>
        <v>209.09090909090909</v>
      </c>
      <c r="BT14" s="192" t="s">
        <v>3575</v>
      </c>
      <c r="BU14" s="192" t="str">
        <f t="shared" si="3"/>
        <v>Variación &gt; al 100%</v>
      </c>
      <c r="BV14" s="193" t="str">
        <f t="shared" si="4"/>
        <v>Tres años</v>
      </c>
      <c r="BW14" s="192" t="s">
        <v>1035</v>
      </c>
      <c r="BX14" s="199">
        <v>1140630</v>
      </c>
      <c r="BY14" s="199">
        <v>5510</v>
      </c>
      <c r="BZ14" s="199">
        <f t="shared" si="5"/>
        <v>1146140</v>
      </c>
      <c r="CA14" s="199">
        <v>1146138</v>
      </c>
      <c r="CB14" s="200">
        <f t="shared" si="6"/>
        <v>2</v>
      </c>
      <c r="CC14" s="192" t="s">
        <v>3901</v>
      </c>
      <c r="CD14" s="192" t="str">
        <f t="shared" si="7"/>
        <v>BIP = SIGFE</v>
      </c>
      <c r="CE14" s="196" t="s">
        <v>678</v>
      </c>
      <c r="CF14" s="195">
        <v>11360</v>
      </c>
      <c r="CG14" s="195">
        <v>11360</v>
      </c>
      <c r="CH14" s="195">
        <f t="shared" si="8"/>
        <v>100</v>
      </c>
      <c r="CI14" s="196" t="s">
        <v>4137</v>
      </c>
      <c r="CJ14" s="196" t="s">
        <v>4138</v>
      </c>
      <c r="CK14" s="200" t="str">
        <f t="shared" si="31"/>
        <v>Real = Recomendada</v>
      </c>
      <c r="CL14" s="192" t="s">
        <v>4592</v>
      </c>
      <c r="CM14" s="192" t="s">
        <v>845</v>
      </c>
      <c r="CN14" s="192" t="s">
        <v>4593</v>
      </c>
      <c r="CO14" s="192" t="s">
        <v>8</v>
      </c>
      <c r="CP14" s="193" t="s">
        <v>207</v>
      </c>
      <c r="CQ14" s="192" t="s">
        <v>837</v>
      </c>
      <c r="CR14" s="192" t="s">
        <v>5179</v>
      </c>
      <c r="CS14" s="192" t="s">
        <v>8</v>
      </c>
      <c r="CT14" s="192" t="str">
        <f t="shared" si="32"/>
        <v>En Operación</v>
      </c>
      <c r="CU14" s="192" t="s">
        <v>196</v>
      </c>
      <c r="CV14" s="192" t="s">
        <v>5581</v>
      </c>
      <c r="CW14" s="192" t="s">
        <v>5582</v>
      </c>
      <c r="CX14" s="192" t="s">
        <v>534</v>
      </c>
      <c r="CY14" s="192" t="s">
        <v>8</v>
      </c>
      <c r="CZ14" s="192" t="s">
        <v>248</v>
      </c>
      <c r="DA14" s="192" t="s">
        <v>249</v>
      </c>
      <c r="DB14" s="193" t="s">
        <v>1213</v>
      </c>
      <c r="DC14" s="193" t="s">
        <v>1213</v>
      </c>
      <c r="DD14" s="200">
        <v>0</v>
      </c>
      <c r="DE14" s="193" t="s">
        <v>782</v>
      </c>
      <c r="DF14" s="200">
        <v>147</v>
      </c>
      <c r="DG14" s="193" t="s">
        <v>5930</v>
      </c>
      <c r="DH14" s="200">
        <v>63</v>
      </c>
      <c r="DI14" s="193" t="s">
        <v>1035</v>
      </c>
      <c r="DJ14" s="200">
        <v>31</v>
      </c>
      <c r="DK14" s="193" t="s">
        <v>1035</v>
      </c>
      <c r="DL14" s="200">
        <f>+DK14-DG14</f>
        <v>31</v>
      </c>
      <c r="DM14" s="193" t="s">
        <v>1035</v>
      </c>
      <c r="DN14" s="200">
        <v>0</v>
      </c>
      <c r="DO14" s="193" t="s">
        <v>1013</v>
      </c>
      <c r="DP14" s="200">
        <v>29</v>
      </c>
      <c r="DQ14" s="200">
        <f t="shared" si="9"/>
        <v>270</v>
      </c>
      <c r="DR14" s="200">
        <f t="shared" si="10"/>
        <v>270</v>
      </c>
      <c r="DS14" s="193" t="s">
        <v>6031</v>
      </c>
      <c r="DT14" s="192" t="s">
        <v>6243</v>
      </c>
      <c r="DU14" s="193">
        <v>1</v>
      </c>
      <c r="DV14" s="193" t="s">
        <v>8</v>
      </c>
      <c r="DW14" s="193" t="s">
        <v>8</v>
      </c>
      <c r="DX14" s="193" t="s">
        <v>8</v>
      </c>
      <c r="DY14" s="193" t="s">
        <v>8</v>
      </c>
      <c r="DZ14" s="193" t="s">
        <v>208</v>
      </c>
      <c r="EA14" s="193" t="s">
        <v>6273</v>
      </c>
      <c r="EB14" s="193" t="s">
        <v>207</v>
      </c>
      <c r="EC14" s="193" t="s">
        <v>6269</v>
      </c>
      <c r="ED14" s="193" t="s">
        <v>6280</v>
      </c>
      <c r="EE14" s="199">
        <v>20366</v>
      </c>
      <c r="EF14" s="199">
        <v>804</v>
      </c>
      <c r="EG14" s="199">
        <v>6426</v>
      </c>
      <c r="EH14" s="199">
        <v>0</v>
      </c>
      <c r="EI14" s="199">
        <v>5349</v>
      </c>
      <c r="EJ14" s="199">
        <v>1033477</v>
      </c>
      <c r="EK14" s="199">
        <v>0</v>
      </c>
      <c r="EL14" s="199">
        <v>0</v>
      </c>
      <c r="EM14" s="199">
        <v>0</v>
      </c>
      <c r="EN14" s="199">
        <v>0</v>
      </c>
      <c r="EO14" s="199">
        <f t="shared" si="11"/>
        <v>1066422</v>
      </c>
      <c r="EP14" s="199">
        <v>20366</v>
      </c>
      <c r="EQ14" s="199">
        <v>804</v>
      </c>
      <c r="ER14" s="199">
        <v>6426</v>
      </c>
      <c r="ES14" s="199">
        <v>0</v>
      </c>
      <c r="ET14" s="199">
        <v>5349</v>
      </c>
      <c r="EU14" s="199">
        <v>1033477</v>
      </c>
      <c r="EV14" s="199">
        <v>0</v>
      </c>
      <c r="EW14" s="199">
        <v>0</v>
      </c>
      <c r="EX14" s="199">
        <v>0</v>
      </c>
      <c r="EY14" s="199">
        <v>0</v>
      </c>
      <c r="EZ14" s="199">
        <f t="shared" si="12"/>
        <v>1066422</v>
      </c>
      <c r="FA14" s="192" t="s">
        <v>6529</v>
      </c>
      <c r="FB14" s="199">
        <v>20979</v>
      </c>
      <c r="FC14" s="199">
        <v>889</v>
      </c>
      <c r="FD14" s="199">
        <v>7212</v>
      </c>
      <c r="FE14" s="199">
        <v>0</v>
      </c>
      <c r="FF14" s="199">
        <v>5510</v>
      </c>
      <c r="FG14" s="199">
        <v>1111550</v>
      </c>
      <c r="FH14" s="199">
        <v>0</v>
      </c>
      <c r="FI14" s="199">
        <v>0</v>
      </c>
      <c r="FJ14" s="199">
        <v>0</v>
      </c>
      <c r="FK14" s="199">
        <v>0</v>
      </c>
      <c r="FL14" s="199">
        <f t="shared" si="13"/>
        <v>1146140</v>
      </c>
      <c r="FM14" s="192" t="s">
        <v>5402</v>
      </c>
      <c r="FN14" s="199">
        <v>20979</v>
      </c>
      <c r="FO14" s="199">
        <v>889</v>
      </c>
      <c r="FP14" s="199">
        <v>7212</v>
      </c>
      <c r="FQ14" s="199">
        <v>0</v>
      </c>
      <c r="FR14" s="199">
        <v>5510</v>
      </c>
      <c r="FS14" s="199">
        <v>1111550</v>
      </c>
      <c r="FT14" s="199">
        <v>0</v>
      </c>
      <c r="FU14" s="199">
        <v>0</v>
      </c>
      <c r="FV14" s="199">
        <v>0</v>
      </c>
      <c r="FW14" s="199">
        <v>0</v>
      </c>
      <c r="FX14" s="199">
        <f t="shared" si="14"/>
        <v>1146140</v>
      </c>
      <c r="FY14" s="192" t="s">
        <v>6889</v>
      </c>
      <c r="FZ14" s="200">
        <f t="shared" si="15"/>
        <v>2</v>
      </c>
      <c r="GA14" s="193" t="str">
        <f t="shared" si="33"/>
        <v>BIP = SIGFE</v>
      </c>
      <c r="GB14" s="199">
        <v>20980</v>
      </c>
      <c r="GC14" s="199">
        <v>889</v>
      </c>
      <c r="GD14" s="199">
        <v>7211</v>
      </c>
      <c r="GE14" s="199">
        <v>0</v>
      </c>
      <c r="GF14" s="199">
        <v>5510</v>
      </c>
      <c r="GG14" s="199">
        <v>1111548</v>
      </c>
      <c r="GH14" s="199">
        <v>0</v>
      </c>
      <c r="GI14" s="199">
        <v>0</v>
      </c>
      <c r="GJ14" s="199">
        <v>0</v>
      </c>
      <c r="GK14" s="199">
        <v>0</v>
      </c>
      <c r="GL14" s="199">
        <f t="shared" si="16"/>
        <v>1146138</v>
      </c>
      <c r="GM14" s="199">
        <v>22538</v>
      </c>
      <c r="GN14" s="199">
        <v>889</v>
      </c>
      <c r="GO14" s="199">
        <v>7211</v>
      </c>
      <c r="GP14" s="199">
        <v>0</v>
      </c>
      <c r="GQ14" s="199">
        <v>5823</v>
      </c>
      <c r="GR14" s="199">
        <v>1181972</v>
      </c>
      <c r="GS14" s="199">
        <v>0</v>
      </c>
      <c r="GT14" s="199">
        <v>0</v>
      </c>
      <c r="GU14" s="199">
        <v>0</v>
      </c>
      <c r="GV14" s="199">
        <v>0</v>
      </c>
      <c r="GW14" s="199">
        <f t="shared" si="17"/>
        <v>1218433</v>
      </c>
      <c r="GX14" s="199" t="s">
        <v>7075</v>
      </c>
      <c r="GY14" s="199">
        <v>24692</v>
      </c>
      <c r="GZ14" s="199">
        <v>975</v>
      </c>
      <c r="HA14" s="199">
        <v>7791</v>
      </c>
      <c r="HB14" s="199">
        <v>0</v>
      </c>
      <c r="HC14" s="199">
        <v>6485</v>
      </c>
      <c r="HD14" s="199">
        <v>1252999</v>
      </c>
      <c r="HE14" s="199">
        <v>0</v>
      </c>
      <c r="HF14" s="199">
        <v>0</v>
      </c>
      <c r="HG14" s="199">
        <v>0</v>
      </c>
      <c r="HH14" s="199">
        <v>0</v>
      </c>
      <c r="HI14" s="199">
        <f t="shared" si="18"/>
        <v>1292942</v>
      </c>
      <c r="HJ14" s="199">
        <v>1261578</v>
      </c>
      <c r="HK14" s="199">
        <v>22611</v>
      </c>
      <c r="HL14" s="199">
        <v>889</v>
      </c>
      <c r="HM14" s="199">
        <v>7212</v>
      </c>
      <c r="HN14" s="199">
        <v>0</v>
      </c>
      <c r="HO14" s="199">
        <v>5823</v>
      </c>
      <c r="HP14" s="199">
        <v>1198591</v>
      </c>
      <c r="HQ14" s="199">
        <v>0</v>
      </c>
      <c r="HR14" s="199">
        <v>0</v>
      </c>
      <c r="HS14" s="199">
        <v>0</v>
      </c>
      <c r="HT14" s="199">
        <v>0</v>
      </c>
      <c r="HU14" s="199">
        <f t="shared" si="19"/>
        <v>1235126</v>
      </c>
      <c r="HV14" s="199">
        <v>22538</v>
      </c>
      <c r="HW14" s="199">
        <v>889</v>
      </c>
      <c r="HX14" s="199">
        <v>7212</v>
      </c>
      <c r="HY14" s="199">
        <v>0</v>
      </c>
      <c r="HZ14" s="199">
        <v>5823</v>
      </c>
      <c r="IA14" s="199">
        <v>1181973</v>
      </c>
      <c r="IB14" s="199">
        <v>0</v>
      </c>
      <c r="IC14" s="199">
        <v>0</v>
      </c>
      <c r="ID14" s="199">
        <v>0</v>
      </c>
      <c r="IE14" s="199">
        <v>0</v>
      </c>
      <c r="IF14" s="199">
        <f t="shared" si="20"/>
        <v>1218435</v>
      </c>
      <c r="IG14" s="197">
        <f t="shared" si="21"/>
        <v>-4.471662301943935</v>
      </c>
      <c r="IH14" s="197">
        <f t="shared" si="22"/>
        <v>-5.7625941457544076</v>
      </c>
      <c r="II14" s="197">
        <f t="shared" si="23"/>
        <v>-5.6684801823465136</v>
      </c>
      <c r="IJ14" s="197">
        <f t="shared" si="24"/>
        <v>-1.3513601041513223</v>
      </c>
      <c r="IK14" s="202">
        <f>((IF14/HJ14)-1)*100</f>
        <v>-3.4197647707870593</v>
      </c>
      <c r="IL14" s="200">
        <f t="shared" si="25"/>
        <v>107.25660211267606</v>
      </c>
      <c r="IM14" s="200">
        <f t="shared" si="26"/>
        <v>104.04691901408451</v>
      </c>
      <c r="IN14" s="192" t="s">
        <v>7238</v>
      </c>
      <c r="IO14" s="192" t="str">
        <f t="shared" si="27"/>
        <v>Variación de 0 a +-10%</v>
      </c>
      <c r="IP14" s="192" t="str">
        <f t="shared" si="27"/>
        <v>Variación de 0 a +-10%</v>
      </c>
      <c r="IQ14" s="193" t="str">
        <f t="shared" si="28"/>
        <v>Grande</v>
      </c>
      <c r="IR14" s="193" t="str">
        <f t="shared" si="29"/>
        <v>Grande</v>
      </c>
      <c r="IS14" s="192" t="s">
        <v>7483</v>
      </c>
      <c r="IT14" s="192" t="s">
        <v>2008</v>
      </c>
      <c r="IU14" s="192" t="s">
        <v>534</v>
      </c>
      <c r="IV14" s="192" t="s">
        <v>8</v>
      </c>
      <c r="IW14" s="192" t="s">
        <v>248</v>
      </c>
      <c r="IX14" s="192" t="s">
        <v>249</v>
      </c>
      <c r="IY14" s="193" t="s">
        <v>207</v>
      </c>
      <c r="IZ14" s="199">
        <v>1292942</v>
      </c>
      <c r="JA14" s="199">
        <v>-1152</v>
      </c>
      <c r="JB14" s="203">
        <f t="shared" si="34"/>
        <v>-8.9099124322668768E-2</v>
      </c>
      <c r="JC14" s="192" t="s">
        <v>7522</v>
      </c>
      <c r="JD14" s="192" t="str">
        <f t="shared" si="37"/>
        <v>Con Modificaciones &lt; 10%</v>
      </c>
      <c r="JE14" s="193" t="s">
        <v>207</v>
      </c>
      <c r="JF14" s="200">
        <v>1</v>
      </c>
      <c r="JG14" s="200">
        <v>1252999</v>
      </c>
      <c r="JH14" s="200">
        <v>1261578</v>
      </c>
      <c r="JI14" s="197">
        <f t="shared" ref="JI14:JI17" si="41">((JH14/JG14)-1)*100</f>
        <v>0.68467732216865862</v>
      </c>
      <c r="JJ14" s="192" t="s">
        <v>7661</v>
      </c>
      <c r="JK14" s="192" t="str">
        <f t="shared" si="30"/>
        <v>Con Reevaluación</v>
      </c>
      <c r="JL14" s="196" t="s">
        <v>1286</v>
      </c>
      <c r="JM14" s="204">
        <v>860353</v>
      </c>
      <c r="JN14" s="204">
        <v>860353</v>
      </c>
      <c r="JO14" s="197">
        <f t="shared" si="35"/>
        <v>0</v>
      </c>
      <c r="JP14" s="205" t="str">
        <f t="shared" si="36"/>
        <v>Real = Recomendado</v>
      </c>
      <c r="JQ14" s="193" t="s">
        <v>1287</v>
      </c>
      <c r="JR14" s="200">
        <v>116894</v>
      </c>
      <c r="JS14" s="202">
        <v>116894</v>
      </c>
      <c r="JT14" s="202">
        <f t="shared" si="38"/>
        <v>0</v>
      </c>
      <c r="JU14" s="192" t="s">
        <v>7898</v>
      </c>
      <c r="JV14" s="192" t="str">
        <f>IF(JT14="","Sin Datos",IF(JT14=0,"Real = Recomendado",IF(JT14&gt;0,"Real &gt; Recomendado",IF(JT14&lt;0,"Real &lt; Recomendado","error"))))</f>
        <v>Real = Recomendado</v>
      </c>
      <c r="JW14" s="192" t="s">
        <v>7899</v>
      </c>
      <c r="JX14" s="192" t="s">
        <v>1321</v>
      </c>
      <c r="JY14" s="192" t="s">
        <v>966</v>
      </c>
      <c r="JZ14" s="192" t="s">
        <v>248</v>
      </c>
      <c r="KA14" s="192" t="s">
        <v>249</v>
      </c>
    </row>
    <row r="15" spans="1:288" ht="15" customHeight="1" x14ac:dyDescent="0.25">
      <c r="A15" s="192" t="s">
        <v>1375</v>
      </c>
      <c r="B15" s="192" t="s">
        <v>1376</v>
      </c>
      <c r="C15" s="193">
        <v>10</v>
      </c>
      <c r="D15" s="192" t="s">
        <v>454</v>
      </c>
      <c r="E15" s="192" t="s">
        <v>414</v>
      </c>
      <c r="F15" s="192" t="s">
        <v>1377</v>
      </c>
      <c r="G15" s="192" t="s">
        <v>502</v>
      </c>
      <c r="H15" s="192" t="s">
        <v>107</v>
      </c>
      <c r="I15" s="192" t="s">
        <v>108</v>
      </c>
      <c r="J15" s="192" t="s">
        <v>1946</v>
      </c>
      <c r="K15" s="192" t="s">
        <v>468</v>
      </c>
      <c r="L15" s="192" t="s">
        <v>102</v>
      </c>
      <c r="M15" s="192" t="s">
        <v>2008</v>
      </c>
      <c r="N15" s="192" t="s">
        <v>525</v>
      </c>
      <c r="O15" s="192" t="s">
        <v>525</v>
      </c>
      <c r="P15" s="192" t="s">
        <v>103</v>
      </c>
      <c r="Q15" s="192" t="s">
        <v>109</v>
      </c>
      <c r="R15" s="192" t="s">
        <v>116</v>
      </c>
      <c r="S15" s="192" t="s">
        <v>2063</v>
      </c>
      <c r="T15" s="192" t="s">
        <v>2064</v>
      </c>
      <c r="U15" s="194">
        <v>484</v>
      </c>
      <c r="V15" s="192" t="s">
        <v>177</v>
      </c>
      <c r="W15" s="192" t="s">
        <v>534</v>
      </c>
      <c r="X15" s="192" t="s">
        <v>534</v>
      </c>
      <c r="Y15" s="195"/>
      <c r="Z15" s="195"/>
      <c r="AA15" s="196"/>
      <c r="AB15" s="197"/>
      <c r="AC15" s="195"/>
      <c r="AD15" s="195"/>
      <c r="AE15" s="196"/>
      <c r="AF15" s="197"/>
      <c r="AG15" s="195"/>
      <c r="AH15" s="195"/>
      <c r="AI15" s="196" t="s">
        <v>8</v>
      </c>
      <c r="AJ15" s="197"/>
      <c r="AK15" s="195"/>
      <c r="AL15" s="195"/>
      <c r="AM15" s="196"/>
      <c r="AN15" s="197"/>
      <c r="AO15" s="195"/>
      <c r="AP15" s="195"/>
      <c r="AQ15" s="196"/>
      <c r="AR15" s="197"/>
      <c r="AS15" s="195">
        <v>18</v>
      </c>
      <c r="AT15" s="195">
        <v>20</v>
      </c>
      <c r="AU15" s="196" t="s">
        <v>3094</v>
      </c>
      <c r="AV15" s="197">
        <f t="shared" si="0"/>
        <v>11.111111111111116</v>
      </c>
      <c r="AW15" s="197" t="str">
        <f t="shared" si="1"/>
        <v>Variación de 0 a 30%</v>
      </c>
      <c r="AX15" s="198">
        <v>2</v>
      </c>
      <c r="AY15" s="198">
        <v>180</v>
      </c>
      <c r="AZ15" s="195"/>
      <c r="BA15" s="195"/>
      <c r="BB15" s="196"/>
      <c r="BC15" s="197"/>
      <c r="BD15" s="195"/>
      <c r="BE15" s="195"/>
      <c r="BF15" s="196"/>
      <c r="BG15" s="197"/>
      <c r="BH15" s="195"/>
      <c r="BI15" s="195"/>
      <c r="BJ15" s="196"/>
      <c r="BK15" s="197"/>
      <c r="BL15" s="195">
        <v>16</v>
      </c>
      <c r="BM15" s="195">
        <v>16</v>
      </c>
      <c r="BN15" s="195">
        <v>20</v>
      </c>
      <c r="BO15" s="195">
        <v>20</v>
      </c>
      <c r="BP15" s="195">
        <v>0</v>
      </c>
      <c r="BQ15" s="196" t="s">
        <v>3366</v>
      </c>
      <c r="BR15" s="197">
        <f t="shared" si="2"/>
        <v>25</v>
      </c>
      <c r="BS15" s="197">
        <f t="shared" si="2"/>
        <v>25</v>
      </c>
      <c r="BT15" s="192" t="s">
        <v>3576</v>
      </c>
      <c r="BU15" s="192" t="str">
        <f t="shared" si="3"/>
        <v>Variación de 0 a 30%</v>
      </c>
      <c r="BV15" s="193" t="str">
        <f t="shared" si="4"/>
        <v>Dos Años</v>
      </c>
      <c r="BW15" s="192" t="s">
        <v>1136</v>
      </c>
      <c r="BX15" s="199">
        <v>2655830</v>
      </c>
      <c r="BY15" s="199">
        <v>0</v>
      </c>
      <c r="BZ15" s="199">
        <f t="shared" si="5"/>
        <v>2655830</v>
      </c>
      <c r="CA15" s="199">
        <v>2655829</v>
      </c>
      <c r="CB15" s="200">
        <f t="shared" si="6"/>
        <v>1</v>
      </c>
      <c r="CC15" s="192" t="s">
        <v>3902</v>
      </c>
      <c r="CD15" s="192" t="str">
        <f t="shared" si="7"/>
        <v>BIP = SIGFE</v>
      </c>
      <c r="CE15" s="196" t="s">
        <v>678</v>
      </c>
      <c r="CF15" s="195">
        <v>26492</v>
      </c>
      <c r="CG15" s="195">
        <v>30384</v>
      </c>
      <c r="CH15" s="195">
        <f t="shared" si="8"/>
        <v>114.69122754038956</v>
      </c>
      <c r="CI15" s="196" t="s">
        <v>4139</v>
      </c>
      <c r="CJ15" s="196" t="s">
        <v>4140</v>
      </c>
      <c r="CK15" s="200" t="str">
        <f t="shared" si="31"/>
        <v>Real &gt; Recomendada</v>
      </c>
      <c r="CL15" s="192" t="s">
        <v>4594</v>
      </c>
      <c r="CM15" s="192" t="s">
        <v>766</v>
      </c>
      <c r="CN15" s="192" t="s">
        <v>4594</v>
      </c>
      <c r="CO15" s="192" t="s">
        <v>766</v>
      </c>
      <c r="CP15" s="193" t="s">
        <v>207</v>
      </c>
      <c r="CQ15" s="192" t="s">
        <v>1105</v>
      </c>
      <c r="CR15" s="192" t="s">
        <v>5180</v>
      </c>
      <c r="CS15" s="192" t="s">
        <v>8</v>
      </c>
      <c r="CT15" s="192" t="str">
        <f t="shared" si="32"/>
        <v>En Operación</v>
      </c>
      <c r="CU15" s="192" t="s">
        <v>5404</v>
      </c>
      <c r="CV15" s="192" t="s">
        <v>970</v>
      </c>
      <c r="CW15" s="192" t="s">
        <v>2016</v>
      </c>
      <c r="CX15" s="192" t="s">
        <v>534</v>
      </c>
      <c r="CY15" s="192" t="s">
        <v>8</v>
      </c>
      <c r="CZ15" s="192" t="s">
        <v>534</v>
      </c>
      <c r="DA15" s="192" t="s">
        <v>8</v>
      </c>
      <c r="DB15" s="193" t="s">
        <v>5767</v>
      </c>
      <c r="DC15" s="193" t="s">
        <v>5767</v>
      </c>
      <c r="DD15" s="200">
        <v>0</v>
      </c>
      <c r="DE15" s="193" t="s">
        <v>1199</v>
      </c>
      <c r="DF15" s="200">
        <v>319</v>
      </c>
      <c r="DG15" s="193" t="s">
        <v>440</v>
      </c>
      <c r="DH15" s="200">
        <v>0</v>
      </c>
      <c r="DI15" s="193" t="s">
        <v>3870</v>
      </c>
      <c r="DJ15" s="200">
        <v>3</v>
      </c>
      <c r="DK15" s="193" t="s">
        <v>3870</v>
      </c>
      <c r="DL15" s="200">
        <f>+DK15-DE15</f>
        <v>3</v>
      </c>
      <c r="DM15" s="193" t="s">
        <v>1136</v>
      </c>
      <c r="DN15" s="200">
        <v>15</v>
      </c>
      <c r="DO15" s="193" t="s">
        <v>5835</v>
      </c>
      <c r="DP15" s="200">
        <v>70</v>
      </c>
      <c r="DQ15" s="200">
        <f t="shared" si="9"/>
        <v>407</v>
      </c>
      <c r="DR15" s="200">
        <f t="shared" si="10"/>
        <v>407</v>
      </c>
      <c r="DS15" s="193" t="s">
        <v>6032</v>
      </c>
      <c r="DT15" s="192" t="s">
        <v>6243</v>
      </c>
      <c r="DU15" s="193">
        <v>3</v>
      </c>
      <c r="DV15" s="193" t="s">
        <v>8</v>
      </c>
      <c r="DW15" s="193" t="s">
        <v>8</v>
      </c>
      <c r="DX15" s="193" t="s">
        <v>8</v>
      </c>
      <c r="DY15" s="193" t="s">
        <v>8</v>
      </c>
      <c r="DZ15" s="193" t="s">
        <v>208</v>
      </c>
      <c r="EA15" s="193" t="s">
        <v>6273</v>
      </c>
      <c r="EB15" s="193" t="s">
        <v>207</v>
      </c>
      <c r="EC15" s="193" t="s">
        <v>6281</v>
      </c>
      <c r="ED15" s="193" t="s">
        <v>6282</v>
      </c>
      <c r="EE15" s="199">
        <v>0</v>
      </c>
      <c r="EF15" s="199">
        <v>0</v>
      </c>
      <c r="EG15" s="199">
        <v>0</v>
      </c>
      <c r="EH15" s="199">
        <v>0</v>
      </c>
      <c r="EI15" s="199">
        <v>0</v>
      </c>
      <c r="EJ15" s="199">
        <v>2525790</v>
      </c>
      <c r="EK15" s="199">
        <v>0</v>
      </c>
      <c r="EL15" s="199">
        <v>0</v>
      </c>
      <c r="EM15" s="199">
        <v>0</v>
      </c>
      <c r="EN15" s="199">
        <v>0</v>
      </c>
      <c r="EO15" s="199">
        <f t="shared" si="11"/>
        <v>2525790</v>
      </c>
      <c r="EP15" s="199">
        <v>0</v>
      </c>
      <c r="EQ15" s="199">
        <v>0</v>
      </c>
      <c r="ER15" s="199">
        <v>0</v>
      </c>
      <c r="ES15" s="199">
        <v>0</v>
      </c>
      <c r="ET15" s="199">
        <v>0</v>
      </c>
      <c r="EU15" s="199">
        <v>2525790</v>
      </c>
      <c r="EV15" s="199">
        <v>0</v>
      </c>
      <c r="EW15" s="199">
        <v>0</v>
      </c>
      <c r="EX15" s="199">
        <v>0</v>
      </c>
      <c r="EY15" s="199">
        <v>0</v>
      </c>
      <c r="EZ15" s="199">
        <f t="shared" si="12"/>
        <v>2525790</v>
      </c>
      <c r="FA15" s="192" t="s">
        <v>6530</v>
      </c>
      <c r="FB15" s="199">
        <v>0</v>
      </c>
      <c r="FC15" s="199">
        <v>0</v>
      </c>
      <c r="FD15" s="199">
        <v>0</v>
      </c>
      <c r="FE15" s="199">
        <v>0</v>
      </c>
      <c r="FF15" s="199">
        <v>0</v>
      </c>
      <c r="FG15" s="199">
        <v>2655830</v>
      </c>
      <c r="FH15" s="199">
        <v>0</v>
      </c>
      <c r="FI15" s="199">
        <v>0</v>
      </c>
      <c r="FJ15" s="199">
        <v>0</v>
      </c>
      <c r="FK15" s="199">
        <v>0</v>
      </c>
      <c r="FL15" s="199">
        <f t="shared" si="13"/>
        <v>2655830</v>
      </c>
      <c r="FM15" s="192" t="s">
        <v>6690</v>
      </c>
      <c r="FN15" s="199">
        <v>0</v>
      </c>
      <c r="FO15" s="199">
        <v>0</v>
      </c>
      <c r="FP15" s="199">
        <v>0</v>
      </c>
      <c r="FQ15" s="199">
        <v>0</v>
      </c>
      <c r="FR15" s="199">
        <v>0</v>
      </c>
      <c r="FS15" s="199">
        <v>2655830</v>
      </c>
      <c r="FT15" s="199">
        <v>0</v>
      </c>
      <c r="FU15" s="199">
        <v>0</v>
      </c>
      <c r="FV15" s="199">
        <v>0</v>
      </c>
      <c r="FW15" s="199">
        <v>0</v>
      </c>
      <c r="FX15" s="199">
        <f t="shared" si="14"/>
        <v>2655830</v>
      </c>
      <c r="FY15" s="192" t="s">
        <v>6890</v>
      </c>
      <c r="FZ15" s="200">
        <f t="shared" si="15"/>
        <v>1</v>
      </c>
      <c r="GA15" s="193" t="str">
        <f t="shared" si="33"/>
        <v>BIP = SIGFE</v>
      </c>
      <c r="GB15" s="199">
        <v>0</v>
      </c>
      <c r="GC15" s="199">
        <v>0</v>
      </c>
      <c r="GD15" s="199">
        <v>0</v>
      </c>
      <c r="GE15" s="199">
        <v>0</v>
      </c>
      <c r="GF15" s="199">
        <v>0</v>
      </c>
      <c r="GG15" s="199">
        <v>2655829</v>
      </c>
      <c r="GH15" s="199">
        <v>0</v>
      </c>
      <c r="GI15" s="199">
        <v>0</v>
      </c>
      <c r="GJ15" s="199">
        <v>0</v>
      </c>
      <c r="GK15" s="199">
        <v>0</v>
      </c>
      <c r="GL15" s="199">
        <f t="shared" si="16"/>
        <v>2655829</v>
      </c>
      <c r="GM15" s="199">
        <v>0</v>
      </c>
      <c r="GN15" s="199">
        <v>0</v>
      </c>
      <c r="GO15" s="199">
        <v>0</v>
      </c>
      <c r="GP15" s="199">
        <v>0</v>
      </c>
      <c r="GQ15" s="199">
        <v>0</v>
      </c>
      <c r="GR15" s="199">
        <v>2792698</v>
      </c>
      <c r="GS15" s="199">
        <v>0</v>
      </c>
      <c r="GT15" s="199">
        <v>0</v>
      </c>
      <c r="GU15" s="199">
        <v>0</v>
      </c>
      <c r="GV15" s="199">
        <v>0</v>
      </c>
      <c r="GW15" s="199">
        <f t="shared" si="17"/>
        <v>2792698</v>
      </c>
      <c r="GX15" s="199" t="s">
        <v>7076</v>
      </c>
      <c r="GY15" s="199">
        <v>0</v>
      </c>
      <c r="GZ15" s="199">
        <v>0</v>
      </c>
      <c r="HA15" s="199">
        <v>0</v>
      </c>
      <c r="HB15" s="199">
        <v>0</v>
      </c>
      <c r="HC15" s="199">
        <v>0</v>
      </c>
      <c r="HD15" s="199">
        <v>2972793</v>
      </c>
      <c r="HE15" s="199">
        <v>0</v>
      </c>
      <c r="HF15" s="199">
        <v>0</v>
      </c>
      <c r="HG15" s="199">
        <v>0</v>
      </c>
      <c r="HH15" s="199">
        <v>0</v>
      </c>
      <c r="HI15" s="199">
        <f t="shared" si="18"/>
        <v>2972793</v>
      </c>
      <c r="HJ15" s="199">
        <v>2972793</v>
      </c>
      <c r="HK15" s="199">
        <v>0</v>
      </c>
      <c r="HL15" s="199">
        <v>0</v>
      </c>
      <c r="HM15" s="199">
        <v>0</v>
      </c>
      <c r="HN15" s="199">
        <v>0</v>
      </c>
      <c r="HO15" s="199">
        <v>0</v>
      </c>
      <c r="HP15" s="199">
        <v>2806626</v>
      </c>
      <c r="HQ15" s="199">
        <v>0</v>
      </c>
      <c r="HR15" s="199">
        <v>0</v>
      </c>
      <c r="HS15" s="199">
        <v>0</v>
      </c>
      <c r="HT15" s="199">
        <v>0</v>
      </c>
      <c r="HU15" s="199">
        <f t="shared" si="19"/>
        <v>2806626</v>
      </c>
      <c r="HV15" s="199">
        <v>0</v>
      </c>
      <c r="HW15" s="199">
        <v>0</v>
      </c>
      <c r="HX15" s="199">
        <v>0</v>
      </c>
      <c r="HY15" s="199">
        <v>0</v>
      </c>
      <c r="HZ15" s="199">
        <v>0</v>
      </c>
      <c r="IA15" s="199">
        <v>2806626</v>
      </c>
      <c r="IB15" s="199">
        <v>0</v>
      </c>
      <c r="IC15" s="199">
        <v>0</v>
      </c>
      <c r="ID15" s="199">
        <v>0</v>
      </c>
      <c r="IE15" s="199">
        <v>0</v>
      </c>
      <c r="IF15" s="199">
        <f t="shared" si="20"/>
        <v>2806626</v>
      </c>
      <c r="IG15" s="197">
        <f t="shared" si="21"/>
        <v>-5.5895920099381264</v>
      </c>
      <c r="IH15" s="197">
        <f t="shared" si="22"/>
        <v>-5.5895920099381264</v>
      </c>
      <c r="II15" s="197">
        <f t="shared" si="23"/>
        <v>-5.5895920099381264</v>
      </c>
      <c r="IJ15" s="197">
        <f t="shared" si="24"/>
        <v>0</v>
      </c>
      <c r="IK15" s="202">
        <f>((IF15/HJ15)-1)*100</f>
        <v>-5.5895920099381264</v>
      </c>
      <c r="IL15" s="200">
        <f t="shared" si="25"/>
        <v>92.371840442338069</v>
      </c>
      <c r="IM15" s="200">
        <f t="shared" si="26"/>
        <v>92.371840442338069</v>
      </c>
      <c r="IN15" s="192" t="s">
        <v>7239</v>
      </c>
      <c r="IO15" s="192" t="str">
        <f t="shared" si="27"/>
        <v>Variación de 0 a +-10%</v>
      </c>
      <c r="IP15" s="192" t="str">
        <f t="shared" si="27"/>
        <v>Variación de 0 a +-10%</v>
      </c>
      <c r="IQ15" s="193" t="str">
        <f t="shared" si="28"/>
        <v>Grande</v>
      </c>
      <c r="IR15" s="193" t="str">
        <f t="shared" si="29"/>
        <v>Grande</v>
      </c>
      <c r="IS15" s="192" t="s">
        <v>7484</v>
      </c>
      <c r="IT15" s="192" t="s">
        <v>2008</v>
      </c>
      <c r="IU15" s="192" t="s">
        <v>534</v>
      </c>
      <c r="IV15" s="192" t="s">
        <v>8</v>
      </c>
      <c r="IW15" s="192" t="s">
        <v>534</v>
      </c>
      <c r="IX15" s="192" t="s">
        <v>8</v>
      </c>
      <c r="IY15" s="193" t="s">
        <v>208</v>
      </c>
      <c r="IZ15" s="199"/>
      <c r="JA15" s="199"/>
      <c r="JB15" s="203"/>
      <c r="JC15" s="192" t="s">
        <v>534</v>
      </c>
      <c r="JD15" s="192" t="str">
        <f t="shared" si="37"/>
        <v>Sin Modificaciones</v>
      </c>
      <c r="JE15" s="193" t="s">
        <v>207</v>
      </c>
      <c r="JF15" s="200">
        <v>1</v>
      </c>
      <c r="JG15" s="200">
        <v>2468154</v>
      </c>
      <c r="JH15" s="200">
        <v>2972793</v>
      </c>
      <c r="JI15" s="197">
        <f t="shared" si="41"/>
        <v>20.446009446736312</v>
      </c>
      <c r="JJ15" s="192" t="s">
        <v>7662</v>
      </c>
      <c r="JK15" s="192" t="str">
        <f t="shared" si="30"/>
        <v>Con Reevaluación</v>
      </c>
      <c r="JL15" s="196" t="s">
        <v>1292</v>
      </c>
      <c r="JM15" s="204">
        <v>4190</v>
      </c>
      <c r="JN15" s="204">
        <v>4938</v>
      </c>
      <c r="JO15" s="197">
        <f t="shared" si="35"/>
        <v>17.852028639618144</v>
      </c>
      <c r="JP15" s="205" t="str">
        <f t="shared" si="36"/>
        <v>Real &gt; Recomendado</v>
      </c>
      <c r="JQ15" s="193" t="s">
        <v>8</v>
      </c>
      <c r="JR15" s="202"/>
      <c r="JS15" s="202"/>
      <c r="JT15" s="202"/>
      <c r="JU15" s="192" t="s">
        <v>7900</v>
      </c>
      <c r="JV15" s="206"/>
      <c r="JW15" s="192" t="s">
        <v>7901</v>
      </c>
      <c r="JX15" s="192" t="s">
        <v>445</v>
      </c>
      <c r="JY15" s="192" t="s">
        <v>966</v>
      </c>
      <c r="JZ15" s="192" t="s">
        <v>248</v>
      </c>
      <c r="KA15" s="192" t="s">
        <v>249</v>
      </c>
    </row>
    <row r="16" spans="1:288" ht="15" customHeight="1" x14ac:dyDescent="0.25">
      <c r="A16" s="192" t="s">
        <v>1378</v>
      </c>
      <c r="B16" s="192" t="s">
        <v>1379</v>
      </c>
      <c r="C16" s="193">
        <v>9</v>
      </c>
      <c r="D16" s="192" t="s">
        <v>450</v>
      </c>
      <c r="E16" s="192" t="s">
        <v>110</v>
      </c>
      <c r="F16" s="192" t="s">
        <v>411</v>
      </c>
      <c r="G16" s="192" t="s">
        <v>495</v>
      </c>
      <c r="H16" s="192" t="s">
        <v>472</v>
      </c>
      <c r="I16" s="192" t="s">
        <v>405</v>
      </c>
      <c r="J16" s="192" t="s">
        <v>1947</v>
      </c>
      <c r="K16" s="192" t="s">
        <v>468</v>
      </c>
      <c r="L16" s="192" t="s">
        <v>102</v>
      </c>
      <c r="M16" s="192" t="s">
        <v>2007</v>
      </c>
      <c r="N16" s="192" t="s">
        <v>525</v>
      </c>
      <c r="O16" s="192" t="s">
        <v>525</v>
      </c>
      <c r="P16" s="192" t="s">
        <v>103</v>
      </c>
      <c r="Q16" s="192" t="s">
        <v>120</v>
      </c>
      <c r="R16" s="192" t="s">
        <v>105</v>
      </c>
      <c r="S16" s="192" t="s">
        <v>2065</v>
      </c>
      <c r="T16" s="192" t="s">
        <v>2066</v>
      </c>
      <c r="U16" s="194">
        <v>1260</v>
      </c>
      <c r="V16" s="192" t="s">
        <v>179</v>
      </c>
      <c r="W16" s="192" t="s">
        <v>534</v>
      </c>
      <c r="X16" s="192" t="s">
        <v>534</v>
      </c>
      <c r="Y16" s="195">
        <v>26</v>
      </c>
      <c r="Z16" s="195">
        <v>17</v>
      </c>
      <c r="AA16" s="196" t="s">
        <v>2567</v>
      </c>
      <c r="AB16" s="197">
        <f t="shared" ref="AB16:AB21" si="42">((Z16/Y16)-1)*100</f>
        <v>-34.615384615384613</v>
      </c>
      <c r="AC16" s="195">
        <v>2</v>
      </c>
      <c r="AD16" s="195">
        <v>1</v>
      </c>
      <c r="AE16" s="196" t="s">
        <v>2568</v>
      </c>
      <c r="AF16" s="197">
        <f>((AD16/AC16)-1)*100</f>
        <v>-50</v>
      </c>
      <c r="AG16" s="195">
        <v>2</v>
      </c>
      <c r="AH16" s="195">
        <v>1</v>
      </c>
      <c r="AI16" s="196" t="s">
        <v>2568</v>
      </c>
      <c r="AJ16" s="197">
        <f>((AH16/AG16)-1)*100</f>
        <v>-50</v>
      </c>
      <c r="AK16" s="195"/>
      <c r="AL16" s="195"/>
      <c r="AM16" s="196"/>
      <c r="AN16" s="197"/>
      <c r="AO16" s="195">
        <v>25</v>
      </c>
      <c r="AP16" s="195">
        <v>53</v>
      </c>
      <c r="AQ16" s="196" t="s">
        <v>2941</v>
      </c>
      <c r="AR16" s="197">
        <f>((AP16/AO16)-1)*100</f>
        <v>112.00000000000001</v>
      </c>
      <c r="AS16" s="195">
        <v>26</v>
      </c>
      <c r="AT16" s="195">
        <v>23</v>
      </c>
      <c r="AU16" s="196" t="s">
        <v>3095</v>
      </c>
      <c r="AV16" s="197">
        <f t="shared" si="0"/>
        <v>-11.538461538461542</v>
      </c>
      <c r="AW16" s="197" t="str">
        <f t="shared" si="1"/>
        <v>Variación de -30% a -0%</v>
      </c>
      <c r="AX16" s="198">
        <v>0</v>
      </c>
      <c r="AY16" s="198">
        <v>0</v>
      </c>
      <c r="AZ16" s="195"/>
      <c r="BA16" s="195"/>
      <c r="BB16" s="196"/>
      <c r="BC16" s="197"/>
      <c r="BD16" s="195"/>
      <c r="BE16" s="195"/>
      <c r="BF16" s="196"/>
      <c r="BG16" s="197"/>
      <c r="BH16" s="195"/>
      <c r="BI16" s="195"/>
      <c r="BJ16" s="196"/>
      <c r="BK16" s="197"/>
      <c r="BL16" s="195">
        <v>29</v>
      </c>
      <c r="BM16" s="195">
        <v>29</v>
      </c>
      <c r="BN16" s="195">
        <v>53</v>
      </c>
      <c r="BO16" s="195">
        <v>53</v>
      </c>
      <c r="BP16" s="195">
        <v>0</v>
      </c>
      <c r="BQ16" s="196" t="s">
        <v>3367</v>
      </c>
      <c r="BR16" s="197">
        <f t="shared" si="2"/>
        <v>82.758620689655189</v>
      </c>
      <c r="BS16" s="197">
        <f t="shared" si="2"/>
        <v>82.758620689655189</v>
      </c>
      <c r="BT16" s="192" t="s">
        <v>3367</v>
      </c>
      <c r="BU16" s="192" t="str">
        <f t="shared" si="3"/>
        <v>Variación del 50% al 100%</v>
      </c>
      <c r="BV16" s="193" t="str">
        <f t="shared" si="4"/>
        <v>Mayor a 3 años</v>
      </c>
      <c r="BW16" s="192" t="s">
        <v>3818</v>
      </c>
      <c r="BX16" s="199">
        <v>7421797</v>
      </c>
      <c r="BY16" s="199">
        <v>10811</v>
      </c>
      <c r="BZ16" s="199">
        <f t="shared" si="5"/>
        <v>7432608</v>
      </c>
      <c r="CA16" s="199">
        <v>7432609</v>
      </c>
      <c r="CB16" s="200">
        <f t="shared" si="6"/>
        <v>-1</v>
      </c>
      <c r="CC16" s="192" t="s">
        <v>3903</v>
      </c>
      <c r="CD16" s="192" t="str">
        <f t="shared" si="7"/>
        <v>BIP = SIGFE</v>
      </c>
      <c r="CE16" s="196" t="s">
        <v>678</v>
      </c>
      <c r="CF16" s="195">
        <v>6753</v>
      </c>
      <c r="CG16" s="195">
        <v>6753</v>
      </c>
      <c r="CH16" s="195">
        <f t="shared" si="8"/>
        <v>100</v>
      </c>
      <c r="CI16" s="196" t="s">
        <v>196</v>
      </c>
      <c r="CJ16" s="196" t="s">
        <v>4134</v>
      </c>
      <c r="CK16" s="200" t="str">
        <f t="shared" si="31"/>
        <v>Real = Recomendada</v>
      </c>
      <c r="CL16" s="192" t="s">
        <v>4595</v>
      </c>
      <c r="CM16" s="192" t="s">
        <v>865</v>
      </c>
      <c r="CN16" s="192" t="s">
        <v>4596</v>
      </c>
      <c r="CO16" s="192" t="s">
        <v>4597</v>
      </c>
      <c r="CP16" s="193" t="s">
        <v>207</v>
      </c>
      <c r="CQ16" s="192" t="s">
        <v>740</v>
      </c>
      <c r="CR16" s="192" t="s">
        <v>5181</v>
      </c>
      <c r="CS16" s="192" t="s">
        <v>8</v>
      </c>
      <c r="CT16" s="192" t="str">
        <f t="shared" si="32"/>
        <v>En Operación</v>
      </c>
      <c r="CU16" s="192" t="s">
        <v>5403</v>
      </c>
      <c r="CV16" s="192" t="s">
        <v>210</v>
      </c>
      <c r="CW16" s="192" t="s">
        <v>5583</v>
      </c>
      <c r="CX16" s="192" t="s">
        <v>534</v>
      </c>
      <c r="CY16" s="192" t="s">
        <v>8</v>
      </c>
      <c r="CZ16" s="192" t="s">
        <v>5576</v>
      </c>
      <c r="DA16" s="192" t="s">
        <v>249</v>
      </c>
      <c r="DB16" s="193" t="s">
        <v>5768</v>
      </c>
      <c r="DC16" s="193" t="s">
        <v>5768</v>
      </c>
      <c r="DD16" s="200">
        <v>0</v>
      </c>
      <c r="DE16" s="193" t="s">
        <v>5874</v>
      </c>
      <c r="DF16" s="200">
        <v>54</v>
      </c>
      <c r="DG16" s="193" t="s">
        <v>1015</v>
      </c>
      <c r="DH16" s="200">
        <v>83</v>
      </c>
      <c r="DI16" s="193" t="s">
        <v>623</v>
      </c>
      <c r="DJ16" s="200">
        <v>281</v>
      </c>
      <c r="DK16" s="193" t="s">
        <v>623</v>
      </c>
      <c r="DL16" s="200">
        <f>+DK16-DG16</f>
        <v>281</v>
      </c>
      <c r="DM16" s="193" t="s">
        <v>3818</v>
      </c>
      <c r="DN16" s="200">
        <v>51</v>
      </c>
      <c r="DO16" s="193" t="s">
        <v>1156</v>
      </c>
      <c r="DP16" s="200">
        <v>63</v>
      </c>
      <c r="DQ16" s="200">
        <f t="shared" si="9"/>
        <v>532</v>
      </c>
      <c r="DR16" s="200">
        <f t="shared" si="10"/>
        <v>532</v>
      </c>
      <c r="DS16" s="193" t="s">
        <v>6033</v>
      </c>
      <c r="DT16" s="192" t="s">
        <v>6243</v>
      </c>
      <c r="DU16" s="193">
        <v>2</v>
      </c>
      <c r="DV16" s="193" t="s">
        <v>8</v>
      </c>
      <c r="DW16" s="193" t="s">
        <v>8</v>
      </c>
      <c r="DX16" s="193" t="s">
        <v>8</v>
      </c>
      <c r="DY16" s="193" t="s">
        <v>8</v>
      </c>
      <c r="DZ16" s="193" t="s">
        <v>207</v>
      </c>
      <c r="EA16" s="193" t="s">
        <v>6273</v>
      </c>
      <c r="EB16" s="193" t="s">
        <v>207</v>
      </c>
      <c r="EC16" s="193" t="s">
        <v>6273</v>
      </c>
      <c r="ED16" s="193" t="s">
        <v>6283</v>
      </c>
      <c r="EE16" s="199">
        <v>56268</v>
      </c>
      <c r="EF16" s="199">
        <v>77872</v>
      </c>
      <c r="EG16" s="199">
        <v>83146</v>
      </c>
      <c r="EH16" s="199">
        <v>0</v>
      </c>
      <c r="EI16" s="199">
        <v>10812</v>
      </c>
      <c r="EJ16" s="199">
        <v>6039317</v>
      </c>
      <c r="EK16" s="199">
        <v>0</v>
      </c>
      <c r="EL16" s="199">
        <v>0</v>
      </c>
      <c r="EM16" s="199">
        <v>0</v>
      </c>
      <c r="EN16" s="199">
        <v>0</v>
      </c>
      <c r="EO16" s="199">
        <f t="shared" si="11"/>
        <v>6267415</v>
      </c>
      <c r="EP16" s="199">
        <v>56268</v>
      </c>
      <c r="EQ16" s="199">
        <v>77872</v>
      </c>
      <c r="ER16" s="199">
        <v>83146</v>
      </c>
      <c r="ES16" s="199">
        <v>0</v>
      </c>
      <c r="ET16" s="199">
        <v>10812</v>
      </c>
      <c r="EU16" s="199">
        <v>6039317</v>
      </c>
      <c r="EV16" s="199">
        <v>0</v>
      </c>
      <c r="EW16" s="199">
        <v>0</v>
      </c>
      <c r="EX16" s="199">
        <v>0</v>
      </c>
      <c r="EY16" s="199">
        <v>0</v>
      </c>
      <c r="EZ16" s="199">
        <f t="shared" si="12"/>
        <v>6267415</v>
      </c>
      <c r="FA16" s="192" t="s">
        <v>198</v>
      </c>
      <c r="FB16" s="199">
        <v>37900</v>
      </c>
      <c r="FC16" s="199">
        <v>75749</v>
      </c>
      <c r="FD16" s="199">
        <v>83146</v>
      </c>
      <c r="FE16" s="199">
        <v>0</v>
      </c>
      <c r="FF16" s="199">
        <v>10811</v>
      </c>
      <c r="FG16" s="199">
        <v>7225003</v>
      </c>
      <c r="FH16" s="199">
        <v>0</v>
      </c>
      <c r="FI16" s="199">
        <v>0</v>
      </c>
      <c r="FJ16" s="199">
        <v>0</v>
      </c>
      <c r="FK16" s="199">
        <v>0</v>
      </c>
      <c r="FL16" s="199">
        <f t="shared" si="13"/>
        <v>7432609</v>
      </c>
      <c r="FM16" s="192" t="s">
        <v>6691</v>
      </c>
      <c r="FN16" s="199">
        <v>37900</v>
      </c>
      <c r="FO16" s="199">
        <v>75749</v>
      </c>
      <c r="FP16" s="199">
        <v>83146</v>
      </c>
      <c r="FQ16" s="199">
        <v>0</v>
      </c>
      <c r="FR16" s="199">
        <v>10811</v>
      </c>
      <c r="FS16" s="199">
        <v>7225003</v>
      </c>
      <c r="FT16" s="199">
        <v>0</v>
      </c>
      <c r="FU16" s="199">
        <v>0</v>
      </c>
      <c r="FV16" s="199">
        <v>0</v>
      </c>
      <c r="FW16" s="199">
        <v>0</v>
      </c>
      <c r="FX16" s="199">
        <f t="shared" si="14"/>
        <v>7432609</v>
      </c>
      <c r="FY16" s="192" t="s">
        <v>6891</v>
      </c>
      <c r="FZ16" s="200">
        <f t="shared" si="15"/>
        <v>0</v>
      </c>
      <c r="GA16" s="193" t="str">
        <f t="shared" si="33"/>
        <v>BIP = SIGFE</v>
      </c>
      <c r="GB16" s="199">
        <v>37900</v>
      </c>
      <c r="GC16" s="199">
        <v>75749</v>
      </c>
      <c r="GD16" s="199">
        <v>83146</v>
      </c>
      <c r="GE16" s="199">
        <v>0</v>
      </c>
      <c r="GF16" s="199">
        <v>10811</v>
      </c>
      <c r="GG16" s="199">
        <v>7225003</v>
      </c>
      <c r="GH16" s="199">
        <v>0</v>
      </c>
      <c r="GI16" s="199">
        <v>0</v>
      </c>
      <c r="GJ16" s="199">
        <v>0</v>
      </c>
      <c r="GK16" s="199">
        <v>0</v>
      </c>
      <c r="GL16" s="199">
        <f t="shared" si="16"/>
        <v>7432609</v>
      </c>
      <c r="GM16" s="199">
        <v>39686</v>
      </c>
      <c r="GN16" s="199">
        <v>77719</v>
      </c>
      <c r="GO16" s="199">
        <v>85308</v>
      </c>
      <c r="GP16" s="199">
        <v>0</v>
      </c>
      <c r="GQ16" s="199">
        <v>11767</v>
      </c>
      <c r="GR16" s="199">
        <v>7578846</v>
      </c>
      <c r="GS16" s="199">
        <v>0</v>
      </c>
      <c r="GT16" s="199">
        <v>0</v>
      </c>
      <c r="GU16" s="199">
        <v>0</v>
      </c>
      <c r="GV16" s="199">
        <v>0</v>
      </c>
      <c r="GW16" s="199">
        <f t="shared" si="17"/>
        <v>7793326</v>
      </c>
      <c r="GX16" s="199" t="s">
        <v>7077</v>
      </c>
      <c r="GY16" s="199">
        <v>68220</v>
      </c>
      <c r="GZ16" s="199">
        <v>94413</v>
      </c>
      <c r="HA16" s="199">
        <v>100807</v>
      </c>
      <c r="HB16" s="199">
        <v>0</v>
      </c>
      <c r="HC16" s="199">
        <v>13109</v>
      </c>
      <c r="HD16" s="199">
        <v>7322137</v>
      </c>
      <c r="HE16" s="199">
        <v>0</v>
      </c>
      <c r="HF16" s="199">
        <v>0</v>
      </c>
      <c r="HG16" s="199">
        <v>0</v>
      </c>
      <c r="HH16" s="199">
        <v>0</v>
      </c>
      <c r="HI16" s="199">
        <f t="shared" si="18"/>
        <v>7598686</v>
      </c>
      <c r="HJ16" s="199">
        <v>8774315</v>
      </c>
      <c r="HK16" s="199">
        <v>71391</v>
      </c>
      <c r="HL16" s="199">
        <v>77719</v>
      </c>
      <c r="HM16" s="199">
        <v>85308</v>
      </c>
      <c r="HN16" s="199">
        <v>0</v>
      </c>
      <c r="HO16" s="199">
        <v>11767</v>
      </c>
      <c r="HP16" s="199">
        <v>7787032</v>
      </c>
      <c r="HQ16" s="199">
        <v>0</v>
      </c>
      <c r="HR16" s="199">
        <v>0</v>
      </c>
      <c r="HS16" s="199">
        <v>0</v>
      </c>
      <c r="HT16" s="199">
        <v>0</v>
      </c>
      <c r="HU16" s="199">
        <f t="shared" si="19"/>
        <v>8033217</v>
      </c>
      <c r="HV16" s="199">
        <v>39686</v>
      </c>
      <c r="HW16" s="199">
        <v>77719</v>
      </c>
      <c r="HX16" s="199">
        <v>85308</v>
      </c>
      <c r="HY16" s="199">
        <v>0</v>
      </c>
      <c r="HZ16" s="199">
        <v>11767</v>
      </c>
      <c r="IA16" s="199">
        <v>7578842</v>
      </c>
      <c r="IB16" s="199">
        <v>0</v>
      </c>
      <c r="IC16" s="199">
        <v>0</v>
      </c>
      <c r="ID16" s="199">
        <v>0</v>
      </c>
      <c r="IE16" s="199">
        <v>0</v>
      </c>
      <c r="IF16" s="199">
        <f t="shared" si="20"/>
        <v>7793322</v>
      </c>
      <c r="IG16" s="197">
        <f t="shared" si="21"/>
        <v>5.7185018567683876</v>
      </c>
      <c r="IH16" s="197">
        <f t="shared" si="22"/>
        <v>2.5614428599892047</v>
      </c>
      <c r="II16" s="197">
        <f t="shared" si="23"/>
        <v>3.5058754022220473</v>
      </c>
      <c r="IJ16" s="197">
        <f t="shared" si="24"/>
        <v>-2.9862880586942975</v>
      </c>
      <c r="IK16" s="202">
        <f>((IF16/HJ16)-1)*100</f>
        <v>-11.180280170018975</v>
      </c>
      <c r="IL16" s="200">
        <f t="shared" si="25"/>
        <v>1154.05330964016</v>
      </c>
      <c r="IM16" s="200">
        <f t="shared" si="26"/>
        <v>1122.2926106915445</v>
      </c>
      <c r="IN16" s="192" t="s">
        <v>7240</v>
      </c>
      <c r="IO16" s="192" t="str">
        <f t="shared" si="27"/>
        <v>Variación de 0 a +-10%</v>
      </c>
      <c r="IP16" s="192" t="str">
        <f t="shared" si="27"/>
        <v>Variación de 0 a +-10%</v>
      </c>
      <c r="IQ16" s="193" t="str">
        <f t="shared" si="28"/>
        <v>Muy Grande</v>
      </c>
      <c r="IR16" s="193" t="str">
        <f t="shared" si="29"/>
        <v>Muy Grande</v>
      </c>
      <c r="IS16" s="192" t="s">
        <v>1271</v>
      </c>
      <c r="IT16" s="192" t="s">
        <v>2007</v>
      </c>
      <c r="IU16" s="192" t="s">
        <v>534</v>
      </c>
      <c r="IV16" s="192" t="s">
        <v>8</v>
      </c>
      <c r="IW16" s="192" t="s">
        <v>5576</v>
      </c>
      <c r="IX16" s="192" t="s">
        <v>249</v>
      </c>
      <c r="IY16" s="193" t="s">
        <v>207</v>
      </c>
      <c r="IZ16" s="199">
        <v>7598686</v>
      </c>
      <c r="JA16" s="199">
        <v>0</v>
      </c>
      <c r="JB16" s="203">
        <f t="shared" si="34"/>
        <v>0</v>
      </c>
      <c r="JC16" s="192" t="s">
        <v>7523</v>
      </c>
      <c r="JD16" s="192" t="str">
        <f t="shared" si="37"/>
        <v>Con Modificaciones &lt; 10%</v>
      </c>
      <c r="JE16" s="193" t="s">
        <v>207</v>
      </c>
      <c r="JF16" s="200">
        <v>1</v>
      </c>
      <c r="JG16" s="200">
        <v>7592802</v>
      </c>
      <c r="JH16" s="200">
        <v>8774315</v>
      </c>
      <c r="JI16" s="197">
        <f t="shared" si="41"/>
        <v>15.560961552796982</v>
      </c>
      <c r="JJ16" s="192" t="s">
        <v>7663</v>
      </c>
      <c r="JK16" s="192" t="str">
        <f t="shared" si="30"/>
        <v>Con Reevaluación</v>
      </c>
      <c r="JL16" s="196" t="s">
        <v>1286</v>
      </c>
      <c r="JM16" s="204">
        <v>25680929</v>
      </c>
      <c r="JN16" s="204">
        <v>25680929</v>
      </c>
      <c r="JO16" s="197">
        <f t="shared" si="35"/>
        <v>0</v>
      </c>
      <c r="JP16" s="205" t="str">
        <f t="shared" si="36"/>
        <v>Real = Recomendado</v>
      </c>
      <c r="JQ16" s="193" t="s">
        <v>1287</v>
      </c>
      <c r="JR16" s="202">
        <v>3106476</v>
      </c>
      <c r="JS16" s="202">
        <v>3106476</v>
      </c>
      <c r="JT16" s="202">
        <f t="shared" si="38"/>
        <v>0</v>
      </c>
      <c r="JU16" s="192" t="s">
        <v>7902</v>
      </c>
      <c r="JV16" s="192" t="str">
        <f>IF(JT16="","Sin Datos",IF(JT16=0,"Real = Recomendado",IF(JT16&gt;0,"Real &gt; Recomendado",IF(JT16&lt;0,"Real &lt; Recomendado","error"))))</f>
        <v>Real = Recomendado</v>
      </c>
      <c r="JW16" s="192" t="s">
        <v>7903</v>
      </c>
      <c r="JX16" s="192" t="s">
        <v>1317</v>
      </c>
      <c r="JY16" s="192" t="s">
        <v>961</v>
      </c>
      <c r="JZ16" s="192" t="s">
        <v>5576</v>
      </c>
      <c r="KA16" s="192" t="s">
        <v>249</v>
      </c>
    </row>
    <row r="17" spans="1:287" ht="15" customHeight="1" x14ac:dyDescent="0.25">
      <c r="A17" s="192" t="s">
        <v>1380</v>
      </c>
      <c r="B17" s="192" t="s">
        <v>1381</v>
      </c>
      <c r="C17" s="193">
        <v>6</v>
      </c>
      <c r="D17" s="192" t="s">
        <v>481</v>
      </c>
      <c r="E17" s="192" t="s">
        <v>168</v>
      </c>
      <c r="F17" s="192" t="s">
        <v>1382</v>
      </c>
      <c r="G17" s="192" t="s">
        <v>482</v>
      </c>
      <c r="H17" s="192" t="s">
        <v>107</v>
      </c>
      <c r="I17" s="192" t="s">
        <v>108</v>
      </c>
      <c r="J17" s="192" t="s">
        <v>1948</v>
      </c>
      <c r="K17" s="192" t="s">
        <v>468</v>
      </c>
      <c r="L17" s="192" t="s">
        <v>102</v>
      </c>
      <c r="M17" s="192" t="s">
        <v>2009</v>
      </c>
      <c r="N17" s="192" t="s">
        <v>525</v>
      </c>
      <c r="O17" s="192" t="s">
        <v>525</v>
      </c>
      <c r="P17" s="192" t="s">
        <v>103</v>
      </c>
      <c r="Q17" s="192" t="s">
        <v>109</v>
      </c>
      <c r="R17" s="192" t="s">
        <v>116</v>
      </c>
      <c r="S17" s="192" t="s">
        <v>2067</v>
      </c>
      <c r="T17" s="192" t="s">
        <v>2068</v>
      </c>
      <c r="U17" s="194">
        <v>15870</v>
      </c>
      <c r="V17" s="192" t="s">
        <v>141</v>
      </c>
      <c r="W17" s="192" t="s">
        <v>534</v>
      </c>
      <c r="X17" s="192" t="s">
        <v>534</v>
      </c>
      <c r="Y17" s="195">
        <v>4</v>
      </c>
      <c r="Z17" s="195">
        <v>0</v>
      </c>
      <c r="AA17" s="196" t="s">
        <v>2569</v>
      </c>
      <c r="AB17" s="197">
        <f t="shared" si="42"/>
        <v>-100</v>
      </c>
      <c r="AC17" s="195"/>
      <c r="AD17" s="195"/>
      <c r="AE17" s="196"/>
      <c r="AF17" s="197"/>
      <c r="AG17" s="195"/>
      <c r="AH17" s="195"/>
      <c r="AI17" s="196" t="s">
        <v>8</v>
      </c>
      <c r="AJ17" s="197"/>
      <c r="AK17" s="195"/>
      <c r="AL17" s="195"/>
      <c r="AM17" s="196"/>
      <c r="AN17" s="197"/>
      <c r="AO17" s="195">
        <v>1</v>
      </c>
      <c r="AP17" s="195">
        <v>1</v>
      </c>
      <c r="AQ17" s="196" t="s">
        <v>2942</v>
      </c>
      <c r="AR17" s="197">
        <f>((AP17/AO17)-1)*100</f>
        <v>0</v>
      </c>
      <c r="AS17" s="195">
        <v>4</v>
      </c>
      <c r="AT17" s="195">
        <v>9</v>
      </c>
      <c r="AU17" s="196" t="s">
        <v>3096</v>
      </c>
      <c r="AV17" s="197">
        <f t="shared" si="0"/>
        <v>125</v>
      </c>
      <c r="AW17" s="197" t="str">
        <f t="shared" si="1"/>
        <v>Variación &gt; al 100%</v>
      </c>
      <c r="AX17" s="198">
        <v>3</v>
      </c>
      <c r="AY17" s="198">
        <v>105</v>
      </c>
      <c r="AZ17" s="195"/>
      <c r="BA17" s="195"/>
      <c r="BB17" s="196"/>
      <c r="BC17" s="197"/>
      <c r="BD17" s="195"/>
      <c r="BE17" s="195"/>
      <c r="BF17" s="196"/>
      <c r="BG17" s="197"/>
      <c r="BH17" s="195"/>
      <c r="BI17" s="195"/>
      <c r="BJ17" s="196"/>
      <c r="BK17" s="197"/>
      <c r="BL17" s="195">
        <v>5</v>
      </c>
      <c r="BM17" s="195">
        <v>5</v>
      </c>
      <c r="BN17" s="195">
        <v>9</v>
      </c>
      <c r="BO17" s="195">
        <v>19</v>
      </c>
      <c r="BP17" s="195">
        <v>10</v>
      </c>
      <c r="BQ17" s="196" t="s">
        <v>3368</v>
      </c>
      <c r="BR17" s="197">
        <f t="shared" si="2"/>
        <v>80</v>
      </c>
      <c r="BS17" s="197">
        <f t="shared" si="2"/>
        <v>280</v>
      </c>
      <c r="BT17" s="192" t="s">
        <v>3577</v>
      </c>
      <c r="BU17" s="192" t="str">
        <f t="shared" si="3"/>
        <v>Variación &gt; al 100%</v>
      </c>
      <c r="BV17" s="193" t="str">
        <f t="shared" si="4"/>
        <v>Dos Años</v>
      </c>
      <c r="BW17" s="192" t="s">
        <v>3819</v>
      </c>
      <c r="BX17" s="199">
        <v>228619</v>
      </c>
      <c r="BY17" s="199">
        <v>1077</v>
      </c>
      <c r="BZ17" s="199">
        <f t="shared" si="5"/>
        <v>229696</v>
      </c>
      <c r="CA17" s="199">
        <v>208736</v>
      </c>
      <c r="CB17" s="200">
        <f t="shared" si="6"/>
        <v>20960</v>
      </c>
      <c r="CC17" s="192" t="s">
        <v>3904</v>
      </c>
      <c r="CD17" s="192" t="str">
        <f t="shared" si="7"/>
        <v>BIP &gt; SIGFE</v>
      </c>
      <c r="CE17" s="196" t="s">
        <v>679</v>
      </c>
      <c r="CF17" s="195">
        <v>837</v>
      </c>
      <c r="CG17" s="195">
        <v>580</v>
      </c>
      <c r="CH17" s="195">
        <f t="shared" si="8"/>
        <v>69.295101553166077</v>
      </c>
      <c r="CI17" s="196" t="s">
        <v>4141</v>
      </c>
      <c r="CJ17" s="196" t="s">
        <v>4142</v>
      </c>
      <c r="CK17" s="200" t="str">
        <f t="shared" si="31"/>
        <v>Real &lt; Recomendada</v>
      </c>
      <c r="CL17" s="192" t="s">
        <v>4598</v>
      </c>
      <c r="CM17" s="192" t="s">
        <v>4599</v>
      </c>
      <c r="CN17" s="192" t="s">
        <v>8</v>
      </c>
      <c r="CO17" s="192" t="s">
        <v>8</v>
      </c>
      <c r="CP17" s="193" t="s">
        <v>207</v>
      </c>
      <c r="CQ17" s="192" t="s">
        <v>5015</v>
      </c>
      <c r="CR17" s="192" t="s">
        <v>5182</v>
      </c>
      <c r="CS17" s="192" t="s">
        <v>8</v>
      </c>
      <c r="CT17" s="192" t="str">
        <f t="shared" si="32"/>
        <v>En Operación</v>
      </c>
      <c r="CU17" s="192" t="s">
        <v>5405</v>
      </c>
      <c r="CV17" s="192" t="s">
        <v>212</v>
      </c>
      <c r="CW17" s="192" t="s">
        <v>2034</v>
      </c>
      <c r="CX17" s="192" t="s">
        <v>213</v>
      </c>
      <c r="CY17" s="192" t="s">
        <v>940</v>
      </c>
      <c r="CZ17" s="192" t="s">
        <v>248</v>
      </c>
      <c r="DA17" s="192" t="s">
        <v>249</v>
      </c>
      <c r="DB17" s="193" t="s">
        <v>1124</v>
      </c>
      <c r="DC17" s="193" t="s">
        <v>595</v>
      </c>
      <c r="DD17" s="200">
        <v>714</v>
      </c>
      <c r="DE17" s="193" t="s">
        <v>658</v>
      </c>
      <c r="DF17" s="200">
        <v>184</v>
      </c>
      <c r="DG17" s="193" t="s">
        <v>3834</v>
      </c>
      <c r="DH17" s="200">
        <v>215</v>
      </c>
      <c r="DI17" s="193" t="s">
        <v>589</v>
      </c>
      <c r="DJ17" s="200">
        <v>127</v>
      </c>
      <c r="DK17" s="193" t="s">
        <v>589</v>
      </c>
      <c r="DL17" s="200">
        <f>+DK17-DG17</f>
        <v>127</v>
      </c>
      <c r="DM17" s="193" t="s">
        <v>3819</v>
      </c>
      <c r="DN17" s="200">
        <v>56</v>
      </c>
      <c r="DO17" s="193" t="s">
        <v>710</v>
      </c>
      <c r="DP17" s="200">
        <v>41</v>
      </c>
      <c r="DQ17" s="200">
        <f t="shared" si="9"/>
        <v>1337</v>
      </c>
      <c r="DR17" s="200">
        <f t="shared" si="10"/>
        <v>623</v>
      </c>
      <c r="DS17" s="193" t="s">
        <v>200</v>
      </c>
      <c r="DT17" s="192" t="s">
        <v>6243</v>
      </c>
      <c r="DU17" s="193">
        <v>1</v>
      </c>
      <c r="DV17" s="193" t="s">
        <v>8</v>
      </c>
      <c r="DW17" s="193" t="s">
        <v>8</v>
      </c>
      <c r="DX17" s="193" t="s">
        <v>8</v>
      </c>
      <c r="DY17" s="193" t="s">
        <v>8</v>
      </c>
      <c r="DZ17" s="193" t="s">
        <v>208</v>
      </c>
      <c r="EA17" s="193" t="s">
        <v>6273</v>
      </c>
      <c r="EB17" s="193" t="s">
        <v>207</v>
      </c>
      <c r="EC17" s="193" t="s">
        <v>6273</v>
      </c>
      <c r="ED17" s="193" t="s">
        <v>6284</v>
      </c>
      <c r="EE17" s="199">
        <v>6000</v>
      </c>
      <c r="EF17" s="199">
        <v>0</v>
      </c>
      <c r="EG17" s="199">
        <v>0</v>
      </c>
      <c r="EH17" s="199">
        <v>0</v>
      </c>
      <c r="EI17" s="199">
        <v>1000</v>
      </c>
      <c r="EJ17" s="199">
        <v>229517</v>
      </c>
      <c r="EK17" s="199">
        <v>0</v>
      </c>
      <c r="EL17" s="199">
        <v>0</v>
      </c>
      <c r="EM17" s="199">
        <v>0</v>
      </c>
      <c r="EN17" s="199">
        <v>0</v>
      </c>
      <c r="EO17" s="199">
        <f t="shared" si="11"/>
        <v>236517</v>
      </c>
      <c r="EP17" s="199">
        <v>6181</v>
      </c>
      <c r="EQ17" s="199">
        <v>0</v>
      </c>
      <c r="ER17" s="199">
        <v>0</v>
      </c>
      <c r="ES17" s="199">
        <v>0</v>
      </c>
      <c r="ET17" s="199">
        <v>1030</v>
      </c>
      <c r="EU17" s="199">
        <v>236427</v>
      </c>
      <c r="EV17" s="199">
        <v>0</v>
      </c>
      <c r="EW17" s="199">
        <v>0</v>
      </c>
      <c r="EX17" s="199">
        <v>0</v>
      </c>
      <c r="EY17" s="199">
        <v>0</v>
      </c>
      <c r="EZ17" s="199">
        <f t="shared" si="12"/>
        <v>243638</v>
      </c>
      <c r="FA17" s="192" t="s">
        <v>200</v>
      </c>
      <c r="FB17" s="199">
        <v>0</v>
      </c>
      <c r="FC17" s="199">
        <v>0</v>
      </c>
      <c r="FD17" s="199">
        <v>0</v>
      </c>
      <c r="FE17" s="199">
        <v>0</v>
      </c>
      <c r="FF17" s="199">
        <v>1077</v>
      </c>
      <c r="FG17" s="199">
        <v>228618</v>
      </c>
      <c r="FH17" s="199">
        <v>0</v>
      </c>
      <c r="FI17" s="199">
        <v>0</v>
      </c>
      <c r="FJ17" s="199">
        <v>0</v>
      </c>
      <c r="FK17" s="199">
        <v>0</v>
      </c>
      <c r="FL17" s="199">
        <f t="shared" si="13"/>
        <v>229695</v>
      </c>
      <c r="FM17" s="192" t="s">
        <v>200</v>
      </c>
      <c r="FN17" s="199">
        <v>0</v>
      </c>
      <c r="FO17" s="199">
        <v>0</v>
      </c>
      <c r="FP17" s="199">
        <v>0</v>
      </c>
      <c r="FQ17" s="199">
        <v>0</v>
      </c>
      <c r="FR17" s="199">
        <v>1077</v>
      </c>
      <c r="FS17" s="199">
        <v>228618</v>
      </c>
      <c r="FT17" s="199">
        <v>0</v>
      </c>
      <c r="FU17" s="199">
        <v>0</v>
      </c>
      <c r="FV17" s="199">
        <v>0</v>
      </c>
      <c r="FW17" s="199">
        <v>0</v>
      </c>
      <c r="FX17" s="199">
        <f t="shared" si="14"/>
        <v>229695</v>
      </c>
      <c r="FY17" s="192" t="s">
        <v>200</v>
      </c>
      <c r="FZ17" s="200">
        <f t="shared" si="15"/>
        <v>20959</v>
      </c>
      <c r="GA17" s="193" t="str">
        <f t="shared" si="33"/>
        <v>BIP &gt; SIGFE</v>
      </c>
      <c r="GB17" s="199">
        <v>0</v>
      </c>
      <c r="GC17" s="199">
        <v>0</v>
      </c>
      <c r="GD17" s="199">
        <v>0</v>
      </c>
      <c r="GE17" s="199">
        <v>0</v>
      </c>
      <c r="GF17" s="199">
        <v>1077</v>
      </c>
      <c r="GG17" s="199">
        <v>207659</v>
      </c>
      <c r="GH17" s="199">
        <v>0</v>
      </c>
      <c r="GI17" s="199">
        <v>0</v>
      </c>
      <c r="GJ17" s="199">
        <v>0</v>
      </c>
      <c r="GK17" s="199">
        <v>0</v>
      </c>
      <c r="GL17" s="199">
        <f t="shared" si="16"/>
        <v>208736</v>
      </c>
      <c r="GM17" s="199">
        <v>0</v>
      </c>
      <c r="GN17" s="199">
        <v>0</v>
      </c>
      <c r="GO17" s="199">
        <v>0</v>
      </c>
      <c r="GP17" s="199">
        <v>0</v>
      </c>
      <c r="GQ17" s="199">
        <v>1138</v>
      </c>
      <c r="GR17" s="199">
        <v>211532</v>
      </c>
      <c r="GS17" s="199">
        <v>0</v>
      </c>
      <c r="GT17" s="199">
        <v>0</v>
      </c>
      <c r="GU17" s="199">
        <v>0</v>
      </c>
      <c r="GV17" s="199">
        <v>0</v>
      </c>
      <c r="GW17" s="199">
        <f t="shared" si="17"/>
        <v>212670</v>
      </c>
      <c r="GX17" s="199" t="s">
        <v>200</v>
      </c>
      <c r="GY17" s="199">
        <v>7274</v>
      </c>
      <c r="GZ17" s="199">
        <v>0</v>
      </c>
      <c r="HA17" s="199">
        <v>0</v>
      </c>
      <c r="HB17" s="199">
        <v>0</v>
      </c>
      <c r="HC17" s="199">
        <v>1212</v>
      </c>
      <c r="HD17" s="199">
        <v>278269</v>
      </c>
      <c r="HE17" s="199">
        <v>0</v>
      </c>
      <c r="HF17" s="199">
        <v>0</v>
      </c>
      <c r="HG17" s="199">
        <v>0</v>
      </c>
      <c r="HH17" s="199">
        <v>0</v>
      </c>
      <c r="HI17" s="199">
        <f t="shared" si="18"/>
        <v>286755</v>
      </c>
      <c r="HJ17" s="199">
        <v>286755</v>
      </c>
      <c r="HK17" s="199">
        <v>0</v>
      </c>
      <c r="HL17" s="199">
        <v>0</v>
      </c>
      <c r="HM17" s="199">
        <v>0</v>
      </c>
      <c r="HN17" s="199">
        <v>0</v>
      </c>
      <c r="HO17" s="199">
        <v>1138</v>
      </c>
      <c r="HP17" s="199">
        <v>234330</v>
      </c>
      <c r="HQ17" s="199">
        <v>0</v>
      </c>
      <c r="HR17" s="199">
        <v>0</v>
      </c>
      <c r="HS17" s="199">
        <v>0</v>
      </c>
      <c r="HT17" s="199">
        <v>0</v>
      </c>
      <c r="HU17" s="199">
        <f t="shared" si="19"/>
        <v>235468</v>
      </c>
      <c r="HV17" s="199">
        <v>0</v>
      </c>
      <c r="HW17" s="199">
        <v>0</v>
      </c>
      <c r="HX17" s="199">
        <v>0</v>
      </c>
      <c r="HY17" s="199">
        <v>0</v>
      </c>
      <c r="HZ17" s="199">
        <v>1138</v>
      </c>
      <c r="IA17" s="199">
        <v>232492</v>
      </c>
      <c r="IB17" s="199">
        <v>0</v>
      </c>
      <c r="IC17" s="199">
        <v>0</v>
      </c>
      <c r="ID17" s="199">
        <v>0</v>
      </c>
      <c r="IE17" s="199">
        <v>0</v>
      </c>
      <c r="IF17" s="199">
        <f t="shared" si="20"/>
        <v>233630</v>
      </c>
      <c r="IG17" s="197">
        <f t="shared" si="21"/>
        <v>-17.88530278460707</v>
      </c>
      <c r="IH17" s="197">
        <f t="shared" si="22"/>
        <v>-18.52626806856027</v>
      </c>
      <c r="II17" s="197">
        <f t="shared" si="23"/>
        <v>-16.450628708192426</v>
      </c>
      <c r="IJ17" s="197">
        <f t="shared" si="24"/>
        <v>-0.78057315643739189</v>
      </c>
      <c r="IK17" s="202">
        <f>((IF17/HJ17)-1)*100</f>
        <v>-18.52626806856027</v>
      </c>
      <c r="IL17" s="200">
        <f t="shared" si="25"/>
        <v>402.81034482758622</v>
      </c>
      <c r="IM17" s="200">
        <f t="shared" si="26"/>
        <v>400.84827586206899</v>
      </c>
      <c r="IN17" s="192" t="s">
        <v>7241</v>
      </c>
      <c r="IO17" s="192" t="str">
        <f t="shared" si="27"/>
        <v>Variación entre el -10% al -20%</v>
      </c>
      <c r="IP17" s="192" t="str">
        <f t="shared" si="27"/>
        <v>Variación entre el -10% al -20%</v>
      </c>
      <c r="IQ17" s="193" t="str">
        <f t="shared" si="28"/>
        <v>Pequeño</v>
      </c>
      <c r="IR17" s="193" t="str">
        <f t="shared" si="29"/>
        <v>Pequeño</v>
      </c>
      <c r="IS17" s="192" t="s">
        <v>1261</v>
      </c>
      <c r="IT17" s="192" t="s">
        <v>2009</v>
      </c>
      <c r="IU17" s="192" t="s">
        <v>213</v>
      </c>
      <c r="IV17" s="192" t="s">
        <v>940</v>
      </c>
      <c r="IW17" s="192" t="s">
        <v>248</v>
      </c>
      <c r="IX17" s="192" t="s">
        <v>249</v>
      </c>
      <c r="IY17" s="193" t="s">
        <v>207</v>
      </c>
      <c r="IZ17" s="199">
        <v>286755</v>
      </c>
      <c r="JA17" s="199">
        <v>8974</v>
      </c>
      <c r="JB17" s="203">
        <f t="shared" si="34"/>
        <v>3.1295007933601857</v>
      </c>
      <c r="JC17" s="192" t="s">
        <v>7524</v>
      </c>
      <c r="JD17" s="192" t="str">
        <f t="shared" si="37"/>
        <v>Con Modificaciones &lt; 10%</v>
      </c>
      <c r="JE17" s="193" t="s">
        <v>207</v>
      </c>
      <c r="JF17" s="200">
        <v>1</v>
      </c>
      <c r="JG17" s="200">
        <v>286755</v>
      </c>
      <c r="JH17" s="200">
        <v>286755</v>
      </c>
      <c r="JI17" s="197">
        <f t="shared" si="41"/>
        <v>0</v>
      </c>
      <c r="JJ17" s="192" t="s">
        <v>7664</v>
      </c>
      <c r="JK17" s="192" t="str">
        <f t="shared" si="30"/>
        <v>Con Reevaluación</v>
      </c>
      <c r="JL17" s="196" t="s">
        <v>1288</v>
      </c>
      <c r="JM17" s="204">
        <v>290616</v>
      </c>
      <c r="JN17" s="204">
        <v>257157</v>
      </c>
      <c r="JO17" s="197">
        <f t="shared" si="35"/>
        <v>-11.513130729209674</v>
      </c>
      <c r="JP17" s="205" t="str">
        <f t="shared" si="36"/>
        <v>Real &lt; Recomendado</v>
      </c>
      <c r="JQ17" s="193" t="s">
        <v>1289</v>
      </c>
      <c r="JR17" s="202">
        <v>19.7</v>
      </c>
      <c r="JS17" s="202">
        <v>16.13</v>
      </c>
      <c r="JT17" s="202">
        <f t="shared" si="38"/>
        <v>-18.121827411167512</v>
      </c>
      <c r="JU17" s="192" t="s">
        <v>7904</v>
      </c>
      <c r="JV17" s="192" t="str">
        <f t="shared" ref="JV17" si="43">IF(JT17="","Sin Datos",IF(JT17=0,"Real = Recomendado",IF(JT17&gt;0,"Real &gt; Recomendado",IF(JT17&lt;0,"Real &lt; Recomendado","error"))))</f>
        <v>Real &lt; Recomendado</v>
      </c>
      <c r="JW17" s="192" t="s">
        <v>7905</v>
      </c>
      <c r="JX17" s="192" t="s">
        <v>213</v>
      </c>
      <c r="JY17" s="192" t="s">
        <v>940</v>
      </c>
      <c r="JZ17" s="192" t="s">
        <v>248</v>
      </c>
      <c r="KA17" s="192" t="s">
        <v>249</v>
      </c>
    </row>
    <row r="18" spans="1:287" ht="15" customHeight="1" x14ac:dyDescent="0.25">
      <c r="A18" s="192" t="s">
        <v>1383</v>
      </c>
      <c r="B18" s="192" t="s">
        <v>1384</v>
      </c>
      <c r="C18" s="193">
        <v>16</v>
      </c>
      <c r="D18" s="192" t="s">
        <v>1385</v>
      </c>
      <c r="E18" s="192" t="s">
        <v>1386</v>
      </c>
      <c r="F18" s="192" t="s">
        <v>1387</v>
      </c>
      <c r="G18" s="192" t="s">
        <v>1388</v>
      </c>
      <c r="H18" s="192" t="s">
        <v>118</v>
      </c>
      <c r="I18" s="209" t="s">
        <v>1357</v>
      </c>
      <c r="J18" s="192" t="s">
        <v>1949</v>
      </c>
      <c r="K18" s="192" t="s">
        <v>468</v>
      </c>
      <c r="L18" s="192" t="s">
        <v>102</v>
      </c>
      <c r="M18" s="192" t="s">
        <v>1267</v>
      </c>
      <c r="N18" s="192" t="s">
        <v>525</v>
      </c>
      <c r="O18" s="192" t="s">
        <v>525</v>
      </c>
      <c r="P18" s="192" t="s">
        <v>103</v>
      </c>
      <c r="Q18" s="192" t="s">
        <v>104</v>
      </c>
      <c r="R18" s="192" t="s">
        <v>116</v>
      </c>
      <c r="S18" s="192" t="s">
        <v>2069</v>
      </c>
      <c r="T18" s="192" t="s">
        <v>2070</v>
      </c>
      <c r="U18" s="194">
        <v>210</v>
      </c>
      <c r="V18" s="192" t="s">
        <v>534</v>
      </c>
      <c r="W18" s="192" t="s">
        <v>534</v>
      </c>
      <c r="X18" s="192" t="s">
        <v>534</v>
      </c>
      <c r="Y18" s="195">
        <v>11</v>
      </c>
      <c r="Z18" s="195">
        <v>12</v>
      </c>
      <c r="AA18" s="196" t="s">
        <v>2570</v>
      </c>
      <c r="AB18" s="197">
        <f t="shared" si="42"/>
        <v>9.0909090909090828</v>
      </c>
      <c r="AC18" s="195">
        <v>3</v>
      </c>
      <c r="AD18" s="195">
        <v>1</v>
      </c>
      <c r="AE18" s="196" t="s">
        <v>2571</v>
      </c>
      <c r="AF18" s="197">
        <f>((AD18/AC18)-1)*100</f>
        <v>-66.666666666666671</v>
      </c>
      <c r="AG18" s="195">
        <v>3</v>
      </c>
      <c r="AH18" s="195">
        <v>1</v>
      </c>
      <c r="AI18" s="196" t="s">
        <v>2858</v>
      </c>
      <c r="AJ18" s="197">
        <f>((AH18/AG18)-1)*100</f>
        <v>-66.666666666666671</v>
      </c>
      <c r="AK18" s="195"/>
      <c r="AL18" s="195"/>
      <c r="AM18" s="196"/>
      <c r="AN18" s="197"/>
      <c r="AO18" s="195"/>
      <c r="AP18" s="195"/>
      <c r="AQ18" s="196"/>
      <c r="AR18" s="197"/>
      <c r="AS18" s="195">
        <v>11</v>
      </c>
      <c r="AT18" s="195">
        <v>11</v>
      </c>
      <c r="AU18" s="196" t="s">
        <v>3097</v>
      </c>
      <c r="AV18" s="197">
        <f t="shared" si="0"/>
        <v>0</v>
      </c>
      <c r="AW18" s="197" t="str">
        <f t="shared" si="1"/>
        <v>Sin variación</v>
      </c>
      <c r="AX18" s="198">
        <v>3</v>
      </c>
      <c r="AY18" s="198">
        <v>122</v>
      </c>
      <c r="AZ18" s="195"/>
      <c r="BA18" s="195"/>
      <c r="BB18" s="196"/>
      <c r="BC18" s="197"/>
      <c r="BD18" s="195"/>
      <c r="BE18" s="195"/>
      <c r="BF18" s="196"/>
      <c r="BG18" s="197"/>
      <c r="BH18" s="195"/>
      <c r="BI18" s="195"/>
      <c r="BJ18" s="196"/>
      <c r="BK18" s="197"/>
      <c r="BL18" s="195">
        <v>11</v>
      </c>
      <c r="BM18" s="195">
        <v>11</v>
      </c>
      <c r="BN18" s="195">
        <v>13</v>
      </c>
      <c r="BO18" s="195">
        <v>17</v>
      </c>
      <c r="BP18" s="195">
        <v>4</v>
      </c>
      <c r="BQ18" s="196" t="s">
        <v>3369</v>
      </c>
      <c r="BR18" s="197">
        <f t="shared" si="2"/>
        <v>18.181818181818187</v>
      </c>
      <c r="BS18" s="197">
        <f t="shared" si="2"/>
        <v>54.54545454545454</v>
      </c>
      <c r="BT18" s="192" t="s">
        <v>3578</v>
      </c>
      <c r="BU18" s="192" t="str">
        <f t="shared" si="3"/>
        <v>Variación del 50% al 100%</v>
      </c>
      <c r="BV18" s="193" t="str">
        <f t="shared" si="4"/>
        <v>Dos Años</v>
      </c>
      <c r="BW18" s="192" t="s">
        <v>3820</v>
      </c>
      <c r="BX18" s="199">
        <v>1215620</v>
      </c>
      <c r="BY18" s="199">
        <v>0</v>
      </c>
      <c r="BZ18" s="199">
        <f t="shared" si="5"/>
        <v>1215620</v>
      </c>
      <c r="CA18" s="199">
        <v>1432089</v>
      </c>
      <c r="CB18" s="200">
        <f t="shared" si="6"/>
        <v>-216469</v>
      </c>
      <c r="CC18" s="192" t="s">
        <v>3905</v>
      </c>
      <c r="CD18" s="192" t="str">
        <f t="shared" si="7"/>
        <v>BIP &lt; SIGFE</v>
      </c>
      <c r="CE18" s="196" t="s">
        <v>678</v>
      </c>
      <c r="CF18" s="195">
        <v>1242</v>
      </c>
      <c r="CG18" s="195">
        <v>1256</v>
      </c>
      <c r="CH18" s="195">
        <f t="shared" si="8"/>
        <v>101.12721417069244</v>
      </c>
      <c r="CI18" s="196" t="s">
        <v>4143</v>
      </c>
      <c r="CJ18" s="196" t="s">
        <v>4144</v>
      </c>
      <c r="CK18" s="200" t="str">
        <f t="shared" si="31"/>
        <v>Real &gt; Recomendada</v>
      </c>
      <c r="CL18" s="192" t="s">
        <v>4600</v>
      </c>
      <c r="CM18" s="192" t="s">
        <v>4601</v>
      </c>
      <c r="CN18" s="192" t="s">
        <v>4602</v>
      </c>
      <c r="CO18" s="192" t="s">
        <v>4603</v>
      </c>
      <c r="CP18" s="193" t="s">
        <v>207</v>
      </c>
      <c r="CQ18" s="192" t="s">
        <v>4834</v>
      </c>
      <c r="CR18" s="192" t="s">
        <v>5183</v>
      </c>
      <c r="CS18" s="192" t="s">
        <v>8</v>
      </c>
      <c r="CT18" s="192" t="str">
        <f t="shared" si="32"/>
        <v>En Operación</v>
      </c>
      <c r="CU18" s="192" t="s">
        <v>5406</v>
      </c>
      <c r="CV18" s="192" t="s">
        <v>5584</v>
      </c>
      <c r="CW18" s="192" t="s">
        <v>231</v>
      </c>
      <c r="CX18" s="192" t="s">
        <v>534</v>
      </c>
      <c r="CY18" s="192" t="s">
        <v>8</v>
      </c>
      <c r="CZ18" s="192" t="s">
        <v>534</v>
      </c>
      <c r="DA18" s="192" t="s">
        <v>8</v>
      </c>
      <c r="DB18" s="193" t="s">
        <v>5769</v>
      </c>
      <c r="DC18" s="193" t="s">
        <v>5769</v>
      </c>
      <c r="DD18" s="200">
        <v>0</v>
      </c>
      <c r="DE18" s="193" t="s">
        <v>1144</v>
      </c>
      <c r="DF18" s="200">
        <v>308</v>
      </c>
      <c r="DG18" s="193" t="s">
        <v>440</v>
      </c>
      <c r="DH18" s="200">
        <v>0</v>
      </c>
      <c r="DI18" s="193" t="s">
        <v>630</v>
      </c>
      <c r="DJ18" s="200">
        <v>365</v>
      </c>
      <c r="DK18" s="193" t="s">
        <v>630</v>
      </c>
      <c r="DL18" s="200">
        <f>+DK18-DE18</f>
        <v>365</v>
      </c>
      <c r="DM18" s="193" t="s">
        <v>3820</v>
      </c>
      <c r="DN18" s="200">
        <v>19</v>
      </c>
      <c r="DO18" s="193" t="s">
        <v>761</v>
      </c>
      <c r="DP18" s="200">
        <v>54</v>
      </c>
      <c r="DQ18" s="200">
        <f t="shared" si="9"/>
        <v>746</v>
      </c>
      <c r="DR18" s="200">
        <f t="shared" si="10"/>
        <v>746</v>
      </c>
      <c r="DS18" s="193" t="s">
        <v>6034</v>
      </c>
      <c r="DT18" s="192" t="s">
        <v>6243</v>
      </c>
      <c r="DU18" s="193">
        <v>1</v>
      </c>
      <c r="DV18" s="193" t="s">
        <v>8</v>
      </c>
      <c r="DW18" s="193" t="s">
        <v>8</v>
      </c>
      <c r="DX18" s="193" t="s">
        <v>8</v>
      </c>
      <c r="DY18" s="193" t="s">
        <v>8</v>
      </c>
      <c r="DZ18" s="193" t="s">
        <v>208</v>
      </c>
      <c r="EA18" s="193" t="s">
        <v>6273</v>
      </c>
      <c r="EB18" s="193" t="s">
        <v>207</v>
      </c>
      <c r="EC18" s="193" t="s">
        <v>6273</v>
      </c>
      <c r="ED18" s="193" t="s">
        <v>6285</v>
      </c>
      <c r="EE18" s="199">
        <v>15402</v>
      </c>
      <c r="EF18" s="199">
        <v>55310</v>
      </c>
      <c r="EG18" s="199">
        <v>20783</v>
      </c>
      <c r="EH18" s="199">
        <v>0</v>
      </c>
      <c r="EI18" s="199">
        <v>0</v>
      </c>
      <c r="EJ18" s="199">
        <v>1412266</v>
      </c>
      <c r="EK18" s="199">
        <v>0</v>
      </c>
      <c r="EL18" s="199">
        <v>0</v>
      </c>
      <c r="EM18" s="199">
        <v>0</v>
      </c>
      <c r="EN18" s="199">
        <v>0</v>
      </c>
      <c r="EO18" s="199">
        <f t="shared" si="11"/>
        <v>1503761</v>
      </c>
      <c r="EP18" s="199">
        <v>15402</v>
      </c>
      <c r="EQ18" s="199">
        <v>55310</v>
      </c>
      <c r="ER18" s="199">
        <v>20783</v>
      </c>
      <c r="ES18" s="199">
        <v>0</v>
      </c>
      <c r="ET18" s="199">
        <v>0</v>
      </c>
      <c r="EU18" s="199">
        <v>1412266</v>
      </c>
      <c r="EV18" s="199">
        <v>0</v>
      </c>
      <c r="EW18" s="199">
        <v>0</v>
      </c>
      <c r="EX18" s="199">
        <v>0</v>
      </c>
      <c r="EY18" s="199">
        <v>0</v>
      </c>
      <c r="EZ18" s="199">
        <f t="shared" si="12"/>
        <v>1503761</v>
      </c>
      <c r="FA18" s="192" t="s">
        <v>6531</v>
      </c>
      <c r="FB18" s="199">
        <v>15402</v>
      </c>
      <c r="FC18" s="199">
        <v>55063</v>
      </c>
      <c r="FD18" s="199">
        <v>20979</v>
      </c>
      <c r="FE18" s="199">
        <v>0</v>
      </c>
      <c r="FF18" s="199">
        <v>0</v>
      </c>
      <c r="FG18" s="199">
        <v>1416683</v>
      </c>
      <c r="FH18" s="199">
        <v>0</v>
      </c>
      <c r="FI18" s="199">
        <v>0</v>
      </c>
      <c r="FJ18" s="199">
        <v>0</v>
      </c>
      <c r="FK18" s="199">
        <v>0</v>
      </c>
      <c r="FL18" s="199">
        <f t="shared" si="13"/>
        <v>1508127</v>
      </c>
      <c r="FM18" s="192" t="s">
        <v>6692</v>
      </c>
      <c r="FN18" s="199">
        <v>15402</v>
      </c>
      <c r="FO18" s="199">
        <v>55063</v>
      </c>
      <c r="FP18" s="199">
        <v>20979</v>
      </c>
      <c r="FQ18" s="199">
        <v>0</v>
      </c>
      <c r="FR18" s="199">
        <v>0</v>
      </c>
      <c r="FS18" s="199">
        <v>1416683</v>
      </c>
      <c r="FT18" s="199">
        <v>0</v>
      </c>
      <c r="FU18" s="199">
        <v>0</v>
      </c>
      <c r="FV18" s="199">
        <v>0</v>
      </c>
      <c r="FW18" s="199">
        <v>0</v>
      </c>
      <c r="FX18" s="199">
        <f t="shared" si="14"/>
        <v>1508127</v>
      </c>
      <c r="FY18" s="192" t="s">
        <v>814</v>
      </c>
      <c r="FZ18" s="200">
        <f t="shared" si="15"/>
        <v>76038</v>
      </c>
      <c r="GA18" s="193" t="str">
        <f t="shared" si="33"/>
        <v>BIP &gt; SIGFE</v>
      </c>
      <c r="GB18" s="199">
        <v>15407</v>
      </c>
      <c r="GC18" s="199">
        <v>0</v>
      </c>
      <c r="GD18" s="199">
        <v>0</v>
      </c>
      <c r="GE18" s="199">
        <v>0</v>
      </c>
      <c r="GF18" s="199">
        <v>0</v>
      </c>
      <c r="GG18" s="199">
        <v>1416682</v>
      </c>
      <c r="GH18" s="199">
        <v>0</v>
      </c>
      <c r="GI18" s="199">
        <v>0</v>
      </c>
      <c r="GJ18" s="199">
        <v>0</v>
      </c>
      <c r="GK18" s="199">
        <v>0</v>
      </c>
      <c r="GL18" s="199">
        <f t="shared" si="16"/>
        <v>1432089</v>
      </c>
      <c r="GM18" s="199">
        <v>15708</v>
      </c>
      <c r="GN18" s="199">
        <v>0</v>
      </c>
      <c r="GO18" s="199">
        <v>0</v>
      </c>
      <c r="GP18" s="199">
        <v>0</v>
      </c>
      <c r="GQ18" s="199">
        <v>0</v>
      </c>
      <c r="GR18" s="199">
        <v>1447888</v>
      </c>
      <c r="GS18" s="199">
        <v>0</v>
      </c>
      <c r="GT18" s="199">
        <v>0</v>
      </c>
      <c r="GU18" s="199">
        <v>0</v>
      </c>
      <c r="GV18" s="199">
        <v>0</v>
      </c>
      <c r="GW18" s="199">
        <f t="shared" si="17"/>
        <v>1463596</v>
      </c>
      <c r="GX18" s="199" t="s">
        <v>7078</v>
      </c>
      <c r="GY18" s="199">
        <v>18128</v>
      </c>
      <c r="GZ18" s="199">
        <v>65099</v>
      </c>
      <c r="HA18" s="199">
        <v>24461</v>
      </c>
      <c r="HB18" s="199">
        <v>0</v>
      </c>
      <c r="HC18" s="199">
        <v>0</v>
      </c>
      <c r="HD18" s="199">
        <v>1662202</v>
      </c>
      <c r="HE18" s="199">
        <v>0</v>
      </c>
      <c r="HF18" s="199">
        <v>0</v>
      </c>
      <c r="HG18" s="199">
        <v>0</v>
      </c>
      <c r="HH18" s="199">
        <v>0</v>
      </c>
      <c r="HI18" s="199">
        <f t="shared" si="18"/>
        <v>1769890</v>
      </c>
      <c r="HJ18" s="199">
        <v>0</v>
      </c>
      <c r="HK18" s="199">
        <v>15802</v>
      </c>
      <c r="HL18" s="199">
        <v>55063</v>
      </c>
      <c r="HM18" s="199">
        <v>20979</v>
      </c>
      <c r="HN18" s="199">
        <v>0</v>
      </c>
      <c r="HO18" s="199">
        <v>0</v>
      </c>
      <c r="HP18" s="199">
        <v>1453518</v>
      </c>
      <c r="HQ18" s="199">
        <v>0</v>
      </c>
      <c r="HR18" s="199">
        <v>0</v>
      </c>
      <c r="HS18" s="199">
        <v>0</v>
      </c>
      <c r="HT18" s="199">
        <v>0</v>
      </c>
      <c r="HU18" s="199">
        <f t="shared" si="19"/>
        <v>1545362</v>
      </c>
      <c r="HV18" s="199">
        <v>15699</v>
      </c>
      <c r="HW18" s="199">
        <v>55063</v>
      </c>
      <c r="HX18" s="199">
        <v>20979</v>
      </c>
      <c r="HY18" s="199">
        <v>0</v>
      </c>
      <c r="HZ18" s="199">
        <v>0</v>
      </c>
      <c r="IA18" s="199">
        <v>1453518</v>
      </c>
      <c r="IB18" s="199">
        <v>0</v>
      </c>
      <c r="IC18" s="199">
        <v>0</v>
      </c>
      <c r="ID18" s="199">
        <v>0</v>
      </c>
      <c r="IE18" s="199">
        <v>0</v>
      </c>
      <c r="IF18" s="199">
        <f t="shared" si="20"/>
        <v>1545259</v>
      </c>
      <c r="IG18" s="197">
        <f t="shared" si="21"/>
        <v>-12.685986134731541</v>
      </c>
      <c r="IH18" s="197">
        <f t="shared" si="22"/>
        <v>-12.691805705439318</v>
      </c>
      <c r="II18" s="197">
        <f t="shared" si="23"/>
        <v>-12.554671453890688</v>
      </c>
      <c r="IJ18" s="197">
        <f t="shared" si="24"/>
        <v>-6.6651050045218874E-3</v>
      </c>
      <c r="IK18" s="202"/>
      <c r="IL18" s="200">
        <f t="shared" si="25"/>
        <v>1230.3017515923566</v>
      </c>
      <c r="IM18" s="200">
        <f t="shared" si="26"/>
        <v>1157.2595541401274</v>
      </c>
      <c r="IN18" s="192" t="s">
        <v>7242</v>
      </c>
      <c r="IO18" s="192" t="str">
        <f t="shared" si="27"/>
        <v>Variación entre el -10% al -20%</v>
      </c>
      <c r="IP18" s="192" t="str">
        <f t="shared" si="27"/>
        <v>Variación entre el -10% al -20%</v>
      </c>
      <c r="IQ18" s="193" t="str">
        <f t="shared" si="28"/>
        <v>Grande</v>
      </c>
      <c r="IR18" s="193" t="str">
        <f t="shared" si="29"/>
        <v>Grande</v>
      </c>
      <c r="IS18" s="192" t="s">
        <v>7485</v>
      </c>
      <c r="IT18" s="192" t="s">
        <v>1267</v>
      </c>
      <c r="IU18" s="192" t="s">
        <v>534</v>
      </c>
      <c r="IV18" s="192" t="s">
        <v>8</v>
      </c>
      <c r="IW18" s="192" t="s">
        <v>534</v>
      </c>
      <c r="IX18" s="192" t="s">
        <v>8</v>
      </c>
      <c r="IY18" s="193" t="s">
        <v>207</v>
      </c>
      <c r="IZ18" s="199">
        <v>1769890</v>
      </c>
      <c r="JA18" s="199">
        <v>7568</v>
      </c>
      <c r="JB18" s="203">
        <f t="shared" si="34"/>
        <v>0.42759719530592294</v>
      </c>
      <c r="JC18" s="192" t="s">
        <v>7525</v>
      </c>
      <c r="JD18" s="192" t="str">
        <f t="shared" si="37"/>
        <v>Con Modificaciones &lt; 10%</v>
      </c>
      <c r="JE18" s="193" t="s">
        <v>208</v>
      </c>
      <c r="JF18" s="200"/>
      <c r="JG18" s="200"/>
      <c r="JH18" s="200"/>
      <c r="JI18" s="197"/>
      <c r="JJ18" s="192" t="s">
        <v>7665</v>
      </c>
      <c r="JK18" s="192" t="str">
        <f t="shared" si="30"/>
        <v>Sin Reevaluación</v>
      </c>
      <c r="JL18" s="196" t="s">
        <v>1287</v>
      </c>
      <c r="JM18" s="204">
        <v>167431</v>
      </c>
      <c r="JN18" s="204">
        <v>167431</v>
      </c>
      <c r="JO18" s="197">
        <f t="shared" si="35"/>
        <v>0</v>
      </c>
      <c r="JP18" s="205" t="str">
        <f t="shared" si="36"/>
        <v>Real = Recomendado</v>
      </c>
      <c r="JQ18" s="193" t="s">
        <v>8</v>
      </c>
      <c r="JR18" s="202"/>
      <c r="JS18" s="202"/>
      <c r="JT18" s="202"/>
      <c r="JU18" s="192" t="s">
        <v>7906</v>
      </c>
      <c r="JV18" s="206"/>
      <c r="JW18" s="201" t="s">
        <v>7907</v>
      </c>
      <c r="JX18" s="192" t="s">
        <v>5639</v>
      </c>
      <c r="JY18" s="192" t="s">
        <v>5640</v>
      </c>
      <c r="JZ18" s="192" t="s">
        <v>248</v>
      </c>
      <c r="KA18" s="192" t="s">
        <v>249</v>
      </c>
    </row>
    <row r="19" spans="1:287" ht="15" customHeight="1" x14ac:dyDescent="0.25">
      <c r="A19" s="192" t="s">
        <v>1389</v>
      </c>
      <c r="B19" s="192" t="s">
        <v>1390</v>
      </c>
      <c r="C19" s="193">
        <v>9</v>
      </c>
      <c r="D19" s="192" t="s">
        <v>450</v>
      </c>
      <c r="E19" s="192" t="s">
        <v>110</v>
      </c>
      <c r="F19" s="192" t="s">
        <v>1368</v>
      </c>
      <c r="G19" s="192" t="s">
        <v>495</v>
      </c>
      <c r="H19" s="192" t="s">
        <v>154</v>
      </c>
      <c r="I19" s="192" t="s">
        <v>155</v>
      </c>
      <c r="J19" s="192" t="s">
        <v>1950</v>
      </c>
      <c r="K19" s="192" t="s">
        <v>468</v>
      </c>
      <c r="L19" s="192" t="s">
        <v>102</v>
      </c>
      <c r="M19" s="192" t="s">
        <v>2007</v>
      </c>
      <c r="N19" s="192" t="s">
        <v>525</v>
      </c>
      <c r="O19" s="192" t="s">
        <v>525</v>
      </c>
      <c r="P19" s="192" t="s">
        <v>103</v>
      </c>
      <c r="Q19" s="192" t="s">
        <v>104</v>
      </c>
      <c r="R19" s="192" t="s">
        <v>116</v>
      </c>
      <c r="S19" s="192" t="s">
        <v>2071</v>
      </c>
      <c r="T19" s="192" t="s">
        <v>2072</v>
      </c>
      <c r="U19" s="194">
        <v>1348</v>
      </c>
      <c r="V19" s="192" t="s">
        <v>534</v>
      </c>
      <c r="W19" s="192" t="s">
        <v>534</v>
      </c>
      <c r="X19" s="192" t="s">
        <v>534</v>
      </c>
      <c r="Y19" s="195">
        <v>5</v>
      </c>
      <c r="Z19" s="195">
        <v>6</v>
      </c>
      <c r="AA19" s="196" t="s">
        <v>2572</v>
      </c>
      <c r="AB19" s="197">
        <f t="shared" si="42"/>
        <v>19.999999999999996</v>
      </c>
      <c r="AC19" s="195">
        <v>5</v>
      </c>
      <c r="AD19" s="195">
        <v>1</v>
      </c>
      <c r="AE19" s="196" t="s">
        <v>2573</v>
      </c>
      <c r="AF19" s="197">
        <f>((AD19/AC19)-1)*100</f>
        <v>-80</v>
      </c>
      <c r="AG19" s="195"/>
      <c r="AH19" s="195"/>
      <c r="AI19" s="196" t="s">
        <v>8</v>
      </c>
      <c r="AJ19" s="197"/>
      <c r="AK19" s="195"/>
      <c r="AL19" s="195"/>
      <c r="AM19" s="196"/>
      <c r="AN19" s="197"/>
      <c r="AO19" s="195"/>
      <c r="AP19" s="195"/>
      <c r="AQ19" s="196"/>
      <c r="AR19" s="197"/>
      <c r="AS19" s="195">
        <v>5</v>
      </c>
      <c r="AT19" s="195">
        <v>7</v>
      </c>
      <c r="AU19" s="196" t="s">
        <v>3098</v>
      </c>
      <c r="AV19" s="197">
        <f t="shared" si="0"/>
        <v>39.999999999999993</v>
      </c>
      <c r="AW19" s="197" t="str">
        <f t="shared" si="1"/>
        <v>Variación de 30% al 50%</v>
      </c>
      <c r="AX19" s="198">
        <v>1</v>
      </c>
      <c r="AY19" s="198">
        <v>75</v>
      </c>
      <c r="AZ19" s="195"/>
      <c r="BA19" s="195"/>
      <c r="BB19" s="196"/>
      <c r="BC19" s="197"/>
      <c r="BD19" s="195"/>
      <c r="BE19" s="195"/>
      <c r="BF19" s="196"/>
      <c r="BG19" s="197"/>
      <c r="BH19" s="195"/>
      <c r="BI19" s="195"/>
      <c r="BJ19" s="196"/>
      <c r="BK19" s="197"/>
      <c r="BL19" s="195">
        <v>5</v>
      </c>
      <c r="BM19" s="195">
        <v>5</v>
      </c>
      <c r="BN19" s="195">
        <v>8</v>
      </c>
      <c r="BO19" s="195">
        <v>10</v>
      </c>
      <c r="BP19" s="195">
        <v>2</v>
      </c>
      <c r="BQ19" s="196" t="s">
        <v>3370</v>
      </c>
      <c r="BR19" s="197">
        <f t="shared" si="2"/>
        <v>60.000000000000007</v>
      </c>
      <c r="BS19" s="197">
        <f t="shared" si="2"/>
        <v>100</v>
      </c>
      <c r="BT19" s="192" t="s">
        <v>3579</v>
      </c>
      <c r="BU19" s="192" t="str">
        <f t="shared" si="3"/>
        <v>Variación del 50% al 100%</v>
      </c>
      <c r="BV19" s="193" t="str">
        <f t="shared" si="4"/>
        <v>Un año</v>
      </c>
      <c r="BW19" s="192" t="s">
        <v>3821</v>
      </c>
      <c r="BX19" s="199">
        <v>454464</v>
      </c>
      <c r="BY19" s="199">
        <v>0</v>
      </c>
      <c r="BZ19" s="199">
        <f t="shared" si="5"/>
        <v>454464</v>
      </c>
      <c r="CA19" s="199">
        <v>454464</v>
      </c>
      <c r="CB19" s="200">
        <f t="shared" si="6"/>
        <v>0</v>
      </c>
      <c r="CC19" s="192" t="s">
        <v>3906</v>
      </c>
      <c r="CD19" s="192" t="str">
        <f t="shared" si="7"/>
        <v>BIP = SIGFE</v>
      </c>
      <c r="CE19" s="196" t="s">
        <v>678</v>
      </c>
      <c r="CF19" s="195">
        <v>8214</v>
      </c>
      <c r="CG19" s="195">
        <v>8214</v>
      </c>
      <c r="CH19" s="195">
        <f t="shared" si="8"/>
        <v>100</v>
      </c>
      <c r="CI19" s="196" t="s">
        <v>4145</v>
      </c>
      <c r="CJ19" s="196" t="s">
        <v>4146</v>
      </c>
      <c r="CK19" s="200" t="str">
        <f t="shared" si="31"/>
        <v>Real = Recomendada</v>
      </c>
      <c r="CL19" s="192" t="s">
        <v>4604</v>
      </c>
      <c r="CM19" s="192" t="s">
        <v>823</v>
      </c>
      <c r="CN19" s="192" t="s">
        <v>4605</v>
      </c>
      <c r="CO19" s="192" t="s">
        <v>711</v>
      </c>
      <c r="CP19" s="193" t="s">
        <v>207</v>
      </c>
      <c r="CQ19" s="192" t="s">
        <v>792</v>
      </c>
      <c r="CR19" s="192" t="s">
        <v>5184</v>
      </c>
      <c r="CS19" s="192" t="s">
        <v>8</v>
      </c>
      <c r="CT19" s="192" t="str">
        <f t="shared" si="32"/>
        <v>En Operación</v>
      </c>
      <c r="CU19" s="192" t="s">
        <v>5407</v>
      </c>
      <c r="CV19" s="192" t="s">
        <v>5585</v>
      </c>
      <c r="CW19" s="192" t="s">
        <v>5586</v>
      </c>
      <c r="CX19" s="192" t="s">
        <v>534</v>
      </c>
      <c r="CY19" s="192" t="s">
        <v>8</v>
      </c>
      <c r="CZ19" s="192" t="s">
        <v>5576</v>
      </c>
      <c r="DA19" s="192" t="s">
        <v>249</v>
      </c>
      <c r="DB19" s="193" t="s">
        <v>5770</v>
      </c>
      <c r="DC19" s="193" t="s">
        <v>5770</v>
      </c>
      <c r="DD19" s="200">
        <v>0</v>
      </c>
      <c r="DE19" s="193" t="s">
        <v>553</v>
      </c>
      <c r="DF19" s="200">
        <v>148</v>
      </c>
      <c r="DG19" s="193" t="s">
        <v>440</v>
      </c>
      <c r="DH19" s="200">
        <v>0</v>
      </c>
      <c r="DI19" s="193" t="s">
        <v>719</v>
      </c>
      <c r="DJ19" s="200">
        <v>181</v>
      </c>
      <c r="DK19" s="193" t="s">
        <v>719</v>
      </c>
      <c r="DL19" s="200">
        <f>+DK19-DE19</f>
        <v>181</v>
      </c>
      <c r="DM19" s="193" t="s">
        <v>3821</v>
      </c>
      <c r="DN19" s="200">
        <v>30</v>
      </c>
      <c r="DO19" s="193" t="s">
        <v>4844</v>
      </c>
      <c r="DP19" s="200">
        <v>120</v>
      </c>
      <c r="DQ19" s="200">
        <f t="shared" si="9"/>
        <v>479</v>
      </c>
      <c r="DR19" s="200">
        <f t="shared" si="10"/>
        <v>479</v>
      </c>
      <c r="DS19" s="193" t="s">
        <v>6035</v>
      </c>
      <c r="DT19" s="192" t="s">
        <v>6243</v>
      </c>
      <c r="DU19" s="193">
        <v>1</v>
      </c>
      <c r="DV19" s="193" t="s">
        <v>8</v>
      </c>
      <c r="DW19" s="193" t="s">
        <v>8</v>
      </c>
      <c r="DX19" s="193" t="s">
        <v>8</v>
      </c>
      <c r="DY19" s="193" t="s">
        <v>8</v>
      </c>
      <c r="DZ19" s="193" t="s">
        <v>8</v>
      </c>
      <c r="EA19" s="193" t="s">
        <v>8</v>
      </c>
      <c r="EB19" s="193" t="s">
        <v>207</v>
      </c>
      <c r="EC19" s="193" t="s">
        <v>6273</v>
      </c>
      <c r="ED19" s="193" t="s">
        <v>6286</v>
      </c>
      <c r="EE19" s="199">
        <v>4000</v>
      </c>
      <c r="EF19" s="199">
        <v>9919</v>
      </c>
      <c r="EG19" s="199">
        <v>0</v>
      </c>
      <c r="EH19" s="199">
        <v>0</v>
      </c>
      <c r="EI19" s="199">
        <v>0</v>
      </c>
      <c r="EJ19" s="199">
        <v>445937</v>
      </c>
      <c r="EK19" s="199">
        <v>0</v>
      </c>
      <c r="EL19" s="199">
        <v>0</v>
      </c>
      <c r="EM19" s="199">
        <v>0</v>
      </c>
      <c r="EN19" s="199">
        <v>0</v>
      </c>
      <c r="EO19" s="199">
        <f t="shared" si="11"/>
        <v>459856</v>
      </c>
      <c r="EP19" s="199">
        <v>4000</v>
      </c>
      <c r="EQ19" s="199">
        <v>9919</v>
      </c>
      <c r="ER19" s="199">
        <v>0</v>
      </c>
      <c r="ES19" s="199">
        <v>0</v>
      </c>
      <c r="ET19" s="199">
        <v>0</v>
      </c>
      <c r="EU19" s="199">
        <v>445937</v>
      </c>
      <c r="EV19" s="199">
        <v>0</v>
      </c>
      <c r="EW19" s="199">
        <v>0</v>
      </c>
      <c r="EX19" s="199">
        <v>0</v>
      </c>
      <c r="EY19" s="199">
        <v>0</v>
      </c>
      <c r="EZ19" s="199">
        <f t="shared" si="12"/>
        <v>459856</v>
      </c>
      <c r="FA19" s="192" t="s">
        <v>201</v>
      </c>
      <c r="FB19" s="199">
        <v>4000</v>
      </c>
      <c r="FC19" s="199">
        <v>9901</v>
      </c>
      <c r="FD19" s="199">
        <v>0</v>
      </c>
      <c r="FE19" s="199">
        <v>0</v>
      </c>
      <c r="FF19" s="199">
        <v>0</v>
      </c>
      <c r="FG19" s="199">
        <v>440563</v>
      </c>
      <c r="FH19" s="199">
        <v>0</v>
      </c>
      <c r="FI19" s="199">
        <v>0</v>
      </c>
      <c r="FJ19" s="199">
        <v>0</v>
      </c>
      <c r="FK19" s="199">
        <v>0</v>
      </c>
      <c r="FL19" s="199">
        <f t="shared" si="13"/>
        <v>454464</v>
      </c>
      <c r="FM19" s="192" t="s">
        <v>6693</v>
      </c>
      <c r="FN19" s="199">
        <v>4000</v>
      </c>
      <c r="FO19" s="199">
        <v>9901</v>
      </c>
      <c r="FP19" s="199">
        <v>0</v>
      </c>
      <c r="FQ19" s="199">
        <v>0</v>
      </c>
      <c r="FR19" s="199">
        <v>0</v>
      </c>
      <c r="FS19" s="199">
        <v>440563</v>
      </c>
      <c r="FT19" s="199">
        <v>0</v>
      </c>
      <c r="FU19" s="199">
        <v>0</v>
      </c>
      <c r="FV19" s="199">
        <v>0</v>
      </c>
      <c r="FW19" s="199">
        <v>0</v>
      </c>
      <c r="FX19" s="199">
        <f t="shared" si="14"/>
        <v>454464</v>
      </c>
      <c r="FY19" s="192" t="s">
        <v>6892</v>
      </c>
      <c r="FZ19" s="200">
        <f t="shared" si="15"/>
        <v>0</v>
      </c>
      <c r="GA19" s="193" t="str">
        <f t="shared" si="33"/>
        <v>BIP = SIGFE</v>
      </c>
      <c r="GB19" s="199">
        <v>4000</v>
      </c>
      <c r="GC19" s="199">
        <v>9901</v>
      </c>
      <c r="GD19" s="199">
        <v>0</v>
      </c>
      <c r="GE19" s="199">
        <v>0</v>
      </c>
      <c r="GF19" s="199">
        <v>0</v>
      </c>
      <c r="GG19" s="199">
        <v>440563</v>
      </c>
      <c r="GH19" s="199">
        <v>0</v>
      </c>
      <c r="GI19" s="199">
        <v>0</v>
      </c>
      <c r="GJ19" s="199">
        <v>0</v>
      </c>
      <c r="GK19" s="199">
        <v>0</v>
      </c>
      <c r="GL19" s="199">
        <f t="shared" si="16"/>
        <v>454464</v>
      </c>
      <c r="GM19" s="199">
        <v>4104</v>
      </c>
      <c r="GN19" s="199">
        <v>9901</v>
      </c>
      <c r="GO19" s="199">
        <v>0</v>
      </c>
      <c r="GP19" s="199">
        <v>0</v>
      </c>
      <c r="GQ19" s="199">
        <v>0</v>
      </c>
      <c r="GR19" s="199">
        <v>452018</v>
      </c>
      <c r="GS19" s="199">
        <v>0</v>
      </c>
      <c r="GT19" s="199">
        <v>0</v>
      </c>
      <c r="GU19" s="199">
        <v>0</v>
      </c>
      <c r="GV19" s="199">
        <v>0</v>
      </c>
      <c r="GW19" s="199">
        <f t="shared" si="17"/>
        <v>466023</v>
      </c>
      <c r="GX19" s="199" t="s">
        <v>8</v>
      </c>
      <c r="GY19" s="199">
        <v>4501</v>
      </c>
      <c r="GZ19" s="199">
        <v>11161</v>
      </c>
      <c r="HA19" s="199">
        <v>0</v>
      </c>
      <c r="HB19" s="199">
        <v>0</v>
      </c>
      <c r="HC19" s="199">
        <v>0</v>
      </c>
      <c r="HD19" s="199">
        <v>501773</v>
      </c>
      <c r="HE19" s="199">
        <v>0</v>
      </c>
      <c r="HF19" s="199">
        <v>0</v>
      </c>
      <c r="HG19" s="199">
        <v>0</v>
      </c>
      <c r="HH19" s="199">
        <v>0</v>
      </c>
      <c r="HI19" s="199">
        <f t="shared" si="18"/>
        <v>517435</v>
      </c>
      <c r="HJ19" s="199">
        <v>0</v>
      </c>
      <c r="HK19" s="199">
        <v>4104</v>
      </c>
      <c r="HL19" s="199">
        <v>9901</v>
      </c>
      <c r="HM19" s="199">
        <v>0</v>
      </c>
      <c r="HN19" s="199">
        <v>0</v>
      </c>
      <c r="HO19" s="199">
        <v>0</v>
      </c>
      <c r="HP19" s="199">
        <v>457404</v>
      </c>
      <c r="HQ19" s="199">
        <v>0</v>
      </c>
      <c r="HR19" s="199">
        <v>0</v>
      </c>
      <c r="HS19" s="199">
        <v>0</v>
      </c>
      <c r="HT19" s="199">
        <v>0</v>
      </c>
      <c r="HU19" s="199">
        <f t="shared" si="19"/>
        <v>471409</v>
      </c>
      <c r="HV19" s="199">
        <v>4105</v>
      </c>
      <c r="HW19" s="199">
        <v>9901</v>
      </c>
      <c r="HX19" s="199">
        <v>0</v>
      </c>
      <c r="HY19" s="199">
        <v>0</v>
      </c>
      <c r="HZ19" s="199">
        <v>0</v>
      </c>
      <c r="IA19" s="199">
        <v>452018</v>
      </c>
      <c r="IB19" s="199">
        <v>0</v>
      </c>
      <c r="IC19" s="199">
        <v>0</v>
      </c>
      <c r="ID19" s="199">
        <v>0</v>
      </c>
      <c r="IE19" s="199">
        <v>0</v>
      </c>
      <c r="IF19" s="199">
        <f t="shared" si="20"/>
        <v>466024</v>
      </c>
      <c r="IG19" s="197">
        <f t="shared" si="21"/>
        <v>-8.8950302936600778</v>
      </c>
      <c r="IH19" s="197">
        <f t="shared" si="22"/>
        <v>-9.9357407210567512</v>
      </c>
      <c r="II19" s="197">
        <f t="shared" si="23"/>
        <v>-9.9158384369027459</v>
      </c>
      <c r="IJ19" s="197">
        <f t="shared" si="24"/>
        <v>-1.1423201508668712</v>
      </c>
      <c r="IK19" s="202"/>
      <c r="IL19" s="200">
        <f t="shared" si="25"/>
        <v>56.735329924519114</v>
      </c>
      <c r="IM19" s="200">
        <f t="shared" si="26"/>
        <v>55.030192354516679</v>
      </c>
      <c r="IN19" s="192" t="s">
        <v>7243</v>
      </c>
      <c r="IO19" s="192" t="str">
        <f t="shared" si="27"/>
        <v>Variación de 0 a +-10%</v>
      </c>
      <c r="IP19" s="192" t="str">
        <f t="shared" si="27"/>
        <v>Variación de 0 a +-10%</v>
      </c>
      <c r="IQ19" s="193" t="str">
        <f t="shared" si="28"/>
        <v>Mediano</v>
      </c>
      <c r="IR19" s="193" t="str">
        <f t="shared" si="29"/>
        <v>Mediano</v>
      </c>
      <c r="IS19" s="192" t="s">
        <v>1271</v>
      </c>
      <c r="IT19" s="192" t="s">
        <v>2007</v>
      </c>
      <c r="IU19" s="192" t="s">
        <v>534</v>
      </c>
      <c r="IV19" s="192" t="s">
        <v>8</v>
      </c>
      <c r="IW19" s="192" t="s">
        <v>5576</v>
      </c>
      <c r="IX19" s="192" t="s">
        <v>249</v>
      </c>
      <c r="IY19" s="193" t="s">
        <v>207</v>
      </c>
      <c r="IZ19" s="199">
        <v>517435</v>
      </c>
      <c r="JA19" s="199">
        <v>0</v>
      </c>
      <c r="JB19" s="203">
        <f t="shared" si="34"/>
        <v>0</v>
      </c>
      <c r="JC19" s="192" t="s">
        <v>7526</v>
      </c>
      <c r="JD19" s="192" t="str">
        <f t="shared" si="37"/>
        <v>Con Modificaciones &lt; 10%</v>
      </c>
      <c r="JE19" s="193" t="s">
        <v>208</v>
      </c>
      <c r="JF19" s="200"/>
      <c r="JG19" s="200"/>
      <c r="JH19" s="200"/>
      <c r="JI19" s="197"/>
      <c r="JJ19" s="192" t="s">
        <v>7666</v>
      </c>
      <c r="JK19" s="192" t="str">
        <f t="shared" si="30"/>
        <v>Sin Reevaluación</v>
      </c>
      <c r="JL19" s="196" t="s">
        <v>1287</v>
      </c>
      <c r="JM19" s="204">
        <v>58234</v>
      </c>
      <c r="JN19" s="204">
        <v>58234</v>
      </c>
      <c r="JO19" s="197">
        <f t="shared" si="35"/>
        <v>0</v>
      </c>
      <c r="JP19" s="205" t="str">
        <f t="shared" si="36"/>
        <v>Real = Recomendado</v>
      </c>
      <c r="JQ19" s="193" t="s">
        <v>8</v>
      </c>
      <c r="JR19" s="202"/>
      <c r="JS19" s="202"/>
      <c r="JT19" s="202"/>
      <c r="JU19" s="192" t="s">
        <v>7908</v>
      </c>
      <c r="JV19" s="206"/>
      <c r="JW19" s="192" t="s">
        <v>7909</v>
      </c>
      <c r="JX19" s="192" t="s">
        <v>1316</v>
      </c>
      <c r="JY19" s="192" t="s">
        <v>961</v>
      </c>
      <c r="JZ19" s="192" t="s">
        <v>5576</v>
      </c>
      <c r="KA19" s="192" t="s">
        <v>249</v>
      </c>
    </row>
    <row r="20" spans="1:287" ht="15" customHeight="1" x14ac:dyDescent="0.25">
      <c r="A20" s="192" t="s">
        <v>1391</v>
      </c>
      <c r="B20" s="192" t="s">
        <v>1392</v>
      </c>
      <c r="C20" s="193">
        <v>8</v>
      </c>
      <c r="D20" s="192" t="s">
        <v>453</v>
      </c>
      <c r="E20" s="192" t="s">
        <v>142</v>
      </c>
      <c r="F20" s="192" t="s">
        <v>1393</v>
      </c>
      <c r="G20" s="192" t="s">
        <v>488</v>
      </c>
      <c r="H20" s="192" t="s">
        <v>100</v>
      </c>
      <c r="I20" s="192" t="s">
        <v>101</v>
      </c>
      <c r="J20" s="192" t="s">
        <v>1951</v>
      </c>
      <c r="K20" s="192" t="s">
        <v>466</v>
      </c>
      <c r="L20" s="192" t="s">
        <v>114</v>
      </c>
      <c r="M20" s="192" t="s">
        <v>115</v>
      </c>
      <c r="N20" s="192" t="s">
        <v>115</v>
      </c>
      <c r="O20" s="192" t="s">
        <v>524</v>
      </c>
      <c r="P20" s="192" t="s">
        <v>103</v>
      </c>
      <c r="Q20" s="192" t="s">
        <v>104</v>
      </c>
      <c r="R20" s="192" t="s">
        <v>105</v>
      </c>
      <c r="S20" s="192" t="s">
        <v>2073</v>
      </c>
      <c r="T20" s="192" t="s">
        <v>2074</v>
      </c>
      <c r="U20" s="194">
        <v>9240</v>
      </c>
      <c r="V20" s="192" t="s">
        <v>534</v>
      </c>
      <c r="W20" s="192" t="s">
        <v>534</v>
      </c>
      <c r="X20" s="192" t="s">
        <v>534</v>
      </c>
      <c r="Y20" s="195">
        <v>18</v>
      </c>
      <c r="Z20" s="195">
        <v>32</v>
      </c>
      <c r="AA20" s="196" t="s">
        <v>2574</v>
      </c>
      <c r="AB20" s="197">
        <f t="shared" si="42"/>
        <v>77.777777777777771</v>
      </c>
      <c r="AC20" s="195">
        <v>18</v>
      </c>
      <c r="AD20" s="195">
        <v>14</v>
      </c>
      <c r="AE20" s="196" t="s">
        <v>2575</v>
      </c>
      <c r="AF20" s="197">
        <f>((AD20/AC20)-1)*100</f>
        <v>-22.222222222222221</v>
      </c>
      <c r="AG20" s="195">
        <v>18</v>
      </c>
      <c r="AH20" s="195">
        <v>12</v>
      </c>
      <c r="AI20" s="196" t="s">
        <v>2859</v>
      </c>
      <c r="AJ20" s="197">
        <f>((AH20/AG20)-1)*100</f>
        <v>-33.333333333333336</v>
      </c>
      <c r="AK20" s="195"/>
      <c r="AL20" s="195"/>
      <c r="AM20" s="196"/>
      <c r="AN20" s="197"/>
      <c r="AO20" s="195">
        <v>18</v>
      </c>
      <c r="AP20" s="195">
        <v>13</v>
      </c>
      <c r="AQ20" s="196" t="s">
        <v>814</v>
      </c>
      <c r="AR20" s="197">
        <f>((AP20/AO20)-1)*100</f>
        <v>-27.777777777777779</v>
      </c>
      <c r="AS20" s="195">
        <v>21</v>
      </c>
      <c r="AT20" s="195">
        <v>21</v>
      </c>
      <c r="AU20" s="196" t="s">
        <v>3099</v>
      </c>
      <c r="AV20" s="197">
        <f t="shared" si="0"/>
        <v>0</v>
      </c>
      <c r="AW20" s="197" t="str">
        <f t="shared" si="1"/>
        <v>Sin variación</v>
      </c>
      <c r="AX20" s="198">
        <v>0</v>
      </c>
      <c r="AY20" s="198">
        <v>0</v>
      </c>
      <c r="AZ20" s="195"/>
      <c r="BA20" s="195"/>
      <c r="BB20" s="196"/>
      <c r="BC20" s="197"/>
      <c r="BD20" s="195">
        <v>6</v>
      </c>
      <c r="BE20" s="195">
        <v>3</v>
      </c>
      <c r="BF20" s="196" t="s">
        <v>3324</v>
      </c>
      <c r="BG20" s="197">
        <f>((BE20/BD20)-1)*100</f>
        <v>-50</v>
      </c>
      <c r="BH20" s="195">
        <v>1</v>
      </c>
      <c r="BI20" s="195">
        <v>0</v>
      </c>
      <c r="BJ20" s="196" t="s">
        <v>3325</v>
      </c>
      <c r="BK20" s="197">
        <f>((BI20/BH20)-1)*100</f>
        <v>-100</v>
      </c>
      <c r="BL20" s="195">
        <v>32</v>
      </c>
      <c r="BM20" s="195">
        <v>32</v>
      </c>
      <c r="BN20" s="195">
        <v>32</v>
      </c>
      <c r="BO20" s="195">
        <v>32</v>
      </c>
      <c r="BP20" s="195">
        <v>0</v>
      </c>
      <c r="BQ20" s="196" t="s">
        <v>3371</v>
      </c>
      <c r="BR20" s="197">
        <f t="shared" si="2"/>
        <v>0</v>
      </c>
      <c r="BS20" s="197">
        <f t="shared" si="2"/>
        <v>0</v>
      </c>
      <c r="BT20" s="192" t="s">
        <v>3580</v>
      </c>
      <c r="BU20" s="192" t="str">
        <f t="shared" si="3"/>
        <v>Sin variación</v>
      </c>
      <c r="BV20" s="193" t="str">
        <f t="shared" si="4"/>
        <v>Tres años</v>
      </c>
      <c r="BW20" s="192" t="s">
        <v>554</v>
      </c>
      <c r="BX20" s="199">
        <v>8622851</v>
      </c>
      <c r="BY20" s="199">
        <v>7683</v>
      </c>
      <c r="BZ20" s="199">
        <f t="shared" si="5"/>
        <v>8630534</v>
      </c>
      <c r="CA20" s="199">
        <v>8638449</v>
      </c>
      <c r="CB20" s="200">
        <f t="shared" si="6"/>
        <v>-7915</v>
      </c>
      <c r="CC20" s="192" t="s">
        <v>3907</v>
      </c>
      <c r="CD20" s="192" t="str">
        <f t="shared" si="7"/>
        <v>BIP &lt; SIGFE</v>
      </c>
      <c r="CE20" s="196" t="s">
        <v>678</v>
      </c>
      <c r="CF20" s="195">
        <v>3947</v>
      </c>
      <c r="CG20" s="195">
        <v>3947</v>
      </c>
      <c r="CH20" s="195">
        <f t="shared" si="8"/>
        <v>100</v>
      </c>
      <c r="CI20" s="196" t="s">
        <v>4147</v>
      </c>
      <c r="CJ20" s="196" t="s">
        <v>4138</v>
      </c>
      <c r="CK20" s="200" t="str">
        <f t="shared" si="31"/>
        <v>Real = Recomendada</v>
      </c>
      <c r="CL20" s="192" t="s">
        <v>4606</v>
      </c>
      <c r="CM20" s="192" t="s">
        <v>692</v>
      </c>
      <c r="CN20" s="192" t="s">
        <v>4607</v>
      </c>
      <c r="CO20" s="192" t="s">
        <v>8</v>
      </c>
      <c r="CP20" s="193" t="s">
        <v>207</v>
      </c>
      <c r="CQ20" s="192" t="s">
        <v>896</v>
      </c>
      <c r="CR20" s="192" t="s">
        <v>5185</v>
      </c>
      <c r="CS20" s="192" t="s">
        <v>8</v>
      </c>
      <c r="CT20" s="192" t="str">
        <f t="shared" si="32"/>
        <v>En Operación</v>
      </c>
      <c r="CU20" s="192" t="s">
        <v>8</v>
      </c>
      <c r="CV20" s="192" t="s">
        <v>946</v>
      </c>
      <c r="CW20" s="192" t="s">
        <v>947</v>
      </c>
      <c r="CX20" s="192" t="s">
        <v>216</v>
      </c>
      <c r="CY20" s="192" t="s">
        <v>948</v>
      </c>
      <c r="CZ20" s="192" t="s">
        <v>534</v>
      </c>
      <c r="DA20" s="192" t="s">
        <v>8</v>
      </c>
      <c r="DB20" s="193" t="s">
        <v>1057</v>
      </c>
      <c r="DC20" s="193" t="s">
        <v>1057</v>
      </c>
      <c r="DD20" s="200">
        <v>0</v>
      </c>
      <c r="DE20" s="193" t="s">
        <v>577</v>
      </c>
      <c r="DF20" s="200">
        <v>38</v>
      </c>
      <c r="DG20" s="193" t="s">
        <v>635</v>
      </c>
      <c r="DH20" s="200">
        <v>248</v>
      </c>
      <c r="DI20" s="207">
        <v>42140</v>
      </c>
      <c r="DJ20" s="275"/>
      <c r="DK20" s="193" t="s">
        <v>580</v>
      </c>
      <c r="DL20" s="200">
        <f>+DK20-DG20</f>
        <v>90</v>
      </c>
      <c r="DM20" s="193" t="s">
        <v>554</v>
      </c>
      <c r="DN20" s="200">
        <v>9</v>
      </c>
      <c r="DO20" s="193" t="s">
        <v>554</v>
      </c>
      <c r="DP20" s="200">
        <v>0</v>
      </c>
      <c r="DQ20" s="200">
        <f t="shared" si="9"/>
        <v>385</v>
      </c>
      <c r="DR20" s="200">
        <f t="shared" si="10"/>
        <v>385</v>
      </c>
      <c r="DS20" s="193" t="s">
        <v>6036</v>
      </c>
      <c r="DT20" s="192" t="s">
        <v>6243</v>
      </c>
      <c r="DU20" s="193">
        <v>4</v>
      </c>
      <c r="DV20" s="193" t="s">
        <v>8</v>
      </c>
      <c r="DW20" s="193" t="s">
        <v>8</v>
      </c>
      <c r="DX20" s="193" t="s">
        <v>8</v>
      </c>
      <c r="DY20" s="193" t="s">
        <v>8</v>
      </c>
      <c r="DZ20" s="193" t="s">
        <v>207</v>
      </c>
      <c r="EA20" s="193" t="s">
        <v>6269</v>
      </c>
      <c r="EB20" s="193" t="s">
        <v>207</v>
      </c>
      <c r="EC20" s="193" t="s">
        <v>6269</v>
      </c>
      <c r="ED20" s="193" t="s">
        <v>6287</v>
      </c>
      <c r="EE20" s="199">
        <v>153356</v>
      </c>
      <c r="EF20" s="199">
        <v>283515</v>
      </c>
      <c r="EG20" s="199">
        <v>410009</v>
      </c>
      <c r="EH20" s="199">
        <v>0</v>
      </c>
      <c r="EI20" s="199">
        <v>7231</v>
      </c>
      <c r="EJ20" s="199">
        <v>6725904</v>
      </c>
      <c r="EK20" s="199">
        <v>0</v>
      </c>
      <c r="EL20" s="199">
        <v>42001</v>
      </c>
      <c r="EM20" s="199">
        <v>35001</v>
      </c>
      <c r="EN20" s="199">
        <v>0</v>
      </c>
      <c r="EO20" s="199">
        <f t="shared" si="11"/>
        <v>7657017</v>
      </c>
      <c r="EP20" s="199">
        <v>153356</v>
      </c>
      <c r="EQ20" s="199">
        <v>283515</v>
      </c>
      <c r="ER20" s="199">
        <v>410009</v>
      </c>
      <c r="ES20" s="199">
        <v>0</v>
      </c>
      <c r="ET20" s="199">
        <v>7231</v>
      </c>
      <c r="EU20" s="199">
        <v>6725904</v>
      </c>
      <c r="EV20" s="199">
        <v>0</v>
      </c>
      <c r="EW20" s="199">
        <v>42001</v>
      </c>
      <c r="EX20" s="199">
        <v>35001</v>
      </c>
      <c r="EY20" s="199">
        <v>0</v>
      </c>
      <c r="EZ20" s="199">
        <f t="shared" si="12"/>
        <v>7657017</v>
      </c>
      <c r="FA20" s="192" t="s">
        <v>814</v>
      </c>
      <c r="FB20" s="199">
        <v>156833</v>
      </c>
      <c r="FC20" s="199">
        <v>310647</v>
      </c>
      <c r="FD20" s="199">
        <v>424067</v>
      </c>
      <c r="FE20" s="199">
        <v>0</v>
      </c>
      <c r="FF20" s="199">
        <v>7683</v>
      </c>
      <c r="FG20" s="199">
        <v>7700842</v>
      </c>
      <c r="FH20" s="199">
        <v>0</v>
      </c>
      <c r="FI20" s="199">
        <v>43205</v>
      </c>
      <c r="FJ20" s="199">
        <v>0</v>
      </c>
      <c r="FK20" s="199">
        <v>0</v>
      </c>
      <c r="FL20" s="199">
        <f t="shared" si="13"/>
        <v>8643277</v>
      </c>
      <c r="FM20" s="192" t="s">
        <v>6694</v>
      </c>
      <c r="FN20" s="199">
        <v>156833</v>
      </c>
      <c r="FO20" s="199">
        <v>305818</v>
      </c>
      <c r="FP20" s="199">
        <v>424067</v>
      </c>
      <c r="FQ20" s="199">
        <v>0</v>
      </c>
      <c r="FR20" s="199">
        <v>7684</v>
      </c>
      <c r="FS20" s="199">
        <v>7700842</v>
      </c>
      <c r="FT20" s="199">
        <v>0</v>
      </c>
      <c r="FU20" s="199">
        <v>43205</v>
      </c>
      <c r="FV20" s="199">
        <v>0</v>
      </c>
      <c r="FW20" s="199">
        <v>0</v>
      </c>
      <c r="FX20" s="199">
        <f t="shared" si="14"/>
        <v>8638449</v>
      </c>
      <c r="FY20" s="192" t="s">
        <v>6893</v>
      </c>
      <c r="FZ20" s="200">
        <f t="shared" si="15"/>
        <v>0</v>
      </c>
      <c r="GA20" s="193" t="str">
        <f t="shared" si="33"/>
        <v>BIP = SIGFE</v>
      </c>
      <c r="GB20" s="199">
        <v>156833</v>
      </c>
      <c r="GC20" s="199">
        <v>305818</v>
      </c>
      <c r="GD20" s="199">
        <v>424067</v>
      </c>
      <c r="GE20" s="199">
        <v>0</v>
      </c>
      <c r="GF20" s="199">
        <v>7684</v>
      </c>
      <c r="GG20" s="199">
        <v>7700842</v>
      </c>
      <c r="GH20" s="199">
        <v>0</v>
      </c>
      <c r="GI20" s="199">
        <v>43205</v>
      </c>
      <c r="GJ20" s="199">
        <v>0</v>
      </c>
      <c r="GK20" s="199">
        <v>0</v>
      </c>
      <c r="GL20" s="199">
        <f t="shared" si="16"/>
        <v>8638449</v>
      </c>
      <c r="GM20" s="199">
        <v>162829</v>
      </c>
      <c r="GN20" s="199">
        <v>313919</v>
      </c>
      <c r="GO20" s="199">
        <v>435093</v>
      </c>
      <c r="GP20" s="199">
        <v>0</v>
      </c>
      <c r="GQ20" s="199">
        <v>8221</v>
      </c>
      <c r="GR20" s="199">
        <v>8074539</v>
      </c>
      <c r="GS20" s="199">
        <v>0</v>
      </c>
      <c r="GT20" s="199">
        <v>44328</v>
      </c>
      <c r="GU20" s="199">
        <v>0</v>
      </c>
      <c r="GV20" s="199">
        <v>0</v>
      </c>
      <c r="GW20" s="199">
        <f t="shared" si="17"/>
        <v>9038929</v>
      </c>
      <c r="GX20" s="199" t="s">
        <v>7079</v>
      </c>
      <c r="GY20" s="199">
        <v>180496</v>
      </c>
      <c r="GZ20" s="199">
        <v>333690</v>
      </c>
      <c r="HA20" s="199">
        <v>482570</v>
      </c>
      <c r="HB20" s="199">
        <v>0</v>
      </c>
      <c r="HC20" s="199">
        <v>8511</v>
      </c>
      <c r="HD20" s="199">
        <v>7916223</v>
      </c>
      <c r="HE20" s="199">
        <v>0</v>
      </c>
      <c r="HF20" s="199">
        <v>49434</v>
      </c>
      <c r="HG20" s="199">
        <v>41195</v>
      </c>
      <c r="HH20" s="199">
        <v>0</v>
      </c>
      <c r="HI20" s="199">
        <f t="shared" si="18"/>
        <v>9012119</v>
      </c>
      <c r="HJ20" s="199">
        <v>9013437</v>
      </c>
      <c r="HK20" s="199">
        <v>162829</v>
      </c>
      <c r="HL20" s="199">
        <v>323252</v>
      </c>
      <c r="HM20" s="199">
        <v>445135</v>
      </c>
      <c r="HN20" s="199">
        <v>0</v>
      </c>
      <c r="HO20" s="199">
        <v>8221</v>
      </c>
      <c r="HP20" s="199">
        <v>8229886</v>
      </c>
      <c r="HQ20" s="199">
        <v>0</v>
      </c>
      <c r="HR20" s="199">
        <v>45658</v>
      </c>
      <c r="HS20" s="199">
        <v>0</v>
      </c>
      <c r="HT20" s="199">
        <v>0</v>
      </c>
      <c r="HU20" s="199">
        <f t="shared" si="19"/>
        <v>9214981</v>
      </c>
      <c r="HV20" s="199">
        <v>162827</v>
      </c>
      <c r="HW20" s="199">
        <v>313924</v>
      </c>
      <c r="HX20" s="199">
        <v>435095</v>
      </c>
      <c r="HY20" s="199">
        <v>0</v>
      </c>
      <c r="HZ20" s="199">
        <v>8221</v>
      </c>
      <c r="IA20" s="199">
        <v>8096085</v>
      </c>
      <c r="IB20" s="199">
        <v>0</v>
      </c>
      <c r="IC20" s="199">
        <v>44328</v>
      </c>
      <c r="ID20" s="199">
        <v>0</v>
      </c>
      <c r="IE20" s="199">
        <v>0</v>
      </c>
      <c r="IF20" s="199">
        <f t="shared" si="20"/>
        <v>9060480</v>
      </c>
      <c r="IG20" s="197">
        <f t="shared" si="21"/>
        <v>2.2509911376003888</v>
      </c>
      <c r="IH20" s="197">
        <f t="shared" si="22"/>
        <v>0.53662185330665135</v>
      </c>
      <c r="II20" s="197">
        <f t="shared" si="23"/>
        <v>2.2720683841271239</v>
      </c>
      <c r="IJ20" s="197">
        <f t="shared" si="24"/>
        <v>-1.6766285247902357</v>
      </c>
      <c r="IK20" s="202">
        <f>((IF20/HJ20)-1)*100</f>
        <v>0.52192077228696565</v>
      </c>
      <c r="IL20" s="200">
        <f t="shared" si="25"/>
        <v>2295.5358500126677</v>
      </c>
      <c r="IM20" s="200">
        <f t="shared" si="26"/>
        <v>2051.199645300228</v>
      </c>
      <c r="IN20" s="192" t="s">
        <v>7244</v>
      </c>
      <c r="IO20" s="192" t="str">
        <f t="shared" si="27"/>
        <v>Variación de 0 a +-10%</v>
      </c>
      <c r="IP20" s="192" t="str">
        <f t="shared" si="27"/>
        <v>Variación de 0 a +-10%</v>
      </c>
      <c r="IQ20" s="193" t="str">
        <f t="shared" si="28"/>
        <v>Muy Grande</v>
      </c>
      <c r="IR20" s="193" t="str">
        <f t="shared" si="29"/>
        <v>Muy Grande</v>
      </c>
      <c r="IS20" s="192" t="s">
        <v>946</v>
      </c>
      <c r="IT20" s="192" t="s">
        <v>115</v>
      </c>
      <c r="IU20" s="192" t="s">
        <v>216</v>
      </c>
      <c r="IV20" s="192" t="s">
        <v>948</v>
      </c>
      <c r="IW20" s="192" t="s">
        <v>534</v>
      </c>
      <c r="IX20" s="192" t="s">
        <v>8</v>
      </c>
      <c r="IY20" s="193" t="s">
        <v>208</v>
      </c>
      <c r="IZ20" s="199"/>
      <c r="JA20" s="199"/>
      <c r="JB20" s="203"/>
      <c r="JC20" s="192" t="s">
        <v>534</v>
      </c>
      <c r="JD20" s="192" t="str">
        <f t="shared" si="37"/>
        <v>Sin Modificaciones</v>
      </c>
      <c r="JE20" s="193" t="s">
        <v>207</v>
      </c>
      <c r="JF20" s="200">
        <v>1</v>
      </c>
      <c r="JG20" s="200">
        <v>7049494</v>
      </c>
      <c r="JH20" s="200">
        <v>9013437</v>
      </c>
      <c r="JI20" s="197">
        <f>((JH20/JG20)-1)*100</f>
        <v>27.859347068030704</v>
      </c>
      <c r="JJ20" s="192" t="s">
        <v>7667</v>
      </c>
      <c r="JK20" s="192" t="str">
        <f t="shared" si="30"/>
        <v>Con Reevaluación</v>
      </c>
      <c r="JL20" s="196" t="s">
        <v>1287</v>
      </c>
      <c r="JM20" s="204">
        <v>1677569</v>
      </c>
      <c r="JN20" s="204">
        <v>1682736</v>
      </c>
      <c r="JO20" s="197">
        <f t="shared" si="35"/>
        <v>0.30800521468863362</v>
      </c>
      <c r="JP20" s="205" t="str">
        <f t="shared" si="36"/>
        <v>Real &gt; Recomendado</v>
      </c>
      <c r="JQ20" s="193" t="s">
        <v>8</v>
      </c>
      <c r="JR20" s="202"/>
      <c r="JS20" s="202"/>
      <c r="JT20" s="202"/>
      <c r="JU20" s="192" t="s">
        <v>7910</v>
      </c>
      <c r="JV20" s="206"/>
      <c r="JW20" s="192" t="s">
        <v>7911</v>
      </c>
      <c r="JX20" s="192" t="s">
        <v>216</v>
      </c>
      <c r="JY20" s="192" t="s">
        <v>948</v>
      </c>
      <c r="JZ20" s="192" t="s">
        <v>5576</v>
      </c>
      <c r="KA20" s="192" t="s">
        <v>249</v>
      </c>
    </row>
    <row r="21" spans="1:287" ht="15" customHeight="1" x14ac:dyDescent="0.25">
      <c r="A21" s="192" t="s">
        <v>1394</v>
      </c>
      <c r="B21" s="192" t="s">
        <v>1395</v>
      </c>
      <c r="C21" s="193">
        <v>9</v>
      </c>
      <c r="D21" s="192" t="s">
        <v>450</v>
      </c>
      <c r="E21" s="192" t="s">
        <v>110</v>
      </c>
      <c r="F21" s="192" t="s">
        <v>501</v>
      </c>
      <c r="G21" s="192" t="s">
        <v>495</v>
      </c>
      <c r="H21" s="192" t="s">
        <v>472</v>
      </c>
      <c r="I21" s="192" t="s">
        <v>405</v>
      </c>
      <c r="J21" s="192" t="s">
        <v>1947</v>
      </c>
      <c r="K21" s="192" t="s">
        <v>468</v>
      </c>
      <c r="L21" s="192" t="s">
        <v>102</v>
      </c>
      <c r="M21" s="192" t="s">
        <v>2007</v>
      </c>
      <c r="N21" s="192" t="s">
        <v>525</v>
      </c>
      <c r="O21" s="192" t="s">
        <v>525</v>
      </c>
      <c r="P21" s="192" t="s">
        <v>103</v>
      </c>
      <c r="Q21" s="192" t="s">
        <v>120</v>
      </c>
      <c r="R21" s="192" t="s">
        <v>105</v>
      </c>
      <c r="S21" s="192" t="s">
        <v>2075</v>
      </c>
      <c r="T21" s="192" t="s">
        <v>2076</v>
      </c>
      <c r="U21" s="194">
        <v>545</v>
      </c>
      <c r="V21" s="192" t="s">
        <v>534</v>
      </c>
      <c r="W21" s="192" t="s">
        <v>534</v>
      </c>
      <c r="X21" s="192" t="s">
        <v>534</v>
      </c>
      <c r="Y21" s="195">
        <v>14</v>
      </c>
      <c r="Z21" s="195">
        <v>9</v>
      </c>
      <c r="AA21" s="196" t="s">
        <v>2576</v>
      </c>
      <c r="AB21" s="197">
        <f t="shared" si="42"/>
        <v>-35.714285714285708</v>
      </c>
      <c r="AC21" s="195">
        <v>2</v>
      </c>
      <c r="AD21" s="195">
        <v>3</v>
      </c>
      <c r="AE21" s="196" t="s">
        <v>2577</v>
      </c>
      <c r="AF21" s="197">
        <f>((AD21/AC21)-1)*100</f>
        <v>50</v>
      </c>
      <c r="AG21" s="195">
        <v>2</v>
      </c>
      <c r="AH21" s="195">
        <v>5</v>
      </c>
      <c r="AI21" s="196" t="s">
        <v>2860</v>
      </c>
      <c r="AJ21" s="197">
        <f>((AH21/AG21)-1)*100</f>
        <v>150</v>
      </c>
      <c r="AK21" s="195"/>
      <c r="AL21" s="195"/>
      <c r="AM21" s="196"/>
      <c r="AN21" s="197"/>
      <c r="AO21" s="195">
        <v>14</v>
      </c>
      <c r="AP21" s="195">
        <v>38</v>
      </c>
      <c r="AQ21" s="196" t="s">
        <v>2943</v>
      </c>
      <c r="AR21" s="197">
        <f>((AP21/AO21)-1)*100</f>
        <v>171.42857142857144</v>
      </c>
      <c r="AS21" s="195">
        <v>13</v>
      </c>
      <c r="AT21" s="195">
        <v>13</v>
      </c>
      <c r="AU21" s="196" t="s">
        <v>3100</v>
      </c>
      <c r="AV21" s="197">
        <f t="shared" si="0"/>
        <v>0</v>
      </c>
      <c r="AW21" s="197" t="str">
        <f t="shared" si="1"/>
        <v>Sin variación</v>
      </c>
      <c r="AX21" s="198">
        <v>1</v>
      </c>
      <c r="AY21" s="198">
        <v>30</v>
      </c>
      <c r="AZ21" s="195"/>
      <c r="BA21" s="195"/>
      <c r="BB21" s="196"/>
      <c r="BC21" s="197"/>
      <c r="BD21" s="195"/>
      <c r="BE21" s="195"/>
      <c r="BF21" s="196"/>
      <c r="BG21" s="197"/>
      <c r="BH21" s="195"/>
      <c r="BI21" s="195"/>
      <c r="BJ21" s="196"/>
      <c r="BK21" s="197"/>
      <c r="BL21" s="195">
        <v>14</v>
      </c>
      <c r="BM21" s="195">
        <v>14</v>
      </c>
      <c r="BN21" s="195">
        <v>38</v>
      </c>
      <c r="BO21" s="195">
        <v>38</v>
      </c>
      <c r="BP21" s="195">
        <v>0</v>
      </c>
      <c r="BQ21" s="196" t="s">
        <v>3372</v>
      </c>
      <c r="BR21" s="197">
        <f t="shared" si="2"/>
        <v>171.42857142857144</v>
      </c>
      <c r="BS21" s="197">
        <f t="shared" si="2"/>
        <v>171.42857142857144</v>
      </c>
      <c r="BT21" s="192" t="s">
        <v>3581</v>
      </c>
      <c r="BU21" s="192" t="str">
        <f t="shared" si="3"/>
        <v>Variación &gt; al 100%</v>
      </c>
      <c r="BV21" s="193" t="str">
        <f t="shared" si="4"/>
        <v>Mayor a 3 años</v>
      </c>
      <c r="BW21" s="192" t="s">
        <v>1082</v>
      </c>
      <c r="BX21" s="199">
        <v>3276879</v>
      </c>
      <c r="BY21" s="199">
        <v>7263</v>
      </c>
      <c r="BZ21" s="199">
        <f t="shared" si="5"/>
        <v>3284142</v>
      </c>
      <c r="CA21" s="199">
        <v>3284141</v>
      </c>
      <c r="CB21" s="200">
        <f t="shared" si="6"/>
        <v>1</v>
      </c>
      <c r="CC21" s="192" t="s">
        <v>3908</v>
      </c>
      <c r="CD21" s="192" t="str">
        <f t="shared" si="7"/>
        <v>BIP = SIGFE</v>
      </c>
      <c r="CE21" s="196" t="s">
        <v>678</v>
      </c>
      <c r="CF21" s="195">
        <v>3691</v>
      </c>
      <c r="CG21" s="195">
        <v>3691</v>
      </c>
      <c r="CH21" s="195">
        <f t="shared" si="8"/>
        <v>100</v>
      </c>
      <c r="CI21" s="196" t="s">
        <v>1241</v>
      </c>
      <c r="CJ21" s="196" t="s">
        <v>4148</v>
      </c>
      <c r="CK21" s="200" t="str">
        <f t="shared" si="31"/>
        <v>Real = Recomendada</v>
      </c>
      <c r="CL21" s="192" t="s">
        <v>4608</v>
      </c>
      <c r="CM21" s="192" t="s">
        <v>759</v>
      </c>
      <c r="CN21" s="192" t="s">
        <v>4609</v>
      </c>
      <c r="CO21" s="192" t="s">
        <v>4610</v>
      </c>
      <c r="CP21" s="193" t="s">
        <v>207</v>
      </c>
      <c r="CQ21" s="192" t="s">
        <v>637</v>
      </c>
      <c r="CR21" s="192" t="s">
        <v>5186</v>
      </c>
      <c r="CS21" s="192" t="s">
        <v>8</v>
      </c>
      <c r="CT21" s="192" t="str">
        <f t="shared" si="32"/>
        <v>En Operación</v>
      </c>
      <c r="CU21" s="192" t="s">
        <v>5403</v>
      </c>
      <c r="CV21" s="192" t="s">
        <v>210</v>
      </c>
      <c r="CW21" s="192" t="s">
        <v>5583</v>
      </c>
      <c r="CX21" s="192" t="s">
        <v>534</v>
      </c>
      <c r="CY21" s="192" t="s">
        <v>8</v>
      </c>
      <c r="CZ21" s="192" t="s">
        <v>534</v>
      </c>
      <c r="DA21" s="192" t="s">
        <v>8</v>
      </c>
      <c r="DB21" s="193" t="s">
        <v>5771</v>
      </c>
      <c r="DC21" s="193" t="s">
        <v>5772</v>
      </c>
      <c r="DD21" s="200">
        <v>16</v>
      </c>
      <c r="DE21" s="193" t="s">
        <v>1164</v>
      </c>
      <c r="DF21" s="200">
        <v>50</v>
      </c>
      <c r="DG21" s="193" t="s">
        <v>1142</v>
      </c>
      <c r="DH21" s="200">
        <v>112</v>
      </c>
      <c r="DI21" s="193" t="s">
        <v>1044</v>
      </c>
      <c r="DJ21" s="200">
        <v>93</v>
      </c>
      <c r="DK21" s="193" t="s">
        <v>1044</v>
      </c>
      <c r="DL21" s="200">
        <f>+DK21-DG21</f>
        <v>93</v>
      </c>
      <c r="DM21" s="193" t="s">
        <v>1082</v>
      </c>
      <c r="DN21" s="200">
        <v>9</v>
      </c>
      <c r="DO21" s="193" t="s">
        <v>1058</v>
      </c>
      <c r="DP21" s="200">
        <v>21</v>
      </c>
      <c r="DQ21" s="200">
        <f t="shared" si="9"/>
        <v>301</v>
      </c>
      <c r="DR21" s="200">
        <f t="shared" si="10"/>
        <v>285</v>
      </c>
      <c r="DS21" s="193" t="s">
        <v>6037</v>
      </c>
      <c r="DT21" s="192" t="s">
        <v>6243</v>
      </c>
      <c r="DU21" s="193">
        <v>1</v>
      </c>
      <c r="DV21" s="193" t="s">
        <v>8</v>
      </c>
      <c r="DW21" s="193" t="s">
        <v>8</v>
      </c>
      <c r="DX21" s="193" t="s">
        <v>8</v>
      </c>
      <c r="DY21" s="193" t="s">
        <v>8</v>
      </c>
      <c r="DZ21" s="193" t="s">
        <v>207</v>
      </c>
      <c r="EA21" s="193" t="s">
        <v>6273</v>
      </c>
      <c r="EB21" s="193" t="s">
        <v>207</v>
      </c>
      <c r="EC21" s="193" t="s">
        <v>6273</v>
      </c>
      <c r="ED21" s="193" t="s">
        <v>209</v>
      </c>
      <c r="EE21" s="199">
        <v>24503</v>
      </c>
      <c r="EF21" s="199">
        <v>54317</v>
      </c>
      <c r="EG21" s="199">
        <v>95920</v>
      </c>
      <c r="EH21" s="199">
        <v>0</v>
      </c>
      <c r="EI21" s="199">
        <v>7051</v>
      </c>
      <c r="EJ21" s="199">
        <v>3108864</v>
      </c>
      <c r="EK21" s="199">
        <v>0</v>
      </c>
      <c r="EL21" s="199">
        <v>0</v>
      </c>
      <c r="EM21" s="199">
        <v>0</v>
      </c>
      <c r="EN21" s="199">
        <v>0</v>
      </c>
      <c r="EO21" s="199">
        <f t="shared" si="11"/>
        <v>3290655</v>
      </c>
      <c r="EP21" s="199">
        <v>25243</v>
      </c>
      <c r="EQ21" s="199">
        <v>55952</v>
      </c>
      <c r="ER21" s="199">
        <v>98808</v>
      </c>
      <c r="ES21" s="199">
        <v>0</v>
      </c>
      <c r="ET21" s="199">
        <v>7263</v>
      </c>
      <c r="EU21" s="199">
        <v>3202466</v>
      </c>
      <c r="EV21" s="199">
        <v>0</v>
      </c>
      <c r="EW21" s="199">
        <v>0</v>
      </c>
      <c r="EX21" s="199">
        <v>0</v>
      </c>
      <c r="EY21" s="199">
        <v>0</v>
      </c>
      <c r="EZ21" s="199">
        <f t="shared" si="12"/>
        <v>3389732</v>
      </c>
      <c r="FA21" s="192" t="s">
        <v>196</v>
      </c>
      <c r="FB21" s="199">
        <v>12600</v>
      </c>
      <c r="FC21" s="199">
        <v>54754</v>
      </c>
      <c r="FD21" s="199">
        <v>80633</v>
      </c>
      <c r="FE21" s="199">
        <v>0</v>
      </c>
      <c r="FF21" s="199">
        <v>7263</v>
      </c>
      <c r="FG21" s="199">
        <v>3128891</v>
      </c>
      <c r="FH21" s="199">
        <v>0</v>
      </c>
      <c r="FI21" s="199">
        <v>0</v>
      </c>
      <c r="FJ21" s="199">
        <v>0</v>
      </c>
      <c r="FK21" s="199">
        <v>0</v>
      </c>
      <c r="FL21" s="199">
        <f t="shared" si="13"/>
        <v>3284141</v>
      </c>
      <c r="FM21" s="192" t="s">
        <v>6695</v>
      </c>
      <c r="FN21" s="199">
        <v>12600</v>
      </c>
      <c r="FO21" s="199">
        <v>54754</v>
      </c>
      <c r="FP21" s="199">
        <v>80633</v>
      </c>
      <c r="FQ21" s="199">
        <v>0</v>
      </c>
      <c r="FR21" s="199">
        <v>7263</v>
      </c>
      <c r="FS21" s="199">
        <v>31288910</v>
      </c>
      <c r="FT21" s="199">
        <v>0</v>
      </c>
      <c r="FU21" s="199">
        <v>0</v>
      </c>
      <c r="FV21" s="199">
        <v>0</v>
      </c>
      <c r="FW21" s="199">
        <v>0</v>
      </c>
      <c r="FX21" s="199">
        <f t="shared" si="14"/>
        <v>31444160</v>
      </c>
      <c r="FY21" s="192" t="s">
        <v>6891</v>
      </c>
      <c r="FZ21" s="200">
        <f t="shared" si="15"/>
        <v>28160019</v>
      </c>
      <c r="GA21" s="193" t="str">
        <f t="shared" si="33"/>
        <v>BIP &gt; SIGFE</v>
      </c>
      <c r="GB21" s="199">
        <v>12600</v>
      </c>
      <c r="GC21" s="199">
        <v>54754</v>
      </c>
      <c r="GD21" s="199">
        <v>80633</v>
      </c>
      <c r="GE21" s="199">
        <v>0</v>
      </c>
      <c r="GF21" s="199">
        <v>7263</v>
      </c>
      <c r="GG21" s="199">
        <v>3128891</v>
      </c>
      <c r="GH21" s="199">
        <v>0</v>
      </c>
      <c r="GI21" s="199">
        <v>0</v>
      </c>
      <c r="GJ21" s="199">
        <v>0</v>
      </c>
      <c r="GK21" s="199">
        <v>0</v>
      </c>
      <c r="GL21" s="199">
        <f t="shared" si="16"/>
        <v>3284141</v>
      </c>
      <c r="GM21" s="199">
        <v>13316</v>
      </c>
      <c r="GN21" s="199">
        <v>56178</v>
      </c>
      <c r="GO21" s="199">
        <v>82729</v>
      </c>
      <c r="GP21" s="199">
        <v>0</v>
      </c>
      <c r="GQ21" s="199">
        <v>7763</v>
      </c>
      <c r="GR21" s="199">
        <v>3321393</v>
      </c>
      <c r="GS21" s="199">
        <v>0</v>
      </c>
      <c r="GT21" s="199">
        <v>0</v>
      </c>
      <c r="GU21" s="199">
        <v>0</v>
      </c>
      <c r="GV21" s="199">
        <v>0</v>
      </c>
      <c r="GW21" s="199">
        <f t="shared" si="17"/>
        <v>3481379</v>
      </c>
      <c r="GX21" s="199" t="s">
        <v>8</v>
      </c>
      <c r="GY21" s="199">
        <v>29710</v>
      </c>
      <c r="GZ21" s="199">
        <v>65854</v>
      </c>
      <c r="HA21" s="199">
        <v>116295</v>
      </c>
      <c r="HB21" s="199">
        <v>0</v>
      </c>
      <c r="HC21" s="199">
        <v>8548</v>
      </c>
      <c r="HD21" s="199">
        <v>3769223</v>
      </c>
      <c r="HE21" s="199">
        <v>0</v>
      </c>
      <c r="HF21" s="199">
        <v>0</v>
      </c>
      <c r="HG21" s="199">
        <v>0</v>
      </c>
      <c r="HH21" s="199">
        <v>0</v>
      </c>
      <c r="HI21" s="199">
        <f t="shared" si="18"/>
        <v>3989630</v>
      </c>
      <c r="HJ21" s="199">
        <v>0</v>
      </c>
      <c r="HK21" s="199">
        <v>21125</v>
      </c>
      <c r="HL21" s="199">
        <v>57392</v>
      </c>
      <c r="HM21" s="199">
        <v>85099</v>
      </c>
      <c r="HN21" s="199">
        <v>0</v>
      </c>
      <c r="HO21" s="199">
        <v>7763</v>
      </c>
      <c r="HP21" s="199">
        <v>3372287</v>
      </c>
      <c r="HQ21" s="199">
        <v>0</v>
      </c>
      <c r="HR21" s="199">
        <v>0</v>
      </c>
      <c r="HS21" s="199">
        <v>0</v>
      </c>
      <c r="HT21" s="199">
        <v>0</v>
      </c>
      <c r="HU21" s="199">
        <f t="shared" si="19"/>
        <v>3543666</v>
      </c>
      <c r="HV21" s="199">
        <v>13313</v>
      </c>
      <c r="HW21" s="199">
        <v>56179</v>
      </c>
      <c r="HX21" s="199">
        <v>82729</v>
      </c>
      <c r="HY21" s="199">
        <v>0</v>
      </c>
      <c r="HZ21" s="199">
        <v>7763</v>
      </c>
      <c r="IA21" s="199">
        <v>3321392</v>
      </c>
      <c r="IB21" s="199">
        <v>0</v>
      </c>
      <c r="IC21" s="199">
        <v>0</v>
      </c>
      <c r="ID21" s="199">
        <v>0</v>
      </c>
      <c r="IE21" s="199">
        <v>0</v>
      </c>
      <c r="IF21" s="199">
        <f t="shared" si="20"/>
        <v>3481376</v>
      </c>
      <c r="IG21" s="197">
        <f t="shared" si="21"/>
        <v>-11.178079170248868</v>
      </c>
      <c r="IH21" s="197">
        <f t="shared" si="22"/>
        <v>-12.739376834443295</v>
      </c>
      <c r="II21" s="197">
        <f t="shared" si="23"/>
        <v>-11.881255102178889</v>
      </c>
      <c r="IJ21" s="197">
        <f t="shared" si="24"/>
        <v>-1.7577841704043196</v>
      </c>
      <c r="IK21" s="202"/>
      <c r="IL21" s="200">
        <f t="shared" si="25"/>
        <v>943.20671904632889</v>
      </c>
      <c r="IM21" s="200">
        <f t="shared" si="26"/>
        <v>899.86236792197235</v>
      </c>
      <c r="IN21" s="192" t="s">
        <v>7245</v>
      </c>
      <c r="IO21" s="192" t="str">
        <f t="shared" si="27"/>
        <v>Variación entre el -10% al -20%</v>
      </c>
      <c r="IP21" s="192" t="str">
        <f t="shared" si="27"/>
        <v>Variación entre el -10% al -20%</v>
      </c>
      <c r="IQ21" s="193" t="str">
        <f t="shared" si="28"/>
        <v>Grande</v>
      </c>
      <c r="IR21" s="193" t="str">
        <f t="shared" si="29"/>
        <v>Grande</v>
      </c>
      <c r="IS21" s="192" t="s">
        <v>1271</v>
      </c>
      <c r="IT21" s="192" t="s">
        <v>2007</v>
      </c>
      <c r="IU21" s="192" t="s">
        <v>534</v>
      </c>
      <c r="IV21" s="192" t="s">
        <v>8</v>
      </c>
      <c r="IW21" s="192" t="s">
        <v>534</v>
      </c>
      <c r="IX21" s="192" t="s">
        <v>8</v>
      </c>
      <c r="IY21" s="193" t="s">
        <v>207</v>
      </c>
      <c r="IZ21" s="199">
        <v>3989628</v>
      </c>
      <c r="JA21" s="199">
        <v>30469</v>
      </c>
      <c r="JB21" s="203">
        <f t="shared" si="34"/>
        <v>0.76370528781129465</v>
      </c>
      <c r="JC21" s="192" t="s">
        <v>7527</v>
      </c>
      <c r="JD21" s="192" t="str">
        <f t="shared" si="37"/>
        <v>Con Modificaciones &lt; 10%</v>
      </c>
      <c r="JE21" s="193" t="s">
        <v>208</v>
      </c>
      <c r="JF21" s="200"/>
      <c r="JG21" s="200"/>
      <c r="JH21" s="200"/>
      <c r="JI21" s="197"/>
      <c r="JJ21" s="192" t="s">
        <v>7668</v>
      </c>
      <c r="JK21" s="192" t="str">
        <f t="shared" si="30"/>
        <v>Sin Reevaluación</v>
      </c>
      <c r="JL21" s="196" t="s">
        <v>1287</v>
      </c>
      <c r="JM21" s="204">
        <v>487761</v>
      </c>
      <c r="JN21" s="204">
        <v>487761</v>
      </c>
      <c r="JO21" s="197">
        <f t="shared" si="35"/>
        <v>0</v>
      </c>
      <c r="JP21" s="205" t="str">
        <f t="shared" si="36"/>
        <v>Real = Recomendado</v>
      </c>
      <c r="JQ21" s="193" t="s">
        <v>8</v>
      </c>
      <c r="JR21" s="202"/>
      <c r="JS21" s="202"/>
      <c r="JT21" s="202"/>
      <c r="JU21" s="192" t="s">
        <v>7912</v>
      </c>
      <c r="JV21" s="206"/>
      <c r="JW21" s="192" t="s">
        <v>7913</v>
      </c>
      <c r="JX21" s="192" t="s">
        <v>1317</v>
      </c>
      <c r="JY21" s="192" t="s">
        <v>961</v>
      </c>
      <c r="JZ21" s="192" t="s">
        <v>5576</v>
      </c>
      <c r="KA21" s="192" t="s">
        <v>249</v>
      </c>
    </row>
    <row r="22" spans="1:287" ht="15" customHeight="1" x14ac:dyDescent="0.25">
      <c r="A22" s="192" t="s">
        <v>1396</v>
      </c>
      <c r="B22" s="192" t="s">
        <v>1397</v>
      </c>
      <c r="C22" s="193">
        <v>4</v>
      </c>
      <c r="D22" s="192" t="s">
        <v>449</v>
      </c>
      <c r="E22" s="192" t="s">
        <v>150</v>
      </c>
      <c r="F22" s="192" t="s">
        <v>187</v>
      </c>
      <c r="G22" s="192" t="s">
        <v>475</v>
      </c>
      <c r="H22" s="192" t="s">
        <v>144</v>
      </c>
      <c r="I22" s="192" t="s">
        <v>151</v>
      </c>
      <c r="J22" s="192" t="s">
        <v>1952</v>
      </c>
      <c r="K22" s="192" t="s">
        <v>468</v>
      </c>
      <c r="L22" s="192" t="s">
        <v>102</v>
      </c>
      <c r="M22" s="192" t="s">
        <v>2010</v>
      </c>
      <c r="N22" s="192" t="s">
        <v>525</v>
      </c>
      <c r="O22" s="192" t="s">
        <v>525</v>
      </c>
      <c r="P22" s="192" t="s">
        <v>103</v>
      </c>
      <c r="Q22" s="192" t="s">
        <v>120</v>
      </c>
      <c r="R22" s="192" t="s">
        <v>116</v>
      </c>
      <c r="S22" s="192" t="s">
        <v>2077</v>
      </c>
      <c r="T22" s="192" t="s">
        <v>2078</v>
      </c>
      <c r="U22" s="194">
        <v>147</v>
      </c>
      <c r="V22" s="192" t="s">
        <v>537</v>
      </c>
      <c r="W22" s="192" t="s">
        <v>534</v>
      </c>
      <c r="X22" s="192" t="s">
        <v>534</v>
      </c>
      <c r="Y22" s="195"/>
      <c r="Z22" s="195"/>
      <c r="AA22" s="196"/>
      <c r="AB22" s="197"/>
      <c r="AC22" s="195"/>
      <c r="AD22" s="195"/>
      <c r="AE22" s="196"/>
      <c r="AF22" s="197"/>
      <c r="AG22" s="195"/>
      <c r="AH22" s="195"/>
      <c r="AI22" s="196" t="s">
        <v>8</v>
      </c>
      <c r="AJ22" s="197"/>
      <c r="AK22" s="195"/>
      <c r="AL22" s="195"/>
      <c r="AM22" s="196"/>
      <c r="AN22" s="197"/>
      <c r="AO22" s="195"/>
      <c r="AP22" s="195"/>
      <c r="AQ22" s="196"/>
      <c r="AR22" s="197"/>
      <c r="AS22" s="195">
        <v>6</v>
      </c>
      <c r="AT22" s="195">
        <v>18</v>
      </c>
      <c r="AU22" s="196" t="s">
        <v>3101</v>
      </c>
      <c r="AV22" s="197">
        <f t="shared" si="0"/>
        <v>200</v>
      </c>
      <c r="AW22" s="197" t="str">
        <f t="shared" si="1"/>
        <v>Variación &gt; al 100%</v>
      </c>
      <c r="AX22" s="198" t="s">
        <v>3102</v>
      </c>
      <c r="AY22" s="198" t="s">
        <v>3102</v>
      </c>
      <c r="AZ22" s="195"/>
      <c r="BA22" s="195"/>
      <c r="BB22" s="196"/>
      <c r="BC22" s="197"/>
      <c r="BD22" s="195"/>
      <c r="BE22" s="195"/>
      <c r="BF22" s="196"/>
      <c r="BG22" s="197"/>
      <c r="BH22" s="195"/>
      <c r="BI22" s="195"/>
      <c r="BJ22" s="196"/>
      <c r="BK22" s="197"/>
      <c r="BL22" s="195">
        <v>6</v>
      </c>
      <c r="BM22" s="195">
        <v>6</v>
      </c>
      <c r="BN22" s="195">
        <v>18</v>
      </c>
      <c r="BO22" s="195">
        <v>18</v>
      </c>
      <c r="BP22" s="195">
        <v>0</v>
      </c>
      <c r="BQ22" s="196" t="s">
        <v>3373</v>
      </c>
      <c r="BR22" s="197">
        <f t="shared" si="2"/>
        <v>200</v>
      </c>
      <c r="BS22" s="197">
        <f t="shared" si="2"/>
        <v>200</v>
      </c>
      <c r="BT22" s="192" t="s">
        <v>3582</v>
      </c>
      <c r="BU22" s="192" t="str">
        <f t="shared" si="3"/>
        <v>Variación &gt; al 100%</v>
      </c>
      <c r="BV22" s="193" t="str">
        <f t="shared" si="4"/>
        <v>Dos Años</v>
      </c>
      <c r="BW22" s="192" t="s">
        <v>821</v>
      </c>
      <c r="BX22" s="199">
        <v>171243</v>
      </c>
      <c r="BY22" s="199">
        <v>0</v>
      </c>
      <c r="BZ22" s="199">
        <f t="shared" si="5"/>
        <v>171243</v>
      </c>
      <c r="CA22" s="199">
        <v>0</v>
      </c>
      <c r="CB22" s="200">
        <f t="shared" si="6"/>
        <v>171243</v>
      </c>
      <c r="CC22" s="192" t="s">
        <v>3909</v>
      </c>
      <c r="CD22" s="192" t="str">
        <f t="shared" si="7"/>
        <v>BIP &gt; SIGFE</v>
      </c>
      <c r="CE22" s="196" t="s">
        <v>684</v>
      </c>
      <c r="CF22" s="195">
        <v>53</v>
      </c>
      <c r="CG22" s="195">
        <v>53</v>
      </c>
      <c r="CH22" s="195">
        <f t="shared" si="8"/>
        <v>100</v>
      </c>
      <c r="CI22" s="196" t="s">
        <v>4149</v>
      </c>
      <c r="CJ22" s="196" t="s">
        <v>4150</v>
      </c>
      <c r="CK22" s="200" t="str">
        <f t="shared" si="31"/>
        <v>Real = Recomendada</v>
      </c>
      <c r="CL22" s="192" t="s">
        <v>4611</v>
      </c>
      <c r="CM22" s="192" t="s">
        <v>4612</v>
      </c>
      <c r="CN22" s="192" t="s">
        <v>4613</v>
      </c>
      <c r="CO22" s="192" t="s">
        <v>4612</v>
      </c>
      <c r="CP22" s="193" t="s">
        <v>207</v>
      </c>
      <c r="CQ22" s="192" t="s">
        <v>4612</v>
      </c>
      <c r="CR22" s="192" t="s">
        <v>5187</v>
      </c>
      <c r="CS22" s="192" t="s">
        <v>8</v>
      </c>
      <c r="CT22" s="192" t="str">
        <f t="shared" si="32"/>
        <v>En Operación</v>
      </c>
      <c r="CU22" s="192" t="s">
        <v>5408</v>
      </c>
      <c r="CV22" s="192" t="s">
        <v>931</v>
      </c>
      <c r="CW22" s="192" t="s">
        <v>2010</v>
      </c>
      <c r="CX22" s="192" t="s">
        <v>534</v>
      </c>
      <c r="CY22" s="192" t="s">
        <v>8</v>
      </c>
      <c r="CZ22" s="192" t="s">
        <v>248</v>
      </c>
      <c r="DA22" s="192" t="s">
        <v>249</v>
      </c>
      <c r="DB22" s="193" t="s">
        <v>1088</v>
      </c>
      <c r="DC22" s="193" t="s">
        <v>1037</v>
      </c>
      <c r="DD22" s="200">
        <v>232</v>
      </c>
      <c r="DE22" s="193" t="s">
        <v>895</v>
      </c>
      <c r="DF22" s="200">
        <v>33</v>
      </c>
      <c r="DG22" s="193" t="s">
        <v>440</v>
      </c>
      <c r="DH22" s="200">
        <v>0</v>
      </c>
      <c r="DI22" s="193" t="s">
        <v>4761</v>
      </c>
      <c r="DJ22" s="200">
        <v>50</v>
      </c>
      <c r="DK22" s="193" t="s">
        <v>4761</v>
      </c>
      <c r="DL22" s="200">
        <f>+DK22-DE22</f>
        <v>50</v>
      </c>
      <c r="DM22" s="193" t="s">
        <v>821</v>
      </c>
      <c r="DN22" s="200">
        <v>65</v>
      </c>
      <c r="DO22" s="193" t="s">
        <v>5993</v>
      </c>
      <c r="DP22" s="200">
        <v>456</v>
      </c>
      <c r="DQ22" s="200">
        <f t="shared" si="9"/>
        <v>836</v>
      </c>
      <c r="DR22" s="200">
        <f t="shared" si="10"/>
        <v>604</v>
      </c>
      <c r="DS22" s="193" t="s">
        <v>6038</v>
      </c>
      <c r="DT22" s="192" t="s">
        <v>6246</v>
      </c>
      <c r="DU22" s="193">
        <v>1</v>
      </c>
      <c r="DV22" s="193" t="s">
        <v>8</v>
      </c>
      <c r="DW22" s="193" t="s">
        <v>8</v>
      </c>
      <c r="DX22" s="193" t="s">
        <v>8</v>
      </c>
      <c r="DY22" s="193" t="s">
        <v>8</v>
      </c>
      <c r="DZ22" s="193" t="s">
        <v>8</v>
      </c>
      <c r="EA22" s="193" t="s">
        <v>8</v>
      </c>
      <c r="EB22" s="193" t="s">
        <v>207</v>
      </c>
      <c r="EC22" s="193" t="s">
        <v>6269</v>
      </c>
      <c r="ED22" s="193" t="s">
        <v>6288</v>
      </c>
      <c r="EE22" s="199">
        <v>0</v>
      </c>
      <c r="EF22" s="199">
        <v>0</v>
      </c>
      <c r="EG22" s="199">
        <v>0</v>
      </c>
      <c r="EH22" s="199">
        <v>0</v>
      </c>
      <c r="EI22" s="199">
        <v>0</v>
      </c>
      <c r="EJ22" s="199">
        <v>155396</v>
      </c>
      <c r="EK22" s="199">
        <v>0</v>
      </c>
      <c r="EL22" s="199">
        <v>0</v>
      </c>
      <c r="EM22" s="199">
        <v>0</v>
      </c>
      <c r="EN22" s="199">
        <v>0</v>
      </c>
      <c r="EO22" s="199">
        <f t="shared" si="11"/>
        <v>155396</v>
      </c>
      <c r="EP22" s="199">
        <v>0</v>
      </c>
      <c r="EQ22" s="199">
        <v>0</v>
      </c>
      <c r="ER22" s="199">
        <v>0</v>
      </c>
      <c r="ES22" s="199">
        <v>0</v>
      </c>
      <c r="ET22" s="199">
        <v>0</v>
      </c>
      <c r="EU22" s="199">
        <v>170424</v>
      </c>
      <c r="EV22" s="199">
        <v>0</v>
      </c>
      <c r="EW22" s="199">
        <v>0</v>
      </c>
      <c r="EX22" s="199">
        <v>0</v>
      </c>
      <c r="EY22" s="199">
        <v>42014</v>
      </c>
      <c r="EZ22" s="199">
        <f t="shared" si="12"/>
        <v>212438</v>
      </c>
      <c r="FA22" s="192" t="s">
        <v>6532</v>
      </c>
      <c r="FB22" s="199">
        <v>0</v>
      </c>
      <c r="FC22" s="199">
        <v>0</v>
      </c>
      <c r="FD22" s="199">
        <v>0</v>
      </c>
      <c r="FE22" s="199">
        <v>0</v>
      </c>
      <c r="FF22" s="199">
        <v>0</v>
      </c>
      <c r="FG22" s="199">
        <v>171243</v>
      </c>
      <c r="FH22" s="199">
        <v>0</v>
      </c>
      <c r="FI22" s="199">
        <v>0</v>
      </c>
      <c r="FJ22" s="199">
        <v>0</v>
      </c>
      <c r="FK22" s="199">
        <v>42014</v>
      </c>
      <c r="FL22" s="199">
        <f t="shared" si="13"/>
        <v>213257</v>
      </c>
      <c r="FM22" s="192" t="s">
        <v>6696</v>
      </c>
      <c r="FN22" s="199">
        <v>0</v>
      </c>
      <c r="FO22" s="199">
        <v>0</v>
      </c>
      <c r="FP22" s="199">
        <v>0</v>
      </c>
      <c r="FQ22" s="199">
        <v>0</v>
      </c>
      <c r="FR22" s="199">
        <v>0</v>
      </c>
      <c r="FS22" s="199">
        <v>171243</v>
      </c>
      <c r="FT22" s="199">
        <v>0</v>
      </c>
      <c r="FU22" s="199">
        <v>0</v>
      </c>
      <c r="FV22" s="199">
        <v>0</v>
      </c>
      <c r="FW22" s="199">
        <v>42014</v>
      </c>
      <c r="FX22" s="199">
        <f t="shared" si="14"/>
        <v>213257</v>
      </c>
      <c r="FY22" s="192" t="s">
        <v>6894</v>
      </c>
      <c r="FZ22" s="200">
        <f t="shared" si="15"/>
        <v>213257</v>
      </c>
      <c r="GA22" s="193" t="str">
        <f t="shared" si="33"/>
        <v>BIP &gt; SIGFE</v>
      </c>
      <c r="GB22" s="199">
        <v>0</v>
      </c>
      <c r="GC22" s="199">
        <v>0</v>
      </c>
      <c r="GD22" s="199">
        <v>0</v>
      </c>
      <c r="GE22" s="199">
        <v>0</v>
      </c>
      <c r="GF22" s="199">
        <v>0</v>
      </c>
      <c r="GG22" s="199">
        <v>0</v>
      </c>
      <c r="GH22" s="199">
        <v>0</v>
      </c>
      <c r="GI22" s="199">
        <v>0</v>
      </c>
      <c r="GJ22" s="199">
        <v>0</v>
      </c>
      <c r="GK22" s="199">
        <v>0</v>
      </c>
      <c r="GL22" s="199">
        <f t="shared" si="16"/>
        <v>0</v>
      </c>
      <c r="GM22" s="199">
        <v>0</v>
      </c>
      <c r="GN22" s="199">
        <v>0</v>
      </c>
      <c r="GO22" s="199">
        <v>0</v>
      </c>
      <c r="GP22" s="199">
        <v>0</v>
      </c>
      <c r="GQ22" s="199">
        <v>0</v>
      </c>
      <c r="GR22" s="199">
        <v>0</v>
      </c>
      <c r="GS22" s="199">
        <v>0</v>
      </c>
      <c r="GT22" s="199">
        <v>0</v>
      </c>
      <c r="GU22" s="199">
        <v>0</v>
      </c>
      <c r="GV22" s="199">
        <v>0</v>
      </c>
      <c r="GW22" s="199">
        <f t="shared" si="17"/>
        <v>0</v>
      </c>
      <c r="GX22" s="199" t="s">
        <v>7080</v>
      </c>
      <c r="GY22" s="199">
        <v>0</v>
      </c>
      <c r="GZ22" s="199">
        <v>0</v>
      </c>
      <c r="HA22" s="199">
        <v>0</v>
      </c>
      <c r="HB22" s="199">
        <v>0</v>
      </c>
      <c r="HC22" s="199">
        <v>0</v>
      </c>
      <c r="HD22" s="199">
        <v>174855</v>
      </c>
      <c r="HE22" s="199">
        <v>0</v>
      </c>
      <c r="HF22" s="199">
        <v>0</v>
      </c>
      <c r="HG22" s="199">
        <v>0</v>
      </c>
      <c r="HH22" s="199">
        <v>45282</v>
      </c>
      <c r="HI22" s="199">
        <f>SUM(GY22:HH22)</f>
        <v>220137</v>
      </c>
      <c r="HJ22" s="199">
        <v>0</v>
      </c>
      <c r="HK22" s="199">
        <v>0</v>
      </c>
      <c r="HL22" s="199">
        <v>0</v>
      </c>
      <c r="HM22" s="199">
        <v>0</v>
      </c>
      <c r="HN22" s="199">
        <v>0</v>
      </c>
      <c r="HO22" s="199">
        <v>0</v>
      </c>
      <c r="HP22" s="199">
        <v>171243</v>
      </c>
      <c r="HQ22" s="199">
        <v>0</v>
      </c>
      <c r="HR22" s="199">
        <v>0</v>
      </c>
      <c r="HS22" s="199">
        <v>0</v>
      </c>
      <c r="HT22" s="199">
        <v>0</v>
      </c>
      <c r="HU22" s="199">
        <f t="shared" si="19"/>
        <v>171243</v>
      </c>
      <c r="HV22" s="199">
        <v>0</v>
      </c>
      <c r="HW22" s="199">
        <v>0</v>
      </c>
      <c r="HX22" s="199">
        <v>0</v>
      </c>
      <c r="HY22" s="199">
        <v>0</v>
      </c>
      <c r="HZ22" s="199">
        <v>0</v>
      </c>
      <c r="IA22" s="199">
        <v>171243</v>
      </c>
      <c r="IB22" s="199">
        <v>0</v>
      </c>
      <c r="IC22" s="199">
        <v>0</v>
      </c>
      <c r="ID22" s="199">
        <v>0</v>
      </c>
      <c r="IE22" s="199">
        <v>0</v>
      </c>
      <c r="IF22" s="199">
        <f t="shared" si="20"/>
        <v>171243</v>
      </c>
      <c r="IG22" s="197">
        <f t="shared" si="21"/>
        <v>-22.210714237043295</v>
      </c>
      <c r="IH22" s="197">
        <f t="shared" si="22"/>
        <v>-22.210714237043295</v>
      </c>
      <c r="II22" s="197">
        <f t="shared" si="23"/>
        <v>-2.0657115896028144</v>
      </c>
      <c r="IJ22" s="197">
        <f t="shared" si="24"/>
        <v>0</v>
      </c>
      <c r="IK22" s="202"/>
      <c r="IL22" s="200">
        <f t="shared" si="25"/>
        <v>3231</v>
      </c>
      <c r="IM22" s="200">
        <f t="shared" si="26"/>
        <v>3231</v>
      </c>
      <c r="IN22" s="192" t="s">
        <v>7246</v>
      </c>
      <c r="IO22" s="192" t="str">
        <f t="shared" si="27"/>
        <v>Variación Mayor al -20%</v>
      </c>
      <c r="IP22" s="192" t="str">
        <f t="shared" si="27"/>
        <v>Variación de 0 a +-10%</v>
      </c>
      <c r="IQ22" s="193" t="str">
        <f t="shared" si="28"/>
        <v>Pequeño</v>
      </c>
      <c r="IR22" s="193" t="str">
        <f t="shared" si="29"/>
        <v>Pequeño</v>
      </c>
      <c r="IS22" s="192" t="s">
        <v>931</v>
      </c>
      <c r="IT22" s="192" t="s">
        <v>2010</v>
      </c>
      <c r="IU22" s="192" t="s">
        <v>534</v>
      </c>
      <c r="IV22" s="192" t="s">
        <v>8</v>
      </c>
      <c r="IW22" s="192" t="s">
        <v>248</v>
      </c>
      <c r="IX22" s="192" t="s">
        <v>249</v>
      </c>
      <c r="IY22" s="193" t="s">
        <v>208</v>
      </c>
      <c r="IZ22" s="199"/>
      <c r="JA22" s="199"/>
      <c r="JB22" s="203"/>
      <c r="JC22" s="192" t="s">
        <v>534</v>
      </c>
      <c r="JD22" s="192" t="str">
        <f t="shared" si="37"/>
        <v>Sin Modificaciones</v>
      </c>
      <c r="JE22" s="193" t="s">
        <v>208</v>
      </c>
      <c r="JF22" s="200"/>
      <c r="JG22" s="200"/>
      <c r="JH22" s="200"/>
      <c r="JI22" s="197"/>
      <c r="JJ22" s="192" t="s">
        <v>7669</v>
      </c>
      <c r="JK22" s="192" t="str">
        <f t="shared" si="30"/>
        <v>Sin Reevaluación</v>
      </c>
      <c r="JL22" s="196" t="s">
        <v>1293</v>
      </c>
      <c r="JM22" s="204">
        <v>-191521</v>
      </c>
      <c r="JN22" s="204">
        <v>-202158</v>
      </c>
      <c r="JO22" s="197">
        <f t="shared" si="35"/>
        <v>5.5539601401412897</v>
      </c>
      <c r="JP22" s="205" t="str">
        <f t="shared" si="36"/>
        <v>Real &gt; Recomendado</v>
      </c>
      <c r="JQ22" s="193" t="s">
        <v>8</v>
      </c>
      <c r="JR22" s="202"/>
      <c r="JS22" s="202"/>
      <c r="JT22" s="202"/>
      <c r="JU22" s="192" t="s">
        <v>7914</v>
      </c>
      <c r="JV22" s="206"/>
      <c r="JW22" s="192" t="s">
        <v>7915</v>
      </c>
      <c r="JX22" s="192" t="s">
        <v>1304</v>
      </c>
      <c r="JY22" s="192" t="s">
        <v>929</v>
      </c>
      <c r="JZ22" s="192" t="s">
        <v>248</v>
      </c>
      <c r="KA22" s="192" t="s">
        <v>249</v>
      </c>
    </row>
    <row r="23" spans="1:287" ht="15" customHeight="1" x14ac:dyDescent="0.25">
      <c r="A23" s="192" t="s">
        <v>1398</v>
      </c>
      <c r="B23" s="192" t="s">
        <v>1399</v>
      </c>
      <c r="C23" s="193">
        <v>14</v>
      </c>
      <c r="D23" s="192" t="s">
        <v>455</v>
      </c>
      <c r="E23" s="192" t="s">
        <v>121</v>
      </c>
      <c r="F23" s="192" t="s">
        <v>421</v>
      </c>
      <c r="G23" s="192" t="s">
        <v>517</v>
      </c>
      <c r="H23" s="192" t="s">
        <v>100</v>
      </c>
      <c r="I23" s="192" t="s">
        <v>101</v>
      </c>
      <c r="J23" s="192" t="s">
        <v>1944</v>
      </c>
      <c r="K23" s="192" t="s">
        <v>468</v>
      </c>
      <c r="L23" s="192" t="s">
        <v>102</v>
      </c>
      <c r="M23" s="192" t="s">
        <v>2005</v>
      </c>
      <c r="N23" s="192" t="s">
        <v>525</v>
      </c>
      <c r="O23" s="192" t="s">
        <v>525</v>
      </c>
      <c r="P23" s="192" t="s">
        <v>103</v>
      </c>
      <c r="Q23" s="192" t="s">
        <v>120</v>
      </c>
      <c r="R23" s="192" t="s">
        <v>116</v>
      </c>
      <c r="S23" s="192" t="s">
        <v>2079</v>
      </c>
      <c r="T23" s="192" t="s">
        <v>2080</v>
      </c>
      <c r="U23" s="194">
        <v>14981</v>
      </c>
      <c r="V23" s="192" t="s">
        <v>534</v>
      </c>
      <c r="W23" s="192" t="s">
        <v>534</v>
      </c>
      <c r="X23" s="192" t="s">
        <v>534</v>
      </c>
      <c r="Y23" s="195"/>
      <c r="Z23" s="195"/>
      <c r="AA23" s="196"/>
      <c r="AB23" s="197"/>
      <c r="AC23" s="195">
        <v>2</v>
      </c>
      <c r="AD23" s="195">
        <v>59</v>
      </c>
      <c r="AE23" s="196" t="s">
        <v>2578</v>
      </c>
      <c r="AF23" s="197">
        <f t="shared" ref="AF23:AF28" si="44">((AD23/AC23)-1)*100</f>
        <v>2850</v>
      </c>
      <c r="AG23" s="195">
        <v>2</v>
      </c>
      <c r="AH23" s="195">
        <v>38</v>
      </c>
      <c r="AI23" s="196" t="s">
        <v>2578</v>
      </c>
      <c r="AJ23" s="197">
        <f>((AH23/AG23)-1)*100</f>
        <v>1800</v>
      </c>
      <c r="AK23" s="195"/>
      <c r="AL23" s="195"/>
      <c r="AM23" s="196"/>
      <c r="AN23" s="197"/>
      <c r="AO23" s="195">
        <v>13</v>
      </c>
      <c r="AP23" s="195">
        <v>40</v>
      </c>
      <c r="AQ23" s="196" t="s">
        <v>2944</v>
      </c>
      <c r="AR23" s="197">
        <f>((AP23/AO23)-1)*100</f>
        <v>207.69230769230771</v>
      </c>
      <c r="AS23" s="195">
        <v>13</v>
      </c>
      <c r="AT23" s="195">
        <v>19</v>
      </c>
      <c r="AU23" s="196" t="s">
        <v>3103</v>
      </c>
      <c r="AV23" s="197">
        <f t="shared" si="0"/>
        <v>46.153846153846146</v>
      </c>
      <c r="AW23" s="197" t="str">
        <f t="shared" si="1"/>
        <v>Variación de 30% al 50%</v>
      </c>
      <c r="AX23" s="198">
        <v>2</v>
      </c>
      <c r="AY23" s="198">
        <v>150</v>
      </c>
      <c r="AZ23" s="195"/>
      <c r="BA23" s="195"/>
      <c r="BB23" s="196"/>
      <c r="BC23" s="197"/>
      <c r="BD23" s="195"/>
      <c r="BE23" s="195"/>
      <c r="BF23" s="196"/>
      <c r="BG23" s="197"/>
      <c r="BH23" s="195"/>
      <c r="BI23" s="195"/>
      <c r="BJ23" s="196"/>
      <c r="BK23" s="197"/>
      <c r="BL23" s="195">
        <v>14</v>
      </c>
      <c r="BM23" s="195">
        <v>14</v>
      </c>
      <c r="BN23" s="195">
        <v>94</v>
      </c>
      <c r="BO23" s="195">
        <v>95</v>
      </c>
      <c r="BP23" s="195">
        <v>1</v>
      </c>
      <c r="BQ23" s="196" t="s">
        <v>3374</v>
      </c>
      <c r="BR23" s="197">
        <f t="shared" si="2"/>
        <v>571.42857142857144</v>
      </c>
      <c r="BS23" s="197">
        <f t="shared" si="2"/>
        <v>578.57142857142856</v>
      </c>
      <c r="BT23" s="192" t="s">
        <v>3583</v>
      </c>
      <c r="BU23" s="192" t="str">
        <f t="shared" si="3"/>
        <v>Variación &gt; al 100%</v>
      </c>
      <c r="BV23" s="193" t="str">
        <f t="shared" si="4"/>
        <v>Mayor a 3 años</v>
      </c>
      <c r="BW23" s="192" t="s">
        <v>3822</v>
      </c>
      <c r="BX23" s="199">
        <v>2899136</v>
      </c>
      <c r="BY23" s="199">
        <v>12000</v>
      </c>
      <c r="BZ23" s="199">
        <f t="shared" si="5"/>
        <v>2911136</v>
      </c>
      <c r="CA23" s="199">
        <v>2912538</v>
      </c>
      <c r="CB23" s="200">
        <f t="shared" si="6"/>
        <v>-1402</v>
      </c>
      <c r="CC23" s="192" t="s">
        <v>3910</v>
      </c>
      <c r="CD23" s="192" t="str">
        <f t="shared" si="7"/>
        <v>BIP &lt; SIGFE</v>
      </c>
      <c r="CE23" s="196" t="s">
        <v>678</v>
      </c>
      <c r="CF23" s="195">
        <v>2078</v>
      </c>
      <c r="CG23" s="195">
        <v>2247</v>
      </c>
      <c r="CH23" s="195">
        <f t="shared" si="8"/>
        <v>108.13282001924929</v>
      </c>
      <c r="CI23" s="196" t="s">
        <v>4151</v>
      </c>
      <c r="CJ23" s="196" t="s">
        <v>4152</v>
      </c>
      <c r="CK23" s="200" t="str">
        <f t="shared" si="31"/>
        <v>Real &gt; Recomendada</v>
      </c>
      <c r="CL23" s="192" t="s">
        <v>4614</v>
      </c>
      <c r="CM23" s="192" t="s">
        <v>4615</v>
      </c>
      <c r="CN23" s="192" t="s">
        <v>4616</v>
      </c>
      <c r="CO23" s="192" t="s">
        <v>4617</v>
      </c>
      <c r="CP23" s="193" t="s">
        <v>207</v>
      </c>
      <c r="CQ23" s="192" t="s">
        <v>5188</v>
      </c>
      <c r="CR23" s="192" t="s">
        <v>8</v>
      </c>
      <c r="CS23" s="192" t="s">
        <v>8</v>
      </c>
      <c r="CT23" s="192" t="str">
        <f t="shared" si="32"/>
        <v>En Operación</v>
      </c>
      <c r="CU23" s="192" t="s">
        <v>8</v>
      </c>
      <c r="CV23" s="192" t="s">
        <v>5587</v>
      </c>
      <c r="CW23" s="192" t="s">
        <v>5588</v>
      </c>
      <c r="CX23" s="192" t="s">
        <v>534</v>
      </c>
      <c r="CY23" s="192" t="s">
        <v>8</v>
      </c>
      <c r="CZ23" s="192" t="s">
        <v>5576</v>
      </c>
      <c r="DA23" s="192" t="s">
        <v>249</v>
      </c>
      <c r="DB23" s="193" t="s">
        <v>5773</v>
      </c>
      <c r="DC23" s="193" t="s">
        <v>5773</v>
      </c>
      <c r="DD23" s="200">
        <v>0</v>
      </c>
      <c r="DE23" s="193" t="s">
        <v>5875</v>
      </c>
      <c r="DF23" s="200">
        <v>98</v>
      </c>
      <c r="DG23" s="193" t="s">
        <v>5931</v>
      </c>
      <c r="DH23" s="200">
        <v>220</v>
      </c>
      <c r="DI23" s="193" t="s">
        <v>3822</v>
      </c>
      <c r="DJ23" s="200">
        <v>468</v>
      </c>
      <c r="DK23" s="193" t="s">
        <v>3822</v>
      </c>
      <c r="DL23" s="200">
        <f>+DK23-DG23</f>
        <v>468</v>
      </c>
      <c r="DM23" s="193" t="s">
        <v>3822</v>
      </c>
      <c r="DN23" s="200">
        <v>0</v>
      </c>
      <c r="DO23" s="193" t="s">
        <v>1118</v>
      </c>
      <c r="DP23" s="200">
        <v>54</v>
      </c>
      <c r="DQ23" s="200">
        <f t="shared" si="9"/>
        <v>840</v>
      </c>
      <c r="DR23" s="200">
        <f t="shared" si="10"/>
        <v>840</v>
      </c>
      <c r="DS23" s="193" t="s">
        <v>6039</v>
      </c>
      <c r="DT23" s="192" t="s">
        <v>6244</v>
      </c>
      <c r="DU23" s="193">
        <v>3</v>
      </c>
      <c r="DV23" s="193" t="s">
        <v>8</v>
      </c>
      <c r="DW23" s="193" t="s">
        <v>8</v>
      </c>
      <c r="DX23" s="193" t="s">
        <v>8</v>
      </c>
      <c r="DY23" s="193" t="s">
        <v>8</v>
      </c>
      <c r="DZ23" s="193" t="s">
        <v>8</v>
      </c>
      <c r="EA23" s="193" t="s">
        <v>8</v>
      </c>
      <c r="EB23" s="193" t="s">
        <v>207</v>
      </c>
      <c r="EC23" s="193" t="s">
        <v>6273</v>
      </c>
      <c r="ED23" s="193" t="s">
        <v>6289</v>
      </c>
      <c r="EE23" s="199">
        <v>0</v>
      </c>
      <c r="EF23" s="199">
        <v>102083</v>
      </c>
      <c r="EG23" s="199">
        <v>212516</v>
      </c>
      <c r="EH23" s="199">
        <v>0</v>
      </c>
      <c r="EI23" s="199">
        <v>14000</v>
      </c>
      <c r="EJ23" s="199">
        <v>1654303</v>
      </c>
      <c r="EK23" s="199">
        <v>0</v>
      </c>
      <c r="EL23" s="199">
        <v>0</v>
      </c>
      <c r="EM23" s="199">
        <v>0</v>
      </c>
      <c r="EN23" s="199">
        <v>0</v>
      </c>
      <c r="EO23" s="199">
        <f t="shared" si="11"/>
        <v>1982902</v>
      </c>
      <c r="EP23" s="199">
        <v>0</v>
      </c>
      <c r="EQ23" s="199">
        <v>102083</v>
      </c>
      <c r="ER23" s="199">
        <v>212516</v>
      </c>
      <c r="ES23" s="199">
        <v>0</v>
      </c>
      <c r="ET23" s="199">
        <v>14000</v>
      </c>
      <c r="EU23" s="199">
        <v>1654303</v>
      </c>
      <c r="EV23" s="199">
        <v>0</v>
      </c>
      <c r="EW23" s="199">
        <v>0</v>
      </c>
      <c r="EX23" s="199">
        <v>0</v>
      </c>
      <c r="EY23" s="199">
        <v>0</v>
      </c>
      <c r="EZ23" s="199">
        <f t="shared" si="12"/>
        <v>1982902</v>
      </c>
      <c r="FA23" s="192" t="s">
        <v>6533</v>
      </c>
      <c r="FB23" s="199">
        <v>0</v>
      </c>
      <c r="FC23" s="199">
        <v>151536</v>
      </c>
      <c r="FD23" s="199">
        <v>325405</v>
      </c>
      <c r="FE23" s="199">
        <v>0</v>
      </c>
      <c r="FF23" s="199">
        <v>14155</v>
      </c>
      <c r="FG23" s="199">
        <v>2422199</v>
      </c>
      <c r="FH23" s="199">
        <v>0</v>
      </c>
      <c r="FI23" s="199">
        <v>0</v>
      </c>
      <c r="FJ23" s="199">
        <v>0</v>
      </c>
      <c r="FK23" s="199">
        <v>0</v>
      </c>
      <c r="FL23" s="199">
        <f t="shared" si="13"/>
        <v>2913295</v>
      </c>
      <c r="FM23" s="192" t="s">
        <v>6697</v>
      </c>
      <c r="FN23" s="199">
        <v>0</v>
      </c>
      <c r="FO23" s="199">
        <v>151535</v>
      </c>
      <c r="FP23" s="199">
        <v>325400</v>
      </c>
      <c r="FQ23" s="199">
        <v>0</v>
      </c>
      <c r="FR23" s="199">
        <v>14155</v>
      </c>
      <c r="FS23" s="199">
        <v>2422199</v>
      </c>
      <c r="FT23" s="199">
        <v>0</v>
      </c>
      <c r="FU23" s="199">
        <v>0</v>
      </c>
      <c r="FV23" s="199">
        <v>0</v>
      </c>
      <c r="FW23" s="199">
        <v>0</v>
      </c>
      <c r="FX23" s="199">
        <f t="shared" si="14"/>
        <v>2913289</v>
      </c>
      <c r="FY23" s="192" t="s">
        <v>8</v>
      </c>
      <c r="FZ23" s="200">
        <f t="shared" si="15"/>
        <v>751</v>
      </c>
      <c r="GA23" s="193" t="str">
        <f t="shared" si="33"/>
        <v>BIP &gt; SIGFE</v>
      </c>
      <c r="GB23" s="199">
        <v>0</v>
      </c>
      <c r="GC23" s="199">
        <v>150786</v>
      </c>
      <c r="GD23" s="199">
        <v>325398</v>
      </c>
      <c r="GE23" s="199">
        <v>0</v>
      </c>
      <c r="GF23" s="199">
        <v>14155</v>
      </c>
      <c r="GG23" s="199">
        <v>2422199</v>
      </c>
      <c r="GH23" s="199">
        <v>0</v>
      </c>
      <c r="GI23" s="199">
        <v>0</v>
      </c>
      <c r="GJ23" s="199">
        <v>0</v>
      </c>
      <c r="GK23" s="199">
        <v>0</v>
      </c>
      <c r="GL23" s="199">
        <f t="shared" si="16"/>
        <v>2912538</v>
      </c>
      <c r="GM23" s="199">
        <v>0</v>
      </c>
      <c r="GN23" s="199">
        <v>169539</v>
      </c>
      <c r="GO23" s="199">
        <v>363558</v>
      </c>
      <c r="GP23" s="199">
        <v>0</v>
      </c>
      <c r="GQ23" s="199">
        <v>17956</v>
      </c>
      <c r="GR23" s="199">
        <v>2896812</v>
      </c>
      <c r="GS23" s="199">
        <v>0</v>
      </c>
      <c r="GT23" s="199">
        <v>0</v>
      </c>
      <c r="GU23" s="199">
        <v>0</v>
      </c>
      <c r="GV23" s="199">
        <v>0</v>
      </c>
      <c r="GW23" s="199">
        <f t="shared" si="17"/>
        <v>3447865</v>
      </c>
      <c r="GX23" s="199" t="s">
        <v>7081</v>
      </c>
      <c r="GY23" s="199">
        <v>0</v>
      </c>
      <c r="GZ23" s="199">
        <v>134423</v>
      </c>
      <c r="HA23" s="199">
        <v>279841</v>
      </c>
      <c r="HB23" s="199">
        <v>0</v>
      </c>
      <c r="HC23" s="199">
        <v>18435</v>
      </c>
      <c r="HD23" s="199">
        <v>2178386</v>
      </c>
      <c r="HE23" s="199">
        <v>0</v>
      </c>
      <c r="HF23" s="199">
        <v>0</v>
      </c>
      <c r="HG23" s="199">
        <v>0</v>
      </c>
      <c r="HH23" s="199">
        <v>0</v>
      </c>
      <c r="HI23" s="199">
        <f t="shared" si="18"/>
        <v>2611085</v>
      </c>
      <c r="HJ23" s="199">
        <v>3618296</v>
      </c>
      <c r="HK23" s="199">
        <v>0</v>
      </c>
      <c r="HL23" s="199">
        <v>170290</v>
      </c>
      <c r="HM23" s="199">
        <v>363567</v>
      </c>
      <c r="HN23" s="199">
        <v>0</v>
      </c>
      <c r="HO23" s="199">
        <v>15421</v>
      </c>
      <c r="HP23" s="199">
        <v>2980332</v>
      </c>
      <c r="HQ23" s="199">
        <v>0</v>
      </c>
      <c r="HR23" s="199">
        <v>0</v>
      </c>
      <c r="HS23" s="199">
        <v>0</v>
      </c>
      <c r="HT23" s="199">
        <v>0</v>
      </c>
      <c r="HU23" s="199">
        <f t="shared" si="19"/>
        <v>3529610</v>
      </c>
      <c r="HV23" s="199">
        <v>0</v>
      </c>
      <c r="HW23" s="199">
        <v>170288</v>
      </c>
      <c r="HX23" s="199">
        <v>363559</v>
      </c>
      <c r="HY23" s="199">
        <v>0</v>
      </c>
      <c r="HZ23" s="199">
        <v>15421</v>
      </c>
      <c r="IA23" s="199">
        <v>2896813</v>
      </c>
      <c r="IB23" s="199">
        <v>0</v>
      </c>
      <c r="IC23" s="199">
        <v>0</v>
      </c>
      <c r="ID23" s="199">
        <v>0</v>
      </c>
      <c r="IE23" s="199">
        <v>0</v>
      </c>
      <c r="IF23" s="199">
        <f t="shared" si="20"/>
        <v>3446081</v>
      </c>
      <c r="IG23" s="197">
        <f t="shared" si="21"/>
        <v>35.177904970539075</v>
      </c>
      <c r="IH23" s="197">
        <f t="shared" si="22"/>
        <v>31.978890001665981</v>
      </c>
      <c r="II23" s="197">
        <f t="shared" si="23"/>
        <v>32.979784115395525</v>
      </c>
      <c r="IJ23" s="197">
        <f t="shared" si="24"/>
        <v>-2.3665220803431586</v>
      </c>
      <c r="IK23" s="202">
        <f>((IF23/HJ23)-1)*100</f>
        <v>-4.7595608540594743</v>
      </c>
      <c r="IL23" s="200">
        <f t="shared" si="25"/>
        <v>1533.6364040943481</v>
      </c>
      <c r="IM23" s="200">
        <f t="shared" si="26"/>
        <v>1289.1913662661327</v>
      </c>
      <c r="IN23" s="192" t="s">
        <v>7247</v>
      </c>
      <c r="IO23" s="192" t="str">
        <f t="shared" si="27"/>
        <v>Variación Mayor a 20%</v>
      </c>
      <c r="IP23" s="192" t="str">
        <f t="shared" si="27"/>
        <v>Variación Mayor a 20%</v>
      </c>
      <c r="IQ23" s="193" t="str">
        <f t="shared" si="28"/>
        <v>Grande</v>
      </c>
      <c r="IR23" s="193" t="str">
        <f t="shared" si="29"/>
        <v>Grande</v>
      </c>
      <c r="IS23" s="192" t="s">
        <v>1279</v>
      </c>
      <c r="IT23" s="192" t="s">
        <v>2005</v>
      </c>
      <c r="IU23" s="192" t="s">
        <v>534</v>
      </c>
      <c r="IV23" s="192" t="s">
        <v>8</v>
      </c>
      <c r="IW23" s="192" t="s">
        <v>5576</v>
      </c>
      <c r="IX23" s="192" t="s">
        <v>249</v>
      </c>
      <c r="IY23" s="193" t="s">
        <v>208</v>
      </c>
      <c r="IZ23" s="199"/>
      <c r="JA23" s="199"/>
      <c r="JB23" s="203"/>
      <c r="JC23" s="192" t="s">
        <v>534</v>
      </c>
      <c r="JD23" s="192" t="str">
        <f t="shared" si="37"/>
        <v>Sin Modificaciones</v>
      </c>
      <c r="JE23" s="193" t="s">
        <v>207</v>
      </c>
      <c r="JF23" s="200">
        <v>5</v>
      </c>
      <c r="JG23" s="200">
        <v>2608063</v>
      </c>
      <c r="JH23" s="200">
        <v>3618296</v>
      </c>
      <c r="JI23" s="197">
        <f t="shared" ref="JI23:JI26" si="45">((JH23/JG23)-1)*100</f>
        <v>38.73499221452856</v>
      </c>
      <c r="JJ23" s="192" t="s">
        <v>7670</v>
      </c>
      <c r="JK23" s="192" t="str">
        <f t="shared" si="30"/>
        <v>Con Reevaluación</v>
      </c>
      <c r="JL23" s="196" t="s">
        <v>1290</v>
      </c>
      <c r="JM23" s="204">
        <v>12658</v>
      </c>
      <c r="JN23" s="204">
        <v>84958</v>
      </c>
      <c r="JO23" s="197">
        <f t="shared" si="35"/>
        <v>571.18028124506236</v>
      </c>
      <c r="JP23" s="205" t="str">
        <f t="shared" si="36"/>
        <v>Real &gt; Recomendado</v>
      </c>
      <c r="JQ23" s="193" t="s">
        <v>8</v>
      </c>
      <c r="JR23" s="202"/>
      <c r="JS23" s="202"/>
      <c r="JT23" s="202"/>
      <c r="JU23" s="192" t="s">
        <v>7916</v>
      </c>
      <c r="JV23" s="206"/>
      <c r="JW23" s="192" t="s">
        <v>7917</v>
      </c>
      <c r="JX23" s="192" t="s">
        <v>8376</v>
      </c>
      <c r="JY23" s="192" t="s">
        <v>992</v>
      </c>
      <c r="JZ23" s="192" t="s">
        <v>5576</v>
      </c>
      <c r="KA23" s="192" t="s">
        <v>249</v>
      </c>
    </row>
    <row r="24" spans="1:287" ht="15" customHeight="1" x14ac:dyDescent="0.25">
      <c r="A24" s="192" t="s">
        <v>1400</v>
      </c>
      <c r="B24" s="192" t="s">
        <v>1401</v>
      </c>
      <c r="C24" s="193">
        <v>2</v>
      </c>
      <c r="D24" s="192" t="s">
        <v>447</v>
      </c>
      <c r="E24" s="192" t="s">
        <v>8</v>
      </c>
      <c r="F24" s="192" t="s">
        <v>8</v>
      </c>
      <c r="G24" s="192" t="s">
        <v>469</v>
      </c>
      <c r="H24" s="192" t="s">
        <v>118</v>
      </c>
      <c r="I24" s="192" t="s">
        <v>1402</v>
      </c>
      <c r="J24" s="192" t="s">
        <v>161</v>
      </c>
      <c r="K24" s="192" t="s">
        <v>466</v>
      </c>
      <c r="L24" s="192" t="s">
        <v>114</v>
      </c>
      <c r="M24" s="192" t="s">
        <v>2011</v>
      </c>
      <c r="N24" s="192" t="s">
        <v>526</v>
      </c>
      <c r="O24" s="192" t="s">
        <v>524</v>
      </c>
      <c r="P24" s="192" t="s">
        <v>103</v>
      </c>
      <c r="Q24" s="192" t="s">
        <v>120</v>
      </c>
      <c r="R24" s="192" t="s">
        <v>105</v>
      </c>
      <c r="S24" s="192" t="s">
        <v>2081</v>
      </c>
      <c r="T24" s="192" t="s">
        <v>2082</v>
      </c>
      <c r="U24" s="194">
        <v>151</v>
      </c>
      <c r="V24" s="192" t="s">
        <v>161</v>
      </c>
      <c r="W24" s="192" t="s">
        <v>534</v>
      </c>
      <c r="X24" s="192" t="s">
        <v>534</v>
      </c>
      <c r="Y24" s="195">
        <v>14</v>
      </c>
      <c r="Z24" s="195">
        <v>53</v>
      </c>
      <c r="AA24" s="196" t="s">
        <v>2579</v>
      </c>
      <c r="AB24" s="197">
        <f>((Z24/Y24)-1)*100</f>
        <v>278.57142857142856</v>
      </c>
      <c r="AC24" s="195">
        <v>3</v>
      </c>
      <c r="AD24" s="195">
        <v>12</v>
      </c>
      <c r="AE24" s="196" t="s">
        <v>2580</v>
      </c>
      <c r="AF24" s="197">
        <f t="shared" si="44"/>
        <v>300</v>
      </c>
      <c r="AG24" s="195">
        <v>20</v>
      </c>
      <c r="AH24" s="195">
        <v>35</v>
      </c>
      <c r="AI24" s="196" t="s">
        <v>2861</v>
      </c>
      <c r="AJ24" s="197">
        <f>((AH24/AG24)-1)*100</f>
        <v>75</v>
      </c>
      <c r="AK24" s="195"/>
      <c r="AL24" s="195"/>
      <c r="AM24" s="196"/>
      <c r="AN24" s="197"/>
      <c r="AO24" s="195">
        <v>20</v>
      </c>
      <c r="AP24" s="195">
        <v>16</v>
      </c>
      <c r="AQ24" s="196" t="s">
        <v>2945</v>
      </c>
      <c r="AR24" s="197">
        <f>((AP24/AO24)-1)*100</f>
        <v>-19.999999999999996</v>
      </c>
      <c r="AS24" s="195">
        <v>22</v>
      </c>
      <c r="AT24" s="195">
        <v>34</v>
      </c>
      <c r="AU24" s="196" t="s">
        <v>3104</v>
      </c>
      <c r="AV24" s="197">
        <f t="shared" si="0"/>
        <v>54.54545454545454</v>
      </c>
      <c r="AW24" s="197" t="str">
        <f t="shared" si="1"/>
        <v>Variación del 50% al 100%</v>
      </c>
      <c r="AX24" s="198">
        <v>4</v>
      </c>
      <c r="AY24" s="198">
        <v>398</v>
      </c>
      <c r="AZ24" s="195"/>
      <c r="BA24" s="195"/>
      <c r="BB24" s="196"/>
      <c r="BC24" s="197"/>
      <c r="BD24" s="195"/>
      <c r="BE24" s="195"/>
      <c r="BF24" s="196"/>
      <c r="BG24" s="197"/>
      <c r="BH24" s="195">
        <v>1</v>
      </c>
      <c r="BI24" s="195">
        <v>0</v>
      </c>
      <c r="BJ24" s="196" t="s">
        <v>3326</v>
      </c>
      <c r="BK24" s="197">
        <f>((BI24/BH24)-1)*100</f>
        <v>-100</v>
      </c>
      <c r="BL24" s="195">
        <v>25</v>
      </c>
      <c r="BM24" s="195">
        <v>25</v>
      </c>
      <c r="BN24" s="195">
        <v>53</v>
      </c>
      <c r="BO24" s="195">
        <v>53</v>
      </c>
      <c r="BP24" s="195">
        <v>0</v>
      </c>
      <c r="BQ24" s="196" t="s">
        <v>3375</v>
      </c>
      <c r="BR24" s="197">
        <f t="shared" si="2"/>
        <v>112.00000000000001</v>
      </c>
      <c r="BS24" s="197">
        <f t="shared" si="2"/>
        <v>112.00000000000001</v>
      </c>
      <c r="BT24" s="192" t="s">
        <v>3584</v>
      </c>
      <c r="BU24" s="192" t="str">
        <f t="shared" si="3"/>
        <v>Variación &gt; al 100%</v>
      </c>
      <c r="BV24" s="193" t="str">
        <f t="shared" si="4"/>
        <v>Mayor a 3 años</v>
      </c>
      <c r="BW24" s="192" t="s">
        <v>583</v>
      </c>
      <c r="BX24" s="199">
        <v>5125120</v>
      </c>
      <c r="BY24" s="199">
        <v>5234</v>
      </c>
      <c r="BZ24" s="199">
        <f t="shared" si="5"/>
        <v>5130354</v>
      </c>
      <c r="CA24" s="199">
        <v>10572132</v>
      </c>
      <c r="CB24" s="200">
        <f t="shared" si="6"/>
        <v>-5441778</v>
      </c>
      <c r="CC24" s="192" t="s">
        <v>3911</v>
      </c>
      <c r="CD24" s="192" t="str">
        <f t="shared" si="7"/>
        <v>BIP &lt; SIGFE</v>
      </c>
      <c r="CE24" s="196" t="s">
        <v>678</v>
      </c>
      <c r="CF24" s="195">
        <v>5265</v>
      </c>
      <c r="CG24" s="195">
        <v>5448</v>
      </c>
      <c r="CH24" s="195">
        <f t="shared" si="8"/>
        <v>103.47578347578347</v>
      </c>
      <c r="CI24" s="196" t="s">
        <v>4153</v>
      </c>
      <c r="CJ24" s="196" t="s">
        <v>4154</v>
      </c>
      <c r="CK24" s="200" t="str">
        <f t="shared" si="31"/>
        <v>Real &gt; Recomendada</v>
      </c>
      <c r="CL24" s="192" t="s">
        <v>4618</v>
      </c>
      <c r="CM24" s="192" t="s">
        <v>4619</v>
      </c>
      <c r="CN24" s="192" t="s">
        <v>4620</v>
      </c>
      <c r="CO24" s="192" t="s">
        <v>4621</v>
      </c>
      <c r="CP24" s="193" t="s">
        <v>207</v>
      </c>
      <c r="CQ24" s="192" t="s">
        <v>4828</v>
      </c>
      <c r="CR24" s="192" t="s">
        <v>5189</v>
      </c>
      <c r="CS24" s="192" t="s">
        <v>8</v>
      </c>
      <c r="CT24" s="192" t="str">
        <f t="shared" si="32"/>
        <v>En Operación</v>
      </c>
      <c r="CU24" s="192" t="s">
        <v>5409</v>
      </c>
      <c r="CV24" s="192" t="s">
        <v>211</v>
      </c>
      <c r="CW24" s="192" t="s">
        <v>2011</v>
      </c>
      <c r="CX24" s="192" t="s">
        <v>534</v>
      </c>
      <c r="CY24" s="192" t="s">
        <v>8</v>
      </c>
      <c r="CZ24" s="192" t="s">
        <v>248</v>
      </c>
      <c r="DA24" s="192" t="s">
        <v>249</v>
      </c>
      <c r="DB24" s="193" t="s">
        <v>1228</v>
      </c>
      <c r="DC24" s="193" t="s">
        <v>3827</v>
      </c>
      <c r="DD24" s="200">
        <v>73</v>
      </c>
      <c r="DE24" s="193" t="s">
        <v>5876</v>
      </c>
      <c r="DF24" s="200">
        <v>56</v>
      </c>
      <c r="DG24" s="193" t="s">
        <v>1093</v>
      </c>
      <c r="DH24" s="200">
        <v>147</v>
      </c>
      <c r="DI24" s="193" t="s">
        <v>1120</v>
      </c>
      <c r="DJ24" s="275"/>
      <c r="DK24" s="193" t="s">
        <v>1179</v>
      </c>
      <c r="DL24" s="200">
        <f>+DK24-DG24</f>
        <v>375</v>
      </c>
      <c r="DM24" s="193" t="s">
        <v>583</v>
      </c>
      <c r="DN24" s="200">
        <v>20</v>
      </c>
      <c r="DO24" s="193" t="s">
        <v>583</v>
      </c>
      <c r="DP24" s="200">
        <v>0</v>
      </c>
      <c r="DQ24" s="200">
        <f t="shared" si="9"/>
        <v>671</v>
      </c>
      <c r="DR24" s="200">
        <f t="shared" si="10"/>
        <v>598</v>
      </c>
      <c r="DS24" s="193" t="s">
        <v>6040</v>
      </c>
      <c r="DT24" s="192" t="s">
        <v>6243</v>
      </c>
      <c r="DU24" s="193">
        <v>1</v>
      </c>
      <c r="DV24" s="193" t="s">
        <v>8</v>
      </c>
      <c r="DW24" s="193" t="s">
        <v>8</v>
      </c>
      <c r="DX24" s="193" t="s">
        <v>8</v>
      </c>
      <c r="DY24" s="193" t="s">
        <v>8</v>
      </c>
      <c r="DZ24" s="193" t="s">
        <v>207</v>
      </c>
      <c r="EA24" s="193" t="s">
        <v>6269</v>
      </c>
      <c r="EB24" s="193" t="s">
        <v>207</v>
      </c>
      <c r="EC24" s="193" t="s">
        <v>6269</v>
      </c>
      <c r="ED24" s="193" t="s">
        <v>6290</v>
      </c>
      <c r="EE24" s="199">
        <v>218199</v>
      </c>
      <c r="EF24" s="199">
        <v>280332</v>
      </c>
      <c r="EG24" s="199">
        <v>394837</v>
      </c>
      <c r="EH24" s="199">
        <v>0</v>
      </c>
      <c r="EI24" s="199">
        <v>4927</v>
      </c>
      <c r="EJ24" s="199">
        <v>3548918</v>
      </c>
      <c r="EK24" s="199">
        <v>0</v>
      </c>
      <c r="EL24" s="199">
        <v>0</v>
      </c>
      <c r="EM24" s="199">
        <v>1691</v>
      </c>
      <c r="EN24" s="199">
        <v>0</v>
      </c>
      <c r="EO24" s="199">
        <f t="shared" si="11"/>
        <v>4448904</v>
      </c>
      <c r="EP24" s="199">
        <v>221442</v>
      </c>
      <c r="EQ24" s="199">
        <v>284498</v>
      </c>
      <c r="ER24" s="199">
        <v>400703</v>
      </c>
      <c r="ES24" s="199">
        <v>0</v>
      </c>
      <c r="ET24" s="199">
        <v>5002</v>
      </c>
      <c r="EU24" s="199">
        <v>3601647</v>
      </c>
      <c r="EV24" s="199">
        <v>0</v>
      </c>
      <c r="EW24" s="199">
        <v>0</v>
      </c>
      <c r="EX24" s="199">
        <v>1716</v>
      </c>
      <c r="EY24" s="199">
        <v>0</v>
      </c>
      <c r="EZ24" s="199">
        <f t="shared" si="12"/>
        <v>4515008</v>
      </c>
      <c r="FA24" s="192" t="s">
        <v>6534</v>
      </c>
      <c r="FB24" s="199">
        <v>526407</v>
      </c>
      <c r="FC24" s="199">
        <v>288324</v>
      </c>
      <c r="FD24" s="199">
        <v>912693</v>
      </c>
      <c r="FE24" s="199">
        <v>0</v>
      </c>
      <c r="FF24" s="199">
        <v>3286</v>
      </c>
      <c r="FG24" s="199">
        <v>9046197</v>
      </c>
      <c r="FH24" s="199">
        <v>0</v>
      </c>
      <c r="FI24" s="199">
        <v>0</v>
      </c>
      <c r="FJ24" s="199">
        <v>1767</v>
      </c>
      <c r="FK24" s="199">
        <v>0</v>
      </c>
      <c r="FL24" s="199">
        <f t="shared" si="13"/>
        <v>10778674</v>
      </c>
      <c r="FM24" s="192" t="s">
        <v>6698</v>
      </c>
      <c r="FN24" s="199">
        <v>522547</v>
      </c>
      <c r="FO24" s="199">
        <v>288324</v>
      </c>
      <c r="FP24" s="199">
        <v>912693</v>
      </c>
      <c r="FQ24" s="199">
        <v>0</v>
      </c>
      <c r="FR24" s="199">
        <v>3286</v>
      </c>
      <c r="FS24" s="199">
        <v>9046197</v>
      </c>
      <c r="FT24" s="199">
        <v>0</v>
      </c>
      <c r="FU24" s="199">
        <v>0</v>
      </c>
      <c r="FV24" s="199">
        <v>1767</v>
      </c>
      <c r="FW24" s="199">
        <v>0</v>
      </c>
      <c r="FX24" s="199">
        <f t="shared" si="14"/>
        <v>10774814</v>
      </c>
      <c r="FY24" s="192" t="s">
        <v>6895</v>
      </c>
      <c r="FZ24" s="200">
        <f t="shared" si="15"/>
        <v>202682</v>
      </c>
      <c r="GA24" s="193" t="str">
        <f t="shared" si="33"/>
        <v>BIP &gt; SIGFE</v>
      </c>
      <c r="GB24" s="199">
        <v>514267</v>
      </c>
      <c r="GC24" s="199">
        <v>95790</v>
      </c>
      <c r="GD24" s="199">
        <v>912692</v>
      </c>
      <c r="GE24" s="199">
        <v>0</v>
      </c>
      <c r="GF24" s="199">
        <v>3286</v>
      </c>
      <c r="GG24" s="199">
        <v>9046097</v>
      </c>
      <c r="GH24" s="199">
        <v>0</v>
      </c>
      <c r="GI24" s="199">
        <v>0</v>
      </c>
      <c r="GJ24" s="199">
        <v>0</v>
      </c>
      <c r="GK24" s="199">
        <v>0</v>
      </c>
      <c r="GL24" s="199">
        <f t="shared" si="16"/>
        <v>10572132</v>
      </c>
      <c r="GM24" s="199">
        <v>535730</v>
      </c>
      <c r="GN24" s="199">
        <v>97426</v>
      </c>
      <c r="GO24" s="199">
        <v>959719</v>
      </c>
      <c r="GP24" s="199">
        <v>0</v>
      </c>
      <c r="GQ24" s="199">
        <v>3684</v>
      </c>
      <c r="GR24" s="199">
        <v>9470149</v>
      </c>
      <c r="GS24" s="199">
        <v>0</v>
      </c>
      <c r="GT24" s="199">
        <v>0</v>
      </c>
      <c r="GU24" s="199">
        <v>0</v>
      </c>
      <c r="GV24" s="199">
        <v>0</v>
      </c>
      <c r="GW24" s="199">
        <f t="shared" si="17"/>
        <v>11066708</v>
      </c>
      <c r="GX24" s="199" t="s">
        <v>7082</v>
      </c>
      <c r="GY24" s="199">
        <v>268479</v>
      </c>
      <c r="GZ24" s="199">
        <v>344929</v>
      </c>
      <c r="HA24" s="199">
        <v>485817</v>
      </c>
      <c r="HB24" s="199">
        <v>0</v>
      </c>
      <c r="HC24" s="199">
        <v>6064</v>
      </c>
      <c r="HD24" s="199">
        <v>4366678</v>
      </c>
      <c r="HE24" s="199">
        <v>0</v>
      </c>
      <c r="HF24" s="199">
        <v>0</v>
      </c>
      <c r="HG24" s="199">
        <v>2080</v>
      </c>
      <c r="HH24" s="199">
        <v>0</v>
      </c>
      <c r="HI24" s="199">
        <f t="shared" si="18"/>
        <v>5474047</v>
      </c>
      <c r="HJ24" s="199">
        <v>10420941</v>
      </c>
      <c r="HK24" s="199">
        <v>554314</v>
      </c>
      <c r="HL24" s="199">
        <v>289914</v>
      </c>
      <c r="HM24" s="199">
        <v>976331</v>
      </c>
      <c r="HN24" s="199">
        <v>0</v>
      </c>
      <c r="HO24" s="199">
        <v>3684</v>
      </c>
      <c r="HP24" s="199">
        <v>9697151</v>
      </c>
      <c r="HQ24" s="199">
        <v>0</v>
      </c>
      <c r="HR24" s="199">
        <v>0</v>
      </c>
      <c r="HS24" s="199">
        <v>1951</v>
      </c>
      <c r="HT24" s="199">
        <v>0</v>
      </c>
      <c r="HU24" s="199">
        <f t="shared" si="19"/>
        <v>11523345</v>
      </c>
      <c r="HV24" s="199">
        <v>544010</v>
      </c>
      <c r="HW24" s="199">
        <v>289914</v>
      </c>
      <c r="HX24" s="199">
        <v>959719</v>
      </c>
      <c r="HY24" s="199">
        <v>0</v>
      </c>
      <c r="HZ24" s="199">
        <v>3684</v>
      </c>
      <c r="IA24" s="199">
        <v>9470148</v>
      </c>
      <c r="IB24" s="199">
        <v>0</v>
      </c>
      <c r="IC24" s="199">
        <v>0</v>
      </c>
      <c r="ID24" s="199">
        <v>1951</v>
      </c>
      <c r="IE24" s="199">
        <v>0</v>
      </c>
      <c r="IF24" s="199">
        <f t="shared" si="20"/>
        <v>11269426</v>
      </c>
      <c r="IG24" s="197">
        <f t="shared" si="21"/>
        <v>110.5086967649346</v>
      </c>
      <c r="IH24" s="197">
        <f t="shared" si="22"/>
        <v>105.87009939812356</v>
      </c>
      <c r="II24" s="197">
        <f t="shared" si="23"/>
        <v>116.87305544397826</v>
      </c>
      <c r="IJ24" s="197">
        <f t="shared" si="24"/>
        <v>-2.2035181624779909</v>
      </c>
      <c r="IK24" s="202">
        <f>((IF24/HJ24)-1)*100</f>
        <v>8.142114997100558</v>
      </c>
      <c r="IL24" s="200">
        <f t="shared" si="25"/>
        <v>2068.5436857562408</v>
      </c>
      <c r="IM24" s="200">
        <f t="shared" si="26"/>
        <v>1738.2797356828194</v>
      </c>
      <c r="IN24" s="192" t="s">
        <v>7248</v>
      </c>
      <c r="IO24" s="192" t="str">
        <f t="shared" si="27"/>
        <v>Variación Mayor a 20%</v>
      </c>
      <c r="IP24" s="192" t="str">
        <f t="shared" si="27"/>
        <v>Variación Mayor a 20%</v>
      </c>
      <c r="IQ24" s="193" t="str">
        <f t="shared" si="28"/>
        <v>Muy Grande</v>
      </c>
      <c r="IR24" s="193" t="str">
        <f t="shared" si="29"/>
        <v>Muy Grande</v>
      </c>
      <c r="IS24" s="192" t="s">
        <v>1250</v>
      </c>
      <c r="IT24" s="192" t="s">
        <v>2011</v>
      </c>
      <c r="IU24" s="192" t="s">
        <v>534</v>
      </c>
      <c r="IV24" s="192" t="s">
        <v>8</v>
      </c>
      <c r="IW24" s="192" t="s">
        <v>248</v>
      </c>
      <c r="IX24" s="192" t="s">
        <v>249</v>
      </c>
      <c r="IY24" s="193" t="s">
        <v>208</v>
      </c>
      <c r="IZ24" s="199"/>
      <c r="JA24" s="199"/>
      <c r="JB24" s="203"/>
      <c r="JC24" s="192" t="s">
        <v>534</v>
      </c>
      <c r="JD24" s="192" t="str">
        <f t="shared" si="37"/>
        <v>Sin Modificaciones</v>
      </c>
      <c r="JE24" s="193" t="s">
        <v>207</v>
      </c>
      <c r="JF24" s="200">
        <v>2</v>
      </c>
      <c r="JG24" s="200">
        <v>5372852</v>
      </c>
      <c r="JH24" s="200">
        <v>10420941</v>
      </c>
      <c r="JI24" s="197">
        <f t="shared" si="45"/>
        <v>93.955482116388083</v>
      </c>
      <c r="JJ24" s="192" t="s">
        <v>7671</v>
      </c>
      <c r="JK24" s="192" t="str">
        <f t="shared" si="30"/>
        <v>Con Reevaluación</v>
      </c>
      <c r="JL24" s="196" t="s">
        <v>1286</v>
      </c>
      <c r="JM24" s="204">
        <v>7775302</v>
      </c>
      <c r="JN24" s="204">
        <v>11787000</v>
      </c>
      <c r="JO24" s="197">
        <f t="shared" si="35"/>
        <v>51.595397837923215</v>
      </c>
      <c r="JP24" s="205" t="str">
        <f t="shared" si="36"/>
        <v>Real &gt; Recomendado</v>
      </c>
      <c r="JQ24" s="193" t="s">
        <v>8</v>
      </c>
      <c r="JR24" s="202"/>
      <c r="JS24" s="202"/>
      <c r="JT24" s="202"/>
      <c r="JU24" s="192" t="s">
        <v>7918</v>
      </c>
      <c r="JV24" s="206"/>
      <c r="JW24" s="192" t="s">
        <v>7919</v>
      </c>
      <c r="JX24" s="192" t="s">
        <v>5626</v>
      </c>
      <c r="JY24" s="192" t="s">
        <v>1302</v>
      </c>
      <c r="JZ24" s="192" t="s">
        <v>248</v>
      </c>
      <c r="KA24" s="192" t="s">
        <v>249</v>
      </c>
    </row>
    <row r="25" spans="1:287" ht="15" customHeight="1" x14ac:dyDescent="0.25">
      <c r="A25" s="192" t="s">
        <v>1403</v>
      </c>
      <c r="B25" s="192" t="s">
        <v>1404</v>
      </c>
      <c r="C25" s="193">
        <v>1</v>
      </c>
      <c r="D25" s="192" t="s">
        <v>446</v>
      </c>
      <c r="E25" s="192" t="s">
        <v>190</v>
      </c>
      <c r="F25" s="192" t="s">
        <v>190</v>
      </c>
      <c r="G25" s="192" t="s">
        <v>464</v>
      </c>
      <c r="H25" s="192" t="s">
        <v>100</v>
      </c>
      <c r="I25" s="192" t="s">
        <v>101</v>
      </c>
      <c r="J25" s="192" t="s">
        <v>1953</v>
      </c>
      <c r="K25" s="192" t="s">
        <v>468</v>
      </c>
      <c r="L25" s="192" t="s">
        <v>102</v>
      </c>
      <c r="M25" s="192" t="s">
        <v>2012</v>
      </c>
      <c r="N25" s="192" t="s">
        <v>525</v>
      </c>
      <c r="O25" s="192" t="s">
        <v>525</v>
      </c>
      <c r="P25" s="192" t="s">
        <v>103</v>
      </c>
      <c r="Q25" s="192" t="s">
        <v>104</v>
      </c>
      <c r="R25" s="192" t="s">
        <v>105</v>
      </c>
      <c r="S25" s="192" t="s">
        <v>2083</v>
      </c>
      <c r="T25" s="192" t="s">
        <v>2084</v>
      </c>
      <c r="U25" s="194">
        <v>628</v>
      </c>
      <c r="V25" s="192" t="s">
        <v>534</v>
      </c>
      <c r="W25" s="192" t="s">
        <v>534</v>
      </c>
      <c r="X25" s="192" t="s">
        <v>534</v>
      </c>
      <c r="Y25" s="195">
        <v>12</v>
      </c>
      <c r="Z25" s="195">
        <v>33</v>
      </c>
      <c r="AA25" s="196" t="s">
        <v>2581</v>
      </c>
      <c r="AB25" s="197">
        <f>((Z25/Y25)-1)*100</f>
        <v>175</v>
      </c>
      <c r="AC25" s="195">
        <v>3</v>
      </c>
      <c r="AD25" s="195">
        <v>12</v>
      </c>
      <c r="AE25" s="196" t="s">
        <v>2582</v>
      </c>
      <c r="AF25" s="197">
        <f t="shared" si="44"/>
        <v>300</v>
      </c>
      <c r="AG25" s="195">
        <v>3</v>
      </c>
      <c r="AH25" s="195">
        <v>10</v>
      </c>
      <c r="AI25" s="196" t="s">
        <v>2862</v>
      </c>
      <c r="AJ25" s="197">
        <f>((AH25/AG25)-1)*100</f>
        <v>233.33333333333334</v>
      </c>
      <c r="AK25" s="195"/>
      <c r="AL25" s="195"/>
      <c r="AM25" s="196"/>
      <c r="AN25" s="197"/>
      <c r="AO25" s="195">
        <v>3</v>
      </c>
      <c r="AP25" s="195">
        <v>1</v>
      </c>
      <c r="AQ25" s="196" t="s">
        <v>2946</v>
      </c>
      <c r="AR25" s="197">
        <f>((AP25/AO25)-1)*100</f>
        <v>-66.666666666666671</v>
      </c>
      <c r="AS25" s="195">
        <v>12</v>
      </c>
      <c r="AT25" s="195">
        <v>33</v>
      </c>
      <c r="AU25" s="196" t="s">
        <v>3105</v>
      </c>
      <c r="AV25" s="197">
        <f t="shared" si="0"/>
        <v>175</v>
      </c>
      <c r="AW25" s="197" t="str">
        <f t="shared" si="1"/>
        <v>Variación &gt; al 100%</v>
      </c>
      <c r="AX25" s="198" t="s">
        <v>3102</v>
      </c>
      <c r="AY25" s="198" t="s">
        <v>3102</v>
      </c>
      <c r="AZ25" s="195"/>
      <c r="BA25" s="195"/>
      <c r="BB25" s="196"/>
      <c r="BC25" s="197"/>
      <c r="BD25" s="195"/>
      <c r="BE25" s="195"/>
      <c r="BF25" s="196"/>
      <c r="BG25" s="197"/>
      <c r="BH25" s="195"/>
      <c r="BI25" s="195"/>
      <c r="BJ25" s="196"/>
      <c r="BK25" s="197"/>
      <c r="BL25" s="195">
        <v>13</v>
      </c>
      <c r="BM25" s="195">
        <v>13</v>
      </c>
      <c r="BN25" s="195">
        <v>40</v>
      </c>
      <c r="BO25" s="195">
        <v>47</v>
      </c>
      <c r="BP25" s="195">
        <v>7</v>
      </c>
      <c r="BQ25" s="196" t="s">
        <v>3376</v>
      </c>
      <c r="BR25" s="197">
        <f t="shared" si="2"/>
        <v>207.69230769230771</v>
      </c>
      <c r="BS25" s="197">
        <f t="shared" si="2"/>
        <v>261.53846153846155</v>
      </c>
      <c r="BT25" s="192" t="s">
        <v>3585</v>
      </c>
      <c r="BU25" s="192" t="str">
        <f t="shared" si="3"/>
        <v>Variación &gt; al 100%</v>
      </c>
      <c r="BV25" s="193" t="str">
        <f t="shared" si="4"/>
        <v>Mayor a 3 años</v>
      </c>
      <c r="BW25" s="192" t="s">
        <v>1069</v>
      </c>
      <c r="BX25" s="199">
        <v>694187</v>
      </c>
      <c r="BY25" s="199">
        <v>1000</v>
      </c>
      <c r="BZ25" s="199">
        <f t="shared" si="5"/>
        <v>695187</v>
      </c>
      <c r="CA25" s="199">
        <v>665627</v>
      </c>
      <c r="CB25" s="200">
        <f t="shared" si="6"/>
        <v>29560</v>
      </c>
      <c r="CC25" s="192" t="s">
        <v>3912</v>
      </c>
      <c r="CD25" s="192" t="str">
        <f t="shared" si="7"/>
        <v>BIP &gt; SIGFE</v>
      </c>
      <c r="CE25" s="196" t="s">
        <v>678</v>
      </c>
      <c r="CF25" s="195">
        <v>224</v>
      </c>
      <c r="CG25" s="195">
        <v>244</v>
      </c>
      <c r="CH25" s="195">
        <f t="shared" si="8"/>
        <v>108.92857142857142</v>
      </c>
      <c r="CI25" s="196" t="s">
        <v>4155</v>
      </c>
      <c r="CJ25" s="196" t="s">
        <v>4156</v>
      </c>
      <c r="CK25" s="200" t="str">
        <f t="shared" si="31"/>
        <v>Real &gt; Recomendada</v>
      </c>
      <c r="CL25" s="192" t="s">
        <v>4622</v>
      </c>
      <c r="CM25" s="192" t="s">
        <v>4623</v>
      </c>
      <c r="CN25" s="192" t="s">
        <v>4624</v>
      </c>
      <c r="CO25" s="192" t="s">
        <v>8</v>
      </c>
      <c r="CP25" s="193" t="s">
        <v>207</v>
      </c>
      <c r="CQ25" s="192" t="s">
        <v>5190</v>
      </c>
      <c r="CR25" s="192" t="s">
        <v>5191</v>
      </c>
      <c r="CS25" s="192" t="s">
        <v>8</v>
      </c>
      <c r="CT25" s="192" t="str">
        <f t="shared" si="32"/>
        <v>En Operación</v>
      </c>
      <c r="CU25" s="192" t="s">
        <v>5410</v>
      </c>
      <c r="CV25" s="192" t="s">
        <v>5589</v>
      </c>
      <c r="CW25" s="192" t="s">
        <v>5590</v>
      </c>
      <c r="CX25" s="192" t="s">
        <v>534</v>
      </c>
      <c r="CY25" s="192" t="s">
        <v>8</v>
      </c>
      <c r="CZ25" s="192" t="s">
        <v>248</v>
      </c>
      <c r="DA25" s="192" t="s">
        <v>249</v>
      </c>
      <c r="DB25" s="193" t="s">
        <v>5774</v>
      </c>
      <c r="DC25" s="193" t="s">
        <v>5774</v>
      </c>
      <c r="DD25" s="200">
        <v>0</v>
      </c>
      <c r="DE25" s="193" t="s">
        <v>1116</v>
      </c>
      <c r="DF25" s="200">
        <v>64</v>
      </c>
      <c r="DG25" s="193" t="s">
        <v>1115</v>
      </c>
      <c r="DH25" s="200">
        <v>407</v>
      </c>
      <c r="DI25" s="193" t="s">
        <v>632</v>
      </c>
      <c r="DJ25" s="200">
        <v>184</v>
      </c>
      <c r="DK25" s="193" t="s">
        <v>632</v>
      </c>
      <c r="DL25" s="200">
        <f>+DK25-DG25</f>
        <v>184</v>
      </c>
      <c r="DM25" s="193" t="s">
        <v>1069</v>
      </c>
      <c r="DN25" s="200">
        <v>52</v>
      </c>
      <c r="DO25" s="193" t="s">
        <v>1078</v>
      </c>
      <c r="DP25" s="200">
        <v>37</v>
      </c>
      <c r="DQ25" s="200">
        <f t="shared" si="9"/>
        <v>744</v>
      </c>
      <c r="DR25" s="200">
        <f t="shared" si="10"/>
        <v>744</v>
      </c>
      <c r="DS25" s="193" t="s">
        <v>6041</v>
      </c>
      <c r="DT25" s="192" t="s">
        <v>6243</v>
      </c>
      <c r="DU25" s="193" t="s">
        <v>2566</v>
      </c>
      <c r="DV25" s="193" t="s">
        <v>8</v>
      </c>
      <c r="DW25" s="193" t="s">
        <v>8</v>
      </c>
      <c r="DX25" s="193" t="s">
        <v>8</v>
      </c>
      <c r="DY25" s="193" t="s">
        <v>8</v>
      </c>
      <c r="DZ25" s="193" t="s">
        <v>207</v>
      </c>
      <c r="EA25" s="193" t="s">
        <v>6269</v>
      </c>
      <c r="EB25" s="193" t="s">
        <v>207</v>
      </c>
      <c r="EC25" s="193" t="s">
        <v>6269</v>
      </c>
      <c r="ED25" s="193" t="s">
        <v>6291</v>
      </c>
      <c r="EE25" s="199">
        <v>17738</v>
      </c>
      <c r="EF25" s="199">
        <v>9446</v>
      </c>
      <c r="EG25" s="199">
        <v>6787</v>
      </c>
      <c r="EH25" s="199">
        <v>0</v>
      </c>
      <c r="EI25" s="199">
        <v>985</v>
      </c>
      <c r="EJ25" s="199">
        <v>339368</v>
      </c>
      <c r="EK25" s="199">
        <v>0</v>
      </c>
      <c r="EL25" s="199">
        <v>0</v>
      </c>
      <c r="EM25" s="199">
        <v>0</v>
      </c>
      <c r="EN25" s="199">
        <v>0</v>
      </c>
      <c r="EO25" s="199">
        <f t="shared" si="11"/>
        <v>374324</v>
      </c>
      <c r="EP25" s="199">
        <v>17738</v>
      </c>
      <c r="EQ25" s="199">
        <v>9446</v>
      </c>
      <c r="ER25" s="199">
        <v>6787</v>
      </c>
      <c r="ES25" s="199">
        <v>0</v>
      </c>
      <c r="ET25" s="199">
        <v>985</v>
      </c>
      <c r="EU25" s="199">
        <v>339368</v>
      </c>
      <c r="EV25" s="199">
        <v>0</v>
      </c>
      <c r="EW25" s="199">
        <v>0</v>
      </c>
      <c r="EX25" s="199">
        <v>0</v>
      </c>
      <c r="EY25" s="199">
        <v>0</v>
      </c>
      <c r="EZ25" s="199">
        <f t="shared" si="12"/>
        <v>374324</v>
      </c>
      <c r="FA25" s="192" t="s">
        <v>1243</v>
      </c>
      <c r="FB25" s="199">
        <v>52294</v>
      </c>
      <c r="FC25" s="199">
        <v>12415</v>
      </c>
      <c r="FD25" s="199">
        <v>10217</v>
      </c>
      <c r="FE25" s="199">
        <v>0</v>
      </c>
      <c r="FF25" s="199">
        <v>1000</v>
      </c>
      <c r="FG25" s="199">
        <v>799184</v>
      </c>
      <c r="FH25" s="199">
        <v>0</v>
      </c>
      <c r="FI25" s="199">
        <v>0</v>
      </c>
      <c r="FJ25" s="199">
        <v>0</v>
      </c>
      <c r="FK25" s="199">
        <v>0</v>
      </c>
      <c r="FL25" s="199">
        <f t="shared" si="13"/>
        <v>875110</v>
      </c>
      <c r="FM25" s="192" t="s">
        <v>550</v>
      </c>
      <c r="FN25" s="199">
        <v>48515</v>
      </c>
      <c r="FO25" s="199">
        <v>11693</v>
      </c>
      <c r="FP25" s="199">
        <v>10069</v>
      </c>
      <c r="FQ25" s="199">
        <v>0</v>
      </c>
      <c r="FR25" s="199">
        <v>1000</v>
      </c>
      <c r="FS25" s="199">
        <v>623910</v>
      </c>
      <c r="FT25" s="199">
        <v>0</v>
      </c>
      <c r="FU25" s="199">
        <v>0</v>
      </c>
      <c r="FV25" s="199">
        <v>0</v>
      </c>
      <c r="FW25" s="199">
        <v>0</v>
      </c>
      <c r="FX25" s="199">
        <f t="shared" si="14"/>
        <v>695187</v>
      </c>
      <c r="FY25" s="192" t="s">
        <v>6896</v>
      </c>
      <c r="FZ25" s="200">
        <f t="shared" si="15"/>
        <v>29560</v>
      </c>
      <c r="GA25" s="193" t="str">
        <f t="shared" si="33"/>
        <v>BIP &gt; SIGFE</v>
      </c>
      <c r="GB25" s="199">
        <v>48517</v>
      </c>
      <c r="GC25" s="199">
        <v>10241</v>
      </c>
      <c r="GD25" s="199">
        <v>9660</v>
      </c>
      <c r="GE25" s="199">
        <v>0</v>
      </c>
      <c r="GF25" s="199">
        <v>0</v>
      </c>
      <c r="GG25" s="199">
        <v>597209</v>
      </c>
      <c r="GH25" s="199">
        <v>0</v>
      </c>
      <c r="GI25" s="199">
        <v>0</v>
      </c>
      <c r="GJ25" s="199">
        <v>0</v>
      </c>
      <c r="GK25" s="199">
        <v>0</v>
      </c>
      <c r="GL25" s="199">
        <f t="shared" si="16"/>
        <v>665627</v>
      </c>
      <c r="GM25" s="199">
        <v>50033</v>
      </c>
      <c r="GN25" s="199">
        <v>10498</v>
      </c>
      <c r="GO25" s="199">
        <v>9660</v>
      </c>
      <c r="GP25" s="199">
        <v>0</v>
      </c>
      <c r="GQ25" s="199">
        <v>0</v>
      </c>
      <c r="GR25" s="199">
        <v>607645</v>
      </c>
      <c r="GS25" s="199">
        <v>0</v>
      </c>
      <c r="GT25" s="199">
        <v>0</v>
      </c>
      <c r="GU25" s="199">
        <v>0</v>
      </c>
      <c r="GV25" s="199">
        <v>0</v>
      </c>
      <c r="GW25" s="199">
        <f t="shared" si="17"/>
        <v>677836</v>
      </c>
      <c r="GX25" s="199" t="s">
        <v>8</v>
      </c>
      <c r="GY25" s="199">
        <v>21825</v>
      </c>
      <c r="GZ25" s="199">
        <v>11623</v>
      </c>
      <c r="HA25" s="199">
        <v>8351</v>
      </c>
      <c r="HB25" s="199">
        <v>0</v>
      </c>
      <c r="HC25" s="199">
        <v>1212</v>
      </c>
      <c r="HD25" s="199">
        <v>417567</v>
      </c>
      <c r="HE25" s="199">
        <v>0</v>
      </c>
      <c r="HF25" s="199">
        <v>0</v>
      </c>
      <c r="HG25" s="199">
        <v>0</v>
      </c>
      <c r="HH25" s="199">
        <v>0</v>
      </c>
      <c r="HI25" s="199">
        <f t="shared" si="18"/>
        <v>460578</v>
      </c>
      <c r="HJ25" s="199">
        <v>779789</v>
      </c>
      <c r="HK25" s="199">
        <v>54213</v>
      </c>
      <c r="HL25" s="199">
        <v>12679</v>
      </c>
      <c r="HM25" s="199">
        <v>10295</v>
      </c>
      <c r="HN25" s="199">
        <v>0</v>
      </c>
      <c r="HO25" s="199">
        <v>1125</v>
      </c>
      <c r="HP25" s="199">
        <v>837459</v>
      </c>
      <c r="HQ25" s="199">
        <v>0</v>
      </c>
      <c r="HR25" s="199">
        <v>0</v>
      </c>
      <c r="HS25" s="199">
        <v>0</v>
      </c>
      <c r="HT25" s="199">
        <v>0</v>
      </c>
      <c r="HU25" s="199">
        <f t="shared" si="19"/>
        <v>915771</v>
      </c>
      <c r="HV25" s="199">
        <v>50028</v>
      </c>
      <c r="HW25" s="199">
        <v>11930</v>
      </c>
      <c r="HX25" s="199">
        <v>10069</v>
      </c>
      <c r="HY25" s="199">
        <v>0</v>
      </c>
      <c r="HZ25" s="199">
        <v>1125</v>
      </c>
      <c r="IA25" s="199">
        <v>634344</v>
      </c>
      <c r="IB25" s="199">
        <v>0</v>
      </c>
      <c r="IC25" s="199">
        <v>0</v>
      </c>
      <c r="ID25" s="199">
        <v>0</v>
      </c>
      <c r="IE25" s="199">
        <v>0</v>
      </c>
      <c r="IF25" s="199">
        <f t="shared" si="20"/>
        <v>707496</v>
      </c>
      <c r="IG25" s="197">
        <f t="shared" si="21"/>
        <v>98.830816930031389</v>
      </c>
      <c r="IH25" s="197">
        <f t="shared" si="22"/>
        <v>53.610463374281878</v>
      </c>
      <c r="II25" s="197">
        <f t="shared" si="23"/>
        <v>51.914303572839813</v>
      </c>
      <c r="IJ25" s="197">
        <f t="shared" si="24"/>
        <v>-22.743131197646569</v>
      </c>
      <c r="IK25" s="202">
        <f>((IF25/HJ25)-1)*100</f>
        <v>-9.2708412147388568</v>
      </c>
      <c r="IL25" s="200">
        <f t="shared" si="25"/>
        <v>2899.5737704918033</v>
      </c>
      <c r="IM25" s="200">
        <f t="shared" si="26"/>
        <v>2599.7704918032787</v>
      </c>
      <c r="IN25" s="192" t="s">
        <v>7249</v>
      </c>
      <c r="IO25" s="192" t="str">
        <f t="shared" si="27"/>
        <v>Variación Mayor a 20%</v>
      </c>
      <c r="IP25" s="192" t="str">
        <f t="shared" si="27"/>
        <v>Variación Mayor a 20%</v>
      </c>
      <c r="IQ25" s="193" t="str">
        <f t="shared" si="28"/>
        <v>Mediano</v>
      </c>
      <c r="IR25" s="193" t="str">
        <f t="shared" si="29"/>
        <v>Mediano</v>
      </c>
      <c r="IS25" s="192" t="s">
        <v>1248</v>
      </c>
      <c r="IT25" s="192" t="s">
        <v>2012</v>
      </c>
      <c r="IU25" s="192" t="s">
        <v>534</v>
      </c>
      <c r="IV25" s="192" t="s">
        <v>8</v>
      </c>
      <c r="IW25" s="192" t="s">
        <v>248</v>
      </c>
      <c r="IX25" s="192" t="s">
        <v>249</v>
      </c>
      <c r="IY25" s="193" t="s">
        <v>208</v>
      </c>
      <c r="IZ25" s="199"/>
      <c r="JA25" s="199"/>
      <c r="JB25" s="203"/>
      <c r="JC25" s="192" t="s">
        <v>534</v>
      </c>
      <c r="JD25" s="192" t="str">
        <f t="shared" si="37"/>
        <v>Sin Modificaciones</v>
      </c>
      <c r="JE25" s="193" t="s">
        <v>207</v>
      </c>
      <c r="JF25" s="200">
        <v>2</v>
      </c>
      <c r="JG25" s="200">
        <v>522552</v>
      </c>
      <c r="JH25" s="200">
        <v>779789</v>
      </c>
      <c r="JI25" s="197">
        <f t="shared" si="45"/>
        <v>49.227062569849501</v>
      </c>
      <c r="JJ25" s="192" t="s">
        <v>7672</v>
      </c>
      <c r="JK25" s="192" t="str">
        <f t="shared" si="30"/>
        <v>Con Reevaluación</v>
      </c>
      <c r="JL25" s="196" t="s">
        <v>1292</v>
      </c>
      <c r="JM25" s="204">
        <v>191</v>
      </c>
      <c r="JN25" s="204">
        <v>191</v>
      </c>
      <c r="JO25" s="197">
        <f t="shared" si="35"/>
        <v>0</v>
      </c>
      <c r="JP25" s="205" t="str">
        <f t="shared" si="36"/>
        <v>Real = Recomendado</v>
      </c>
      <c r="JQ25" s="193" t="s">
        <v>8</v>
      </c>
      <c r="JR25" s="202"/>
      <c r="JS25" s="202"/>
      <c r="JT25" s="202"/>
      <c r="JU25" s="192" t="s">
        <v>7920</v>
      </c>
      <c r="JV25" s="206"/>
      <c r="JW25" s="192" t="s">
        <v>7921</v>
      </c>
      <c r="JX25" s="192" t="s">
        <v>1298</v>
      </c>
      <c r="JY25" s="192" t="s">
        <v>1299</v>
      </c>
      <c r="JZ25" s="192" t="s">
        <v>248</v>
      </c>
      <c r="KA25" s="192" t="s">
        <v>249</v>
      </c>
    </row>
    <row r="26" spans="1:287" ht="15" customHeight="1" x14ac:dyDescent="0.25">
      <c r="A26" s="192" t="s">
        <v>1405</v>
      </c>
      <c r="B26" s="192" t="s">
        <v>1406</v>
      </c>
      <c r="C26" s="193">
        <v>6</v>
      </c>
      <c r="D26" s="192" t="s">
        <v>481</v>
      </c>
      <c r="E26" s="192" t="s">
        <v>111</v>
      </c>
      <c r="F26" s="192" t="s">
        <v>409</v>
      </c>
      <c r="G26" s="192" t="s">
        <v>482</v>
      </c>
      <c r="H26" s="192" t="s">
        <v>470</v>
      </c>
      <c r="I26" s="209" t="s">
        <v>1407</v>
      </c>
      <c r="J26" s="192" t="s">
        <v>1954</v>
      </c>
      <c r="K26" s="192" t="s">
        <v>468</v>
      </c>
      <c r="L26" s="192" t="s">
        <v>102</v>
      </c>
      <c r="M26" s="192" t="s">
        <v>2009</v>
      </c>
      <c r="N26" s="192" t="s">
        <v>525</v>
      </c>
      <c r="O26" s="192" t="s">
        <v>525</v>
      </c>
      <c r="P26" s="192" t="s">
        <v>103</v>
      </c>
      <c r="Q26" s="192" t="s">
        <v>104</v>
      </c>
      <c r="R26" s="192" t="s">
        <v>116</v>
      </c>
      <c r="S26" s="192" t="s">
        <v>2085</v>
      </c>
      <c r="T26" s="192" t="s">
        <v>2086</v>
      </c>
      <c r="U26" s="194">
        <v>65</v>
      </c>
      <c r="V26" s="192" t="s">
        <v>534</v>
      </c>
      <c r="W26" s="192" t="s">
        <v>534</v>
      </c>
      <c r="X26" s="192" t="s">
        <v>534</v>
      </c>
      <c r="Y26" s="195">
        <v>10</v>
      </c>
      <c r="Z26" s="195">
        <v>11</v>
      </c>
      <c r="AA26" s="196" t="s">
        <v>2583</v>
      </c>
      <c r="AB26" s="197">
        <f>((Z26/Y26)-1)*100</f>
        <v>10.000000000000009</v>
      </c>
      <c r="AC26" s="195">
        <v>3</v>
      </c>
      <c r="AD26" s="195">
        <v>3</v>
      </c>
      <c r="AE26" s="196" t="s">
        <v>2584</v>
      </c>
      <c r="AF26" s="197">
        <f t="shared" si="44"/>
        <v>0</v>
      </c>
      <c r="AG26" s="195">
        <v>3</v>
      </c>
      <c r="AH26" s="195">
        <v>3</v>
      </c>
      <c r="AI26" s="196" t="s">
        <v>2584</v>
      </c>
      <c r="AJ26" s="197">
        <f>((AH26/AG26)-1)*100</f>
        <v>0</v>
      </c>
      <c r="AK26" s="195"/>
      <c r="AL26" s="195"/>
      <c r="AM26" s="196"/>
      <c r="AN26" s="197"/>
      <c r="AO26" s="195"/>
      <c r="AP26" s="195"/>
      <c r="AQ26" s="196"/>
      <c r="AR26" s="197"/>
      <c r="AS26" s="195">
        <v>10</v>
      </c>
      <c r="AT26" s="195">
        <v>40</v>
      </c>
      <c r="AU26" s="196" t="s">
        <v>3106</v>
      </c>
      <c r="AV26" s="197">
        <f t="shared" si="0"/>
        <v>300</v>
      </c>
      <c r="AW26" s="197" t="str">
        <f t="shared" si="1"/>
        <v>Variación &gt; al 100%</v>
      </c>
      <c r="AX26" s="198">
        <v>3</v>
      </c>
      <c r="AY26" s="198">
        <v>150</v>
      </c>
      <c r="AZ26" s="195"/>
      <c r="BA26" s="195"/>
      <c r="BB26" s="196"/>
      <c r="BC26" s="197"/>
      <c r="BD26" s="195"/>
      <c r="BE26" s="195"/>
      <c r="BF26" s="196"/>
      <c r="BG26" s="197"/>
      <c r="BH26" s="195"/>
      <c r="BI26" s="195"/>
      <c r="BJ26" s="196"/>
      <c r="BK26" s="197"/>
      <c r="BL26" s="195">
        <v>10</v>
      </c>
      <c r="BM26" s="195">
        <v>10</v>
      </c>
      <c r="BN26" s="195">
        <v>41</v>
      </c>
      <c r="BO26" s="195">
        <v>42</v>
      </c>
      <c r="BP26" s="195">
        <v>1</v>
      </c>
      <c r="BQ26" s="196" t="s">
        <v>3377</v>
      </c>
      <c r="BR26" s="197">
        <f t="shared" si="2"/>
        <v>309.99999999999994</v>
      </c>
      <c r="BS26" s="197">
        <f t="shared" si="2"/>
        <v>320</v>
      </c>
      <c r="BT26" s="192" t="s">
        <v>3586</v>
      </c>
      <c r="BU26" s="192" t="str">
        <f t="shared" si="3"/>
        <v>Variación &gt; al 100%</v>
      </c>
      <c r="BV26" s="193" t="str">
        <f t="shared" si="4"/>
        <v>Mayor a 3 años</v>
      </c>
      <c r="BW26" s="192" t="s">
        <v>3823</v>
      </c>
      <c r="BX26" s="199">
        <v>1372336</v>
      </c>
      <c r="BY26" s="199">
        <v>0</v>
      </c>
      <c r="BZ26" s="199">
        <f t="shared" si="5"/>
        <v>1372336</v>
      </c>
      <c r="CA26" s="199">
        <v>1372333</v>
      </c>
      <c r="CB26" s="200">
        <f t="shared" si="6"/>
        <v>3</v>
      </c>
      <c r="CC26" s="192" t="s">
        <v>3913</v>
      </c>
      <c r="CD26" s="192" t="str">
        <f t="shared" si="7"/>
        <v>BIP = SIGFE</v>
      </c>
      <c r="CE26" s="196" t="s">
        <v>678</v>
      </c>
      <c r="CF26" s="195">
        <v>1590</v>
      </c>
      <c r="CG26" s="195">
        <v>1590</v>
      </c>
      <c r="CH26" s="195">
        <f t="shared" si="8"/>
        <v>100</v>
      </c>
      <c r="CI26" s="196" t="s">
        <v>4157</v>
      </c>
      <c r="CJ26" s="196" t="s">
        <v>4158</v>
      </c>
      <c r="CK26" s="200" t="str">
        <f t="shared" si="31"/>
        <v>Real = Recomendada</v>
      </c>
      <c r="CL26" s="192" t="s">
        <v>4625</v>
      </c>
      <c r="CM26" s="192" t="s">
        <v>803</v>
      </c>
      <c r="CN26" s="192" t="s">
        <v>4626</v>
      </c>
      <c r="CO26" s="192" t="s">
        <v>4627</v>
      </c>
      <c r="CP26" s="193" t="s">
        <v>207</v>
      </c>
      <c r="CQ26" s="192" t="s">
        <v>800</v>
      </c>
      <c r="CR26" s="192" t="s">
        <v>5192</v>
      </c>
      <c r="CS26" s="192" t="s">
        <v>8</v>
      </c>
      <c r="CT26" s="192" t="str">
        <f t="shared" si="32"/>
        <v>En Operación</v>
      </c>
      <c r="CU26" s="192" t="s">
        <v>5411</v>
      </c>
      <c r="CV26" s="192" t="s">
        <v>5591</v>
      </c>
      <c r="CW26" s="192" t="s">
        <v>5592</v>
      </c>
      <c r="CX26" s="192" t="s">
        <v>534</v>
      </c>
      <c r="CY26" s="192" t="s">
        <v>8</v>
      </c>
      <c r="CZ26" s="192" t="s">
        <v>248</v>
      </c>
      <c r="DA26" s="192" t="s">
        <v>249</v>
      </c>
      <c r="DB26" s="193" t="s">
        <v>1168</v>
      </c>
      <c r="DC26" s="193" t="s">
        <v>5775</v>
      </c>
      <c r="DD26" s="200">
        <v>29</v>
      </c>
      <c r="DE26" s="193" t="s">
        <v>1094</v>
      </c>
      <c r="DF26" s="200">
        <v>43</v>
      </c>
      <c r="DG26" s="193" t="s">
        <v>440</v>
      </c>
      <c r="DH26" s="200">
        <v>0</v>
      </c>
      <c r="DI26" s="193" t="s">
        <v>5956</v>
      </c>
      <c r="DJ26" s="200">
        <v>290</v>
      </c>
      <c r="DK26" s="193" t="s">
        <v>5956</v>
      </c>
      <c r="DL26" s="200">
        <f>+DK26-DE26</f>
        <v>290</v>
      </c>
      <c r="DM26" s="193" t="s">
        <v>3823</v>
      </c>
      <c r="DN26" s="200">
        <v>35</v>
      </c>
      <c r="DO26" s="193" t="s">
        <v>1129</v>
      </c>
      <c r="DP26" s="200">
        <v>56</v>
      </c>
      <c r="DQ26" s="200">
        <f t="shared" si="9"/>
        <v>453</v>
      </c>
      <c r="DR26" s="200">
        <f t="shared" si="10"/>
        <v>424</v>
      </c>
      <c r="DS26" s="193" t="s">
        <v>6042</v>
      </c>
      <c r="DT26" s="192" t="s">
        <v>6243</v>
      </c>
      <c r="DU26" s="193">
        <v>4</v>
      </c>
      <c r="DV26" s="193" t="s">
        <v>8</v>
      </c>
      <c r="DW26" s="193" t="s">
        <v>8</v>
      </c>
      <c r="DX26" s="193" t="s">
        <v>8</v>
      </c>
      <c r="DY26" s="193" t="s">
        <v>8</v>
      </c>
      <c r="DZ26" s="193" t="s">
        <v>208</v>
      </c>
      <c r="EA26" s="193" t="s">
        <v>6273</v>
      </c>
      <c r="EB26" s="193" t="s">
        <v>207</v>
      </c>
      <c r="EC26" s="193" t="s">
        <v>6273</v>
      </c>
      <c r="ED26" s="193" t="s">
        <v>6292</v>
      </c>
      <c r="EE26" s="199">
        <v>10000</v>
      </c>
      <c r="EF26" s="199">
        <v>21031</v>
      </c>
      <c r="EG26" s="199">
        <v>19248</v>
      </c>
      <c r="EH26" s="199">
        <v>0</v>
      </c>
      <c r="EI26" s="199">
        <v>0</v>
      </c>
      <c r="EJ26" s="199">
        <v>730463</v>
      </c>
      <c r="EK26" s="199">
        <v>0</v>
      </c>
      <c r="EL26" s="199">
        <v>0</v>
      </c>
      <c r="EM26" s="199">
        <v>0</v>
      </c>
      <c r="EN26" s="199">
        <v>60000</v>
      </c>
      <c r="EO26" s="199">
        <f t="shared" si="11"/>
        <v>840742</v>
      </c>
      <c r="EP26" s="199">
        <v>10148</v>
      </c>
      <c r="EQ26" s="199">
        <v>21344</v>
      </c>
      <c r="ER26" s="199">
        <v>19534</v>
      </c>
      <c r="ES26" s="199">
        <v>0</v>
      </c>
      <c r="ET26" s="199">
        <v>0</v>
      </c>
      <c r="EU26" s="199">
        <v>741316</v>
      </c>
      <c r="EV26" s="199">
        <v>0</v>
      </c>
      <c r="EW26" s="199">
        <v>0</v>
      </c>
      <c r="EX26" s="199">
        <v>0</v>
      </c>
      <c r="EY26" s="199">
        <v>60000</v>
      </c>
      <c r="EZ26" s="199">
        <f t="shared" si="12"/>
        <v>852342</v>
      </c>
      <c r="FA26" s="192" t="s">
        <v>200</v>
      </c>
      <c r="FB26" s="199">
        <v>0</v>
      </c>
      <c r="FC26" s="199">
        <v>35081</v>
      </c>
      <c r="FD26" s="199">
        <v>8811</v>
      </c>
      <c r="FE26" s="199">
        <v>0</v>
      </c>
      <c r="FF26" s="199">
        <v>0</v>
      </c>
      <c r="FG26" s="199">
        <v>1315275</v>
      </c>
      <c r="FH26" s="199">
        <v>0</v>
      </c>
      <c r="FI26" s="199">
        <v>0</v>
      </c>
      <c r="FJ26" s="199">
        <v>0</v>
      </c>
      <c r="FK26" s="199">
        <v>0</v>
      </c>
      <c r="FL26" s="199">
        <f t="shared" si="13"/>
        <v>1359167</v>
      </c>
      <c r="FM26" s="192" t="s">
        <v>6699</v>
      </c>
      <c r="FN26" s="199">
        <v>0</v>
      </c>
      <c r="FO26" s="199">
        <v>35802</v>
      </c>
      <c r="FP26" s="199">
        <v>8811</v>
      </c>
      <c r="FQ26" s="199">
        <v>0</v>
      </c>
      <c r="FR26" s="199">
        <v>0</v>
      </c>
      <c r="FS26" s="199">
        <v>1327724</v>
      </c>
      <c r="FT26" s="199">
        <v>0</v>
      </c>
      <c r="FU26" s="199">
        <v>0</v>
      </c>
      <c r="FV26" s="199">
        <v>0</v>
      </c>
      <c r="FW26" s="199">
        <v>0</v>
      </c>
      <c r="FX26" s="199">
        <f t="shared" si="14"/>
        <v>1372337</v>
      </c>
      <c r="FY26" s="192" t="s">
        <v>200</v>
      </c>
      <c r="FZ26" s="200">
        <f t="shared" si="15"/>
        <v>4</v>
      </c>
      <c r="GA26" s="193" t="str">
        <f t="shared" si="33"/>
        <v>BIP = SIGFE</v>
      </c>
      <c r="GB26" s="199">
        <v>0</v>
      </c>
      <c r="GC26" s="199">
        <v>35800</v>
      </c>
      <c r="GD26" s="199">
        <v>8810</v>
      </c>
      <c r="GE26" s="199">
        <v>0</v>
      </c>
      <c r="GF26" s="199">
        <v>0</v>
      </c>
      <c r="GG26" s="199">
        <v>1327723</v>
      </c>
      <c r="GH26" s="199">
        <v>0</v>
      </c>
      <c r="GI26" s="199">
        <v>0</v>
      </c>
      <c r="GJ26" s="199">
        <v>0</v>
      </c>
      <c r="GK26" s="199">
        <v>0</v>
      </c>
      <c r="GL26" s="199">
        <f t="shared" si="16"/>
        <v>1372333</v>
      </c>
      <c r="GM26" s="199">
        <v>0</v>
      </c>
      <c r="GN26" s="199">
        <v>36616</v>
      </c>
      <c r="GO26" s="199">
        <v>8999</v>
      </c>
      <c r="GP26" s="199">
        <v>0</v>
      </c>
      <c r="GQ26" s="199">
        <v>0</v>
      </c>
      <c r="GR26" s="199">
        <v>1386776</v>
      </c>
      <c r="GS26" s="199">
        <v>0</v>
      </c>
      <c r="GT26" s="199">
        <v>0</v>
      </c>
      <c r="GU26" s="199">
        <v>0</v>
      </c>
      <c r="GV26" s="199">
        <v>0</v>
      </c>
      <c r="GW26" s="199">
        <f t="shared" si="17"/>
        <v>1432391</v>
      </c>
      <c r="GX26" s="199" t="s">
        <v>200</v>
      </c>
      <c r="GY26" s="199">
        <v>12304</v>
      </c>
      <c r="GZ26" s="199">
        <v>25878</v>
      </c>
      <c r="HA26" s="199">
        <v>23683</v>
      </c>
      <c r="HB26" s="199">
        <v>0</v>
      </c>
      <c r="HC26" s="199">
        <v>0</v>
      </c>
      <c r="HD26" s="199">
        <v>898779</v>
      </c>
      <c r="HE26" s="199">
        <v>0</v>
      </c>
      <c r="HF26" s="199">
        <v>0</v>
      </c>
      <c r="HG26" s="199">
        <v>0</v>
      </c>
      <c r="HH26" s="199">
        <v>72745</v>
      </c>
      <c r="HI26" s="199">
        <f t="shared" si="18"/>
        <v>1033389</v>
      </c>
      <c r="HJ26" s="199">
        <v>1494444</v>
      </c>
      <c r="HK26" s="199">
        <v>0</v>
      </c>
      <c r="HL26" s="199">
        <v>36616</v>
      </c>
      <c r="HM26" s="199">
        <v>9000</v>
      </c>
      <c r="HN26" s="199">
        <v>0</v>
      </c>
      <c r="HO26" s="199">
        <v>0</v>
      </c>
      <c r="HP26" s="199">
        <v>1376540</v>
      </c>
      <c r="HQ26" s="199">
        <v>0</v>
      </c>
      <c r="HR26" s="199">
        <v>0</v>
      </c>
      <c r="HS26" s="199">
        <v>0</v>
      </c>
      <c r="HT26" s="199">
        <v>0</v>
      </c>
      <c r="HU26" s="199">
        <f t="shared" si="19"/>
        <v>1422156</v>
      </c>
      <c r="HV26" s="199">
        <v>0</v>
      </c>
      <c r="HW26" s="199">
        <v>36616</v>
      </c>
      <c r="HX26" s="199">
        <v>9000</v>
      </c>
      <c r="HY26" s="199">
        <v>0</v>
      </c>
      <c r="HZ26" s="199">
        <v>0</v>
      </c>
      <c r="IA26" s="199">
        <v>1386777</v>
      </c>
      <c r="IB26" s="199">
        <v>0</v>
      </c>
      <c r="IC26" s="199">
        <v>0</v>
      </c>
      <c r="ID26" s="199">
        <v>0</v>
      </c>
      <c r="IE26" s="199">
        <v>0</v>
      </c>
      <c r="IF26" s="199">
        <f t="shared" si="20"/>
        <v>1432393</v>
      </c>
      <c r="IG26" s="197">
        <f t="shared" si="21"/>
        <v>37.620586245837728</v>
      </c>
      <c r="IH26" s="197">
        <f t="shared" si="22"/>
        <v>38.611210299316134</v>
      </c>
      <c r="II26" s="197">
        <f t="shared" si="23"/>
        <v>54.295661113577424</v>
      </c>
      <c r="IJ26" s="197">
        <f t="shared" si="24"/>
        <v>0.71982257923883797</v>
      </c>
      <c r="IK26" s="202">
        <f>((IF26/HJ26)-1)*100</f>
        <v>-4.1521127589926436</v>
      </c>
      <c r="IL26" s="200">
        <f t="shared" si="25"/>
        <v>900.87610062893077</v>
      </c>
      <c r="IM26" s="200">
        <f t="shared" si="26"/>
        <v>872.18679245283022</v>
      </c>
      <c r="IN26" s="192" t="s">
        <v>7250</v>
      </c>
      <c r="IO26" s="192" t="str">
        <f t="shared" si="27"/>
        <v>Variación Mayor a 20%</v>
      </c>
      <c r="IP26" s="192" t="str">
        <f t="shared" si="27"/>
        <v>Variación Mayor a 20%</v>
      </c>
      <c r="IQ26" s="193" t="str">
        <f t="shared" si="28"/>
        <v>Grande</v>
      </c>
      <c r="IR26" s="193" t="str">
        <f t="shared" si="29"/>
        <v>Grande</v>
      </c>
      <c r="IS26" s="192" t="s">
        <v>1261</v>
      </c>
      <c r="IT26" s="192" t="s">
        <v>2009</v>
      </c>
      <c r="IU26" s="192" t="s">
        <v>534</v>
      </c>
      <c r="IV26" s="192" t="s">
        <v>8</v>
      </c>
      <c r="IW26" s="192" t="s">
        <v>248</v>
      </c>
      <c r="IX26" s="192" t="s">
        <v>249</v>
      </c>
      <c r="IY26" s="193" t="s">
        <v>207</v>
      </c>
      <c r="IZ26" s="199">
        <v>960643</v>
      </c>
      <c r="JA26" s="199">
        <v>64655</v>
      </c>
      <c r="JB26" s="203">
        <f t="shared" si="34"/>
        <v>6.7303878756208082</v>
      </c>
      <c r="JC26" s="192" t="s">
        <v>7528</v>
      </c>
      <c r="JD26" s="192" t="str">
        <f t="shared" si="37"/>
        <v>Con Modificaciones &lt; 10%</v>
      </c>
      <c r="JE26" s="193" t="s">
        <v>207</v>
      </c>
      <c r="JF26" s="200">
        <v>1</v>
      </c>
      <c r="JG26" s="200">
        <v>859320</v>
      </c>
      <c r="JH26" s="200">
        <v>1494444</v>
      </c>
      <c r="JI26" s="197">
        <f t="shared" si="45"/>
        <v>73.910068426197455</v>
      </c>
      <c r="JJ26" s="192" t="s">
        <v>7673</v>
      </c>
      <c r="JK26" s="192" t="str">
        <f t="shared" si="30"/>
        <v>Con Reevaluación</v>
      </c>
      <c r="JL26" s="196" t="s">
        <v>1287</v>
      </c>
      <c r="JM26" s="204">
        <v>130904</v>
      </c>
      <c r="JN26" s="204">
        <v>143419</v>
      </c>
      <c r="JO26" s="197">
        <f t="shared" si="35"/>
        <v>9.5604412393815341</v>
      </c>
      <c r="JP26" s="205" t="str">
        <f t="shared" si="36"/>
        <v>Real &gt; Recomendado</v>
      </c>
      <c r="JQ26" s="193" t="s">
        <v>8</v>
      </c>
      <c r="JR26" s="202"/>
      <c r="JS26" s="202"/>
      <c r="JT26" s="202"/>
      <c r="JU26" s="192" t="s">
        <v>7922</v>
      </c>
      <c r="JV26" s="206"/>
      <c r="JW26" s="192" t="s">
        <v>7923</v>
      </c>
      <c r="JX26" s="192" t="s">
        <v>213</v>
      </c>
      <c r="JY26" s="192" t="s">
        <v>940</v>
      </c>
      <c r="JZ26" s="192" t="s">
        <v>248</v>
      </c>
      <c r="KA26" s="192" t="s">
        <v>249</v>
      </c>
    </row>
    <row r="27" spans="1:287" ht="15" customHeight="1" x14ac:dyDescent="0.25">
      <c r="A27" s="192" t="s">
        <v>1408</v>
      </c>
      <c r="B27" s="192" t="s">
        <v>1409</v>
      </c>
      <c r="C27" s="193">
        <v>13</v>
      </c>
      <c r="D27" s="192" t="s">
        <v>510</v>
      </c>
      <c r="E27" s="192" t="s">
        <v>117</v>
      </c>
      <c r="F27" s="192" t="s">
        <v>513</v>
      </c>
      <c r="G27" s="192" t="s">
        <v>512</v>
      </c>
      <c r="H27" s="192" t="s">
        <v>472</v>
      </c>
      <c r="I27" s="209" t="s">
        <v>545</v>
      </c>
      <c r="J27" s="192" t="s">
        <v>1955</v>
      </c>
      <c r="K27" s="192" t="s">
        <v>468</v>
      </c>
      <c r="L27" s="192" t="s">
        <v>102</v>
      </c>
      <c r="M27" s="192" t="s">
        <v>2013</v>
      </c>
      <c r="N27" s="192" t="s">
        <v>525</v>
      </c>
      <c r="O27" s="192" t="s">
        <v>525</v>
      </c>
      <c r="P27" s="192" t="s">
        <v>103</v>
      </c>
      <c r="Q27" s="192" t="s">
        <v>120</v>
      </c>
      <c r="R27" s="192" t="s">
        <v>116</v>
      </c>
      <c r="S27" s="192" t="s">
        <v>2087</v>
      </c>
      <c r="T27" s="192" t="s">
        <v>2088</v>
      </c>
      <c r="U27" s="194">
        <v>65173</v>
      </c>
      <c r="V27" s="192" t="s">
        <v>545</v>
      </c>
      <c r="W27" s="192" t="s">
        <v>534</v>
      </c>
      <c r="X27" s="192" t="s">
        <v>534</v>
      </c>
      <c r="Y27" s="195">
        <v>8</v>
      </c>
      <c r="Z27" s="195">
        <v>13</v>
      </c>
      <c r="AA27" s="196" t="s">
        <v>2585</v>
      </c>
      <c r="AB27" s="197">
        <f>((Z27/Y27)-1)*100</f>
        <v>62.5</v>
      </c>
      <c r="AC27" s="195">
        <v>1</v>
      </c>
      <c r="AD27" s="195">
        <v>11</v>
      </c>
      <c r="AE27" s="196" t="s">
        <v>2586</v>
      </c>
      <c r="AF27" s="197">
        <f t="shared" si="44"/>
        <v>1000</v>
      </c>
      <c r="AG27" s="195">
        <v>1</v>
      </c>
      <c r="AH27" s="195">
        <v>60</v>
      </c>
      <c r="AI27" s="196" t="s">
        <v>2863</v>
      </c>
      <c r="AJ27" s="197">
        <f>((AH27/AG27)-1)*100</f>
        <v>5900</v>
      </c>
      <c r="AK27" s="195"/>
      <c r="AL27" s="195"/>
      <c r="AM27" s="196"/>
      <c r="AN27" s="197"/>
      <c r="AO27" s="195"/>
      <c r="AP27" s="195"/>
      <c r="AQ27" s="196"/>
      <c r="AR27" s="197"/>
      <c r="AS27" s="195">
        <v>8</v>
      </c>
      <c r="AT27" s="195">
        <v>13</v>
      </c>
      <c r="AU27" s="196" t="s">
        <v>3107</v>
      </c>
      <c r="AV27" s="197">
        <f t="shared" si="0"/>
        <v>62.5</v>
      </c>
      <c r="AW27" s="197" t="str">
        <f t="shared" si="1"/>
        <v>Variación del 50% al 100%</v>
      </c>
      <c r="AX27" s="198" t="s">
        <v>3102</v>
      </c>
      <c r="AY27" s="198" t="s">
        <v>3102</v>
      </c>
      <c r="AZ27" s="195"/>
      <c r="BA27" s="195"/>
      <c r="BB27" s="196"/>
      <c r="BC27" s="197"/>
      <c r="BD27" s="195"/>
      <c r="BE27" s="195"/>
      <c r="BF27" s="196"/>
      <c r="BG27" s="197"/>
      <c r="BH27" s="195"/>
      <c r="BI27" s="195"/>
      <c r="BJ27" s="196"/>
      <c r="BK27" s="197"/>
      <c r="BL27" s="195">
        <v>9</v>
      </c>
      <c r="BM27" s="195">
        <v>9</v>
      </c>
      <c r="BN27" s="195">
        <v>76</v>
      </c>
      <c r="BO27" s="195">
        <v>81</v>
      </c>
      <c r="BP27" s="195">
        <v>5</v>
      </c>
      <c r="BQ27" s="196" t="s">
        <v>3378</v>
      </c>
      <c r="BR27" s="197">
        <f t="shared" si="2"/>
        <v>744.44444444444446</v>
      </c>
      <c r="BS27" s="197">
        <f t="shared" si="2"/>
        <v>800</v>
      </c>
      <c r="BT27" s="192" t="s">
        <v>3587</v>
      </c>
      <c r="BU27" s="192" t="str">
        <f t="shared" si="3"/>
        <v>Variación &gt; al 100%</v>
      </c>
      <c r="BV27" s="193" t="str">
        <f t="shared" si="4"/>
        <v>Mayor a 3 años</v>
      </c>
      <c r="BW27" s="192" t="s">
        <v>3824</v>
      </c>
      <c r="BX27" s="199">
        <v>765566</v>
      </c>
      <c r="BY27" s="199">
        <v>0</v>
      </c>
      <c r="BZ27" s="199">
        <f t="shared" si="5"/>
        <v>765566</v>
      </c>
      <c r="CA27" s="199">
        <v>703667</v>
      </c>
      <c r="CB27" s="200">
        <f t="shared" si="6"/>
        <v>61899</v>
      </c>
      <c r="CC27" s="192" t="s">
        <v>3914</v>
      </c>
      <c r="CD27" s="192" t="str">
        <f t="shared" si="7"/>
        <v>BIP &gt; SIGFE</v>
      </c>
      <c r="CE27" s="196" t="s">
        <v>678</v>
      </c>
      <c r="CF27" s="195">
        <v>913</v>
      </c>
      <c r="CG27" s="195">
        <v>913</v>
      </c>
      <c r="CH27" s="195">
        <f t="shared" si="8"/>
        <v>100</v>
      </c>
      <c r="CI27" s="196" t="s">
        <v>4159</v>
      </c>
      <c r="CJ27" s="196" t="s">
        <v>4160</v>
      </c>
      <c r="CK27" s="200" t="str">
        <f t="shared" si="31"/>
        <v>Real = Recomendada</v>
      </c>
      <c r="CL27" s="192" t="s">
        <v>4628</v>
      </c>
      <c r="CM27" s="192" t="s">
        <v>4629</v>
      </c>
      <c r="CN27" s="192" t="s">
        <v>696</v>
      </c>
      <c r="CO27" s="192" t="s">
        <v>4630</v>
      </c>
      <c r="CP27" s="193" t="s">
        <v>207</v>
      </c>
      <c r="CQ27" s="192" t="s">
        <v>5193</v>
      </c>
      <c r="CR27" s="192" t="s">
        <v>5194</v>
      </c>
      <c r="CS27" s="192" t="s">
        <v>8</v>
      </c>
      <c r="CT27" s="192" t="str">
        <f t="shared" si="32"/>
        <v>En Operación</v>
      </c>
      <c r="CU27" s="192" t="s">
        <v>5412</v>
      </c>
      <c r="CV27" s="192" t="s">
        <v>5593</v>
      </c>
      <c r="CW27" s="192" t="s">
        <v>5594</v>
      </c>
      <c r="CX27" s="192" t="s">
        <v>534</v>
      </c>
      <c r="CY27" s="192" t="s">
        <v>8</v>
      </c>
      <c r="CZ27" s="192" t="s">
        <v>248</v>
      </c>
      <c r="DA27" s="192" t="s">
        <v>249</v>
      </c>
      <c r="DB27" s="193" t="s">
        <v>5776</v>
      </c>
      <c r="DC27" s="193" t="s">
        <v>5776</v>
      </c>
      <c r="DD27" s="200">
        <v>0</v>
      </c>
      <c r="DE27" s="193" t="s">
        <v>5877</v>
      </c>
      <c r="DF27" s="200">
        <v>251</v>
      </c>
      <c r="DG27" s="193" t="s">
        <v>440</v>
      </c>
      <c r="DH27" s="200">
        <v>0</v>
      </c>
      <c r="DI27" s="193" t="s">
        <v>5957</v>
      </c>
      <c r="DJ27" s="200">
        <v>207</v>
      </c>
      <c r="DK27" s="193" t="s">
        <v>5957</v>
      </c>
      <c r="DL27" s="200">
        <f>+DK27-DE27</f>
        <v>207</v>
      </c>
      <c r="DM27" s="193" t="s">
        <v>3824</v>
      </c>
      <c r="DN27" s="200">
        <v>2</v>
      </c>
      <c r="DO27" s="193" t="s">
        <v>1223</v>
      </c>
      <c r="DP27" s="200">
        <v>156</v>
      </c>
      <c r="DQ27" s="200">
        <f t="shared" si="9"/>
        <v>616</v>
      </c>
      <c r="DR27" s="200">
        <f t="shared" si="10"/>
        <v>616</v>
      </c>
      <c r="DS27" s="193" t="s">
        <v>6043</v>
      </c>
      <c r="DT27" s="192" t="s">
        <v>6243</v>
      </c>
      <c r="DU27" s="193">
        <v>1</v>
      </c>
      <c r="DV27" s="193" t="s">
        <v>8</v>
      </c>
      <c r="DW27" s="193" t="s">
        <v>8</v>
      </c>
      <c r="DX27" s="193" t="s">
        <v>8</v>
      </c>
      <c r="DY27" s="193" t="s">
        <v>8</v>
      </c>
      <c r="DZ27" s="193" t="s">
        <v>8</v>
      </c>
      <c r="EA27" s="193" t="s">
        <v>8</v>
      </c>
      <c r="EB27" s="193" t="s">
        <v>207</v>
      </c>
      <c r="EC27" s="193" t="s">
        <v>6273</v>
      </c>
      <c r="ED27" s="193" t="s">
        <v>6293</v>
      </c>
      <c r="EE27" s="199">
        <v>6400</v>
      </c>
      <c r="EF27" s="199">
        <v>88308</v>
      </c>
      <c r="EG27" s="199">
        <v>64096</v>
      </c>
      <c r="EH27" s="199">
        <v>0</v>
      </c>
      <c r="EI27" s="199">
        <v>0</v>
      </c>
      <c r="EJ27" s="199">
        <v>617020</v>
      </c>
      <c r="EK27" s="199">
        <v>0</v>
      </c>
      <c r="EL27" s="199">
        <v>0</v>
      </c>
      <c r="EM27" s="199">
        <v>0</v>
      </c>
      <c r="EN27" s="199">
        <v>0</v>
      </c>
      <c r="EO27" s="199">
        <f t="shared" si="11"/>
        <v>775824</v>
      </c>
      <c r="EP27" s="199">
        <v>6400</v>
      </c>
      <c r="EQ27" s="199">
        <v>88308</v>
      </c>
      <c r="ER27" s="199">
        <v>64096</v>
      </c>
      <c r="ES27" s="199">
        <v>0</v>
      </c>
      <c r="ET27" s="199">
        <v>0</v>
      </c>
      <c r="EU27" s="199">
        <v>617020</v>
      </c>
      <c r="EV27" s="199">
        <v>0</v>
      </c>
      <c r="EW27" s="199">
        <v>0</v>
      </c>
      <c r="EX27" s="199">
        <v>0</v>
      </c>
      <c r="EY27" s="199">
        <v>200000</v>
      </c>
      <c r="EZ27" s="199">
        <f t="shared" si="12"/>
        <v>975824</v>
      </c>
      <c r="FA27" s="192" t="s">
        <v>6535</v>
      </c>
      <c r="FB27" s="199">
        <v>5413</v>
      </c>
      <c r="FC27" s="199">
        <v>79271</v>
      </c>
      <c r="FD27" s="199">
        <v>68613</v>
      </c>
      <c r="FE27" s="199">
        <v>0</v>
      </c>
      <c r="FF27" s="199">
        <v>0</v>
      </c>
      <c r="FG27" s="199">
        <v>806504</v>
      </c>
      <c r="FH27" s="199">
        <v>0</v>
      </c>
      <c r="FI27" s="199">
        <v>0</v>
      </c>
      <c r="FJ27" s="199">
        <v>0</v>
      </c>
      <c r="FK27" s="199">
        <v>194236</v>
      </c>
      <c r="FL27" s="199">
        <f t="shared" si="13"/>
        <v>1154037</v>
      </c>
      <c r="FM27" s="192" t="s">
        <v>6700</v>
      </c>
      <c r="FN27" s="199">
        <v>5413</v>
      </c>
      <c r="FO27" s="199">
        <v>79271</v>
      </c>
      <c r="FP27" s="199">
        <v>68613</v>
      </c>
      <c r="FQ27" s="199">
        <v>0</v>
      </c>
      <c r="FR27" s="199">
        <v>0</v>
      </c>
      <c r="FS27" s="199">
        <v>612269</v>
      </c>
      <c r="FT27" s="199">
        <v>0</v>
      </c>
      <c r="FU27" s="199">
        <v>0</v>
      </c>
      <c r="FV27" s="199">
        <v>0</v>
      </c>
      <c r="FW27" s="199">
        <v>194236</v>
      </c>
      <c r="FX27" s="199">
        <f t="shared" si="14"/>
        <v>959802</v>
      </c>
      <c r="FY27" s="192" t="s">
        <v>6897</v>
      </c>
      <c r="FZ27" s="200">
        <f t="shared" si="15"/>
        <v>256135</v>
      </c>
      <c r="GA27" s="193" t="str">
        <f t="shared" si="33"/>
        <v>BIP &gt; SIGFE</v>
      </c>
      <c r="GB27" s="199">
        <v>5414</v>
      </c>
      <c r="GC27" s="199">
        <v>79270</v>
      </c>
      <c r="GD27" s="199">
        <v>6714</v>
      </c>
      <c r="GE27" s="199">
        <v>0</v>
      </c>
      <c r="GF27" s="199">
        <v>0</v>
      </c>
      <c r="GG27" s="199">
        <v>612269</v>
      </c>
      <c r="GH27" s="199">
        <v>0</v>
      </c>
      <c r="GI27" s="199">
        <v>0</v>
      </c>
      <c r="GJ27" s="199">
        <v>0</v>
      </c>
      <c r="GK27" s="199">
        <v>0</v>
      </c>
      <c r="GL27" s="199">
        <f t="shared" si="16"/>
        <v>703667</v>
      </c>
      <c r="GM27" s="199">
        <v>6479</v>
      </c>
      <c r="GN27" s="199">
        <v>92482</v>
      </c>
      <c r="GO27" s="199">
        <v>7853</v>
      </c>
      <c r="GP27" s="199">
        <v>0</v>
      </c>
      <c r="GQ27" s="199">
        <v>0</v>
      </c>
      <c r="GR27" s="199">
        <v>742322</v>
      </c>
      <c r="GS27" s="199">
        <v>0</v>
      </c>
      <c r="GT27" s="199">
        <v>0</v>
      </c>
      <c r="GU27" s="199">
        <v>0</v>
      </c>
      <c r="GV27" s="199">
        <v>0</v>
      </c>
      <c r="GW27" s="199">
        <f t="shared" si="17"/>
        <v>849136</v>
      </c>
      <c r="GX27" s="199" t="s">
        <v>7083</v>
      </c>
      <c r="GY27" s="199">
        <v>8469</v>
      </c>
      <c r="GZ27" s="199">
        <v>116857</v>
      </c>
      <c r="HA27" s="199">
        <v>84817</v>
      </c>
      <c r="HB27" s="199">
        <v>0</v>
      </c>
      <c r="HC27" s="199">
        <v>0</v>
      </c>
      <c r="HD27" s="199">
        <v>816493</v>
      </c>
      <c r="HE27" s="199">
        <v>0</v>
      </c>
      <c r="HF27" s="199">
        <v>0</v>
      </c>
      <c r="HG27" s="199">
        <v>0</v>
      </c>
      <c r="HH27" s="199">
        <v>264657</v>
      </c>
      <c r="HI27" s="199">
        <f t="shared" si="18"/>
        <v>1291293</v>
      </c>
      <c r="HJ27" s="199">
        <v>0</v>
      </c>
      <c r="HK27" s="199">
        <v>6478</v>
      </c>
      <c r="HL27" s="199">
        <v>92484</v>
      </c>
      <c r="HM27" s="199">
        <v>69754</v>
      </c>
      <c r="HN27" s="199">
        <v>0</v>
      </c>
      <c r="HO27" s="199">
        <v>0</v>
      </c>
      <c r="HP27" s="199">
        <v>992107</v>
      </c>
      <c r="HQ27" s="199">
        <v>0</v>
      </c>
      <c r="HR27" s="199">
        <v>0</v>
      </c>
      <c r="HS27" s="199">
        <v>0</v>
      </c>
      <c r="HT27" s="199">
        <v>0</v>
      </c>
      <c r="HU27" s="199">
        <f t="shared" si="19"/>
        <v>1160823</v>
      </c>
      <c r="HV27" s="199">
        <v>6478</v>
      </c>
      <c r="HW27" s="199">
        <v>92485</v>
      </c>
      <c r="HX27" s="199">
        <v>69752</v>
      </c>
      <c r="HY27" s="199">
        <v>0</v>
      </c>
      <c r="HZ27" s="199">
        <v>0</v>
      </c>
      <c r="IA27" s="199">
        <v>977815</v>
      </c>
      <c r="IB27" s="199">
        <v>0</v>
      </c>
      <c r="IC27" s="199">
        <v>0</v>
      </c>
      <c r="ID27" s="199">
        <v>0</v>
      </c>
      <c r="IE27" s="199">
        <v>0</v>
      </c>
      <c r="IF27" s="199">
        <f t="shared" si="20"/>
        <v>1146530</v>
      </c>
      <c r="IG27" s="197">
        <f t="shared" si="21"/>
        <v>-10.103826164937002</v>
      </c>
      <c r="IH27" s="197">
        <f t="shared" si="22"/>
        <v>-11.210701211886075</v>
      </c>
      <c r="II27" s="197">
        <f t="shared" si="23"/>
        <v>19.757915867006815</v>
      </c>
      <c r="IJ27" s="197">
        <f t="shared" si="24"/>
        <v>-1.2312815993480442</v>
      </c>
      <c r="IK27" s="202"/>
      <c r="IL27" s="200">
        <f t="shared" si="25"/>
        <v>1255.7831325301204</v>
      </c>
      <c r="IM27" s="200">
        <f t="shared" si="26"/>
        <v>1070.9912376779846</v>
      </c>
      <c r="IN27" s="192" t="s">
        <v>7251</v>
      </c>
      <c r="IO27" s="192" t="str">
        <f t="shared" si="27"/>
        <v>Variación entre el -10% al -20%</v>
      </c>
      <c r="IP27" s="192" t="str">
        <f t="shared" si="27"/>
        <v>Variación del 10% al 20%</v>
      </c>
      <c r="IQ27" s="193" t="str">
        <f t="shared" si="28"/>
        <v>Mediano</v>
      </c>
      <c r="IR27" s="193" t="str">
        <f t="shared" si="29"/>
        <v>Grande</v>
      </c>
      <c r="IS27" s="192" t="s">
        <v>7486</v>
      </c>
      <c r="IT27" s="192" t="s">
        <v>2013</v>
      </c>
      <c r="IU27" s="192" t="s">
        <v>534</v>
      </c>
      <c r="IV27" s="192" t="s">
        <v>8</v>
      </c>
      <c r="IW27" s="192" t="s">
        <v>248</v>
      </c>
      <c r="IX27" s="192" t="s">
        <v>249</v>
      </c>
      <c r="IY27" s="193" t="s">
        <v>207</v>
      </c>
      <c r="IZ27" s="199">
        <v>1026636</v>
      </c>
      <c r="JA27" s="199">
        <v>13058</v>
      </c>
      <c r="JB27" s="203">
        <f t="shared" si="34"/>
        <v>1.2719211093318372</v>
      </c>
      <c r="JC27" s="192" t="s">
        <v>7529</v>
      </c>
      <c r="JD27" s="192" t="str">
        <f t="shared" si="37"/>
        <v>Con Modificaciones &lt; 10%</v>
      </c>
      <c r="JE27" s="193" t="s">
        <v>208</v>
      </c>
      <c r="JF27" s="200"/>
      <c r="JG27" s="200"/>
      <c r="JH27" s="200"/>
      <c r="JI27" s="197"/>
      <c r="JJ27" s="192" t="s">
        <v>7674</v>
      </c>
      <c r="JK27" s="192" t="str">
        <f t="shared" si="30"/>
        <v>Sin Reevaluación</v>
      </c>
      <c r="JL27" s="196" t="s">
        <v>1292</v>
      </c>
      <c r="JM27" s="204">
        <v>1.0620000000000001</v>
      </c>
      <c r="JN27" s="204">
        <v>1.1100000000000001</v>
      </c>
      <c r="JO27" s="197">
        <f t="shared" si="35"/>
        <v>4.5197740112994378</v>
      </c>
      <c r="JP27" s="205" t="str">
        <f t="shared" si="36"/>
        <v>Real &gt; Recomendado</v>
      </c>
      <c r="JQ27" s="193" t="s">
        <v>8</v>
      </c>
      <c r="JR27" s="202"/>
      <c r="JS27" s="202"/>
      <c r="JT27" s="202"/>
      <c r="JU27" s="192" t="s">
        <v>7924</v>
      </c>
      <c r="JV27" s="206"/>
      <c r="JW27" s="192" t="s">
        <v>7925</v>
      </c>
      <c r="JX27" s="192" t="s">
        <v>246</v>
      </c>
      <c r="JY27" s="192" t="s">
        <v>982</v>
      </c>
      <c r="JZ27" s="192" t="s">
        <v>248</v>
      </c>
      <c r="KA27" s="192" t="s">
        <v>249</v>
      </c>
    </row>
    <row r="28" spans="1:287" ht="15" customHeight="1" x14ac:dyDescent="0.25">
      <c r="A28" s="192" t="s">
        <v>1410</v>
      </c>
      <c r="B28" s="192" t="s">
        <v>1411</v>
      </c>
      <c r="C28" s="193">
        <v>9</v>
      </c>
      <c r="D28" s="192" t="s">
        <v>450</v>
      </c>
      <c r="E28" s="192" t="s">
        <v>110</v>
      </c>
      <c r="F28" s="192" t="s">
        <v>128</v>
      </c>
      <c r="G28" s="192" t="s">
        <v>495</v>
      </c>
      <c r="H28" s="192" t="s">
        <v>154</v>
      </c>
      <c r="I28" s="192" t="s">
        <v>1374</v>
      </c>
      <c r="J28" s="192" t="s">
        <v>1956</v>
      </c>
      <c r="K28" s="192" t="s">
        <v>468</v>
      </c>
      <c r="L28" s="192" t="s">
        <v>102</v>
      </c>
      <c r="M28" s="192" t="s">
        <v>2007</v>
      </c>
      <c r="N28" s="192" t="s">
        <v>525</v>
      </c>
      <c r="O28" s="192" t="s">
        <v>525</v>
      </c>
      <c r="P28" s="192" t="s">
        <v>103</v>
      </c>
      <c r="Q28" s="192" t="s">
        <v>120</v>
      </c>
      <c r="R28" s="192" t="s">
        <v>116</v>
      </c>
      <c r="S28" s="192" t="s">
        <v>2089</v>
      </c>
      <c r="T28" s="192" t="s">
        <v>2090</v>
      </c>
      <c r="U28" s="194">
        <v>11739</v>
      </c>
      <c r="V28" s="192" t="s">
        <v>534</v>
      </c>
      <c r="W28" s="192" t="s">
        <v>534</v>
      </c>
      <c r="X28" s="192" t="s">
        <v>534</v>
      </c>
      <c r="Y28" s="195"/>
      <c r="Z28" s="195"/>
      <c r="AA28" s="196"/>
      <c r="AB28" s="197"/>
      <c r="AC28" s="195">
        <v>1</v>
      </c>
      <c r="AD28" s="195">
        <v>1</v>
      </c>
      <c r="AE28" s="196" t="s">
        <v>2587</v>
      </c>
      <c r="AF28" s="197">
        <f t="shared" si="44"/>
        <v>0</v>
      </c>
      <c r="AG28" s="195"/>
      <c r="AH28" s="195"/>
      <c r="AI28" s="196" t="s">
        <v>8</v>
      </c>
      <c r="AJ28" s="197"/>
      <c r="AK28" s="195"/>
      <c r="AL28" s="195"/>
      <c r="AM28" s="196"/>
      <c r="AN28" s="197"/>
      <c r="AO28" s="195"/>
      <c r="AP28" s="195"/>
      <c r="AQ28" s="196"/>
      <c r="AR28" s="197"/>
      <c r="AS28" s="195">
        <v>8</v>
      </c>
      <c r="AT28" s="195">
        <v>15</v>
      </c>
      <c r="AU28" s="196" t="s">
        <v>3108</v>
      </c>
      <c r="AV28" s="197">
        <f t="shared" si="0"/>
        <v>87.5</v>
      </c>
      <c r="AW28" s="197" t="str">
        <f t="shared" si="1"/>
        <v>Variación del 50% al 100%</v>
      </c>
      <c r="AX28" s="198">
        <v>2</v>
      </c>
      <c r="AY28" s="198">
        <v>150</v>
      </c>
      <c r="AZ28" s="195"/>
      <c r="BA28" s="195"/>
      <c r="BB28" s="196"/>
      <c r="BC28" s="197"/>
      <c r="BD28" s="195"/>
      <c r="BE28" s="195"/>
      <c r="BF28" s="196"/>
      <c r="BG28" s="197"/>
      <c r="BH28" s="195"/>
      <c r="BI28" s="195"/>
      <c r="BJ28" s="196"/>
      <c r="BK28" s="197"/>
      <c r="BL28" s="195">
        <v>8</v>
      </c>
      <c r="BM28" s="195">
        <v>8</v>
      </c>
      <c r="BN28" s="195">
        <v>15</v>
      </c>
      <c r="BO28" s="195">
        <v>32</v>
      </c>
      <c r="BP28" s="195">
        <v>17</v>
      </c>
      <c r="BQ28" s="196" t="s">
        <v>2587</v>
      </c>
      <c r="BR28" s="197">
        <f t="shared" si="2"/>
        <v>87.5</v>
      </c>
      <c r="BS28" s="197">
        <f t="shared" si="2"/>
        <v>300</v>
      </c>
      <c r="BT28" s="192" t="s">
        <v>3588</v>
      </c>
      <c r="BU28" s="192" t="str">
        <f t="shared" si="3"/>
        <v>Variación &gt; al 100%</v>
      </c>
      <c r="BV28" s="193" t="str">
        <f t="shared" si="4"/>
        <v>Tres años</v>
      </c>
      <c r="BW28" s="192" t="s">
        <v>3825</v>
      </c>
      <c r="BX28" s="199">
        <v>1065883</v>
      </c>
      <c r="BY28" s="199">
        <v>0</v>
      </c>
      <c r="BZ28" s="199">
        <f t="shared" si="5"/>
        <v>1065883</v>
      </c>
      <c r="CA28" s="199">
        <v>1058156</v>
      </c>
      <c r="CB28" s="200">
        <f t="shared" si="6"/>
        <v>7727</v>
      </c>
      <c r="CC28" s="192" t="s">
        <v>2587</v>
      </c>
      <c r="CD28" s="192" t="str">
        <f t="shared" si="7"/>
        <v>BIP &gt; SIGFE</v>
      </c>
      <c r="CE28" s="196" t="s">
        <v>678</v>
      </c>
      <c r="CF28" s="195">
        <v>1078</v>
      </c>
      <c r="CG28" s="195">
        <v>1078</v>
      </c>
      <c r="CH28" s="195">
        <f t="shared" si="8"/>
        <v>100</v>
      </c>
      <c r="CI28" s="196" t="s">
        <v>2587</v>
      </c>
      <c r="CJ28" s="196" t="s">
        <v>4161</v>
      </c>
      <c r="CK28" s="200" t="str">
        <f t="shared" si="31"/>
        <v>Real = Recomendada</v>
      </c>
      <c r="CL28" s="192" t="s">
        <v>2587</v>
      </c>
      <c r="CM28" s="192" t="s">
        <v>589</v>
      </c>
      <c r="CN28" s="192" t="s">
        <v>2587</v>
      </c>
      <c r="CO28" s="192" t="s">
        <v>4631</v>
      </c>
      <c r="CP28" s="193" t="s">
        <v>207</v>
      </c>
      <c r="CQ28" s="192" t="s">
        <v>589</v>
      </c>
      <c r="CR28" s="192" t="s">
        <v>2587</v>
      </c>
      <c r="CS28" s="192" t="s">
        <v>8</v>
      </c>
      <c r="CT28" s="192" t="str">
        <f t="shared" si="32"/>
        <v>En Operación</v>
      </c>
      <c r="CU28" s="192" t="s">
        <v>5413</v>
      </c>
      <c r="CV28" s="192" t="s">
        <v>958</v>
      </c>
      <c r="CW28" s="192" t="s">
        <v>959</v>
      </c>
      <c r="CX28" s="192" t="s">
        <v>534</v>
      </c>
      <c r="CY28" s="192" t="s">
        <v>8</v>
      </c>
      <c r="CZ28" s="192" t="s">
        <v>5576</v>
      </c>
      <c r="DA28" s="192" t="s">
        <v>249</v>
      </c>
      <c r="DB28" s="193" t="s">
        <v>1162</v>
      </c>
      <c r="DC28" s="193" t="s">
        <v>5777</v>
      </c>
      <c r="DD28" s="200">
        <v>1134</v>
      </c>
      <c r="DE28" s="193" t="s">
        <v>1164</v>
      </c>
      <c r="DF28" s="200">
        <v>45</v>
      </c>
      <c r="DG28" s="193" t="s">
        <v>440</v>
      </c>
      <c r="DH28" s="200">
        <v>0</v>
      </c>
      <c r="DI28" s="193" t="s">
        <v>3825</v>
      </c>
      <c r="DJ28" s="200">
        <v>347</v>
      </c>
      <c r="DK28" s="193" t="s">
        <v>3825</v>
      </c>
      <c r="DL28" s="200">
        <f>+DK28-DE28</f>
        <v>347</v>
      </c>
      <c r="DM28" s="193" t="s">
        <v>3825</v>
      </c>
      <c r="DN28" s="200">
        <v>0</v>
      </c>
      <c r="DO28" s="193" t="s">
        <v>591</v>
      </c>
      <c r="DP28" s="200">
        <v>70</v>
      </c>
      <c r="DQ28" s="200">
        <f t="shared" si="9"/>
        <v>1596</v>
      </c>
      <c r="DR28" s="200">
        <f t="shared" si="10"/>
        <v>462</v>
      </c>
      <c r="DS28" s="193" t="s">
        <v>6044</v>
      </c>
      <c r="DT28" s="192" t="s">
        <v>6243</v>
      </c>
      <c r="DU28" s="193">
        <v>2</v>
      </c>
      <c r="DV28" s="193" t="s">
        <v>8</v>
      </c>
      <c r="DW28" s="193" t="s">
        <v>8</v>
      </c>
      <c r="DX28" s="193" t="s">
        <v>8</v>
      </c>
      <c r="DY28" s="193" t="s">
        <v>8</v>
      </c>
      <c r="DZ28" s="193" t="s">
        <v>8</v>
      </c>
      <c r="EA28" s="193" t="s">
        <v>8</v>
      </c>
      <c r="EB28" s="193" t="s">
        <v>207</v>
      </c>
      <c r="EC28" s="193" t="s">
        <v>6273</v>
      </c>
      <c r="ED28" s="193" t="s">
        <v>6294</v>
      </c>
      <c r="EE28" s="199">
        <v>0</v>
      </c>
      <c r="EF28" s="199">
        <v>3437</v>
      </c>
      <c r="EG28" s="199">
        <v>0</v>
      </c>
      <c r="EH28" s="199">
        <v>0</v>
      </c>
      <c r="EI28" s="199">
        <v>0</v>
      </c>
      <c r="EJ28" s="199">
        <v>821408</v>
      </c>
      <c r="EK28" s="199">
        <v>0</v>
      </c>
      <c r="EL28" s="199">
        <v>0</v>
      </c>
      <c r="EM28" s="199">
        <v>0</v>
      </c>
      <c r="EN28" s="199">
        <v>0</v>
      </c>
      <c r="EO28" s="199">
        <f t="shared" si="11"/>
        <v>824845</v>
      </c>
      <c r="EP28" s="199">
        <v>0</v>
      </c>
      <c r="EQ28" s="199">
        <v>8018</v>
      </c>
      <c r="ER28" s="199">
        <v>0</v>
      </c>
      <c r="ES28" s="199">
        <v>0</v>
      </c>
      <c r="ET28" s="199">
        <v>0</v>
      </c>
      <c r="EU28" s="199">
        <v>929649</v>
      </c>
      <c r="EV28" s="199">
        <v>0</v>
      </c>
      <c r="EW28" s="199">
        <v>0</v>
      </c>
      <c r="EX28" s="199">
        <v>0</v>
      </c>
      <c r="EY28" s="199">
        <v>0</v>
      </c>
      <c r="EZ28" s="199">
        <f t="shared" si="12"/>
        <v>937667</v>
      </c>
      <c r="FA28" s="192" t="s">
        <v>196</v>
      </c>
      <c r="FB28" s="199">
        <v>0</v>
      </c>
      <c r="FC28" s="199">
        <v>7726</v>
      </c>
      <c r="FD28" s="199">
        <v>0</v>
      </c>
      <c r="FE28" s="199">
        <v>0</v>
      </c>
      <c r="FF28" s="199">
        <v>0</v>
      </c>
      <c r="FG28" s="199">
        <v>1058157</v>
      </c>
      <c r="FH28" s="199">
        <v>0</v>
      </c>
      <c r="FI28" s="199">
        <v>0</v>
      </c>
      <c r="FJ28" s="199">
        <v>0</v>
      </c>
      <c r="FK28" s="199">
        <v>0</v>
      </c>
      <c r="FL28" s="199">
        <f t="shared" si="13"/>
        <v>1065883</v>
      </c>
      <c r="FM28" s="192" t="s">
        <v>6701</v>
      </c>
      <c r="FN28" s="199">
        <v>0</v>
      </c>
      <c r="FO28" s="199">
        <v>7726</v>
      </c>
      <c r="FP28" s="199">
        <v>0</v>
      </c>
      <c r="FQ28" s="199">
        <v>0</v>
      </c>
      <c r="FR28" s="199">
        <v>0</v>
      </c>
      <c r="FS28" s="199">
        <v>1058156</v>
      </c>
      <c r="FT28" s="199">
        <v>0</v>
      </c>
      <c r="FU28" s="199">
        <v>0</v>
      </c>
      <c r="FV28" s="199">
        <v>0</v>
      </c>
      <c r="FW28" s="199">
        <v>0</v>
      </c>
      <c r="FX28" s="199">
        <f t="shared" si="14"/>
        <v>1065882</v>
      </c>
      <c r="FY28" s="192" t="s">
        <v>6898</v>
      </c>
      <c r="FZ28" s="200">
        <f t="shared" si="15"/>
        <v>7726</v>
      </c>
      <c r="GA28" s="193" t="str">
        <f t="shared" si="33"/>
        <v>BIP &gt; SIGFE</v>
      </c>
      <c r="GB28" s="199">
        <v>0</v>
      </c>
      <c r="GC28" s="199">
        <v>0</v>
      </c>
      <c r="GD28" s="199">
        <v>0</v>
      </c>
      <c r="GE28" s="199">
        <v>0</v>
      </c>
      <c r="GF28" s="199">
        <v>0</v>
      </c>
      <c r="GG28" s="199">
        <v>1058156</v>
      </c>
      <c r="GH28" s="199">
        <v>0</v>
      </c>
      <c r="GI28" s="199">
        <v>0</v>
      </c>
      <c r="GJ28" s="199">
        <v>0</v>
      </c>
      <c r="GK28" s="199">
        <v>0</v>
      </c>
      <c r="GL28" s="199">
        <f t="shared" si="16"/>
        <v>1058156</v>
      </c>
      <c r="GM28" s="199">
        <v>0</v>
      </c>
      <c r="GN28" s="199">
        <v>0</v>
      </c>
      <c r="GO28" s="199">
        <v>0</v>
      </c>
      <c r="GP28" s="199">
        <v>0</v>
      </c>
      <c r="GQ28" s="199">
        <v>0</v>
      </c>
      <c r="GR28" s="199">
        <v>1110033</v>
      </c>
      <c r="GS28" s="199">
        <v>0</v>
      </c>
      <c r="GT28" s="199">
        <v>0</v>
      </c>
      <c r="GU28" s="199">
        <v>0</v>
      </c>
      <c r="GV28" s="199">
        <v>0</v>
      </c>
      <c r="GW28" s="199">
        <f t="shared" si="17"/>
        <v>1110033</v>
      </c>
      <c r="GX28" s="199" t="s">
        <v>7084</v>
      </c>
      <c r="GY28" s="199">
        <v>0</v>
      </c>
      <c r="GZ28" s="199">
        <v>9437</v>
      </c>
      <c r="HA28" s="199">
        <v>0</v>
      </c>
      <c r="HB28" s="199">
        <v>0</v>
      </c>
      <c r="HC28" s="199">
        <v>0</v>
      </c>
      <c r="HD28" s="199">
        <v>1094174</v>
      </c>
      <c r="HE28" s="199">
        <v>0</v>
      </c>
      <c r="HF28" s="199">
        <v>0</v>
      </c>
      <c r="HG28" s="199">
        <v>0</v>
      </c>
      <c r="HH28" s="199">
        <v>0</v>
      </c>
      <c r="HI28" s="199">
        <f t="shared" si="18"/>
        <v>1103611</v>
      </c>
      <c r="HJ28" s="199">
        <v>1244344</v>
      </c>
      <c r="HK28" s="199">
        <v>0</v>
      </c>
      <c r="HL28" s="199">
        <v>7726</v>
      </c>
      <c r="HM28" s="199">
        <v>0</v>
      </c>
      <c r="HN28" s="199">
        <v>0</v>
      </c>
      <c r="HO28" s="199">
        <v>0</v>
      </c>
      <c r="HP28" s="199">
        <v>1140470</v>
      </c>
      <c r="HQ28" s="199">
        <v>0</v>
      </c>
      <c r="HR28" s="199">
        <v>0</v>
      </c>
      <c r="HS28" s="199">
        <v>0</v>
      </c>
      <c r="HT28" s="199">
        <v>0</v>
      </c>
      <c r="HU28" s="199">
        <f t="shared" si="19"/>
        <v>1148196</v>
      </c>
      <c r="HV28" s="199">
        <v>0</v>
      </c>
      <c r="HW28" s="199">
        <v>7726</v>
      </c>
      <c r="HX28" s="199">
        <v>0</v>
      </c>
      <c r="HY28" s="199">
        <v>0</v>
      </c>
      <c r="HZ28" s="199">
        <v>0</v>
      </c>
      <c r="IA28" s="199">
        <v>1110034</v>
      </c>
      <c r="IB28" s="199">
        <v>0</v>
      </c>
      <c r="IC28" s="199">
        <v>0</v>
      </c>
      <c r="ID28" s="199">
        <v>0</v>
      </c>
      <c r="IE28" s="199">
        <v>0</v>
      </c>
      <c r="IF28" s="199">
        <f t="shared" si="20"/>
        <v>1117760</v>
      </c>
      <c r="IG28" s="197">
        <f t="shared" si="21"/>
        <v>4.0399198630676869</v>
      </c>
      <c r="IH28" s="197">
        <f t="shared" si="22"/>
        <v>1.2820640606155509</v>
      </c>
      <c r="II28" s="197">
        <f t="shared" si="23"/>
        <v>1.449495235675502</v>
      </c>
      <c r="IJ28" s="197">
        <f t="shared" si="24"/>
        <v>-2.6507669422293767</v>
      </c>
      <c r="IK28" s="202">
        <f>((IF28/HJ28)-1)*100</f>
        <v>-10.172749657650936</v>
      </c>
      <c r="IL28" s="200">
        <f t="shared" si="25"/>
        <v>1036.8831168831168</v>
      </c>
      <c r="IM28" s="200">
        <f t="shared" si="26"/>
        <v>1029.7161410018552</v>
      </c>
      <c r="IN28" s="192" t="s">
        <v>7252</v>
      </c>
      <c r="IO28" s="192" t="str">
        <f t="shared" si="27"/>
        <v>Variación de 0 a +-10%</v>
      </c>
      <c r="IP28" s="192" t="str">
        <f t="shared" si="27"/>
        <v>Variación de 0 a +-10%</v>
      </c>
      <c r="IQ28" s="193" t="str">
        <f t="shared" si="28"/>
        <v>Grande</v>
      </c>
      <c r="IR28" s="193" t="str">
        <f t="shared" si="29"/>
        <v>Grande</v>
      </c>
      <c r="IS28" s="192" t="s">
        <v>1271</v>
      </c>
      <c r="IT28" s="192" t="s">
        <v>2007</v>
      </c>
      <c r="IU28" s="192" t="s">
        <v>534</v>
      </c>
      <c r="IV28" s="192" t="s">
        <v>8</v>
      </c>
      <c r="IW28" s="192" t="s">
        <v>5576</v>
      </c>
      <c r="IX28" s="192" t="s">
        <v>249</v>
      </c>
      <c r="IY28" s="193" t="s">
        <v>207</v>
      </c>
      <c r="IZ28" s="199">
        <v>1091504</v>
      </c>
      <c r="JA28" s="199">
        <v>66327</v>
      </c>
      <c r="JB28" s="203">
        <f t="shared" si="34"/>
        <v>6.0766611940954869</v>
      </c>
      <c r="JC28" s="192" t="s">
        <v>7530</v>
      </c>
      <c r="JD28" s="192" t="str">
        <f t="shared" si="37"/>
        <v>Con Modificaciones &lt; 10%</v>
      </c>
      <c r="JE28" s="193" t="s">
        <v>207</v>
      </c>
      <c r="JF28" s="200">
        <v>1</v>
      </c>
      <c r="JG28" s="200">
        <v>1103611</v>
      </c>
      <c r="JH28" s="200">
        <v>1244344</v>
      </c>
      <c r="JI28" s="197">
        <f>((JH28/JG28)-1)*100</f>
        <v>12.75204759648101</v>
      </c>
      <c r="JJ28" s="192" t="s">
        <v>7675</v>
      </c>
      <c r="JK28" s="192" t="str">
        <f t="shared" si="30"/>
        <v>Con Reevaluación</v>
      </c>
      <c r="JL28" s="196" t="s">
        <v>1292</v>
      </c>
      <c r="JM28" s="204">
        <v>5</v>
      </c>
      <c r="JN28" s="204">
        <v>5</v>
      </c>
      <c r="JO28" s="197">
        <f t="shared" si="35"/>
        <v>0</v>
      </c>
      <c r="JP28" s="205" t="str">
        <f t="shared" si="36"/>
        <v>Real = Recomendado</v>
      </c>
      <c r="JQ28" s="193" t="s">
        <v>1286</v>
      </c>
      <c r="JR28" s="202">
        <v>722536</v>
      </c>
      <c r="JS28" s="202">
        <v>722536</v>
      </c>
      <c r="JT28" s="202">
        <f t="shared" si="38"/>
        <v>0</v>
      </c>
      <c r="JU28" s="192" t="s">
        <v>7926</v>
      </c>
      <c r="JV28" s="192" t="str">
        <f t="shared" ref="JV28:JV30" si="46">IF(JT28="","Sin Datos",IF(JT28=0,"Real = Recomendado",IF(JT28&gt;0,"Real &gt; Recomendado",IF(JT28&lt;0,"Real &lt; Recomendado","error"))))</f>
        <v>Real = Recomendado</v>
      </c>
      <c r="JW28" s="192" t="s">
        <v>7927</v>
      </c>
      <c r="JX28" s="192" t="s">
        <v>1316</v>
      </c>
      <c r="JY28" s="192" t="s">
        <v>961</v>
      </c>
      <c r="JZ28" s="192" t="s">
        <v>5576</v>
      </c>
      <c r="KA28" s="192" t="s">
        <v>249</v>
      </c>
    </row>
    <row r="29" spans="1:287" ht="15" customHeight="1" x14ac:dyDescent="0.25">
      <c r="A29" s="192" t="s">
        <v>1412</v>
      </c>
      <c r="B29" s="192" t="s">
        <v>1413</v>
      </c>
      <c r="C29" s="193">
        <v>9</v>
      </c>
      <c r="D29" s="192" t="s">
        <v>450</v>
      </c>
      <c r="E29" s="192" t="s">
        <v>110</v>
      </c>
      <c r="F29" s="192" t="s">
        <v>496</v>
      </c>
      <c r="G29" s="192" t="s">
        <v>495</v>
      </c>
      <c r="H29" s="192" t="s">
        <v>107</v>
      </c>
      <c r="I29" s="192" t="s">
        <v>149</v>
      </c>
      <c r="J29" s="192" t="s">
        <v>1957</v>
      </c>
      <c r="K29" s="192" t="s">
        <v>468</v>
      </c>
      <c r="L29" s="192" t="s">
        <v>102</v>
      </c>
      <c r="M29" s="192" t="s">
        <v>2007</v>
      </c>
      <c r="N29" s="192" t="s">
        <v>525</v>
      </c>
      <c r="O29" s="192" t="s">
        <v>525</v>
      </c>
      <c r="P29" s="192" t="s">
        <v>103</v>
      </c>
      <c r="Q29" s="192" t="s">
        <v>109</v>
      </c>
      <c r="R29" s="192" t="s">
        <v>116</v>
      </c>
      <c r="S29" s="192" t="s">
        <v>2091</v>
      </c>
      <c r="T29" s="192" t="s">
        <v>2092</v>
      </c>
      <c r="U29" s="194">
        <v>0</v>
      </c>
      <c r="V29" s="192" t="s">
        <v>534</v>
      </c>
      <c r="W29" s="192" t="s">
        <v>534</v>
      </c>
      <c r="X29" s="192" t="s">
        <v>534</v>
      </c>
      <c r="Y29" s="195"/>
      <c r="Z29" s="195"/>
      <c r="AA29" s="196"/>
      <c r="AB29" s="197"/>
      <c r="AC29" s="195"/>
      <c r="AD29" s="195"/>
      <c r="AE29" s="196"/>
      <c r="AF29" s="197"/>
      <c r="AG29" s="195"/>
      <c r="AH29" s="195"/>
      <c r="AI29" s="196" t="s">
        <v>8</v>
      </c>
      <c r="AJ29" s="197"/>
      <c r="AK29" s="195"/>
      <c r="AL29" s="195"/>
      <c r="AM29" s="196"/>
      <c r="AN29" s="197"/>
      <c r="AO29" s="195">
        <v>9</v>
      </c>
      <c r="AP29" s="195">
        <v>51</v>
      </c>
      <c r="AQ29" s="196" t="s">
        <v>2947</v>
      </c>
      <c r="AR29" s="197">
        <f t="shared" ref="AR29:AR41" si="47">((AP29/AO29)-1)*100</f>
        <v>466.66666666666669</v>
      </c>
      <c r="AS29" s="195">
        <v>9</v>
      </c>
      <c r="AT29" s="195">
        <v>26</v>
      </c>
      <c r="AU29" s="196" t="s">
        <v>3109</v>
      </c>
      <c r="AV29" s="197">
        <f t="shared" si="0"/>
        <v>188.88888888888889</v>
      </c>
      <c r="AW29" s="197" t="str">
        <f t="shared" si="1"/>
        <v>Variación &gt; al 100%</v>
      </c>
      <c r="AX29" s="198">
        <v>1</v>
      </c>
      <c r="AY29" s="198">
        <v>267</v>
      </c>
      <c r="AZ29" s="195"/>
      <c r="BA29" s="195"/>
      <c r="BB29" s="196"/>
      <c r="BC29" s="197"/>
      <c r="BD29" s="195"/>
      <c r="BE29" s="195"/>
      <c r="BF29" s="196"/>
      <c r="BG29" s="197"/>
      <c r="BH29" s="195"/>
      <c r="BI29" s="195"/>
      <c r="BJ29" s="196"/>
      <c r="BK29" s="197"/>
      <c r="BL29" s="195">
        <v>9</v>
      </c>
      <c r="BM29" s="195">
        <v>9</v>
      </c>
      <c r="BN29" s="195">
        <v>51</v>
      </c>
      <c r="BO29" s="195">
        <v>51</v>
      </c>
      <c r="BP29" s="195">
        <v>0</v>
      </c>
      <c r="BQ29" s="196" t="s">
        <v>3379</v>
      </c>
      <c r="BR29" s="197">
        <f t="shared" si="2"/>
        <v>466.66666666666669</v>
      </c>
      <c r="BS29" s="197">
        <f t="shared" si="2"/>
        <v>466.66666666666669</v>
      </c>
      <c r="BT29" s="192" t="s">
        <v>3589</v>
      </c>
      <c r="BU29" s="192" t="str">
        <f t="shared" si="3"/>
        <v>Variación &gt; al 100%</v>
      </c>
      <c r="BV29" s="193" t="str">
        <f t="shared" si="4"/>
        <v>Mayor a 3 años</v>
      </c>
      <c r="BW29" s="192" t="s">
        <v>1033</v>
      </c>
      <c r="BX29" s="199">
        <v>721504</v>
      </c>
      <c r="BY29" s="199">
        <v>4023</v>
      </c>
      <c r="BZ29" s="199">
        <f t="shared" si="5"/>
        <v>725527</v>
      </c>
      <c r="CA29" s="199">
        <v>675024</v>
      </c>
      <c r="CB29" s="200">
        <f t="shared" si="6"/>
        <v>50503</v>
      </c>
      <c r="CC29" s="192" t="s">
        <v>3915</v>
      </c>
      <c r="CD29" s="192" t="str">
        <f t="shared" si="7"/>
        <v>BIP &gt; SIGFE</v>
      </c>
      <c r="CE29" s="196" t="s">
        <v>680</v>
      </c>
      <c r="CF29" s="195">
        <v>6</v>
      </c>
      <c r="CG29" s="195">
        <v>6</v>
      </c>
      <c r="CH29" s="195">
        <f t="shared" si="8"/>
        <v>100</v>
      </c>
      <c r="CI29" s="196" t="s">
        <v>4162</v>
      </c>
      <c r="CJ29" s="196" t="s">
        <v>4162</v>
      </c>
      <c r="CK29" s="200" t="str">
        <f t="shared" si="31"/>
        <v>Real = Recomendada</v>
      </c>
      <c r="CL29" s="192" t="s">
        <v>4632</v>
      </c>
      <c r="CM29" s="192" t="s">
        <v>4633</v>
      </c>
      <c r="CN29" s="192" t="s">
        <v>4634</v>
      </c>
      <c r="CO29" s="192" t="s">
        <v>4633</v>
      </c>
      <c r="CP29" s="193" t="s">
        <v>207</v>
      </c>
      <c r="CQ29" s="192" t="s">
        <v>848</v>
      </c>
      <c r="CR29" s="192" t="s">
        <v>5195</v>
      </c>
      <c r="CS29" s="192" t="s">
        <v>8</v>
      </c>
      <c r="CT29" s="192" t="str">
        <f t="shared" si="32"/>
        <v>En Operación</v>
      </c>
      <c r="CU29" s="192" t="s">
        <v>5414</v>
      </c>
      <c r="CV29" s="192" t="s">
        <v>435</v>
      </c>
      <c r="CW29" s="192" t="s">
        <v>5595</v>
      </c>
      <c r="CX29" s="192" t="s">
        <v>534</v>
      </c>
      <c r="CY29" s="192" t="s">
        <v>8</v>
      </c>
      <c r="CZ29" s="192" t="s">
        <v>534</v>
      </c>
      <c r="DA29" s="192" t="s">
        <v>8</v>
      </c>
      <c r="DB29" s="193" t="s">
        <v>5778</v>
      </c>
      <c r="DC29" s="193" t="s">
        <v>5778</v>
      </c>
      <c r="DD29" s="200">
        <v>0</v>
      </c>
      <c r="DE29" s="193" t="s">
        <v>1031</v>
      </c>
      <c r="DF29" s="200">
        <v>118</v>
      </c>
      <c r="DG29" s="193" t="s">
        <v>829</v>
      </c>
      <c r="DH29" s="200">
        <v>85</v>
      </c>
      <c r="DI29" s="193" t="s">
        <v>1139</v>
      </c>
      <c r="DJ29" s="200">
        <v>55</v>
      </c>
      <c r="DK29" s="193" t="s">
        <v>1139</v>
      </c>
      <c r="DL29" s="200">
        <f t="shared" ref="DL29:DL41" si="48">+DK29-DG29</f>
        <v>55</v>
      </c>
      <c r="DM29" s="193" t="s">
        <v>1033</v>
      </c>
      <c r="DN29" s="200">
        <v>76</v>
      </c>
      <c r="DO29" s="193" t="s">
        <v>1142</v>
      </c>
      <c r="DP29" s="200">
        <v>51</v>
      </c>
      <c r="DQ29" s="200">
        <f t="shared" si="9"/>
        <v>385</v>
      </c>
      <c r="DR29" s="200">
        <f t="shared" si="10"/>
        <v>385</v>
      </c>
      <c r="DS29" s="193" t="s">
        <v>6045</v>
      </c>
      <c r="DT29" s="192" t="s">
        <v>6244</v>
      </c>
      <c r="DU29" s="193">
        <v>1</v>
      </c>
      <c r="DV29" s="193" t="s">
        <v>8</v>
      </c>
      <c r="DW29" s="193" t="s">
        <v>8</v>
      </c>
      <c r="DX29" s="193" t="s">
        <v>8</v>
      </c>
      <c r="DY29" s="193" t="s">
        <v>8</v>
      </c>
      <c r="DZ29" s="193" t="s">
        <v>208</v>
      </c>
      <c r="EA29" s="193" t="s">
        <v>6269</v>
      </c>
      <c r="EB29" s="193" t="s">
        <v>207</v>
      </c>
      <c r="EC29" s="193" t="s">
        <v>6273</v>
      </c>
      <c r="ED29" s="193" t="s">
        <v>6295</v>
      </c>
      <c r="EE29" s="199">
        <v>0</v>
      </c>
      <c r="EF29" s="199">
        <v>0</v>
      </c>
      <c r="EG29" s="199">
        <v>0</v>
      </c>
      <c r="EH29" s="199">
        <v>0</v>
      </c>
      <c r="EI29" s="199">
        <v>4023</v>
      </c>
      <c r="EJ29" s="199">
        <v>893000</v>
      </c>
      <c r="EK29" s="199">
        <v>0</v>
      </c>
      <c r="EL29" s="199">
        <v>0</v>
      </c>
      <c r="EM29" s="199">
        <v>0</v>
      </c>
      <c r="EN29" s="199">
        <v>0</v>
      </c>
      <c r="EO29" s="199">
        <f t="shared" si="11"/>
        <v>897023</v>
      </c>
      <c r="EP29" s="199">
        <v>0</v>
      </c>
      <c r="EQ29" s="199">
        <v>0</v>
      </c>
      <c r="ER29" s="199">
        <v>0</v>
      </c>
      <c r="ES29" s="199">
        <v>0</v>
      </c>
      <c r="ET29" s="199">
        <v>4023</v>
      </c>
      <c r="EU29" s="199">
        <v>893000</v>
      </c>
      <c r="EV29" s="199">
        <v>0</v>
      </c>
      <c r="EW29" s="199">
        <v>0</v>
      </c>
      <c r="EX29" s="199">
        <v>0</v>
      </c>
      <c r="EY29" s="199">
        <v>0</v>
      </c>
      <c r="EZ29" s="199">
        <f t="shared" si="12"/>
        <v>897023</v>
      </c>
      <c r="FA29" s="192" t="s">
        <v>196</v>
      </c>
      <c r="FB29" s="199">
        <v>0</v>
      </c>
      <c r="FC29" s="199">
        <v>0</v>
      </c>
      <c r="FD29" s="199">
        <v>0</v>
      </c>
      <c r="FE29" s="199">
        <v>0</v>
      </c>
      <c r="FF29" s="199">
        <v>4023</v>
      </c>
      <c r="FG29" s="199">
        <v>721503</v>
      </c>
      <c r="FH29" s="199">
        <v>0</v>
      </c>
      <c r="FI29" s="199">
        <v>0</v>
      </c>
      <c r="FJ29" s="199">
        <v>0</v>
      </c>
      <c r="FK29" s="199">
        <v>0</v>
      </c>
      <c r="FL29" s="199">
        <f t="shared" si="13"/>
        <v>725526</v>
      </c>
      <c r="FM29" s="192" t="s">
        <v>6702</v>
      </c>
      <c r="FN29" s="199">
        <v>0</v>
      </c>
      <c r="FO29" s="199">
        <v>0</v>
      </c>
      <c r="FP29" s="199">
        <v>0</v>
      </c>
      <c r="FQ29" s="199">
        <v>0</v>
      </c>
      <c r="FR29" s="199">
        <v>4023</v>
      </c>
      <c r="FS29" s="199">
        <v>721504</v>
      </c>
      <c r="FT29" s="199">
        <v>0</v>
      </c>
      <c r="FU29" s="199">
        <v>0</v>
      </c>
      <c r="FV29" s="199">
        <v>0</v>
      </c>
      <c r="FW29" s="199">
        <v>0</v>
      </c>
      <c r="FX29" s="199">
        <f t="shared" si="14"/>
        <v>725527</v>
      </c>
      <c r="FY29" s="192" t="s">
        <v>6899</v>
      </c>
      <c r="FZ29" s="200">
        <f t="shared" si="15"/>
        <v>50503</v>
      </c>
      <c r="GA29" s="193" t="str">
        <f t="shared" si="33"/>
        <v>BIP &gt; SIGFE</v>
      </c>
      <c r="GB29" s="199">
        <v>0</v>
      </c>
      <c r="GC29" s="199">
        <v>0</v>
      </c>
      <c r="GD29" s="199">
        <v>0</v>
      </c>
      <c r="GE29" s="199">
        <v>0</v>
      </c>
      <c r="GF29" s="199">
        <v>4023</v>
      </c>
      <c r="GG29" s="199">
        <v>671001</v>
      </c>
      <c r="GH29" s="199">
        <v>0</v>
      </c>
      <c r="GI29" s="199">
        <v>0</v>
      </c>
      <c r="GJ29" s="199">
        <v>0</v>
      </c>
      <c r="GK29" s="199">
        <v>0</v>
      </c>
      <c r="GL29" s="199">
        <f t="shared" si="16"/>
        <v>675024</v>
      </c>
      <c r="GM29" s="199">
        <v>0</v>
      </c>
      <c r="GN29" s="199">
        <v>0</v>
      </c>
      <c r="GO29" s="199">
        <v>0</v>
      </c>
      <c r="GP29" s="199">
        <v>0</v>
      </c>
      <c r="GQ29" s="199">
        <v>4527</v>
      </c>
      <c r="GR29" s="199">
        <v>720881</v>
      </c>
      <c r="GS29" s="199">
        <v>0</v>
      </c>
      <c r="GT29" s="199">
        <v>0</v>
      </c>
      <c r="GU29" s="199">
        <v>0</v>
      </c>
      <c r="GV29" s="199">
        <v>0</v>
      </c>
      <c r="GW29" s="199">
        <f t="shared" si="17"/>
        <v>725408</v>
      </c>
      <c r="GX29" s="199" t="s">
        <v>7085</v>
      </c>
      <c r="GY29" s="199">
        <v>0</v>
      </c>
      <c r="GZ29" s="199">
        <v>0</v>
      </c>
      <c r="HA29" s="199">
        <v>0</v>
      </c>
      <c r="HB29" s="199">
        <v>0</v>
      </c>
      <c r="HC29" s="199">
        <v>4878</v>
      </c>
      <c r="HD29" s="199">
        <v>1082683</v>
      </c>
      <c r="HE29" s="199">
        <v>0</v>
      </c>
      <c r="HF29" s="199">
        <v>0</v>
      </c>
      <c r="HG29" s="199">
        <v>0</v>
      </c>
      <c r="HH29" s="199">
        <v>0</v>
      </c>
      <c r="HI29" s="199">
        <f t="shared" si="18"/>
        <v>1087561</v>
      </c>
      <c r="HJ29" s="199">
        <v>0</v>
      </c>
      <c r="HK29" s="199">
        <v>0</v>
      </c>
      <c r="HL29" s="199">
        <v>0</v>
      </c>
      <c r="HM29" s="199">
        <v>0</v>
      </c>
      <c r="HN29" s="199">
        <v>0</v>
      </c>
      <c r="HO29" s="199">
        <v>4527</v>
      </c>
      <c r="HP29" s="199">
        <v>863071</v>
      </c>
      <c r="HQ29" s="199">
        <v>0</v>
      </c>
      <c r="HR29" s="199">
        <v>0</v>
      </c>
      <c r="HS29" s="199">
        <v>0</v>
      </c>
      <c r="HT29" s="199">
        <v>0</v>
      </c>
      <c r="HU29" s="199">
        <f t="shared" si="19"/>
        <v>867598</v>
      </c>
      <c r="HV29" s="199">
        <v>0</v>
      </c>
      <c r="HW29" s="199">
        <v>0</v>
      </c>
      <c r="HX29" s="199">
        <v>0</v>
      </c>
      <c r="HY29" s="199">
        <v>0</v>
      </c>
      <c r="HZ29" s="199">
        <v>4527</v>
      </c>
      <c r="IA29" s="199">
        <v>851971</v>
      </c>
      <c r="IB29" s="199">
        <v>0</v>
      </c>
      <c r="IC29" s="199">
        <v>0</v>
      </c>
      <c r="ID29" s="199">
        <v>0</v>
      </c>
      <c r="IE29" s="199">
        <v>0</v>
      </c>
      <c r="IF29" s="199">
        <f t="shared" si="20"/>
        <v>856498</v>
      </c>
      <c r="IG29" s="197">
        <f t="shared" si="21"/>
        <v>-20.225348279314904</v>
      </c>
      <c r="IH29" s="197">
        <f t="shared" si="22"/>
        <v>-21.245980685221333</v>
      </c>
      <c r="II29" s="197">
        <f t="shared" si="23"/>
        <v>-21.309284435056242</v>
      </c>
      <c r="IJ29" s="197">
        <f t="shared" si="24"/>
        <v>-1.279394373892051</v>
      </c>
      <c r="IK29" s="202"/>
      <c r="IL29" s="200">
        <f t="shared" si="25"/>
        <v>142749.66666666666</v>
      </c>
      <c r="IM29" s="200">
        <f t="shared" si="26"/>
        <v>141995.16666666666</v>
      </c>
      <c r="IN29" s="192" t="s">
        <v>7253</v>
      </c>
      <c r="IO29" s="192" t="str">
        <f t="shared" si="27"/>
        <v>Variación Mayor al -20%</v>
      </c>
      <c r="IP29" s="192" t="str">
        <f t="shared" si="27"/>
        <v>Variación Mayor al -20%</v>
      </c>
      <c r="IQ29" s="193" t="str">
        <f t="shared" si="28"/>
        <v>Mediano</v>
      </c>
      <c r="IR29" s="193" t="str">
        <f t="shared" si="29"/>
        <v>Mediano</v>
      </c>
      <c r="IS29" s="192" t="s">
        <v>1271</v>
      </c>
      <c r="IT29" s="192" t="s">
        <v>2007</v>
      </c>
      <c r="IU29" s="192" t="s">
        <v>534</v>
      </c>
      <c r="IV29" s="192" t="s">
        <v>8</v>
      </c>
      <c r="IW29" s="192" t="s">
        <v>534</v>
      </c>
      <c r="IX29" s="192" t="s">
        <v>8</v>
      </c>
      <c r="IY29" s="193" t="s">
        <v>207</v>
      </c>
      <c r="IZ29" s="199">
        <v>1087561</v>
      </c>
      <c r="JA29" s="199">
        <v>51792</v>
      </c>
      <c r="JB29" s="203">
        <f t="shared" si="34"/>
        <v>4.7622156366401516</v>
      </c>
      <c r="JC29" s="192" t="s">
        <v>7531</v>
      </c>
      <c r="JD29" s="192" t="str">
        <f t="shared" si="37"/>
        <v>Con Modificaciones &lt; 10%</v>
      </c>
      <c r="JE29" s="193" t="s">
        <v>208</v>
      </c>
      <c r="JF29" s="200"/>
      <c r="JG29" s="200"/>
      <c r="JH29" s="200"/>
      <c r="JI29" s="197"/>
      <c r="JJ29" s="192" t="s">
        <v>1283</v>
      </c>
      <c r="JK29" s="192" t="str">
        <f t="shared" si="30"/>
        <v>Sin Reevaluación</v>
      </c>
      <c r="JL29" s="196" t="s">
        <v>1288</v>
      </c>
      <c r="JM29" s="204">
        <v>676632</v>
      </c>
      <c r="JN29" s="204">
        <v>676632</v>
      </c>
      <c r="JO29" s="197">
        <f t="shared" si="35"/>
        <v>0</v>
      </c>
      <c r="JP29" s="205" t="str">
        <f t="shared" si="36"/>
        <v>Real = Recomendado</v>
      </c>
      <c r="JQ29" s="193" t="s">
        <v>1289</v>
      </c>
      <c r="JR29" s="202">
        <v>19.2</v>
      </c>
      <c r="JS29" s="202">
        <v>19.2</v>
      </c>
      <c r="JT29" s="202">
        <f t="shared" si="38"/>
        <v>0</v>
      </c>
      <c r="JU29" s="192" t="s">
        <v>7928</v>
      </c>
      <c r="JV29" s="192" t="str">
        <f t="shared" si="46"/>
        <v>Real = Recomendado</v>
      </c>
      <c r="JW29" s="192" t="s">
        <v>7929</v>
      </c>
      <c r="JX29" s="192" t="s">
        <v>1317</v>
      </c>
      <c r="JY29" s="192" t="s">
        <v>961</v>
      </c>
      <c r="JZ29" s="192" t="s">
        <v>5576</v>
      </c>
      <c r="KA29" s="192" t="s">
        <v>249</v>
      </c>
    </row>
    <row r="30" spans="1:287" ht="15" customHeight="1" x14ac:dyDescent="0.25">
      <c r="A30" s="192" t="s">
        <v>1414</v>
      </c>
      <c r="B30" s="192" t="s">
        <v>1415</v>
      </c>
      <c r="C30" s="193">
        <v>4</v>
      </c>
      <c r="D30" s="192" t="s">
        <v>449</v>
      </c>
      <c r="E30" s="192" t="s">
        <v>122</v>
      </c>
      <c r="F30" s="192" t="s">
        <v>407</v>
      </c>
      <c r="G30" s="192" t="s">
        <v>475</v>
      </c>
      <c r="H30" s="192" t="s">
        <v>472</v>
      </c>
      <c r="I30" s="192" t="s">
        <v>405</v>
      </c>
      <c r="J30" s="192" t="s">
        <v>1958</v>
      </c>
      <c r="K30" s="192" t="s">
        <v>468</v>
      </c>
      <c r="L30" s="192" t="s">
        <v>102</v>
      </c>
      <c r="M30" s="192" t="s">
        <v>2010</v>
      </c>
      <c r="N30" s="192" t="s">
        <v>525</v>
      </c>
      <c r="O30" s="192" t="s">
        <v>525</v>
      </c>
      <c r="P30" s="192" t="s">
        <v>103</v>
      </c>
      <c r="Q30" s="192" t="s">
        <v>104</v>
      </c>
      <c r="R30" s="192" t="s">
        <v>105</v>
      </c>
      <c r="S30" s="192" t="s">
        <v>2093</v>
      </c>
      <c r="T30" s="192" t="s">
        <v>2094</v>
      </c>
      <c r="U30" s="194">
        <v>275</v>
      </c>
      <c r="V30" s="192" t="s">
        <v>534</v>
      </c>
      <c r="W30" s="192" t="s">
        <v>534</v>
      </c>
      <c r="X30" s="192" t="s">
        <v>534</v>
      </c>
      <c r="Y30" s="195">
        <v>12</v>
      </c>
      <c r="Z30" s="195">
        <v>10</v>
      </c>
      <c r="AA30" s="196" t="s">
        <v>2588</v>
      </c>
      <c r="AB30" s="197">
        <f>((Z30/Y30)-1)*100</f>
        <v>-16.666666666666664</v>
      </c>
      <c r="AC30" s="195">
        <v>2</v>
      </c>
      <c r="AD30" s="195">
        <v>3</v>
      </c>
      <c r="AE30" s="196" t="s">
        <v>2589</v>
      </c>
      <c r="AF30" s="197">
        <f>((AD30/AC30)-1)*100</f>
        <v>50</v>
      </c>
      <c r="AG30" s="195">
        <v>2</v>
      </c>
      <c r="AH30" s="195">
        <v>4</v>
      </c>
      <c r="AI30" s="196" t="s">
        <v>200</v>
      </c>
      <c r="AJ30" s="197">
        <f>((AH30/AG30)-1)*100</f>
        <v>100</v>
      </c>
      <c r="AK30" s="195"/>
      <c r="AL30" s="195"/>
      <c r="AM30" s="196"/>
      <c r="AN30" s="197"/>
      <c r="AO30" s="195">
        <v>2</v>
      </c>
      <c r="AP30" s="195">
        <v>20</v>
      </c>
      <c r="AQ30" s="196" t="s">
        <v>2948</v>
      </c>
      <c r="AR30" s="197">
        <f t="shared" si="47"/>
        <v>900</v>
      </c>
      <c r="AS30" s="195">
        <v>12</v>
      </c>
      <c r="AT30" s="195">
        <v>13</v>
      </c>
      <c r="AU30" s="196" t="s">
        <v>3110</v>
      </c>
      <c r="AV30" s="197">
        <f t="shared" si="0"/>
        <v>8.333333333333325</v>
      </c>
      <c r="AW30" s="197" t="str">
        <f t="shared" si="1"/>
        <v>Variación de 0 a 30%</v>
      </c>
      <c r="AX30" s="198">
        <v>2</v>
      </c>
      <c r="AY30" s="198">
        <v>100</v>
      </c>
      <c r="AZ30" s="195"/>
      <c r="BA30" s="195"/>
      <c r="BB30" s="196"/>
      <c r="BC30" s="197"/>
      <c r="BD30" s="195"/>
      <c r="BE30" s="195"/>
      <c r="BF30" s="196"/>
      <c r="BG30" s="197"/>
      <c r="BH30" s="195"/>
      <c r="BI30" s="195"/>
      <c r="BJ30" s="196"/>
      <c r="BK30" s="197"/>
      <c r="BL30" s="195">
        <v>9</v>
      </c>
      <c r="BM30" s="195">
        <v>9</v>
      </c>
      <c r="BN30" s="195">
        <v>40</v>
      </c>
      <c r="BO30" s="195">
        <v>46</v>
      </c>
      <c r="BP30" s="195">
        <v>6</v>
      </c>
      <c r="BQ30" s="196" t="s">
        <v>3380</v>
      </c>
      <c r="BR30" s="197">
        <f t="shared" si="2"/>
        <v>344.44444444444446</v>
      </c>
      <c r="BS30" s="197">
        <f t="shared" si="2"/>
        <v>411.11111111111109</v>
      </c>
      <c r="BT30" s="192" t="s">
        <v>3590</v>
      </c>
      <c r="BU30" s="192" t="str">
        <f t="shared" si="3"/>
        <v>Variación &gt; al 100%</v>
      </c>
      <c r="BV30" s="193" t="str">
        <f t="shared" si="4"/>
        <v>Mayor a 3 años</v>
      </c>
      <c r="BW30" s="192" t="s">
        <v>3826</v>
      </c>
      <c r="BX30" s="199">
        <v>1100891</v>
      </c>
      <c r="BY30" s="199">
        <v>0</v>
      </c>
      <c r="BZ30" s="199">
        <f t="shared" si="5"/>
        <v>1100891</v>
      </c>
      <c r="CA30" s="199">
        <v>1017093</v>
      </c>
      <c r="CB30" s="200">
        <f t="shared" si="6"/>
        <v>83798</v>
      </c>
      <c r="CC30" s="192" t="s">
        <v>3916</v>
      </c>
      <c r="CD30" s="192" t="str">
        <f t="shared" si="7"/>
        <v>BIP &gt; SIGFE</v>
      </c>
      <c r="CE30" s="196" t="s">
        <v>678</v>
      </c>
      <c r="CF30" s="195">
        <v>615</v>
      </c>
      <c r="CG30" s="195">
        <v>615</v>
      </c>
      <c r="CH30" s="195">
        <f t="shared" si="8"/>
        <v>100</v>
      </c>
      <c r="CI30" s="196" t="s">
        <v>4163</v>
      </c>
      <c r="CJ30" s="196" t="s">
        <v>4164</v>
      </c>
      <c r="CK30" s="200" t="str">
        <f t="shared" si="31"/>
        <v>Real = Recomendada</v>
      </c>
      <c r="CL30" s="192" t="s">
        <v>4635</v>
      </c>
      <c r="CM30" s="192" t="s">
        <v>4636</v>
      </c>
      <c r="CN30" s="192" t="s">
        <v>4637</v>
      </c>
      <c r="CO30" s="192" t="s">
        <v>4638</v>
      </c>
      <c r="CP30" s="193" t="s">
        <v>207</v>
      </c>
      <c r="CQ30" s="192" t="s">
        <v>714</v>
      </c>
      <c r="CR30" s="192" t="s">
        <v>8</v>
      </c>
      <c r="CS30" s="192" t="s">
        <v>8</v>
      </c>
      <c r="CT30" s="192" t="str">
        <f t="shared" si="32"/>
        <v>En Operación</v>
      </c>
      <c r="CU30" s="192" t="s">
        <v>5415</v>
      </c>
      <c r="CV30" s="192" t="s">
        <v>5596</v>
      </c>
      <c r="CW30" s="192" t="s">
        <v>5597</v>
      </c>
      <c r="CX30" s="192" t="s">
        <v>534</v>
      </c>
      <c r="CY30" s="192" t="s">
        <v>8</v>
      </c>
      <c r="CZ30" s="192" t="s">
        <v>248</v>
      </c>
      <c r="DA30" s="192" t="s">
        <v>249</v>
      </c>
      <c r="DB30" s="193" t="s">
        <v>1155</v>
      </c>
      <c r="DC30" s="193" t="s">
        <v>1053</v>
      </c>
      <c r="DD30" s="200">
        <v>403</v>
      </c>
      <c r="DE30" s="193" t="s">
        <v>5878</v>
      </c>
      <c r="DF30" s="200">
        <v>12</v>
      </c>
      <c r="DG30" s="193" t="s">
        <v>5878</v>
      </c>
      <c r="DH30" s="200">
        <v>0</v>
      </c>
      <c r="DI30" s="193" t="s">
        <v>5958</v>
      </c>
      <c r="DJ30" s="200">
        <v>1076</v>
      </c>
      <c r="DK30" s="193" t="s">
        <v>5958</v>
      </c>
      <c r="DL30" s="200">
        <f t="shared" si="48"/>
        <v>1076</v>
      </c>
      <c r="DM30" s="193" t="s">
        <v>3826</v>
      </c>
      <c r="DN30" s="200">
        <v>28</v>
      </c>
      <c r="DO30" s="193" t="s">
        <v>744</v>
      </c>
      <c r="DP30" s="200">
        <v>37</v>
      </c>
      <c r="DQ30" s="200">
        <f t="shared" si="9"/>
        <v>1556</v>
      </c>
      <c r="DR30" s="200">
        <f t="shared" si="10"/>
        <v>1153</v>
      </c>
      <c r="DS30" s="193" t="s">
        <v>6046</v>
      </c>
      <c r="DT30" s="192" t="s">
        <v>6243</v>
      </c>
      <c r="DU30" s="193">
        <v>5</v>
      </c>
      <c r="DV30" s="193" t="s">
        <v>8</v>
      </c>
      <c r="DW30" s="193" t="s">
        <v>8</v>
      </c>
      <c r="DX30" s="193" t="s">
        <v>8</v>
      </c>
      <c r="DY30" s="193" t="s">
        <v>8</v>
      </c>
      <c r="DZ30" s="193" t="s">
        <v>207</v>
      </c>
      <c r="EA30" s="193" t="s">
        <v>6273</v>
      </c>
      <c r="EB30" s="193" t="s">
        <v>207</v>
      </c>
      <c r="EC30" s="193" t="s">
        <v>6273</v>
      </c>
      <c r="ED30" s="193" t="s">
        <v>6296</v>
      </c>
      <c r="EE30" s="199">
        <v>0</v>
      </c>
      <c r="EF30" s="199">
        <v>4338</v>
      </c>
      <c r="EG30" s="199">
        <v>10798</v>
      </c>
      <c r="EH30" s="199">
        <v>0</v>
      </c>
      <c r="EI30" s="199">
        <v>3000</v>
      </c>
      <c r="EJ30" s="199">
        <v>608628</v>
      </c>
      <c r="EK30" s="199">
        <v>0</v>
      </c>
      <c r="EL30" s="199">
        <v>0</v>
      </c>
      <c r="EM30" s="199">
        <v>0</v>
      </c>
      <c r="EN30" s="199">
        <v>0</v>
      </c>
      <c r="EO30" s="199">
        <f t="shared" si="11"/>
        <v>626764</v>
      </c>
      <c r="EP30" s="199">
        <v>0</v>
      </c>
      <c r="EQ30" s="199">
        <v>4402</v>
      </c>
      <c r="ER30" s="199">
        <v>10958</v>
      </c>
      <c r="ES30" s="199">
        <v>0</v>
      </c>
      <c r="ET30" s="199">
        <v>3045</v>
      </c>
      <c r="EU30" s="199">
        <v>617670</v>
      </c>
      <c r="EV30" s="199">
        <v>0</v>
      </c>
      <c r="EW30" s="199">
        <v>0</v>
      </c>
      <c r="EX30" s="199">
        <v>0</v>
      </c>
      <c r="EY30" s="199">
        <v>0</v>
      </c>
      <c r="EZ30" s="199">
        <f t="shared" si="12"/>
        <v>636075</v>
      </c>
      <c r="FA30" s="192" t="s">
        <v>6536</v>
      </c>
      <c r="FB30" s="199">
        <v>18000</v>
      </c>
      <c r="FC30" s="199">
        <v>6350</v>
      </c>
      <c r="FD30" s="199">
        <v>12667</v>
      </c>
      <c r="FE30" s="199">
        <v>0</v>
      </c>
      <c r="FF30" s="199">
        <v>3045</v>
      </c>
      <c r="FG30" s="199">
        <v>1096060</v>
      </c>
      <c r="FH30" s="199">
        <v>0</v>
      </c>
      <c r="FI30" s="199">
        <v>0</v>
      </c>
      <c r="FJ30" s="199">
        <v>0</v>
      </c>
      <c r="FK30" s="199">
        <v>0</v>
      </c>
      <c r="FL30" s="199">
        <f t="shared" si="13"/>
        <v>1136122</v>
      </c>
      <c r="FM30" s="192" t="s">
        <v>6703</v>
      </c>
      <c r="FN30" s="199">
        <v>18000</v>
      </c>
      <c r="FO30" s="199">
        <v>6350</v>
      </c>
      <c r="FP30" s="199">
        <v>12667</v>
      </c>
      <c r="FQ30" s="199">
        <v>0</v>
      </c>
      <c r="FR30" s="199">
        <v>3045</v>
      </c>
      <c r="FS30" s="199">
        <v>1096060</v>
      </c>
      <c r="FT30" s="199">
        <v>0</v>
      </c>
      <c r="FU30" s="199">
        <v>0</v>
      </c>
      <c r="FV30" s="199">
        <v>0</v>
      </c>
      <c r="FW30" s="199">
        <v>0</v>
      </c>
      <c r="FX30" s="199">
        <f t="shared" si="14"/>
        <v>1136122</v>
      </c>
      <c r="FY30" s="192" t="s">
        <v>6900</v>
      </c>
      <c r="FZ30" s="200">
        <f t="shared" si="15"/>
        <v>119029</v>
      </c>
      <c r="GA30" s="193" t="str">
        <f t="shared" si="33"/>
        <v>BIP &gt; SIGFE</v>
      </c>
      <c r="GB30" s="199">
        <v>18000</v>
      </c>
      <c r="GC30" s="199">
        <v>0</v>
      </c>
      <c r="GD30" s="199">
        <v>12667</v>
      </c>
      <c r="GE30" s="199">
        <v>0</v>
      </c>
      <c r="GF30" s="199">
        <v>0</v>
      </c>
      <c r="GG30" s="199">
        <v>986426</v>
      </c>
      <c r="GH30" s="199">
        <v>0</v>
      </c>
      <c r="GI30" s="199">
        <v>0</v>
      </c>
      <c r="GJ30" s="199">
        <v>0</v>
      </c>
      <c r="GK30" s="199">
        <v>0</v>
      </c>
      <c r="GL30" s="199">
        <f t="shared" si="16"/>
        <v>1017093</v>
      </c>
      <c r="GM30" s="199">
        <v>18327</v>
      </c>
      <c r="GN30" s="199">
        <v>0</v>
      </c>
      <c r="GO30" s="199">
        <v>12667</v>
      </c>
      <c r="GP30" s="199">
        <v>0</v>
      </c>
      <c r="GQ30" s="199">
        <v>0</v>
      </c>
      <c r="GR30" s="199">
        <v>1012074</v>
      </c>
      <c r="GS30" s="199">
        <v>0</v>
      </c>
      <c r="GT30" s="199">
        <v>0</v>
      </c>
      <c r="GU30" s="199">
        <v>0</v>
      </c>
      <c r="GV30" s="199">
        <v>0</v>
      </c>
      <c r="GW30" s="199">
        <f t="shared" si="17"/>
        <v>1043068</v>
      </c>
      <c r="GX30" s="199" t="s">
        <v>7086</v>
      </c>
      <c r="GY30" s="199">
        <v>0</v>
      </c>
      <c r="GZ30" s="199">
        <v>5337</v>
      </c>
      <c r="HA30" s="199">
        <v>13286</v>
      </c>
      <c r="HB30" s="199">
        <v>0</v>
      </c>
      <c r="HC30" s="199">
        <v>3692</v>
      </c>
      <c r="HD30" s="199">
        <v>748870</v>
      </c>
      <c r="HE30" s="199">
        <v>0</v>
      </c>
      <c r="HF30" s="199">
        <v>0</v>
      </c>
      <c r="HG30" s="199">
        <v>0</v>
      </c>
      <c r="HH30" s="199">
        <v>0</v>
      </c>
      <c r="HI30" s="199">
        <f t="shared" si="18"/>
        <v>771185</v>
      </c>
      <c r="HJ30" s="199">
        <v>1209017</v>
      </c>
      <c r="HK30" s="199">
        <v>18468</v>
      </c>
      <c r="HL30" s="199">
        <v>6350</v>
      </c>
      <c r="HM30" s="199">
        <v>12667</v>
      </c>
      <c r="HN30" s="199">
        <v>0</v>
      </c>
      <c r="HO30" s="199">
        <v>3282</v>
      </c>
      <c r="HP30" s="199">
        <v>1124558</v>
      </c>
      <c r="HQ30" s="199">
        <v>0</v>
      </c>
      <c r="HR30" s="199">
        <v>0</v>
      </c>
      <c r="HS30" s="199">
        <v>0</v>
      </c>
      <c r="HT30" s="199">
        <v>0</v>
      </c>
      <c r="HU30" s="199">
        <f t="shared" si="19"/>
        <v>1165325</v>
      </c>
      <c r="HV30" s="199">
        <v>18329</v>
      </c>
      <c r="HW30" s="199">
        <v>6350</v>
      </c>
      <c r="HX30" s="199">
        <v>12667</v>
      </c>
      <c r="HY30" s="199">
        <v>0</v>
      </c>
      <c r="HZ30" s="199">
        <v>3282</v>
      </c>
      <c r="IA30" s="199">
        <v>1120871</v>
      </c>
      <c r="IB30" s="199">
        <v>0</v>
      </c>
      <c r="IC30" s="199">
        <v>0</v>
      </c>
      <c r="ID30" s="199">
        <v>0</v>
      </c>
      <c r="IE30" s="199">
        <v>0</v>
      </c>
      <c r="IF30" s="199">
        <f t="shared" si="20"/>
        <v>1161499</v>
      </c>
      <c r="IG30" s="197">
        <f t="shared" si="21"/>
        <v>51.108359213418318</v>
      </c>
      <c r="IH30" s="197">
        <f t="shared" si="22"/>
        <v>50.612239605282781</v>
      </c>
      <c r="II30" s="197">
        <f t="shared" si="23"/>
        <v>49.67497696529437</v>
      </c>
      <c r="IJ30" s="197">
        <f t="shared" si="24"/>
        <v>-0.32832042563233355</v>
      </c>
      <c r="IK30" s="202">
        <f t="shared" ref="IK30:IK36" si="49">((IF30/HJ30)-1)*100</f>
        <v>-3.9303004010696307</v>
      </c>
      <c r="IL30" s="200">
        <f t="shared" si="25"/>
        <v>1888.6162601626015</v>
      </c>
      <c r="IM30" s="200">
        <f t="shared" si="26"/>
        <v>1822.5544715447154</v>
      </c>
      <c r="IN30" s="192" t="s">
        <v>7254</v>
      </c>
      <c r="IO30" s="192" t="str">
        <f t="shared" si="27"/>
        <v>Variación Mayor a 20%</v>
      </c>
      <c r="IP30" s="192" t="str">
        <f t="shared" si="27"/>
        <v>Variación Mayor a 20%</v>
      </c>
      <c r="IQ30" s="193" t="str">
        <f t="shared" si="28"/>
        <v>Grande</v>
      </c>
      <c r="IR30" s="193" t="str">
        <f t="shared" si="29"/>
        <v>Grande</v>
      </c>
      <c r="IS30" s="192" t="s">
        <v>1253</v>
      </c>
      <c r="IT30" s="192" t="s">
        <v>2010</v>
      </c>
      <c r="IU30" s="192" t="s">
        <v>534</v>
      </c>
      <c r="IV30" s="192" t="s">
        <v>8</v>
      </c>
      <c r="IW30" s="192" t="s">
        <v>248</v>
      </c>
      <c r="IX30" s="192" t="s">
        <v>249</v>
      </c>
      <c r="IY30" s="193" t="s">
        <v>207</v>
      </c>
      <c r="IZ30" s="199">
        <v>771186</v>
      </c>
      <c r="JA30" s="199">
        <v>24061</v>
      </c>
      <c r="JB30" s="203">
        <f t="shared" si="34"/>
        <v>3.1199995850547078</v>
      </c>
      <c r="JC30" s="192" t="s">
        <v>7532</v>
      </c>
      <c r="JD30" s="192" t="str">
        <f t="shared" si="37"/>
        <v>Con Modificaciones &lt; 10%</v>
      </c>
      <c r="JE30" s="193" t="s">
        <v>207</v>
      </c>
      <c r="JF30" s="200">
        <v>1</v>
      </c>
      <c r="JG30" s="200">
        <v>771185</v>
      </c>
      <c r="JH30" s="200">
        <v>1209017</v>
      </c>
      <c r="JI30" s="197">
        <f t="shared" ref="JI30:JI36" si="50">((JH30/JG30)-1)*100</f>
        <v>56.773925841399929</v>
      </c>
      <c r="JJ30" s="192" t="s">
        <v>7676</v>
      </c>
      <c r="JK30" s="192" t="str">
        <f t="shared" si="30"/>
        <v>Con Reevaluación</v>
      </c>
      <c r="JL30" s="196" t="s">
        <v>1286</v>
      </c>
      <c r="JM30" s="204">
        <v>1045224</v>
      </c>
      <c r="JN30" s="204">
        <v>1045224</v>
      </c>
      <c r="JO30" s="197">
        <f>((JN30/JM30)-1)*100</f>
        <v>0</v>
      </c>
      <c r="JP30" s="205" t="str">
        <f t="shared" si="36"/>
        <v>Real = Recomendado</v>
      </c>
      <c r="JQ30" s="193" t="s">
        <v>1291</v>
      </c>
      <c r="JR30" s="202">
        <v>7128</v>
      </c>
      <c r="JS30" s="202">
        <v>7128</v>
      </c>
      <c r="JT30" s="202">
        <f>((JS30/JR30)-1)*100</f>
        <v>0</v>
      </c>
      <c r="JU30" s="192" t="s">
        <v>7930</v>
      </c>
      <c r="JV30" s="192" t="str">
        <f t="shared" si="46"/>
        <v>Real = Recomendado</v>
      </c>
      <c r="JW30" s="192" t="s">
        <v>7931</v>
      </c>
      <c r="JX30" s="192" t="s">
        <v>1305</v>
      </c>
      <c r="JY30" s="192" t="s">
        <v>929</v>
      </c>
      <c r="JZ30" s="192" t="s">
        <v>248</v>
      </c>
      <c r="KA30" s="192" t="s">
        <v>249</v>
      </c>
    </row>
    <row r="31" spans="1:287" ht="15" customHeight="1" x14ac:dyDescent="0.25">
      <c r="A31" s="192" t="s">
        <v>1416</v>
      </c>
      <c r="B31" s="192" t="s">
        <v>1417</v>
      </c>
      <c r="C31" s="193">
        <v>10</v>
      </c>
      <c r="D31" s="192" t="s">
        <v>454</v>
      </c>
      <c r="E31" s="192" t="s">
        <v>130</v>
      </c>
      <c r="F31" s="192" t="s">
        <v>1418</v>
      </c>
      <c r="G31" s="192" t="s">
        <v>502</v>
      </c>
      <c r="H31" s="192" t="s">
        <v>100</v>
      </c>
      <c r="I31" s="192" t="s">
        <v>101</v>
      </c>
      <c r="J31" s="192" t="s">
        <v>1944</v>
      </c>
      <c r="K31" s="192" t="s">
        <v>468</v>
      </c>
      <c r="L31" s="192" t="s">
        <v>102</v>
      </c>
      <c r="M31" s="192" t="s">
        <v>2008</v>
      </c>
      <c r="N31" s="192" t="s">
        <v>525</v>
      </c>
      <c r="O31" s="192" t="s">
        <v>525</v>
      </c>
      <c r="P31" s="192" t="s">
        <v>103</v>
      </c>
      <c r="Q31" s="192" t="s">
        <v>120</v>
      </c>
      <c r="R31" s="192" t="s">
        <v>105</v>
      </c>
      <c r="S31" s="192" t="s">
        <v>2095</v>
      </c>
      <c r="T31" s="192" t="s">
        <v>2096</v>
      </c>
      <c r="U31" s="194">
        <v>0</v>
      </c>
      <c r="V31" s="192" t="s">
        <v>534</v>
      </c>
      <c r="W31" s="192" t="s">
        <v>534</v>
      </c>
      <c r="X31" s="192" t="s">
        <v>534</v>
      </c>
      <c r="Y31" s="195">
        <v>12</v>
      </c>
      <c r="Z31" s="195">
        <v>8</v>
      </c>
      <c r="AA31" s="196" t="s">
        <v>2590</v>
      </c>
      <c r="AB31" s="197">
        <f>((Z31/Y31)-1)*100</f>
        <v>-33.333333333333336</v>
      </c>
      <c r="AC31" s="195">
        <v>1</v>
      </c>
      <c r="AD31" s="195">
        <v>17</v>
      </c>
      <c r="AE31" s="196" t="s">
        <v>2591</v>
      </c>
      <c r="AF31" s="197">
        <f>((AD31/AC31)-1)*100</f>
        <v>1600</v>
      </c>
      <c r="AG31" s="195">
        <v>26</v>
      </c>
      <c r="AH31" s="195">
        <v>17</v>
      </c>
      <c r="AI31" s="196" t="s">
        <v>2591</v>
      </c>
      <c r="AJ31" s="197">
        <f>((AH31/AG31)-1)*100</f>
        <v>-34.615384615384613</v>
      </c>
      <c r="AK31" s="195"/>
      <c r="AL31" s="195"/>
      <c r="AM31" s="196"/>
      <c r="AN31" s="197"/>
      <c r="AO31" s="195">
        <v>1</v>
      </c>
      <c r="AP31" s="195">
        <v>65</v>
      </c>
      <c r="AQ31" s="196" t="s">
        <v>2949</v>
      </c>
      <c r="AR31" s="197">
        <f t="shared" si="47"/>
        <v>6400</v>
      </c>
      <c r="AS31" s="195">
        <v>12</v>
      </c>
      <c r="AT31" s="195">
        <v>22</v>
      </c>
      <c r="AU31" s="196" t="s">
        <v>3111</v>
      </c>
      <c r="AV31" s="197">
        <f t="shared" si="0"/>
        <v>83.333333333333329</v>
      </c>
      <c r="AW31" s="197" t="str">
        <f t="shared" si="1"/>
        <v>Variación del 50% al 100%</v>
      </c>
      <c r="AX31" s="198">
        <v>5</v>
      </c>
      <c r="AY31" s="198">
        <v>350</v>
      </c>
      <c r="AZ31" s="195"/>
      <c r="BA31" s="195"/>
      <c r="BB31" s="196"/>
      <c r="BC31" s="197"/>
      <c r="BD31" s="195"/>
      <c r="BE31" s="195"/>
      <c r="BF31" s="196"/>
      <c r="BG31" s="197"/>
      <c r="BH31" s="195">
        <v>5</v>
      </c>
      <c r="BI31" s="195">
        <v>5</v>
      </c>
      <c r="BJ31" s="196" t="s">
        <v>3327</v>
      </c>
      <c r="BK31" s="197">
        <f>((BI31/BH31)-1)*100</f>
        <v>0</v>
      </c>
      <c r="BL31" s="195">
        <v>12</v>
      </c>
      <c r="BM31" s="195">
        <v>12</v>
      </c>
      <c r="BN31" s="195">
        <v>71</v>
      </c>
      <c r="BO31" s="195">
        <v>80</v>
      </c>
      <c r="BP31" s="195">
        <v>9</v>
      </c>
      <c r="BQ31" s="196" t="s">
        <v>3381</v>
      </c>
      <c r="BR31" s="197">
        <f t="shared" si="2"/>
        <v>491.66666666666669</v>
      </c>
      <c r="BS31" s="197">
        <f t="shared" si="2"/>
        <v>566.66666666666674</v>
      </c>
      <c r="BT31" s="192" t="s">
        <v>3591</v>
      </c>
      <c r="BU31" s="192" t="str">
        <f t="shared" si="3"/>
        <v>Variación &gt; al 100%</v>
      </c>
      <c r="BV31" s="193" t="str">
        <f t="shared" si="4"/>
        <v>Mayor a 3 años</v>
      </c>
      <c r="BW31" s="192" t="s">
        <v>3827</v>
      </c>
      <c r="BX31" s="199">
        <v>1958364</v>
      </c>
      <c r="BY31" s="199">
        <v>14775</v>
      </c>
      <c r="BZ31" s="199">
        <f t="shared" si="5"/>
        <v>1973139</v>
      </c>
      <c r="CA31" s="199">
        <v>1958679</v>
      </c>
      <c r="CB31" s="200">
        <f t="shared" si="6"/>
        <v>14460</v>
      </c>
      <c r="CC31" s="192" t="s">
        <v>3917</v>
      </c>
      <c r="CD31" s="192" t="str">
        <f t="shared" si="7"/>
        <v>BIP &gt; SIGFE</v>
      </c>
      <c r="CE31" s="196" t="s">
        <v>678</v>
      </c>
      <c r="CF31" s="195">
        <v>1313</v>
      </c>
      <c r="CG31" s="195">
        <v>1342</v>
      </c>
      <c r="CH31" s="195">
        <f t="shared" si="8"/>
        <v>102.2086824067022</v>
      </c>
      <c r="CI31" s="196" t="s">
        <v>4165</v>
      </c>
      <c r="CJ31" s="196" t="s">
        <v>4166</v>
      </c>
      <c r="CK31" s="200" t="str">
        <f t="shared" si="31"/>
        <v>Real &gt; Recomendada</v>
      </c>
      <c r="CL31" s="192" t="s">
        <v>4639</v>
      </c>
      <c r="CM31" s="192" t="s">
        <v>1171</v>
      </c>
      <c r="CN31" s="192" t="s">
        <v>4640</v>
      </c>
      <c r="CO31" s="192" t="s">
        <v>3819</v>
      </c>
      <c r="CP31" s="193" t="s">
        <v>207</v>
      </c>
      <c r="CQ31" s="192" t="s">
        <v>1220</v>
      </c>
      <c r="CR31" s="192" t="s">
        <v>5196</v>
      </c>
      <c r="CS31" s="192" t="s">
        <v>8</v>
      </c>
      <c r="CT31" s="192" t="str">
        <f t="shared" si="32"/>
        <v>En Operación</v>
      </c>
      <c r="CU31" s="192" t="s">
        <v>5416</v>
      </c>
      <c r="CV31" s="192" t="s">
        <v>5598</v>
      </c>
      <c r="CW31" s="192" t="s">
        <v>181</v>
      </c>
      <c r="CX31" s="192" t="s">
        <v>534</v>
      </c>
      <c r="CY31" s="192" t="s">
        <v>8</v>
      </c>
      <c r="CZ31" s="192" t="s">
        <v>248</v>
      </c>
      <c r="DA31" s="192" t="s">
        <v>249</v>
      </c>
      <c r="DB31" s="193" t="s">
        <v>5779</v>
      </c>
      <c r="DC31" s="193" t="s">
        <v>5779</v>
      </c>
      <c r="DD31" s="200">
        <v>0</v>
      </c>
      <c r="DE31" s="193" t="s">
        <v>5879</v>
      </c>
      <c r="DF31" s="200">
        <v>449</v>
      </c>
      <c r="DG31" s="193" t="s">
        <v>5932</v>
      </c>
      <c r="DH31" s="200">
        <v>796</v>
      </c>
      <c r="DI31" s="193" t="s">
        <v>3827</v>
      </c>
      <c r="DJ31" s="200">
        <v>655</v>
      </c>
      <c r="DK31" s="193" t="s">
        <v>3827</v>
      </c>
      <c r="DL31" s="200">
        <f t="shared" si="48"/>
        <v>655</v>
      </c>
      <c r="DM31" s="193" t="s">
        <v>3827</v>
      </c>
      <c r="DN31" s="200">
        <v>0</v>
      </c>
      <c r="DO31" s="193" t="s">
        <v>5994</v>
      </c>
      <c r="DP31" s="200">
        <v>45</v>
      </c>
      <c r="DQ31" s="195">
        <f t="shared" si="9"/>
        <v>1945</v>
      </c>
      <c r="DR31" s="195">
        <f t="shared" si="10"/>
        <v>1945</v>
      </c>
      <c r="DS31" s="198" t="s">
        <v>8</v>
      </c>
      <c r="DT31" s="196" t="s">
        <v>6243</v>
      </c>
      <c r="DU31" s="198">
        <v>1</v>
      </c>
      <c r="DV31" s="198" t="s">
        <v>8</v>
      </c>
      <c r="DW31" s="198" t="s">
        <v>8</v>
      </c>
      <c r="DX31" s="198" t="s">
        <v>8</v>
      </c>
      <c r="DY31" s="198" t="s">
        <v>8</v>
      </c>
      <c r="DZ31" s="198" t="s">
        <v>207</v>
      </c>
      <c r="EA31" s="198" t="s">
        <v>6273</v>
      </c>
      <c r="EB31" s="198" t="s">
        <v>207</v>
      </c>
      <c r="EC31" s="198" t="s">
        <v>6297</v>
      </c>
      <c r="ED31" s="198" t="s">
        <v>6298</v>
      </c>
      <c r="EE31" s="208">
        <v>14550</v>
      </c>
      <c r="EF31" s="199">
        <v>133338</v>
      </c>
      <c r="EG31" s="199">
        <v>0</v>
      </c>
      <c r="EH31" s="199">
        <v>0</v>
      </c>
      <c r="EI31" s="199">
        <v>5000</v>
      </c>
      <c r="EJ31" s="199">
        <v>1160792</v>
      </c>
      <c r="EK31" s="199">
        <v>0</v>
      </c>
      <c r="EL31" s="199">
        <v>0</v>
      </c>
      <c r="EM31" s="199">
        <v>0</v>
      </c>
      <c r="EN31" s="199">
        <v>0</v>
      </c>
      <c r="EO31" s="199">
        <f t="shared" si="11"/>
        <v>1313680</v>
      </c>
      <c r="EP31" s="199">
        <v>14550</v>
      </c>
      <c r="EQ31" s="199">
        <v>133338</v>
      </c>
      <c r="ER31" s="199">
        <v>0</v>
      </c>
      <c r="ES31" s="199">
        <v>0</v>
      </c>
      <c r="ET31" s="199">
        <v>5000</v>
      </c>
      <c r="EU31" s="199">
        <v>1160792</v>
      </c>
      <c r="EV31" s="199">
        <v>0</v>
      </c>
      <c r="EW31" s="199">
        <v>0</v>
      </c>
      <c r="EX31" s="199">
        <v>0</v>
      </c>
      <c r="EY31" s="199">
        <v>0</v>
      </c>
      <c r="EZ31" s="199">
        <f t="shared" si="12"/>
        <v>1313680</v>
      </c>
      <c r="FA31" s="192" t="s">
        <v>6537</v>
      </c>
      <c r="FB31" s="199">
        <v>24600</v>
      </c>
      <c r="FC31" s="199">
        <v>65493</v>
      </c>
      <c r="FD31" s="199">
        <v>94516</v>
      </c>
      <c r="FE31" s="199">
        <v>0</v>
      </c>
      <c r="FF31" s="199">
        <v>14775</v>
      </c>
      <c r="FG31" s="199">
        <v>1759295</v>
      </c>
      <c r="FH31" s="199">
        <v>0</v>
      </c>
      <c r="FI31" s="199">
        <v>0</v>
      </c>
      <c r="FJ31" s="199">
        <v>14456</v>
      </c>
      <c r="FK31" s="199">
        <v>0</v>
      </c>
      <c r="FL31" s="199">
        <f t="shared" si="13"/>
        <v>1973135</v>
      </c>
      <c r="FM31" s="192" t="s">
        <v>6704</v>
      </c>
      <c r="FN31" s="199">
        <v>24600</v>
      </c>
      <c r="FO31" s="199">
        <v>65493</v>
      </c>
      <c r="FP31" s="199">
        <v>94516</v>
      </c>
      <c r="FQ31" s="199">
        <v>0</v>
      </c>
      <c r="FR31" s="199">
        <v>14775</v>
      </c>
      <c r="FS31" s="199">
        <v>1759295</v>
      </c>
      <c r="FT31" s="199">
        <v>0</v>
      </c>
      <c r="FU31" s="199">
        <v>0</v>
      </c>
      <c r="FV31" s="199">
        <v>14456</v>
      </c>
      <c r="FW31" s="199">
        <v>0</v>
      </c>
      <c r="FX31" s="199">
        <f t="shared" si="14"/>
        <v>1973135</v>
      </c>
      <c r="FY31" s="192" t="s">
        <v>6901</v>
      </c>
      <c r="FZ31" s="200">
        <f t="shared" si="15"/>
        <v>14456</v>
      </c>
      <c r="GA31" s="193" t="str">
        <f t="shared" si="33"/>
        <v>BIP &gt; SIGFE</v>
      </c>
      <c r="GB31" s="199">
        <v>24601</v>
      </c>
      <c r="GC31" s="199">
        <v>65494</v>
      </c>
      <c r="GD31" s="199">
        <v>94515</v>
      </c>
      <c r="GE31" s="199">
        <v>0</v>
      </c>
      <c r="GF31" s="199">
        <v>14775</v>
      </c>
      <c r="GG31" s="199">
        <v>1759294</v>
      </c>
      <c r="GH31" s="199">
        <v>0</v>
      </c>
      <c r="GI31" s="199">
        <v>0</v>
      </c>
      <c r="GJ31" s="199">
        <v>0</v>
      </c>
      <c r="GK31" s="199">
        <v>0</v>
      </c>
      <c r="GL31" s="199">
        <f t="shared" si="16"/>
        <v>1958679</v>
      </c>
      <c r="GM31" s="199">
        <v>26950</v>
      </c>
      <c r="GN31" s="199">
        <v>67987</v>
      </c>
      <c r="GO31" s="199">
        <v>98778</v>
      </c>
      <c r="GP31" s="199">
        <v>0</v>
      </c>
      <c r="GQ31" s="199">
        <v>18303</v>
      </c>
      <c r="GR31" s="199">
        <v>1951787</v>
      </c>
      <c r="GS31" s="199">
        <v>0</v>
      </c>
      <c r="GT31" s="199">
        <v>0</v>
      </c>
      <c r="GU31" s="199">
        <v>0</v>
      </c>
      <c r="GV31" s="199">
        <v>0</v>
      </c>
      <c r="GW31" s="199">
        <f t="shared" si="17"/>
        <v>2163805</v>
      </c>
      <c r="GX31" s="199" t="s">
        <v>7087</v>
      </c>
      <c r="GY31" s="199">
        <v>20518</v>
      </c>
      <c r="GZ31" s="199">
        <v>188033</v>
      </c>
      <c r="HA31" s="199">
        <v>0</v>
      </c>
      <c r="HB31" s="199">
        <v>0</v>
      </c>
      <c r="HC31" s="199">
        <v>7051</v>
      </c>
      <c r="HD31" s="199">
        <v>1636946</v>
      </c>
      <c r="HE31" s="199">
        <v>0</v>
      </c>
      <c r="HF31" s="199">
        <v>0</v>
      </c>
      <c r="HG31" s="199">
        <v>0</v>
      </c>
      <c r="HH31" s="199">
        <v>0</v>
      </c>
      <c r="HI31" s="199">
        <f t="shared" si="18"/>
        <v>1852548</v>
      </c>
      <c r="HJ31" s="199">
        <v>2348937</v>
      </c>
      <c r="HK31" s="199">
        <v>27680</v>
      </c>
      <c r="HL31" s="199">
        <v>67992</v>
      </c>
      <c r="HM31" s="199">
        <v>98049</v>
      </c>
      <c r="HN31" s="199">
        <v>0</v>
      </c>
      <c r="HO31" s="199">
        <v>18302</v>
      </c>
      <c r="HP31" s="199">
        <v>1979577</v>
      </c>
      <c r="HQ31" s="199">
        <v>0</v>
      </c>
      <c r="HR31" s="199">
        <v>0</v>
      </c>
      <c r="HS31" s="199">
        <v>14456</v>
      </c>
      <c r="HT31" s="199">
        <v>0</v>
      </c>
      <c r="HU31" s="199">
        <f t="shared" si="19"/>
        <v>2206056</v>
      </c>
      <c r="HV31" s="199">
        <v>26949</v>
      </c>
      <c r="HW31" s="199">
        <v>67987</v>
      </c>
      <c r="HX31" s="199">
        <v>98049</v>
      </c>
      <c r="HY31" s="199">
        <v>0</v>
      </c>
      <c r="HZ31" s="199">
        <v>18302</v>
      </c>
      <c r="IA31" s="199">
        <v>1951787</v>
      </c>
      <c r="IB31" s="199">
        <v>0</v>
      </c>
      <c r="IC31" s="199">
        <v>0</v>
      </c>
      <c r="ID31" s="199">
        <v>14456</v>
      </c>
      <c r="IE31" s="199">
        <v>0</v>
      </c>
      <c r="IF31" s="199">
        <f t="shared" si="20"/>
        <v>2177530</v>
      </c>
      <c r="IG31" s="197">
        <f t="shared" si="21"/>
        <v>19.08225859734809</v>
      </c>
      <c r="IH31" s="197">
        <f t="shared" si="22"/>
        <v>17.542433448418059</v>
      </c>
      <c r="II31" s="197">
        <f t="shared" si="23"/>
        <v>19.233438366323629</v>
      </c>
      <c r="IJ31" s="197">
        <f t="shared" si="24"/>
        <v>-1.2930768756550193</v>
      </c>
      <c r="IK31" s="202">
        <f t="shared" si="49"/>
        <v>-7.2972157192806808</v>
      </c>
      <c r="IL31" s="200">
        <f t="shared" si="25"/>
        <v>1622.6005961251863</v>
      </c>
      <c r="IM31" s="200">
        <f t="shared" si="26"/>
        <v>1454.386736214605</v>
      </c>
      <c r="IN31" s="192" t="s">
        <v>7255</v>
      </c>
      <c r="IO31" s="192" t="str">
        <f t="shared" si="27"/>
        <v>Variación del 10% al 20%</v>
      </c>
      <c r="IP31" s="192" t="str">
        <f t="shared" si="27"/>
        <v>Variación del 10% al 20%</v>
      </c>
      <c r="IQ31" s="193" t="str">
        <f t="shared" si="28"/>
        <v>Grande</v>
      </c>
      <c r="IR31" s="193" t="str">
        <f t="shared" si="29"/>
        <v>Grande</v>
      </c>
      <c r="IS31" s="192" t="s">
        <v>1274</v>
      </c>
      <c r="IT31" s="192" t="s">
        <v>2008</v>
      </c>
      <c r="IU31" s="192" t="s">
        <v>534</v>
      </c>
      <c r="IV31" s="192" t="s">
        <v>8</v>
      </c>
      <c r="IW31" s="192" t="s">
        <v>248</v>
      </c>
      <c r="IX31" s="192" t="s">
        <v>249</v>
      </c>
      <c r="IY31" s="193" t="s">
        <v>207</v>
      </c>
      <c r="IZ31" s="199">
        <v>1852548</v>
      </c>
      <c r="JA31" s="199">
        <v>160671</v>
      </c>
      <c r="JB31" s="203">
        <f t="shared" si="34"/>
        <v>8.6729736557433323</v>
      </c>
      <c r="JC31" s="192" t="s">
        <v>7533</v>
      </c>
      <c r="JD31" s="192" t="str">
        <f t="shared" si="37"/>
        <v>Con Modificaciones &lt; 10%</v>
      </c>
      <c r="JE31" s="193" t="s">
        <v>207</v>
      </c>
      <c r="JF31" s="200">
        <v>7</v>
      </c>
      <c r="JG31" s="200">
        <v>2040838</v>
      </c>
      <c r="JH31" s="200">
        <v>2348937</v>
      </c>
      <c r="JI31" s="197">
        <f t="shared" si="50"/>
        <v>15.096690673145051</v>
      </c>
      <c r="JJ31" s="192" t="s">
        <v>7677</v>
      </c>
      <c r="JK31" s="192" t="str">
        <f t="shared" si="30"/>
        <v>Con Reevaluación</v>
      </c>
      <c r="JL31" s="196" t="s">
        <v>1290</v>
      </c>
      <c r="JM31" s="204">
        <v>23</v>
      </c>
      <c r="JN31" s="204">
        <v>23</v>
      </c>
      <c r="JO31" s="197">
        <f t="shared" si="35"/>
        <v>0</v>
      </c>
      <c r="JP31" s="205" t="str">
        <f t="shared" si="36"/>
        <v>Real = Recomendado</v>
      </c>
      <c r="JQ31" s="193" t="s">
        <v>8</v>
      </c>
      <c r="JR31" s="202"/>
      <c r="JS31" s="202"/>
      <c r="JT31" s="202"/>
      <c r="JU31" s="192" t="s">
        <v>7932</v>
      </c>
      <c r="JV31" s="206"/>
      <c r="JW31" s="192" t="s">
        <v>7933</v>
      </c>
      <c r="JX31" s="192" t="s">
        <v>1320</v>
      </c>
      <c r="JY31" s="192" t="s">
        <v>966</v>
      </c>
      <c r="JZ31" s="192" t="s">
        <v>248</v>
      </c>
      <c r="KA31" s="192" t="s">
        <v>249</v>
      </c>
    </row>
    <row r="32" spans="1:287" ht="15" customHeight="1" x14ac:dyDescent="0.25">
      <c r="A32" s="192" t="s">
        <v>1419</v>
      </c>
      <c r="B32" s="192" t="s">
        <v>1420</v>
      </c>
      <c r="C32" s="193">
        <v>10</v>
      </c>
      <c r="D32" s="192" t="s">
        <v>454</v>
      </c>
      <c r="E32" s="192" t="s">
        <v>130</v>
      </c>
      <c r="F32" s="192" t="s">
        <v>1418</v>
      </c>
      <c r="G32" s="192" t="s">
        <v>502</v>
      </c>
      <c r="H32" s="192" t="s">
        <v>478</v>
      </c>
      <c r="I32" s="192" t="s">
        <v>478</v>
      </c>
      <c r="J32" s="192" t="s">
        <v>1959</v>
      </c>
      <c r="K32" s="192" t="s">
        <v>468</v>
      </c>
      <c r="L32" s="192" t="s">
        <v>102</v>
      </c>
      <c r="M32" s="192" t="s">
        <v>2008</v>
      </c>
      <c r="N32" s="192" t="s">
        <v>525</v>
      </c>
      <c r="O32" s="192" t="s">
        <v>525</v>
      </c>
      <c r="P32" s="192" t="s">
        <v>103</v>
      </c>
      <c r="Q32" s="192" t="s">
        <v>104</v>
      </c>
      <c r="R32" s="192" t="s">
        <v>105</v>
      </c>
      <c r="S32" s="192" t="s">
        <v>2097</v>
      </c>
      <c r="T32" s="192" t="s">
        <v>2098</v>
      </c>
      <c r="U32" s="194">
        <v>0</v>
      </c>
      <c r="V32" s="192" t="s">
        <v>177</v>
      </c>
      <c r="W32" s="192" t="s">
        <v>534</v>
      </c>
      <c r="X32" s="192" t="s">
        <v>534</v>
      </c>
      <c r="Y32" s="195">
        <v>13</v>
      </c>
      <c r="Z32" s="195">
        <v>7</v>
      </c>
      <c r="AA32" s="196" t="s">
        <v>2592</v>
      </c>
      <c r="AB32" s="197">
        <f>((Z32/Y32)-1)*100</f>
        <v>-46.153846153846153</v>
      </c>
      <c r="AC32" s="195">
        <v>4</v>
      </c>
      <c r="AD32" s="195">
        <v>0</v>
      </c>
      <c r="AE32" s="196" t="s">
        <v>2593</v>
      </c>
      <c r="AF32" s="197">
        <f>((AD32/AC32)-1)*100</f>
        <v>-100</v>
      </c>
      <c r="AG32" s="195">
        <v>4</v>
      </c>
      <c r="AH32" s="195">
        <v>9</v>
      </c>
      <c r="AI32" s="196" t="s">
        <v>2864</v>
      </c>
      <c r="AJ32" s="197">
        <f>((AH32/AG32)-1)*100</f>
        <v>125</v>
      </c>
      <c r="AK32" s="195"/>
      <c r="AL32" s="195"/>
      <c r="AM32" s="196"/>
      <c r="AN32" s="197"/>
      <c r="AO32" s="195">
        <v>4</v>
      </c>
      <c r="AP32" s="195">
        <v>2</v>
      </c>
      <c r="AQ32" s="196" t="s">
        <v>2950</v>
      </c>
      <c r="AR32" s="197">
        <f t="shared" si="47"/>
        <v>-50</v>
      </c>
      <c r="AS32" s="195">
        <v>13</v>
      </c>
      <c r="AT32" s="195">
        <v>10</v>
      </c>
      <c r="AU32" s="196" t="s">
        <v>3112</v>
      </c>
      <c r="AV32" s="197">
        <f t="shared" si="0"/>
        <v>-23.076923076923073</v>
      </c>
      <c r="AW32" s="197" t="str">
        <f t="shared" si="1"/>
        <v>Variación de -30% a -0%</v>
      </c>
      <c r="AX32" s="198">
        <v>1</v>
      </c>
      <c r="AY32" s="198">
        <v>30</v>
      </c>
      <c r="AZ32" s="195"/>
      <c r="BA32" s="195"/>
      <c r="BB32" s="196"/>
      <c r="BC32" s="197"/>
      <c r="BD32" s="195"/>
      <c r="BE32" s="195"/>
      <c r="BF32" s="196"/>
      <c r="BG32" s="197"/>
      <c r="BH32" s="195"/>
      <c r="BI32" s="195"/>
      <c r="BJ32" s="196"/>
      <c r="BK32" s="197"/>
      <c r="BL32" s="195">
        <v>10</v>
      </c>
      <c r="BM32" s="195">
        <v>10</v>
      </c>
      <c r="BN32" s="195">
        <v>22</v>
      </c>
      <c r="BO32" s="195">
        <v>40</v>
      </c>
      <c r="BP32" s="195">
        <v>18</v>
      </c>
      <c r="BQ32" s="196" t="s">
        <v>3382</v>
      </c>
      <c r="BR32" s="197">
        <f t="shared" si="2"/>
        <v>120.00000000000001</v>
      </c>
      <c r="BS32" s="197">
        <f t="shared" si="2"/>
        <v>300</v>
      </c>
      <c r="BT32" s="192" t="s">
        <v>3592</v>
      </c>
      <c r="BU32" s="192" t="str">
        <f t="shared" si="3"/>
        <v>Variación &gt; al 100%</v>
      </c>
      <c r="BV32" s="193" t="str">
        <f t="shared" si="4"/>
        <v>Mayor a 3 años</v>
      </c>
      <c r="BW32" s="192" t="s">
        <v>638</v>
      </c>
      <c r="BX32" s="199">
        <v>717563</v>
      </c>
      <c r="BY32" s="199">
        <v>15570</v>
      </c>
      <c r="BZ32" s="199">
        <f t="shared" si="5"/>
        <v>733133</v>
      </c>
      <c r="CA32" s="199">
        <v>726314</v>
      </c>
      <c r="CB32" s="200">
        <f t="shared" si="6"/>
        <v>6819</v>
      </c>
      <c r="CC32" s="192" t="s">
        <v>3918</v>
      </c>
      <c r="CD32" s="192" t="str">
        <f t="shared" si="7"/>
        <v>BIP &gt; SIGFE</v>
      </c>
      <c r="CE32" s="196" t="s">
        <v>679</v>
      </c>
      <c r="CF32" s="195">
        <v>503</v>
      </c>
      <c r="CG32" s="195">
        <v>503</v>
      </c>
      <c r="CH32" s="195">
        <f t="shared" si="8"/>
        <v>100</v>
      </c>
      <c r="CI32" s="196" t="s">
        <v>4167</v>
      </c>
      <c r="CJ32" s="196" t="s">
        <v>4168</v>
      </c>
      <c r="CK32" s="200" t="str">
        <f t="shared" si="31"/>
        <v>Real = Recomendada</v>
      </c>
      <c r="CL32" s="192" t="s">
        <v>4641</v>
      </c>
      <c r="CM32" s="192" t="s">
        <v>631</v>
      </c>
      <c r="CN32" s="192" t="s">
        <v>4642</v>
      </c>
      <c r="CO32" s="192" t="s">
        <v>4643</v>
      </c>
      <c r="CP32" s="193" t="s">
        <v>207</v>
      </c>
      <c r="CQ32" s="192" t="s">
        <v>697</v>
      </c>
      <c r="CR32" s="192" t="s">
        <v>5197</v>
      </c>
      <c r="CS32" s="192" t="s">
        <v>8</v>
      </c>
      <c r="CT32" s="192" t="str">
        <f t="shared" si="32"/>
        <v>En Operación</v>
      </c>
      <c r="CU32" s="192" t="s">
        <v>5417</v>
      </c>
      <c r="CV32" s="192" t="s">
        <v>5598</v>
      </c>
      <c r="CW32" s="192" t="s">
        <v>181</v>
      </c>
      <c r="CX32" s="192" t="s">
        <v>534</v>
      </c>
      <c r="CY32" s="192" t="s">
        <v>8</v>
      </c>
      <c r="CZ32" s="192" t="s">
        <v>248</v>
      </c>
      <c r="DA32" s="192" t="s">
        <v>249</v>
      </c>
      <c r="DB32" s="193" t="s">
        <v>5780</v>
      </c>
      <c r="DC32" s="193" t="s">
        <v>5780</v>
      </c>
      <c r="DD32" s="200">
        <v>0</v>
      </c>
      <c r="DE32" s="207">
        <v>40330</v>
      </c>
      <c r="DF32" s="200">
        <v>36</v>
      </c>
      <c r="DG32" s="193" t="s">
        <v>1121</v>
      </c>
      <c r="DH32" s="200">
        <v>1734</v>
      </c>
      <c r="DI32" s="193" t="s">
        <v>1024</v>
      </c>
      <c r="DJ32" s="200">
        <v>528</v>
      </c>
      <c r="DK32" s="193" t="s">
        <v>1024</v>
      </c>
      <c r="DL32" s="200">
        <f t="shared" si="48"/>
        <v>528</v>
      </c>
      <c r="DM32" s="193" t="s">
        <v>638</v>
      </c>
      <c r="DN32" s="200">
        <v>58</v>
      </c>
      <c r="DO32" s="193" t="s">
        <v>998</v>
      </c>
      <c r="DP32" s="200">
        <v>21</v>
      </c>
      <c r="DQ32" s="200">
        <f t="shared" si="9"/>
        <v>2377</v>
      </c>
      <c r="DR32" s="200">
        <f t="shared" si="10"/>
        <v>2377</v>
      </c>
      <c r="DS32" s="193" t="s">
        <v>202</v>
      </c>
      <c r="DT32" s="192" t="s">
        <v>6243</v>
      </c>
      <c r="DU32" s="193">
        <v>1</v>
      </c>
      <c r="DV32" s="193" t="s">
        <v>8</v>
      </c>
      <c r="DW32" s="193" t="s">
        <v>8</v>
      </c>
      <c r="DX32" s="193" t="s">
        <v>8</v>
      </c>
      <c r="DY32" s="193" t="s">
        <v>8</v>
      </c>
      <c r="DZ32" s="193" t="s">
        <v>208</v>
      </c>
      <c r="EA32" s="193" t="s">
        <v>6269</v>
      </c>
      <c r="EB32" s="193" t="s">
        <v>207</v>
      </c>
      <c r="EC32" s="193" t="s">
        <v>6269</v>
      </c>
      <c r="ED32" s="193" t="s">
        <v>6299</v>
      </c>
      <c r="EE32" s="199">
        <v>19000</v>
      </c>
      <c r="EF32" s="199">
        <v>8470</v>
      </c>
      <c r="EG32" s="199">
        <v>23333</v>
      </c>
      <c r="EH32" s="199">
        <v>0</v>
      </c>
      <c r="EI32" s="199">
        <v>7641</v>
      </c>
      <c r="EJ32" s="199">
        <v>342872</v>
      </c>
      <c r="EK32" s="199">
        <v>0</v>
      </c>
      <c r="EL32" s="199">
        <v>0</v>
      </c>
      <c r="EM32" s="199">
        <v>0</v>
      </c>
      <c r="EN32" s="199">
        <v>0</v>
      </c>
      <c r="EO32" s="199">
        <f t="shared" si="11"/>
        <v>401316</v>
      </c>
      <c r="EP32" s="199">
        <v>19000</v>
      </c>
      <c r="EQ32" s="199">
        <v>8470</v>
      </c>
      <c r="ER32" s="199">
        <v>23333</v>
      </c>
      <c r="ES32" s="199">
        <v>0</v>
      </c>
      <c r="ET32" s="199">
        <v>7641</v>
      </c>
      <c r="EU32" s="199">
        <v>342872</v>
      </c>
      <c r="EV32" s="199">
        <v>0</v>
      </c>
      <c r="EW32" s="199">
        <v>0</v>
      </c>
      <c r="EX32" s="199">
        <v>0</v>
      </c>
      <c r="EY32" s="199">
        <v>0</v>
      </c>
      <c r="EZ32" s="199">
        <f t="shared" si="12"/>
        <v>401316</v>
      </c>
      <c r="FA32" s="192" t="s">
        <v>202</v>
      </c>
      <c r="FB32" s="199">
        <v>11708</v>
      </c>
      <c r="FC32" s="199">
        <v>5717</v>
      </c>
      <c r="FD32" s="199">
        <v>21476</v>
      </c>
      <c r="FE32" s="199">
        <v>0</v>
      </c>
      <c r="FF32" s="199">
        <v>23209</v>
      </c>
      <c r="FG32" s="199">
        <v>682359</v>
      </c>
      <c r="FH32" s="199">
        <v>0</v>
      </c>
      <c r="FI32" s="199">
        <v>0</v>
      </c>
      <c r="FJ32" s="199">
        <v>0</v>
      </c>
      <c r="FK32" s="199">
        <v>0</v>
      </c>
      <c r="FL32" s="199">
        <f t="shared" si="13"/>
        <v>744469</v>
      </c>
      <c r="FM32" s="192" t="s">
        <v>6705</v>
      </c>
      <c r="FN32" s="199">
        <v>11708</v>
      </c>
      <c r="FO32" s="199">
        <v>5718</v>
      </c>
      <c r="FP32" s="199">
        <v>21476</v>
      </c>
      <c r="FQ32" s="199">
        <v>0</v>
      </c>
      <c r="FR32" s="199">
        <v>23209</v>
      </c>
      <c r="FS32" s="199">
        <v>678659</v>
      </c>
      <c r="FT32" s="199">
        <v>0</v>
      </c>
      <c r="FU32" s="199">
        <v>0</v>
      </c>
      <c r="FV32" s="199">
        <v>0</v>
      </c>
      <c r="FW32" s="199">
        <v>0</v>
      </c>
      <c r="FX32" s="199">
        <f t="shared" si="14"/>
        <v>740770</v>
      </c>
      <c r="FY32" s="192" t="s">
        <v>6902</v>
      </c>
      <c r="FZ32" s="200">
        <f t="shared" si="15"/>
        <v>14456</v>
      </c>
      <c r="GA32" s="193" t="str">
        <f t="shared" si="33"/>
        <v>BIP &gt; SIGFE</v>
      </c>
      <c r="GB32" s="199">
        <v>11711</v>
      </c>
      <c r="GC32" s="199">
        <v>5718</v>
      </c>
      <c r="GD32" s="199">
        <v>7018</v>
      </c>
      <c r="GE32" s="199">
        <v>0</v>
      </c>
      <c r="GF32" s="199">
        <v>23209</v>
      </c>
      <c r="GG32" s="199">
        <v>678658</v>
      </c>
      <c r="GH32" s="199">
        <v>0</v>
      </c>
      <c r="GI32" s="199">
        <v>0</v>
      </c>
      <c r="GJ32" s="199">
        <v>0</v>
      </c>
      <c r="GK32" s="199">
        <v>0</v>
      </c>
      <c r="GL32" s="199">
        <f t="shared" si="16"/>
        <v>726314</v>
      </c>
      <c r="GM32" s="199">
        <v>12170</v>
      </c>
      <c r="GN32" s="199">
        <v>5813</v>
      </c>
      <c r="GO32" s="199">
        <v>7127</v>
      </c>
      <c r="GP32" s="199">
        <v>0</v>
      </c>
      <c r="GQ32" s="199">
        <v>26597</v>
      </c>
      <c r="GR32" s="199">
        <v>701121</v>
      </c>
      <c r="GS32" s="199">
        <v>0</v>
      </c>
      <c r="GT32" s="199">
        <v>0</v>
      </c>
      <c r="GU32" s="199">
        <v>0</v>
      </c>
      <c r="GV32" s="199">
        <v>0</v>
      </c>
      <c r="GW32" s="199">
        <f t="shared" si="17"/>
        <v>752828</v>
      </c>
      <c r="GX32" s="199" t="s">
        <v>8</v>
      </c>
      <c r="GY32" s="199">
        <v>25019</v>
      </c>
      <c r="GZ32" s="199">
        <v>11153</v>
      </c>
      <c r="HA32" s="199">
        <v>30725</v>
      </c>
      <c r="HB32" s="199">
        <v>0</v>
      </c>
      <c r="HC32" s="199">
        <v>10062</v>
      </c>
      <c r="HD32" s="199">
        <v>451494</v>
      </c>
      <c r="HE32" s="199">
        <v>0</v>
      </c>
      <c r="HF32" s="199">
        <v>0</v>
      </c>
      <c r="HG32" s="199">
        <v>0</v>
      </c>
      <c r="HH32" s="199">
        <v>0</v>
      </c>
      <c r="HI32" s="199">
        <f t="shared" si="18"/>
        <v>528453</v>
      </c>
      <c r="HJ32" s="199">
        <v>801221</v>
      </c>
      <c r="HK32" s="199">
        <v>12373</v>
      </c>
      <c r="HL32" s="199">
        <v>5814</v>
      </c>
      <c r="HM32" s="199">
        <v>21585</v>
      </c>
      <c r="HN32" s="199">
        <v>0</v>
      </c>
      <c r="HO32" s="199">
        <v>25014</v>
      </c>
      <c r="HP32" s="199">
        <v>721103</v>
      </c>
      <c r="HQ32" s="199">
        <v>0</v>
      </c>
      <c r="HR32" s="199">
        <v>0</v>
      </c>
      <c r="HS32" s="199">
        <v>0</v>
      </c>
      <c r="HT32" s="199">
        <v>0</v>
      </c>
      <c r="HU32" s="199">
        <f t="shared" si="19"/>
        <v>785889</v>
      </c>
      <c r="HV32" s="199">
        <v>12165</v>
      </c>
      <c r="HW32" s="199">
        <v>5813</v>
      </c>
      <c r="HX32" s="199">
        <v>21585</v>
      </c>
      <c r="HY32" s="199">
        <v>0</v>
      </c>
      <c r="HZ32" s="199">
        <v>25014</v>
      </c>
      <c r="IA32" s="199">
        <v>701125</v>
      </c>
      <c r="IB32" s="199">
        <v>0</v>
      </c>
      <c r="IC32" s="199">
        <v>0</v>
      </c>
      <c r="ID32" s="199">
        <v>0</v>
      </c>
      <c r="IE32" s="199">
        <v>0</v>
      </c>
      <c r="IF32" s="199">
        <f t="shared" si="20"/>
        <v>765702</v>
      </c>
      <c r="IG32" s="197">
        <f t="shared" si="21"/>
        <v>48.71502290648364</v>
      </c>
      <c r="IH32" s="197">
        <f t="shared" si="22"/>
        <v>44.895004853790212</v>
      </c>
      <c r="II32" s="197">
        <f t="shared" si="23"/>
        <v>55.28999277952753</v>
      </c>
      <c r="IJ32" s="197">
        <f t="shared" si="24"/>
        <v>-2.5686833636811346</v>
      </c>
      <c r="IK32" s="202">
        <f t="shared" si="49"/>
        <v>-4.4331089674384483</v>
      </c>
      <c r="IL32" s="200">
        <f t="shared" si="25"/>
        <v>1522.2703777335985</v>
      </c>
      <c r="IM32" s="200">
        <f t="shared" si="26"/>
        <v>1393.886679920477</v>
      </c>
      <c r="IN32" s="192" t="s">
        <v>7256</v>
      </c>
      <c r="IO32" s="192" t="str">
        <f t="shared" si="27"/>
        <v>Variación Mayor a 20%</v>
      </c>
      <c r="IP32" s="192" t="str">
        <f t="shared" si="27"/>
        <v>Variación Mayor a 20%</v>
      </c>
      <c r="IQ32" s="193" t="str">
        <f t="shared" si="28"/>
        <v>Mediano</v>
      </c>
      <c r="IR32" s="193" t="str">
        <f t="shared" si="29"/>
        <v>Mediano</v>
      </c>
      <c r="IS32" s="192" t="s">
        <v>1274</v>
      </c>
      <c r="IT32" s="192" t="s">
        <v>2008</v>
      </c>
      <c r="IU32" s="192" t="s">
        <v>534</v>
      </c>
      <c r="IV32" s="192" t="s">
        <v>8</v>
      </c>
      <c r="IW32" s="192" t="s">
        <v>248</v>
      </c>
      <c r="IX32" s="192" t="s">
        <v>249</v>
      </c>
      <c r="IY32" s="193" t="s">
        <v>207</v>
      </c>
      <c r="IZ32" s="199">
        <v>528453</v>
      </c>
      <c r="JA32" s="199">
        <v>56158</v>
      </c>
      <c r="JB32" s="203">
        <f t="shared" si="34"/>
        <v>10.626867479227101</v>
      </c>
      <c r="JC32" s="192" t="s">
        <v>7534</v>
      </c>
      <c r="JD32" s="192" t="str">
        <f t="shared" si="37"/>
        <v>Con Modificaciones &lt; 10%</v>
      </c>
      <c r="JE32" s="193" t="s">
        <v>207</v>
      </c>
      <c r="JF32" s="200">
        <v>2</v>
      </c>
      <c r="JG32" s="200">
        <v>759180</v>
      </c>
      <c r="JH32" s="200">
        <v>801221</v>
      </c>
      <c r="JI32" s="197">
        <f t="shared" si="50"/>
        <v>5.5376853974024698</v>
      </c>
      <c r="JJ32" s="192" t="s">
        <v>7678</v>
      </c>
      <c r="JK32" s="192" t="str">
        <f t="shared" si="30"/>
        <v>Con Reevaluación</v>
      </c>
      <c r="JL32" s="196" t="s">
        <v>1287</v>
      </c>
      <c r="JM32" s="204">
        <v>51512</v>
      </c>
      <c r="JN32" s="204">
        <v>51512</v>
      </c>
      <c r="JO32" s="197">
        <f t="shared" si="35"/>
        <v>0</v>
      </c>
      <c r="JP32" s="205" t="str">
        <f t="shared" si="36"/>
        <v>Real = Recomendado</v>
      </c>
      <c r="JQ32" s="193" t="s">
        <v>8</v>
      </c>
      <c r="JR32" s="202"/>
      <c r="JS32" s="202"/>
      <c r="JT32" s="202"/>
      <c r="JU32" s="192" t="s">
        <v>7934</v>
      </c>
      <c r="JV32" s="206"/>
      <c r="JW32" s="192" t="s">
        <v>7935</v>
      </c>
      <c r="JX32" s="192" t="s">
        <v>1321</v>
      </c>
      <c r="JY32" s="192" t="s">
        <v>966</v>
      </c>
      <c r="JZ32" s="192" t="s">
        <v>248</v>
      </c>
      <c r="KA32" s="192" t="s">
        <v>249</v>
      </c>
    </row>
    <row r="33" spans="1:287" ht="15" customHeight="1" x14ac:dyDescent="0.25">
      <c r="A33" s="192" t="s">
        <v>1421</v>
      </c>
      <c r="B33" s="192" t="s">
        <v>1422</v>
      </c>
      <c r="C33" s="193">
        <v>10</v>
      </c>
      <c r="D33" s="192" t="s">
        <v>454</v>
      </c>
      <c r="E33" s="192" t="s">
        <v>8</v>
      </c>
      <c r="F33" s="192" t="s">
        <v>8</v>
      </c>
      <c r="G33" s="192" t="s">
        <v>502</v>
      </c>
      <c r="H33" s="192" t="s">
        <v>478</v>
      </c>
      <c r="I33" s="192" t="s">
        <v>478</v>
      </c>
      <c r="J33" s="192" t="s">
        <v>1960</v>
      </c>
      <c r="K33" s="192" t="s">
        <v>466</v>
      </c>
      <c r="L33" s="192" t="s">
        <v>114</v>
      </c>
      <c r="M33" s="192" t="s">
        <v>182</v>
      </c>
      <c r="N33" s="192" t="s">
        <v>531</v>
      </c>
      <c r="O33" s="192" t="s">
        <v>524</v>
      </c>
      <c r="P33" s="192" t="s">
        <v>103</v>
      </c>
      <c r="Q33" s="192" t="s">
        <v>104</v>
      </c>
      <c r="R33" s="192" t="s">
        <v>116</v>
      </c>
      <c r="S33" s="192" t="s">
        <v>2099</v>
      </c>
      <c r="T33" s="192" t="s">
        <v>2100</v>
      </c>
      <c r="U33" s="194">
        <v>18041</v>
      </c>
      <c r="V33" s="192" t="s">
        <v>534</v>
      </c>
      <c r="W33" s="192" t="s">
        <v>534</v>
      </c>
      <c r="X33" s="192" t="s">
        <v>534</v>
      </c>
      <c r="Y33" s="195">
        <v>15</v>
      </c>
      <c r="Z33" s="195">
        <v>10</v>
      </c>
      <c r="AA33" s="196" t="s">
        <v>2594</v>
      </c>
      <c r="AB33" s="197">
        <f>((Z33/Y33)-1)*100</f>
        <v>-33.333333333333336</v>
      </c>
      <c r="AC33" s="195">
        <v>3</v>
      </c>
      <c r="AD33" s="195">
        <v>2</v>
      </c>
      <c r="AE33" s="196" t="s">
        <v>2595</v>
      </c>
      <c r="AF33" s="197">
        <f>((AD33/AC33)-1)*100</f>
        <v>-33.333333333333336</v>
      </c>
      <c r="AG33" s="195">
        <v>3</v>
      </c>
      <c r="AH33" s="195">
        <v>15</v>
      </c>
      <c r="AI33" s="196" t="s">
        <v>2865</v>
      </c>
      <c r="AJ33" s="197">
        <f>((AH33/AG33)-1)*100</f>
        <v>400</v>
      </c>
      <c r="AK33" s="195"/>
      <c r="AL33" s="195"/>
      <c r="AM33" s="196"/>
      <c r="AN33" s="197"/>
      <c r="AO33" s="195">
        <v>6</v>
      </c>
      <c r="AP33" s="195">
        <v>46</v>
      </c>
      <c r="AQ33" s="196" t="s">
        <v>2951</v>
      </c>
      <c r="AR33" s="197">
        <f t="shared" si="47"/>
        <v>666.66666666666674</v>
      </c>
      <c r="AS33" s="195">
        <v>10</v>
      </c>
      <c r="AT33" s="195">
        <v>11</v>
      </c>
      <c r="AU33" s="196" t="s">
        <v>3113</v>
      </c>
      <c r="AV33" s="197">
        <f t="shared" si="0"/>
        <v>10.000000000000009</v>
      </c>
      <c r="AW33" s="197" t="str">
        <f t="shared" si="1"/>
        <v>Variación de 0 a 30%</v>
      </c>
      <c r="AX33" s="198">
        <v>1</v>
      </c>
      <c r="AY33" s="198">
        <v>75</v>
      </c>
      <c r="AZ33" s="195"/>
      <c r="BA33" s="195"/>
      <c r="BB33" s="196"/>
      <c r="BC33" s="197"/>
      <c r="BD33" s="195"/>
      <c r="BE33" s="195"/>
      <c r="BF33" s="196"/>
      <c r="BG33" s="197"/>
      <c r="BH33" s="195">
        <v>3</v>
      </c>
      <c r="BI33" s="195">
        <v>0</v>
      </c>
      <c r="BJ33" s="196" t="s">
        <v>3328</v>
      </c>
      <c r="BK33" s="197">
        <f>((BI33/BH33)-1)*100</f>
        <v>-100</v>
      </c>
      <c r="BL33" s="195">
        <v>18</v>
      </c>
      <c r="BM33" s="195">
        <v>18</v>
      </c>
      <c r="BN33" s="195">
        <v>46</v>
      </c>
      <c r="BO33" s="195">
        <v>46</v>
      </c>
      <c r="BP33" s="195">
        <v>0</v>
      </c>
      <c r="BQ33" s="196" t="s">
        <v>3383</v>
      </c>
      <c r="BR33" s="197">
        <f t="shared" si="2"/>
        <v>155.55555555555554</v>
      </c>
      <c r="BS33" s="197">
        <f t="shared" si="2"/>
        <v>155.55555555555554</v>
      </c>
      <c r="BT33" s="192" t="s">
        <v>3593</v>
      </c>
      <c r="BU33" s="192" t="str">
        <f t="shared" si="3"/>
        <v>Variación &gt; al 100%</v>
      </c>
      <c r="BV33" s="193" t="str">
        <f t="shared" si="4"/>
        <v>Mayor a 3 años</v>
      </c>
      <c r="BW33" s="192" t="s">
        <v>700</v>
      </c>
      <c r="BX33" s="199">
        <v>1675303</v>
      </c>
      <c r="BY33" s="199">
        <v>10656</v>
      </c>
      <c r="BZ33" s="199">
        <f t="shared" si="5"/>
        <v>1685959</v>
      </c>
      <c r="CA33" s="199">
        <v>1154570</v>
      </c>
      <c r="CB33" s="200">
        <f t="shared" si="6"/>
        <v>531389</v>
      </c>
      <c r="CC33" s="192" t="s">
        <v>3919</v>
      </c>
      <c r="CD33" s="192" t="str">
        <f t="shared" si="7"/>
        <v>BIP &gt; SIGFE</v>
      </c>
      <c r="CE33" s="196" t="s">
        <v>679</v>
      </c>
      <c r="CF33" s="195">
        <v>1238</v>
      </c>
      <c r="CG33" s="195">
        <v>1542</v>
      </c>
      <c r="CH33" s="195">
        <f t="shared" si="8"/>
        <v>124.5557350565428</v>
      </c>
      <c r="CI33" s="196" t="s">
        <v>4169</v>
      </c>
      <c r="CJ33" s="196" t="s">
        <v>4170</v>
      </c>
      <c r="CK33" s="200" t="str">
        <f t="shared" si="31"/>
        <v>Real &gt; Recomendada</v>
      </c>
      <c r="CL33" s="192" t="s">
        <v>4644</v>
      </c>
      <c r="CM33" s="192" t="s">
        <v>917</v>
      </c>
      <c r="CN33" s="192" t="s">
        <v>4645</v>
      </c>
      <c r="CO33" s="192" t="s">
        <v>4646</v>
      </c>
      <c r="CP33" s="193" t="s">
        <v>207</v>
      </c>
      <c r="CQ33" s="192" t="s">
        <v>697</v>
      </c>
      <c r="CR33" s="192" t="s">
        <v>5198</v>
      </c>
      <c r="CS33" s="192" t="s">
        <v>8</v>
      </c>
      <c r="CT33" s="192" t="str">
        <f t="shared" si="32"/>
        <v>En Operación</v>
      </c>
      <c r="CU33" s="192" t="s">
        <v>5418</v>
      </c>
      <c r="CV33" s="192" t="s">
        <v>5598</v>
      </c>
      <c r="CW33" s="192" t="s">
        <v>181</v>
      </c>
      <c r="CX33" s="192" t="s">
        <v>534</v>
      </c>
      <c r="CY33" s="192" t="s">
        <v>8</v>
      </c>
      <c r="CZ33" s="192" t="s">
        <v>248</v>
      </c>
      <c r="DA33" s="192" t="s">
        <v>249</v>
      </c>
      <c r="DB33" s="193" t="s">
        <v>1123</v>
      </c>
      <c r="DC33" s="193" t="s">
        <v>1123</v>
      </c>
      <c r="DD33" s="200">
        <v>0</v>
      </c>
      <c r="DE33" s="193" t="s">
        <v>5880</v>
      </c>
      <c r="DF33" s="200">
        <v>32</v>
      </c>
      <c r="DG33" s="193" t="s">
        <v>5933</v>
      </c>
      <c r="DH33" s="200">
        <v>559</v>
      </c>
      <c r="DI33" s="193" t="s">
        <v>838</v>
      </c>
      <c r="DJ33" s="200">
        <v>447</v>
      </c>
      <c r="DK33" s="193" t="s">
        <v>838</v>
      </c>
      <c r="DL33" s="200">
        <f t="shared" si="48"/>
        <v>447</v>
      </c>
      <c r="DM33" s="193" t="s">
        <v>700</v>
      </c>
      <c r="DN33" s="200">
        <v>29</v>
      </c>
      <c r="DO33" s="193" t="s">
        <v>5155</v>
      </c>
      <c r="DP33" s="200">
        <v>566</v>
      </c>
      <c r="DQ33" s="195">
        <f t="shared" si="9"/>
        <v>1633</v>
      </c>
      <c r="DR33" s="195">
        <f t="shared" si="10"/>
        <v>1633</v>
      </c>
      <c r="DS33" s="198" t="s">
        <v>6047</v>
      </c>
      <c r="DT33" s="196" t="s">
        <v>6247</v>
      </c>
      <c r="DU33" s="198">
        <v>1</v>
      </c>
      <c r="DV33" s="198" t="s">
        <v>8</v>
      </c>
      <c r="DW33" s="198" t="s">
        <v>8</v>
      </c>
      <c r="DX33" s="198" t="s">
        <v>8</v>
      </c>
      <c r="DY33" s="198" t="s">
        <v>8</v>
      </c>
      <c r="DZ33" s="198" t="s">
        <v>207</v>
      </c>
      <c r="EA33" s="198" t="s">
        <v>6269</v>
      </c>
      <c r="EB33" s="198" t="s">
        <v>207</v>
      </c>
      <c r="EC33" s="198" t="s">
        <v>6269</v>
      </c>
      <c r="ED33" s="198" t="s">
        <v>6300</v>
      </c>
      <c r="EE33" s="208">
        <v>20500</v>
      </c>
      <c r="EF33" s="199">
        <v>36700</v>
      </c>
      <c r="EG33" s="199">
        <v>37040</v>
      </c>
      <c r="EH33" s="199">
        <v>0</v>
      </c>
      <c r="EI33" s="199">
        <v>10500</v>
      </c>
      <c r="EJ33" s="199">
        <v>1114641</v>
      </c>
      <c r="EK33" s="199">
        <v>0</v>
      </c>
      <c r="EL33" s="199">
        <v>0</v>
      </c>
      <c r="EM33" s="199">
        <v>22293</v>
      </c>
      <c r="EN33" s="199">
        <v>0</v>
      </c>
      <c r="EO33" s="199">
        <f t="shared" si="11"/>
        <v>1241674</v>
      </c>
      <c r="EP33" s="199">
        <v>20500</v>
      </c>
      <c r="EQ33" s="199">
        <v>36700</v>
      </c>
      <c r="ER33" s="199">
        <v>37040</v>
      </c>
      <c r="ES33" s="199">
        <v>0</v>
      </c>
      <c r="ET33" s="199">
        <v>10500</v>
      </c>
      <c r="EU33" s="199">
        <v>1114641</v>
      </c>
      <c r="EV33" s="199">
        <v>0</v>
      </c>
      <c r="EW33" s="199">
        <v>0</v>
      </c>
      <c r="EX33" s="199">
        <v>22293</v>
      </c>
      <c r="EY33" s="199">
        <v>0</v>
      </c>
      <c r="EZ33" s="199">
        <f t="shared" si="12"/>
        <v>1241674</v>
      </c>
      <c r="FA33" s="192" t="s">
        <v>6538</v>
      </c>
      <c r="FB33" s="199">
        <v>16712</v>
      </c>
      <c r="FC33" s="199">
        <v>29573</v>
      </c>
      <c r="FD33" s="199">
        <v>34752</v>
      </c>
      <c r="FE33" s="199">
        <v>0</v>
      </c>
      <c r="FF33" s="199">
        <v>10656</v>
      </c>
      <c r="FG33" s="199">
        <v>1594932</v>
      </c>
      <c r="FH33" s="199">
        <v>0</v>
      </c>
      <c r="FI33" s="199">
        <v>0</v>
      </c>
      <c r="FJ33" s="199">
        <v>0</v>
      </c>
      <c r="FK33" s="199">
        <v>0</v>
      </c>
      <c r="FL33" s="199">
        <f t="shared" si="13"/>
        <v>1686625</v>
      </c>
      <c r="FM33" s="192" t="s">
        <v>6706</v>
      </c>
      <c r="FN33" s="199">
        <v>16712</v>
      </c>
      <c r="FO33" s="199">
        <v>29573</v>
      </c>
      <c r="FP33" s="199">
        <v>34752</v>
      </c>
      <c r="FQ33" s="199">
        <v>0</v>
      </c>
      <c r="FR33" s="199">
        <v>10656</v>
      </c>
      <c r="FS33" s="199">
        <v>1594931</v>
      </c>
      <c r="FT33" s="199">
        <v>0</v>
      </c>
      <c r="FU33" s="199">
        <v>0</v>
      </c>
      <c r="FV33" s="199">
        <v>0</v>
      </c>
      <c r="FW33" s="199">
        <v>0</v>
      </c>
      <c r="FX33" s="199">
        <f t="shared" si="14"/>
        <v>1686624</v>
      </c>
      <c r="FY33" s="192" t="s">
        <v>6903</v>
      </c>
      <c r="FZ33" s="200">
        <f t="shared" si="15"/>
        <v>532054</v>
      </c>
      <c r="GA33" s="193" t="str">
        <f t="shared" si="33"/>
        <v>BIP &gt; SIGFE</v>
      </c>
      <c r="GB33" s="199">
        <v>14204</v>
      </c>
      <c r="GC33" s="199">
        <v>29572</v>
      </c>
      <c r="GD33" s="199">
        <v>31095</v>
      </c>
      <c r="GE33" s="199">
        <v>0</v>
      </c>
      <c r="GF33" s="199">
        <v>10656</v>
      </c>
      <c r="GG33" s="199">
        <v>1069043</v>
      </c>
      <c r="GH33" s="199">
        <v>0</v>
      </c>
      <c r="GI33" s="199">
        <v>0</v>
      </c>
      <c r="GJ33" s="199">
        <v>0</v>
      </c>
      <c r="GK33" s="199">
        <v>0</v>
      </c>
      <c r="GL33" s="199">
        <f t="shared" si="16"/>
        <v>1154570</v>
      </c>
      <c r="GM33" s="199">
        <v>14758</v>
      </c>
      <c r="GN33" s="199">
        <v>30341</v>
      </c>
      <c r="GO33" s="199">
        <v>31903</v>
      </c>
      <c r="GP33" s="199">
        <v>0</v>
      </c>
      <c r="GQ33" s="199">
        <v>11990</v>
      </c>
      <c r="GR33" s="199">
        <v>1104772</v>
      </c>
      <c r="GS33" s="199">
        <v>0</v>
      </c>
      <c r="GT33" s="199">
        <v>0</v>
      </c>
      <c r="GU33" s="199">
        <v>0</v>
      </c>
      <c r="GV33" s="199">
        <v>0</v>
      </c>
      <c r="GW33" s="199">
        <f t="shared" si="17"/>
        <v>1193764</v>
      </c>
      <c r="GX33" s="199" t="s">
        <v>8</v>
      </c>
      <c r="GY33" s="199">
        <v>25224</v>
      </c>
      <c r="GZ33" s="199">
        <v>45157</v>
      </c>
      <c r="HA33" s="199">
        <v>45575</v>
      </c>
      <c r="HB33" s="199">
        <v>0</v>
      </c>
      <c r="HC33" s="199">
        <v>12919</v>
      </c>
      <c r="HD33" s="199">
        <v>1371481</v>
      </c>
      <c r="HE33" s="199">
        <v>0</v>
      </c>
      <c r="HF33" s="199">
        <v>0</v>
      </c>
      <c r="HG33" s="199">
        <v>27430</v>
      </c>
      <c r="HH33" s="199">
        <v>0</v>
      </c>
      <c r="HI33" s="199">
        <f t="shared" si="18"/>
        <v>1527786</v>
      </c>
      <c r="HJ33" s="199">
        <v>1899187</v>
      </c>
      <c r="HK33" s="199">
        <v>17661</v>
      </c>
      <c r="HL33" s="199">
        <v>30344</v>
      </c>
      <c r="HM33" s="199">
        <v>35563</v>
      </c>
      <c r="HN33" s="199">
        <v>0</v>
      </c>
      <c r="HO33" s="199">
        <v>11990</v>
      </c>
      <c r="HP33" s="199">
        <v>1685491</v>
      </c>
      <c r="HQ33" s="199">
        <v>0</v>
      </c>
      <c r="HR33" s="199">
        <v>0</v>
      </c>
      <c r="HS33" s="199">
        <v>0</v>
      </c>
      <c r="HT33" s="199">
        <v>0</v>
      </c>
      <c r="HU33" s="199">
        <f t="shared" si="19"/>
        <v>1781049</v>
      </c>
      <c r="HV33" s="199">
        <v>17433</v>
      </c>
      <c r="HW33" s="199">
        <v>30343</v>
      </c>
      <c r="HX33" s="199">
        <v>35564</v>
      </c>
      <c r="HY33" s="199">
        <v>0</v>
      </c>
      <c r="HZ33" s="199">
        <v>11990</v>
      </c>
      <c r="IA33" s="199">
        <v>1630660</v>
      </c>
      <c r="IB33" s="199">
        <v>0</v>
      </c>
      <c r="IC33" s="199">
        <v>0</v>
      </c>
      <c r="ID33" s="199">
        <v>0</v>
      </c>
      <c r="IE33" s="199">
        <v>0</v>
      </c>
      <c r="IF33" s="199">
        <f t="shared" si="20"/>
        <v>1725990</v>
      </c>
      <c r="IG33" s="197">
        <f t="shared" si="21"/>
        <v>16.577125330380049</v>
      </c>
      <c r="IH33" s="197">
        <f t="shared" si="22"/>
        <v>12.973282907422901</v>
      </c>
      <c r="II33" s="197">
        <f t="shared" si="23"/>
        <v>18.897746304906882</v>
      </c>
      <c r="IJ33" s="197">
        <f t="shared" si="24"/>
        <v>-3.0913804168217762</v>
      </c>
      <c r="IK33" s="202">
        <f t="shared" si="49"/>
        <v>-9.1195337794540485</v>
      </c>
      <c r="IL33" s="200">
        <f t="shared" si="25"/>
        <v>1119.31906614786</v>
      </c>
      <c r="IM33" s="200">
        <f t="shared" si="26"/>
        <v>1057.496757457847</v>
      </c>
      <c r="IN33" s="192" t="s">
        <v>7257</v>
      </c>
      <c r="IO33" s="192" t="str">
        <f t="shared" si="27"/>
        <v>Variación del 10% al 20%</v>
      </c>
      <c r="IP33" s="192" t="str">
        <f t="shared" si="27"/>
        <v>Variación del 10% al 20%</v>
      </c>
      <c r="IQ33" s="193" t="str">
        <f t="shared" si="28"/>
        <v>Grande</v>
      </c>
      <c r="IR33" s="193" t="str">
        <f t="shared" si="29"/>
        <v>Grande</v>
      </c>
      <c r="IS33" s="192" t="s">
        <v>1272</v>
      </c>
      <c r="IT33" s="192" t="s">
        <v>182</v>
      </c>
      <c r="IU33" s="192" t="s">
        <v>534</v>
      </c>
      <c r="IV33" s="192" t="s">
        <v>8</v>
      </c>
      <c r="IW33" s="192" t="s">
        <v>248</v>
      </c>
      <c r="IX33" s="192" t="s">
        <v>249</v>
      </c>
      <c r="IY33" s="193" t="s">
        <v>208</v>
      </c>
      <c r="IZ33" s="199"/>
      <c r="JA33" s="199"/>
      <c r="JB33" s="203"/>
      <c r="JC33" s="192" t="s">
        <v>534</v>
      </c>
      <c r="JD33" s="192" t="str">
        <f t="shared" si="37"/>
        <v>Sin Modificaciones</v>
      </c>
      <c r="JE33" s="193" t="s">
        <v>207</v>
      </c>
      <c r="JF33" s="200">
        <v>1</v>
      </c>
      <c r="JG33" s="200">
        <v>1527786</v>
      </c>
      <c r="JH33" s="200">
        <v>1899187</v>
      </c>
      <c r="JI33" s="197">
        <f t="shared" si="50"/>
        <v>24.309752805693986</v>
      </c>
      <c r="JJ33" s="192" t="s">
        <v>7679</v>
      </c>
      <c r="JK33" s="192" t="str">
        <f t="shared" si="30"/>
        <v>Con Reevaluación</v>
      </c>
      <c r="JL33" s="196" t="s">
        <v>1287</v>
      </c>
      <c r="JM33" s="204">
        <v>170391</v>
      </c>
      <c r="JN33" s="204">
        <v>170391</v>
      </c>
      <c r="JO33" s="197">
        <f t="shared" si="35"/>
        <v>0</v>
      </c>
      <c r="JP33" s="205" t="str">
        <f t="shared" si="36"/>
        <v>Real = Recomendado</v>
      </c>
      <c r="JQ33" s="193" t="s">
        <v>8</v>
      </c>
      <c r="JR33" s="202"/>
      <c r="JS33" s="202"/>
      <c r="JT33" s="202"/>
      <c r="JU33" s="192" t="s">
        <v>7936</v>
      </c>
      <c r="JV33" s="206"/>
      <c r="JW33" s="192" t="s">
        <v>7937</v>
      </c>
      <c r="JX33" s="192" t="s">
        <v>1321</v>
      </c>
      <c r="JY33" s="192" t="s">
        <v>966</v>
      </c>
      <c r="JZ33" s="192" t="s">
        <v>248</v>
      </c>
      <c r="KA33" s="192" t="s">
        <v>249</v>
      </c>
    </row>
    <row r="34" spans="1:287" ht="15" customHeight="1" x14ac:dyDescent="0.25">
      <c r="A34" s="192" t="s">
        <v>1423</v>
      </c>
      <c r="B34" s="192" t="s">
        <v>1424</v>
      </c>
      <c r="C34" s="193">
        <v>5</v>
      </c>
      <c r="D34" s="192" t="s">
        <v>451</v>
      </c>
      <c r="E34" s="192" t="s">
        <v>173</v>
      </c>
      <c r="F34" s="192" t="s">
        <v>1425</v>
      </c>
      <c r="G34" s="192" t="s">
        <v>479</v>
      </c>
      <c r="H34" s="192" t="s">
        <v>129</v>
      </c>
      <c r="I34" s="192" t="s">
        <v>157</v>
      </c>
      <c r="J34" s="192" t="s">
        <v>1961</v>
      </c>
      <c r="K34" s="192" t="s">
        <v>466</v>
      </c>
      <c r="L34" s="192" t="s">
        <v>114</v>
      </c>
      <c r="M34" s="192" t="s">
        <v>930</v>
      </c>
      <c r="N34" s="192" t="s">
        <v>528</v>
      </c>
      <c r="O34" s="192" t="s">
        <v>528</v>
      </c>
      <c r="P34" s="192" t="s">
        <v>103</v>
      </c>
      <c r="Q34" s="192" t="s">
        <v>120</v>
      </c>
      <c r="R34" s="192" t="s">
        <v>105</v>
      </c>
      <c r="S34" s="192" t="s">
        <v>2101</v>
      </c>
      <c r="T34" s="192" t="s">
        <v>2102</v>
      </c>
      <c r="U34" s="194">
        <v>358165</v>
      </c>
      <c r="V34" s="192" t="s">
        <v>534</v>
      </c>
      <c r="W34" s="192" t="s">
        <v>534</v>
      </c>
      <c r="X34" s="192" t="s">
        <v>534</v>
      </c>
      <c r="Y34" s="195">
        <v>17</v>
      </c>
      <c r="Z34" s="195">
        <v>27</v>
      </c>
      <c r="AA34" s="196" t="s">
        <v>2596</v>
      </c>
      <c r="AB34" s="197">
        <f>((Z34/Y34)-1)*100</f>
        <v>58.823529411764696</v>
      </c>
      <c r="AC34" s="195">
        <v>3</v>
      </c>
      <c r="AD34" s="195">
        <v>1</v>
      </c>
      <c r="AE34" s="196" t="s">
        <v>2597</v>
      </c>
      <c r="AF34" s="197">
        <f>((AD34/AC34)-1)*100</f>
        <v>-66.666666666666671</v>
      </c>
      <c r="AG34" s="195">
        <v>3</v>
      </c>
      <c r="AH34" s="195">
        <v>1</v>
      </c>
      <c r="AI34" s="196" t="s">
        <v>2866</v>
      </c>
      <c r="AJ34" s="197">
        <f>((AH34/AG34)-1)*100</f>
        <v>-66.666666666666671</v>
      </c>
      <c r="AK34" s="195"/>
      <c r="AL34" s="195"/>
      <c r="AM34" s="196"/>
      <c r="AN34" s="197"/>
      <c r="AO34" s="195">
        <v>4</v>
      </c>
      <c r="AP34" s="195">
        <v>0</v>
      </c>
      <c r="AQ34" s="196" t="s">
        <v>2952</v>
      </c>
      <c r="AR34" s="197">
        <f t="shared" si="47"/>
        <v>-100</v>
      </c>
      <c r="AS34" s="195">
        <v>15</v>
      </c>
      <c r="AT34" s="195">
        <v>22</v>
      </c>
      <c r="AU34" s="196" t="s">
        <v>3114</v>
      </c>
      <c r="AV34" s="197">
        <f t="shared" si="0"/>
        <v>46.666666666666657</v>
      </c>
      <c r="AW34" s="197" t="str">
        <f t="shared" si="1"/>
        <v>Variación de 30% al 50%</v>
      </c>
      <c r="AX34" s="198">
        <v>2</v>
      </c>
      <c r="AY34" s="198">
        <v>136</v>
      </c>
      <c r="AZ34" s="195"/>
      <c r="BA34" s="195"/>
      <c r="BB34" s="196"/>
      <c r="BC34" s="197"/>
      <c r="BD34" s="195"/>
      <c r="BE34" s="195"/>
      <c r="BF34" s="196"/>
      <c r="BG34" s="197"/>
      <c r="BH34" s="195"/>
      <c r="BI34" s="195"/>
      <c r="BJ34" s="196"/>
      <c r="BK34" s="197"/>
      <c r="BL34" s="195">
        <v>22</v>
      </c>
      <c r="BM34" s="195">
        <v>22</v>
      </c>
      <c r="BN34" s="195">
        <v>27</v>
      </c>
      <c r="BO34" s="195">
        <v>27</v>
      </c>
      <c r="BP34" s="195">
        <v>0</v>
      </c>
      <c r="BQ34" s="196" t="s">
        <v>3384</v>
      </c>
      <c r="BR34" s="197">
        <f t="shared" si="2"/>
        <v>22.72727272727273</v>
      </c>
      <c r="BS34" s="197">
        <f t="shared" si="2"/>
        <v>22.72727272727273</v>
      </c>
      <c r="BT34" s="192" t="s">
        <v>3594</v>
      </c>
      <c r="BU34" s="192" t="str">
        <f t="shared" si="3"/>
        <v>Variación de 0 a 30%</v>
      </c>
      <c r="BV34" s="193" t="str">
        <f t="shared" si="4"/>
        <v>Tres años</v>
      </c>
      <c r="BW34" s="192" t="s">
        <v>565</v>
      </c>
      <c r="BX34" s="199">
        <v>15675003</v>
      </c>
      <c r="BY34" s="199">
        <v>1542</v>
      </c>
      <c r="BZ34" s="199">
        <f t="shared" si="5"/>
        <v>15676545</v>
      </c>
      <c r="CA34" s="199">
        <v>15675716</v>
      </c>
      <c r="CB34" s="200">
        <f t="shared" si="6"/>
        <v>829</v>
      </c>
      <c r="CC34" s="192" t="s">
        <v>3920</v>
      </c>
      <c r="CD34" s="192" t="str">
        <f t="shared" si="7"/>
        <v>BIP &gt; SIGFE</v>
      </c>
      <c r="CE34" s="196" t="s">
        <v>678</v>
      </c>
      <c r="CF34" s="195">
        <v>9461</v>
      </c>
      <c r="CG34" s="195">
        <v>8812</v>
      </c>
      <c r="CH34" s="195">
        <f t="shared" si="8"/>
        <v>93.14026001479759</v>
      </c>
      <c r="CI34" s="196" t="s">
        <v>4171</v>
      </c>
      <c r="CJ34" s="196" t="s">
        <v>4172</v>
      </c>
      <c r="CK34" s="200" t="str">
        <f t="shared" si="31"/>
        <v>Real &lt; Recomendada</v>
      </c>
      <c r="CL34" s="192" t="s">
        <v>4647</v>
      </c>
      <c r="CM34" s="192" t="s">
        <v>807</v>
      </c>
      <c r="CN34" s="192" t="s">
        <v>4648</v>
      </c>
      <c r="CO34" s="192" t="s">
        <v>4649</v>
      </c>
      <c r="CP34" s="193" t="s">
        <v>207</v>
      </c>
      <c r="CQ34" s="192" t="s">
        <v>5199</v>
      </c>
      <c r="CR34" s="192" t="s">
        <v>5200</v>
      </c>
      <c r="CS34" s="192" t="s">
        <v>8</v>
      </c>
      <c r="CT34" s="192" t="str">
        <f t="shared" si="32"/>
        <v>En Operación</v>
      </c>
      <c r="CU34" s="192" t="s">
        <v>5419</v>
      </c>
      <c r="CV34" s="192" t="s">
        <v>5599</v>
      </c>
      <c r="CW34" s="192" t="s">
        <v>930</v>
      </c>
      <c r="CX34" s="192" t="s">
        <v>534</v>
      </c>
      <c r="CY34" s="192" t="s">
        <v>8</v>
      </c>
      <c r="CZ34" s="192" t="s">
        <v>248</v>
      </c>
      <c r="DA34" s="192" t="s">
        <v>249</v>
      </c>
      <c r="DB34" s="193" t="s">
        <v>5781</v>
      </c>
      <c r="DC34" s="193" t="s">
        <v>5781</v>
      </c>
      <c r="DD34" s="200">
        <v>0</v>
      </c>
      <c r="DE34" s="193" t="s">
        <v>1189</v>
      </c>
      <c r="DF34" s="200">
        <v>43</v>
      </c>
      <c r="DG34" s="193" t="s">
        <v>796</v>
      </c>
      <c r="DH34" s="200">
        <v>249</v>
      </c>
      <c r="DI34" s="193" t="s">
        <v>1229</v>
      </c>
      <c r="DJ34" s="200">
        <v>98</v>
      </c>
      <c r="DK34" s="193" t="s">
        <v>1201</v>
      </c>
      <c r="DL34" s="200">
        <f t="shared" si="48"/>
        <v>120</v>
      </c>
      <c r="DM34" s="193" t="s">
        <v>565</v>
      </c>
      <c r="DN34" s="200">
        <v>28</v>
      </c>
      <c r="DO34" s="193" t="s">
        <v>994</v>
      </c>
      <c r="DP34" s="200">
        <v>35</v>
      </c>
      <c r="DQ34" s="195">
        <f t="shared" si="9"/>
        <v>475</v>
      </c>
      <c r="DR34" s="195">
        <f t="shared" si="10"/>
        <v>475</v>
      </c>
      <c r="DS34" s="198" t="s">
        <v>6048</v>
      </c>
      <c r="DT34" s="196" t="s">
        <v>6243</v>
      </c>
      <c r="DU34" s="198">
        <v>1</v>
      </c>
      <c r="DV34" s="198" t="s">
        <v>8</v>
      </c>
      <c r="DW34" s="198" t="s">
        <v>8</v>
      </c>
      <c r="DX34" s="198" t="s">
        <v>8</v>
      </c>
      <c r="DY34" s="198" t="s">
        <v>8</v>
      </c>
      <c r="DZ34" s="198" t="s">
        <v>208</v>
      </c>
      <c r="EA34" s="198" t="s">
        <v>6269</v>
      </c>
      <c r="EB34" s="198" t="s">
        <v>207</v>
      </c>
      <c r="EC34" s="198" t="s">
        <v>6269</v>
      </c>
      <c r="ED34" s="198" t="s">
        <v>8</v>
      </c>
      <c r="EE34" s="208">
        <v>396261</v>
      </c>
      <c r="EF34" s="199">
        <v>191713</v>
      </c>
      <c r="EG34" s="199">
        <v>33026</v>
      </c>
      <c r="EH34" s="199">
        <v>0</v>
      </c>
      <c r="EI34" s="199">
        <v>4233</v>
      </c>
      <c r="EJ34" s="199">
        <v>10106928</v>
      </c>
      <c r="EK34" s="199">
        <v>0</v>
      </c>
      <c r="EL34" s="199">
        <v>0</v>
      </c>
      <c r="EM34" s="199">
        <v>0</v>
      </c>
      <c r="EN34" s="199">
        <v>0</v>
      </c>
      <c r="EO34" s="199">
        <f t="shared" si="11"/>
        <v>10732161</v>
      </c>
      <c r="EP34" s="199">
        <v>396261</v>
      </c>
      <c r="EQ34" s="199">
        <v>191713</v>
      </c>
      <c r="ER34" s="199">
        <v>33026</v>
      </c>
      <c r="ES34" s="199">
        <v>0</v>
      </c>
      <c r="ET34" s="199">
        <v>4233</v>
      </c>
      <c r="EU34" s="199">
        <v>10106928</v>
      </c>
      <c r="EV34" s="199">
        <v>0</v>
      </c>
      <c r="EW34" s="199">
        <v>0</v>
      </c>
      <c r="EX34" s="199">
        <v>0</v>
      </c>
      <c r="EY34" s="199">
        <v>0</v>
      </c>
      <c r="EZ34" s="199">
        <f t="shared" si="12"/>
        <v>10732161</v>
      </c>
      <c r="FA34" s="192" t="s">
        <v>6539</v>
      </c>
      <c r="FB34" s="199">
        <v>308439</v>
      </c>
      <c r="FC34" s="199">
        <v>436643</v>
      </c>
      <c r="FD34" s="199">
        <v>37146</v>
      </c>
      <c r="FE34" s="199">
        <v>0</v>
      </c>
      <c r="FF34" s="199">
        <v>1542</v>
      </c>
      <c r="FG34" s="199">
        <v>14892773</v>
      </c>
      <c r="FH34" s="199">
        <v>0</v>
      </c>
      <c r="FI34" s="199">
        <v>0</v>
      </c>
      <c r="FJ34" s="199">
        <v>0</v>
      </c>
      <c r="FK34" s="199">
        <v>0</v>
      </c>
      <c r="FL34" s="199">
        <f t="shared" si="13"/>
        <v>15676543</v>
      </c>
      <c r="FM34" s="192" t="s">
        <v>6707</v>
      </c>
      <c r="FN34" s="199">
        <v>308438</v>
      </c>
      <c r="FO34" s="199">
        <v>436644</v>
      </c>
      <c r="FP34" s="199">
        <v>37146</v>
      </c>
      <c r="FQ34" s="199">
        <v>0</v>
      </c>
      <c r="FR34" s="199">
        <v>1542</v>
      </c>
      <c r="FS34" s="199">
        <v>14892774</v>
      </c>
      <c r="FT34" s="199">
        <v>0</v>
      </c>
      <c r="FU34" s="199">
        <v>0</v>
      </c>
      <c r="FV34" s="199">
        <v>0</v>
      </c>
      <c r="FW34" s="199">
        <v>0</v>
      </c>
      <c r="FX34" s="199">
        <f t="shared" si="14"/>
        <v>15676544</v>
      </c>
      <c r="FY34" s="192" t="s">
        <v>6904</v>
      </c>
      <c r="FZ34" s="200">
        <f t="shared" si="15"/>
        <v>828</v>
      </c>
      <c r="GA34" s="193" t="str">
        <f t="shared" si="33"/>
        <v>BIP &gt; SIGFE</v>
      </c>
      <c r="GB34" s="199">
        <v>308980</v>
      </c>
      <c r="GC34" s="199">
        <v>442306</v>
      </c>
      <c r="GD34" s="199">
        <v>47686</v>
      </c>
      <c r="GE34" s="199">
        <v>0</v>
      </c>
      <c r="GF34" s="199">
        <v>1542</v>
      </c>
      <c r="GG34" s="199">
        <v>14875202</v>
      </c>
      <c r="GH34" s="199">
        <v>0</v>
      </c>
      <c r="GI34" s="199">
        <v>0</v>
      </c>
      <c r="GJ34" s="199">
        <v>0</v>
      </c>
      <c r="GK34" s="199">
        <v>0</v>
      </c>
      <c r="GL34" s="199">
        <f t="shared" si="16"/>
        <v>15675716</v>
      </c>
      <c r="GM34" s="199">
        <v>324387</v>
      </c>
      <c r="GN34" s="199">
        <v>453806</v>
      </c>
      <c r="GO34" s="199">
        <v>48925</v>
      </c>
      <c r="GP34" s="199">
        <v>0</v>
      </c>
      <c r="GQ34" s="199">
        <v>1662</v>
      </c>
      <c r="GR34" s="199">
        <v>15552725</v>
      </c>
      <c r="GS34" s="199">
        <v>0</v>
      </c>
      <c r="GT34" s="199">
        <v>0</v>
      </c>
      <c r="GU34" s="199">
        <v>0</v>
      </c>
      <c r="GV34" s="199">
        <v>0</v>
      </c>
      <c r="GW34" s="199">
        <f t="shared" si="17"/>
        <v>16381505</v>
      </c>
      <c r="GX34" s="199" t="s">
        <v>8</v>
      </c>
      <c r="GY34" s="199">
        <v>480431</v>
      </c>
      <c r="GZ34" s="199">
        <v>232435</v>
      </c>
      <c r="HA34" s="199">
        <v>40041</v>
      </c>
      <c r="HB34" s="199">
        <v>0</v>
      </c>
      <c r="HC34" s="199">
        <v>5132</v>
      </c>
      <c r="HD34" s="199">
        <v>12253755</v>
      </c>
      <c r="HE34" s="199">
        <v>0</v>
      </c>
      <c r="HF34" s="199">
        <v>0</v>
      </c>
      <c r="HG34" s="199">
        <v>0</v>
      </c>
      <c r="HH34" s="199">
        <v>0</v>
      </c>
      <c r="HI34" s="199">
        <f t="shared" si="18"/>
        <v>13011794</v>
      </c>
      <c r="HJ34" s="199">
        <v>16643589</v>
      </c>
      <c r="HK34" s="199">
        <v>325774</v>
      </c>
      <c r="HL34" s="199">
        <v>447997</v>
      </c>
      <c r="HM34" s="199">
        <v>38112</v>
      </c>
      <c r="HN34" s="199">
        <v>0</v>
      </c>
      <c r="HO34" s="199">
        <v>1662</v>
      </c>
      <c r="HP34" s="199">
        <v>16032824</v>
      </c>
      <c r="HQ34" s="199">
        <v>0</v>
      </c>
      <c r="HR34" s="199">
        <v>0</v>
      </c>
      <c r="HS34" s="199">
        <v>0</v>
      </c>
      <c r="HT34" s="199">
        <v>0</v>
      </c>
      <c r="HU34" s="199">
        <f t="shared" si="19"/>
        <v>16846369</v>
      </c>
      <c r="HV34" s="199">
        <v>323848</v>
      </c>
      <c r="HW34" s="199">
        <v>447997</v>
      </c>
      <c r="HX34" s="199">
        <v>38112</v>
      </c>
      <c r="HY34" s="199">
        <v>0</v>
      </c>
      <c r="HZ34" s="199">
        <v>1662</v>
      </c>
      <c r="IA34" s="199">
        <v>15570754</v>
      </c>
      <c r="IB34" s="199">
        <v>0</v>
      </c>
      <c r="IC34" s="199">
        <v>0</v>
      </c>
      <c r="ID34" s="199">
        <v>0</v>
      </c>
      <c r="IE34" s="199">
        <v>0</v>
      </c>
      <c r="IF34" s="199">
        <f t="shared" si="20"/>
        <v>16382373</v>
      </c>
      <c r="IG34" s="197">
        <f t="shared" si="21"/>
        <v>29.469994683285016</v>
      </c>
      <c r="IH34" s="197">
        <f t="shared" si="22"/>
        <v>25.904029836316191</v>
      </c>
      <c r="II34" s="197">
        <f t="shared" si="23"/>
        <v>27.069245304806564</v>
      </c>
      <c r="IJ34" s="197">
        <f t="shared" si="24"/>
        <v>-2.7542789784552379</v>
      </c>
      <c r="IK34" s="202">
        <f t="shared" si="49"/>
        <v>-1.5694691811964367</v>
      </c>
      <c r="IL34" s="200">
        <f t="shared" si="25"/>
        <v>1859.0981615978212</v>
      </c>
      <c r="IM34" s="200">
        <f t="shared" si="26"/>
        <v>1766.9943259192012</v>
      </c>
      <c r="IN34" s="192" t="s">
        <v>7258</v>
      </c>
      <c r="IO34" s="192" t="str">
        <f t="shared" si="27"/>
        <v>Variación Mayor a 20%</v>
      </c>
      <c r="IP34" s="192" t="str">
        <f t="shared" si="27"/>
        <v>Variación Mayor a 20%</v>
      </c>
      <c r="IQ34" s="193" t="str">
        <f t="shared" si="28"/>
        <v>Muy Grande</v>
      </c>
      <c r="IR34" s="193" t="str">
        <f t="shared" si="29"/>
        <v>Muy Grande</v>
      </c>
      <c r="IS34" s="192" t="s">
        <v>5599</v>
      </c>
      <c r="IT34" s="192" t="s">
        <v>930</v>
      </c>
      <c r="IU34" s="192" t="s">
        <v>534</v>
      </c>
      <c r="IV34" s="192" t="s">
        <v>8</v>
      </c>
      <c r="IW34" s="192" t="s">
        <v>248</v>
      </c>
      <c r="IX34" s="192" t="s">
        <v>249</v>
      </c>
      <c r="IY34" s="193" t="s">
        <v>208</v>
      </c>
      <c r="IZ34" s="199"/>
      <c r="JA34" s="199"/>
      <c r="JB34" s="203"/>
      <c r="JC34" s="192" t="s">
        <v>534</v>
      </c>
      <c r="JD34" s="192" t="str">
        <f t="shared" si="37"/>
        <v>Sin Modificaciones</v>
      </c>
      <c r="JE34" s="193" t="s">
        <v>207</v>
      </c>
      <c r="JF34" s="200">
        <v>1</v>
      </c>
      <c r="JG34" s="200">
        <v>13011793</v>
      </c>
      <c r="JH34" s="200">
        <v>16643589</v>
      </c>
      <c r="JI34" s="197">
        <f t="shared" si="50"/>
        <v>27.911572217602899</v>
      </c>
      <c r="JJ34" s="192" t="s">
        <v>7680</v>
      </c>
      <c r="JK34" s="192" t="str">
        <f t="shared" si="30"/>
        <v>Con Reevaluación</v>
      </c>
      <c r="JL34" s="196" t="s">
        <v>1287</v>
      </c>
      <c r="JM34" s="204">
        <v>1162.55</v>
      </c>
      <c r="JN34" s="204">
        <v>1453.18</v>
      </c>
      <c r="JO34" s="197">
        <f t="shared" si="35"/>
        <v>24.999354866457367</v>
      </c>
      <c r="JP34" s="205" t="str">
        <f t="shared" si="36"/>
        <v>Real &gt; Recomendado</v>
      </c>
      <c r="JQ34" s="193" t="s">
        <v>8</v>
      </c>
      <c r="JR34" s="202"/>
      <c r="JS34" s="202"/>
      <c r="JT34" s="202"/>
      <c r="JU34" s="192" t="s">
        <v>7938</v>
      </c>
      <c r="JV34" s="206"/>
      <c r="JW34" s="192" t="s">
        <v>7939</v>
      </c>
      <c r="JX34" s="192" t="s">
        <v>1308</v>
      </c>
      <c r="JY34" s="192" t="s">
        <v>939</v>
      </c>
      <c r="JZ34" s="192" t="s">
        <v>248</v>
      </c>
      <c r="KA34" s="192" t="s">
        <v>249</v>
      </c>
    </row>
    <row r="35" spans="1:287" ht="15" customHeight="1" x14ac:dyDescent="0.25">
      <c r="A35" s="192" t="s">
        <v>1426</v>
      </c>
      <c r="B35" s="192" t="s">
        <v>1427</v>
      </c>
      <c r="C35" s="193">
        <v>10</v>
      </c>
      <c r="D35" s="192" t="s">
        <v>454</v>
      </c>
      <c r="E35" s="192" t="s">
        <v>166</v>
      </c>
      <c r="F35" s="192" t="s">
        <v>503</v>
      </c>
      <c r="G35" s="192" t="s">
        <v>502</v>
      </c>
      <c r="H35" s="192" t="s">
        <v>107</v>
      </c>
      <c r="I35" s="192" t="s">
        <v>148</v>
      </c>
      <c r="J35" s="192" t="s">
        <v>1962</v>
      </c>
      <c r="K35" s="192" t="s">
        <v>466</v>
      </c>
      <c r="L35" s="192" t="s">
        <v>114</v>
      </c>
      <c r="M35" s="192" t="s">
        <v>1254</v>
      </c>
      <c r="N35" s="192" t="s">
        <v>523</v>
      </c>
      <c r="O35" s="192" t="s">
        <v>524</v>
      </c>
      <c r="P35" s="192" t="s">
        <v>103</v>
      </c>
      <c r="Q35" s="192" t="s">
        <v>120</v>
      </c>
      <c r="R35" s="192" t="s">
        <v>105</v>
      </c>
      <c r="S35" s="192" t="s">
        <v>2103</v>
      </c>
      <c r="T35" s="192" t="s">
        <v>2104</v>
      </c>
      <c r="U35" s="194">
        <v>216</v>
      </c>
      <c r="V35" s="192" t="s">
        <v>544</v>
      </c>
      <c r="W35" s="192" t="s">
        <v>534</v>
      </c>
      <c r="X35" s="192" t="s">
        <v>534</v>
      </c>
      <c r="Y35" s="195"/>
      <c r="Z35" s="195"/>
      <c r="AA35" s="196"/>
      <c r="AB35" s="197"/>
      <c r="AC35" s="195"/>
      <c r="AD35" s="195"/>
      <c r="AE35" s="196"/>
      <c r="AF35" s="197"/>
      <c r="AG35" s="195"/>
      <c r="AH35" s="195"/>
      <c r="AI35" s="196" t="s">
        <v>8</v>
      </c>
      <c r="AJ35" s="197"/>
      <c r="AK35" s="195"/>
      <c r="AL35" s="195"/>
      <c r="AM35" s="196"/>
      <c r="AN35" s="197"/>
      <c r="AO35" s="195">
        <v>13</v>
      </c>
      <c r="AP35" s="195">
        <v>0</v>
      </c>
      <c r="AQ35" s="196" t="s">
        <v>2953</v>
      </c>
      <c r="AR35" s="197">
        <f t="shared" si="47"/>
        <v>-100</v>
      </c>
      <c r="AS35" s="195">
        <v>15</v>
      </c>
      <c r="AT35" s="195">
        <v>11</v>
      </c>
      <c r="AU35" s="196" t="s">
        <v>3115</v>
      </c>
      <c r="AV35" s="197">
        <f t="shared" si="0"/>
        <v>-26.666666666666671</v>
      </c>
      <c r="AW35" s="197" t="str">
        <f t="shared" si="1"/>
        <v>Variación de -30% a -0%</v>
      </c>
      <c r="AX35" s="198">
        <v>1</v>
      </c>
      <c r="AY35" s="198">
        <v>51</v>
      </c>
      <c r="AZ35" s="195"/>
      <c r="BA35" s="195"/>
      <c r="BB35" s="196"/>
      <c r="BC35" s="197"/>
      <c r="BD35" s="195"/>
      <c r="BE35" s="195"/>
      <c r="BF35" s="196"/>
      <c r="BG35" s="197"/>
      <c r="BH35" s="195"/>
      <c r="BI35" s="195"/>
      <c r="BJ35" s="196"/>
      <c r="BK35" s="197"/>
      <c r="BL35" s="195">
        <v>10</v>
      </c>
      <c r="BM35" s="195">
        <v>10</v>
      </c>
      <c r="BN35" s="195">
        <v>10</v>
      </c>
      <c r="BO35" s="195">
        <v>17</v>
      </c>
      <c r="BP35" s="195">
        <v>7</v>
      </c>
      <c r="BQ35" s="196" t="s">
        <v>3385</v>
      </c>
      <c r="BR35" s="197">
        <f t="shared" si="2"/>
        <v>0</v>
      </c>
      <c r="BS35" s="197">
        <f t="shared" si="2"/>
        <v>70</v>
      </c>
      <c r="BT35" s="192" t="s">
        <v>3595</v>
      </c>
      <c r="BU35" s="192" t="str">
        <f t="shared" si="3"/>
        <v>Variación del 50% al 100%</v>
      </c>
      <c r="BV35" s="193" t="str">
        <f t="shared" si="4"/>
        <v>Dos Años</v>
      </c>
      <c r="BW35" s="192" t="s">
        <v>816</v>
      </c>
      <c r="BX35" s="199">
        <v>435783</v>
      </c>
      <c r="BY35" s="199">
        <v>45</v>
      </c>
      <c r="BZ35" s="199">
        <f t="shared" si="5"/>
        <v>435828</v>
      </c>
      <c r="CA35" s="199">
        <v>1062912</v>
      </c>
      <c r="CB35" s="200">
        <f t="shared" si="6"/>
        <v>-627084</v>
      </c>
      <c r="CC35" s="192" t="s">
        <v>3921</v>
      </c>
      <c r="CD35" s="192" t="str">
        <f t="shared" si="7"/>
        <v>BIP &lt; SIGFE</v>
      </c>
      <c r="CE35" s="196" t="s">
        <v>678</v>
      </c>
      <c r="CF35" s="195">
        <v>489</v>
      </c>
      <c r="CG35" s="195">
        <v>482</v>
      </c>
      <c r="CH35" s="195">
        <f t="shared" si="8"/>
        <v>98.568507157464211</v>
      </c>
      <c r="CI35" s="196" t="s">
        <v>4173</v>
      </c>
      <c r="CJ35" s="196" t="s">
        <v>4174</v>
      </c>
      <c r="CK35" s="200" t="str">
        <f t="shared" si="31"/>
        <v>Real &lt; Recomendada</v>
      </c>
      <c r="CL35" s="192" t="s">
        <v>4650</v>
      </c>
      <c r="CM35" s="192" t="s">
        <v>812</v>
      </c>
      <c r="CN35" s="192" t="s">
        <v>8</v>
      </c>
      <c r="CO35" s="192" t="s">
        <v>8</v>
      </c>
      <c r="CP35" s="193" t="s">
        <v>207</v>
      </c>
      <c r="CQ35" s="192" t="s">
        <v>812</v>
      </c>
      <c r="CR35" s="192" t="s">
        <v>5201</v>
      </c>
      <c r="CS35" s="192" t="s">
        <v>8</v>
      </c>
      <c r="CT35" s="192" t="str">
        <f t="shared" si="32"/>
        <v>En Operación</v>
      </c>
      <c r="CU35" s="192" t="s">
        <v>5420</v>
      </c>
      <c r="CV35" s="192" t="s">
        <v>967</v>
      </c>
      <c r="CW35" s="192" t="s">
        <v>1254</v>
      </c>
      <c r="CX35" s="192" t="s">
        <v>534</v>
      </c>
      <c r="CY35" s="192" t="s">
        <v>8</v>
      </c>
      <c r="CZ35" s="192" t="s">
        <v>248</v>
      </c>
      <c r="DA35" s="192" t="s">
        <v>249</v>
      </c>
      <c r="DB35" s="193" t="s">
        <v>5782</v>
      </c>
      <c r="DC35" s="193" t="s">
        <v>5782</v>
      </c>
      <c r="DD35" s="200">
        <v>0</v>
      </c>
      <c r="DE35" s="193" t="s">
        <v>5863</v>
      </c>
      <c r="DF35" s="200">
        <v>827</v>
      </c>
      <c r="DG35" s="193" t="s">
        <v>668</v>
      </c>
      <c r="DH35" s="200">
        <v>84</v>
      </c>
      <c r="DI35" s="193" t="s">
        <v>599</v>
      </c>
      <c r="DJ35" s="200">
        <v>153</v>
      </c>
      <c r="DK35" s="193" t="s">
        <v>599</v>
      </c>
      <c r="DL35" s="200">
        <f t="shared" si="48"/>
        <v>153</v>
      </c>
      <c r="DM35" s="193" t="s">
        <v>816</v>
      </c>
      <c r="DN35" s="200">
        <v>35</v>
      </c>
      <c r="DO35" s="193" t="s">
        <v>664</v>
      </c>
      <c r="DP35" s="200">
        <v>41</v>
      </c>
      <c r="DQ35" s="200">
        <f t="shared" si="9"/>
        <v>1140</v>
      </c>
      <c r="DR35" s="200">
        <f t="shared" si="10"/>
        <v>1140</v>
      </c>
      <c r="DS35" s="193" t="s">
        <v>6049</v>
      </c>
      <c r="DT35" s="192" t="s">
        <v>6248</v>
      </c>
      <c r="DU35" s="193">
        <v>1</v>
      </c>
      <c r="DV35" s="193" t="s">
        <v>8</v>
      </c>
      <c r="DW35" s="193" t="s">
        <v>8</v>
      </c>
      <c r="DX35" s="193" t="s">
        <v>8</v>
      </c>
      <c r="DY35" s="193" t="s">
        <v>8</v>
      </c>
      <c r="DZ35" s="193" t="s">
        <v>207</v>
      </c>
      <c r="EA35" s="193" t="s">
        <v>1254</v>
      </c>
      <c r="EB35" s="193" t="s">
        <v>207</v>
      </c>
      <c r="EC35" s="193" t="s">
        <v>1254</v>
      </c>
      <c r="ED35" s="193" t="s">
        <v>6301</v>
      </c>
      <c r="EE35" s="199">
        <v>0</v>
      </c>
      <c r="EF35" s="199">
        <v>0</v>
      </c>
      <c r="EG35" s="199">
        <v>0</v>
      </c>
      <c r="EH35" s="199">
        <v>0</v>
      </c>
      <c r="EI35" s="199">
        <v>1400</v>
      </c>
      <c r="EJ35" s="199">
        <v>596257</v>
      </c>
      <c r="EK35" s="199">
        <v>0</v>
      </c>
      <c r="EL35" s="199">
        <v>0</v>
      </c>
      <c r="EM35" s="199">
        <v>0</v>
      </c>
      <c r="EN35" s="199">
        <v>0</v>
      </c>
      <c r="EO35" s="199">
        <f t="shared" si="11"/>
        <v>597657</v>
      </c>
      <c r="EP35" s="199">
        <v>0</v>
      </c>
      <c r="EQ35" s="199">
        <v>0</v>
      </c>
      <c r="ER35" s="199">
        <v>0</v>
      </c>
      <c r="ES35" s="199">
        <v>0</v>
      </c>
      <c r="ET35" s="199">
        <v>1400</v>
      </c>
      <c r="EU35" s="199">
        <v>596257</v>
      </c>
      <c r="EV35" s="199">
        <v>0</v>
      </c>
      <c r="EW35" s="199">
        <v>0</v>
      </c>
      <c r="EX35" s="199">
        <v>0</v>
      </c>
      <c r="EY35" s="199">
        <v>0</v>
      </c>
      <c r="EZ35" s="199">
        <f t="shared" si="12"/>
        <v>597657</v>
      </c>
      <c r="FA35" s="192" t="s">
        <v>3921</v>
      </c>
      <c r="FB35" s="199">
        <v>0</v>
      </c>
      <c r="FC35" s="199">
        <v>0</v>
      </c>
      <c r="FD35" s="199">
        <v>0</v>
      </c>
      <c r="FE35" s="199">
        <v>0</v>
      </c>
      <c r="FF35" s="199">
        <v>45</v>
      </c>
      <c r="FG35" s="199">
        <v>1062156</v>
      </c>
      <c r="FH35" s="199">
        <v>0</v>
      </c>
      <c r="FI35" s="199">
        <v>0</v>
      </c>
      <c r="FJ35" s="199">
        <v>0</v>
      </c>
      <c r="FK35" s="199">
        <v>0</v>
      </c>
      <c r="FL35" s="199">
        <f t="shared" si="13"/>
        <v>1062201</v>
      </c>
      <c r="FM35" s="192" t="s">
        <v>6708</v>
      </c>
      <c r="FN35" s="199">
        <v>0</v>
      </c>
      <c r="FO35" s="199">
        <v>0</v>
      </c>
      <c r="FP35" s="199">
        <v>0</v>
      </c>
      <c r="FQ35" s="199">
        <v>0</v>
      </c>
      <c r="FR35" s="199">
        <v>45</v>
      </c>
      <c r="FS35" s="199">
        <v>1062157</v>
      </c>
      <c r="FT35" s="199">
        <v>0</v>
      </c>
      <c r="FU35" s="199">
        <v>0</v>
      </c>
      <c r="FV35" s="199">
        <v>0</v>
      </c>
      <c r="FW35" s="199">
        <v>0</v>
      </c>
      <c r="FX35" s="199">
        <f t="shared" si="14"/>
        <v>1062202</v>
      </c>
      <c r="FY35" s="192" t="s">
        <v>6905</v>
      </c>
      <c r="FZ35" s="200">
        <f t="shared" si="15"/>
        <v>-710</v>
      </c>
      <c r="GA35" s="193" t="str">
        <f t="shared" si="33"/>
        <v>BIP &lt; SIGFE</v>
      </c>
      <c r="GB35" s="199">
        <v>0</v>
      </c>
      <c r="GC35" s="199">
        <v>0</v>
      </c>
      <c r="GD35" s="199">
        <v>0</v>
      </c>
      <c r="GE35" s="199">
        <v>0</v>
      </c>
      <c r="GF35" s="199">
        <v>45</v>
      </c>
      <c r="GG35" s="199">
        <v>1062867</v>
      </c>
      <c r="GH35" s="199">
        <v>0</v>
      </c>
      <c r="GI35" s="199">
        <v>0</v>
      </c>
      <c r="GJ35" s="199">
        <v>0</v>
      </c>
      <c r="GK35" s="199">
        <v>0</v>
      </c>
      <c r="GL35" s="199">
        <f t="shared" si="16"/>
        <v>1062912</v>
      </c>
      <c r="GM35" s="199">
        <v>0</v>
      </c>
      <c r="GN35" s="199">
        <v>0</v>
      </c>
      <c r="GO35" s="199">
        <v>0</v>
      </c>
      <c r="GP35" s="199">
        <v>0</v>
      </c>
      <c r="GQ35" s="199">
        <v>48</v>
      </c>
      <c r="GR35" s="199">
        <v>1093770</v>
      </c>
      <c r="GS35" s="199">
        <v>0</v>
      </c>
      <c r="GT35" s="199">
        <v>0</v>
      </c>
      <c r="GU35" s="199">
        <v>0</v>
      </c>
      <c r="GV35" s="199">
        <v>0</v>
      </c>
      <c r="GW35" s="199">
        <f t="shared" si="17"/>
        <v>1093818</v>
      </c>
      <c r="GX35" s="199" t="s">
        <v>7088</v>
      </c>
      <c r="GY35" s="199">
        <v>0</v>
      </c>
      <c r="GZ35" s="199">
        <v>0</v>
      </c>
      <c r="HA35" s="199">
        <v>0</v>
      </c>
      <c r="HB35" s="199">
        <v>0</v>
      </c>
      <c r="HC35" s="199">
        <v>1697</v>
      </c>
      <c r="HD35" s="199">
        <v>722909</v>
      </c>
      <c r="HE35" s="199">
        <v>0</v>
      </c>
      <c r="HF35" s="199">
        <v>0</v>
      </c>
      <c r="HG35" s="199">
        <v>0</v>
      </c>
      <c r="HH35" s="199">
        <v>0</v>
      </c>
      <c r="HI35" s="199">
        <f t="shared" si="18"/>
        <v>724606</v>
      </c>
      <c r="HJ35" s="199">
        <v>1562467</v>
      </c>
      <c r="HK35" s="199">
        <v>0</v>
      </c>
      <c r="HL35" s="199">
        <v>0</v>
      </c>
      <c r="HM35" s="199">
        <v>0</v>
      </c>
      <c r="HN35" s="199">
        <v>0</v>
      </c>
      <c r="HO35" s="199">
        <v>48</v>
      </c>
      <c r="HP35" s="199">
        <v>1093871</v>
      </c>
      <c r="HQ35" s="199">
        <v>0</v>
      </c>
      <c r="HR35" s="199">
        <v>0</v>
      </c>
      <c r="HS35" s="199">
        <v>0</v>
      </c>
      <c r="HT35" s="199">
        <v>0</v>
      </c>
      <c r="HU35" s="199">
        <f t="shared" si="19"/>
        <v>1093919</v>
      </c>
      <c r="HV35" s="199">
        <v>0</v>
      </c>
      <c r="HW35" s="199">
        <v>0</v>
      </c>
      <c r="HX35" s="199">
        <v>0</v>
      </c>
      <c r="HY35" s="199">
        <v>0</v>
      </c>
      <c r="HZ35" s="199">
        <v>48</v>
      </c>
      <c r="IA35" s="199">
        <v>1093771</v>
      </c>
      <c r="IB35" s="199">
        <v>0</v>
      </c>
      <c r="IC35" s="199">
        <v>0</v>
      </c>
      <c r="ID35" s="199">
        <v>0</v>
      </c>
      <c r="IE35" s="199">
        <v>0</v>
      </c>
      <c r="IF35" s="199">
        <f t="shared" si="20"/>
        <v>1093819</v>
      </c>
      <c r="IG35" s="197">
        <f t="shared" si="21"/>
        <v>50.967422295702768</v>
      </c>
      <c r="IH35" s="197">
        <f t="shared" si="22"/>
        <v>50.953621692340391</v>
      </c>
      <c r="II35" s="197">
        <f t="shared" si="23"/>
        <v>51.301339449363617</v>
      </c>
      <c r="IJ35" s="197">
        <f t="shared" si="24"/>
        <v>-9.1414446590665221E-3</v>
      </c>
      <c r="IK35" s="202">
        <f t="shared" si="49"/>
        <v>-29.994105475507638</v>
      </c>
      <c r="IL35" s="200">
        <f t="shared" si="25"/>
        <v>2269.3340248962654</v>
      </c>
      <c r="IM35" s="200">
        <f t="shared" si="26"/>
        <v>2269.2344398340247</v>
      </c>
      <c r="IN35" s="192" t="s">
        <v>7259</v>
      </c>
      <c r="IO35" s="192" t="str">
        <f t="shared" si="27"/>
        <v>Variación Mayor a 20%</v>
      </c>
      <c r="IP35" s="192" t="str">
        <f t="shared" si="27"/>
        <v>Variación Mayor a 20%</v>
      </c>
      <c r="IQ35" s="193" t="str">
        <f t="shared" si="28"/>
        <v>Grande</v>
      </c>
      <c r="IR35" s="193" t="str">
        <f t="shared" si="29"/>
        <v>Grande</v>
      </c>
      <c r="IS35" s="192" t="s">
        <v>967</v>
      </c>
      <c r="IT35" s="192" t="s">
        <v>1254</v>
      </c>
      <c r="IU35" s="192" t="s">
        <v>534</v>
      </c>
      <c r="IV35" s="192" t="s">
        <v>8</v>
      </c>
      <c r="IW35" s="192" t="s">
        <v>248</v>
      </c>
      <c r="IX35" s="192" t="s">
        <v>249</v>
      </c>
      <c r="IY35" s="193" t="s">
        <v>208</v>
      </c>
      <c r="IZ35" s="199"/>
      <c r="JA35" s="199"/>
      <c r="JB35" s="203"/>
      <c r="JC35" s="192" t="s">
        <v>534</v>
      </c>
      <c r="JD35" s="192" t="str">
        <f t="shared" si="37"/>
        <v>Sin Modificaciones</v>
      </c>
      <c r="JE35" s="193" t="s">
        <v>207</v>
      </c>
      <c r="JF35" s="200">
        <v>1</v>
      </c>
      <c r="JG35" s="200">
        <v>724606</v>
      </c>
      <c r="JH35" s="200">
        <v>1562467</v>
      </c>
      <c r="JI35" s="197">
        <f t="shared" si="50"/>
        <v>115.62987333806234</v>
      </c>
      <c r="JJ35" s="192" t="s">
        <v>7681</v>
      </c>
      <c r="JK35" s="192" t="str">
        <f t="shared" si="30"/>
        <v>Con Reevaluación</v>
      </c>
      <c r="JL35" s="196" t="s">
        <v>1288</v>
      </c>
      <c r="JM35" s="204">
        <v>4918</v>
      </c>
      <c r="JN35" s="204">
        <v>33813</v>
      </c>
      <c r="JO35" s="197">
        <f t="shared" si="35"/>
        <v>587.53558357055715</v>
      </c>
      <c r="JP35" s="205" t="str">
        <f t="shared" si="36"/>
        <v>Real &gt; Recomendado</v>
      </c>
      <c r="JQ35" s="193" t="s">
        <v>1289</v>
      </c>
      <c r="JR35" s="202">
        <v>6.03</v>
      </c>
      <c r="JS35" s="202">
        <v>6.29</v>
      </c>
      <c r="JT35" s="202">
        <f t="shared" si="38"/>
        <v>4.3117744610281949</v>
      </c>
      <c r="JU35" s="192" t="s">
        <v>7940</v>
      </c>
      <c r="JV35" s="192" t="str">
        <f>IF(JT35="","Sin Datos",IF(JT35=0,"Real = Recomendado",IF(JT35&gt;0,"Real &gt; Recomendado",IF(JT35&lt;0,"Real &lt; Recomendado","error"))))</f>
        <v>Real &gt; Recomendado</v>
      </c>
      <c r="JW35" s="192" t="s">
        <v>7941</v>
      </c>
      <c r="JX35" s="192" t="s">
        <v>445</v>
      </c>
      <c r="JY35" s="192" t="s">
        <v>966</v>
      </c>
      <c r="JZ35" s="192" t="s">
        <v>248</v>
      </c>
      <c r="KA35" s="192" t="s">
        <v>249</v>
      </c>
    </row>
    <row r="36" spans="1:287" ht="15" customHeight="1" x14ac:dyDescent="0.25">
      <c r="A36" s="192" t="s">
        <v>1428</v>
      </c>
      <c r="B36" s="192" t="s">
        <v>1429</v>
      </c>
      <c r="C36" s="193">
        <v>3</v>
      </c>
      <c r="D36" s="192" t="s">
        <v>448</v>
      </c>
      <c r="E36" s="192" t="s">
        <v>143</v>
      </c>
      <c r="F36" s="192" t="s">
        <v>474</v>
      </c>
      <c r="G36" s="192" t="s">
        <v>473</v>
      </c>
      <c r="H36" s="192" t="s">
        <v>107</v>
      </c>
      <c r="I36" s="192" t="s">
        <v>108</v>
      </c>
      <c r="J36" s="192" t="s">
        <v>1963</v>
      </c>
      <c r="K36" s="192" t="s">
        <v>468</v>
      </c>
      <c r="L36" s="192" t="s">
        <v>102</v>
      </c>
      <c r="M36" s="192" t="s">
        <v>2014</v>
      </c>
      <c r="N36" s="192" t="s">
        <v>525</v>
      </c>
      <c r="O36" s="192" t="s">
        <v>525</v>
      </c>
      <c r="P36" s="192" t="s">
        <v>103</v>
      </c>
      <c r="Q36" s="192" t="s">
        <v>109</v>
      </c>
      <c r="R36" s="192" t="s">
        <v>116</v>
      </c>
      <c r="S36" s="192" t="s">
        <v>2105</v>
      </c>
      <c r="T36" s="192" t="s">
        <v>2106</v>
      </c>
      <c r="U36" s="194">
        <v>48914</v>
      </c>
      <c r="V36" s="192" t="s">
        <v>534</v>
      </c>
      <c r="W36" s="192" t="s">
        <v>534</v>
      </c>
      <c r="X36" s="192" t="s">
        <v>534</v>
      </c>
      <c r="Y36" s="195"/>
      <c r="Z36" s="195"/>
      <c r="AA36" s="196"/>
      <c r="AB36" s="197"/>
      <c r="AC36" s="195"/>
      <c r="AD36" s="195"/>
      <c r="AE36" s="196"/>
      <c r="AF36" s="197"/>
      <c r="AG36" s="195"/>
      <c r="AH36" s="195"/>
      <c r="AI36" s="196" t="s">
        <v>8</v>
      </c>
      <c r="AJ36" s="197"/>
      <c r="AK36" s="195"/>
      <c r="AL36" s="195"/>
      <c r="AM36" s="196"/>
      <c r="AN36" s="197"/>
      <c r="AO36" s="195">
        <v>1</v>
      </c>
      <c r="AP36" s="195">
        <v>0</v>
      </c>
      <c r="AQ36" s="196" t="s">
        <v>2954</v>
      </c>
      <c r="AR36" s="197">
        <f t="shared" si="47"/>
        <v>-100</v>
      </c>
      <c r="AS36" s="195">
        <v>7</v>
      </c>
      <c r="AT36" s="195">
        <v>56</v>
      </c>
      <c r="AU36" s="196" t="s">
        <v>3116</v>
      </c>
      <c r="AV36" s="197">
        <f t="shared" si="0"/>
        <v>700</v>
      </c>
      <c r="AW36" s="197" t="str">
        <f t="shared" si="1"/>
        <v>Variación &gt; al 100%</v>
      </c>
      <c r="AX36" s="198">
        <v>0</v>
      </c>
      <c r="AY36" s="198">
        <v>0</v>
      </c>
      <c r="AZ36" s="195"/>
      <c r="BA36" s="195"/>
      <c r="BB36" s="196"/>
      <c r="BC36" s="197"/>
      <c r="BD36" s="195"/>
      <c r="BE36" s="195"/>
      <c r="BF36" s="196"/>
      <c r="BG36" s="197"/>
      <c r="BH36" s="195"/>
      <c r="BI36" s="195"/>
      <c r="BJ36" s="196"/>
      <c r="BK36" s="197"/>
      <c r="BL36" s="195">
        <v>8</v>
      </c>
      <c r="BM36" s="195">
        <v>8</v>
      </c>
      <c r="BN36" s="195">
        <v>55</v>
      </c>
      <c r="BO36" s="195">
        <v>60</v>
      </c>
      <c r="BP36" s="195">
        <v>5</v>
      </c>
      <c r="BQ36" s="196" t="s">
        <v>3386</v>
      </c>
      <c r="BR36" s="197">
        <f t="shared" si="2"/>
        <v>587.5</v>
      </c>
      <c r="BS36" s="197">
        <f t="shared" si="2"/>
        <v>650</v>
      </c>
      <c r="BT36" s="192" t="s">
        <v>3596</v>
      </c>
      <c r="BU36" s="192" t="str">
        <f t="shared" si="3"/>
        <v>Variación &gt; al 100%</v>
      </c>
      <c r="BV36" s="193" t="str">
        <f t="shared" si="4"/>
        <v>Mayor a 3 años</v>
      </c>
      <c r="BW36" s="192" t="s">
        <v>3828</v>
      </c>
      <c r="BX36" s="199">
        <v>2080616</v>
      </c>
      <c r="BY36" s="199">
        <v>957</v>
      </c>
      <c r="BZ36" s="199">
        <f t="shared" si="5"/>
        <v>2081573</v>
      </c>
      <c r="CA36" s="199">
        <v>2071507</v>
      </c>
      <c r="CB36" s="200">
        <f t="shared" si="6"/>
        <v>10066</v>
      </c>
      <c r="CC36" s="192" t="s">
        <v>3922</v>
      </c>
      <c r="CD36" s="192" t="str">
        <f t="shared" si="7"/>
        <v>BIP &gt; SIGFE</v>
      </c>
      <c r="CE36" s="196" t="s">
        <v>678</v>
      </c>
      <c r="CF36" s="195">
        <v>19735</v>
      </c>
      <c r="CG36" s="195">
        <v>19375</v>
      </c>
      <c r="CH36" s="195">
        <f t="shared" si="8"/>
        <v>98.17582974410945</v>
      </c>
      <c r="CI36" s="196" t="s">
        <v>4175</v>
      </c>
      <c r="CJ36" s="196" t="s">
        <v>4176</v>
      </c>
      <c r="CK36" s="200" t="str">
        <f t="shared" si="31"/>
        <v>Real &lt; Recomendada</v>
      </c>
      <c r="CL36" s="192" t="s">
        <v>4651</v>
      </c>
      <c r="CM36" s="192" t="s">
        <v>4652</v>
      </c>
      <c r="CN36" s="192" t="s">
        <v>4653</v>
      </c>
      <c r="CO36" s="192" t="s">
        <v>8</v>
      </c>
      <c r="CP36" s="193" t="s">
        <v>207</v>
      </c>
      <c r="CQ36" s="192" t="s">
        <v>4652</v>
      </c>
      <c r="CR36" s="192" t="s">
        <v>5202</v>
      </c>
      <c r="CS36" s="192" t="s">
        <v>8</v>
      </c>
      <c r="CT36" s="192" t="str">
        <f t="shared" si="32"/>
        <v>En Operación</v>
      </c>
      <c r="CU36" s="192" t="s">
        <v>5421</v>
      </c>
      <c r="CV36" s="192" t="s">
        <v>926</v>
      </c>
      <c r="CW36" s="192" t="s">
        <v>927</v>
      </c>
      <c r="CX36" s="192" t="s">
        <v>534</v>
      </c>
      <c r="CY36" s="192" t="s">
        <v>8</v>
      </c>
      <c r="CZ36" s="192" t="s">
        <v>534</v>
      </c>
      <c r="DA36" s="192" t="s">
        <v>8</v>
      </c>
      <c r="DB36" s="193" t="s">
        <v>5783</v>
      </c>
      <c r="DC36" s="193" t="s">
        <v>5783</v>
      </c>
      <c r="DD36" s="200">
        <v>0</v>
      </c>
      <c r="DE36" s="193" t="s">
        <v>5881</v>
      </c>
      <c r="DF36" s="200">
        <v>25</v>
      </c>
      <c r="DG36" s="193" t="s">
        <v>571</v>
      </c>
      <c r="DH36" s="200">
        <v>145</v>
      </c>
      <c r="DI36" s="193" t="s">
        <v>3828</v>
      </c>
      <c r="DJ36" s="200">
        <v>275</v>
      </c>
      <c r="DK36" s="193" t="s">
        <v>3828</v>
      </c>
      <c r="DL36" s="200">
        <f t="shared" si="48"/>
        <v>275</v>
      </c>
      <c r="DM36" s="193" t="s">
        <v>3828</v>
      </c>
      <c r="DN36" s="200">
        <v>0</v>
      </c>
      <c r="DO36" s="193" t="s">
        <v>1152</v>
      </c>
      <c r="DP36" s="200">
        <v>66</v>
      </c>
      <c r="DQ36" s="200">
        <f t="shared" si="9"/>
        <v>511</v>
      </c>
      <c r="DR36" s="200">
        <f t="shared" si="10"/>
        <v>511</v>
      </c>
      <c r="DS36" s="193" t="s">
        <v>6050</v>
      </c>
      <c r="DT36" s="192" t="s">
        <v>6243</v>
      </c>
      <c r="DU36" s="193">
        <v>6</v>
      </c>
      <c r="DV36" s="193" t="s">
        <v>8</v>
      </c>
      <c r="DW36" s="193" t="s">
        <v>8</v>
      </c>
      <c r="DX36" s="193" t="s">
        <v>8</v>
      </c>
      <c r="DY36" s="193" t="s">
        <v>8</v>
      </c>
      <c r="DZ36" s="193" t="s">
        <v>8</v>
      </c>
      <c r="EA36" s="193" t="s">
        <v>8</v>
      </c>
      <c r="EB36" s="193" t="s">
        <v>207</v>
      </c>
      <c r="EC36" s="193" t="s">
        <v>6273</v>
      </c>
      <c r="ED36" s="193" t="s">
        <v>6302</v>
      </c>
      <c r="EE36" s="199">
        <v>0</v>
      </c>
      <c r="EF36" s="199">
        <v>0</v>
      </c>
      <c r="EG36" s="199">
        <v>0</v>
      </c>
      <c r="EH36" s="199">
        <v>0</v>
      </c>
      <c r="EI36" s="199">
        <v>957</v>
      </c>
      <c r="EJ36" s="199">
        <v>1173584</v>
      </c>
      <c r="EK36" s="199">
        <v>0</v>
      </c>
      <c r="EL36" s="199">
        <v>0</v>
      </c>
      <c r="EM36" s="199">
        <v>0</v>
      </c>
      <c r="EN36" s="199">
        <v>0</v>
      </c>
      <c r="EO36" s="199">
        <f t="shared" si="11"/>
        <v>1174541</v>
      </c>
      <c r="EP36" s="199">
        <v>0</v>
      </c>
      <c r="EQ36" s="199">
        <v>0</v>
      </c>
      <c r="ER36" s="199">
        <v>0</v>
      </c>
      <c r="ES36" s="199">
        <v>0</v>
      </c>
      <c r="ET36" s="199">
        <v>957</v>
      </c>
      <c r="EU36" s="199">
        <v>1173584</v>
      </c>
      <c r="EV36" s="199">
        <v>0</v>
      </c>
      <c r="EW36" s="199">
        <v>0</v>
      </c>
      <c r="EX36" s="199">
        <v>0</v>
      </c>
      <c r="EY36" s="199">
        <v>0</v>
      </c>
      <c r="EZ36" s="199">
        <f t="shared" si="12"/>
        <v>1174541</v>
      </c>
      <c r="FA36" s="192" t="s">
        <v>688</v>
      </c>
      <c r="FB36" s="199">
        <v>0</v>
      </c>
      <c r="FC36" s="199">
        <v>0</v>
      </c>
      <c r="FD36" s="199">
        <v>0</v>
      </c>
      <c r="FE36" s="199">
        <v>0</v>
      </c>
      <c r="FF36" s="199">
        <v>957</v>
      </c>
      <c r="FG36" s="199">
        <v>2080616</v>
      </c>
      <c r="FH36" s="199">
        <v>0</v>
      </c>
      <c r="FI36" s="199">
        <v>0</v>
      </c>
      <c r="FJ36" s="199">
        <v>0</v>
      </c>
      <c r="FK36" s="199">
        <v>0</v>
      </c>
      <c r="FL36" s="199">
        <f t="shared" si="13"/>
        <v>2081573</v>
      </c>
      <c r="FM36" s="192" t="s">
        <v>8</v>
      </c>
      <c r="FN36" s="199">
        <v>0</v>
      </c>
      <c r="FO36" s="199">
        <v>0</v>
      </c>
      <c r="FP36" s="199">
        <v>0</v>
      </c>
      <c r="FQ36" s="199">
        <v>0</v>
      </c>
      <c r="FR36" s="199">
        <v>957</v>
      </c>
      <c r="FS36" s="199">
        <v>2080615</v>
      </c>
      <c r="FT36" s="199">
        <v>0</v>
      </c>
      <c r="FU36" s="199">
        <v>0</v>
      </c>
      <c r="FV36" s="199">
        <v>0</v>
      </c>
      <c r="FW36" s="199">
        <v>0</v>
      </c>
      <c r="FX36" s="199">
        <f t="shared" si="14"/>
        <v>2081572</v>
      </c>
      <c r="FY36" s="192" t="s">
        <v>6906</v>
      </c>
      <c r="FZ36" s="200">
        <f t="shared" si="15"/>
        <v>10065</v>
      </c>
      <c r="GA36" s="193" t="str">
        <f t="shared" si="33"/>
        <v>BIP &gt; SIGFE</v>
      </c>
      <c r="GB36" s="199">
        <v>0</v>
      </c>
      <c r="GC36" s="199">
        <v>0</v>
      </c>
      <c r="GD36" s="199">
        <v>0</v>
      </c>
      <c r="GE36" s="199">
        <v>0</v>
      </c>
      <c r="GF36" s="199">
        <v>957</v>
      </c>
      <c r="GG36" s="199">
        <v>2070550</v>
      </c>
      <c r="GH36" s="199">
        <v>0</v>
      </c>
      <c r="GI36" s="199">
        <v>0</v>
      </c>
      <c r="GJ36" s="199">
        <v>0</v>
      </c>
      <c r="GK36" s="199">
        <v>0</v>
      </c>
      <c r="GL36" s="199">
        <f t="shared" si="16"/>
        <v>2071507</v>
      </c>
      <c r="GM36" s="199">
        <v>0</v>
      </c>
      <c r="GN36" s="199">
        <v>0</v>
      </c>
      <c r="GO36" s="199">
        <v>0</v>
      </c>
      <c r="GP36" s="199">
        <v>0</v>
      </c>
      <c r="GQ36" s="199">
        <v>1126</v>
      </c>
      <c r="GR36" s="199">
        <v>2213449</v>
      </c>
      <c r="GS36" s="199">
        <v>0</v>
      </c>
      <c r="GT36" s="199">
        <v>0</v>
      </c>
      <c r="GU36" s="199">
        <v>0</v>
      </c>
      <c r="GV36" s="199">
        <v>0</v>
      </c>
      <c r="GW36" s="199">
        <f t="shared" si="17"/>
        <v>2214575</v>
      </c>
      <c r="GX36" s="199" t="s">
        <v>202</v>
      </c>
      <c r="GY36" s="199">
        <v>0</v>
      </c>
      <c r="GZ36" s="199">
        <v>0</v>
      </c>
      <c r="HA36" s="199">
        <v>0</v>
      </c>
      <c r="HB36" s="199">
        <v>0</v>
      </c>
      <c r="HC36" s="199">
        <v>1230</v>
      </c>
      <c r="HD36" s="199">
        <v>1508125</v>
      </c>
      <c r="HE36" s="199">
        <v>0</v>
      </c>
      <c r="HF36" s="199">
        <v>0</v>
      </c>
      <c r="HG36" s="199">
        <v>0</v>
      </c>
      <c r="HH36" s="199">
        <v>0</v>
      </c>
      <c r="HI36" s="199">
        <f t="shared" si="18"/>
        <v>1509355</v>
      </c>
      <c r="HJ36" s="199">
        <v>2344721</v>
      </c>
      <c r="HK36" s="199">
        <v>0</v>
      </c>
      <c r="HL36" s="199">
        <v>0</v>
      </c>
      <c r="HM36" s="199">
        <v>0</v>
      </c>
      <c r="HN36" s="199">
        <v>0</v>
      </c>
      <c r="HO36" s="199">
        <v>1126</v>
      </c>
      <c r="HP36" s="199">
        <v>2258158</v>
      </c>
      <c r="HQ36" s="199">
        <v>0</v>
      </c>
      <c r="HR36" s="199">
        <v>0</v>
      </c>
      <c r="HS36" s="199">
        <v>0</v>
      </c>
      <c r="HT36" s="199">
        <v>0</v>
      </c>
      <c r="HU36" s="199">
        <f t="shared" si="19"/>
        <v>2259284</v>
      </c>
      <c r="HV36" s="199">
        <v>0</v>
      </c>
      <c r="HW36" s="199">
        <v>0</v>
      </c>
      <c r="HX36" s="199">
        <v>0</v>
      </c>
      <c r="HY36" s="199">
        <v>0</v>
      </c>
      <c r="HZ36" s="199">
        <v>1126</v>
      </c>
      <c r="IA36" s="199">
        <v>2223570</v>
      </c>
      <c r="IB36" s="199">
        <v>0</v>
      </c>
      <c r="IC36" s="199">
        <v>0</v>
      </c>
      <c r="ID36" s="199">
        <v>0</v>
      </c>
      <c r="IE36" s="199">
        <v>0</v>
      </c>
      <c r="IF36" s="199">
        <f t="shared" si="20"/>
        <v>2224696</v>
      </c>
      <c r="IG36" s="197">
        <f t="shared" si="21"/>
        <v>49.685395417247769</v>
      </c>
      <c r="IH36" s="197">
        <f t="shared" si="22"/>
        <v>47.393820539236955</v>
      </c>
      <c r="II36" s="197">
        <f t="shared" si="23"/>
        <v>47.439370078740154</v>
      </c>
      <c r="IJ36" s="197">
        <f t="shared" si="24"/>
        <v>-1.5309274973841269</v>
      </c>
      <c r="IK36" s="202">
        <f t="shared" si="49"/>
        <v>-5.1189459214976978</v>
      </c>
      <c r="IL36" s="200">
        <f t="shared" si="25"/>
        <v>114.82301935483871</v>
      </c>
      <c r="IM36" s="200">
        <f t="shared" si="26"/>
        <v>114.76490322580645</v>
      </c>
      <c r="IN36" s="192" t="s">
        <v>7260</v>
      </c>
      <c r="IO36" s="192" t="str">
        <f t="shared" si="27"/>
        <v>Variación Mayor a 20%</v>
      </c>
      <c r="IP36" s="192" t="str">
        <f t="shared" si="27"/>
        <v>Variación Mayor a 20%</v>
      </c>
      <c r="IQ36" s="193" t="str">
        <f t="shared" si="28"/>
        <v>Grande</v>
      </c>
      <c r="IR36" s="193" t="str">
        <f t="shared" si="29"/>
        <v>Grande</v>
      </c>
      <c r="IS36" s="192" t="s">
        <v>7487</v>
      </c>
      <c r="IT36" s="192" t="s">
        <v>2014</v>
      </c>
      <c r="IU36" s="192" t="s">
        <v>534</v>
      </c>
      <c r="IV36" s="192" t="s">
        <v>8</v>
      </c>
      <c r="IW36" s="192" t="s">
        <v>534</v>
      </c>
      <c r="IX36" s="192" t="s">
        <v>8</v>
      </c>
      <c r="IY36" s="193" t="s">
        <v>208</v>
      </c>
      <c r="IZ36" s="199"/>
      <c r="JA36" s="199"/>
      <c r="JB36" s="203"/>
      <c r="JC36" s="192" t="s">
        <v>534</v>
      </c>
      <c r="JD36" s="192" t="str">
        <f t="shared" si="37"/>
        <v>Sin Modificaciones</v>
      </c>
      <c r="JE36" s="193" t="s">
        <v>207</v>
      </c>
      <c r="JF36" s="200">
        <v>1</v>
      </c>
      <c r="JG36" s="200">
        <v>1609520</v>
      </c>
      <c r="JH36" s="200">
        <v>2344721</v>
      </c>
      <c r="JI36" s="197">
        <f t="shared" si="50"/>
        <v>45.678276753317768</v>
      </c>
      <c r="JJ36" s="192" t="s">
        <v>7682</v>
      </c>
      <c r="JK36" s="192" t="str">
        <f t="shared" si="30"/>
        <v>Con Reevaluación</v>
      </c>
      <c r="JL36" s="196" t="s">
        <v>1287</v>
      </c>
      <c r="JM36" s="204">
        <v>337158</v>
      </c>
      <c r="JN36" s="204">
        <v>359073</v>
      </c>
      <c r="JO36" s="197">
        <f t="shared" si="35"/>
        <v>6.4999199188511048</v>
      </c>
      <c r="JP36" s="205" t="str">
        <f t="shared" si="36"/>
        <v>Real &gt; Recomendado</v>
      </c>
      <c r="JQ36" s="193" t="s">
        <v>8</v>
      </c>
      <c r="JR36" s="202"/>
      <c r="JS36" s="202"/>
      <c r="JT36" s="202"/>
      <c r="JU36" s="192" t="s">
        <v>7942</v>
      </c>
      <c r="JV36" s="206"/>
      <c r="JW36" s="192" t="s">
        <v>7943</v>
      </c>
      <c r="JX36" s="192" t="s">
        <v>244</v>
      </c>
      <c r="JY36" s="192" t="s">
        <v>925</v>
      </c>
      <c r="JZ36" s="192" t="s">
        <v>248</v>
      </c>
      <c r="KA36" s="192" t="s">
        <v>249</v>
      </c>
    </row>
    <row r="37" spans="1:287" ht="15" customHeight="1" x14ac:dyDescent="0.25">
      <c r="A37" s="192" t="s">
        <v>1430</v>
      </c>
      <c r="B37" s="192" t="s">
        <v>1431</v>
      </c>
      <c r="C37" s="193">
        <v>10</v>
      </c>
      <c r="D37" s="192" t="s">
        <v>454</v>
      </c>
      <c r="E37" s="192" t="s">
        <v>414</v>
      </c>
      <c r="F37" s="192" t="s">
        <v>1432</v>
      </c>
      <c r="G37" s="192" t="s">
        <v>502</v>
      </c>
      <c r="H37" s="192" t="s">
        <v>498</v>
      </c>
      <c r="I37" s="192" t="s">
        <v>403</v>
      </c>
      <c r="J37" s="192" t="s">
        <v>1964</v>
      </c>
      <c r="K37" s="192" t="s">
        <v>468</v>
      </c>
      <c r="L37" s="192" t="s">
        <v>102</v>
      </c>
      <c r="M37" s="192" t="s">
        <v>2008</v>
      </c>
      <c r="N37" s="192" t="s">
        <v>525</v>
      </c>
      <c r="O37" s="192" t="s">
        <v>525</v>
      </c>
      <c r="P37" s="192" t="s">
        <v>103</v>
      </c>
      <c r="Q37" s="192" t="s">
        <v>120</v>
      </c>
      <c r="R37" s="192" t="s">
        <v>116</v>
      </c>
      <c r="S37" s="192" t="s">
        <v>2107</v>
      </c>
      <c r="T37" s="192" t="s">
        <v>2108</v>
      </c>
      <c r="U37" s="194">
        <v>2300</v>
      </c>
      <c r="V37" s="192" t="s">
        <v>177</v>
      </c>
      <c r="W37" s="192" t="s">
        <v>534</v>
      </c>
      <c r="X37" s="192" t="s">
        <v>534</v>
      </c>
      <c r="Y37" s="195">
        <v>10</v>
      </c>
      <c r="Z37" s="195">
        <v>8</v>
      </c>
      <c r="AA37" s="196" t="s">
        <v>2598</v>
      </c>
      <c r="AB37" s="197">
        <f t="shared" ref="AB37:AB54" si="51">((Z37/Y37)-1)*100</f>
        <v>-19.999999999999996</v>
      </c>
      <c r="AC37" s="195">
        <v>5</v>
      </c>
      <c r="AD37" s="195">
        <v>3</v>
      </c>
      <c r="AE37" s="196" t="s">
        <v>2599</v>
      </c>
      <c r="AF37" s="197">
        <f>((AD37/AC37)-1)*100</f>
        <v>-40</v>
      </c>
      <c r="AG37" s="195">
        <v>5</v>
      </c>
      <c r="AH37" s="195">
        <v>3</v>
      </c>
      <c r="AI37" s="196" t="s">
        <v>2867</v>
      </c>
      <c r="AJ37" s="197">
        <f>((AH37/AG37)-1)*100</f>
        <v>-40</v>
      </c>
      <c r="AK37" s="195"/>
      <c r="AL37" s="195"/>
      <c r="AM37" s="196"/>
      <c r="AN37" s="197"/>
      <c r="AO37" s="195">
        <v>5</v>
      </c>
      <c r="AP37" s="195">
        <v>0</v>
      </c>
      <c r="AQ37" s="196" t="s">
        <v>2955</v>
      </c>
      <c r="AR37" s="197">
        <f t="shared" si="47"/>
        <v>-100</v>
      </c>
      <c r="AS37" s="195">
        <v>10</v>
      </c>
      <c r="AT37" s="195">
        <v>10</v>
      </c>
      <c r="AU37" s="196" t="s">
        <v>3117</v>
      </c>
      <c r="AV37" s="197">
        <f t="shared" si="0"/>
        <v>0</v>
      </c>
      <c r="AW37" s="197" t="str">
        <f t="shared" si="1"/>
        <v>Sin variación</v>
      </c>
      <c r="AX37" s="198">
        <v>1</v>
      </c>
      <c r="AY37" s="198">
        <v>45</v>
      </c>
      <c r="AZ37" s="195"/>
      <c r="BA37" s="195"/>
      <c r="BB37" s="196"/>
      <c r="BC37" s="197"/>
      <c r="BD37" s="195">
        <v>5</v>
      </c>
      <c r="BE37" s="195">
        <v>3</v>
      </c>
      <c r="BF37" s="196" t="s">
        <v>3329</v>
      </c>
      <c r="BG37" s="197">
        <f>((BE37/BD37)-1)*100</f>
        <v>-40</v>
      </c>
      <c r="BH37" s="195"/>
      <c r="BI37" s="195"/>
      <c r="BJ37" s="196"/>
      <c r="BK37" s="197"/>
      <c r="BL37" s="195">
        <v>11</v>
      </c>
      <c r="BM37" s="195">
        <v>11</v>
      </c>
      <c r="BN37" s="195">
        <v>3</v>
      </c>
      <c r="BO37" s="195">
        <v>17</v>
      </c>
      <c r="BP37" s="195">
        <v>14</v>
      </c>
      <c r="BQ37" s="196" t="s">
        <v>3387</v>
      </c>
      <c r="BR37" s="197">
        <f t="shared" si="2"/>
        <v>-72.727272727272734</v>
      </c>
      <c r="BS37" s="197">
        <f t="shared" si="2"/>
        <v>54.54545454545454</v>
      </c>
      <c r="BT37" s="192" t="s">
        <v>3597</v>
      </c>
      <c r="BU37" s="192" t="str">
        <f t="shared" si="3"/>
        <v>Variación del 50% al 100%</v>
      </c>
      <c r="BV37" s="193" t="str">
        <f t="shared" si="4"/>
        <v>Dos Años</v>
      </c>
      <c r="BW37" s="192" t="s">
        <v>608</v>
      </c>
      <c r="BX37" s="199">
        <v>1167714</v>
      </c>
      <c r="BY37" s="199">
        <v>1000</v>
      </c>
      <c r="BZ37" s="199">
        <f t="shared" si="5"/>
        <v>1168714</v>
      </c>
      <c r="CA37" s="199">
        <v>1168713</v>
      </c>
      <c r="CB37" s="200">
        <f t="shared" si="6"/>
        <v>1</v>
      </c>
      <c r="CC37" s="192" t="s">
        <v>3923</v>
      </c>
      <c r="CD37" s="192" t="str">
        <f t="shared" si="7"/>
        <v>BIP = SIGFE</v>
      </c>
      <c r="CE37" s="196" t="s">
        <v>4177</v>
      </c>
      <c r="CF37" s="195">
        <v>2300</v>
      </c>
      <c r="CG37" s="195">
        <v>5000</v>
      </c>
      <c r="CH37" s="195">
        <f t="shared" si="8"/>
        <v>217.39130434782606</v>
      </c>
      <c r="CI37" s="196" t="s">
        <v>4178</v>
      </c>
      <c r="CJ37" s="196" t="s">
        <v>4179</v>
      </c>
      <c r="CK37" s="200" t="str">
        <f t="shared" si="31"/>
        <v>Real &gt; Recomendada</v>
      </c>
      <c r="CL37" s="192" t="s">
        <v>4654</v>
      </c>
      <c r="CM37" s="192" t="s">
        <v>648</v>
      </c>
      <c r="CN37" s="192" t="s">
        <v>4655</v>
      </c>
      <c r="CO37" s="192" t="s">
        <v>778</v>
      </c>
      <c r="CP37" s="193" t="s">
        <v>207</v>
      </c>
      <c r="CQ37" s="192" t="s">
        <v>720</v>
      </c>
      <c r="CR37" s="192" t="s">
        <v>5203</v>
      </c>
      <c r="CS37" s="192" t="s">
        <v>8</v>
      </c>
      <c r="CT37" s="192" t="str">
        <f t="shared" si="32"/>
        <v>En Operación</v>
      </c>
      <c r="CU37" s="192" t="s">
        <v>5422</v>
      </c>
      <c r="CV37" s="192" t="s">
        <v>5600</v>
      </c>
      <c r="CW37" s="192" t="s">
        <v>5601</v>
      </c>
      <c r="CX37" s="192" t="s">
        <v>534</v>
      </c>
      <c r="CY37" s="192" t="s">
        <v>8</v>
      </c>
      <c r="CZ37" s="192" t="s">
        <v>248</v>
      </c>
      <c r="DA37" s="192" t="s">
        <v>249</v>
      </c>
      <c r="DB37" s="193" t="s">
        <v>3861</v>
      </c>
      <c r="DC37" s="193" t="s">
        <v>3861</v>
      </c>
      <c r="DD37" s="200">
        <v>0</v>
      </c>
      <c r="DE37" s="193" t="s">
        <v>1180</v>
      </c>
      <c r="DF37" s="200">
        <v>44</v>
      </c>
      <c r="DG37" s="193" t="s">
        <v>635</v>
      </c>
      <c r="DH37" s="200">
        <v>105</v>
      </c>
      <c r="DI37" s="193" t="s">
        <v>590</v>
      </c>
      <c r="DJ37" s="200">
        <v>53</v>
      </c>
      <c r="DK37" s="193" t="s">
        <v>590</v>
      </c>
      <c r="DL37" s="200">
        <f t="shared" si="48"/>
        <v>53</v>
      </c>
      <c r="DM37" s="193" t="s">
        <v>608</v>
      </c>
      <c r="DN37" s="200">
        <v>11</v>
      </c>
      <c r="DO37" s="193" t="s">
        <v>1084</v>
      </c>
      <c r="DP37" s="200">
        <v>53</v>
      </c>
      <c r="DQ37" s="200">
        <f t="shared" si="9"/>
        <v>266</v>
      </c>
      <c r="DR37" s="200">
        <f t="shared" si="10"/>
        <v>266</v>
      </c>
      <c r="DS37" s="193" t="s">
        <v>6051</v>
      </c>
      <c r="DT37" s="192" t="s">
        <v>6246</v>
      </c>
      <c r="DU37" s="193">
        <v>1</v>
      </c>
      <c r="DV37" s="193" t="s">
        <v>8</v>
      </c>
      <c r="DW37" s="193" t="s">
        <v>8</v>
      </c>
      <c r="DX37" s="193" t="s">
        <v>8</v>
      </c>
      <c r="DY37" s="193" t="s">
        <v>8</v>
      </c>
      <c r="DZ37" s="193" t="s">
        <v>8</v>
      </c>
      <c r="EA37" s="193" t="s">
        <v>8</v>
      </c>
      <c r="EB37" s="193" t="s">
        <v>207</v>
      </c>
      <c r="EC37" s="193" t="s">
        <v>6273</v>
      </c>
      <c r="ED37" s="193" t="s">
        <v>6303</v>
      </c>
      <c r="EE37" s="199">
        <v>12144</v>
      </c>
      <c r="EF37" s="199">
        <v>3134</v>
      </c>
      <c r="EG37" s="199">
        <v>142312</v>
      </c>
      <c r="EH37" s="199">
        <v>0</v>
      </c>
      <c r="EI37" s="199">
        <v>1000</v>
      </c>
      <c r="EJ37" s="199">
        <v>698710</v>
      </c>
      <c r="EK37" s="199">
        <v>0</v>
      </c>
      <c r="EL37" s="199">
        <v>262276</v>
      </c>
      <c r="EM37" s="199">
        <v>0</v>
      </c>
      <c r="EN37" s="199">
        <v>0</v>
      </c>
      <c r="EO37" s="199">
        <f t="shared" si="11"/>
        <v>1119576</v>
      </c>
      <c r="EP37" s="199">
        <v>12144</v>
      </c>
      <c r="EQ37" s="199">
        <v>3134</v>
      </c>
      <c r="ER37" s="199">
        <v>142312</v>
      </c>
      <c r="ES37" s="199">
        <v>0</v>
      </c>
      <c r="ET37" s="199">
        <v>1000</v>
      </c>
      <c r="EU37" s="199">
        <v>698710</v>
      </c>
      <c r="EV37" s="199">
        <v>0</v>
      </c>
      <c r="EW37" s="199">
        <v>262276</v>
      </c>
      <c r="EX37" s="199">
        <v>0</v>
      </c>
      <c r="EY37" s="199">
        <v>0</v>
      </c>
      <c r="EZ37" s="199">
        <f t="shared" si="12"/>
        <v>1119576</v>
      </c>
      <c r="FA37" s="192" t="s">
        <v>6540</v>
      </c>
      <c r="FB37" s="199">
        <v>12144</v>
      </c>
      <c r="FC37" s="199">
        <v>3150</v>
      </c>
      <c r="FD37" s="199">
        <v>148860</v>
      </c>
      <c r="FE37" s="199">
        <v>0</v>
      </c>
      <c r="FF37" s="199">
        <v>1000</v>
      </c>
      <c r="FG37" s="199">
        <v>759948</v>
      </c>
      <c r="FH37" s="199">
        <v>0</v>
      </c>
      <c r="FI37" s="199">
        <v>243613</v>
      </c>
      <c r="FJ37" s="199">
        <v>0</v>
      </c>
      <c r="FK37" s="199">
        <v>0</v>
      </c>
      <c r="FL37" s="199">
        <f t="shared" si="13"/>
        <v>1168715</v>
      </c>
      <c r="FM37" s="192" t="s">
        <v>6709</v>
      </c>
      <c r="FN37" s="199">
        <v>12144</v>
      </c>
      <c r="FO37" s="199">
        <v>3150</v>
      </c>
      <c r="FP37" s="199">
        <v>148860</v>
      </c>
      <c r="FQ37" s="199">
        <v>0</v>
      </c>
      <c r="FR37" s="199">
        <v>1000</v>
      </c>
      <c r="FS37" s="199">
        <v>759948</v>
      </c>
      <c r="FT37" s="199">
        <v>0</v>
      </c>
      <c r="FU37" s="199">
        <v>243612</v>
      </c>
      <c r="FV37" s="199">
        <v>0</v>
      </c>
      <c r="FW37" s="199">
        <v>0</v>
      </c>
      <c r="FX37" s="199">
        <f t="shared" si="14"/>
        <v>1168714</v>
      </c>
      <c r="FY37" s="192" t="s">
        <v>6907</v>
      </c>
      <c r="FZ37" s="200">
        <f t="shared" si="15"/>
        <v>1</v>
      </c>
      <c r="GA37" s="193" t="str">
        <f t="shared" si="33"/>
        <v>BIP = SIGFE</v>
      </c>
      <c r="GB37" s="199">
        <v>12144</v>
      </c>
      <c r="GC37" s="199">
        <v>3150</v>
      </c>
      <c r="GD37" s="199">
        <v>148859</v>
      </c>
      <c r="GE37" s="199">
        <v>0</v>
      </c>
      <c r="GF37" s="199">
        <v>1000</v>
      </c>
      <c r="GG37" s="199">
        <v>759948</v>
      </c>
      <c r="GH37" s="199">
        <v>0</v>
      </c>
      <c r="GI37" s="199">
        <v>243612</v>
      </c>
      <c r="GJ37" s="199">
        <v>0</v>
      </c>
      <c r="GK37" s="199">
        <v>0</v>
      </c>
      <c r="GL37" s="199">
        <f t="shared" si="16"/>
        <v>1168713</v>
      </c>
      <c r="GM37" s="199">
        <v>12833</v>
      </c>
      <c r="GN37" s="199">
        <v>3232</v>
      </c>
      <c r="GO37" s="199">
        <v>148990</v>
      </c>
      <c r="GP37" s="199">
        <v>0</v>
      </c>
      <c r="GQ37" s="199">
        <v>1056</v>
      </c>
      <c r="GR37" s="199">
        <v>803098</v>
      </c>
      <c r="GS37" s="199">
        <v>0</v>
      </c>
      <c r="GT37" s="199">
        <v>257444</v>
      </c>
      <c r="GU37" s="199">
        <v>0</v>
      </c>
      <c r="GV37" s="199">
        <v>0</v>
      </c>
      <c r="GW37" s="199">
        <f t="shared" si="17"/>
        <v>1226653</v>
      </c>
      <c r="GX37" s="199" t="s">
        <v>7089</v>
      </c>
      <c r="GY37" s="199">
        <v>14293</v>
      </c>
      <c r="GZ37" s="199">
        <v>3689</v>
      </c>
      <c r="HA37" s="199">
        <v>167498</v>
      </c>
      <c r="HB37" s="199">
        <v>0</v>
      </c>
      <c r="HC37" s="199">
        <v>1177</v>
      </c>
      <c r="HD37" s="199">
        <v>822364</v>
      </c>
      <c r="HE37" s="199">
        <v>0</v>
      </c>
      <c r="HF37" s="199">
        <v>308692</v>
      </c>
      <c r="HG37" s="199">
        <v>0</v>
      </c>
      <c r="HH37" s="199">
        <v>0</v>
      </c>
      <c r="HI37" s="199">
        <f t="shared" si="18"/>
        <v>1317713</v>
      </c>
      <c r="HJ37" s="199">
        <v>0</v>
      </c>
      <c r="HK37" s="199">
        <v>12834</v>
      </c>
      <c r="HL37" s="199">
        <v>3232</v>
      </c>
      <c r="HM37" s="199">
        <v>148991</v>
      </c>
      <c r="HN37" s="199">
        <v>0</v>
      </c>
      <c r="HO37" s="199">
        <v>1057</v>
      </c>
      <c r="HP37" s="199">
        <v>803097</v>
      </c>
      <c r="HQ37" s="199">
        <v>0</v>
      </c>
      <c r="HR37" s="199">
        <v>257445</v>
      </c>
      <c r="HS37" s="199">
        <v>0</v>
      </c>
      <c r="HT37" s="199">
        <v>0</v>
      </c>
      <c r="HU37" s="199">
        <f t="shared" si="19"/>
        <v>1226656</v>
      </c>
      <c r="HV37" s="199">
        <v>12833</v>
      </c>
      <c r="HW37" s="199">
        <v>3232</v>
      </c>
      <c r="HX37" s="199">
        <v>148990</v>
      </c>
      <c r="HY37" s="199">
        <v>0</v>
      </c>
      <c r="HZ37" s="199">
        <v>1057</v>
      </c>
      <c r="IA37" s="199">
        <v>803097</v>
      </c>
      <c r="IB37" s="199">
        <v>0</v>
      </c>
      <c r="IC37" s="199">
        <v>257444</v>
      </c>
      <c r="ID37" s="199">
        <v>0</v>
      </c>
      <c r="IE37" s="199">
        <v>0</v>
      </c>
      <c r="IF37" s="199">
        <f t="shared" si="20"/>
        <v>1226653</v>
      </c>
      <c r="IG37" s="197">
        <f t="shared" si="21"/>
        <v>-6.9102300728610899</v>
      </c>
      <c r="IH37" s="197">
        <f t="shared" si="22"/>
        <v>-6.9104577400389893</v>
      </c>
      <c r="II37" s="197">
        <f t="shared" si="23"/>
        <v>-2.3428797953217839</v>
      </c>
      <c r="IJ37" s="197">
        <f t="shared" si="24"/>
        <v>-2.4456734406541614E-4</v>
      </c>
      <c r="IK37" s="202"/>
      <c r="IL37" s="200">
        <f t="shared" si="25"/>
        <v>245.3306</v>
      </c>
      <c r="IM37" s="200">
        <f t="shared" si="26"/>
        <v>160.61940000000001</v>
      </c>
      <c r="IN37" s="192" t="s">
        <v>7261</v>
      </c>
      <c r="IO37" s="192" t="str">
        <f t="shared" si="27"/>
        <v>Variación de 0 a +-10%</v>
      </c>
      <c r="IP37" s="192" t="str">
        <f t="shared" si="27"/>
        <v>Variación de 0 a +-10%</v>
      </c>
      <c r="IQ37" s="193" t="str">
        <f t="shared" si="28"/>
        <v>Mediano</v>
      </c>
      <c r="IR37" s="193" t="str">
        <f t="shared" si="29"/>
        <v>Grande</v>
      </c>
      <c r="IS37" s="192" t="s">
        <v>7484</v>
      </c>
      <c r="IT37" s="192" t="s">
        <v>2008</v>
      </c>
      <c r="IU37" s="192" t="s">
        <v>534</v>
      </c>
      <c r="IV37" s="192" t="s">
        <v>8</v>
      </c>
      <c r="IW37" s="192" t="s">
        <v>248</v>
      </c>
      <c r="IX37" s="192" t="s">
        <v>249</v>
      </c>
      <c r="IY37" s="193" t="s">
        <v>207</v>
      </c>
      <c r="IZ37" s="199">
        <v>1317713</v>
      </c>
      <c r="JA37" s="199">
        <v>68920</v>
      </c>
      <c r="JB37" s="203">
        <f t="shared" ref="JB37:JB66" si="52">(JA37/IZ37)*100</f>
        <v>5.2302739670929865</v>
      </c>
      <c r="JC37" s="192" t="s">
        <v>7535</v>
      </c>
      <c r="JD37" s="192" t="str">
        <f t="shared" si="37"/>
        <v>Con Modificaciones &lt; 10%</v>
      </c>
      <c r="JE37" s="193" t="s">
        <v>208</v>
      </c>
      <c r="JF37" s="200"/>
      <c r="JG37" s="200"/>
      <c r="JH37" s="200"/>
      <c r="JI37" s="197"/>
      <c r="JJ37" s="192" t="s">
        <v>7683</v>
      </c>
      <c r="JK37" s="192" t="str">
        <f t="shared" si="30"/>
        <v>Sin Reevaluación</v>
      </c>
      <c r="JL37" s="196" t="s">
        <v>1287</v>
      </c>
      <c r="JM37" s="204">
        <v>137.68</v>
      </c>
      <c r="JN37" s="204">
        <v>144.84</v>
      </c>
      <c r="JO37" s="197">
        <f t="shared" si="35"/>
        <v>5.2004648460197478</v>
      </c>
      <c r="JP37" s="205" t="str">
        <f t="shared" si="36"/>
        <v>Real &gt; Recomendado</v>
      </c>
      <c r="JQ37" s="193" t="s">
        <v>8</v>
      </c>
      <c r="JR37" s="202"/>
      <c r="JS37" s="202"/>
      <c r="JT37" s="202"/>
      <c r="JU37" s="192" t="s">
        <v>7944</v>
      </c>
      <c r="JV37" s="206"/>
      <c r="JW37" s="192" t="s">
        <v>7945</v>
      </c>
      <c r="JX37" s="192" t="s">
        <v>972</v>
      </c>
      <c r="JY37" s="192" t="s">
        <v>966</v>
      </c>
      <c r="JZ37" s="192" t="s">
        <v>248</v>
      </c>
      <c r="KA37" s="192" t="s">
        <v>249</v>
      </c>
    </row>
    <row r="38" spans="1:287" ht="15" customHeight="1" x14ac:dyDescent="0.25">
      <c r="A38" s="192" t="s">
        <v>1433</v>
      </c>
      <c r="B38" s="192" t="s">
        <v>1434</v>
      </c>
      <c r="C38" s="193">
        <v>8</v>
      </c>
      <c r="D38" s="192" t="s">
        <v>453</v>
      </c>
      <c r="E38" s="192" t="s">
        <v>160</v>
      </c>
      <c r="F38" s="192" t="s">
        <v>1435</v>
      </c>
      <c r="G38" s="192" t="s">
        <v>488</v>
      </c>
      <c r="H38" s="192" t="s">
        <v>129</v>
      </c>
      <c r="I38" s="192" t="s">
        <v>157</v>
      </c>
      <c r="J38" s="192" t="s">
        <v>1965</v>
      </c>
      <c r="K38" s="192" t="s">
        <v>466</v>
      </c>
      <c r="L38" s="192" t="s">
        <v>114</v>
      </c>
      <c r="M38" s="192" t="s">
        <v>2015</v>
      </c>
      <c r="N38" s="192" t="s">
        <v>2015</v>
      </c>
      <c r="O38" s="192" t="s">
        <v>524</v>
      </c>
      <c r="P38" s="192" t="s">
        <v>103</v>
      </c>
      <c r="Q38" s="192" t="s">
        <v>120</v>
      </c>
      <c r="R38" s="192" t="s">
        <v>105</v>
      </c>
      <c r="S38" s="192" t="s">
        <v>2109</v>
      </c>
      <c r="T38" s="192" t="s">
        <v>2110</v>
      </c>
      <c r="U38" s="194">
        <v>52073</v>
      </c>
      <c r="V38" s="192" t="s">
        <v>2111</v>
      </c>
      <c r="W38" s="192" t="s">
        <v>534</v>
      </c>
      <c r="X38" s="192" t="s">
        <v>534</v>
      </c>
      <c r="Y38" s="195">
        <v>12</v>
      </c>
      <c r="Z38" s="195">
        <v>9</v>
      </c>
      <c r="AA38" s="196" t="s">
        <v>2600</v>
      </c>
      <c r="AB38" s="197">
        <f t="shared" si="51"/>
        <v>-25</v>
      </c>
      <c r="AC38" s="195">
        <v>1</v>
      </c>
      <c r="AD38" s="195">
        <v>16</v>
      </c>
      <c r="AE38" s="196" t="s">
        <v>2601</v>
      </c>
      <c r="AF38" s="197">
        <f>((AD38/AC38)-1)*100</f>
        <v>1500</v>
      </c>
      <c r="AG38" s="195">
        <v>1</v>
      </c>
      <c r="AH38" s="195">
        <v>4</v>
      </c>
      <c r="AI38" s="196" t="s">
        <v>2868</v>
      </c>
      <c r="AJ38" s="197">
        <f>((AH38/AG38)-1)*100</f>
        <v>300</v>
      </c>
      <c r="AK38" s="195"/>
      <c r="AL38" s="195"/>
      <c r="AM38" s="196"/>
      <c r="AN38" s="197"/>
      <c r="AO38" s="195">
        <v>3</v>
      </c>
      <c r="AP38" s="195">
        <v>45</v>
      </c>
      <c r="AQ38" s="196" t="s">
        <v>2956</v>
      </c>
      <c r="AR38" s="197">
        <f t="shared" si="47"/>
        <v>1400</v>
      </c>
      <c r="AS38" s="195">
        <v>12</v>
      </c>
      <c r="AT38" s="195">
        <v>10</v>
      </c>
      <c r="AU38" s="196" t="s">
        <v>3118</v>
      </c>
      <c r="AV38" s="197">
        <f t="shared" si="0"/>
        <v>-16.666666666666664</v>
      </c>
      <c r="AW38" s="197" t="str">
        <f t="shared" si="1"/>
        <v>Variación de -30% a -0%</v>
      </c>
      <c r="AX38" s="198">
        <v>1</v>
      </c>
      <c r="AY38" s="198">
        <v>15</v>
      </c>
      <c r="AZ38" s="195"/>
      <c r="BA38" s="195"/>
      <c r="BB38" s="196"/>
      <c r="BC38" s="197"/>
      <c r="BD38" s="195"/>
      <c r="BE38" s="195"/>
      <c r="BF38" s="196"/>
      <c r="BG38" s="197"/>
      <c r="BH38" s="195"/>
      <c r="BI38" s="195"/>
      <c r="BJ38" s="196"/>
      <c r="BK38" s="197"/>
      <c r="BL38" s="195">
        <v>17</v>
      </c>
      <c r="BM38" s="195">
        <v>17</v>
      </c>
      <c r="BN38" s="195">
        <v>45</v>
      </c>
      <c r="BO38" s="195">
        <v>45</v>
      </c>
      <c r="BP38" s="195">
        <v>0</v>
      </c>
      <c r="BQ38" s="196" t="s">
        <v>3388</v>
      </c>
      <c r="BR38" s="197">
        <f t="shared" si="2"/>
        <v>164.70588235294116</v>
      </c>
      <c r="BS38" s="197">
        <f>((BO38/BM38)-1)*100</f>
        <v>164.70588235294116</v>
      </c>
      <c r="BT38" s="192" t="s">
        <v>3598</v>
      </c>
      <c r="BU38" s="192" t="str">
        <f t="shared" si="3"/>
        <v>Variación &gt; al 100%</v>
      </c>
      <c r="BV38" s="193" t="str">
        <f t="shared" si="4"/>
        <v>Mayor a 3 años</v>
      </c>
      <c r="BW38" s="192" t="s">
        <v>598</v>
      </c>
      <c r="BX38" s="199">
        <v>0</v>
      </c>
      <c r="BY38" s="199">
        <v>6180</v>
      </c>
      <c r="BZ38" s="199">
        <f t="shared" si="5"/>
        <v>6180</v>
      </c>
      <c r="CA38" s="199">
        <v>6180</v>
      </c>
      <c r="CB38" s="200">
        <f t="shared" si="6"/>
        <v>0</v>
      </c>
      <c r="CC38" s="192" t="s">
        <v>3924</v>
      </c>
      <c r="CD38" s="192" t="str">
        <f t="shared" si="7"/>
        <v>BIP = SIGFE</v>
      </c>
      <c r="CE38" s="196" t="s">
        <v>678</v>
      </c>
      <c r="CF38" s="195">
        <v>499</v>
      </c>
      <c r="CG38" s="195">
        <v>499</v>
      </c>
      <c r="CH38" s="195">
        <f t="shared" si="8"/>
        <v>100</v>
      </c>
      <c r="CI38" s="196" t="s">
        <v>4180</v>
      </c>
      <c r="CJ38" s="196" t="s">
        <v>4181</v>
      </c>
      <c r="CK38" s="200" t="str">
        <f t="shared" si="31"/>
        <v>Real = Recomendada</v>
      </c>
      <c r="CL38" s="192" t="s">
        <v>4656</v>
      </c>
      <c r="CM38" s="192" t="s">
        <v>645</v>
      </c>
      <c r="CN38" s="192" t="s">
        <v>4657</v>
      </c>
      <c r="CO38" s="192" t="s">
        <v>4658</v>
      </c>
      <c r="CP38" s="193" t="s">
        <v>207</v>
      </c>
      <c r="CQ38" s="192" t="s">
        <v>4816</v>
      </c>
      <c r="CR38" s="192" t="s">
        <v>8</v>
      </c>
      <c r="CS38" s="192" t="s">
        <v>8</v>
      </c>
      <c r="CT38" s="192" t="str">
        <f t="shared" si="32"/>
        <v>En Operación</v>
      </c>
      <c r="CU38" s="192" t="s">
        <v>8</v>
      </c>
      <c r="CV38" s="192" t="s">
        <v>5602</v>
      </c>
      <c r="CW38" s="192" t="s">
        <v>2015</v>
      </c>
      <c r="CX38" s="192" t="s">
        <v>534</v>
      </c>
      <c r="CY38" s="192" t="s">
        <v>8</v>
      </c>
      <c r="CZ38" s="192" t="s">
        <v>534</v>
      </c>
      <c r="DA38" s="192" t="s">
        <v>8</v>
      </c>
      <c r="DB38" s="193" t="s">
        <v>4617</v>
      </c>
      <c r="DC38" s="193" t="s">
        <v>4617</v>
      </c>
      <c r="DD38" s="200">
        <v>0</v>
      </c>
      <c r="DE38" s="193" t="s">
        <v>1140</v>
      </c>
      <c r="DF38" s="200">
        <v>49</v>
      </c>
      <c r="DG38" s="193" t="s">
        <v>1167</v>
      </c>
      <c r="DH38" s="200">
        <v>79</v>
      </c>
      <c r="DI38" s="193" t="s">
        <v>845</v>
      </c>
      <c r="DJ38" s="200">
        <v>430</v>
      </c>
      <c r="DK38" s="193" t="s">
        <v>845</v>
      </c>
      <c r="DL38" s="200">
        <f t="shared" si="48"/>
        <v>430</v>
      </c>
      <c r="DM38" s="193" t="s">
        <v>598</v>
      </c>
      <c r="DN38" s="200">
        <v>7</v>
      </c>
      <c r="DO38" s="193" t="s">
        <v>5864</v>
      </c>
      <c r="DP38" s="200">
        <v>70</v>
      </c>
      <c r="DQ38" s="200">
        <f t="shared" si="9"/>
        <v>635</v>
      </c>
      <c r="DR38" s="200">
        <f t="shared" si="10"/>
        <v>635</v>
      </c>
      <c r="DS38" s="193" t="s">
        <v>6052</v>
      </c>
      <c r="DT38" s="192" t="s">
        <v>6243</v>
      </c>
      <c r="DU38" s="193">
        <v>2</v>
      </c>
      <c r="DV38" s="193" t="s">
        <v>8</v>
      </c>
      <c r="DW38" s="193" t="s">
        <v>8</v>
      </c>
      <c r="DX38" s="193" t="s">
        <v>8</v>
      </c>
      <c r="DY38" s="193" t="s">
        <v>8</v>
      </c>
      <c r="DZ38" s="193" t="s">
        <v>207</v>
      </c>
      <c r="EA38" s="193" t="s">
        <v>6269</v>
      </c>
      <c r="EB38" s="193" t="s">
        <v>207</v>
      </c>
      <c r="EC38" s="193" t="s">
        <v>6269</v>
      </c>
      <c r="ED38" s="193" t="s">
        <v>6304</v>
      </c>
      <c r="EE38" s="199">
        <v>23944</v>
      </c>
      <c r="EF38" s="199">
        <v>25390</v>
      </c>
      <c r="EG38" s="199">
        <v>3271</v>
      </c>
      <c r="EH38" s="199">
        <v>0</v>
      </c>
      <c r="EI38" s="199">
        <v>6000</v>
      </c>
      <c r="EJ38" s="199">
        <v>633150</v>
      </c>
      <c r="EK38" s="199">
        <v>0</v>
      </c>
      <c r="EL38" s="199">
        <v>0</v>
      </c>
      <c r="EM38" s="199">
        <v>0</v>
      </c>
      <c r="EN38" s="199">
        <v>0</v>
      </c>
      <c r="EO38" s="199">
        <f t="shared" si="11"/>
        <v>691755</v>
      </c>
      <c r="EP38" s="199">
        <v>23944</v>
      </c>
      <c r="EQ38" s="199">
        <v>25390</v>
      </c>
      <c r="ER38" s="199">
        <v>3271</v>
      </c>
      <c r="ES38" s="199">
        <v>0</v>
      </c>
      <c r="ET38" s="199">
        <v>6000</v>
      </c>
      <c r="EU38" s="199">
        <v>633150</v>
      </c>
      <c r="EV38" s="199">
        <v>0</v>
      </c>
      <c r="EW38" s="199">
        <v>0</v>
      </c>
      <c r="EX38" s="199">
        <v>0</v>
      </c>
      <c r="EY38" s="199">
        <v>0</v>
      </c>
      <c r="EZ38" s="199">
        <f t="shared" si="12"/>
        <v>691755</v>
      </c>
      <c r="FA38" s="192" t="s">
        <v>6541</v>
      </c>
      <c r="FB38" s="199">
        <v>24371</v>
      </c>
      <c r="FC38" s="199">
        <v>39642</v>
      </c>
      <c r="FD38" s="199">
        <v>3678</v>
      </c>
      <c r="FE38" s="199">
        <v>0</v>
      </c>
      <c r="FF38" s="199">
        <v>6180</v>
      </c>
      <c r="FG38" s="199">
        <v>812186</v>
      </c>
      <c r="FH38" s="199">
        <v>0</v>
      </c>
      <c r="FI38" s="199">
        <v>0</v>
      </c>
      <c r="FJ38" s="199">
        <v>0</v>
      </c>
      <c r="FK38" s="199">
        <v>0</v>
      </c>
      <c r="FL38" s="199">
        <f t="shared" si="13"/>
        <v>886057</v>
      </c>
      <c r="FM38" s="192" t="s">
        <v>6710</v>
      </c>
      <c r="FN38" s="199">
        <v>24371</v>
      </c>
      <c r="FO38" s="199">
        <v>24371</v>
      </c>
      <c r="FP38" s="199">
        <v>3678</v>
      </c>
      <c r="FQ38" s="199">
        <v>0</v>
      </c>
      <c r="FR38" s="199">
        <v>6180</v>
      </c>
      <c r="FS38" s="199">
        <v>812186</v>
      </c>
      <c r="FT38" s="199">
        <v>0</v>
      </c>
      <c r="FU38" s="199">
        <v>0</v>
      </c>
      <c r="FV38" s="199">
        <v>0</v>
      </c>
      <c r="FW38" s="199">
        <v>0</v>
      </c>
      <c r="FX38" s="199">
        <f t="shared" si="14"/>
        <v>870786</v>
      </c>
      <c r="FY38" s="192" t="s">
        <v>6908</v>
      </c>
      <c r="FZ38" s="200">
        <f t="shared" si="15"/>
        <v>864606</v>
      </c>
      <c r="GA38" s="193" t="str">
        <f t="shared" si="33"/>
        <v>BIP &gt; SIGFE</v>
      </c>
      <c r="GB38" s="199">
        <v>0</v>
      </c>
      <c r="GC38" s="199">
        <v>0</v>
      </c>
      <c r="GD38" s="199">
        <v>0</v>
      </c>
      <c r="GE38" s="199">
        <v>0</v>
      </c>
      <c r="GF38" s="199">
        <v>6180</v>
      </c>
      <c r="GG38" s="199">
        <v>0</v>
      </c>
      <c r="GH38" s="199">
        <v>0</v>
      </c>
      <c r="GI38" s="199">
        <v>0</v>
      </c>
      <c r="GJ38" s="199">
        <v>0</v>
      </c>
      <c r="GK38" s="199">
        <v>0</v>
      </c>
      <c r="GL38" s="199">
        <f t="shared" si="16"/>
        <v>6180</v>
      </c>
      <c r="GM38" s="199">
        <v>0</v>
      </c>
      <c r="GN38" s="199">
        <v>0</v>
      </c>
      <c r="GO38" s="199">
        <v>0</v>
      </c>
      <c r="GP38" s="199">
        <v>0</v>
      </c>
      <c r="GQ38" s="199">
        <v>6661</v>
      </c>
      <c r="GR38" s="199">
        <v>0</v>
      </c>
      <c r="GS38" s="199">
        <v>0</v>
      </c>
      <c r="GT38" s="199">
        <v>0</v>
      </c>
      <c r="GU38" s="199">
        <v>0</v>
      </c>
      <c r="GV38" s="199">
        <v>0</v>
      </c>
      <c r="GW38" s="199">
        <f t="shared" si="17"/>
        <v>6661</v>
      </c>
      <c r="GX38" s="199" t="s">
        <v>7090</v>
      </c>
      <c r="GY38" s="199">
        <v>28181</v>
      </c>
      <c r="GZ38" s="199">
        <v>29883</v>
      </c>
      <c r="HA38" s="199">
        <v>3850</v>
      </c>
      <c r="HB38" s="199">
        <v>0</v>
      </c>
      <c r="HC38" s="199">
        <v>7062</v>
      </c>
      <c r="HD38" s="199">
        <v>745202</v>
      </c>
      <c r="HE38" s="199">
        <v>0</v>
      </c>
      <c r="HF38" s="199">
        <v>0</v>
      </c>
      <c r="HG38" s="199">
        <v>0</v>
      </c>
      <c r="HH38" s="199">
        <v>0</v>
      </c>
      <c r="HI38" s="199">
        <f t="shared" si="18"/>
        <v>814178</v>
      </c>
      <c r="HJ38" s="199">
        <v>954517</v>
      </c>
      <c r="HK38" s="199">
        <v>25702</v>
      </c>
      <c r="HL38" s="199">
        <v>40673</v>
      </c>
      <c r="HM38" s="199">
        <v>3774</v>
      </c>
      <c r="HN38" s="199">
        <v>0</v>
      </c>
      <c r="HO38" s="199">
        <v>6661</v>
      </c>
      <c r="HP38" s="199">
        <v>807980</v>
      </c>
      <c r="HQ38" s="199">
        <v>0</v>
      </c>
      <c r="HR38" s="199">
        <v>0</v>
      </c>
      <c r="HS38" s="199">
        <v>0</v>
      </c>
      <c r="HT38" s="199">
        <v>0</v>
      </c>
      <c r="HU38" s="199">
        <f t="shared" si="19"/>
        <v>884790</v>
      </c>
      <c r="HV38" s="199">
        <v>25702</v>
      </c>
      <c r="HW38" s="199">
        <v>40673</v>
      </c>
      <c r="HX38" s="199">
        <v>3774</v>
      </c>
      <c r="HY38" s="199">
        <v>0</v>
      </c>
      <c r="HZ38" s="199">
        <v>6661</v>
      </c>
      <c r="IA38" s="199">
        <v>807980</v>
      </c>
      <c r="IB38" s="199">
        <v>0</v>
      </c>
      <c r="IC38" s="199">
        <v>0</v>
      </c>
      <c r="ID38" s="199">
        <v>0</v>
      </c>
      <c r="IE38" s="199">
        <v>0</v>
      </c>
      <c r="IF38" s="199">
        <f t="shared" si="20"/>
        <v>884790</v>
      </c>
      <c r="IG38" s="197">
        <f t="shared" si="21"/>
        <v>8.6727963663965291</v>
      </c>
      <c r="IH38" s="197">
        <f t="shared" si="22"/>
        <v>8.6727963663965291</v>
      </c>
      <c r="II38" s="197">
        <f t="shared" si="23"/>
        <v>8.4242930104857514</v>
      </c>
      <c r="IJ38" s="197">
        <f t="shared" si="24"/>
        <v>0</v>
      </c>
      <c r="IK38" s="202">
        <f>((IF38/HJ38)-1)*100</f>
        <v>-7.3049510904467869</v>
      </c>
      <c r="IL38" s="200">
        <f t="shared" si="25"/>
        <v>1773.1262525050099</v>
      </c>
      <c r="IM38" s="200">
        <f t="shared" si="26"/>
        <v>1619.1983967935871</v>
      </c>
      <c r="IN38" s="192" t="s">
        <v>7262</v>
      </c>
      <c r="IO38" s="192" t="str">
        <f t="shared" si="27"/>
        <v>Variación de 0 a +-10%</v>
      </c>
      <c r="IP38" s="192" t="str">
        <f t="shared" si="27"/>
        <v>Variación de 0 a +-10%</v>
      </c>
      <c r="IQ38" s="193" t="str">
        <f t="shared" si="28"/>
        <v>Mediano</v>
      </c>
      <c r="IR38" s="193" t="str">
        <f t="shared" si="29"/>
        <v>Mediano</v>
      </c>
      <c r="IS38" s="192" t="s">
        <v>5603</v>
      </c>
      <c r="IT38" s="192" t="s">
        <v>2015</v>
      </c>
      <c r="IU38" s="192" t="s">
        <v>534</v>
      </c>
      <c r="IV38" s="192" t="s">
        <v>8</v>
      </c>
      <c r="IW38" s="192" t="s">
        <v>534</v>
      </c>
      <c r="IX38" s="192" t="s">
        <v>8</v>
      </c>
      <c r="IY38" s="193" t="s">
        <v>207</v>
      </c>
      <c r="IZ38" s="199">
        <v>814178</v>
      </c>
      <c r="JA38" s="199">
        <v>4206</v>
      </c>
      <c r="JB38" s="203">
        <f t="shared" si="52"/>
        <v>0.51659465129246929</v>
      </c>
      <c r="JC38" s="192" t="s">
        <v>7536</v>
      </c>
      <c r="JD38" s="192" t="str">
        <f t="shared" si="37"/>
        <v>Con Modificaciones &lt; 10%</v>
      </c>
      <c r="JE38" s="193" t="s">
        <v>207</v>
      </c>
      <c r="JF38" s="200">
        <v>2</v>
      </c>
      <c r="JG38" s="200">
        <v>814179</v>
      </c>
      <c r="JH38" s="200">
        <v>954517</v>
      </c>
      <c r="JI38" s="197">
        <f t="shared" ref="JI38:JI41" si="53">((JH38/JG38)-1)*100</f>
        <v>17.236750149537137</v>
      </c>
      <c r="JJ38" s="192" t="s">
        <v>7684</v>
      </c>
      <c r="JK38" s="192" t="str">
        <f t="shared" si="30"/>
        <v>Con Reevaluación</v>
      </c>
      <c r="JL38" s="196" t="s">
        <v>1286</v>
      </c>
      <c r="JM38" s="204">
        <v>2247763</v>
      </c>
      <c r="JN38" s="204">
        <v>2247763</v>
      </c>
      <c r="JO38" s="197">
        <f t="shared" si="35"/>
        <v>0</v>
      </c>
      <c r="JP38" s="205" t="str">
        <f t="shared" si="36"/>
        <v>Real = Recomendado</v>
      </c>
      <c r="JQ38" s="193" t="s">
        <v>8</v>
      </c>
      <c r="JR38" s="202"/>
      <c r="JS38" s="202"/>
      <c r="JT38" s="202"/>
      <c r="JU38" s="192" t="s">
        <v>7946</v>
      </c>
      <c r="JV38" s="206"/>
      <c r="JW38" s="192" t="s">
        <v>7947</v>
      </c>
      <c r="JX38" s="192" t="s">
        <v>1311</v>
      </c>
      <c r="JY38" s="192" t="s">
        <v>1302</v>
      </c>
      <c r="JZ38" s="192" t="s">
        <v>5576</v>
      </c>
      <c r="KA38" s="192" t="s">
        <v>249</v>
      </c>
    </row>
    <row r="39" spans="1:287" ht="15" customHeight="1" x14ac:dyDescent="0.25">
      <c r="A39" s="192" t="s">
        <v>1436</v>
      </c>
      <c r="B39" s="192" t="s">
        <v>1437</v>
      </c>
      <c r="C39" s="193">
        <v>12</v>
      </c>
      <c r="D39" s="192" t="s">
        <v>508</v>
      </c>
      <c r="E39" s="192" t="s">
        <v>1438</v>
      </c>
      <c r="F39" s="192" t="s">
        <v>1439</v>
      </c>
      <c r="G39" s="192" t="s">
        <v>509</v>
      </c>
      <c r="H39" s="192" t="s">
        <v>129</v>
      </c>
      <c r="I39" s="192" t="s">
        <v>157</v>
      </c>
      <c r="J39" s="192" t="s">
        <v>1965</v>
      </c>
      <c r="K39" s="192" t="s">
        <v>466</v>
      </c>
      <c r="L39" s="192" t="s">
        <v>114</v>
      </c>
      <c r="M39" s="192" t="s">
        <v>2015</v>
      </c>
      <c r="N39" s="192" t="s">
        <v>2015</v>
      </c>
      <c r="O39" s="192" t="s">
        <v>524</v>
      </c>
      <c r="P39" s="192" t="s">
        <v>103</v>
      </c>
      <c r="Q39" s="192" t="s">
        <v>120</v>
      </c>
      <c r="R39" s="192" t="s">
        <v>105</v>
      </c>
      <c r="S39" s="192" t="s">
        <v>2112</v>
      </c>
      <c r="T39" s="192" t="s">
        <v>2113</v>
      </c>
      <c r="U39" s="194">
        <v>0</v>
      </c>
      <c r="V39" s="192" t="s">
        <v>534</v>
      </c>
      <c r="W39" s="192" t="s">
        <v>534</v>
      </c>
      <c r="X39" s="192" t="s">
        <v>534</v>
      </c>
      <c r="Y39" s="195">
        <v>10</v>
      </c>
      <c r="Z39" s="195">
        <v>1</v>
      </c>
      <c r="AA39" s="196" t="s">
        <v>2602</v>
      </c>
      <c r="AB39" s="197">
        <f t="shared" si="51"/>
        <v>-90</v>
      </c>
      <c r="AC39" s="195">
        <v>2</v>
      </c>
      <c r="AD39" s="195">
        <v>8</v>
      </c>
      <c r="AE39" s="196" t="s">
        <v>2603</v>
      </c>
      <c r="AF39" s="197">
        <f>((AD39/AC39)-1)*100</f>
        <v>300</v>
      </c>
      <c r="AG39" s="195">
        <v>2</v>
      </c>
      <c r="AH39" s="195">
        <v>0</v>
      </c>
      <c r="AI39" s="196" t="s">
        <v>2869</v>
      </c>
      <c r="AJ39" s="197">
        <f>((AH39/AG39)-1)*100</f>
        <v>-100</v>
      </c>
      <c r="AK39" s="195"/>
      <c r="AL39" s="195"/>
      <c r="AM39" s="196"/>
      <c r="AN39" s="197"/>
      <c r="AO39" s="195">
        <v>4</v>
      </c>
      <c r="AP39" s="195">
        <v>1</v>
      </c>
      <c r="AQ39" s="196" t="s">
        <v>2957</v>
      </c>
      <c r="AR39" s="197">
        <f t="shared" si="47"/>
        <v>-75</v>
      </c>
      <c r="AS39" s="195">
        <v>10</v>
      </c>
      <c r="AT39" s="195">
        <v>12</v>
      </c>
      <c r="AU39" s="196" t="s">
        <v>3119</v>
      </c>
      <c r="AV39" s="197">
        <f t="shared" si="0"/>
        <v>19.999999999999996</v>
      </c>
      <c r="AW39" s="197" t="str">
        <f t="shared" si="1"/>
        <v>Variación de 0 a 30%</v>
      </c>
      <c r="AX39" s="198">
        <v>1</v>
      </c>
      <c r="AY39" s="198">
        <v>55</v>
      </c>
      <c r="AZ39" s="195"/>
      <c r="BA39" s="195"/>
      <c r="BB39" s="196"/>
      <c r="BC39" s="197"/>
      <c r="BD39" s="195"/>
      <c r="BE39" s="195"/>
      <c r="BF39" s="196"/>
      <c r="BG39" s="197"/>
      <c r="BH39" s="195"/>
      <c r="BI39" s="195"/>
      <c r="BJ39" s="196"/>
      <c r="BK39" s="197"/>
      <c r="BL39" s="195">
        <v>13</v>
      </c>
      <c r="BM39" s="195">
        <v>13</v>
      </c>
      <c r="BN39" s="195">
        <v>21</v>
      </c>
      <c r="BO39" s="195">
        <v>51</v>
      </c>
      <c r="BP39" s="195">
        <v>30</v>
      </c>
      <c r="BQ39" s="196" t="s">
        <v>3389</v>
      </c>
      <c r="BR39" s="197">
        <f t="shared" si="2"/>
        <v>61.53846153846154</v>
      </c>
      <c r="BS39" s="197">
        <f t="shared" si="2"/>
        <v>292.30769230769226</v>
      </c>
      <c r="BT39" s="192" t="s">
        <v>3599</v>
      </c>
      <c r="BU39" s="192" t="str">
        <f t="shared" si="3"/>
        <v>Variación &gt; al 100%</v>
      </c>
      <c r="BV39" s="193" t="str">
        <f t="shared" si="4"/>
        <v>Mayor a 3 años</v>
      </c>
      <c r="BW39" s="192" t="s">
        <v>556</v>
      </c>
      <c r="BX39" s="199">
        <v>0</v>
      </c>
      <c r="BY39" s="199">
        <v>12648</v>
      </c>
      <c r="BZ39" s="199">
        <f t="shared" si="5"/>
        <v>12648</v>
      </c>
      <c r="CA39" s="199">
        <v>12648</v>
      </c>
      <c r="CB39" s="200">
        <f t="shared" si="6"/>
        <v>0</v>
      </c>
      <c r="CC39" s="192" t="s">
        <v>3925</v>
      </c>
      <c r="CD39" s="192" t="str">
        <f t="shared" si="7"/>
        <v>BIP = SIGFE</v>
      </c>
      <c r="CE39" s="196" t="s">
        <v>678</v>
      </c>
      <c r="CF39" s="195">
        <v>264</v>
      </c>
      <c r="CG39" s="195">
        <v>268</v>
      </c>
      <c r="CH39" s="195">
        <f t="shared" si="8"/>
        <v>101.51515151515152</v>
      </c>
      <c r="CI39" s="196" t="s">
        <v>4182</v>
      </c>
      <c r="CJ39" s="196" t="s">
        <v>4183</v>
      </c>
      <c r="CK39" s="200" t="str">
        <f t="shared" si="31"/>
        <v>Real &gt; Recomendada</v>
      </c>
      <c r="CL39" s="192" t="s">
        <v>4659</v>
      </c>
      <c r="CM39" s="192" t="s">
        <v>751</v>
      </c>
      <c r="CN39" s="192" t="s">
        <v>4660</v>
      </c>
      <c r="CO39" s="192" t="s">
        <v>4661</v>
      </c>
      <c r="CP39" s="193" t="s">
        <v>207</v>
      </c>
      <c r="CQ39" s="192" t="s">
        <v>4667</v>
      </c>
      <c r="CR39" s="192" t="s">
        <v>8</v>
      </c>
      <c r="CS39" s="192" t="s">
        <v>8</v>
      </c>
      <c r="CT39" s="192" t="str">
        <f t="shared" si="32"/>
        <v>En Operación</v>
      </c>
      <c r="CU39" s="192" t="s">
        <v>8</v>
      </c>
      <c r="CV39" s="192" t="s">
        <v>5603</v>
      </c>
      <c r="CW39" s="192" t="s">
        <v>2015</v>
      </c>
      <c r="CX39" s="192" t="s">
        <v>978</v>
      </c>
      <c r="CY39" s="192" t="s">
        <v>979</v>
      </c>
      <c r="CZ39" s="192" t="s">
        <v>5576</v>
      </c>
      <c r="DA39" s="192" t="s">
        <v>249</v>
      </c>
      <c r="DB39" s="193" t="s">
        <v>5784</v>
      </c>
      <c r="DC39" s="193" t="s">
        <v>5785</v>
      </c>
      <c r="DD39" s="200">
        <v>72</v>
      </c>
      <c r="DE39" s="193" t="s">
        <v>5882</v>
      </c>
      <c r="DF39" s="200">
        <v>72</v>
      </c>
      <c r="DG39" s="193" t="s">
        <v>1129</v>
      </c>
      <c r="DH39" s="200">
        <v>185</v>
      </c>
      <c r="DI39" s="193" t="s">
        <v>628</v>
      </c>
      <c r="DJ39" s="200">
        <v>742</v>
      </c>
      <c r="DK39" s="193" t="s">
        <v>634</v>
      </c>
      <c r="DL39" s="200">
        <f t="shared" si="48"/>
        <v>851</v>
      </c>
      <c r="DM39" s="193" t="s">
        <v>556</v>
      </c>
      <c r="DN39" s="200">
        <v>13</v>
      </c>
      <c r="DO39" s="193" t="s">
        <v>3820</v>
      </c>
      <c r="DP39" s="200">
        <v>41</v>
      </c>
      <c r="DQ39" s="200">
        <f t="shared" si="9"/>
        <v>1234</v>
      </c>
      <c r="DR39" s="200">
        <f t="shared" si="10"/>
        <v>1162</v>
      </c>
      <c r="DS39" s="193" t="s">
        <v>6053</v>
      </c>
      <c r="DT39" s="192" t="s">
        <v>6243</v>
      </c>
      <c r="DU39" s="193">
        <v>3</v>
      </c>
      <c r="DV39" s="193" t="s">
        <v>8</v>
      </c>
      <c r="DW39" s="193" t="s">
        <v>8</v>
      </c>
      <c r="DX39" s="193" t="s">
        <v>8</v>
      </c>
      <c r="DY39" s="193" t="s">
        <v>8</v>
      </c>
      <c r="DZ39" s="193" t="s">
        <v>207</v>
      </c>
      <c r="EA39" s="193" t="s">
        <v>6269</v>
      </c>
      <c r="EB39" s="193" t="s">
        <v>207</v>
      </c>
      <c r="EC39" s="193" t="s">
        <v>6269</v>
      </c>
      <c r="ED39" s="193" t="s">
        <v>6305</v>
      </c>
      <c r="EE39" s="199">
        <v>15104</v>
      </c>
      <c r="EF39" s="199">
        <v>23592</v>
      </c>
      <c r="EG39" s="199">
        <v>2249</v>
      </c>
      <c r="EH39" s="199">
        <v>0</v>
      </c>
      <c r="EI39" s="199">
        <v>12100</v>
      </c>
      <c r="EJ39" s="199">
        <v>672306</v>
      </c>
      <c r="EK39" s="199">
        <v>0</v>
      </c>
      <c r="EL39" s="199">
        <v>0</v>
      </c>
      <c r="EM39" s="199">
        <v>0</v>
      </c>
      <c r="EN39" s="199">
        <v>0</v>
      </c>
      <c r="EO39" s="199">
        <f t="shared" si="11"/>
        <v>725351</v>
      </c>
      <c r="EP39" s="199">
        <v>15333</v>
      </c>
      <c r="EQ39" s="199">
        <v>23943</v>
      </c>
      <c r="ER39" s="199">
        <v>2282</v>
      </c>
      <c r="ES39" s="199">
        <v>0</v>
      </c>
      <c r="ET39" s="199">
        <v>12280</v>
      </c>
      <c r="EU39" s="199">
        <v>682296</v>
      </c>
      <c r="EV39" s="199">
        <v>0</v>
      </c>
      <c r="EW39" s="199">
        <v>0</v>
      </c>
      <c r="EX39" s="199">
        <v>0</v>
      </c>
      <c r="EY39" s="199">
        <v>0</v>
      </c>
      <c r="EZ39" s="199">
        <f t="shared" si="12"/>
        <v>736134</v>
      </c>
      <c r="FA39" s="192" t="s">
        <v>6542</v>
      </c>
      <c r="FB39" s="199">
        <v>9800</v>
      </c>
      <c r="FC39" s="199">
        <v>21878</v>
      </c>
      <c r="FD39" s="199">
        <v>979</v>
      </c>
      <c r="FE39" s="199">
        <v>0</v>
      </c>
      <c r="FF39" s="199">
        <v>12648</v>
      </c>
      <c r="FG39" s="199">
        <v>987644</v>
      </c>
      <c r="FH39" s="199">
        <v>0</v>
      </c>
      <c r="FI39" s="199">
        <v>0</v>
      </c>
      <c r="FJ39" s="199">
        <v>0</v>
      </c>
      <c r="FK39" s="199">
        <v>0</v>
      </c>
      <c r="FL39" s="199">
        <f t="shared" si="13"/>
        <v>1032949</v>
      </c>
      <c r="FM39" s="192" t="s">
        <v>6711</v>
      </c>
      <c r="FN39" s="199">
        <v>9800</v>
      </c>
      <c r="FO39" s="199">
        <v>21878</v>
      </c>
      <c r="FP39" s="199">
        <v>979</v>
      </c>
      <c r="FQ39" s="199">
        <v>0</v>
      </c>
      <c r="FR39" s="199">
        <v>12648</v>
      </c>
      <c r="FS39" s="199">
        <v>987644</v>
      </c>
      <c r="FT39" s="199">
        <v>0</v>
      </c>
      <c r="FU39" s="199">
        <v>0</v>
      </c>
      <c r="FV39" s="199">
        <v>0</v>
      </c>
      <c r="FW39" s="199">
        <v>0</v>
      </c>
      <c r="FX39" s="199">
        <f t="shared" si="14"/>
        <v>1032949</v>
      </c>
      <c r="FY39" s="192" t="s">
        <v>6908</v>
      </c>
      <c r="FZ39" s="200">
        <f t="shared" si="15"/>
        <v>1020301</v>
      </c>
      <c r="GA39" s="193" t="str">
        <f t="shared" si="33"/>
        <v>BIP &gt; SIGFE</v>
      </c>
      <c r="GB39" s="199">
        <v>0</v>
      </c>
      <c r="GC39" s="199">
        <v>0</v>
      </c>
      <c r="GD39" s="199">
        <v>0</v>
      </c>
      <c r="GE39" s="199">
        <v>0</v>
      </c>
      <c r="GF39" s="199">
        <v>12648</v>
      </c>
      <c r="GG39" s="199">
        <v>0</v>
      </c>
      <c r="GH39" s="199">
        <v>0</v>
      </c>
      <c r="GI39" s="199">
        <v>0</v>
      </c>
      <c r="GJ39" s="199">
        <v>0</v>
      </c>
      <c r="GK39" s="199">
        <v>0</v>
      </c>
      <c r="GL39" s="199">
        <f t="shared" si="16"/>
        <v>12648</v>
      </c>
      <c r="GM39" s="199">
        <v>0</v>
      </c>
      <c r="GN39" s="199">
        <v>0</v>
      </c>
      <c r="GO39" s="199">
        <v>0</v>
      </c>
      <c r="GP39" s="199">
        <v>0</v>
      </c>
      <c r="GQ39" s="199">
        <v>14232</v>
      </c>
      <c r="GR39" s="199">
        <v>0</v>
      </c>
      <c r="GS39" s="199">
        <v>0</v>
      </c>
      <c r="GT39" s="199">
        <v>0</v>
      </c>
      <c r="GU39" s="199">
        <v>0</v>
      </c>
      <c r="GV39" s="199">
        <v>0</v>
      </c>
      <c r="GW39" s="199">
        <f t="shared" si="17"/>
        <v>14232</v>
      </c>
      <c r="GX39" s="199" t="s">
        <v>7091</v>
      </c>
      <c r="GY39" s="199">
        <v>18590</v>
      </c>
      <c r="GZ39" s="199">
        <v>29029</v>
      </c>
      <c r="HA39" s="199">
        <v>2767</v>
      </c>
      <c r="HB39" s="199">
        <v>0</v>
      </c>
      <c r="HC39" s="199">
        <v>14888</v>
      </c>
      <c r="HD39" s="199">
        <v>827223</v>
      </c>
      <c r="HE39" s="199">
        <v>0</v>
      </c>
      <c r="HF39" s="199">
        <v>0</v>
      </c>
      <c r="HG39" s="199">
        <v>0</v>
      </c>
      <c r="HH39" s="199">
        <v>0</v>
      </c>
      <c r="HI39" s="199">
        <f t="shared" si="18"/>
        <v>892497</v>
      </c>
      <c r="HJ39" s="199">
        <v>1052909</v>
      </c>
      <c r="HK39" s="199">
        <v>13655</v>
      </c>
      <c r="HL39" s="199">
        <v>21878</v>
      </c>
      <c r="HM39" s="199">
        <v>979</v>
      </c>
      <c r="HN39" s="199">
        <v>0</v>
      </c>
      <c r="HO39" s="199">
        <v>14232</v>
      </c>
      <c r="HP39" s="199">
        <v>1013323</v>
      </c>
      <c r="HQ39" s="199">
        <v>0</v>
      </c>
      <c r="HR39" s="199">
        <v>0</v>
      </c>
      <c r="HS39" s="199">
        <v>0</v>
      </c>
      <c r="HT39" s="199">
        <v>0</v>
      </c>
      <c r="HU39" s="199">
        <f t="shared" si="19"/>
        <v>1064067</v>
      </c>
      <c r="HV39" s="199">
        <v>13655</v>
      </c>
      <c r="HW39" s="199">
        <v>21878</v>
      </c>
      <c r="HX39" s="199">
        <v>979</v>
      </c>
      <c r="HY39" s="199">
        <v>0</v>
      </c>
      <c r="HZ39" s="199">
        <v>14232</v>
      </c>
      <c r="IA39" s="199">
        <v>1013323</v>
      </c>
      <c r="IB39" s="199">
        <v>0</v>
      </c>
      <c r="IC39" s="199">
        <v>0</v>
      </c>
      <c r="ID39" s="199">
        <v>0</v>
      </c>
      <c r="IE39" s="199">
        <v>0</v>
      </c>
      <c r="IF39" s="199">
        <f t="shared" si="20"/>
        <v>1064067</v>
      </c>
      <c r="IG39" s="197">
        <f t="shared" si="21"/>
        <v>19.22359402888749</v>
      </c>
      <c r="IH39" s="197">
        <f t="shared" si="22"/>
        <v>19.22359402888749</v>
      </c>
      <c r="II39" s="197">
        <f t="shared" si="23"/>
        <v>22.496956685198555</v>
      </c>
      <c r="IJ39" s="197">
        <f t="shared" si="24"/>
        <v>0</v>
      </c>
      <c r="IK39" s="202">
        <f>((IF39/HJ39)-1)*100</f>
        <v>1.0597307079719176</v>
      </c>
      <c r="IL39" s="200">
        <f t="shared" si="25"/>
        <v>3970.3992537313434</v>
      </c>
      <c r="IM39" s="200">
        <f t="shared" si="26"/>
        <v>3781.0559701492539</v>
      </c>
      <c r="IN39" s="192" t="s">
        <v>7263</v>
      </c>
      <c r="IO39" s="192" t="str">
        <f t="shared" si="27"/>
        <v>Variación del 10% al 20%</v>
      </c>
      <c r="IP39" s="192" t="str">
        <f t="shared" si="27"/>
        <v>Variación Mayor a 20%</v>
      </c>
      <c r="IQ39" s="193" t="str">
        <f t="shared" si="28"/>
        <v>Mediano</v>
      </c>
      <c r="IR39" s="193" t="str">
        <f t="shared" si="29"/>
        <v>Grande</v>
      </c>
      <c r="IS39" s="192" t="s">
        <v>5603</v>
      </c>
      <c r="IT39" s="192" t="s">
        <v>2015</v>
      </c>
      <c r="IU39" s="192" t="s">
        <v>978</v>
      </c>
      <c r="IV39" s="192" t="s">
        <v>979</v>
      </c>
      <c r="IW39" s="192" t="s">
        <v>5576</v>
      </c>
      <c r="IX39" s="192" t="s">
        <v>249</v>
      </c>
      <c r="IY39" s="193" t="s">
        <v>208</v>
      </c>
      <c r="IZ39" s="199"/>
      <c r="JA39" s="199"/>
      <c r="JB39" s="203"/>
      <c r="JC39" s="192" t="s">
        <v>534</v>
      </c>
      <c r="JD39" s="192" t="str">
        <f t="shared" si="37"/>
        <v>Sin Modificaciones</v>
      </c>
      <c r="JE39" s="193" t="s">
        <v>207</v>
      </c>
      <c r="JF39" s="200">
        <v>1</v>
      </c>
      <c r="JG39" s="200">
        <v>877610</v>
      </c>
      <c r="JH39" s="200">
        <v>1052909</v>
      </c>
      <c r="JI39" s="197">
        <f t="shared" si="53"/>
        <v>19.97459007987603</v>
      </c>
      <c r="JJ39" s="192" t="s">
        <v>7685</v>
      </c>
      <c r="JK39" s="192" t="str">
        <f t="shared" si="30"/>
        <v>Con Reevaluación</v>
      </c>
      <c r="JL39" s="196" t="s">
        <v>1286</v>
      </c>
      <c r="JM39" s="204">
        <v>1319842</v>
      </c>
      <c r="JN39" s="204">
        <v>1439297</v>
      </c>
      <c r="JO39" s="197">
        <f t="shared" si="35"/>
        <v>9.0507045540299416</v>
      </c>
      <c r="JP39" s="205" t="str">
        <f t="shared" si="36"/>
        <v>Real &gt; Recomendado</v>
      </c>
      <c r="JQ39" s="193" t="s">
        <v>8</v>
      </c>
      <c r="JR39" s="202"/>
      <c r="JS39" s="202"/>
      <c r="JT39" s="202"/>
      <c r="JU39" s="192" t="s">
        <v>7948</v>
      </c>
      <c r="JV39" s="206"/>
      <c r="JW39" s="192" t="s">
        <v>7949</v>
      </c>
      <c r="JX39" s="192" t="s">
        <v>978</v>
      </c>
      <c r="JY39" s="192" t="s">
        <v>979</v>
      </c>
      <c r="JZ39" s="192" t="s">
        <v>5576</v>
      </c>
      <c r="KA39" s="192" t="s">
        <v>249</v>
      </c>
    </row>
    <row r="40" spans="1:287" ht="15" customHeight="1" x14ac:dyDescent="0.25">
      <c r="A40" s="192" t="s">
        <v>1440</v>
      </c>
      <c r="B40" s="192" t="s">
        <v>1441</v>
      </c>
      <c r="C40" s="193">
        <v>10</v>
      </c>
      <c r="D40" s="192" t="s">
        <v>454</v>
      </c>
      <c r="E40" s="192" t="s">
        <v>125</v>
      </c>
      <c r="F40" s="192" t="s">
        <v>125</v>
      </c>
      <c r="G40" s="192" t="s">
        <v>502</v>
      </c>
      <c r="H40" s="192" t="s">
        <v>107</v>
      </c>
      <c r="I40" s="192" t="s">
        <v>108</v>
      </c>
      <c r="J40" s="192" t="s">
        <v>1966</v>
      </c>
      <c r="K40" s="192" t="s">
        <v>466</v>
      </c>
      <c r="L40" s="192" t="s">
        <v>114</v>
      </c>
      <c r="M40" s="192" t="s">
        <v>2016</v>
      </c>
      <c r="N40" s="192" t="s">
        <v>526</v>
      </c>
      <c r="O40" s="192" t="s">
        <v>524</v>
      </c>
      <c r="P40" s="192" t="s">
        <v>103</v>
      </c>
      <c r="Q40" s="192" t="s">
        <v>109</v>
      </c>
      <c r="R40" s="192" t="s">
        <v>105</v>
      </c>
      <c r="S40" s="192" t="s">
        <v>2114</v>
      </c>
      <c r="T40" s="192" t="s">
        <v>2115</v>
      </c>
      <c r="U40" s="194">
        <v>6300</v>
      </c>
      <c r="V40" s="192" t="s">
        <v>250</v>
      </c>
      <c r="W40" s="192" t="s">
        <v>534</v>
      </c>
      <c r="X40" s="192" t="s">
        <v>534</v>
      </c>
      <c r="Y40" s="195">
        <v>40</v>
      </c>
      <c r="Z40" s="195">
        <v>39</v>
      </c>
      <c r="AA40" s="196" t="s">
        <v>2604</v>
      </c>
      <c r="AB40" s="197">
        <f t="shared" si="51"/>
        <v>-2.5000000000000022</v>
      </c>
      <c r="AC40" s="195"/>
      <c r="AD40" s="195"/>
      <c r="AE40" s="196"/>
      <c r="AF40" s="197"/>
      <c r="AG40" s="195"/>
      <c r="AH40" s="195"/>
      <c r="AI40" s="196" t="s">
        <v>8</v>
      </c>
      <c r="AJ40" s="197"/>
      <c r="AK40" s="195">
        <v>21</v>
      </c>
      <c r="AL40" s="195">
        <v>30</v>
      </c>
      <c r="AM40" s="196" t="s">
        <v>2870</v>
      </c>
      <c r="AN40" s="197">
        <f>((AL40/AK40)-1)*100</f>
        <v>42.857142857142861</v>
      </c>
      <c r="AO40" s="195">
        <v>21</v>
      </c>
      <c r="AP40" s="195">
        <v>15</v>
      </c>
      <c r="AQ40" s="196" t="s">
        <v>2958</v>
      </c>
      <c r="AR40" s="197">
        <f t="shared" si="47"/>
        <v>-28.571428571428569</v>
      </c>
      <c r="AS40" s="195">
        <v>40</v>
      </c>
      <c r="AT40" s="195">
        <v>52</v>
      </c>
      <c r="AU40" s="196" t="s">
        <v>3120</v>
      </c>
      <c r="AV40" s="197">
        <f t="shared" si="0"/>
        <v>30.000000000000004</v>
      </c>
      <c r="AW40" s="197" t="str">
        <f t="shared" si="1"/>
        <v>Variación de 0 a 30%</v>
      </c>
      <c r="AX40" s="198">
        <v>3</v>
      </c>
      <c r="AY40" s="198">
        <v>352</v>
      </c>
      <c r="AZ40" s="195"/>
      <c r="BA40" s="195"/>
      <c r="BB40" s="196"/>
      <c r="BC40" s="197"/>
      <c r="BD40" s="195"/>
      <c r="BE40" s="195"/>
      <c r="BF40" s="196"/>
      <c r="BG40" s="197"/>
      <c r="BH40" s="195"/>
      <c r="BI40" s="195"/>
      <c r="BJ40" s="196"/>
      <c r="BK40" s="197"/>
      <c r="BL40" s="195">
        <v>33</v>
      </c>
      <c r="BM40" s="195">
        <v>33</v>
      </c>
      <c r="BN40" s="195">
        <v>54</v>
      </c>
      <c r="BO40" s="195">
        <v>55</v>
      </c>
      <c r="BP40" s="195">
        <v>1</v>
      </c>
      <c r="BQ40" s="196" t="s">
        <v>3390</v>
      </c>
      <c r="BR40" s="197">
        <f t="shared" si="2"/>
        <v>63.636363636363647</v>
      </c>
      <c r="BS40" s="197">
        <f t="shared" si="2"/>
        <v>66.666666666666671</v>
      </c>
      <c r="BT40" s="201" t="s">
        <v>3600</v>
      </c>
      <c r="BU40" s="192" t="str">
        <f t="shared" si="3"/>
        <v>Variación del 50% al 100%</v>
      </c>
      <c r="BV40" s="193" t="str">
        <f t="shared" si="4"/>
        <v>Mayor a 3 años</v>
      </c>
      <c r="BW40" s="192" t="s">
        <v>1124</v>
      </c>
      <c r="BX40" s="199">
        <v>12117428</v>
      </c>
      <c r="BY40" s="199">
        <v>8837377</v>
      </c>
      <c r="BZ40" s="199">
        <f t="shared" si="5"/>
        <v>20954805</v>
      </c>
      <c r="CA40" s="199">
        <v>20916479</v>
      </c>
      <c r="CB40" s="200">
        <f t="shared" si="6"/>
        <v>38326</v>
      </c>
      <c r="CC40" s="192" t="s">
        <v>3926</v>
      </c>
      <c r="CD40" s="192" t="str">
        <f t="shared" si="7"/>
        <v>BIP &gt; SIGFE</v>
      </c>
      <c r="CE40" s="196" t="s">
        <v>678</v>
      </c>
      <c r="CF40" s="195">
        <v>58784</v>
      </c>
      <c r="CG40" s="195">
        <v>56874</v>
      </c>
      <c r="CH40" s="195">
        <f t="shared" si="8"/>
        <v>96.750816548720735</v>
      </c>
      <c r="CI40" s="196" t="s">
        <v>4184</v>
      </c>
      <c r="CJ40" s="196" t="s">
        <v>4185</v>
      </c>
      <c r="CK40" s="200" t="str">
        <f t="shared" si="31"/>
        <v>Real &lt; Recomendada</v>
      </c>
      <c r="CL40" s="192" t="s">
        <v>4662</v>
      </c>
      <c r="CM40" s="192" t="s">
        <v>4663</v>
      </c>
      <c r="CN40" s="192" t="s">
        <v>4662</v>
      </c>
      <c r="CO40" s="192" t="s">
        <v>4663</v>
      </c>
      <c r="CP40" s="193" t="s">
        <v>207</v>
      </c>
      <c r="CQ40" s="192" t="s">
        <v>859</v>
      </c>
      <c r="CR40" s="192" t="s">
        <v>5204</v>
      </c>
      <c r="CS40" s="192" t="s">
        <v>8</v>
      </c>
      <c r="CT40" s="192" t="str">
        <f t="shared" si="32"/>
        <v>En Operación</v>
      </c>
      <c r="CU40" s="192" t="s">
        <v>5423</v>
      </c>
      <c r="CV40" s="192" t="s">
        <v>970</v>
      </c>
      <c r="CW40" s="192" t="s">
        <v>2016</v>
      </c>
      <c r="CX40" s="192" t="s">
        <v>534</v>
      </c>
      <c r="CY40" s="192" t="s">
        <v>8</v>
      </c>
      <c r="CZ40" s="192" t="s">
        <v>248</v>
      </c>
      <c r="DA40" s="192" t="s">
        <v>249</v>
      </c>
      <c r="DB40" s="200" t="s">
        <v>5786</v>
      </c>
      <c r="DC40" s="200" t="s">
        <v>5786</v>
      </c>
      <c r="DD40" s="200">
        <v>0</v>
      </c>
      <c r="DE40" s="202" t="s">
        <v>1098</v>
      </c>
      <c r="DF40" s="202">
        <v>103</v>
      </c>
      <c r="DG40" s="200" t="s">
        <v>5784</v>
      </c>
      <c r="DH40" s="193">
        <v>55</v>
      </c>
      <c r="DI40" s="193" t="s">
        <v>1026</v>
      </c>
      <c r="DJ40" s="193">
        <v>57</v>
      </c>
      <c r="DK40" s="193" t="s">
        <v>1026</v>
      </c>
      <c r="DL40" s="200">
        <f t="shared" si="48"/>
        <v>57</v>
      </c>
      <c r="DM40" s="193" t="s">
        <v>1124</v>
      </c>
      <c r="DN40" s="193">
        <v>28</v>
      </c>
      <c r="DO40" s="193" t="s">
        <v>1187</v>
      </c>
      <c r="DP40" s="193">
        <v>66</v>
      </c>
      <c r="DQ40" s="200">
        <f t="shared" si="9"/>
        <v>309</v>
      </c>
      <c r="DR40" s="200">
        <f t="shared" si="10"/>
        <v>309</v>
      </c>
      <c r="DS40" s="193" t="s">
        <v>6054</v>
      </c>
      <c r="DT40" s="192" t="s">
        <v>6243</v>
      </c>
      <c r="DU40" s="193">
        <v>2</v>
      </c>
      <c r="DV40" s="193" t="s">
        <v>207</v>
      </c>
      <c r="DW40" s="193" t="s">
        <v>6269</v>
      </c>
      <c r="DX40" s="193" t="s">
        <v>8</v>
      </c>
      <c r="DY40" s="193" t="s">
        <v>8</v>
      </c>
      <c r="DZ40" s="193" t="s">
        <v>207</v>
      </c>
      <c r="EA40" s="193" t="s">
        <v>6269</v>
      </c>
      <c r="EB40" s="193" t="s">
        <v>207</v>
      </c>
      <c r="EC40" s="193" t="s">
        <v>6269</v>
      </c>
      <c r="ED40" s="193" t="s">
        <v>6306</v>
      </c>
      <c r="EE40" s="199">
        <v>57613</v>
      </c>
      <c r="EF40" s="199">
        <v>0</v>
      </c>
      <c r="EG40" s="199">
        <v>0</v>
      </c>
      <c r="EH40" s="199">
        <v>4731008</v>
      </c>
      <c r="EI40" s="199">
        <v>5000</v>
      </c>
      <c r="EJ40" s="199">
        <v>11535914</v>
      </c>
      <c r="EK40" s="199">
        <v>0</v>
      </c>
      <c r="EL40" s="199">
        <v>0</v>
      </c>
      <c r="EM40" s="199">
        <v>0</v>
      </c>
      <c r="EN40" s="199">
        <v>0</v>
      </c>
      <c r="EO40" s="199">
        <f t="shared" si="11"/>
        <v>16329535</v>
      </c>
      <c r="EP40" s="199">
        <v>57613</v>
      </c>
      <c r="EQ40" s="199">
        <v>0</v>
      </c>
      <c r="ER40" s="199">
        <v>0</v>
      </c>
      <c r="ES40" s="199">
        <v>4731008</v>
      </c>
      <c r="ET40" s="199">
        <v>5000</v>
      </c>
      <c r="EU40" s="199">
        <v>11535914</v>
      </c>
      <c r="EV40" s="199">
        <v>0</v>
      </c>
      <c r="EW40" s="199">
        <v>0</v>
      </c>
      <c r="EX40" s="199">
        <v>0</v>
      </c>
      <c r="EY40" s="199">
        <v>0</v>
      </c>
      <c r="EZ40" s="199">
        <f t="shared" si="12"/>
        <v>16329535</v>
      </c>
      <c r="FA40" s="192" t="s">
        <v>6543</v>
      </c>
      <c r="FB40" s="199">
        <v>69930</v>
      </c>
      <c r="FC40" s="199">
        <v>0</v>
      </c>
      <c r="FD40" s="199">
        <v>0</v>
      </c>
      <c r="FE40" s="199">
        <v>8835138</v>
      </c>
      <c r="FF40" s="199">
        <v>5000</v>
      </c>
      <c r="FG40" s="199">
        <v>12048905</v>
      </c>
      <c r="FH40" s="199">
        <v>0</v>
      </c>
      <c r="FI40" s="199">
        <v>0</v>
      </c>
      <c r="FJ40" s="199">
        <v>0</v>
      </c>
      <c r="FK40" s="199">
        <v>0</v>
      </c>
      <c r="FL40" s="199">
        <f>SUM(FB40:FK40)</f>
        <v>20958973</v>
      </c>
      <c r="FM40" s="192" t="s">
        <v>6712</v>
      </c>
      <c r="FN40" s="199">
        <v>69931</v>
      </c>
      <c r="FO40" s="199">
        <v>0</v>
      </c>
      <c r="FP40" s="199">
        <v>0</v>
      </c>
      <c r="FQ40" s="199">
        <v>8835138</v>
      </c>
      <c r="FR40" s="199">
        <v>5000</v>
      </c>
      <c r="FS40" s="199">
        <v>12048905</v>
      </c>
      <c r="FT40" s="199">
        <v>0</v>
      </c>
      <c r="FU40" s="199">
        <v>0</v>
      </c>
      <c r="FV40" s="199">
        <v>0</v>
      </c>
      <c r="FW40" s="199">
        <v>0</v>
      </c>
      <c r="FX40" s="199">
        <f t="shared" si="14"/>
        <v>20958974</v>
      </c>
      <c r="FY40" s="192" t="s">
        <v>6909</v>
      </c>
      <c r="FZ40" s="200">
        <f t="shared" si="15"/>
        <v>42495</v>
      </c>
      <c r="GA40" s="193" t="str">
        <f t="shared" si="33"/>
        <v>BIP &gt; SIGFE</v>
      </c>
      <c r="GB40" s="199">
        <v>69931</v>
      </c>
      <c r="GC40" s="199">
        <v>0</v>
      </c>
      <c r="GD40" s="199">
        <v>0</v>
      </c>
      <c r="GE40" s="199">
        <v>8835134</v>
      </c>
      <c r="GF40" s="199">
        <v>5000</v>
      </c>
      <c r="GG40" s="199">
        <v>12006414</v>
      </c>
      <c r="GH40" s="199">
        <v>0</v>
      </c>
      <c r="GI40" s="199">
        <v>0</v>
      </c>
      <c r="GJ40" s="199">
        <v>0</v>
      </c>
      <c r="GK40" s="199">
        <v>0</v>
      </c>
      <c r="GL40" s="199">
        <f t="shared" si="16"/>
        <v>20916479</v>
      </c>
      <c r="GM40" s="199">
        <v>76944</v>
      </c>
      <c r="GN40" s="199">
        <v>0</v>
      </c>
      <c r="GO40" s="199">
        <v>0</v>
      </c>
      <c r="GP40" s="199">
        <v>9572976</v>
      </c>
      <c r="GQ40" s="199">
        <v>5730</v>
      </c>
      <c r="GR40" s="199">
        <v>13015884</v>
      </c>
      <c r="GS40" s="199">
        <v>0</v>
      </c>
      <c r="GT40" s="199">
        <v>0</v>
      </c>
      <c r="GU40" s="199">
        <v>0</v>
      </c>
      <c r="GV40" s="199">
        <v>0</v>
      </c>
      <c r="GW40" s="199">
        <f t="shared" si="17"/>
        <v>22671534</v>
      </c>
      <c r="GX40" s="199" t="s">
        <v>7092</v>
      </c>
      <c r="GY40" s="199">
        <v>70888</v>
      </c>
      <c r="GZ40" s="199">
        <v>0</v>
      </c>
      <c r="HA40" s="199">
        <v>0</v>
      </c>
      <c r="HB40" s="199">
        <v>5821147</v>
      </c>
      <c r="HC40" s="199">
        <v>6152</v>
      </c>
      <c r="HD40" s="199">
        <v>14194068</v>
      </c>
      <c r="HE40" s="199">
        <v>0</v>
      </c>
      <c r="HF40" s="199">
        <v>0</v>
      </c>
      <c r="HG40" s="199">
        <v>0</v>
      </c>
      <c r="HH40" s="199">
        <v>0</v>
      </c>
      <c r="HI40" s="199">
        <f t="shared" si="18"/>
        <v>20092255</v>
      </c>
      <c r="HJ40" s="199">
        <v>23560845</v>
      </c>
      <c r="HK40" s="199">
        <v>76981</v>
      </c>
      <c r="HL40" s="199">
        <v>0</v>
      </c>
      <c r="HM40" s="199">
        <v>0</v>
      </c>
      <c r="HN40" s="199">
        <v>9572979</v>
      </c>
      <c r="HO40" s="199">
        <v>5730</v>
      </c>
      <c r="HP40" s="199">
        <v>14128248</v>
      </c>
      <c r="HQ40" s="199">
        <v>0</v>
      </c>
      <c r="HR40" s="199">
        <v>0</v>
      </c>
      <c r="HS40" s="199">
        <v>0</v>
      </c>
      <c r="HT40" s="199">
        <v>0</v>
      </c>
      <c r="HU40" s="199">
        <f t="shared" si="19"/>
        <v>23783938</v>
      </c>
      <c r="HV40" s="199">
        <v>76949</v>
      </c>
      <c r="HW40" s="199">
        <v>0</v>
      </c>
      <c r="HX40" s="199">
        <v>0</v>
      </c>
      <c r="HY40" s="199">
        <v>9572979</v>
      </c>
      <c r="HZ40" s="199">
        <v>5730</v>
      </c>
      <c r="IA40" s="199">
        <v>13058375</v>
      </c>
      <c r="IB40" s="199">
        <v>0</v>
      </c>
      <c r="IC40" s="199">
        <v>0</v>
      </c>
      <c r="ID40" s="199">
        <v>0</v>
      </c>
      <c r="IE40" s="199">
        <v>0</v>
      </c>
      <c r="IF40" s="199">
        <f t="shared" si="20"/>
        <v>22714033</v>
      </c>
      <c r="IG40" s="197">
        <f t="shared" si="21"/>
        <v>18.37366189111178</v>
      </c>
      <c r="IH40" s="197">
        <f t="shared" si="22"/>
        <v>13.048699610869964</v>
      </c>
      <c r="II40" s="197">
        <f t="shared" si="23"/>
        <v>-8.0011804931468529</v>
      </c>
      <c r="IJ40" s="197">
        <f t="shared" si="24"/>
        <v>-4.4984350362837322</v>
      </c>
      <c r="IK40" s="202">
        <f>((IF40/HJ40)-1)*100</f>
        <v>-3.5941495307150517</v>
      </c>
      <c r="IL40" s="200">
        <f t="shared" si="25"/>
        <v>399.37463515842035</v>
      </c>
      <c r="IM40" s="200">
        <f t="shared" si="26"/>
        <v>229.60183915321588</v>
      </c>
      <c r="IN40" s="201" t="s">
        <v>7264</v>
      </c>
      <c r="IO40" s="192" t="str">
        <f t="shared" si="27"/>
        <v>Variación del 10% al 20%</v>
      </c>
      <c r="IP40" s="192" t="str">
        <f t="shared" si="27"/>
        <v>Variación de 0 a +-10%</v>
      </c>
      <c r="IQ40" s="193" t="str">
        <f t="shared" si="28"/>
        <v>Muy Grande</v>
      </c>
      <c r="IR40" s="193" t="str">
        <f t="shared" si="29"/>
        <v>Muy Grande</v>
      </c>
      <c r="IS40" s="192" t="s">
        <v>970</v>
      </c>
      <c r="IT40" s="192" t="s">
        <v>2016</v>
      </c>
      <c r="IU40" s="192" t="s">
        <v>534</v>
      </c>
      <c r="IV40" s="192" t="s">
        <v>8</v>
      </c>
      <c r="IW40" s="192" t="s">
        <v>248</v>
      </c>
      <c r="IX40" s="192" t="s">
        <v>249</v>
      </c>
      <c r="IY40" s="193" t="s">
        <v>208</v>
      </c>
      <c r="IZ40" s="199"/>
      <c r="JA40" s="199"/>
      <c r="JB40" s="203"/>
      <c r="JC40" s="192" t="s">
        <v>534</v>
      </c>
      <c r="JD40" s="192" t="str">
        <f t="shared" si="37"/>
        <v>Sin Modificaciones</v>
      </c>
      <c r="JE40" s="193" t="s">
        <v>207</v>
      </c>
      <c r="JF40" s="200">
        <v>2</v>
      </c>
      <c r="JG40" s="200">
        <v>19833248</v>
      </c>
      <c r="JH40" s="200">
        <v>23560845</v>
      </c>
      <c r="JI40" s="197">
        <f t="shared" si="53"/>
        <v>18.794687587227266</v>
      </c>
      <c r="JJ40" s="192" t="s">
        <v>7686</v>
      </c>
      <c r="JK40" s="192" t="str">
        <f t="shared" si="30"/>
        <v>Con Reevaluación</v>
      </c>
      <c r="JL40" s="196" t="s">
        <v>1288</v>
      </c>
      <c r="JM40" s="204">
        <v>5778454</v>
      </c>
      <c r="JN40" s="204">
        <v>5778454</v>
      </c>
      <c r="JO40" s="197">
        <f t="shared" si="35"/>
        <v>0</v>
      </c>
      <c r="JP40" s="205" t="str">
        <f t="shared" si="36"/>
        <v>Real = Recomendado</v>
      </c>
      <c r="JQ40" s="211" t="s">
        <v>1289</v>
      </c>
      <c r="JR40" s="211">
        <v>9.9</v>
      </c>
      <c r="JS40" s="211">
        <v>9.9</v>
      </c>
      <c r="JT40" s="211">
        <f t="shared" si="38"/>
        <v>0</v>
      </c>
      <c r="JU40" s="212" t="s">
        <v>7950</v>
      </c>
      <c r="JV40" s="192" t="str">
        <f t="shared" ref="JV40:JV41" si="54">IF(JT40="","Sin Datos",IF(JT40=0,"Real = Recomendado",IF(JT40&gt;0,"Real &gt; Recomendado",IF(JT40&lt;0,"Real &lt; Recomendado","error"))))</f>
        <v>Real = Recomendado</v>
      </c>
      <c r="JW40" s="212" t="s">
        <v>7951</v>
      </c>
      <c r="JX40" s="192" t="s">
        <v>8377</v>
      </c>
      <c r="JY40" s="192" t="s">
        <v>1302</v>
      </c>
      <c r="JZ40" s="192" t="s">
        <v>248</v>
      </c>
      <c r="KA40" s="192" t="s">
        <v>249</v>
      </c>
    </row>
    <row r="41" spans="1:287" ht="15" customHeight="1" x14ac:dyDescent="0.25">
      <c r="A41" s="192" t="s">
        <v>1442</v>
      </c>
      <c r="B41" s="192" t="s">
        <v>1443</v>
      </c>
      <c r="C41" s="193">
        <v>4</v>
      </c>
      <c r="D41" s="192" t="s">
        <v>449</v>
      </c>
      <c r="E41" s="192" t="s">
        <v>122</v>
      </c>
      <c r="F41" s="192" t="s">
        <v>407</v>
      </c>
      <c r="G41" s="192" t="s">
        <v>475</v>
      </c>
      <c r="H41" s="192" t="s">
        <v>472</v>
      </c>
      <c r="I41" s="192" t="s">
        <v>163</v>
      </c>
      <c r="J41" s="192" t="s">
        <v>1334</v>
      </c>
      <c r="K41" s="192" t="s">
        <v>468</v>
      </c>
      <c r="L41" s="192" t="s">
        <v>102</v>
      </c>
      <c r="M41" s="192" t="s">
        <v>2010</v>
      </c>
      <c r="N41" s="192" t="s">
        <v>525</v>
      </c>
      <c r="O41" s="192" t="s">
        <v>525</v>
      </c>
      <c r="P41" s="192" t="s">
        <v>103</v>
      </c>
      <c r="Q41" s="192" t="s">
        <v>120</v>
      </c>
      <c r="R41" s="192" t="s">
        <v>105</v>
      </c>
      <c r="S41" s="192" t="s">
        <v>2116</v>
      </c>
      <c r="T41" s="192" t="s">
        <v>2117</v>
      </c>
      <c r="U41" s="194">
        <v>30646</v>
      </c>
      <c r="V41" s="192" t="s">
        <v>545</v>
      </c>
      <c r="W41" s="192" t="s">
        <v>534</v>
      </c>
      <c r="X41" s="192" t="s">
        <v>534</v>
      </c>
      <c r="Y41" s="195">
        <v>10</v>
      </c>
      <c r="Z41" s="195">
        <v>0</v>
      </c>
      <c r="AA41" s="196" t="s">
        <v>2605</v>
      </c>
      <c r="AB41" s="197">
        <f t="shared" si="51"/>
        <v>-100</v>
      </c>
      <c r="AC41" s="195">
        <v>2</v>
      </c>
      <c r="AD41" s="195">
        <v>30</v>
      </c>
      <c r="AE41" s="196" t="s">
        <v>2606</v>
      </c>
      <c r="AF41" s="197">
        <f>((AD41/AC41)-1)*100</f>
        <v>1400</v>
      </c>
      <c r="AG41" s="195">
        <v>2</v>
      </c>
      <c r="AH41" s="195">
        <v>28</v>
      </c>
      <c r="AI41" s="196" t="s">
        <v>2871</v>
      </c>
      <c r="AJ41" s="197">
        <f>((AH41/AG41)-1)*100</f>
        <v>1300</v>
      </c>
      <c r="AK41" s="195"/>
      <c r="AL41" s="195"/>
      <c r="AM41" s="196"/>
      <c r="AN41" s="197"/>
      <c r="AO41" s="195">
        <v>2</v>
      </c>
      <c r="AP41" s="195">
        <v>11</v>
      </c>
      <c r="AQ41" s="196" t="s">
        <v>2959</v>
      </c>
      <c r="AR41" s="197">
        <f t="shared" si="47"/>
        <v>450</v>
      </c>
      <c r="AS41" s="195">
        <v>10</v>
      </c>
      <c r="AT41" s="195">
        <v>25</v>
      </c>
      <c r="AU41" s="196" t="s">
        <v>3121</v>
      </c>
      <c r="AV41" s="197">
        <f t="shared" si="0"/>
        <v>150</v>
      </c>
      <c r="AW41" s="197" t="str">
        <f t="shared" si="1"/>
        <v>Variación &gt; al 100%</v>
      </c>
      <c r="AX41" s="198">
        <v>3</v>
      </c>
      <c r="AY41" s="198">
        <v>330</v>
      </c>
      <c r="AZ41" s="195"/>
      <c r="BA41" s="195"/>
      <c r="BB41" s="196"/>
      <c r="BC41" s="197"/>
      <c r="BD41" s="195"/>
      <c r="BE41" s="195"/>
      <c r="BF41" s="196"/>
      <c r="BG41" s="197"/>
      <c r="BH41" s="195"/>
      <c r="BI41" s="195"/>
      <c r="BJ41" s="196"/>
      <c r="BK41" s="197"/>
      <c r="BL41" s="195">
        <v>12</v>
      </c>
      <c r="BM41" s="195">
        <v>12</v>
      </c>
      <c r="BN41" s="195">
        <v>65</v>
      </c>
      <c r="BO41" s="195">
        <v>68</v>
      </c>
      <c r="BP41" s="195">
        <v>3</v>
      </c>
      <c r="BQ41" s="196" t="s">
        <v>3391</v>
      </c>
      <c r="BR41" s="197">
        <f t="shared" si="2"/>
        <v>441.66666666666669</v>
      </c>
      <c r="BS41" s="197">
        <f t="shared" si="2"/>
        <v>466.66666666666669</v>
      </c>
      <c r="BT41" s="192" t="s">
        <v>3601</v>
      </c>
      <c r="BU41" s="192" t="str">
        <f t="shared" si="3"/>
        <v>Variación &gt; al 100%</v>
      </c>
      <c r="BV41" s="193" t="str">
        <f t="shared" si="4"/>
        <v>Mayor a 3 años</v>
      </c>
      <c r="BW41" s="192" t="s">
        <v>3829</v>
      </c>
      <c r="BX41" s="199">
        <v>2946433</v>
      </c>
      <c r="BY41" s="199">
        <v>3132</v>
      </c>
      <c r="BZ41" s="199">
        <f t="shared" si="5"/>
        <v>2949565</v>
      </c>
      <c r="CA41" s="199">
        <v>2949564</v>
      </c>
      <c r="CB41" s="200">
        <f t="shared" si="6"/>
        <v>1</v>
      </c>
      <c r="CC41" s="192" t="s">
        <v>3927</v>
      </c>
      <c r="CD41" s="192" t="str">
        <f t="shared" si="7"/>
        <v>BIP = SIGFE</v>
      </c>
      <c r="CE41" s="196" t="s">
        <v>678</v>
      </c>
      <c r="CF41" s="195">
        <v>1836</v>
      </c>
      <c r="CG41" s="195">
        <v>1836</v>
      </c>
      <c r="CH41" s="195">
        <f t="shared" si="8"/>
        <v>100</v>
      </c>
      <c r="CI41" s="196" t="s">
        <v>4186</v>
      </c>
      <c r="CJ41" s="196" t="s">
        <v>4187</v>
      </c>
      <c r="CK41" s="200" t="str">
        <f t="shared" si="31"/>
        <v>Real = Recomendada</v>
      </c>
      <c r="CL41" s="192" t="s">
        <v>4664</v>
      </c>
      <c r="CM41" s="192" t="s">
        <v>646</v>
      </c>
      <c r="CN41" s="192" t="s">
        <v>4665</v>
      </c>
      <c r="CO41" s="192" t="s">
        <v>755</v>
      </c>
      <c r="CP41" s="193" t="s">
        <v>207</v>
      </c>
      <c r="CQ41" s="192" t="s">
        <v>646</v>
      </c>
      <c r="CR41" s="192" t="s">
        <v>5205</v>
      </c>
      <c r="CS41" s="192" t="s">
        <v>8</v>
      </c>
      <c r="CT41" s="192" t="str">
        <f t="shared" si="32"/>
        <v>En Operación</v>
      </c>
      <c r="CU41" s="192" t="s">
        <v>5424</v>
      </c>
      <c r="CV41" s="192" t="s">
        <v>5604</v>
      </c>
      <c r="CW41" s="192" t="s">
        <v>5597</v>
      </c>
      <c r="CX41" s="192" t="s">
        <v>534</v>
      </c>
      <c r="CY41" s="192" t="s">
        <v>8</v>
      </c>
      <c r="CZ41" s="192" t="s">
        <v>248</v>
      </c>
      <c r="DA41" s="192" t="s">
        <v>249</v>
      </c>
      <c r="DB41" s="193" t="s">
        <v>1004</v>
      </c>
      <c r="DC41" s="193" t="s">
        <v>1004</v>
      </c>
      <c r="DD41" s="200">
        <v>0</v>
      </c>
      <c r="DE41" s="193" t="s">
        <v>1009</v>
      </c>
      <c r="DF41" s="200">
        <v>231</v>
      </c>
      <c r="DG41" s="193" t="s">
        <v>1047</v>
      </c>
      <c r="DH41" s="200">
        <v>114</v>
      </c>
      <c r="DI41" s="193" t="s">
        <v>5959</v>
      </c>
      <c r="DJ41" s="200">
        <v>371</v>
      </c>
      <c r="DK41" s="193" t="s">
        <v>5959</v>
      </c>
      <c r="DL41" s="200">
        <f t="shared" si="48"/>
        <v>371</v>
      </c>
      <c r="DM41" s="193" t="s">
        <v>3829</v>
      </c>
      <c r="DN41" s="200">
        <v>2</v>
      </c>
      <c r="DO41" s="193" t="s">
        <v>5995</v>
      </c>
      <c r="DP41" s="200">
        <v>50</v>
      </c>
      <c r="DQ41" s="200">
        <f t="shared" si="9"/>
        <v>768</v>
      </c>
      <c r="DR41" s="200">
        <f t="shared" si="10"/>
        <v>768</v>
      </c>
      <c r="DS41" s="193" t="s">
        <v>6055</v>
      </c>
      <c r="DT41" s="192" t="s">
        <v>6243</v>
      </c>
      <c r="DU41" s="193">
        <v>2</v>
      </c>
      <c r="DV41" s="193" t="s">
        <v>8</v>
      </c>
      <c r="DW41" s="193" t="s">
        <v>8</v>
      </c>
      <c r="DX41" s="193" t="s">
        <v>8</v>
      </c>
      <c r="DY41" s="193" t="s">
        <v>8</v>
      </c>
      <c r="DZ41" s="193" t="s">
        <v>207</v>
      </c>
      <c r="EA41" s="193" t="s">
        <v>6273</v>
      </c>
      <c r="EB41" s="193" t="s">
        <v>207</v>
      </c>
      <c r="EC41" s="193" t="s">
        <v>6273</v>
      </c>
      <c r="ED41" s="193" t="s">
        <v>8</v>
      </c>
      <c r="EE41" s="199">
        <v>40003</v>
      </c>
      <c r="EF41" s="199">
        <v>14935</v>
      </c>
      <c r="EG41" s="199">
        <v>12906</v>
      </c>
      <c r="EH41" s="199">
        <v>0</v>
      </c>
      <c r="EI41" s="199">
        <v>3000</v>
      </c>
      <c r="EJ41" s="199">
        <v>1956610</v>
      </c>
      <c r="EK41" s="199">
        <v>0</v>
      </c>
      <c r="EL41" s="199">
        <v>0</v>
      </c>
      <c r="EM41" s="199">
        <v>0</v>
      </c>
      <c r="EN41" s="199">
        <v>8500</v>
      </c>
      <c r="EO41" s="199">
        <f t="shared" si="11"/>
        <v>2035954</v>
      </c>
      <c r="EP41" s="199">
        <v>40003</v>
      </c>
      <c r="EQ41" s="199">
        <v>14935</v>
      </c>
      <c r="ER41" s="199">
        <v>12906</v>
      </c>
      <c r="ES41" s="199">
        <v>0</v>
      </c>
      <c r="ET41" s="199">
        <v>3000</v>
      </c>
      <c r="EU41" s="199">
        <v>1956610</v>
      </c>
      <c r="EV41" s="199">
        <v>0</v>
      </c>
      <c r="EW41" s="199">
        <v>0</v>
      </c>
      <c r="EX41" s="199">
        <v>0</v>
      </c>
      <c r="EY41" s="199">
        <v>8500</v>
      </c>
      <c r="EZ41" s="199">
        <f t="shared" si="12"/>
        <v>2035954</v>
      </c>
      <c r="FA41" s="192" t="s">
        <v>6544</v>
      </c>
      <c r="FB41" s="199">
        <v>0</v>
      </c>
      <c r="FC41" s="199">
        <v>12032</v>
      </c>
      <c r="FD41" s="199">
        <v>31667</v>
      </c>
      <c r="FE41" s="199">
        <v>0</v>
      </c>
      <c r="FF41" s="199">
        <v>3132</v>
      </c>
      <c r="FG41" s="199">
        <v>2902733</v>
      </c>
      <c r="FH41" s="199">
        <v>0</v>
      </c>
      <c r="FI41" s="199">
        <v>0</v>
      </c>
      <c r="FJ41" s="199">
        <v>0</v>
      </c>
      <c r="FK41" s="199">
        <v>0</v>
      </c>
      <c r="FL41" s="199">
        <f t="shared" si="13"/>
        <v>2949564</v>
      </c>
      <c r="FM41" s="192" t="s">
        <v>6713</v>
      </c>
      <c r="FN41" s="199">
        <v>0</v>
      </c>
      <c r="FO41" s="199">
        <v>12032</v>
      </c>
      <c r="FP41" s="199">
        <v>31667</v>
      </c>
      <c r="FQ41" s="199">
        <v>0</v>
      </c>
      <c r="FR41" s="199">
        <v>3132</v>
      </c>
      <c r="FS41" s="199">
        <v>2902733</v>
      </c>
      <c r="FT41" s="199">
        <v>0</v>
      </c>
      <c r="FU41" s="199">
        <v>0</v>
      </c>
      <c r="FV41" s="199">
        <v>0</v>
      </c>
      <c r="FW41" s="199">
        <v>0</v>
      </c>
      <c r="FX41" s="199">
        <f t="shared" si="14"/>
        <v>2949564</v>
      </c>
      <c r="FY41" s="192" t="s">
        <v>6910</v>
      </c>
      <c r="FZ41" s="200">
        <f t="shared" si="15"/>
        <v>0</v>
      </c>
      <c r="GA41" s="193" t="str">
        <f t="shared" si="33"/>
        <v>BIP = SIGFE</v>
      </c>
      <c r="GB41" s="199">
        <v>0</v>
      </c>
      <c r="GC41" s="199">
        <v>12032</v>
      </c>
      <c r="GD41" s="199">
        <v>31667</v>
      </c>
      <c r="GE41" s="199">
        <v>0</v>
      </c>
      <c r="GF41" s="199">
        <v>3132</v>
      </c>
      <c r="GG41" s="199">
        <v>2902733</v>
      </c>
      <c r="GH41" s="199">
        <v>0</v>
      </c>
      <c r="GI41" s="199">
        <v>0</v>
      </c>
      <c r="GJ41" s="199">
        <v>0</v>
      </c>
      <c r="GK41" s="199">
        <v>0</v>
      </c>
      <c r="GL41" s="199">
        <f t="shared" si="16"/>
        <v>2949564</v>
      </c>
      <c r="GM41" s="199">
        <v>0</v>
      </c>
      <c r="GN41" s="199">
        <v>12582</v>
      </c>
      <c r="GO41" s="199">
        <v>32273</v>
      </c>
      <c r="GP41" s="199">
        <v>0</v>
      </c>
      <c r="GQ41" s="199">
        <v>3797</v>
      </c>
      <c r="GR41" s="199">
        <v>3199390</v>
      </c>
      <c r="GS41" s="199">
        <v>0</v>
      </c>
      <c r="GT41" s="199">
        <v>0</v>
      </c>
      <c r="GU41" s="199">
        <v>0</v>
      </c>
      <c r="GV41" s="199">
        <v>0</v>
      </c>
      <c r="GW41" s="199">
        <f t="shared" si="17"/>
        <v>3248042</v>
      </c>
      <c r="GX41" s="199" t="s">
        <v>7093</v>
      </c>
      <c r="GY41" s="199">
        <v>51406</v>
      </c>
      <c r="GZ41" s="199">
        <v>19192</v>
      </c>
      <c r="HA41" s="199">
        <v>16585</v>
      </c>
      <c r="HB41" s="199">
        <v>0</v>
      </c>
      <c r="HC41" s="199">
        <v>3855</v>
      </c>
      <c r="HD41" s="199">
        <v>2514359</v>
      </c>
      <c r="HE41" s="199">
        <v>0</v>
      </c>
      <c r="HF41" s="199">
        <v>0</v>
      </c>
      <c r="HG41" s="199">
        <v>0</v>
      </c>
      <c r="HH41" s="199">
        <v>10923</v>
      </c>
      <c r="HI41" s="199">
        <f t="shared" si="18"/>
        <v>2616320</v>
      </c>
      <c r="HJ41" s="199">
        <v>3158301</v>
      </c>
      <c r="HK41" s="199">
        <v>0</v>
      </c>
      <c r="HL41" s="199">
        <v>12688</v>
      </c>
      <c r="HM41" s="199">
        <v>32273</v>
      </c>
      <c r="HN41" s="199">
        <v>0</v>
      </c>
      <c r="HO41" s="199">
        <v>3797</v>
      </c>
      <c r="HP41" s="199">
        <v>3416446</v>
      </c>
      <c r="HQ41" s="199">
        <v>0</v>
      </c>
      <c r="HR41" s="199">
        <v>0</v>
      </c>
      <c r="HS41" s="199">
        <v>0</v>
      </c>
      <c r="HT41" s="199">
        <v>0</v>
      </c>
      <c r="HU41" s="199">
        <f t="shared" si="19"/>
        <v>3465204</v>
      </c>
      <c r="HV41" s="199">
        <v>0</v>
      </c>
      <c r="HW41" s="199">
        <v>12581</v>
      </c>
      <c r="HX41" s="199">
        <v>32273</v>
      </c>
      <c r="HY41" s="199">
        <v>0</v>
      </c>
      <c r="HZ41" s="199">
        <v>3797</v>
      </c>
      <c r="IA41" s="199">
        <v>3195658</v>
      </c>
      <c r="IB41" s="199">
        <v>0</v>
      </c>
      <c r="IC41" s="199">
        <v>0</v>
      </c>
      <c r="ID41" s="199">
        <v>0</v>
      </c>
      <c r="IE41" s="199">
        <v>0</v>
      </c>
      <c r="IF41" s="199">
        <f t="shared" si="20"/>
        <v>3244309</v>
      </c>
      <c r="IG41" s="197">
        <f t="shared" si="21"/>
        <v>32.445725293542083</v>
      </c>
      <c r="IH41" s="197">
        <f t="shared" si="22"/>
        <v>24.002759601272004</v>
      </c>
      <c r="II41" s="197">
        <f t="shared" si="23"/>
        <v>27.096329521758822</v>
      </c>
      <c r="IJ41" s="197">
        <f t="shared" si="24"/>
        <v>-6.3746607703327189</v>
      </c>
      <c r="IK41" s="202">
        <f>((IF41/HJ41)-1)*100</f>
        <v>2.7232363223137934</v>
      </c>
      <c r="IL41" s="200">
        <f t="shared" si="25"/>
        <v>1767.0528322440086</v>
      </c>
      <c r="IM41" s="200">
        <f t="shared" si="26"/>
        <v>1740.5544662309369</v>
      </c>
      <c r="IN41" s="192" t="s">
        <v>7265</v>
      </c>
      <c r="IO41" s="192" t="str">
        <f t="shared" si="27"/>
        <v>Variación Mayor a 20%</v>
      </c>
      <c r="IP41" s="192" t="str">
        <f t="shared" si="27"/>
        <v>Variación Mayor a 20%</v>
      </c>
      <c r="IQ41" s="193" t="str">
        <f t="shared" si="28"/>
        <v>Grande</v>
      </c>
      <c r="IR41" s="193" t="str">
        <f t="shared" si="29"/>
        <v>Grande</v>
      </c>
      <c r="IS41" s="192" t="s">
        <v>1252</v>
      </c>
      <c r="IT41" s="192" t="s">
        <v>2010</v>
      </c>
      <c r="IU41" s="192" t="s">
        <v>534</v>
      </c>
      <c r="IV41" s="192" t="s">
        <v>8</v>
      </c>
      <c r="IW41" s="192" t="s">
        <v>248</v>
      </c>
      <c r="IX41" s="192" t="s">
        <v>249</v>
      </c>
      <c r="IY41" s="193" t="s">
        <v>207</v>
      </c>
      <c r="IZ41" s="199">
        <v>2605397</v>
      </c>
      <c r="JA41" s="199">
        <v>206422</v>
      </c>
      <c r="JB41" s="203">
        <f t="shared" si="52"/>
        <v>7.9228616598545258</v>
      </c>
      <c r="JC41" s="192" t="s">
        <v>7537</v>
      </c>
      <c r="JD41" s="192" t="str">
        <f t="shared" si="37"/>
        <v>Con Modificaciones &lt; 10%</v>
      </c>
      <c r="JE41" s="193" t="s">
        <v>207</v>
      </c>
      <c r="JF41" s="200">
        <v>1</v>
      </c>
      <c r="JG41" s="200">
        <v>2605390</v>
      </c>
      <c r="JH41" s="200">
        <v>3158301</v>
      </c>
      <c r="JI41" s="197">
        <f t="shared" si="53"/>
        <v>21.221813241011912</v>
      </c>
      <c r="JJ41" s="192" t="s">
        <v>7687</v>
      </c>
      <c r="JK41" s="192" t="str">
        <f t="shared" si="30"/>
        <v>Con Reevaluación</v>
      </c>
      <c r="JL41" s="196" t="s">
        <v>1291</v>
      </c>
      <c r="JM41" s="204">
        <v>6</v>
      </c>
      <c r="JN41" s="204">
        <v>4.3899999999999997</v>
      </c>
      <c r="JO41" s="197">
        <f t="shared" si="35"/>
        <v>-26.833333333333343</v>
      </c>
      <c r="JP41" s="205" t="str">
        <f t="shared" si="36"/>
        <v>Real &lt; Recomendado</v>
      </c>
      <c r="JQ41" s="193" t="s">
        <v>1286</v>
      </c>
      <c r="JR41" s="202">
        <v>1939</v>
      </c>
      <c r="JS41" s="202">
        <v>1544</v>
      </c>
      <c r="JT41" s="202">
        <f t="shared" si="38"/>
        <v>-20.37132542547705</v>
      </c>
      <c r="JU41" s="192" t="s">
        <v>7952</v>
      </c>
      <c r="JV41" s="192" t="str">
        <f t="shared" si="54"/>
        <v>Real &lt; Recomendado</v>
      </c>
      <c r="JW41" s="192" t="s">
        <v>7953</v>
      </c>
      <c r="JX41" s="192" t="s">
        <v>1303</v>
      </c>
      <c r="JY41" s="192" t="s">
        <v>929</v>
      </c>
      <c r="JZ41" s="192" t="s">
        <v>248</v>
      </c>
      <c r="KA41" s="192" t="s">
        <v>249</v>
      </c>
    </row>
    <row r="42" spans="1:287" ht="15" customHeight="1" x14ac:dyDescent="0.25">
      <c r="A42" s="192" t="s">
        <v>1444</v>
      </c>
      <c r="B42" s="192" t="s">
        <v>1445</v>
      </c>
      <c r="C42" s="193">
        <v>8</v>
      </c>
      <c r="D42" s="192" t="s">
        <v>453</v>
      </c>
      <c r="E42" s="192" t="s">
        <v>142</v>
      </c>
      <c r="F42" s="192" t="s">
        <v>494</v>
      </c>
      <c r="G42" s="192" t="s">
        <v>488</v>
      </c>
      <c r="H42" s="192" t="s">
        <v>107</v>
      </c>
      <c r="I42" s="192" t="s">
        <v>108</v>
      </c>
      <c r="J42" s="192" t="s">
        <v>1963</v>
      </c>
      <c r="K42" s="192" t="s">
        <v>468</v>
      </c>
      <c r="L42" s="192" t="s">
        <v>102</v>
      </c>
      <c r="M42" s="192" t="s">
        <v>1267</v>
      </c>
      <c r="N42" s="192" t="s">
        <v>525</v>
      </c>
      <c r="O42" s="192" t="s">
        <v>525</v>
      </c>
      <c r="P42" s="192" t="s">
        <v>103</v>
      </c>
      <c r="Q42" s="192" t="s">
        <v>109</v>
      </c>
      <c r="R42" s="192" t="s">
        <v>116</v>
      </c>
      <c r="S42" s="192" t="s">
        <v>2118</v>
      </c>
      <c r="T42" s="192" t="s">
        <v>2119</v>
      </c>
      <c r="U42" s="194">
        <v>21455</v>
      </c>
      <c r="V42" s="192" t="s">
        <v>2120</v>
      </c>
      <c r="W42" s="192" t="s">
        <v>534</v>
      </c>
      <c r="X42" s="192" t="s">
        <v>534</v>
      </c>
      <c r="Y42" s="195">
        <v>12</v>
      </c>
      <c r="Z42" s="195">
        <v>6</v>
      </c>
      <c r="AA42" s="196" t="s">
        <v>2607</v>
      </c>
      <c r="AB42" s="197">
        <f t="shared" si="51"/>
        <v>-50</v>
      </c>
      <c r="AC42" s="195"/>
      <c r="AD42" s="195"/>
      <c r="AE42" s="196"/>
      <c r="AF42" s="197"/>
      <c r="AG42" s="195"/>
      <c r="AH42" s="195"/>
      <c r="AI42" s="196" t="s">
        <v>8</v>
      </c>
      <c r="AJ42" s="197"/>
      <c r="AK42" s="195"/>
      <c r="AL42" s="195"/>
      <c r="AM42" s="196"/>
      <c r="AN42" s="197"/>
      <c r="AO42" s="195"/>
      <c r="AP42" s="195"/>
      <c r="AQ42" s="196"/>
      <c r="AR42" s="197"/>
      <c r="AS42" s="195">
        <v>12</v>
      </c>
      <c r="AT42" s="195">
        <v>34</v>
      </c>
      <c r="AU42" s="196" t="s">
        <v>3122</v>
      </c>
      <c r="AV42" s="197">
        <f t="shared" si="0"/>
        <v>183.33333333333334</v>
      </c>
      <c r="AW42" s="197" t="str">
        <f t="shared" si="1"/>
        <v>Variación &gt; al 100%</v>
      </c>
      <c r="AX42" s="198">
        <v>1</v>
      </c>
      <c r="AY42" s="198">
        <v>243</v>
      </c>
      <c r="AZ42" s="195"/>
      <c r="BA42" s="195"/>
      <c r="BB42" s="196"/>
      <c r="BC42" s="197"/>
      <c r="BD42" s="195"/>
      <c r="BE42" s="195"/>
      <c r="BF42" s="196"/>
      <c r="BG42" s="197"/>
      <c r="BH42" s="195"/>
      <c r="BI42" s="195"/>
      <c r="BJ42" s="196"/>
      <c r="BK42" s="197"/>
      <c r="BL42" s="195">
        <v>12</v>
      </c>
      <c r="BM42" s="195">
        <v>12</v>
      </c>
      <c r="BN42" s="195">
        <v>34</v>
      </c>
      <c r="BO42" s="195">
        <v>34</v>
      </c>
      <c r="BP42" s="195">
        <v>0</v>
      </c>
      <c r="BQ42" s="196" t="s">
        <v>3392</v>
      </c>
      <c r="BR42" s="197">
        <f t="shared" si="2"/>
        <v>183.33333333333334</v>
      </c>
      <c r="BS42" s="197">
        <f t="shared" si="2"/>
        <v>183.33333333333334</v>
      </c>
      <c r="BT42" s="192" t="s">
        <v>3602</v>
      </c>
      <c r="BU42" s="192" t="str">
        <f t="shared" si="3"/>
        <v>Variación &gt; al 100%</v>
      </c>
      <c r="BV42" s="193" t="str">
        <f t="shared" si="4"/>
        <v>Tres años</v>
      </c>
      <c r="BW42" s="192" t="s">
        <v>578</v>
      </c>
      <c r="BX42" s="199">
        <v>928671</v>
      </c>
      <c r="BY42" s="199">
        <v>0</v>
      </c>
      <c r="BZ42" s="199">
        <f t="shared" si="5"/>
        <v>928671</v>
      </c>
      <c r="CA42" s="199">
        <v>928674</v>
      </c>
      <c r="CB42" s="200">
        <f t="shared" si="6"/>
        <v>-3</v>
      </c>
      <c r="CC42" s="192" t="s">
        <v>3928</v>
      </c>
      <c r="CD42" s="192" t="str">
        <f t="shared" si="7"/>
        <v>BIP = SIGFE</v>
      </c>
      <c r="CE42" s="196" t="s">
        <v>678</v>
      </c>
      <c r="CF42" s="195">
        <v>27362</v>
      </c>
      <c r="CG42" s="195">
        <v>26973</v>
      </c>
      <c r="CH42" s="195">
        <f t="shared" si="8"/>
        <v>98.578320298223815</v>
      </c>
      <c r="CI42" s="196" t="s">
        <v>4188</v>
      </c>
      <c r="CJ42" s="196" t="s">
        <v>4189</v>
      </c>
      <c r="CK42" s="200" t="str">
        <f t="shared" si="31"/>
        <v>Real &lt; Recomendada</v>
      </c>
      <c r="CL42" s="192" t="s">
        <v>4666</v>
      </c>
      <c r="CM42" s="192" t="s">
        <v>4667</v>
      </c>
      <c r="CN42" s="192" t="s">
        <v>4668</v>
      </c>
      <c r="CO42" s="192" t="s">
        <v>4669</v>
      </c>
      <c r="CP42" s="193" t="s">
        <v>207</v>
      </c>
      <c r="CQ42" s="192" t="s">
        <v>4971</v>
      </c>
      <c r="CR42" s="192" t="s">
        <v>5206</v>
      </c>
      <c r="CS42" s="192" t="s">
        <v>8</v>
      </c>
      <c r="CT42" s="192" t="str">
        <f t="shared" si="32"/>
        <v>En Operación</v>
      </c>
      <c r="CU42" s="192" t="s">
        <v>5425</v>
      </c>
      <c r="CV42" s="192" t="s">
        <v>5605</v>
      </c>
      <c r="CW42" s="192" t="s">
        <v>5606</v>
      </c>
      <c r="CX42" s="192" t="s">
        <v>1315</v>
      </c>
      <c r="CY42" s="192" t="s">
        <v>948</v>
      </c>
      <c r="CZ42" s="192" t="s">
        <v>248</v>
      </c>
      <c r="DA42" s="192" t="s">
        <v>249</v>
      </c>
      <c r="DB42" s="193" t="s">
        <v>5787</v>
      </c>
      <c r="DC42" s="193" t="s">
        <v>1183</v>
      </c>
      <c r="DD42" s="200">
        <v>927</v>
      </c>
      <c r="DE42" s="193" t="s">
        <v>1212</v>
      </c>
      <c r="DF42" s="200">
        <v>197</v>
      </c>
      <c r="DG42" s="193" t="s">
        <v>440</v>
      </c>
      <c r="DH42" s="200">
        <v>0</v>
      </c>
      <c r="DI42" s="193" t="s">
        <v>1060</v>
      </c>
      <c r="DJ42" s="200">
        <v>465</v>
      </c>
      <c r="DK42" s="193" t="s">
        <v>1060</v>
      </c>
      <c r="DL42" s="200">
        <f>+DK42-DE42</f>
        <v>465</v>
      </c>
      <c r="DM42" s="193" t="s">
        <v>578</v>
      </c>
      <c r="DN42" s="200">
        <v>49</v>
      </c>
      <c r="DO42" s="193" t="s">
        <v>831</v>
      </c>
      <c r="DP42" s="200">
        <v>270</v>
      </c>
      <c r="DQ42" s="195">
        <f t="shared" si="9"/>
        <v>1908</v>
      </c>
      <c r="DR42" s="195">
        <f t="shared" si="10"/>
        <v>981</v>
      </c>
      <c r="DS42" s="198" t="s">
        <v>204</v>
      </c>
      <c r="DT42" s="196" t="s">
        <v>6243</v>
      </c>
      <c r="DU42" s="198">
        <v>1</v>
      </c>
      <c r="DV42" s="198" t="s">
        <v>8</v>
      </c>
      <c r="DW42" s="198" t="s">
        <v>8</v>
      </c>
      <c r="DX42" s="198" t="s">
        <v>8</v>
      </c>
      <c r="DY42" s="198" t="s">
        <v>8</v>
      </c>
      <c r="DZ42" s="198" t="s">
        <v>208</v>
      </c>
      <c r="EA42" s="198" t="s">
        <v>6273</v>
      </c>
      <c r="EB42" s="198" t="s">
        <v>207</v>
      </c>
      <c r="EC42" s="198" t="s">
        <v>6273</v>
      </c>
      <c r="ED42" s="198" t="s">
        <v>6307</v>
      </c>
      <c r="EE42" s="208">
        <v>24000</v>
      </c>
      <c r="EF42" s="199">
        <v>0</v>
      </c>
      <c r="EG42" s="199">
        <v>0</v>
      </c>
      <c r="EH42" s="199">
        <v>0</v>
      </c>
      <c r="EI42" s="199">
        <v>0</v>
      </c>
      <c r="EJ42" s="199">
        <v>973742</v>
      </c>
      <c r="EK42" s="199">
        <v>0</v>
      </c>
      <c r="EL42" s="199">
        <v>0</v>
      </c>
      <c r="EM42" s="199">
        <v>0</v>
      </c>
      <c r="EN42" s="199">
        <v>0</v>
      </c>
      <c r="EO42" s="199">
        <f t="shared" si="11"/>
        <v>997742</v>
      </c>
      <c r="EP42" s="199">
        <v>26197</v>
      </c>
      <c r="EQ42" s="199">
        <v>0</v>
      </c>
      <c r="ER42" s="199">
        <v>0</v>
      </c>
      <c r="ES42" s="199">
        <v>0</v>
      </c>
      <c r="ET42" s="199">
        <v>0</v>
      </c>
      <c r="EU42" s="199">
        <v>1062789</v>
      </c>
      <c r="EV42" s="199">
        <v>0</v>
      </c>
      <c r="EW42" s="199">
        <v>0</v>
      </c>
      <c r="EX42" s="199">
        <v>0</v>
      </c>
      <c r="EY42" s="199">
        <v>0</v>
      </c>
      <c r="EZ42" s="199">
        <f t="shared" si="12"/>
        <v>1088986</v>
      </c>
      <c r="FA42" s="192" t="s">
        <v>200</v>
      </c>
      <c r="FB42" s="199">
        <v>24933</v>
      </c>
      <c r="FC42" s="199">
        <v>0</v>
      </c>
      <c r="FD42" s="199">
        <v>0</v>
      </c>
      <c r="FE42" s="199">
        <v>0</v>
      </c>
      <c r="FF42" s="199">
        <v>0</v>
      </c>
      <c r="FG42" s="199">
        <v>1166824</v>
      </c>
      <c r="FH42" s="199">
        <v>0</v>
      </c>
      <c r="FI42" s="199">
        <v>0</v>
      </c>
      <c r="FJ42" s="199">
        <v>0</v>
      </c>
      <c r="FK42" s="199">
        <v>0</v>
      </c>
      <c r="FL42" s="199">
        <f t="shared" si="13"/>
        <v>1191757</v>
      </c>
      <c r="FM42" s="192" t="s">
        <v>6714</v>
      </c>
      <c r="FN42" s="199">
        <v>19272</v>
      </c>
      <c r="FO42" s="199">
        <v>0</v>
      </c>
      <c r="FP42" s="199">
        <v>0</v>
      </c>
      <c r="FQ42" s="199">
        <v>0</v>
      </c>
      <c r="FR42" s="199">
        <v>0</v>
      </c>
      <c r="FS42" s="199">
        <v>1166822</v>
      </c>
      <c r="FT42" s="199">
        <v>0</v>
      </c>
      <c r="FU42" s="199">
        <v>0</v>
      </c>
      <c r="FV42" s="199">
        <v>0</v>
      </c>
      <c r="FW42" s="199">
        <v>0</v>
      </c>
      <c r="FX42" s="199">
        <f t="shared" si="14"/>
        <v>1186094</v>
      </c>
      <c r="FY42" s="192" t="s">
        <v>6911</v>
      </c>
      <c r="FZ42" s="200">
        <f t="shared" si="15"/>
        <v>257420</v>
      </c>
      <c r="GA42" s="193" t="str">
        <f t="shared" si="33"/>
        <v>BIP &gt; SIGFE</v>
      </c>
      <c r="GB42" s="199">
        <v>19268</v>
      </c>
      <c r="GC42" s="199">
        <v>0</v>
      </c>
      <c r="GD42" s="199">
        <v>0</v>
      </c>
      <c r="GE42" s="199">
        <v>0</v>
      </c>
      <c r="GF42" s="199">
        <v>0</v>
      </c>
      <c r="GG42" s="199">
        <v>909406</v>
      </c>
      <c r="GH42" s="199">
        <v>0</v>
      </c>
      <c r="GI42" s="199">
        <v>0</v>
      </c>
      <c r="GJ42" s="199">
        <v>0</v>
      </c>
      <c r="GK42" s="199">
        <v>0</v>
      </c>
      <c r="GL42" s="199">
        <f t="shared" si="16"/>
        <v>928674</v>
      </c>
      <c r="GM42" s="199">
        <v>20657</v>
      </c>
      <c r="GN42" s="199">
        <v>0</v>
      </c>
      <c r="GO42" s="199">
        <v>0</v>
      </c>
      <c r="GP42" s="199">
        <v>0</v>
      </c>
      <c r="GQ42" s="199">
        <v>0</v>
      </c>
      <c r="GR42" s="199">
        <v>947451</v>
      </c>
      <c r="GS42" s="199">
        <v>0</v>
      </c>
      <c r="GT42" s="199">
        <v>0</v>
      </c>
      <c r="GU42" s="199">
        <v>0</v>
      </c>
      <c r="GV42" s="199">
        <v>0</v>
      </c>
      <c r="GW42" s="199">
        <f t="shared" si="17"/>
        <v>968108</v>
      </c>
      <c r="GX42" s="199" t="s">
        <v>7094</v>
      </c>
      <c r="GY42" s="199">
        <v>31762</v>
      </c>
      <c r="GZ42" s="199">
        <v>0</v>
      </c>
      <c r="HA42" s="199">
        <v>0</v>
      </c>
      <c r="HB42" s="199">
        <v>0</v>
      </c>
      <c r="HC42" s="199">
        <v>0</v>
      </c>
      <c r="HD42" s="199">
        <v>1288537</v>
      </c>
      <c r="HE42" s="199">
        <v>0</v>
      </c>
      <c r="HF42" s="199">
        <v>0</v>
      </c>
      <c r="HG42" s="199">
        <v>0</v>
      </c>
      <c r="HH42" s="199">
        <v>0</v>
      </c>
      <c r="HI42" s="199">
        <f t="shared" si="18"/>
        <v>1320299</v>
      </c>
      <c r="HJ42" s="199">
        <v>0</v>
      </c>
      <c r="HK42" s="199">
        <v>26873</v>
      </c>
      <c r="HL42" s="199">
        <v>0</v>
      </c>
      <c r="HM42" s="199">
        <v>0</v>
      </c>
      <c r="HN42" s="199">
        <v>0</v>
      </c>
      <c r="HO42" s="199">
        <v>0</v>
      </c>
      <c r="HP42" s="199">
        <v>1257176</v>
      </c>
      <c r="HQ42" s="199">
        <v>0</v>
      </c>
      <c r="HR42" s="199">
        <v>0</v>
      </c>
      <c r="HS42" s="199">
        <v>0</v>
      </c>
      <c r="HT42" s="199">
        <v>0</v>
      </c>
      <c r="HU42" s="199">
        <f t="shared" si="19"/>
        <v>1284049</v>
      </c>
      <c r="HV42" s="199">
        <v>20593</v>
      </c>
      <c r="HW42" s="199">
        <v>0</v>
      </c>
      <c r="HX42" s="199">
        <v>0</v>
      </c>
      <c r="HY42" s="199">
        <v>0</v>
      </c>
      <c r="HZ42" s="199">
        <v>0</v>
      </c>
      <c r="IA42" s="199">
        <v>1219484</v>
      </c>
      <c r="IB42" s="199">
        <v>0</v>
      </c>
      <c r="IC42" s="199">
        <v>0</v>
      </c>
      <c r="ID42" s="199">
        <v>0</v>
      </c>
      <c r="IE42" s="199">
        <v>0</v>
      </c>
      <c r="IF42" s="199">
        <f t="shared" si="20"/>
        <v>1240077</v>
      </c>
      <c r="IG42" s="197">
        <f t="shared" si="21"/>
        <v>-2.7455902034311919</v>
      </c>
      <c r="IH42" s="197">
        <f t="shared" si="22"/>
        <v>-6.0760479255077886</v>
      </c>
      <c r="II42" s="197">
        <f t="shared" si="23"/>
        <v>-5.3590234506265659</v>
      </c>
      <c r="IJ42" s="197">
        <f t="shared" si="24"/>
        <v>-3.424479906919442</v>
      </c>
      <c r="IK42" s="202"/>
      <c r="IL42" s="200">
        <f t="shared" si="25"/>
        <v>45.974752530308088</v>
      </c>
      <c r="IM42" s="200">
        <f t="shared" si="26"/>
        <v>45.211285359433511</v>
      </c>
      <c r="IN42" s="192" t="s">
        <v>7266</v>
      </c>
      <c r="IO42" s="192" t="str">
        <f t="shared" si="27"/>
        <v>Variación de 0 a +-10%</v>
      </c>
      <c r="IP42" s="192" t="str">
        <f t="shared" si="27"/>
        <v>Variación de 0 a +-10%</v>
      </c>
      <c r="IQ42" s="193" t="str">
        <f t="shared" si="28"/>
        <v>Grande</v>
      </c>
      <c r="IR42" s="193" t="str">
        <f t="shared" si="29"/>
        <v>Grande</v>
      </c>
      <c r="IS42" s="192" t="s">
        <v>1266</v>
      </c>
      <c r="IT42" s="192" t="s">
        <v>1267</v>
      </c>
      <c r="IU42" s="192" t="s">
        <v>1315</v>
      </c>
      <c r="IV42" s="192" t="s">
        <v>948</v>
      </c>
      <c r="IW42" s="192" t="s">
        <v>248</v>
      </c>
      <c r="IX42" s="192" t="s">
        <v>249</v>
      </c>
      <c r="IY42" s="193" t="s">
        <v>207</v>
      </c>
      <c r="IZ42" s="199">
        <v>1313826</v>
      </c>
      <c r="JA42" s="199">
        <v>19713</v>
      </c>
      <c r="JB42" s="203">
        <f t="shared" si="52"/>
        <v>1.5004269971822752</v>
      </c>
      <c r="JC42" s="192" t="s">
        <v>7538</v>
      </c>
      <c r="JD42" s="192" t="str">
        <f t="shared" si="37"/>
        <v>Con Modificaciones &lt; 10%</v>
      </c>
      <c r="JE42" s="193" t="s">
        <v>208</v>
      </c>
      <c r="JF42" s="200"/>
      <c r="JG42" s="200"/>
      <c r="JH42" s="200"/>
      <c r="JI42" s="197"/>
      <c r="JJ42" s="192" t="s">
        <v>7688</v>
      </c>
      <c r="JK42" s="192" t="str">
        <f t="shared" si="30"/>
        <v>Sin Reevaluación</v>
      </c>
      <c r="JL42" s="196" t="s">
        <v>1286</v>
      </c>
      <c r="JM42" s="204">
        <v>1858084</v>
      </c>
      <c r="JN42" s="204">
        <v>1798100</v>
      </c>
      <c r="JO42" s="197">
        <f t="shared" si="35"/>
        <v>-3.2282717035397757</v>
      </c>
      <c r="JP42" s="205" t="str">
        <f t="shared" si="36"/>
        <v>Real &lt; Recomendado</v>
      </c>
      <c r="JQ42" s="193" t="s">
        <v>8</v>
      </c>
      <c r="JR42" s="202"/>
      <c r="JS42" s="202"/>
      <c r="JT42" s="202"/>
      <c r="JU42" s="192" t="s">
        <v>7954</v>
      </c>
      <c r="JV42" s="206"/>
      <c r="JW42" s="192" t="s">
        <v>7955</v>
      </c>
      <c r="JX42" s="192" t="s">
        <v>1315</v>
      </c>
      <c r="JY42" s="192" t="s">
        <v>948</v>
      </c>
      <c r="JZ42" s="192" t="s">
        <v>248</v>
      </c>
      <c r="KA42" s="192" t="s">
        <v>249</v>
      </c>
    </row>
    <row r="43" spans="1:287" ht="15" customHeight="1" x14ac:dyDescent="0.25">
      <c r="A43" s="192" t="s">
        <v>1446</v>
      </c>
      <c r="B43" s="192" t="s">
        <v>1447</v>
      </c>
      <c r="C43" s="193">
        <v>3</v>
      </c>
      <c r="D43" s="192" t="s">
        <v>448</v>
      </c>
      <c r="E43" s="192" t="s">
        <v>192</v>
      </c>
      <c r="F43" s="192" t="s">
        <v>192</v>
      </c>
      <c r="G43" s="192" t="s">
        <v>473</v>
      </c>
      <c r="H43" s="192" t="s">
        <v>107</v>
      </c>
      <c r="I43" s="192" t="s">
        <v>108</v>
      </c>
      <c r="J43" s="192" t="s">
        <v>1963</v>
      </c>
      <c r="K43" s="192" t="s">
        <v>468</v>
      </c>
      <c r="L43" s="192" t="s">
        <v>102</v>
      </c>
      <c r="M43" s="192" t="s">
        <v>2014</v>
      </c>
      <c r="N43" s="192" t="s">
        <v>525</v>
      </c>
      <c r="O43" s="192" t="s">
        <v>525</v>
      </c>
      <c r="P43" s="192" t="s">
        <v>103</v>
      </c>
      <c r="Q43" s="192" t="s">
        <v>104</v>
      </c>
      <c r="R43" s="192" t="s">
        <v>116</v>
      </c>
      <c r="S43" s="192" t="s">
        <v>2121</v>
      </c>
      <c r="T43" s="192" t="s">
        <v>2122</v>
      </c>
      <c r="U43" s="194">
        <v>158000</v>
      </c>
      <c r="V43" s="192" t="s">
        <v>534</v>
      </c>
      <c r="W43" s="192" t="s">
        <v>534</v>
      </c>
      <c r="X43" s="192" t="s">
        <v>534</v>
      </c>
      <c r="Y43" s="195">
        <v>14</v>
      </c>
      <c r="Z43" s="195">
        <v>12</v>
      </c>
      <c r="AA43" s="196" t="s">
        <v>2608</v>
      </c>
      <c r="AB43" s="197">
        <f t="shared" si="51"/>
        <v>-14.28571428571429</v>
      </c>
      <c r="AC43" s="195"/>
      <c r="AD43" s="195"/>
      <c r="AE43" s="196"/>
      <c r="AF43" s="197"/>
      <c r="AG43" s="195"/>
      <c r="AH43" s="195"/>
      <c r="AI43" s="196" t="s">
        <v>8</v>
      </c>
      <c r="AJ43" s="197"/>
      <c r="AK43" s="195">
        <v>4</v>
      </c>
      <c r="AL43" s="195">
        <v>0</v>
      </c>
      <c r="AM43" s="196" t="s">
        <v>2872</v>
      </c>
      <c r="AN43" s="197">
        <f>((AL43/AK43)-1)*100</f>
        <v>-100</v>
      </c>
      <c r="AO43" s="195"/>
      <c r="AP43" s="195"/>
      <c r="AQ43" s="196"/>
      <c r="AR43" s="197"/>
      <c r="AS43" s="195">
        <v>14</v>
      </c>
      <c r="AT43" s="195">
        <v>18</v>
      </c>
      <c r="AU43" s="196" t="s">
        <v>3123</v>
      </c>
      <c r="AV43" s="197">
        <f t="shared" si="0"/>
        <v>28.57142857142858</v>
      </c>
      <c r="AW43" s="197" t="str">
        <f t="shared" si="1"/>
        <v>Variación de 0 a 30%</v>
      </c>
      <c r="AX43" s="198">
        <v>4</v>
      </c>
      <c r="AY43" s="198">
        <v>235</v>
      </c>
      <c r="AZ43" s="195"/>
      <c r="BA43" s="195"/>
      <c r="BB43" s="196"/>
      <c r="BC43" s="197"/>
      <c r="BD43" s="195"/>
      <c r="BE43" s="195"/>
      <c r="BF43" s="196"/>
      <c r="BG43" s="197"/>
      <c r="BH43" s="195"/>
      <c r="BI43" s="195"/>
      <c r="BJ43" s="196"/>
      <c r="BK43" s="197"/>
      <c r="BL43" s="195">
        <v>18</v>
      </c>
      <c r="BM43" s="195">
        <v>18</v>
      </c>
      <c r="BN43" s="195">
        <v>19</v>
      </c>
      <c r="BO43" s="195">
        <v>19</v>
      </c>
      <c r="BP43" s="195">
        <v>0</v>
      </c>
      <c r="BQ43" s="196" t="s">
        <v>3393</v>
      </c>
      <c r="BR43" s="197">
        <f t="shared" si="2"/>
        <v>5.555555555555558</v>
      </c>
      <c r="BS43" s="197">
        <f t="shared" si="2"/>
        <v>5.555555555555558</v>
      </c>
      <c r="BT43" s="192" t="s">
        <v>3603</v>
      </c>
      <c r="BU43" s="192" t="str">
        <f t="shared" si="3"/>
        <v>Variación de 0 a 30%</v>
      </c>
      <c r="BV43" s="193" t="str">
        <f t="shared" si="4"/>
        <v>Dos Años</v>
      </c>
      <c r="BW43" s="192" t="s">
        <v>3830</v>
      </c>
      <c r="BX43" s="199">
        <v>2910609</v>
      </c>
      <c r="BY43" s="199">
        <v>0</v>
      </c>
      <c r="BZ43" s="199">
        <f t="shared" si="5"/>
        <v>2910609</v>
      </c>
      <c r="CA43" s="199">
        <v>3240275</v>
      </c>
      <c r="CB43" s="200">
        <f t="shared" si="6"/>
        <v>-329666</v>
      </c>
      <c r="CC43" s="192" t="s">
        <v>3929</v>
      </c>
      <c r="CD43" s="192" t="str">
        <f t="shared" si="7"/>
        <v>BIP &lt; SIGFE</v>
      </c>
      <c r="CE43" s="196" t="s">
        <v>678</v>
      </c>
      <c r="CF43" s="195">
        <v>52144</v>
      </c>
      <c r="CG43" s="195">
        <v>52144</v>
      </c>
      <c r="CH43" s="195">
        <f t="shared" si="8"/>
        <v>100</v>
      </c>
      <c r="CI43" s="196" t="s">
        <v>4190</v>
      </c>
      <c r="CJ43" s="196" t="s">
        <v>4191</v>
      </c>
      <c r="CK43" s="200" t="str">
        <f t="shared" si="31"/>
        <v>Real = Recomendada</v>
      </c>
      <c r="CL43" s="192" t="s">
        <v>4670</v>
      </c>
      <c r="CM43" s="192" t="s">
        <v>4671</v>
      </c>
      <c r="CN43" s="192" t="s">
        <v>4672</v>
      </c>
      <c r="CO43" s="192" t="s">
        <v>8</v>
      </c>
      <c r="CP43" s="193" t="s">
        <v>207</v>
      </c>
      <c r="CQ43" s="192" t="s">
        <v>607</v>
      </c>
      <c r="CR43" s="192" t="s">
        <v>5207</v>
      </c>
      <c r="CS43" s="192" t="s">
        <v>8</v>
      </c>
      <c r="CT43" s="192" t="str">
        <f t="shared" si="32"/>
        <v>En Operación</v>
      </c>
      <c r="CU43" s="192" t="s">
        <v>5426</v>
      </c>
      <c r="CV43" s="192" t="s">
        <v>427</v>
      </c>
      <c r="CW43" s="192" t="s">
        <v>428</v>
      </c>
      <c r="CX43" s="192" t="s">
        <v>244</v>
      </c>
      <c r="CY43" s="192" t="s">
        <v>925</v>
      </c>
      <c r="CZ43" s="192" t="s">
        <v>248</v>
      </c>
      <c r="DA43" s="192" t="s">
        <v>249</v>
      </c>
      <c r="DB43" s="193" t="s">
        <v>5775</v>
      </c>
      <c r="DC43" s="193" t="s">
        <v>5784</v>
      </c>
      <c r="DD43" s="200">
        <v>95</v>
      </c>
      <c r="DE43" s="193" t="s">
        <v>5782</v>
      </c>
      <c r="DF43" s="200">
        <v>38</v>
      </c>
      <c r="DG43" s="193" t="s">
        <v>440</v>
      </c>
      <c r="DH43" s="200">
        <v>0</v>
      </c>
      <c r="DI43" s="193" t="s">
        <v>3830</v>
      </c>
      <c r="DJ43" s="200">
        <v>950</v>
      </c>
      <c r="DK43" s="193" t="s">
        <v>3830</v>
      </c>
      <c r="DL43" s="200">
        <f>+DK43-DE43</f>
        <v>950</v>
      </c>
      <c r="DM43" s="193" t="s">
        <v>3830</v>
      </c>
      <c r="DN43" s="200">
        <v>0</v>
      </c>
      <c r="DO43" s="193" t="s">
        <v>784</v>
      </c>
      <c r="DP43" s="200">
        <v>162</v>
      </c>
      <c r="DQ43" s="200">
        <f t="shared" si="9"/>
        <v>1245</v>
      </c>
      <c r="DR43" s="200">
        <f t="shared" si="10"/>
        <v>1150</v>
      </c>
      <c r="DS43" s="193" t="s">
        <v>6056</v>
      </c>
      <c r="DT43" s="192" t="s">
        <v>6243</v>
      </c>
      <c r="DU43" s="193">
        <v>1</v>
      </c>
      <c r="DV43" s="193" t="s">
        <v>8</v>
      </c>
      <c r="DW43" s="193" t="s">
        <v>8</v>
      </c>
      <c r="DX43" s="193" t="s">
        <v>8</v>
      </c>
      <c r="DY43" s="193" t="s">
        <v>8</v>
      </c>
      <c r="DZ43" s="193" t="s">
        <v>8</v>
      </c>
      <c r="EA43" s="193" t="s">
        <v>8</v>
      </c>
      <c r="EB43" s="193" t="s">
        <v>207</v>
      </c>
      <c r="EC43" s="193" t="s">
        <v>6273</v>
      </c>
      <c r="ED43" s="193" t="s">
        <v>6308</v>
      </c>
      <c r="EE43" s="199">
        <v>11804</v>
      </c>
      <c r="EF43" s="199">
        <v>0</v>
      </c>
      <c r="EG43" s="199">
        <v>0</v>
      </c>
      <c r="EH43" s="199">
        <v>308429</v>
      </c>
      <c r="EI43" s="199">
        <v>0</v>
      </c>
      <c r="EJ43" s="199">
        <v>2917982</v>
      </c>
      <c r="EK43" s="199">
        <v>0</v>
      </c>
      <c r="EL43" s="199">
        <v>0</v>
      </c>
      <c r="EM43" s="199">
        <v>0</v>
      </c>
      <c r="EN43" s="199">
        <v>0</v>
      </c>
      <c r="EO43" s="199">
        <f t="shared" si="11"/>
        <v>3238215</v>
      </c>
      <c r="EP43" s="199">
        <v>11804</v>
      </c>
      <c r="EQ43" s="199">
        <v>0</v>
      </c>
      <c r="ER43" s="199">
        <v>0</v>
      </c>
      <c r="ES43" s="199">
        <v>308429</v>
      </c>
      <c r="ET43" s="199">
        <v>0</v>
      </c>
      <c r="EU43" s="199">
        <v>2917982</v>
      </c>
      <c r="EV43" s="199">
        <v>0</v>
      </c>
      <c r="EW43" s="199">
        <v>0</v>
      </c>
      <c r="EX43" s="199">
        <v>0</v>
      </c>
      <c r="EY43" s="199">
        <v>0</v>
      </c>
      <c r="EZ43" s="199">
        <f t="shared" si="12"/>
        <v>3238215</v>
      </c>
      <c r="FA43" s="192" t="s">
        <v>6545</v>
      </c>
      <c r="FB43" s="199">
        <v>9187</v>
      </c>
      <c r="FC43" s="199">
        <v>0</v>
      </c>
      <c r="FD43" s="199">
        <v>0</v>
      </c>
      <c r="FE43" s="199">
        <v>0</v>
      </c>
      <c r="FF43" s="199">
        <v>0</v>
      </c>
      <c r="FG43" s="199">
        <v>3231110</v>
      </c>
      <c r="FH43" s="199">
        <v>0</v>
      </c>
      <c r="FI43" s="199">
        <v>0</v>
      </c>
      <c r="FJ43" s="199">
        <v>0</v>
      </c>
      <c r="FK43" s="199">
        <v>0</v>
      </c>
      <c r="FL43" s="199">
        <f t="shared" si="13"/>
        <v>3240297</v>
      </c>
      <c r="FM43" s="192" t="s">
        <v>6715</v>
      </c>
      <c r="FN43" s="199">
        <v>9187</v>
      </c>
      <c r="FO43" s="199">
        <v>0</v>
      </c>
      <c r="FP43" s="199">
        <v>0</v>
      </c>
      <c r="FQ43" s="199">
        <v>0</v>
      </c>
      <c r="FR43" s="199">
        <v>0</v>
      </c>
      <c r="FS43" s="199">
        <v>3231086</v>
      </c>
      <c r="FT43" s="199">
        <v>0</v>
      </c>
      <c r="FU43" s="199">
        <v>0</v>
      </c>
      <c r="FV43" s="199">
        <v>0</v>
      </c>
      <c r="FW43" s="199">
        <v>0</v>
      </c>
      <c r="FX43" s="199">
        <f t="shared" si="14"/>
        <v>3240273</v>
      </c>
      <c r="FY43" s="192" t="s">
        <v>6912</v>
      </c>
      <c r="FZ43" s="200">
        <f t="shared" si="15"/>
        <v>-2</v>
      </c>
      <c r="GA43" s="193" t="str">
        <f t="shared" si="33"/>
        <v>BIP = SIGFE</v>
      </c>
      <c r="GB43" s="199">
        <v>9189</v>
      </c>
      <c r="GC43" s="199">
        <v>0</v>
      </c>
      <c r="GD43" s="199">
        <v>0</v>
      </c>
      <c r="GE43" s="199">
        <v>0</v>
      </c>
      <c r="GF43" s="199">
        <v>0</v>
      </c>
      <c r="GG43" s="199">
        <v>3231086</v>
      </c>
      <c r="GH43" s="199">
        <v>0</v>
      </c>
      <c r="GI43" s="199">
        <v>0</v>
      </c>
      <c r="GJ43" s="199">
        <v>0</v>
      </c>
      <c r="GK43" s="199">
        <v>0</v>
      </c>
      <c r="GL43" s="199">
        <f t="shared" si="16"/>
        <v>3240275</v>
      </c>
      <c r="GM43" s="199">
        <v>9408</v>
      </c>
      <c r="GN43" s="199">
        <v>0</v>
      </c>
      <c r="GO43" s="199">
        <v>0</v>
      </c>
      <c r="GP43" s="199">
        <v>0</v>
      </c>
      <c r="GQ43" s="199">
        <v>0</v>
      </c>
      <c r="GR43" s="199">
        <v>3322179</v>
      </c>
      <c r="GS43" s="199">
        <v>0</v>
      </c>
      <c r="GT43" s="199">
        <v>0</v>
      </c>
      <c r="GU43" s="199">
        <v>0</v>
      </c>
      <c r="GV43" s="199">
        <v>0</v>
      </c>
      <c r="GW43" s="199">
        <f t="shared" si="17"/>
        <v>3331587</v>
      </c>
      <c r="GX43" s="199" t="s">
        <v>7095</v>
      </c>
      <c r="GY43" s="199">
        <v>14524</v>
      </c>
      <c r="GZ43" s="199">
        <v>0</v>
      </c>
      <c r="HA43" s="199">
        <v>0</v>
      </c>
      <c r="HB43" s="199">
        <v>379499</v>
      </c>
      <c r="HC43" s="199">
        <v>0</v>
      </c>
      <c r="HD43" s="199">
        <v>3590356</v>
      </c>
      <c r="HE43" s="199">
        <v>0</v>
      </c>
      <c r="HF43" s="199">
        <v>0</v>
      </c>
      <c r="HG43" s="199">
        <v>0</v>
      </c>
      <c r="HH43" s="199">
        <v>0</v>
      </c>
      <c r="HI43" s="199">
        <f t="shared" si="18"/>
        <v>3984379</v>
      </c>
      <c r="HJ43" s="199">
        <v>3984378</v>
      </c>
      <c r="HK43" s="199">
        <v>9426</v>
      </c>
      <c r="HL43" s="199">
        <v>0</v>
      </c>
      <c r="HM43" s="199">
        <v>0</v>
      </c>
      <c r="HN43" s="199">
        <v>0</v>
      </c>
      <c r="HO43" s="199">
        <v>0</v>
      </c>
      <c r="HP43" s="199">
        <v>3414571</v>
      </c>
      <c r="HQ43" s="199">
        <v>0</v>
      </c>
      <c r="HR43" s="199">
        <v>0</v>
      </c>
      <c r="HS43" s="199">
        <v>0</v>
      </c>
      <c r="HT43" s="199">
        <v>0</v>
      </c>
      <c r="HU43" s="199">
        <f t="shared" si="19"/>
        <v>3423997</v>
      </c>
      <c r="HV43" s="199">
        <v>9406</v>
      </c>
      <c r="HW43" s="199">
        <v>0</v>
      </c>
      <c r="HX43" s="199">
        <v>0</v>
      </c>
      <c r="HY43" s="199">
        <v>0</v>
      </c>
      <c r="HZ43" s="199">
        <v>0</v>
      </c>
      <c r="IA43" s="199">
        <v>3322179</v>
      </c>
      <c r="IB43" s="199">
        <v>0</v>
      </c>
      <c r="IC43" s="199">
        <v>0</v>
      </c>
      <c r="ID43" s="199">
        <v>0</v>
      </c>
      <c r="IE43" s="199">
        <v>0</v>
      </c>
      <c r="IF43" s="199">
        <f t="shared" si="20"/>
        <v>3331585</v>
      </c>
      <c r="IG43" s="197">
        <f t="shared" si="21"/>
        <v>-14.064475292134604</v>
      </c>
      <c r="IH43" s="197">
        <f t="shared" si="22"/>
        <v>-16.383832963681421</v>
      </c>
      <c r="II43" s="197">
        <f t="shared" si="23"/>
        <v>-7.4693707253542518</v>
      </c>
      <c r="IJ43" s="197">
        <f t="shared" si="24"/>
        <v>-2.6989509628659092</v>
      </c>
      <c r="IK43" s="202">
        <f>((IF43/HJ43)-1)*100</f>
        <v>-16.383811977678818</v>
      </c>
      <c r="IL43" s="200">
        <f t="shared" si="25"/>
        <v>63.892010586069347</v>
      </c>
      <c r="IM43" s="200">
        <f t="shared" si="26"/>
        <v>63.711625498619206</v>
      </c>
      <c r="IN43" s="192" t="s">
        <v>7267</v>
      </c>
      <c r="IO43" s="192" t="str">
        <f t="shared" si="27"/>
        <v>Variación entre el -10% al -20%</v>
      </c>
      <c r="IP43" s="192" t="str">
        <f t="shared" si="27"/>
        <v>Variación de 0 a +-10%</v>
      </c>
      <c r="IQ43" s="193" t="str">
        <f t="shared" si="28"/>
        <v>Grande</v>
      </c>
      <c r="IR43" s="193" t="str">
        <f t="shared" si="29"/>
        <v>Grande</v>
      </c>
      <c r="IS43" s="192" t="s">
        <v>7487</v>
      </c>
      <c r="IT43" s="192" t="s">
        <v>2014</v>
      </c>
      <c r="IU43" s="192" t="s">
        <v>244</v>
      </c>
      <c r="IV43" s="192" t="s">
        <v>925</v>
      </c>
      <c r="IW43" s="192" t="s">
        <v>248</v>
      </c>
      <c r="IX43" s="192" t="s">
        <v>249</v>
      </c>
      <c r="IY43" s="193" t="s">
        <v>208</v>
      </c>
      <c r="IZ43" s="199"/>
      <c r="JA43" s="199"/>
      <c r="JB43" s="203"/>
      <c r="JC43" s="192" t="s">
        <v>534</v>
      </c>
      <c r="JD43" s="192" t="str">
        <f t="shared" si="37"/>
        <v>Sin Modificaciones</v>
      </c>
      <c r="JE43" s="193" t="s">
        <v>207</v>
      </c>
      <c r="JF43" s="200">
        <v>1</v>
      </c>
      <c r="JG43" s="200">
        <v>3984372</v>
      </c>
      <c r="JH43" s="200">
        <v>3984378</v>
      </c>
      <c r="JI43" s="197">
        <f>((JH43/JG43)-1)*100</f>
        <v>1.5058834867964777E-4</v>
      </c>
      <c r="JJ43" s="192" t="s">
        <v>7689</v>
      </c>
      <c r="JK43" s="192" t="str">
        <f t="shared" si="30"/>
        <v>Con Reevaluación</v>
      </c>
      <c r="JL43" s="196" t="s">
        <v>1286</v>
      </c>
      <c r="JM43" s="204">
        <v>4062688</v>
      </c>
      <c r="JN43" s="204">
        <v>4130222</v>
      </c>
      <c r="JO43" s="197">
        <f t="shared" si="35"/>
        <v>1.6622984585574763</v>
      </c>
      <c r="JP43" s="205" t="str">
        <f t="shared" si="36"/>
        <v>Real &gt; Recomendado</v>
      </c>
      <c r="JQ43" s="193" t="s">
        <v>1287</v>
      </c>
      <c r="JR43" s="202">
        <v>294545</v>
      </c>
      <c r="JS43" s="202">
        <v>298788</v>
      </c>
      <c r="JT43" s="202">
        <f t="shared" si="38"/>
        <v>1.4405269143933808</v>
      </c>
      <c r="JU43" s="192" t="s">
        <v>7956</v>
      </c>
      <c r="JV43" s="192" t="str">
        <f t="shared" ref="JV43:JV44" si="55">IF(JT43="","Sin Datos",IF(JT43=0,"Real = Recomendado",IF(JT43&gt;0,"Real &gt; Recomendado",IF(JT43&lt;0,"Real &lt; Recomendado","error"))))</f>
        <v>Real &gt; Recomendado</v>
      </c>
      <c r="JW43" s="192" t="s">
        <v>7957</v>
      </c>
      <c r="JX43" s="192" t="s">
        <v>244</v>
      </c>
      <c r="JY43" s="192" t="s">
        <v>925</v>
      </c>
      <c r="JZ43" s="192" t="s">
        <v>248</v>
      </c>
      <c r="KA43" s="192" t="s">
        <v>249</v>
      </c>
    </row>
    <row r="44" spans="1:287" ht="15" customHeight="1" x14ac:dyDescent="0.25">
      <c r="A44" s="192" t="s">
        <v>1448</v>
      </c>
      <c r="B44" s="192" t="s">
        <v>1449</v>
      </c>
      <c r="C44" s="193">
        <v>16</v>
      </c>
      <c r="D44" s="192" t="s">
        <v>1385</v>
      </c>
      <c r="E44" s="192" t="s">
        <v>1450</v>
      </c>
      <c r="F44" s="192" t="s">
        <v>1451</v>
      </c>
      <c r="G44" s="192" t="s">
        <v>1388</v>
      </c>
      <c r="H44" s="192" t="s">
        <v>465</v>
      </c>
      <c r="I44" s="192" t="s">
        <v>138</v>
      </c>
      <c r="J44" s="192" t="s">
        <v>1340</v>
      </c>
      <c r="K44" s="192" t="s">
        <v>468</v>
      </c>
      <c r="L44" s="192" t="s">
        <v>102</v>
      </c>
      <c r="M44" s="192" t="s">
        <v>1267</v>
      </c>
      <c r="N44" s="192" t="s">
        <v>525</v>
      </c>
      <c r="O44" s="192" t="s">
        <v>525</v>
      </c>
      <c r="P44" s="192" t="s">
        <v>103</v>
      </c>
      <c r="Q44" s="192" t="s">
        <v>120</v>
      </c>
      <c r="R44" s="192" t="s">
        <v>116</v>
      </c>
      <c r="S44" s="192" t="s">
        <v>2123</v>
      </c>
      <c r="T44" s="192" t="s">
        <v>2124</v>
      </c>
      <c r="U44" s="194">
        <v>440</v>
      </c>
      <c r="V44" s="192" t="s">
        <v>547</v>
      </c>
      <c r="W44" s="192" t="s">
        <v>534</v>
      </c>
      <c r="X44" s="192" t="s">
        <v>534</v>
      </c>
      <c r="Y44" s="195">
        <v>14</v>
      </c>
      <c r="Z44" s="195">
        <v>13</v>
      </c>
      <c r="AA44" s="196" t="s">
        <v>2609</v>
      </c>
      <c r="AB44" s="197">
        <f t="shared" si="51"/>
        <v>-7.1428571428571397</v>
      </c>
      <c r="AC44" s="195"/>
      <c r="AD44" s="195"/>
      <c r="AE44" s="196"/>
      <c r="AF44" s="197"/>
      <c r="AG44" s="195"/>
      <c r="AH44" s="195"/>
      <c r="AI44" s="196" t="s">
        <v>8</v>
      </c>
      <c r="AJ44" s="197"/>
      <c r="AK44" s="195"/>
      <c r="AL44" s="195"/>
      <c r="AM44" s="196"/>
      <c r="AN44" s="197"/>
      <c r="AO44" s="195"/>
      <c r="AP44" s="195"/>
      <c r="AQ44" s="196"/>
      <c r="AR44" s="197"/>
      <c r="AS44" s="195">
        <v>14</v>
      </c>
      <c r="AT44" s="195">
        <v>23</v>
      </c>
      <c r="AU44" s="196" t="s">
        <v>3124</v>
      </c>
      <c r="AV44" s="197">
        <f t="shared" si="0"/>
        <v>64.285714285714278</v>
      </c>
      <c r="AW44" s="197" t="str">
        <f t="shared" si="1"/>
        <v>Variación del 50% al 100%</v>
      </c>
      <c r="AX44" s="198" t="s">
        <v>3102</v>
      </c>
      <c r="AY44" s="198" t="s">
        <v>3102</v>
      </c>
      <c r="AZ44" s="195"/>
      <c r="BA44" s="195"/>
      <c r="BB44" s="196"/>
      <c r="BC44" s="197"/>
      <c r="BD44" s="195"/>
      <c r="BE44" s="195"/>
      <c r="BF44" s="196"/>
      <c r="BG44" s="197"/>
      <c r="BH44" s="195"/>
      <c r="BI44" s="195"/>
      <c r="BJ44" s="196"/>
      <c r="BK44" s="197"/>
      <c r="BL44" s="195">
        <v>14</v>
      </c>
      <c r="BM44" s="195">
        <v>14</v>
      </c>
      <c r="BN44" s="195">
        <v>22</v>
      </c>
      <c r="BO44" s="195">
        <v>23</v>
      </c>
      <c r="BP44" s="195">
        <v>1</v>
      </c>
      <c r="BQ44" s="196" t="s">
        <v>3394</v>
      </c>
      <c r="BR44" s="197">
        <f t="shared" si="2"/>
        <v>57.142857142857139</v>
      </c>
      <c r="BS44" s="197">
        <f t="shared" si="2"/>
        <v>64.285714285714278</v>
      </c>
      <c r="BT44" s="192" t="s">
        <v>3604</v>
      </c>
      <c r="BU44" s="192" t="str">
        <f t="shared" si="3"/>
        <v>Variación del 50% al 100%</v>
      </c>
      <c r="BV44" s="193" t="str">
        <f t="shared" si="4"/>
        <v>Dos Años</v>
      </c>
      <c r="BW44" s="192" t="s">
        <v>1236</v>
      </c>
      <c r="BX44" s="199">
        <v>1667</v>
      </c>
      <c r="BY44" s="199">
        <v>0</v>
      </c>
      <c r="BZ44" s="199">
        <f t="shared" si="5"/>
        <v>1667</v>
      </c>
      <c r="CA44" s="199">
        <v>0</v>
      </c>
      <c r="CB44" s="200">
        <f t="shared" si="6"/>
        <v>1667</v>
      </c>
      <c r="CC44" s="192" t="s">
        <v>3930</v>
      </c>
      <c r="CD44" s="192" t="str">
        <f t="shared" si="7"/>
        <v>BIP &gt; SIGFE</v>
      </c>
      <c r="CE44" s="196" t="s">
        <v>4177</v>
      </c>
      <c r="CF44" s="195">
        <v>128</v>
      </c>
      <c r="CG44" s="195">
        <v>128</v>
      </c>
      <c r="CH44" s="195">
        <f t="shared" si="8"/>
        <v>100</v>
      </c>
      <c r="CI44" s="196" t="s">
        <v>4192</v>
      </c>
      <c r="CJ44" s="196" t="s">
        <v>4193</v>
      </c>
      <c r="CK44" s="200" t="str">
        <f t="shared" si="31"/>
        <v>Real = Recomendada</v>
      </c>
      <c r="CL44" s="192" t="s">
        <v>4673</v>
      </c>
      <c r="CM44" s="192" t="s">
        <v>797</v>
      </c>
      <c r="CN44" s="192" t="s">
        <v>8</v>
      </c>
      <c r="CO44" s="192" t="s">
        <v>8</v>
      </c>
      <c r="CP44" s="193" t="s">
        <v>207</v>
      </c>
      <c r="CQ44" s="192" t="s">
        <v>778</v>
      </c>
      <c r="CR44" s="192" t="s">
        <v>5208</v>
      </c>
      <c r="CS44" s="192" t="s">
        <v>8</v>
      </c>
      <c r="CT44" s="192" t="str">
        <f t="shared" si="32"/>
        <v>En Operación</v>
      </c>
      <c r="CU44" s="192" t="s">
        <v>5427</v>
      </c>
      <c r="CV44" s="192" t="s">
        <v>5607</v>
      </c>
      <c r="CW44" s="192" t="s">
        <v>5608</v>
      </c>
      <c r="CX44" s="192" t="s">
        <v>534</v>
      </c>
      <c r="CY44" s="192" t="s">
        <v>8</v>
      </c>
      <c r="CZ44" s="192" t="s">
        <v>248</v>
      </c>
      <c r="DA44" s="192" t="s">
        <v>249</v>
      </c>
      <c r="DB44" s="193" t="s">
        <v>5788</v>
      </c>
      <c r="DC44" s="193" t="s">
        <v>5788</v>
      </c>
      <c r="DD44" s="200">
        <v>0</v>
      </c>
      <c r="DE44" s="193" t="s">
        <v>5883</v>
      </c>
      <c r="DF44" s="200">
        <v>46</v>
      </c>
      <c r="DG44" s="193" t="s">
        <v>440</v>
      </c>
      <c r="DH44" s="200">
        <v>0</v>
      </c>
      <c r="DI44" s="193" t="s">
        <v>1064</v>
      </c>
      <c r="DJ44" s="200">
        <v>748</v>
      </c>
      <c r="DK44" s="193" t="s">
        <v>1064</v>
      </c>
      <c r="DL44" s="200">
        <f>+DK44-DE44</f>
        <v>748</v>
      </c>
      <c r="DM44" s="193" t="s">
        <v>1236</v>
      </c>
      <c r="DN44" s="200">
        <v>31</v>
      </c>
      <c r="DO44" s="193" t="s">
        <v>1133</v>
      </c>
      <c r="DP44" s="200">
        <v>33</v>
      </c>
      <c r="DQ44" s="200">
        <f t="shared" si="9"/>
        <v>858</v>
      </c>
      <c r="DR44" s="200">
        <f t="shared" si="10"/>
        <v>858</v>
      </c>
      <c r="DS44" s="193" t="s">
        <v>6057</v>
      </c>
      <c r="DT44" s="192" t="s">
        <v>6243</v>
      </c>
      <c r="DU44" s="193">
        <v>2</v>
      </c>
      <c r="DV44" s="193" t="s">
        <v>8</v>
      </c>
      <c r="DW44" s="193" t="s">
        <v>8</v>
      </c>
      <c r="DX44" s="193" t="s">
        <v>8</v>
      </c>
      <c r="DY44" s="193" t="s">
        <v>8</v>
      </c>
      <c r="DZ44" s="193" t="s">
        <v>208</v>
      </c>
      <c r="EA44" s="193" t="s">
        <v>6273</v>
      </c>
      <c r="EB44" s="193" t="s">
        <v>207</v>
      </c>
      <c r="EC44" s="193" t="s">
        <v>6273</v>
      </c>
      <c r="ED44" s="193" t="s">
        <v>6309</v>
      </c>
      <c r="EE44" s="199">
        <v>23803</v>
      </c>
      <c r="EF44" s="199">
        <v>0</v>
      </c>
      <c r="EG44" s="199">
        <v>0</v>
      </c>
      <c r="EH44" s="199">
        <v>0</v>
      </c>
      <c r="EI44" s="199">
        <v>0</v>
      </c>
      <c r="EJ44" s="199">
        <v>1313871</v>
      </c>
      <c r="EK44" s="199">
        <v>0</v>
      </c>
      <c r="EL44" s="199">
        <v>0</v>
      </c>
      <c r="EM44" s="199">
        <v>0</v>
      </c>
      <c r="EN44" s="199">
        <v>0</v>
      </c>
      <c r="EO44" s="199">
        <f t="shared" si="11"/>
        <v>1337674</v>
      </c>
      <c r="EP44" s="199">
        <v>23803</v>
      </c>
      <c r="EQ44" s="199">
        <v>0</v>
      </c>
      <c r="ER44" s="199">
        <v>0</v>
      </c>
      <c r="ES44" s="199">
        <v>0</v>
      </c>
      <c r="ET44" s="199">
        <v>0</v>
      </c>
      <c r="EU44" s="199">
        <v>1313871</v>
      </c>
      <c r="EV44" s="199">
        <v>0</v>
      </c>
      <c r="EW44" s="199">
        <v>0</v>
      </c>
      <c r="EX44" s="199">
        <v>0</v>
      </c>
      <c r="EY44" s="199">
        <v>0</v>
      </c>
      <c r="EZ44" s="199">
        <f t="shared" si="12"/>
        <v>1337674</v>
      </c>
      <c r="FA44" s="192" t="s">
        <v>198</v>
      </c>
      <c r="FB44" s="199">
        <v>26800</v>
      </c>
      <c r="FC44" s="199">
        <v>0</v>
      </c>
      <c r="FD44" s="199">
        <v>0</v>
      </c>
      <c r="FE44" s="199">
        <v>0</v>
      </c>
      <c r="FF44" s="199">
        <v>0</v>
      </c>
      <c r="FG44" s="199">
        <v>1544478</v>
      </c>
      <c r="FH44" s="199">
        <v>0</v>
      </c>
      <c r="FI44" s="199">
        <v>0</v>
      </c>
      <c r="FJ44" s="199">
        <v>0</v>
      </c>
      <c r="FK44" s="199">
        <v>0</v>
      </c>
      <c r="FL44" s="199">
        <f t="shared" si="13"/>
        <v>1571278</v>
      </c>
      <c r="FM44" s="192" t="s">
        <v>6716</v>
      </c>
      <c r="FN44" s="199">
        <v>26800</v>
      </c>
      <c r="FO44" s="199">
        <v>0</v>
      </c>
      <c r="FP44" s="199">
        <v>0</v>
      </c>
      <c r="FQ44" s="199">
        <v>0</v>
      </c>
      <c r="FR44" s="199">
        <v>0</v>
      </c>
      <c r="FS44" s="199">
        <v>1544478</v>
      </c>
      <c r="FT44" s="199">
        <v>0</v>
      </c>
      <c r="FU44" s="199">
        <v>0</v>
      </c>
      <c r="FV44" s="199">
        <v>0</v>
      </c>
      <c r="FW44" s="199">
        <v>0</v>
      </c>
      <c r="FX44" s="199">
        <f t="shared" si="14"/>
        <v>1571278</v>
      </c>
      <c r="FY44" s="192" t="s">
        <v>6913</v>
      </c>
      <c r="FZ44" s="200">
        <f t="shared" si="15"/>
        <v>1571278</v>
      </c>
      <c r="GA44" s="193" t="str">
        <f t="shared" si="33"/>
        <v>BIP &gt; SIGFE</v>
      </c>
      <c r="GB44" s="199">
        <v>0</v>
      </c>
      <c r="GC44" s="199">
        <v>0</v>
      </c>
      <c r="GD44" s="199">
        <v>0</v>
      </c>
      <c r="GE44" s="199">
        <v>0</v>
      </c>
      <c r="GF44" s="199">
        <v>0</v>
      </c>
      <c r="GG44" s="199">
        <v>0</v>
      </c>
      <c r="GH44" s="199">
        <v>0</v>
      </c>
      <c r="GI44" s="199">
        <v>0</v>
      </c>
      <c r="GJ44" s="199">
        <v>0</v>
      </c>
      <c r="GK44" s="199">
        <v>0</v>
      </c>
      <c r="GL44" s="199">
        <f t="shared" si="16"/>
        <v>0</v>
      </c>
      <c r="GM44" s="199">
        <v>0</v>
      </c>
      <c r="GN44" s="199">
        <v>0</v>
      </c>
      <c r="GO44" s="199">
        <v>0</v>
      </c>
      <c r="GP44" s="199">
        <v>0</v>
      </c>
      <c r="GQ44" s="199">
        <v>0</v>
      </c>
      <c r="GR44" s="199">
        <v>0</v>
      </c>
      <c r="GS44" s="199">
        <v>0</v>
      </c>
      <c r="GT44" s="199">
        <v>0</v>
      </c>
      <c r="GU44" s="199">
        <v>0</v>
      </c>
      <c r="GV44" s="199">
        <v>0</v>
      </c>
      <c r="GW44" s="199">
        <f t="shared" si="17"/>
        <v>0</v>
      </c>
      <c r="GX44" s="199" t="s">
        <v>7096</v>
      </c>
      <c r="GY44" s="199">
        <v>29288</v>
      </c>
      <c r="GZ44" s="199">
        <v>0</v>
      </c>
      <c r="HA44" s="199">
        <v>0</v>
      </c>
      <c r="HB44" s="199">
        <v>0</v>
      </c>
      <c r="HC44" s="199">
        <v>0</v>
      </c>
      <c r="HD44" s="199">
        <v>1616619</v>
      </c>
      <c r="HE44" s="199">
        <v>0</v>
      </c>
      <c r="HF44" s="199">
        <v>0</v>
      </c>
      <c r="HG44" s="199">
        <v>0</v>
      </c>
      <c r="HH44" s="199">
        <v>0</v>
      </c>
      <c r="HI44" s="199">
        <f t="shared" si="18"/>
        <v>1645907</v>
      </c>
      <c r="HJ44" s="199">
        <v>0</v>
      </c>
      <c r="HK44" s="199">
        <v>28061</v>
      </c>
      <c r="HL44" s="199">
        <v>0</v>
      </c>
      <c r="HM44" s="199">
        <v>0</v>
      </c>
      <c r="HN44" s="199">
        <v>0</v>
      </c>
      <c r="HO44" s="199">
        <v>0</v>
      </c>
      <c r="HP44" s="199">
        <v>1956826</v>
      </c>
      <c r="HQ44" s="199">
        <v>0</v>
      </c>
      <c r="HR44" s="199">
        <v>0</v>
      </c>
      <c r="HS44" s="199">
        <v>0</v>
      </c>
      <c r="HT44" s="199">
        <v>0</v>
      </c>
      <c r="HU44" s="199">
        <f t="shared" si="19"/>
        <v>1984887</v>
      </c>
      <c r="HV44" s="199">
        <v>28061</v>
      </c>
      <c r="HW44" s="199">
        <v>0</v>
      </c>
      <c r="HX44" s="199">
        <v>0</v>
      </c>
      <c r="HY44" s="199">
        <v>0</v>
      </c>
      <c r="HZ44" s="199">
        <v>0</v>
      </c>
      <c r="IA44" s="199">
        <v>1617090</v>
      </c>
      <c r="IB44" s="199">
        <v>0</v>
      </c>
      <c r="IC44" s="199">
        <v>0</v>
      </c>
      <c r="ID44" s="199">
        <v>0</v>
      </c>
      <c r="IE44" s="199">
        <v>0</v>
      </c>
      <c r="IF44" s="199">
        <f t="shared" si="20"/>
        <v>1645151</v>
      </c>
      <c r="IG44" s="197">
        <f t="shared" si="21"/>
        <v>20.595331327954746</v>
      </c>
      <c r="IH44" s="197">
        <f t="shared" si="22"/>
        <v>-4.5932121316694108E-2</v>
      </c>
      <c r="II44" s="197">
        <f t="shared" si="23"/>
        <v>2.9134879646974809E-2</v>
      </c>
      <c r="IJ44" s="197">
        <f t="shared" si="24"/>
        <v>-17.116138097534016</v>
      </c>
      <c r="IK44" s="202"/>
      <c r="IL44" s="200">
        <f t="shared" si="25"/>
        <v>12852.7421875</v>
      </c>
      <c r="IM44" s="200">
        <f t="shared" si="26"/>
        <v>12633.515625</v>
      </c>
      <c r="IN44" s="192" t="s">
        <v>7268</v>
      </c>
      <c r="IO44" s="192" t="str">
        <f t="shared" si="27"/>
        <v>Variación de 0 a +-10%</v>
      </c>
      <c r="IP44" s="192" t="str">
        <f t="shared" si="27"/>
        <v>Variación de 0 a +-10%</v>
      </c>
      <c r="IQ44" s="193" t="str">
        <f t="shared" si="28"/>
        <v>Grande</v>
      </c>
      <c r="IR44" s="193" t="str">
        <f t="shared" si="29"/>
        <v>Grande</v>
      </c>
      <c r="IS44" s="192" t="s">
        <v>1269</v>
      </c>
      <c r="IT44" s="192" t="s">
        <v>1267</v>
      </c>
      <c r="IU44" s="192" t="s">
        <v>534</v>
      </c>
      <c r="IV44" s="192" t="s">
        <v>8</v>
      </c>
      <c r="IW44" s="192" t="s">
        <v>248</v>
      </c>
      <c r="IX44" s="192" t="s">
        <v>249</v>
      </c>
      <c r="IY44" s="193" t="s">
        <v>207</v>
      </c>
      <c r="IZ44" s="199">
        <v>1645907</v>
      </c>
      <c r="JA44" s="199">
        <v>29097</v>
      </c>
      <c r="JB44" s="203">
        <f t="shared" si="52"/>
        <v>1.7678398597247598</v>
      </c>
      <c r="JC44" s="192" t="s">
        <v>3930</v>
      </c>
      <c r="JD44" s="192" t="str">
        <f t="shared" si="37"/>
        <v>Con Modificaciones &lt; 10%</v>
      </c>
      <c r="JE44" s="193" t="s">
        <v>208</v>
      </c>
      <c r="JF44" s="200"/>
      <c r="JG44" s="200"/>
      <c r="JH44" s="200"/>
      <c r="JI44" s="197"/>
      <c r="JJ44" s="192" t="s">
        <v>7690</v>
      </c>
      <c r="JK44" s="192" t="str">
        <f t="shared" si="30"/>
        <v>Sin Reevaluación</v>
      </c>
      <c r="JL44" s="196" t="s">
        <v>1286</v>
      </c>
      <c r="JM44" s="204">
        <v>1377581</v>
      </c>
      <c r="JN44" s="204">
        <v>1377581</v>
      </c>
      <c r="JO44" s="197">
        <f t="shared" si="35"/>
        <v>0</v>
      </c>
      <c r="JP44" s="205" t="str">
        <f t="shared" si="36"/>
        <v>Real = Recomendado</v>
      </c>
      <c r="JQ44" s="193" t="s">
        <v>1287</v>
      </c>
      <c r="JR44" s="202">
        <v>120103</v>
      </c>
      <c r="JS44" s="202">
        <v>120103</v>
      </c>
      <c r="JT44" s="202">
        <f t="shared" si="38"/>
        <v>0</v>
      </c>
      <c r="JU44" s="192" t="s">
        <v>7958</v>
      </c>
      <c r="JV44" s="192" t="str">
        <f t="shared" si="55"/>
        <v>Real = Recomendado</v>
      </c>
      <c r="JW44" s="192" t="s">
        <v>7959</v>
      </c>
      <c r="JX44" s="192" t="s">
        <v>8378</v>
      </c>
      <c r="JY44" s="192" t="s">
        <v>5640</v>
      </c>
      <c r="JZ44" s="192" t="s">
        <v>248</v>
      </c>
      <c r="KA44" s="192" t="s">
        <v>249</v>
      </c>
    </row>
    <row r="45" spans="1:287" ht="15" customHeight="1" x14ac:dyDescent="0.25">
      <c r="A45" s="192" t="s">
        <v>1452</v>
      </c>
      <c r="B45" s="192" t="s">
        <v>1453</v>
      </c>
      <c r="C45" s="193">
        <v>13</v>
      </c>
      <c r="D45" s="192" t="s">
        <v>510</v>
      </c>
      <c r="E45" s="192" t="s">
        <v>184</v>
      </c>
      <c r="F45" s="192" t="s">
        <v>184</v>
      </c>
      <c r="G45" s="192" t="s">
        <v>512</v>
      </c>
      <c r="H45" s="192" t="s">
        <v>107</v>
      </c>
      <c r="I45" s="192" t="s">
        <v>108</v>
      </c>
      <c r="J45" s="192" t="s">
        <v>1948</v>
      </c>
      <c r="K45" s="192" t="s">
        <v>468</v>
      </c>
      <c r="L45" s="192" t="s">
        <v>102</v>
      </c>
      <c r="M45" s="192" t="s">
        <v>2013</v>
      </c>
      <c r="N45" s="192" t="s">
        <v>525</v>
      </c>
      <c r="O45" s="192" t="s">
        <v>525</v>
      </c>
      <c r="P45" s="192" t="s">
        <v>103</v>
      </c>
      <c r="Q45" s="192" t="s">
        <v>109</v>
      </c>
      <c r="R45" s="192" t="s">
        <v>116</v>
      </c>
      <c r="S45" s="192" t="s">
        <v>2125</v>
      </c>
      <c r="T45" s="192" t="s">
        <v>2126</v>
      </c>
      <c r="U45" s="194">
        <v>52000</v>
      </c>
      <c r="V45" s="192" t="s">
        <v>534</v>
      </c>
      <c r="W45" s="192" t="s">
        <v>534</v>
      </c>
      <c r="X45" s="192" t="s">
        <v>534</v>
      </c>
      <c r="Y45" s="195">
        <v>11</v>
      </c>
      <c r="Z45" s="195">
        <v>14</v>
      </c>
      <c r="AA45" s="196" t="s">
        <v>2610</v>
      </c>
      <c r="AB45" s="197">
        <f t="shared" si="51"/>
        <v>27.27272727272727</v>
      </c>
      <c r="AC45" s="195"/>
      <c r="AD45" s="195"/>
      <c r="AE45" s="196"/>
      <c r="AF45" s="197"/>
      <c r="AG45" s="195"/>
      <c r="AH45" s="195"/>
      <c r="AI45" s="196" t="s">
        <v>8</v>
      </c>
      <c r="AJ45" s="197"/>
      <c r="AK45" s="195"/>
      <c r="AL45" s="195"/>
      <c r="AM45" s="196"/>
      <c r="AN45" s="197"/>
      <c r="AO45" s="195"/>
      <c r="AP45" s="195"/>
      <c r="AQ45" s="196"/>
      <c r="AR45" s="197"/>
      <c r="AS45" s="195">
        <v>11</v>
      </c>
      <c r="AT45" s="195">
        <v>19</v>
      </c>
      <c r="AU45" s="196" t="s">
        <v>3125</v>
      </c>
      <c r="AV45" s="197">
        <f t="shared" si="0"/>
        <v>72.727272727272734</v>
      </c>
      <c r="AW45" s="197" t="str">
        <f t="shared" si="1"/>
        <v>Variación del 50% al 100%</v>
      </c>
      <c r="AX45" s="198">
        <v>6</v>
      </c>
      <c r="AY45" s="198">
        <v>235</v>
      </c>
      <c r="AZ45" s="195"/>
      <c r="BA45" s="195"/>
      <c r="BB45" s="196"/>
      <c r="BC45" s="197"/>
      <c r="BD45" s="195"/>
      <c r="BE45" s="195"/>
      <c r="BF45" s="196"/>
      <c r="BG45" s="197"/>
      <c r="BH45" s="195"/>
      <c r="BI45" s="195"/>
      <c r="BJ45" s="196"/>
      <c r="BK45" s="197"/>
      <c r="BL45" s="195">
        <v>11</v>
      </c>
      <c r="BM45" s="195">
        <v>11</v>
      </c>
      <c r="BN45" s="195">
        <v>19</v>
      </c>
      <c r="BO45" s="195">
        <v>19</v>
      </c>
      <c r="BP45" s="195">
        <v>0</v>
      </c>
      <c r="BQ45" s="196" t="s">
        <v>3395</v>
      </c>
      <c r="BR45" s="197">
        <f t="shared" si="2"/>
        <v>72.727272727272734</v>
      </c>
      <c r="BS45" s="197">
        <f t="shared" si="2"/>
        <v>72.727272727272734</v>
      </c>
      <c r="BT45" s="192" t="s">
        <v>3605</v>
      </c>
      <c r="BU45" s="192" t="str">
        <f t="shared" si="3"/>
        <v>Variación del 50% al 100%</v>
      </c>
      <c r="BV45" s="193" t="str">
        <f t="shared" si="4"/>
        <v>Dos Años</v>
      </c>
      <c r="BW45" s="192" t="s">
        <v>759</v>
      </c>
      <c r="BX45" s="199">
        <v>2838480</v>
      </c>
      <c r="BY45" s="199">
        <v>0</v>
      </c>
      <c r="BZ45" s="199">
        <f t="shared" si="5"/>
        <v>2838480</v>
      </c>
      <c r="CA45" s="199">
        <v>2782038</v>
      </c>
      <c r="CB45" s="200">
        <f t="shared" si="6"/>
        <v>56442</v>
      </c>
      <c r="CC45" s="192" t="s">
        <v>3931</v>
      </c>
      <c r="CD45" s="192" t="str">
        <f t="shared" si="7"/>
        <v>BIP &gt; SIGFE</v>
      </c>
      <c r="CE45" s="196" t="s">
        <v>678</v>
      </c>
      <c r="CF45" s="195">
        <v>25527</v>
      </c>
      <c r="CG45" s="195">
        <v>25250</v>
      </c>
      <c r="CH45" s="195">
        <f t="shared" si="8"/>
        <v>98.914874446664314</v>
      </c>
      <c r="CI45" s="196" t="s">
        <v>4194</v>
      </c>
      <c r="CJ45" s="196" t="s">
        <v>4195</v>
      </c>
      <c r="CK45" s="200" t="str">
        <f t="shared" si="31"/>
        <v>Real &lt; Recomendada</v>
      </c>
      <c r="CL45" s="192" t="s">
        <v>4674</v>
      </c>
      <c r="CM45" s="192" t="s">
        <v>4675</v>
      </c>
      <c r="CN45" s="192" t="s">
        <v>4676</v>
      </c>
      <c r="CO45" s="192" t="s">
        <v>8</v>
      </c>
      <c r="CP45" s="193" t="s">
        <v>207</v>
      </c>
      <c r="CQ45" s="192" t="s">
        <v>4675</v>
      </c>
      <c r="CR45" s="192" t="s">
        <v>5209</v>
      </c>
      <c r="CS45" s="192" t="s">
        <v>8</v>
      </c>
      <c r="CT45" s="192" t="str">
        <f t="shared" si="32"/>
        <v>En Operación</v>
      </c>
      <c r="CU45" s="192" t="s">
        <v>5428</v>
      </c>
      <c r="CV45" s="192" t="s">
        <v>980</v>
      </c>
      <c r="CW45" s="192" t="s">
        <v>981</v>
      </c>
      <c r="CX45" s="192" t="s">
        <v>534</v>
      </c>
      <c r="CY45" s="192" t="s">
        <v>8</v>
      </c>
      <c r="CZ45" s="192" t="s">
        <v>248</v>
      </c>
      <c r="DA45" s="192" t="s">
        <v>249</v>
      </c>
      <c r="DB45" s="193" t="s">
        <v>624</v>
      </c>
      <c r="DC45" s="193" t="s">
        <v>576</v>
      </c>
      <c r="DD45" s="200">
        <v>1142</v>
      </c>
      <c r="DE45" s="193" t="s">
        <v>995</v>
      </c>
      <c r="DF45" s="200">
        <v>385</v>
      </c>
      <c r="DG45" s="193" t="s">
        <v>440</v>
      </c>
      <c r="DH45" s="200">
        <v>0</v>
      </c>
      <c r="DI45" s="193" t="s">
        <v>615</v>
      </c>
      <c r="DJ45" s="200">
        <v>233</v>
      </c>
      <c r="DK45" s="193" t="s">
        <v>615</v>
      </c>
      <c r="DL45" s="200">
        <f>+DK45-DE45</f>
        <v>233</v>
      </c>
      <c r="DM45" s="193" t="s">
        <v>759</v>
      </c>
      <c r="DN45" s="200">
        <v>34</v>
      </c>
      <c r="DO45" s="193" t="s">
        <v>918</v>
      </c>
      <c r="DP45" s="200">
        <v>111</v>
      </c>
      <c r="DQ45" s="200">
        <f t="shared" si="9"/>
        <v>1905</v>
      </c>
      <c r="DR45" s="200">
        <f t="shared" si="10"/>
        <v>763</v>
      </c>
      <c r="DS45" s="193" t="s">
        <v>6058</v>
      </c>
      <c r="DT45" s="192" t="s">
        <v>6243</v>
      </c>
      <c r="DU45" s="193">
        <v>1</v>
      </c>
      <c r="DV45" s="193" t="s">
        <v>8</v>
      </c>
      <c r="DW45" s="193" t="s">
        <v>8</v>
      </c>
      <c r="DX45" s="193" t="s">
        <v>8</v>
      </c>
      <c r="DY45" s="193" t="s">
        <v>8</v>
      </c>
      <c r="DZ45" s="193" t="s">
        <v>8</v>
      </c>
      <c r="EA45" s="193" t="s">
        <v>8</v>
      </c>
      <c r="EB45" s="193" t="s">
        <v>207</v>
      </c>
      <c r="EC45" s="193" t="s">
        <v>6273</v>
      </c>
      <c r="ED45" s="193" t="s">
        <v>6310</v>
      </c>
      <c r="EE45" s="199">
        <v>11945</v>
      </c>
      <c r="EF45" s="199">
        <v>0</v>
      </c>
      <c r="EG45" s="199">
        <v>0</v>
      </c>
      <c r="EH45" s="199">
        <v>0</v>
      </c>
      <c r="EI45" s="199">
        <v>467</v>
      </c>
      <c r="EJ45" s="199">
        <v>2309398</v>
      </c>
      <c r="EK45" s="199">
        <v>0</v>
      </c>
      <c r="EL45" s="199">
        <v>0</v>
      </c>
      <c r="EM45" s="199">
        <v>0</v>
      </c>
      <c r="EN45" s="199">
        <v>0</v>
      </c>
      <c r="EO45" s="199">
        <f t="shared" si="11"/>
        <v>2321810</v>
      </c>
      <c r="EP45" s="199">
        <v>16996</v>
      </c>
      <c r="EQ45" s="199">
        <v>0</v>
      </c>
      <c r="ER45" s="199">
        <v>0</v>
      </c>
      <c r="ES45" s="199">
        <v>0</v>
      </c>
      <c r="ET45" s="199">
        <v>0</v>
      </c>
      <c r="EU45" s="199">
        <v>2732355</v>
      </c>
      <c r="EV45" s="199">
        <v>0</v>
      </c>
      <c r="EW45" s="199">
        <v>0</v>
      </c>
      <c r="EX45" s="199">
        <v>0</v>
      </c>
      <c r="EY45" s="199">
        <v>0</v>
      </c>
      <c r="EZ45" s="199">
        <f t="shared" si="12"/>
        <v>2749351</v>
      </c>
      <c r="FA45" s="192" t="s">
        <v>6546</v>
      </c>
      <c r="FB45" s="199">
        <v>20747</v>
      </c>
      <c r="FC45" s="199">
        <v>0</v>
      </c>
      <c r="FD45" s="199">
        <v>0</v>
      </c>
      <c r="FE45" s="199">
        <v>0</v>
      </c>
      <c r="FF45" s="199">
        <v>0</v>
      </c>
      <c r="FG45" s="199">
        <v>2833498</v>
      </c>
      <c r="FH45" s="199">
        <v>0</v>
      </c>
      <c r="FI45" s="199">
        <v>0</v>
      </c>
      <c r="FJ45" s="199">
        <v>0</v>
      </c>
      <c r="FK45" s="199">
        <v>0</v>
      </c>
      <c r="FL45" s="199">
        <f t="shared" si="13"/>
        <v>2854245</v>
      </c>
      <c r="FM45" s="192" t="s">
        <v>6717</v>
      </c>
      <c r="FN45" s="199">
        <v>20747</v>
      </c>
      <c r="FO45" s="199">
        <v>0</v>
      </c>
      <c r="FP45" s="199">
        <v>0</v>
      </c>
      <c r="FQ45" s="199">
        <v>0</v>
      </c>
      <c r="FR45" s="199">
        <v>0</v>
      </c>
      <c r="FS45" s="199">
        <v>2817735</v>
      </c>
      <c r="FT45" s="199">
        <v>0</v>
      </c>
      <c r="FU45" s="199">
        <v>0</v>
      </c>
      <c r="FV45" s="199">
        <v>0</v>
      </c>
      <c r="FW45" s="199">
        <v>0</v>
      </c>
      <c r="FX45" s="199">
        <f t="shared" si="14"/>
        <v>2838482</v>
      </c>
      <c r="FY45" s="192" t="s">
        <v>6914</v>
      </c>
      <c r="FZ45" s="200">
        <f t="shared" si="15"/>
        <v>56444</v>
      </c>
      <c r="GA45" s="193" t="str">
        <f t="shared" si="33"/>
        <v>BIP &gt; SIGFE</v>
      </c>
      <c r="GB45" s="199">
        <v>20747</v>
      </c>
      <c r="GC45" s="199">
        <v>0</v>
      </c>
      <c r="GD45" s="199">
        <v>0</v>
      </c>
      <c r="GE45" s="199">
        <v>0</v>
      </c>
      <c r="GF45" s="199">
        <v>0</v>
      </c>
      <c r="GG45" s="199">
        <v>2761291</v>
      </c>
      <c r="GH45" s="199">
        <v>0</v>
      </c>
      <c r="GI45" s="199">
        <v>0</v>
      </c>
      <c r="GJ45" s="199">
        <v>0</v>
      </c>
      <c r="GK45" s="199">
        <v>0</v>
      </c>
      <c r="GL45" s="199">
        <f t="shared" si="16"/>
        <v>2782038</v>
      </c>
      <c r="GM45" s="199">
        <v>21161</v>
      </c>
      <c r="GN45" s="199">
        <v>0</v>
      </c>
      <c r="GO45" s="199">
        <v>0</v>
      </c>
      <c r="GP45" s="199">
        <v>0</v>
      </c>
      <c r="GQ45" s="199">
        <v>0</v>
      </c>
      <c r="GR45" s="199">
        <v>2826940</v>
      </c>
      <c r="GS45" s="199">
        <v>0</v>
      </c>
      <c r="GT45" s="199">
        <v>0</v>
      </c>
      <c r="GU45" s="199">
        <v>0</v>
      </c>
      <c r="GV45" s="199">
        <v>0</v>
      </c>
      <c r="GW45" s="199">
        <f t="shared" si="17"/>
        <v>2848101</v>
      </c>
      <c r="GX45" s="199" t="s">
        <v>8</v>
      </c>
      <c r="GY45" s="199">
        <v>20004</v>
      </c>
      <c r="GZ45" s="199">
        <v>0</v>
      </c>
      <c r="HA45" s="199">
        <v>0</v>
      </c>
      <c r="HB45" s="199">
        <v>0</v>
      </c>
      <c r="HC45" s="199">
        <v>0</v>
      </c>
      <c r="HD45" s="199">
        <v>3215914</v>
      </c>
      <c r="HE45" s="199">
        <v>0</v>
      </c>
      <c r="HF45" s="199">
        <v>0</v>
      </c>
      <c r="HG45" s="199">
        <v>0</v>
      </c>
      <c r="HH45" s="199">
        <v>0</v>
      </c>
      <c r="HI45" s="199">
        <f t="shared" si="18"/>
        <v>3235918</v>
      </c>
      <c r="HJ45" s="199">
        <v>0</v>
      </c>
      <c r="HK45" s="199">
        <v>45537</v>
      </c>
      <c r="HL45" s="199">
        <v>0</v>
      </c>
      <c r="HM45" s="199">
        <v>0</v>
      </c>
      <c r="HN45" s="199">
        <v>0</v>
      </c>
      <c r="HO45" s="199">
        <v>0</v>
      </c>
      <c r="HP45" s="199">
        <v>2994383</v>
      </c>
      <c r="HQ45" s="199">
        <v>0</v>
      </c>
      <c r="HR45" s="199">
        <v>0</v>
      </c>
      <c r="HS45" s="199">
        <v>0</v>
      </c>
      <c r="HT45" s="199">
        <v>0</v>
      </c>
      <c r="HU45" s="199">
        <f t="shared" si="19"/>
        <v>3039920</v>
      </c>
      <c r="HV45" s="199">
        <v>21162</v>
      </c>
      <c r="HW45" s="199">
        <v>0</v>
      </c>
      <c r="HX45" s="199">
        <v>0</v>
      </c>
      <c r="HY45" s="199">
        <v>0</v>
      </c>
      <c r="HZ45" s="199">
        <v>0</v>
      </c>
      <c r="IA45" s="199">
        <v>2883383</v>
      </c>
      <c r="IB45" s="199">
        <v>0</v>
      </c>
      <c r="IC45" s="199">
        <v>0</v>
      </c>
      <c r="ID45" s="199">
        <v>0</v>
      </c>
      <c r="IE45" s="199">
        <v>0</v>
      </c>
      <c r="IF45" s="199">
        <f t="shared" si="20"/>
        <v>2904545</v>
      </c>
      <c r="IG45" s="197">
        <f t="shared" si="21"/>
        <v>-6.0569519994017167</v>
      </c>
      <c r="IH45" s="197">
        <f t="shared" si="22"/>
        <v>-10.240463448084903</v>
      </c>
      <c r="II45" s="197">
        <f t="shared" si="23"/>
        <v>-10.340170788149184</v>
      </c>
      <c r="IJ45" s="197">
        <f t="shared" si="24"/>
        <v>-4.4532421905839614</v>
      </c>
      <c r="IK45" s="202"/>
      <c r="IL45" s="200">
        <f t="shared" si="25"/>
        <v>115.03148514851485</v>
      </c>
      <c r="IM45" s="200">
        <f t="shared" si="26"/>
        <v>114.19338613861386</v>
      </c>
      <c r="IN45" s="192" t="s">
        <v>7269</v>
      </c>
      <c r="IO45" s="192" t="str">
        <f t="shared" si="27"/>
        <v>Variación entre el -10% al -20%</v>
      </c>
      <c r="IP45" s="192" t="str">
        <f t="shared" si="27"/>
        <v>Variación entre el -10% al -20%</v>
      </c>
      <c r="IQ45" s="193" t="str">
        <f t="shared" si="28"/>
        <v>Grande</v>
      </c>
      <c r="IR45" s="193" t="str">
        <f t="shared" si="29"/>
        <v>Grande</v>
      </c>
      <c r="IS45" s="192" t="s">
        <v>7486</v>
      </c>
      <c r="IT45" s="192" t="s">
        <v>2013</v>
      </c>
      <c r="IU45" s="192" t="s">
        <v>534</v>
      </c>
      <c r="IV45" s="192" t="s">
        <v>8</v>
      </c>
      <c r="IW45" s="192" t="s">
        <v>248</v>
      </c>
      <c r="IX45" s="192" t="s">
        <v>249</v>
      </c>
      <c r="IY45" s="193" t="s">
        <v>208</v>
      </c>
      <c r="IZ45" s="199"/>
      <c r="JA45" s="199"/>
      <c r="JB45" s="203"/>
      <c r="JC45" s="192" t="s">
        <v>534</v>
      </c>
      <c r="JD45" s="192" t="str">
        <f t="shared" si="37"/>
        <v>Sin Modificaciones</v>
      </c>
      <c r="JE45" s="193" t="s">
        <v>208</v>
      </c>
      <c r="JF45" s="200"/>
      <c r="JG45" s="200"/>
      <c r="JH45" s="200"/>
      <c r="JI45" s="197"/>
      <c r="JJ45" s="192" t="s">
        <v>7691</v>
      </c>
      <c r="JK45" s="192" t="str">
        <f t="shared" si="30"/>
        <v>Sin Reevaluación</v>
      </c>
      <c r="JL45" s="196" t="s">
        <v>1288</v>
      </c>
      <c r="JM45" s="204">
        <v>2271039</v>
      </c>
      <c r="JN45" s="204">
        <v>2271039</v>
      </c>
      <c r="JO45" s="197">
        <f t="shared" si="35"/>
        <v>0</v>
      </c>
      <c r="JP45" s="205" t="str">
        <f t="shared" si="36"/>
        <v>Real = Recomendado</v>
      </c>
      <c r="JQ45" s="193" t="s">
        <v>8</v>
      </c>
      <c r="JR45" s="202"/>
      <c r="JS45" s="202"/>
      <c r="JT45" s="202"/>
      <c r="JU45" s="192" t="s">
        <v>7960</v>
      </c>
      <c r="JV45" s="206"/>
      <c r="JW45" s="192" t="s">
        <v>7961</v>
      </c>
      <c r="JX45" s="192" t="s">
        <v>1329</v>
      </c>
      <c r="JY45" s="192" t="s">
        <v>982</v>
      </c>
      <c r="JZ45" s="192" t="s">
        <v>248</v>
      </c>
      <c r="KA45" s="192" t="s">
        <v>249</v>
      </c>
    </row>
    <row r="46" spans="1:287" ht="15" customHeight="1" x14ac:dyDescent="0.25">
      <c r="A46" s="192" t="s">
        <v>1454</v>
      </c>
      <c r="B46" s="192" t="s">
        <v>1455</v>
      </c>
      <c r="C46" s="193">
        <v>3</v>
      </c>
      <c r="D46" s="192" t="s">
        <v>448</v>
      </c>
      <c r="E46" s="192" t="s">
        <v>192</v>
      </c>
      <c r="F46" s="192" t="s">
        <v>402</v>
      </c>
      <c r="G46" s="192" t="s">
        <v>473</v>
      </c>
      <c r="H46" s="192" t="s">
        <v>472</v>
      </c>
      <c r="I46" s="192" t="s">
        <v>401</v>
      </c>
      <c r="J46" s="192" t="s">
        <v>1967</v>
      </c>
      <c r="K46" s="192" t="s">
        <v>468</v>
      </c>
      <c r="L46" s="192" t="s">
        <v>102</v>
      </c>
      <c r="M46" s="192" t="s">
        <v>2014</v>
      </c>
      <c r="N46" s="192" t="s">
        <v>525</v>
      </c>
      <c r="O46" s="192" t="s">
        <v>525</v>
      </c>
      <c r="P46" s="192" t="s">
        <v>103</v>
      </c>
      <c r="Q46" s="192" t="s">
        <v>104</v>
      </c>
      <c r="R46" s="192" t="s">
        <v>105</v>
      </c>
      <c r="S46" s="192" t="s">
        <v>2127</v>
      </c>
      <c r="T46" s="192" t="s">
        <v>2128</v>
      </c>
      <c r="U46" s="194">
        <v>164</v>
      </c>
      <c r="V46" s="192" t="s">
        <v>534</v>
      </c>
      <c r="W46" s="192" t="s">
        <v>534</v>
      </c>
      <c r="X46" s="192" t="s">
        <v>534</v>
      </c>
      <c r="Y46" s="195">
        <v>10</v>
      </c>
      <c r="Z46" s="195">
        <v>12</v>
      </c>
      <c r="AA46" s="196" t="s">
        <v>198</v>
      </c>
      <c r="AB46" s="197">
        <f t="shared" si="51"/>
        <v>19.999999999999996</v>
      </c>
      <c r="AC46" s="195">
        <v>3</v>
      </c>
      <c r="AD46" s="195">
        <v>1</v>
      </c>
      <c r="AE46" s="196" t="s">
        <v>2611</v>
      </c>
      <c r="AF46" s="197">
        <f>((AD46/AC46)-1)*100</f>
        <v>-66.666666666666671</v>
      </c>
      <c r="AG46" s="195"/>
      <c r="AH46" s="195"/>
      <c r="AI46" s="196" t="s">
        <v>8</v>
      </c>
      <c r="AJ46" s="197"/>
      <c r="AK46" s="195"/>
      <c r="AL46" s="195"/>
      <c r="AM46" s="196"/>
      <c r="AN46" s="197"/>
      <c r="AO46" s="195"/>
      <c r="AP46" s="195"/>
      <c r="AQ46" s="196"/>
      <c r="AR46" s="197"/>
      <c r="AS46" s="195">
        <v>10</v>
      </c>
      <c r="AT46" s="195">
        <v>13</v>
      </c>
      <c r="AU46" s="196" t="s">
        <v>3126</v>
      </c>
      <c r="AV46" s="197">
        <f t="shared" si="0"/>
        <v>30.000000000000004</v>
      </c>
      <c r="AW46" s="197" t="str">
        <f t="shared" si="1"/>
        <v>Variación de 0 a 30%</v>
      </c>
      <c r="AX46" s="198">
        <v>1</v>
      </c>
      <c r="AY46" s="198">
        <v>44</v>
      </c>
      <c r="AZ46" s="195"/>
      <c r="BA46" s="195"/>
      <c r="BB46" s="196"/>
      <c r="BC46" s="197"/>
      <c r="BD46" s="195"/>
      <c r="BE46" s="195"/>
      <c r="BF46" s="196"/>
      <c r="BG46" s="197"/>
      <c r="BH46" s="195"/>
      <c r="BI46" s="195"/>
      <c r="BJ46" s="196"/>
      <c r="BK46" s="197"/>
      <c r="BL46" s="195">
        <v>12</v>
      </c>
      <c r="BM46" s="195">
        <v>12</v>
      </c>
      <c r="BN46" s="195">
        <v>14</v>
      </c>
      <c r="BO46" s="195">
        <v>22</v>
      </c>
      <c r="BP46" s="195">
        <v>8</v>
      </c>
      <c r="BQ46" s="196" t="s">
        <v>3396</v>
      </c>
      <c r="BR46" s="197">
        <f t="shared" si="2"/>
        <v>16.666666666666675</v>
      </c>
      <c r="BS46" s="197">
        <f t="shared" si="2"/>
        <v>83.333333333333329</v>
      </c>
      <c r="BT46" s="192" t="s">
        <v>3606</v>
      </c>
      <c r="BU46" s="192" t="str">
        <f t="shared" si="3"/>
        <v>Variación del 50% al 100%</v>
      </c>
      <c r="BV46" s="193" t="str">
        <f t="shared" si="4"/>
        <v>Dos Años</v>
      </c>
      <c r="BW46" s="192" t="s">
        <v>799</v>
      </c>
      <c r="BX46" s="199">
        <v>1020505</v>
      </c>
      <c r="BY46" s="199">
        <v>0</v>
      </c>
      <c r="BZ46" s="199">
        <f t="shared" si="5"/>
        <v>1020505</v>
      </c>
      <c r="CA46" s="199">
        <v>960674</v>
      </c>
      <c r="CB46" s="200">
        <f t="shared" si="6"/>
        <v>59831</v>
      </c>
      <c r="CC46" s="192" t="s">
        <v>3932</v>
      </c>
      <c r="CD46" s="192" t="str">
        <f t="shared" si="7"/>
        <v>BIP &gt; SIGFE</v>
      </c>
      <c r="CE46" s="196" t="s">
        <v>678</v>
      </c>
      <c r="CF46" s="195">
        <v>1169</v>
      </c>
      <c r="CG46" s="195">
        <v>1169</v>
      </c>
      <c r="CH46" s="195">
        <f t="shared" si="8"/>
        <v>100</v>
      </c>
      <c r="CI46" s="196" t="s">
        <v>4196</v>
      </c>
      <c r="CJ46" s="196" t="s">
        <v>4197</v>
      </c>
      <c r="CK46" s="200" t="str">
        <f t="shared" si="31"/>
        <v>Real = Recomendada</v>
      </c>
      <c r="CL46" s="192" t="s">
        <v>197</v>
      </c>
      <c r="CM46" s="192" t="s">
        <v>739</v>
      </c>
      <c r="CN46" s="192" t="s">
        <v>4677</v>
      </c>
      <c r="CO46" s="192" t="s">
        <v>4678</v>
      </c>
      <c r="CP46" s="193" t="s">
        <v>208</v>
      </c>
      <c r="CQ46" s="192" t="s">
        <v>8</v>
      </c>
      <c r="CR46" s="192" t="s">
        <v>8</v>
      </c>
      <c r="CS46" s="192" t="s">
        <v>5210</v>
      </c>
      <c r="CT46" s="192" t="str">
        <f t="shared" si="32"/>
        <v>Sin Operar</v>
      </c>
      <c r="CU46" s="192" t="s">
        <v>5429</v>
      </c>
      <c r="CV46" s="192" t="s">
        <v>429</v>
      </c>
      <c r="CW46" s="192" t="s">
        <v>430</v>
      </c>
      <c r="CX46" s="192" t="s">
        <v>534</v>
      </c>
      <c r="CY46" s="192" t="s">
        <v>8</v>
      </c>
      <c r="CZ46" s="192" t="s">
        <v>248</v>
      </c>
      <c r="DA46" s="192" t="s">
        <v>249</v>
      </c>
      <c r="DB46" s="193" t="s">
        <v>5789</v>
      </c>
      <c r="DC46" s="193" t="s">
        <v>5789</v>
      </c>
      <c r="DD46" s="200">
        <v>0</v>
      </c>
      <c r="DE46" s="193" t="s">
        <v>1057</v>
      </c>
      <c r="DF46" s="200">
        <v>73</v>
      </c>
      <c r="DG46" s="193" t="s">
        <v>440</v>
      </c>
      <c r="DH46" s="200">
        <v>0</v>
      </c>
      <c r="DI46" s="193" t="s">
        <v>758</v>
      </c>
      <c r="DJ46" s="200">
        <v>587</v>
      </c>
      <c r="DK46" s="193" t="s">
        <v>758</v>
      </c>
      <c r="DL46" s="200">
        <f>+DK46-DE46</f>
        <v>587</v>
      </c>
      <c r="DM46" s="193" t="s">
        <v>799</v>
      </c>
      <c r="DN46" s="200">
        <v>144</v>
      </c>
      <c r="DO46" s="193" t="s">
        <v>842</v>
      </c>
      <c r="DP46" s="200">
        <v>102</v>
      </c>
      <c r="DQ46" s="200">
        <f t="shared" si="9"/>
        <v>906</v>
      </c>
      <c r="DR46" s="200">
        <f t="shared" si="10"/>
        <v>906</v>
      </c>
      <c r="DS46" s="193" t="s">
        <v>6059</v>
      </c>
      <c r="DT46" s="192" t="s">
        <v>6243</v>
      </c>
      <c r="DU46" s="193">
        <v>1</v>
      </c>
      <c r="DV46" s="193" t="s">
        <v>8</v>
      </c>
      <c r="DW46" s="193" t="s">
        <v>8</v>
      </c>
      <c r="DX46" s="193" t="s">
        <v>8</v>
      </c>
      <c r="DY46" s="193" t="s">
        <v>8</v>
      </c>
      <c r="DZ46" s="193" t="s">
        <v>8</v>
      </c>
      <c r="EA46" s="193" t="s">
        <v>8</v>
      </c>
      <c r="EB46" s="193" t="s">
        <v>207</v>
      </c>
      <c r="EC46" s="193" t="s">
        <v>6273</v>
      </c>
      <c r="ED46" s="193" t="s">
        <v>8</v>
      </c>
      <c r="EE46" s="199">
        <v>14219</v>
      </c>
      <c r="EF46" s="199">
        <v>51884</v>
      </c>
      <c r="EG46" s="199">
        <v>0</v>
      </c>
      <c r="EH46" s="199">
        <v>0</v>
      </c>
      <c r="EI46" s="199">
        <v>0</v>
      </c>
      <c r="EJ46" s="199">
        <v>837774</v>
      </c>
      <c r="EK46" s="199">
        <v>0</v>
      </c>
      <c r="EL46" s="199">
        <v>0</v>
      </c>
      <c r="EM46" s="199">
        <v>0</v>
      </c>
      <c r="EN46" s="199">
        <v>0</v>
      </c>
      <c r="EO46" s="199">
        <f t="shared" si="11"/>
        <v>903877</v>
      </c>
      <c r="EP46" s="199">
        <v>14219</v>
      </c>
      <c r="EQ46" s="199">
        <v>51884</v>
      </c>
      <c r="ER46" s="199">
        <v>0</v>
      </c>
      <c r="ES46" s="199">
        <v>0</v>
      </c>
      <c r="ET46" s="199">
        <v>0</v>
      </c>
      <c r="EU46" s="199">
        <v>837774</v>
      </c>
      <c r="EV46" s="199">
        <v>0</v>
      </c>
      <c r="EW46" s="199">
        <v>0</v>
      </c>
      <c r="EX46" s="199">
        <v>0</v>
      </c>
      <c r="EY46" s="199">
        <v>0</v>
      </c>
      <c r="EZ46" s="199">
        <f t="shared" si="12"/>
        <v>903877</v>
      </c>
      <c r="FA46" s="192" t="s">
        <v>6547</v>
      </c>
      <c r="FB46" s="199">
        <v>14467</v>
      </c>
      <c r="FC46" s="199">
        <v>59833</v>
      </c>
      <c r="FD46" s="199">
        <v>0</v>
      </c>
      <c r="FE46" s="199">
        <v>0</v>
      </c>
      <c r="FF46" s="199">
        <v>0</v>
      </c>
      <c r="FG46" s="199">
        <v>946206</v>
      </c>
      <c r="FH46" s="199">
        <v>0</v>
      </c>
      <c r="FI46" s="199">
        <v>0</v>
      </c>
      <c r="FJ46" s="199">
        <v>0</v>
      </c>
      <c r="FK46" s="199">
        <v>0</v>
      </c>
      <c r="FL46" s="199">
        <f t="shared" si="13"/>
        <v>1020506</v>
      </c>
      <c r="FM46" s="192" t="s">
        <v>6578</v>
      </c>
      <c r="FN46" s="199">
        <v>14467</v>
      </c>
      <c r="FO46" s="199">
        <v>59833</v>
      </c>
      <c r="FP46" s="199">
        <v>0</v>
      </c>
      <c r="FQ46" s="199">
        <v>0</v>
      </c>
      <c r="FR46" s="199">
        <v>0</v>
      </c>
      <c r="FS46" s="199">
        <v>946205</v>
      </c>
      <c r="FT46" s="199">
        <v>0</v>
      </c>
      <c r="FU46" s="199">
        <v>0</v>
      </c>
      <c r="FV46" s="199">
        <v>0</v>
      </c>
      <c r="FW46" s="199">
        <v>0</v>
      </c>
      <c r="FX46" s="199">
        <f t="shared" si="14"/>
        <v>1020505</v>
      </c>
      <c r="FY46" s="192" t="s">
        <v>6578</v>
      </c>
      <c r="FZ46" s="200">
        <f t="shared" si="15"/>
        <v>59831</v>
      </c>
      <c r="GA46" s="193" t="str">
        <f t="shared" si="33"/>
        <v>BIP &gt; SIGFE</v>
      </c>
      <c r="GB46" s="199">
        <v>14470</v>
      </c>
      <c r="GC46" s="199">
        <v>0</v>
      </c>
      <c r="GD46" s="199">
        <v>0</v>
      </c>
      <c r="GE46" s="199">
        <v>0</v>
      </c>
      <c r="GF46" s="199">
        <v>0</v>
      </c>
      <c r="GG46" s="199">
        <v>946204</v>
      </c>
      <c r="GH46" s="199">
        <v>0</v>
      </c>
      <c r="GI46" s="199">
        <v>0</v>
      </c>
      <c r="GJ46" s="199">
        <v>0</v>
      </c>
      <c r="GK46" s="199">
        <v>0</v>
      </c>
      <c r="GL46" s="199">
        <f t="shared" si="16"/>
        <v>960674</v>
      </c>
      <c r="GM46" s="199">
        <v>14847</v>
      </c>
      <c r="GN46" s="199">
        <v>0</v>
      </c>
      <c r="GO46" s="199">
        <v>0</v>
      </c>
      <c r="GP46" s="199">
        <v>0</v>
      </c>
      <c r="GQ46" s="199">
        <v>0</v>
      </c>
      <c r="GR46" s="199">
        <v>967635</v>
      </c>
      <c r="GS46" s="199">
        <v>0</v>
      </c>
      <c r="GT46" s="199">
        <v>0</v>
      </c>
      <c r="GU46" s="199">
        <v>0</v>
      </c>
      <c r="GV46" s="199">
        <v>0</v>
      </c>
      <c r="GW46" s="199">
        <f t="shared" si="17"/>
        <v>982482</v>
      </c>
      <c r="GX46" s="199" t="s">
        <v>7097</v>
      </c>
      <c r="GY46" s="199">
        <v>17239</v>
      </c>
      <c r="GZ46" s="199">
        <v>62905</v>
      </c>
      <c r="HA46" s="199">
        <v>0</v>
      </c>
      <c r="HB46" s="199">
        <v>0</v>
      </c>
      <c r="HC46" s="199">
        <v>0</v>
      </c>
      <c r="HD46" s="199">
        <v>1015727</v>
      </c>
      <c r="HE46" s="199">
        <v>0</v>
      </c>
      <c r="HF46" s="199">
        <v>0</v>
      </c>
      <c r="HG46" s="199">
        <v>0</v>
      </c>
      <c r="HH46" s="199">
        <v>0</v>
      </c>
      <c r="HI46" s="199">
        <f t="shared" si="18"/>
        <v>1095871</v>
      </c>
      <c r="HJ46" s="199">
        <v>0</v>
      </c>
      <c r="HK46" s="199">
        <v>14843</v>
      </c>
      <c r="HL46" s="199">
        <v>59833</v>
      </c>
      <c r="HM46" s="199">
        <v>0</v>
      </c>
      <c r="HN46" s="199">
        <v>0</v>
      </c>
      <c r="HO46" s="199">
        <v>0</v>
      </c>
      <c r="HP46" s="199">
        <v>999931</v>
      </c>
      <c r="HQ46" s="199">
        <v>0</v>
      </c>
      <c r="HR46" s="199">
        <v>0</v>
      </c>
      <c r="HS46" s="199">
        <v>0</v>
      </c>
      <c r="HT46" s="199">
        <v>0</v>
      </c>
      <c r="HU46" s="199">
        <f t="shared" si="19"/>
        <v>1074607</v>
      </c>
      <c r="HV46" s="199">
        <v>14841</v>
      </c>
      <c r="HW46" s="199">
        <v>59833</v>
      </c>
      <c r="HX46" s="199">
        <v>0</v>
      </c>
      <c r="HY46" s="199">
        <v>0</v>
      </c>
      <c r="HZ46" s="199">
        <v>0</v>
      </c>
      <c r="IA46" s="199">
        <v>949376</v>
      </c>
      <c r="IB46" s="199">
        <v>0</v>
      </c>
      <c r="IC46" s="199">
        <v>0</v>
      </c>
      <c r="ID46" s="199">
        <v>0</v>
      </c>
      <c r="IE46" s="199">
        <v>0</v>
      </c>
      <c r="IF46" s="199">
        <f t="shared" si="20"/>
        <v>1024050</v>
      </c>
      <c r="IG46" s="197">
        <f t="shared" si="21"/>
        <v>-1.9403743688810038</v>
      </c>
      <c r="IH46" s="197">
        <f t="shared" si="22"/>
        <v>-6.5537823338695844</v>
      </c>
      <c r="II46" s="197">
        <f t="shared" si="23"/>
        <v>-6.5323654879706812</v>
      </c>
      <c r="IJ46" s="197">
        <f t="shared" si="24"/>
        <v>-4.7046966937680512</v>
      </c>
      <c r="IK46" s="202"/>
      <c r="IL46" s="200">
        <f t="shared" si="25"/>
        <v>876.00513259195895</v>
      </c>
      <c r="IM46" s="200">
        <f t="shared" si="26"/>
        <v>812.1266039349872</v>
      </c>
      <c r="IN46" s="192" t="s">
        <v>7270</v>
      </c>
      <c r="IO46" s="192" t="str">
        <f t="shared" si="27"/>
        <v>Variación de 0 a +-10%</v>
      </c>
      <c r="IP46" s="192" t="str">
        <f t="shared" si="27"/>
        <v>Variación de 0 a +-10%</v>
      </c>
      <c r="IQ46" s="193" t="str">
        <f t="shared" si="28"/>
        <v>Mediano</v>
      </c>
      <c r="IR46" s="193" t="str">
        <f t="shared" si="29"/>
        <v>Mediano</v>
      </c>
      <c r="IS46" s="192" t="s">
        <v>7487</v>
      </c>
      <c r="IT46" s="192" t="s">
        <v>2014</v>
      </c>
      <c r="IU46" s="192" t="s">
        <v>534</v>
      </c>
      <c r="IV46" s="192" t="s">
        <v>8</v>
      </c>
      <c r="IW46" s="192" t="s">
        <v>248</v>
      </c>
      <c r="IX46" s="192" t="s">
        <v>249</v>
      </c>
      <c r="IY46" s="193" t="s">
        <v>207</v>
      </c>
      <c r="IZ46" s="199">
        <v>1095871</v>
      </c>
      <c r="JA46" s="199">
        <v>37925</v>
      </c>
      <c r="JB46" s="203">
        <f t="shared" si="52"/>
        <v>3.4607175479595678</v>
      </c>
      <c r="JC46" s="192" t="s">
        <v>7539</v>
      </c>
      <c r="JD46" s="192" t="str">
        <f t="shared" si="37"/>
        <v>Con Modificaciones &lt; 10%</v>
      </c>
      <c r="JE46" s="193" t="s">
        <v>208</v>
      </c>
      <c r="JF46" s="200"/>
      <c r="JG46" s="200"/>
      <c r="JH46" s="200"/>
      <c r="JI46" s="197"/>
      <c r="JJ46" s="192" t="s">
        <v>7692</v>
      </c>
      <c r="JK46" s="192" t="str">
        <f t="shared" si="30"/>
        <v>Sin Reevaluación</v>
      </c>
      <c r="JL46" s="196" t="s">
        <v>1287</v>
      </c>
      <c r="JM46" s="204">
        <v>124160</v>
      </c>
      <c r="JN46" s="204">
        <v>124160</v>
      </c>
      <c r="JO46" s="197">
        <f t="shared" si="35"/>
        <v>0</v>
      </c>
      <c r="JP46" s="205" t="str">
        <f t="shared" si="36"/>
        <v>Real = Recomendado</v>
      </c>
      <c r="JQ46" s="193" t="s">
        <v>8</v>
      </c>
      <c r="JR46" s="202"/>
      <c r="JS46" s="202"/>
      <c r="JT46" s="202"/>
      <c r="JU46" s="192" t="s">
        <v>7962</v>
      </c>
      <c r="JV46" s="206"/>
      <c r="JW46" s="192" t="s">
        <v>7963</v>
      </c>
      <c r="JX46" s="192" t="s">
        <v>443</v>
      </c>
      <c r="JY46" s="192" t="s">
        <v>925</v>
      </c>
      <c r="JZ46" s="192" t="s">
        <v>248</v>
      </c>
      <c r="KA46" s="192" t="s">
        <v>249</v>
      </c>
    </row>
    <row r="47" spans="1:287" ht="15" customHeight="1" x14ac:dyDescent="0.25">
      <c r="A47" s="192" t="s">
        <v>1456</v>
      </c>
      <c r="B47" s="192" t="s">
        <v>1457</v>
      </c>
      <c r="C47" s="193">
        <v>13</v>
      </c>
      <c r="D47" s="192" t="s">
        <v>510</v>
      </c>
      <c r="E47" s="192" t="s">
        <v>117</v>
      </c>
      <c r="F47" s="192" t="s">
        <v>1458</v>
      </c>
      <c r="G47" s="192" t="s">
        <v>512</v>
      </c>
      <c r="H47" s="192" t="s">
        <v>465</v>
      </c>
      <c r="I47" s="192" t="s">
        <v>126</v>
      </c>
      <c r="J47" s="192" t="s">
        <v>1938</v>
      </c>
      <c r="K47" s="192" t="s">
        <v>466</v>
      </c>
      <c r="L47" s="192" t="s">
        <v>114</v>
      </c>
      <c r="M47" s="192" t="s">
        <v>127</v>
      </c>
      <c r="N47" s="192" t="s">
        <v>523</v>
      </c>
      <c r="O47" s="192" t="s">
        <v>524</v>
      </c>
      <c r="P47" s="192" t="s">
        <v>103</v>
      </c>
      <c r="Q47" s="192" t="s">
        <v>136</v>
      </c>
      <c r="R47" s="192" t="s">
        <v>116</v>
      </c>
      <c r="S47" s="192" t="s">
        <v>2129</v>
      </c>
      <c r="T47" s="192" t="s">
        <v>2130</v>
      </c>
      <c r="U47" s="194">
        <v>4266</v>
      </c>
      <c r="V47" s="192" t="s">
        <v>534</v>
      </c>
      <c r="W47" s="192" t="s">
        <v>534</v>
      </c>
      <c r="X47" s="192" t="s">
        <v>534</v>
      </c>
      <c r="Y47" s="195">
        <v>10</v>
      </c>
      <c r="Z47" s="195">
        <v>31</v>
      </c>
      <c r="AA47" s="196" t="s">
        <v>2612</v>
      </c>
      <c r="AB47" s="197">
        <f t="shared" si="51"/>
        <v>210</v>
      </c>
      <c r="AC47" s="195"/>
      <c r="AD47" s="195"/>
      <c r="AE47" s="196"/>
      <c r="AF47" s="197"/>
      <c r="AG47" s="195"/>
      <c r="AH47" s="195"/>
      <c r="AI47" s="196" t="s">
        <v>8</v>
      </c>
      <c r="AJ47" s="197"/>
      <c r="AK47" s="195"/>
      <c r="AL47" s="195"/>
      <c r="AM47" s="196"/>
      <c r="AN47" s="197"/>
      <c r="AO47" s="195"/>
      <c r="AP47" s="195"/>
      <c r="AQ47" s="196"/>
      <c r="AR47" s="197"/>
      <c r="AS47" s="195">
        <v>10</v>
      </c>
      <c r="AT47" s="195">
        <v>31</v>
      </c>
      <c r="AU47" s="196" t="s">
        <v>3127</v>
      </c>
      <c r="AV47" s="197">
        <f t="shared" si="0"/>
        <v>210</v>
      </c>
      <c r="AW47" s="197" t="str">
        <f t="shared" si="1"/>
        <v>Variación &gt; al 100%</v>
      </c>
      <c r="AX47" s="198">
        <v>6</v>
      </c>
      <c r="AY47" s="198">
        <v>716</v>
      </c>
      <c r="AZ47" s="195"/>
      <c r="BA47" s="195"/>
      <c r="BB47" s="196"/>
      <c r="BC47" s="197"/>
      <c r="BD47" s="195"/>
      <c r="BE47" s="195"/>
      <c r="BF47" s="196"/>
      <c r="BG47" s="197"/>
      <c r="BH47" s="195"/>
      <c r="BI47" s="195"/>
      <c r="BJ47" s="196"/>
      <c r="BK47" s="197"/>
      <c r="BL47" s="195">
        <v>10</v>
      </c>
      <c r="BM47" s="195">
        <v>10</v>
      </c>
      <c r="BN47" s="195">
        <v>32</v>
      </c>
      <c r="BO47" s="195">
        <v>32</v>
      </c>
      <c r="BP47" s="195">
        <v>0</v>
      </c>
      <c r="BQ47" s="196" t="s">
        <v>3397</v>
      </c>
      <c r="BR47" s="197">
        <f t="shared" si="2"/>
        <v>220.00000000000003</v>
      </c>
      <c r="BS47" s="197">
        <f t="shared" si="2"/>
        <v>220.00000000000003</v>
      </c>
      <c r="BT47" s="192" t="s">
        <v>3607</v>
      </c>
      <c r="BU47" s="192" t="str">
        <f t="shared" si="3"/>
        <v>Variación &gt; al 100%</v>
      </c>
      <c r="BV47" s="193" t="str">
        <f t="shared" si="4"/>
        <v>Tres años</v>
      </c>
      <c r="BW47" s="192" t="s">
        <v>636</v>
      </c>
      <c r="BX47" s="199">
        <v>2665394</v>
      </c>
      <c r="BY47" s="199">
        <v>0</v>
      </c>
      <c r="BZ47" s="199">
        <f t="shared" si="5"/>
        <v>2665394</v>
      </c>
      <c r="CA47" s="199">
        <v>2549003</v>
      </c>
      <c r="CB47" s="200">
        <f t="shared" si="6"/>
        <v>116391</v>
      </c>
      <c r="CC47" s="192" t="s">
        <v>3933</v>
      </c>
      <c r="CD47" s="192" t="str">
        <f t="shared" si="7"/>
        <v>BIP &gt; SIGFE</v>
      </c>
      <c r="CE47" s="196" t="s">
        <v>685</v>
      </c>
      <c r="CF47" s="195">
        <v>948</v>
      </c>
      <c r="CG47" s="195">
        <v>948</v>
      </c>
      <c r="CH47" s="195">
        <f t="shared" si="8"/>
        <v>100</v>
      </c>
      <c r="CI47" s="196" t="s">
        <v>4198</v>
      </c>
      <c r="CJ47" s="196" t="s">
        <v>4199</v>
      </c>
      <c r="CK47" s="200" t="str">
        <f t="shared" si="31"/>
        <v>Real = Recomendada</v>
      </c>
      <c r="CL47" s="192" t="s">
        <v>4679</v>
      </c>
      <c r="CM47" s="192" t="s">
        <v>4680</v>
      </c>
      <c r="CN47" s="192" t="s">
        <v>4681</v>
      </c>
      <c r="CO47" s="192" t="s">
        <v>8</v>
      </c>
      <c r="CP47" s="193" t="s">
        <v>207</v>
      </c>
      <c r="CQ47" s="192" t="s">
        <v>4680</v>
      </c>
      <c r="CR47" s="192" t="s">
        <v>5211</v>
      </c>
      <c r="CS47" s="192" t="s">
        <v>8</v>
      </c>
      <c r="CT47" s="192" t="str">
        <f t="shared" si="32"/>
        <v>En Operación</v>
      </c>
      <c r="CU47" s="192" t="s">
        <v>5430</v>
      </c>
      <c r="CV47" s="192" t="s">
        <v>988</v>
      </c>
      <c r="CW47" s="192" t="s">
        <v>5609</v>
      </c>
      <c r="CX47" s="192" t="s">
        <v>225</v>
      </c>
      <c r="CY47" s="192" t="s">
        <v>982</v>
      </c>
      <c r="CZ47" s="192" t="s">
        <v>248</v>
      </c>
      <c r="DA47" s="192" t="s">
        <v>249</v>
      </c>
      <c r="DB47" s="193" t="s">
        <v>1043</v>
      </c>
      <c r="DC47" s="193" t="s">
        <v>1043</v>
      </c>
      <c r="DD47" s="200">
        <v>0</v>
      </c>
      <c r="DE47" s="193" t="s">
        <v>1230</v>
      </c>
      <c r="DF47" s="200">
        <v>223</v>
      </c>
      <c r="DG47" s="193" t="s">
        <v>440</v>
      </c>
      <c r="DH47" s="200">
        <v>0</v>
      </c>
      <c r="DI47" s="193" t="s">
        <v>5866</v>
      </c>
      <c r="DJ47" s="200">
        <v>95</v>
      </c>
      <c r="DK47" s="193" t="s">
        <v>5866</v>
      </c>
      <c r="DL47" s="200">
        <v>0</v>
      </c>
      <c r="DM47" s="193" t="s">
        <v>636</v>
      </c>
      <c r="DN47" s="200">
        <v>10</v>
      </c>
      <c r="DO47" s="193" t="s">
        <v>1235</v>
      </c>
      <c r="DP47" s="200">
        <v>32</v>
      </c>
      <c r="DQ47" s="200">
        <f t="shared" si="9"/>
        <v>360</v>
      </c>
      <c r="DR47" s="200">
        <f t="shared" si="10"/>
        <v>360</v>
      </c>
      <c r="DS47" s="193" t="s">
        <v>6060</v>
      </c>
      <c r="DT47" s="192" t="s">
        <v>6243</v>
      </c>
      <c r="DU47" s="193">
        <v>1</v>
      </c>
      <c r="DV47" s="193" t="s">
        <v>8</v>
      </c>
      <c r="DW47" s="193" t="s">
        <v>8</v>
      </c>
      <c r="DX47" s="193" t="s">
        <v>8</v>
      </c>
      <c r="DY47" s="193" t="s">
        <v>8</v>
      </c>
      <c r="DZ47" s="193" t="s">
        <v>8</v>
      </c>
      <c r="EA47" s="193" t="s">
        <v>8</v>
      </c>
      <c r="EB47" s="193" t="s">
        <v>207</v>
      </c>
      <c r="EC47" s="193" t="s">
        <v>6269</v>
      </c>
      <c r="ED47" s="193" t="s">
        <v>6311</v>
      </c>
      <c r="EE47" s="199">
        <v>333095</v>
      </c>
      <c r="EF47" s="199">
        <v>0</v>
      </c>
      <c r="EG47" s="199">
        <v>0</v>
      </c>
      <c r="EH47" s="199">
        <v>0</v>
      </c>
      <c r="EI47" s="199">
        <v>0</v>
      </c>
      <c r="EJ47" s="199">
        <v>2114881</v>
      </c>
      <c r="EK47" s="199">
        <v>0</v>
      </c>
      <c r="EL47" s="199">
        <v>0</v>
      </c>
      <c r="EM47" s="199">
        <v>0</v>
      </c>
      <c r="EN47" s="199">
        <v>0</v>
      </c>
      <c r="EO47" s="199">
        <f t="shared" si="11"/>
        <v>2447976</v>
      </c>
      <c r="EP47" s="199">
        <v>333095</v>
      </c>
      <c r="EQ47" s="199">
        <v>0</v>
      </c>
      <c r="ER47" s="199">
        <v>0</v>
      </c>
      <c r="ES47" s="199">
        <v>0</v>
      </c>
      <c r="ET47" s="199">
        <v>0</v>
      </c>
      <c r="EU47" s="199">
        <v>2114881</v>
      </c>
      <c r="EV47" s="199">
        <v>0</v>
      </c>
      <c r="EW47" s="199">
        <v>0</v>
      </c>
      <c r="EX47" s="199">
        <v>0</v>
      </c>
      <c r="EY47" s="199">
        <v>0</v>
      </c>
      <c r="EZ47" s="199">
        <f t="shared" si="12"/>
        <v>2447976</v>
      </c>
      <c r="FA47" s="192" t="s">
        <v>6548</v>
      </c>
      <c r="FB47" s="199">
        <v>346497</v>
      </c>
      <c r="FC47" s="199">
        <v>0</v>
      </c>
      <c r="FD47" s="199">
        <v>0</v>
      </c>
      <c r="FE47" s="199">
        <v>0</v>
      </c>
      <c r="FF47" s="199">
        <v>0</v>
      </c>
      <c r="FG47" s="199">
        <v>2389631</v>
      </c>
      <c r="FH47" s="199">
        <v>0</v>
      </c>
      <c r="FI47" s="199">
        <v>0</v>
      </c>
      <c r="FJ47" s="199">
        <v>0</v>
      </c>
      <c r="FK47" s="199">
        <v>0</v>
      </c>
      <c r="FL47" s="199">
        <f t="shared" si="13"/>
        <v>2736128</v>
      </c>
      <c r="FM47" s="192" t="s">
        <v>6718</v>
      </c>
      <c r="FN47" s="199">
        <v>346497</v>
      </c>
      <c r="FO47" s="199">
        <v>0</v>
      </c>
      <c r="FP47" s="199">
        <v>0</v>
      </c>
      <c r="FQ47" s="199">
        <v>0</v>
      </c>
      <c r="FR47" s="199">
        <v>0</v>
      </c>
      <c r="FS47" s="199">
        <v>2389631</v>
      </c>
      <c r="FT47" s="199">
        <v>0</v>
      </c>
      <c r="FU47" s="199">
        <v>0</v>
      </c>
      <c r="FV47" s="199">
        <v>0</v>
      </c>
      <c r="FW47" s="199">
        <v>0</v>
      </c>
      <c r="FX47" s="199">
        <f t="shared" si="14"/>
        <v>2736128</v>
      </c>
      <c r="FY47" s="192" t="s">
        <v>6915</v>
      </c>
      <c r="FZ47" s="200">
        <f t="shared" si="15"/>
        <v>187125</v>
      </c>
      <c r="GA47" s="193" t="str">
        <f t="shared" si="33"/>
        <v>BIP &gt; SIGFE</v>
      </c>
      <c r="GB47" s="199">
        <v>319399</v>
      </c>
      <c r="GC47" s="199">
        <v>0</v>
      </c>
      <c r="GD47" s="199">
        <v>0</v>
      </c>
      <c r="GE47" s="199">
        <v>0</v>
      </c>
      <c r="GF47" s="199">
        <v>0</v>
      </c>
      <c r="GG47" s="199">
        <v>2229604</v>
      </c>
      <c r="GH47" s="199">
        <v>0</v>
      </c>
      <c r="GI47" s="199">
        <v>0</v>
      </c>
      <c r="GJ47" s="199">
        <v>0</v>
      </c>
      <c r="GK47" s="199">
        <v>0</v>
      </c>
      <c r="GL47" s="199">
        <f t="shared" si="16"/>
        <v>2549003</v>
      </c>
      <c r="GM47" s="199">
        <v>335686</v>
      </c>
      <c r="GN47" s="199">
        <v>0</v>
      </c>
      <c r="GO47" s="199">
        <v>0</v>
      </c>
      <c r="GP47" s="199">
        <v>0</v>
      </c>
      <c r="GQ47" s="199">
        <v>0</v>
      </c>
      <c r="GR47" s="199">
        <v>2341951</v>
      </c>
      <c r="GS47" s="199">
        <v>0</v>
      </c>
      <c r="GT47" s="199">
        <v>0</v>
      </c>
      <c r="GU47" s="199">
        <v>0</v>
      </c>
      <c r="GV47" s="199">
        <v>0</v>
      </c>
      <c r="GW47" s="199">
        <f t="shared" si="17"/>
        <v>2677637</v>
      </c>
      <c r="GX47" s="199" t="s">
        <v>7098</v>
      </c>
      <c r="GY47" s="199">
        <v>392045</v>
      </c>
      <c r="GZ47" s="199">
        <v>0</v>
      </c>
      <c r="HA47" s="199">
        <v>0</v>
      </c>
      <c r="HB47" s="199">
        <v>0</v>
      </c>
      <c r="HC47" s="199">
        <v>0</v>
      </c>
      <c r="HD47" s="199">
        <v>2489163</v>
      </c>
      <c r="HE47" s="199">
        <v>0</v>
      </c>
      <c r="HF47" s="199">
        <v>0</v>
      </c>
      <c r="HG47" s="199">
        <v>0</v>
      </c>
      <c r="HH47" s="199">
        <v>0</v>
      </c>
      <c r="HI47" s="199">
        <f t="shared" si="18"/>
        <v>2881208</v>
      </c>
      <c r="HJ47" s="199">
        <v>2941086</v>
      </c>
      <c r="HK47" s="199">
        <v>373451</v>
      </c>
      <c r="HL47" s="199">
        <v>0</v>
      </c>
      <c r="HM47" s="199">
        <v>0</v>
      </c>
      <c r="HN47" s="199">
        <v>0</v>
      </c>
      <c r="HO47" s="199">
        <v>0</v>
      </c>
      <c r="HP47" s="199">
        <v>2559253</v>
      </c>
      <c r="HQ47" s="199">
        <v>0</v>
      </c>
      <c r="HR47" s="199">
        <v>0</v>
      </c>
      <c r="HS47" s="199">
        <v>0</v>
      </c>
      <c r="HT47" s="199">
        <v>0</v>
      </c>
      <c r="HU47" s="199">
        <f t="shared" si="19"/>
        <v>2932704</v>
      </c>
      <c r="HV47" s="199">
        <v>360945</v>
      </c>
      <c r="HW47" s="199">
        <v>0</v>
      </c>
      <c r="HX47" s="199">
        <v>0</v>
      </c>
      <c r="HY47" s="199">
        <v>0</v>
      </c>
      <c r="HZ47" s="199">
        <v>0</v>
      </c>
      <c r="IA47" s="199">
        <v>2501977</v>
      </c>
      <c r="IB47" s="199">
        <v>0</v>
      </c>
      <c r="IC47" s="199">
        <v>0</v>
      </c>
      <c r="ID47" s="199">
        <v>0</v>
      </c>
      <c r="IE47" s="199">
        <v>0</v>
      </c>
      <c r="IF47" s="199">
        <f t="shared" si="20"/>
        <v>2862922</v>
      </c>
      <c r="IG47" s="197">
        <f t="shared" si="21"/>
        <v>1.7873058800336628</v>
      </c>
      <c r="IH47" s="197">
        <f t="shared" si="22"/>
        <v>-0.63466434912022862</v>
      </c>
      <c r="II47" s="197">
        <f t="shared" si="23"/>
        <v>0.5147915182734053</v>
      </c>
      <c r="IJ47" s="197">
        <f t="shared" si="24"/>
        <v>-2.379442316715219</v>
      </c>
      <c r="IK47" s="202">
        <f>((IF47/HJ47)-1)*100</f>
        <v>-2.6576577495523779</v>
      </c>
      <c r="IL47" s="200">
        <f t="shared" si="25"/>
        <v>3019.9599156118143</v>
      </c>
      <c r="IM47" s="200">
        <f t="shared" si="26"/>
        <v>2639.2162447257383</v>
      </c>
      <c r="IN47" s="192" t="s">
        <v>7271</v>
      </c>
      <c r="IO47" s="192" t="str">
        <f t="shared" si="27"/>
        <v>Variación de 0 a +-10%</v>
      </c>
      <c r="IP47" s="192" t="str">
        <f t="shared" si="27"/>
        <v>Variación de 0 a +-10%</v>
      </c>
      <c r="IQ47" s="193" t="str">
        <f t="shared" si="28"/>
        <v>Grande</v>
      </c>
      <c r="IR47" s="193" t="str">
        <f t="shared" si="29"/>
        <v>Grande</v>
      </c>
      <c r="IS47" s="192" t="s">
        <v>988</v>
      </c>
      <c r="IT47" s="192" t="s">
        <v>5609</v>
      </c>
      <c r="IU47" s="192" t="s">
        <v>225</v>
      </c>
      <c r="IV47" s="192" t="s">
        <v>982</v>
      </c>
      <c r="IW47" s="192" t="s">
        <v>248</v>
      </c>
      <c r="IX47" s="192" t="s">
        <v>249</v>
      </c>
      <c r="IY47" s="193" t="s">
        <v>207</v>
      </c>
      <c r="IZ47" s="199">
        <v>2881208</v>
      </c>
      <c r="JA47" s="199">
        <v>371397</v>
      </c>
      <c r="JB47" s="203">
        <f t="shared" si="52"/>
        <v>12.890322392552012</v>
      </c>
      <c r="JC47" s="192" t="s">
        <v>7540</v>
      </c>
      <c r="JD47" s="192" t="str">
        <f t="shared" si="37"/>
        <v>Con Modificaciones &lt; 10%</v>
      </c>
      <c r="JE47" s="193" t="s">
        <v>207</v>
      </c>
      <c r="JF47" s="200">
        <v>1</v>
      </c>
      <c r="JG47" s="200">
        <v>2881208</v>
      </c>
      <c r="JH47" s="200">
        <v>2941086</v>
      </c>
      <c r="JI47" s="197">
        <f>((JH47/JG47)-1)*100</f>
        <v>2.0782255220726853</v>
      </c>
      <c r="JJ47" s="192" t="s">
        <v>7693</v>
      </c>
      <c r="JK47" s="192" t="str">
        <f t="shared" si="30"/>
        <v>Con Reevaluación</v>
      </c>
      <c r="JL47" s="196" t="s">
        <v>1286</v>
      </c>
      <c r="JM47" s="204">
        <v>2435150</v>
      </c>
      <c r="JN47" s="204">
        <v>2386271</v>
      </c>
      <c r="JO47" s="197">
        <f t="shared" si="35"/>
        <v>-2.0072274808533352</v>
      </c>
      <c r="JP47" s="205" t="str">
        <f t="shared" si="36"/>
        <v>Real &lt; Recomendado</v>
      </c>
      <c r="JQ47" s="193" t="s">
        <v>1287</v>
      </c>
      <c r="JR47" s="202">
        <v>212307</v>
      </c>
      <c r="JS47" s="202">
        <v>208046</v>
      </c>
      <c r="JT47" s="202">
        <f t="shared" si="38"/>
        <v>-2.0069992981861184</v>
      </c>
      <c r="JU47" s="192" t="s">
        <v>7964</v>
      </c>
      <c r="JV47" s="192" t="str">
        <f>IF(JT47="","Sin Datos",IF(JT47=0,"Real = Recomendado",IF(JT47&gt;0,"Real &gt; Recomendado",IF(JT47&lt;0,"Real &lt; Recomendado","error"))))</f>
        <v>Real &lt; Recomendado</v>
      </c>
      <c r="JW47" s="192" t="s">
        <v>7965</v>
      </c>
      <c r="JX47" s="192" t="s">
        <v>225</v>
      </c>
      <c r="JY47" s="192" t="s">
        <v>982</v>
      </c>
      <c r="JZ47" s="192" t="s">
        <v>248</v>
      </c>
      <c r="KA47" s="192" t="s">
        <v>249</v>
      </c>
    </row>
    <row r="48" spans="1:287" ht="15" customHeight="1" x14ac:dyDescent="0.25">
      <c r="A48" s="192" t="s">
        <v>1459</v>
      </c>
      <c r="B48" s="192" t="s">
        <v>1460</v>
      </c>
      <c r="C48" s="193">
        <v>4</v>
      </c>
      <c r="D48" s="192" t="s">
        <v>449</v>
      </c>
      <c r="E48" s="192" t="s">
        <v>132</v>
      </c>
      <c r="F48" s="192" t="s">
        <v>477</v>
      </c>
      <c r="G48" s="192" t="s">
        <v>475</v>
      </c>
      <c r="H48" s="192" t="s">
        <v>154</v>
      </c>
      <c r="I48" s="192" t="s">
        <v>155</v>
      </c>
      <c r="J48" s="192" t="s">
        <v>1968</v>
      </c>
      <c r="K48" s="192" t="s">
        <v>468</v>
      </c>
      <c r="L48" s="192" t="s">
        <v>102</v>
      </c>
      <c r="M48" s="192" t="s">
        <v>2010</v>
      </c>
      <c r="N48" s="192" t="s">
        <v>525</v>
      </c>
      <c r="O48" s="192" t="s">
        <v>525</v>
      </c>
      <c r="P48" s="192" t="s">
        <v>103</v>
      </c>
      <c r="Q48" s="192" t="s">
        <v>104</v>
      </c>
      <c r="R48" s="192" t="s">
        <v>105</v>
      </c>
      <c r="S48" s="192" t="s">
        <v>8</v>
      </c>
      <c r="T48" s="192" t="s">
        <v>2131</v>
      </c>
      <c r="U48" s="194">
        <v>2500</v>
      </c>
      <c r="V48" s="192" t="s">
        <v>534</v>
      </c>
      <c r="W48" s="192" t="s">
        <v>534</v>
      </c>
      <c r="X48" s="192" t="s">
        <v>534</v>
      </c>
      <c r="Y48" s="195">
        <v>18</v>
      </c>
      <c r="Z48" s="195">
        <v>18</v>
      </c>
      <c r="AA48" s="196" t="s">
        <v>1242</v>
      </c>
      <c r="AB48" s="197">
        <f t="shared" si="51"/>
        <v>0</v>
      </c>
      <c r="AC48" s="195">
        <v>3</v>
      </c>
      <c r="AD48" s="195">
        <v>7</v>
      </c>
      <c r="AE48" s="196" t="s">
        <v>2613</v>
      </c>
      <c r="AF48" s="197">
        <f>((AD48/AC48)-1)*100</f>
        <v>133.33333333333334</v>
      </c>
      <c r="AG48" s="195">
        <v>3</v>
      </c>
      <c r="AH48" s="195">
        <v>15</v>
      </c>
      <c r="AI48" s="196" t="s">
        <v>2613</v>
      </c>
      <c r="AJ48" s="197">
        <f>((AH48/AG48)-1)*100</f>
        <v>400</v>
      </c>
      <c r="AK48" s="195"/>
      <c r="AL48" s="195"/>
      <c r="AM48" s="196"/>
      <c r="AN48" s="197"/>
      <c r="AO48" s="195">
        <v>2</v>
      </c>
      <c r="AP48" s="195">
        <v>1</v>
      </c>
      <c r="AQ48" s="196" t="s">
        <v>1242</v>
      </c>
      <c r="AR48" s="197">
        <f>((AP48/AO48)-1)*100</f>
        <v>-50</v>
      </c>
      <c r="AS48" s="195">
        <v>18</v>
      </c>
      <c r="AT48" s="195">
        <v>70</v>
      </c>
      <c r="AU48" s="196" t="s">
        <v>3128</v>
      </c>
      <c r="AV48" s="197">
        <f t="shared" si="0"/>
        <v>288.88888888888886</v>
      </c>
      <c r="AW48" s="197" t="str">
        <f t="shared" si="1"/>
        <v>Variación &gt; al 100%</v>
      </c>
      <c r="AX48" s="198">
        <v>13</v>
      </c>
      <c r="AY48" s="198" t="s">
        <v>550</v>
      </c>
      <c r="AZ48" s="195"/>
      <c r="BA48" s="195"/>
      <c r="BB48" s="196"/>
      <c r="BC48" s="197"/>
      <c r="BD48" s="195"/>
      <c r="BE48" s="195"/>
      <c r="BF48" s="196"/>
      <c r="BG48" s="197"/>
      <c r="BH48" s="195"/>
      <c r="BI48" s="195"/>
      <c r="BJ48" s="196"/>
      <c r="BK48" s="197"/>
      <c r="BL48" s="195">
        <v>20</v>
      </c>
      <c r="BM48" s="195">
        <v>20</v>
      </c>
      <c r="BN48" s="195">
        <v>78</v>
      </c>
      <c r="BO48" s="195">
        <v>79</v>
      </c>
      <c r="BP48" s="195">
        <v>1</v>
      </c>
      <c r="BQ48" s="196" t="s">
        <v>3398</v>
      </c>
      <c r="BR48" s="197">
        <f t="shared" si="2"/>
        <v>290</v>
      </c>
      <c r="BS48" s="197">
        <f t="shared" si="2"/>
        <v>295</v>
      </c>
      <c r="BT48" s="192" t="s">
        <v>3608</v>
      </c>
      <c r="BU48" s="192" t="str">
        <f t="shared" si="3"/>
        <v>Variación &gt; al 100%</v>
      </c>
      <c r="BV48" s="193" t="str">
        <f t="shared" si="4"/>
        <v>Mayor a 3 años</v>
      </c>
      <c r="BW48" s="192" t="s">
        <v>3831</v>
      </c>
      <c r="BX48" s="199">
        <v>1920107</v>
      </c>
      <c r="BY48" s="199">
        <v>2500</v>
      </c>
      <c r="BZ48" s="199">
        <f t="shared" si="5"/>
        <v>1922607</v>
      </c>
      <c r="CA48" s="199">
        <v>1922675</v>
      </c>
      <c r="CB48" s="200">
        <f t="shared" si="6"/>
        <v>-68</v>
      </c>
      <c r="CC48" s="192" t="s">
        <v>3934</v>
      </c>
      <c r="CD48" s="192" t="str">
        <f t="shared" si="7"/>
        <v>BIP = SIGFE</v>
      </c>
      <c r="CE48" s="196" t="s">
        <v>678</v>
      </c>
      <c r="CF48" s="195">
        <v>1600</v>
      </c>
      <c r="CG48" s="195">
        <v>1600</v>
      </c>
      <c r="CH48" s="195">
        <f t="shared" si="8"/>
        <v>100</v>
      </c>
      <c r="CI48" s="196" t="s">
        <v>4200</v>
      </c>
      <c r="CJ48" s="196" t="s">
        <v>4201</v>
      </c>
      <c r="CK48" s="200" t="str">
        <f t="shared" si="31"/>
        <v>Real = Recomendada</v>
      </c>
      <c r="CL48" s="192" t="s">
        <v>4682</v>
      </c>
      <c r="CM48" s="192" t="s">
        <v>1147</v>
      </c>
      <c r="CN48" s="192" t="s">
        <v>4683</v>
      </c>
      <c r="CO48" s="192" t="s">
        <v>4684</v>
      </c>
      <c r="CP48" s="193" t="s">
        <v>207</v>
      </c>
      <c r="CQ48" s="192" t="s">
        <v>5212</v>
      </c>
      <c r="CR48" s="192" t="s">
        <v>5213</v>
      </c>
      <c r="CS48" s="192" t="s">
        <v>8</v>
      </c>
      <c r="CT48" s="192" t="str">
        <f t="shared" si="32"/>
        <v>En Operación</v>
      </c>
      <c r="CU48" s="192" t="s">
        <v>8</v>
      </c>
      <c r="CV48" s="192" t="s">
        <v>5610</v>
      </c>
      <c r="CW48" s="192" t="s">
        <v>934</v>
      </c>
      <c r="CX48" s="192" t="s">
        <v>534</v>
      </c>
      <c r="CY48" s="192" t="s">
        <v>8</v>
      </c>
      <c r="CZ48" s="192" t="s">
        <v>248</v>
      </c>
      <c r="DA48" s="192" t="s">
        <v>249</v>
      </c>
      <c r="DB48" s="193" t="s">
        <v>5790</v>
      </c>
      <c r="DC48" s="193" t="s">
        <v>5790</v>
      </c>
      <c r="DD48" s="200">
        <v>0</v>
      </c>
      <c r="DE48" s="193" t="s">
        <v>5884</v>
      </c>
      <c r="DF48" s="200">
        <v>127</v>
      </c>
      <c r="DG48" s="193" t="s">
        <v>5934</v>
      </c>
      <c r="DH48" s="200">
        <v>153</v>
      </c>
      <c r="DI48" s="193" t="s">
        <v>3831</v>
      </c>
      <c r="DJ48" s="200">
        <v>19</v>
      </c>
      <c r="DK48" s="193" t="s">
        <v>3831</v>
      </c>
      <c r="DL48" s="200">
        <f>+DK48-DG48</f>
        <v>19</v>
      </c>
      <c r="DM48" s="193" t="s">
        <v>3831</v>
      </c>
      <c r="DN48" s="200">
        <v>0</v>
      </c>
      <c r="DO48" s="193" t="s">
        <v>1161</v>
      </c>
      <c r="DP48" s="200">
        <v>64</v>
      </c>
      <c r="DQ48" s="200">
        <f t="shared" si="9"/>
        <v>363</v>
      </c>
      <c r="DR48" s="200">
        <f t="shared" si="10"/>
        <v>363</v>
      </c>
      <c r="DS48" s="193" t="s">
        <v>6061</v>
      </c>
      <c r="DT48" s="192" t="s">
        <v>6243</v>
      </c>
      <c r="DU48" s="193">
        <v>1</v>
      </c>
      <c r="DV48" s="193" t="s">
        <v>8</v>
      </c>
      <c r="DW48" s="193" t="s">
        <v>8</v>
      </c>
      <c r="DX48" s="193" t="s">
        <v>8</v>
      </c>
      <c r="DY48" s="193" t="s">
        <v>8</v>
      </c>
      <c r="DZ48" s="193" t="s">
        <v>207</v>
      </c>
      <c r="EA48" s="193" t="s">
        <v>6273</v>
      </c>
      <c r="EB48" s="193" t="s">
        <v>207</v>
      </c>
      <c r="EC48" s="193" t="s">
        <v>6273</v>
      </c>
      <c r="ED48" s="193" t="s">
        <v>8</v>
      </c>
      <c r="EE48" s="199">
        <v>21600</v>
      </c>
      <c r="EF48" s="199">
        <v>3950</v>
      </c>
      <c r="EG48" s="199">
        <v>11213</v>
      </c>
      <c r="EH48" s="199">
        <v>0</v>
      </c>
      <c r="EI48" s="199">
        <v>2500</v>
      </c>
      <c r="EJ48" s="199">
        <v>1811108</v>
      </c>
      <c r="EK48" s="199">
        <v>0</v>
      </c>
      <c r="EL48" s="199">
        <v>0</v>
      </c>
      <c r="EM48" s="199">
        <v>0</v>
      </c>
      <c r="EN48" s="199">
        <v>0</v>
      </c>
      <c r="EO48" s="199">
        <f t="shared" si="11"/>
        <v>1850371</v>
      </c>
      <c r="EP48" s="199">
        <v>21600</v>
      </c>
      <c r="EQ48" s="199">
        <v>3950</v>
      </c>
      <c r="ER48" s="199">
        <v>11213</v>
      </c>
      <c r="ES48" s="199">
        <v>0</v>
      </c>
      <c r="ET48" s="199">
        <v>2500</v>
      </c>
      <c r="EU48" s="199">
        <v>1811108</v>
      </c>
      <c r="EV48" s="199">
        <v>0</v>
      </c>
      <c r="EW48" s="199">
        <v>0</v>
      </c>
      <c r="EX48" s="199">
        <v>0</v>
      </c>
      <c r="EY48" s="199">
        <v>0</v>
      </c>
      <c r="EZ48" s="199">
        <f t="shared" si="12"/>
        <v>1850371</v>
      </c>
      <c r="FA48" s="192" t="s">
        <v>6549</v>
      </c>
      <c r="FB48" s="199">
        <v>6000</v>
      </c>
      <c r="FC48" s="199">
        <v>3742</v>
      </c>
      <c r="FD48" s="199">
        <v>6691</v>
      </c>
      <c r="FE48" s="199">
        <v>0</v>
      </c>
      <c r="FF48" s="199">
        <v>2500</v>
      </c>
      <c r="FG48" s="199">
        <v>1903744</v>
      </c>
      <c r="FH48" s="199">
        <v>0</v>
      </c>
      <c r="FI48" s="199">
        <v>0</v>
      </c>
      <c r="FJ48" s="199">
        <v>0</v>
      </c>
      <c r="FK48" s="199">
        <v>0</v>
      </c>
      <c r="FL48" s="199">
        <f t="shared" si="13"/>
        <v>1922677</v>
      </c>
      <c r="FM48" s="192" t="s">
        <v>6719</v>
      </c>
      <c r="FN48" s="199">
        <v>6000</v>
      </c>
      <c r="FO48" s="199">
        <v>3742</v>
      </c>
      <c r="FP48" s="199">
        <v>6691</v>
      </c>
      <c r="FQ48" s="199">
        <v>0</v>
      </c>
      <c r="FR48" s="199">
        <v>2500</v>
      </c>
      <c r="FS48" s="199">
        <v>1903744</v>
      </c>
      <c r="FT48" s="199">
        <v>0</v>
      </c>
      <c r="FU48" s="199">
        <v>0</v>
      </c>
      <c r="FV48" s="199">
        <v>0</v>
      </c>
      <c r="FW48" s="199">
        <v>0</v>
      </c>
      <c r="FX48" s="199">
        <f t="shared" si="14"/>
        <v>1922677</v>
      </c>
      <c r="FY48" s="192" t="s">
        <v>6916</v>
      </c>
      <c r="FZ48" s="200">
        <f t="shared" si="15"/>
        <v>2</v>
      </c>
      <c r="GA48" s="193" t="str">
        <f t="shared" si="33"/>
        <v>BIP = SIGFE</v>
      </c>
      <c r="GB48" s="199">
        <v>6000</v>
      </c>
      <c r="GC48" s="199">
        <v>3742</v>
      </c>
      <c r="GD48" s="199">
        <v>6691</v>
      </c>
      <c r="GE48" s="199">
        <v>0</v>
      </c>
      <c r="GF48" s="199">
        <v>2500</v>
      </c>
      <c r="GG48" s="199">
        <v>1903742</v>
      </c>
      <c r="GH48" s="199">
        <v>0</v>
      </c>
      <c r="GI48" s="199">
        <v>0</v>
      </c>
      <c r="GJ48" s="199">
        <v>0</v>
      </c>
      <c r="GK48" s="199">
        <v>0</v>
      </c>
      <c r="GL48" s="199">
        <f t="shared" si="16"/>
        <v>1922675</v>
      </c>
      <c r="GM48" s="199">
        <v>7383</v>
      </c>
      <c r="GN48" s="199">
        <v>4119</v>
      </c>
      <c r="GO48" s="199">
        <v>7071</v>
      </c>
      <c r="GP48" s="199">
        <v>0</v>
      </c>
      <c r="GQ48" s="199">
        <v>3213</v>
      </c>
      <c r="GR48" s="199">
        <v>2309298</v>
      </c>
      <c r="GS48" s="199">
        <v>0</v>
      </c>
      <c r="GT48" s="199">
        <v>0</v>
      </c>
      <c r="GU48" s="199">
        <v>0</v>
      </c>
      <c r="GV48" s="199">
        <v>0</v>
      </c>
      <c r="GW48" s="199">
        <f t="shared" si="17"/>
        <v>2331084</v>
      </c>
      <c r="GX48" s="199" t="s">
        <v>7099</v>
      </c>
      <c r="GY48" s="199">
        <v>28443</v>
      </c>
      <c r="GZ48" s="199">
        <v>5201</v>
      </c>
      <c r="HA48" s="199">
        <v>14765</v>
      </c>
      <c r="HB48" s="199">
        <v>0</v>
      </c>
      <c r="HC48" s="199">
        <v>3292</v>
      </c>
      <c r="HD48" s="199">
        <v>2384867</v>
      </c>
      <c r="HE48" s="199">
        <v>0</v>
      </c>
      <c r="HF48" s="199">
        <v>0</v>
      </c>
      <c r="HG48" s="199">
        <v>0</v>
      </c>
      <c r="HH48" s="199">
        <v>0</v>
      </c>
      <c r="HI48" s="199">
        <f t="shared" si="18"/>
        <v>2436568</v>
      </c>
      <c r="HJ48" s="199">
        <v>0</v>
      </c>
      <c r="HK48" s="199">
        <v>7384</v>
      </c>
      <c r="HL48" s="199">
        <v>4119</v>
      </c>
      <c r="HM48" s="199">
        <v>7071</v>
      </c>
      <c r="HN48" s="199">
        <v>0</v>
      </c>
      <c r="HO48" s="199">
        <v>3213</v>
      </c>
      <c r="HP48" s="199">
        <v>2372214</v>
      </c>
      <c r="HQ48" s="199">
        <v>0</v>
      </c>
      <c r="HR48" s="199">
        <v>0</v>
      </c>
      <c r="HS48" s="199">
        <v>0</v>
      </c>
      <c r="HT48" s="199">
        <v>0</v>
      </c>
      <c r="HU48" s="199">
        <f t="shared" si="19"/>
        <v>2394001</v>
      </c>
      <c r="HV48" s="199">
        <v>7384</v>
      </c>
      <c r="HW48" s="199">
        <v>4119</v>
      </c>
      <c r="HX48" s="199">
        <v>7071</v>
      </c>
      <c r="HY48" s="199">
        <v>0</v>
      </c>
      <c r="HZ48" s="199">
        <v>3213</v>
      </c>
      <c r="IA48" s="199">
        <v>2309302</v>
      </c>
      <c r="IB48" s="199">
        <v>0</v>
      </c>
      <c r="IC48" s="199">
        <v>0</v>
      </c>
      <c r="ID48" s="199">
        <v>0</v>
      </c>
      <c r="IE48" s="199">
        <v>0</v>
      </c>
      <c r="IF48" s="199">
        <f t="shared" si="20"/>
        <v>2331089</v>
      </c>
      <c r="IG48" s="197">
        <f t="shared" si="21"/>
        <v>-1.7470064451310163</v>
      </c>
      <c r="IH48" s="197">
        <f t="shared" si="22"/>
        <v>-4.3289988212928954</v>
      </c>
      <c r="II48" s="197">
        <f t="shared" si="23"/>
        <v>-3.1685205086908419</v>
      </c>
      <c r="IJ48" s="197">
        <f t="shared" si="24"/>
        <v>-2.627901993357562</v>
      </c>
      <c r="IK48" s="202"/>
      <c r="IL48" s="200">
        <f t="shared" si="25"/>
        <v>1456.930625</v>
      </c>
      <c r="IM48" s="200">
        <f t="shared" si="26"/>
        <v>1443.31375</v>
      </c>
      <c r="IN48" s="192" t="s">
        <v>7272</v>
      </c>
      <c r="IO48" s="192" t="str">
        <f t="shared" si="27"/>
        <v>Variación de 0 a +-10%</v>
      </c>
      <c r="IP48" s="192" t="str">
        <f t="shared" si="27"/>
        <v>Variación de 0 a +-10%</v>
      </c>
      <c r="IQ48" s="193" t="str">
        <f t="shared" si="28"/>
        <v>Grande</v>
      </c>
      <c r="IR48" s="193" t="str">
        <f t="shared" si="29"/>
        <v>Grande</v>
      </c>
      <c r="IS48" s="192" t="s">
        <v>1252</v>
      </c>
      <c r="IT48" s="192" t="s">
        <v>2010</v>
      </c>
      <c r="IU48" s="192" t="s">
        <v>534</v>
      </c>
      <c r="IV48" s="192" t="s">
        <v>8</v>
      </c>
      <c r="IW48" s="192" t="s">
        <v>248</v>
      </c>
      <c r="IX48" s="192" t="s">
        <v>249</v>
      </c>
      <c r="IY48" s="193" t="s">
        <v>208</v>
      </c>
      <c r="IZ48" s="199"/>
      <c r="JA48" s="199"/>
      <c r="JB48" s="203"/>
      <c r="JC48" s="192" t="s">
        <v>534</v>
      </c>
      <c r="JD48" s="192" t="str">
        <f t="shared" si="37"/>
        <v>Sin Modificaciones</v>
      </c>
      <c r="JE48" s="193" t="s">
        <v>208</v>
      </c>
      <c r="JF48" s="200"/>
      <c r="JG48" s="200"/>
      <c r="JH48" s="200"/>
      <c r="JI48" s="197"/>
      <c r="JJ48" s="192" t="s">
        <v>7694</v>
      </c>
      <c r="JK48" s="192" t="str">
        <f t="shared" si="30"/>
        <v>Sin Reevaluación</v>
      </c>
      <c r="JL48" s="196" t="s">
        <v>1291</v>
      </c>
      <c r="JM48" s="204">
        <v>4584</v>
      </c>
      <c r="JN48" s="204">
        <v>5640</v>
      </c>
      <c r="JO48" s="197">
        <f t="shared" si="35"/>
        <v>23.03664921465969</v>
      </c>
      <c r="JP48" s="205" t="str">
        <f t="shared" si="36"/>
        <v>Real &gt; Recomendado</v>
      </c>
      <c r="JQ48" s="193" t="s">
        <v>8</v>
      </c>
      <c r="JR48" s="202"/>
      <c r="JS48" s="202"/>
      <c r="JT48" s="202"/>
      <c r="JU48" s="192" t="s">
        <v>7966</v>
      </c>
      <c r="JV48" s="206"/>
      <c r="JW48" s="192" t="s">
        <v>7967</v>
      </c>
      <c r="JX48" s="192" t="s">
        <v>1303</v>
      </c>
      <c r="JY48" s="192" t="s">
        <v>929</v>
      </c>
      <c r="JZ48" s="192" t="s">
        <v>248</v>
      </c>
      <c r="KA48" s="192" t="s">
        <v>249</v>
      </c>
    </row>
    <row r="49" spans="1:287" ht="15" customHeight="1" x14ac:dyDescent="0.25">
      <c r="A49" s="192" t="s">
        <v>1461</v>
      </c>
      <c r="B49" s="192" t="s">
        <v>1462</v>
      </c>
      <c r="C49" s="193">
        <v>14</v>
      </c>
      <c r="D49" s="192" t="s">
        <v>455</v>
      </c>
      <c r="E49" s="192" t="s">
        <v>134</v>
      </c>
      <c r="F49" s="192" t="s">
        <v>1356</v>
      </c>
      <c r="G49" s="192" t="s">
        <v>517</v>
      </c>
      <c r="H49" s="192" t="s">
        <v>154</v>
      </c>
      <c r="I49" s="192" t="s">
        <v>155</v>
      </c>
      <c r="J49" s="192" t="s">
        <v>1950</v>
      </c>
      <c r="K49" s="192" t="s">
        <v>468</v>
      </c>
      <c r="L49" s="192" t="s">
        <v>102</v>
      </c>
      <c r="M49" s="192" t="s">
        <v>2005</v>
      </c>
      <c r="N49" s="192" t="s">
        <v>525</v>
      </c>
      <c r="O49" s="192" t="s">
        <v>525</v>
      </c>
      <c r="P49" s="192" t="s">
        <v>103</v>
      </c>
      <c r="Q49" s="192" t="s">
        <v>120</v>
      </c>
      <c r="R49" s="192" t="s">
        <v>116</v>
      </c>
      <c r="S49" s="192" t="s">
        <v>2132</v>
      </c>
      <c r="T49" s="192" t="s">
        <v>2133</v>
      </c>
      <c r="U49" s="194">
        <v>19237</v>
      </c>
      <c r="V49" s="192" t="s">
        <v>2134</v>
      </c>
      <c r="W49" s="192" t="s">
        <v>534</v>
      </c>
      <c r="X49" s="192" t="s">
        <v>534</v>
      </c>
      <c r="Y49" s="195">
        <v>5</v>
      </c>
      <c r="Z49" s="195">
        <v>5</v>
      </c>
      <c r="AA49" s="196" t="s">
        <v>196</v>
      </c>
      <c r="AB49" s="197">
        <f t="shared" si="51"/>
        <v>0</v>
      </c>
      <c r="AC49" s="195">
        <v>1</v>
      </c>
      <c r="AD49" s="195">
        <v>1</v>
      </c>
      <c r="AE49" s="196" t="s">
        <v>2614</v>
      </c>
      <c r="AF49" s="197">
        <f>((AD49/AC49)-1)*100</f>
        <v>0</v>
      </c>
      <c r="AG49" s="195">
        <v>1</v>
      </c>
      <c r="AH49" s="195">
        <v>1</v>
      </c>
      <c r="AI49" s="196" t="s">
        <v>2873</v>
      </c>
      <c r="AJ49" s="197">
        <f>((AH49/AG49)-1)*100</f>
        <v>0</v>
      </c>
      <c r="AK49" s="195"/>
      <c r="AL49" s="195"/>
      <c r="AM49" s="196"/>
      <c r="AN49" s="197"/>
      <c r="AO49" s="195">
        <v>1</v>
      </c>
      <c r="AP49" s="195">
        <v>9</v>
      </c>
      <c r="AQ49" s="196" t="s">
        <v>2960</v>
      </c>
      <c r="AR49" s="197">
        <f>((AP49/AO49)-1)*100</f>
        <v>800</v>
      </c>
      <c r="AS49" s="195">
        <v>5</v>
      </c>
      <c r="AT49" s="195">
        <v>8</v>
      </c>
      <c r="AU49" s="196" t="s">
        <v>3129</v>
      </c>
      <c r="AV49" s="197">
        <f t="shared" si="0"/>
        <v>60.000000000000007</v>
      </c>
      <c r="AW49" s="197" t="str">
        <f t="shared" si="1"/>
        <v>Variación del 50% al 100%</v>
      </c>
      <c r="AX49" s="198">
        <v>2</v>
      </c>
      <c r="AY49" s="198">
        <v>79</v>
      </c>
      <c r="AZ49" s="195"/>
      <c r="BA49" s="195"/>
      <c r="BB49" s="196"/>
      <c r="BC49" s="197"/>
      <c r="BD49" s="195"/>
      <c r="BE49" s="195"/>
      <c r="BF49" s="196"/>
      <c r="BG49" s="197"/>
      <c r="BH49" s="195"/>
      <c r="BI49" s="195"/>
      <c r="BJ49" s="196"/>
      <c r="BK49" s="197"/>
      <c r="BL49" s="195">
        <v>6</v>
      </c>
      <c r="BM49" s="195">
        <v>6</v>
      </c>
      <c r="BN49" s="195">
        <v>9</v>
      </c>
      <c r="BO49" s="195">
        <v>9</v>
      </c>
      <c r="BP49" s="195">
        <v>0</v>
      </c>
      <c r="BQ49" s="196" t="s">
        <v>3399</v>
      </c>
      <c r="BR49" s="197">
        <f t="shared" si="2"/>
        <v>50</v>
      </c>
      <c r="BS49" s="197">
        <f t="shared" si="2"/>
        <v>50</v>
      </c>
      <c r="BT49" s="192" t="s">
        <v>3609</v>
      </c>
      <c r="BU49" s="192" t="str">
        <f t="shared" si="3"/>
        <v>Variación de 30% al 50%</v>
      </c>
      <c r="BV49" s="193" t="str">
        <f t="shared" si="4"/>
        <v>Un año</v>
      </c>
      <c r="BW49" s="192" t="s">
        <v>3832</v>
      </c>
      <c r="BX49" s="199">
        <v>486061</v>
      </c>
      <c r="BY49" s="199">
        <v>2100</v>
      </c>
      <c r="BZ49" s="199">
        <f t="shared" si="5"/>
        <v>488161</v>
      </c>
      <c r="CA49" s="199">
        <v>488161</v>
      </c>
      <c r="CB49" s="200">
        <f t="shared" si="6"/>
        <v>0</v>
      </c>
      <c r="CC49" s="192" t="s">
        <v>3935</v>
      </c>
      <c r="CD49" s="192" t="str">
        <f t="shared" si="7"/>
        <v>BIP = SIGFE</v>
      </c>
      <c r="CE49" s="196" t="s">
        <v>678</v>
      </c>
      <c r="CF49" s="195">
        <v>7922</v>
      </c>
      <c r="CG49" s="195">
        <v>7992</v>
      </c>
      <c r="CH49" s="195">
        <f t="shared" si="8"/>
        <v>100.88361524867457</v>
      </c>
      <c r="CI49" s="196" t="s">
        <v>4202</v>
      </c>
      <c r="CJ49" s="196" t="s">
        <v>4203</v>
      </c>
      <c r="CK49" s="200" t="str">
        <f t="shared" si="31"/>
        <v>Real &gt; Recomendada</v>
      </c>
      <c r="CL49" s="192" t="s">
        <v>4685</v>
      </c>
      <c r="CM49" s="192" t="s">
        <v>747</v>
      </c>
      <c r="CN49" s="192" t="s">
        <v>196</v>
      </c>
      <c r="CO49" s="192" t="s">
        <v>4686</v>
      </c>
      <c r="CP49" s="193" t="s">
        <v>207</v>
      </c>
      <c r="CQ49" s="192" t="s">
        <v>5214</v>
      </c>
      <c r="CR49" s="192" t="s">
        <v>5215</v>
      </c>
      <c r="CS49" s="192" t="s">
        <v>8</v>
      </c>
      <c r="CT49" s="192" t="str">
        <f t="shared" si="32"/>
        <v>En Operación</v>
      </c>
      <c r="CU49" s="192" t="s">
        <v>5431</v>
      </c>
      <c r="CV49" s="192" t="s">
        <v>5611</v>
      </c>
      <c r="CW49" s="192" t="s">
        <v>5575</v>
      </c>
      <c r="CX49" s="192" t="s">
        <v>534</v>
      </c>
      <c r="CY49" s="192" t="s">
        <v>8</v>
      </c>
      <c r="CZ49" s="192" t="s">
        <v>5576</v>
      </c>
      <c r="DA49" s="192" t="s">
        <v>249</v>
      </c>
      <c r="DB49" s="193" t="s">
        <v>661</v>
      </c>
      <c r="DC49" s="193" t="s">
        <v>661</v>
      </c>
      <c r="DD49" s="200">
        <v>0</v>
      </c>
      <c r="DE49" s="193" t="s">
        <v>5885</v>
      </c>
      <c r="DF49" s="200">
        <v>149</v>
      </c>
      <c r="DG49" s="207">
        <v>42831</v>
      </c>
      <c r="DH49" s="200">
        <v>204</v>
      </c>
      <c r="DI49" s="193" t="s">
        <v>718</v>
      </c>
      <c r="DJ49" s="200">
        <v>1</v>
      </c>
      <c r="DK49" s="193" t="s">
        <v>3832</v>
      </c>
      <c r="DL49" s="200">
        <f>+DK49-DG49</f>
        <v>4</v>
      </c>
      <c r="DM49" s="193" t="s">
        <v>3832</v>
      </c>
      <c r="DN49" s="200">
        <v>0</v>
      </c>
      <c r="DO49" s="193" t="s">
        <v>5114</v>
      </c>
      <c r="DP49" s="200">
        <v>50</v>
      </c>
      <c r="DQ49" s="195">
        <f t="shared" si="9"/>
        <v>407</v>
      </c>
      <c r="DR49" s="195">
        <f t="shared" si="10"/>
        <v>407</v>
      </c>
      <c r="DS49" s="198" t="s">
        <v>6062</v>
      </c>
      <c r="DT49" s="196" t="s">
        <v>6243</v>
      </c>
      <c r="DU49" s="198">
        <v>1</v>
      </c>
      <c r="DV49" s="198" t="s">
        <v>8</v>
      </c>
      <c r="DW49" s="198" t="s">
        <v>8</v>
      </c>
      <c r="DX49" s="198" t="s">
        <v>8</v>
      </c>
      <c r="DY49" s="198" t="s">
        <v>8</v>
      </c>
      <c r="DZ49" s="198" t="s">
        <v>8</v>
      </c>
      <c r="EA49" s="198" t="s">
        <v>8</v>
      </c>
      <c r="EB49" s="198" t="s">
        <v>207</v>
      </c>
      <c r="EC49" s="198" t="s">
        <v>6273</v>
      </c>
      <c r="ED49" s="198" t="s">
        <v>6312</v>
      </c>
      <c r="EE49" s="208">
        <v>7200</v>
      </c>
      <c r="EF49" s="199">
        <v>18222</v>
      </c>
      <c r="EG49" s="199">
        <v>6828</v>
      </c>
      <c r="EH49" s="199">
        <v>0</v>
      </c>
      <c r="EI49" s="199">
        <v>2100</v>
      </c>
      <c r="EJ49" s="199">
        <v>456069</v>
      </c>
      <c r="EK49" s="199">
        <v>0</v>
      </c>
      <c r="EL49" s="199">
        <v>0</v>
      </c>
      <c r="EM49" s="199">
        <v>0</v>
      </c>
      <c r="EN49" s="199">
        <v>0</v>
      </c>
      <c r="EO49" s="199">
        <f t="shared" si="11"/>
        <v>490419</v>
      </c>
      <c r="EP49" s="199">
        <v>7200</v>
      </c>
      <c r="EQ49" s="199">
        <v>18222</v>
      </c>
      <c r="ER49" s="199">
        <v>6828</v>
      </c>
      <c r="ES49" s="199">
        <v>0</v>
      </c>
      <c r="ET49" s="199">
        <v>2100</v>
      </c>
      <c r="EU49" s="199">
        <v>456069</v>
      </c>
      <c r="EV49" s="199">
        <v>0</v>
      </c>
      <c r="EW49" s="199">
        <v>0</v>
      </c>
      <c r="EX49" s="199">
        <v>0</v>
      </c>
      <c r="EY49" s="199">
        <v>0</v>
      </c>
      <c r="EZ49" s="199">
        <f t="shared" si="12"/>
        <v>490419</v>
      </c>
      <c r="FA49" s="192" t="s">
        <v>6550</v>
      </c>
      <c r="FB49" s="199">
        <v>7200</v>
      </c>
      <c r="FC49" s="199">
        <v>15970</v>
      </c>
      <c r="FD49" s="199">
        <v>6823</v>
      </c>
      <c r="FE49" s="199">
        <v>0</v>
      </c>
      <c r="FF49" s="199">
        <v>2100</v>
      </c>
      <c r="FG49" s="199">
        <v>456068</v>
      </c>
      <c r="FH49" s="199">
        <v>0</v>
      </c>
      <c r="FI49" s="199">
        <v>0</v>
      </c>
      <c r="FJ49" s="199">
        <v>0</v>
      </c>
      <c r="FK49" s="199">
        <v>0</v>
      </c>
      <c r="FL49" s="199">
        <f t="shared" si="13"/>
        <v>488161</v>
      </c>
      <c r="FM49" s="192" t="s">
        <v>6720</v>
      </c>
      <c r="FN49" s="199">
        <v>7200</v>
      </c>
      <c r="FO49" s="199">
        <v>15970</v>
      </c>
      <c r="FP49" s="199">
        <v>6823</v>
      </c>
      <c r="FQ49" s="199">
        <v>0</v>
      </c>
      <c r="FR49" s="199">
        <v>2100</v>
      </c>
      <c r="FS49" s="199">
        <v>456068</v>
      </c>
      <c r="FT49" s="199">
        <v>0</v>
      </c>
      <c r="FU49" s="199">
        <v>0</v>
      </c>
      <c r="FV49" s="199">
        <v>0</v>
      </c>
      <c r="FW49" s="199">
        <v>0</v>
      </c>
      <c r="FX49" s="199">
        <f t="shared" si="14"/>
        <v>488161</v>
      </c>
      <c r="FY49" s="192" t="s">
        <v>6917</v>
      </c>
      <c r="FZ49" s="200">
        <f t="shared" si="15"/>
        <v>0</v>
      </c>
      <c r="GA49" s="193" t="str">
        <f t="shared" si="33"/>
        <v>BIP = SIGFE</v>
      </c>
      <c r="GB49" s="199">
        <v>7200</v>
      </c>
      <c r="GC49" s="199">
        <v>15970</v>
      </c>
      <c r="GD49" s="199">
        <v>6823</v>
      </c>
      <c r="GE49" s="199">
        <v>0</v>
      </c>
      <c r="GF49" s="199">
        <v>2100</v>
      </c>
      <c r="GG49" s="199">
        <v>456068</v>
      </c>
      <c r="GH49" s="199">
        <v>0</v>
      </c>
      <c r="GI49" s="199">
        <v>0</v>
      </c>
      <c r="GJ49" s="199">
        <v>0</v>
      </c>
      <c r="GK49" s="199">
        <v>0</v>
      </c>
      <c r="GL49" s="199">
        <f t="shared" si="16"/>
        <v>488161</v>
      </c>
      <c r="GM49" s="199">
        <v>7387</v>
      </c>
      <c r="GN49" s="199">
        <v>16385</v>
      </c>
      <c r="GO49" s="199">
        <v>6823</v>
      </c>
      <c r="GP49" s="199">
        <v>0</v>
      </c>
      <c r="GQ49" s="199">
        <v>2154</v>
      </c>
      <c r="GR49" s="199">
        <v>467926</v>
      </c>
      <c r="GS49" s="199">
        <v>0</v>
      </c>
      <c r="GT49" s="199">
        <v>0</v>
      </c>
      <c r="GU49" s="199">
        <v>0</v>
      </c>
      <c r="GV49" s="199">
        <v>0</v>
      </c>
      <c r="GW49" s="199">
        <f t="shared" si="17"/>
        <v>500675</v>
      </c>
      <c r="GX49" s="199" t="s">
        <v>7100</v>
      </c>
      <c r="GY49" s="199">
        <v>8102</v>
      </c>
      <c r="GZ49" s="199">
        <v>20504</v>
      </c>
      <c r="HA49" s="199">
        <v>7683</v>
      </c>
      <c r="HB49" s="199">
        <v>0</v>
      </c>
      <c r="HC49" s="199">
        <v>2363</v>
      </c>
      <c r="HD49" s="199">
        <v>513174</v>
      </c>
      <c r="HE49" s="199">
        <v>0</v>
      </c>
      <c r="HF49" s="199">
        <v>0</v>
      </c>
      <c r="HG49" s="199">
        <v>0</v>
      </c>
      <c r="HH49" s="199">
        <v>0</v>
      </c>
      <c r="HI49" s="199">
        <f t="shared" si="18"/>
        <v>551826</v>
      </c>
      <c r="HJ49" s="199">
        <v>0</v>
      </c>
      <c r="HK49" s="199">
        <v>7387</v>
      </c>
      <c r="HL49" s="199">
        <v>16385</v>
      </c>
      <c r="HM49" s="199">
        <v>7000</v>
      </c>
      <c r="HN49" s="199">
        <v>0</v>
      </c>
      <c r="HO49" s="199">
        <v>2155</v>
      </c>
      <c r="HP49" s="199">
        <v>467926</v>
      </c>
      <c r="HQ49" s="199">
        <v>0</v>
      </c>
      <c r="HR49" s="199">
        <v>0</v>
      </c>
      <c r="HS49" s="199">
        <v>0</v>
      </c>
      <c r="HT49" s="199">
        <v>0</v>
      </c>
      <c r="HU49" s="199">
        <f t="shared" si="19"/>
        <v>500853</v>
      </c>
      <c r="HV49" s="199">
        <v>7387</v>
      </c>
      <c r="HW49" s="199">
        <v>16385</v>
      </c>
      <c r="HX49" s="199">
        <v>6823</v>
      </c>
      <c r="HY49" s="199">
        <v>0</v>
      </c>
      <c r="HZ49" s="199">
        <v>2155</v>
      </c>
      <c r="IA49" s="199">
        <v>467926</v>
      </c>
      <c r="IB49" s="199">
        <v>0</v>
      </c>
      <c r="IC49" s="199">
        <v>0</v>
      </c>
      <c r="ID49" s="199">
        <v>0</v>
      </c>
      <c r="IE49" s="199">
        <v>0</v>
      </c>
      <c r="IF49" s="199">
        <f t="shared" si="20"/>
        <v>500676</v>
      </c>
      <c r="IG49" s="197">
        <f t="shared" si="21"/>
        <v>-9.2371508410259757</v>
      </c>
      <c r="IH49" s="197">
        <f t="shared" si="22"/>
        <v>-9.2692261691185269</v>
      </c>
      <c r="II49" s="197">
        <f t="shared" si="23"/>
        <v>-8.8172822473469026</v>
      </c>
      <c r="IJ49" s="197">
        <f t="shared" si="24"/>
        <v>-3.5339710453963225E-2</v>
      </c>
      <c r="IK49" s="202"/>
      <c r="IL49" s="200">
        <f t="shared" si="25"/>
        <v>62.647147147147145</v>
      </c>
      <c r="IM49" s="200">
        <f t="shared" si="26"/>
        <v>58.5492992992993</v>
      </c>
      <c r="IN49" s="192" t="s">
        <v>7273</v>
      </c>
      <c r="IO49" s="192" t="str">
        <f t="shared" si="27"/>
        <v>Variación de 0 a +-10%</v>
      </c>
      <c r="IP49" s="192" t="str">
        <f t="shared" si="27"/>
        <v>Variación de 0 a +-10%</v>
      </c>
      <c r="IQ49" s="193" t="str">
        <f t="shared" si="28"/>
        <v>Mediano</v>
      </c>
      <c r="IR49" s="193" t="str">
        <f t="shared" si="29"/>
        <v>Mediano</v>
      </c>
      <c r="IS49" s="192" t="s">
        <v>7488</v>
      </c>
      <c r="IT49" s="192" t="s">
        <v>2005</v>
      </c>
      <c r="IU49" s="192" t="s">
        <v>534</v>
      </c>
      <c r="IV49" s="192" t="s">
        <v>8</v>
      </c>
      <c r="IW49" s="192" t="s">
        <v>5576</v>
      </c>
      <c r="IX49" s="192" t="s">
        <v>249</v>
      </c>
      <c r="IY49" s="193" t="s">
        <v>208</v>
      </c>
      <c r="IZ49" s="199"/>
      <c r="JA49" s="199"/>
      <c r="JB49" s="203"/>
      <c r="JC49" s="192" t="s">
        <v>534</v>
      </c>
      <c r="JD49" s="192" t="str">
        <f t="shared" si="37"/>
        <v>Sin Modificaciones</v>
      </c>
      <c r="JE49" s="193" t="s">
        <v>208</v>
      </c>
      <c r="JF49" s="200"/>
      <c r="JG49" s="200"/>
      <c r="JH49" s="200"/>
      <c r="JI49" s="197"/>
      <c r="JJ49" s="192" t="s">
        <v>198</v>
      </c>
      <c r="JK49" s="192" t="str">
        <f t="shared" si="30"/>
        <v>Sin Reevaluación</v>
      </c>
      <c r="JL49" s="196" t="s">
        <v>1291</v>
      </c>
      <c r="JM49" s="204">
        <v>1</v>
      </c>
      <c r="JN49" s="204">
        <v>1</v>
      </c>
      <c r="JO49" s="197">
        <f t="shared" si="35"/>
        <v>0</v>
      </c>
      <c r="JP49" s="205" t="str">
        <f t="shared" si="36"/>
        <v>Real = Recomendado</v>
      </c>
      <c r="JQ49" s="193" t="s">
        <v>8</v>
      </c>
      <c r="JR49" s="202"/>
      <c r="JS49" s="202"/>
      <c r="JT49" s="202"/>
      <c r="JU49" s="192" t="s">
        <v>1297</v>
      </c>
      <c r="JV49" s="206"/>
      <c r="JW49" s="192" t="s">
        <v>7968</v>
      </c>
      <c r="JX49" s="192" t="s">
        <v>5703</v>
      </c>
      <c r="JY49" s="192" t="s">
        <v>992</v>
      </c>
      <c r="JZ49" s="192" t="s">
        <v>5576</v>
      </c>
      <c r="KA49" s="192" t="s">
        <v>249</v>
      </c>
    </row>
    <row r="50" spans="1:287" ht="15" customHeight="1" x14ac:dyDescent="0.25">
      <c r="A50" s="192" t="s">
        <v>1463</v>
      </c>
      <c r="B50" s="192" t="s">
        <v>1464</v>
      </c>
      <c r="C50" s="193">
        <v>10</v>
      </c>
      <c r="D50" s="192" t="s">
        <v>454</v>
      </c>
      <c r="E50" s="192" t="s">
        <v>125</v>
      </c>
      <c r="F50" s="192" t="s">
        <v>1465</v>
      </c>
      <c r="G50" s="192" t="s">
        <v>502</v>
      </c>
      <c r="H50" s="192" t="s">
        <v>465</v>
      </c>
      <c r="I50" s="192" t="s">
        <v>138</v>
      </c>
      <c r="J50" s="192" t="s">
        <v>1340</v>
      </c>
      <c r="K50" s="192" t="s">
        <v>468</v>
      </c>
      <c r="L50" s="192" t="s">
        <v>102</v>
      </c>
      <c r="M50" s="192" t="s">
        <v>2008</v>
      </c>
      <c r="N50" s="192" t="s">
        <v>525</v>
      </c>
      <c r="O50" s="192" t="s">
        <v>525</v>
      </c>
      <c r="P50" s="192" t="s">
        <v>103</v>
      </c>
      <c r="Q50" s="192" t="s">
        <v>120</v>
      </c>
      <c r="R50" s="192" t="s">
        <v>116</v>
      </c>
      <c r="S50" s="192" t="s">
        <v>2135</v>
      </c>
      <c r="T50" s="192" t="s">
        <v>2136</v>
      </c>
      <c r="U50" s="194">
        <v>585</v>
      </c>
      <c r="V50" s="192" t="s">
        <v>534</v>
      </c>
      <c r="W50" s="192" t="s">
        <v>534</v>
      </c>
      <c r="X50" s="192" t="s">
        <v>534</v>
      </c>
      <c r="Y50" s="195">
        <v>11</v>
      </c>
      <c r="Z50" s="195">
        <v>14</v>
      </c>
      <c r="AA50" s="196" t="s">
        <v>2615</v>
      </c>
      <c r="AB50" s="197">
        <f t="shared" si="51"/>
        <v>27.27272727272727</v>
      </c>
      <c r="AC50" s="195"/>
      <c r="AD50" s="195"/>
      <c r="AE50" s="196"/>
      <c r="AF50" s="197"/>
      <c r="AG50" s="195"/>
      <c r="AH50" s="195"/>
      <c r="AI50" s="196" t="s">
        <v>8</v>
      </c>
      <c r="AJ50" s="197"/>
      <c r="AK50" s="195"/>
      <c r="AL50" s="195"/>
      <c r="AM50" s="196"/>
      <c r="AN50" s="197"/>
      <c r="AO50" s="195"/>
      <c r="AP50" s="195"/>
      <c r="AQ50" s="196"/>
      <c r="AR50" s="197"/>
      <c r="AS50" s="195">
        <v>9</v>
      </c>
      <c r="AT50" s="195">
        <v>15</v>
      </c>
      <c r="AU50" s="196" t="s">
        <v>3130</v>
      </c>
      <c r="AV50" s="197">
        <f t="shared" si="0"/>
        <v>66.666666666666671</v>
      </c>
      <c r="AW50" s="197" t="str">
        <f t="shared" si="1"/>
        <v>Variación del 50% al 100%</v>
      </c>
      <c r="AX50" s="198">
        <v>4</v>
      </c>
      <c r="AY50" s="198">
        <v>171</v>
      </c>
      <c r="AZ50" s="195"/>
      <c r="BA50" s="195"/>
      <c r="BB50" s="196"/>
      <c r="BC50" s="197"/>
      <c r="BD50" s="195"/>
      <c r="BE50" s="195"/>
      <c r="BF50" s="196"/>
      <c r="BG50" s="197"/>
      <c r="BH50" s="195"/>
      <c r="BI50" s="195"/>
      <c r="BJ50" s="196"/>
      <c r="BK50" s="197"/>
      <c r="BL50" s="195">
        <v>11</v>
      </c>
      <c r="BM50" s="195">
        <v>11</v>
      </c>
      <c r="BN50" s="195">
        <v>15</v>
      </c>
      <c r="BO50" s="195">
        <v>15</v>
      </c>
      <c r="BP50" s="195">
        <v>0</v>
      </c>
      <c r="BQ50" s="196" t="s">
        <v>3400</v>
      </c>
      <c r="BR50" s="197">
        <f t="shared" si="2"/>
        <v>36.363636363636353</v>
      </c>
      <c r="BS50" s="197">
        <f t="shared" si="2"/>
        <v>36.363636363636353</v>
      </c>
      <c r="BT50" s="192" t="s">
        <v>3610</v>
      </c>
      <c r="BU50" s="192" t="str">
        <f t="shared" si="3"/>
        <v>Variación de 30% al 50%</v>
      </c>
      <c r="BV50" s="193" t="str">
        <f t="shared" si="4"/>
        <v>Dos Años</v>
      </c>
      <c r="BW50" s="192" t="s">
        <v>585</v>
      </c>
      <c r="BX50" s="199">
        <v>785144</v>
      </c>
      <c r="BY50" s="199">
        <v>0</v>
      </c>
      <c r="BZ50" s="199">
        <f t="shared" si="5"/>
        <v>785144</v>
      </c>
      <c r="CA50" s="199">
        <v>0</v>
      </c>
      <c r="CB50" s="200">
        <f t="shared" si="6"/>
        <v>785144</v>
      </c>
      <c r="CC50" s="192" t="s">
        <v>3936</v>
      </c>
      <c r="CD50" s="192" t="str">
        <f t="shared" si="7"/>
        <v>BIP &gt; SIGFE</v>
      </c>
      <c r="CE50" s="196" t="s">
        <v>683</v>
      </c>
      <c r="CF50" s="195">
        <v>100</v>
      </c>
      <c r="CG50" s="195">
        <v>100</v>
      </c>
      <c r="CH50" s="195">
        <f t="shared" si="8"/>
        <v>100</v>
      </c>
      <c r="CI50" s="196" t="s">
        <v>4204</v>
      </c>
      <c r="CJ50" s="196" t="s">
        <v>4205</v>
      </c>
      <c r="CK50" s="200" t="str">
        <f t="shared" si="31"/>
        <v>Real = Recomendada</v>
      </c>
      <c r="CL50" s="192" t="s">
        <v>4687</v>
      </c>
      <c r="CM50" s="192" t="s">
        <v>637</v>
      </c>
      <c r="CN50" s="192" t="s">
        <v>4688</v>
      </c>
      <c r="CO50" s="192" t="s">
        <v>800</v>
      </c>
      <c r="CP50" s="193" t="s">
        <v>207</v>
      </c>
      <c r="CQ50" s="192" t="s">
        <v>637</v>
      </c>
      <c r="CR50" s="192" t="s">
        <v>5216</v>
      </c>
      <c r="CS50" s="192" t="s">
        <v>8</v>
      </c>
      <c r="CT50" s="192" t="str">
        <f t="shared" si="32"/>
        <v>En Operación</v>
      </c>
      <c r="CU50" s="192" t="s">
        <v>5432</v>
      </c>
      <c r="CV50" s="192" t="s">
        <v>5612</v>
      </c>
      <c r="CW50" s="192" t="s">
        <v>5613</v>
      </c>
      <c r="CX50" s="192" t="s">
        <v>534</v>
      </c>
      <c r="CY50" s="192" t="s">
        <v>8</v>
      </c>
      <c r="CZ50" s="192" t="s">
        <v>248</v>
      </c>
      <c r="DA50" s="192" t="s">
        <v>249</v>
      </c>
      <c r="DB50" s="193" t="s">
        <v>5791</v>
      </c>
      <c r="DC50" s="193" t="s">
        <v>5792</v>
      </c>
      <c r="DD50" s="200">
        <v>433</v>
      </c>
      <c r="DE50" s="193" t="s">
        <v>5886</v>
      </c>
      <c r="DF50" s="200">
        <v>11</v>
      </c>
      <c r="DG50" s="193" t="s">
        <v>440</v>
      </c>
      <c r="DH50" s="200">
        <v>0</v>
      </c>
      <c r="DI50" s="193" t="s">
        <v>826</v>
      </c>
      <c r="DJ50" s="200">
        <v>800</v>
      </c>
      <c r="DK50" s="193" t="s">
        <v>826</v>
      </c>
      <c r="DL50" s="200">
        <f>+DK50-DE50</f>
        <v>800</v>
      </c>
      <c r="DM50" s="193" t="s">
        <v>585</v>
      </c>
      <c r="DN50" s="200">
        <v>82</v>
      </c>
      <c r="DO50" s="193" t="s">
        <v>612</v>
      </c>
      <c r="DP50" s="200">
        <v>169</v>
      </c>
      <c r="DQ50" s="200">
        <f t="shared" si="9"/>
        <v>1495</v>
      </c>
      <c r="DR50" s="200">
        <f t="shared" si="10"/>
        <v>1062</v>
      </c>
      <c r="DS50" s="193" t="s">
        <v>6063</v>
      </c>
      <c r="DT50" s="192" t="s">
        <v>6246</v>
      </c>
      <c r="DU50" s="193">
        <v>1</v>
      </c>
      <c r="DV50" s="193" t="s">
        <v>8</v>
      </c>
      <c r="DW50" s="193" t="s">
        <v>8</v>
      </c>
      <c r="DX50" s="193" t="s">
        <v>8</v>
      </c>
      <c r="DY50" s="193" t="s">
        <v>8</v>
      </c>
      <c r="DZ50" s="193" t="s">
        <v>208</v>
      </c>
      <c r="EA50" s="193" t="s">
        <v>6269</v>
      </c>
      <c r="EB50" s="193" t="s">
        <v>207</v>
      </c>
      <c r="EC50" s="193" t="s">
        <v>6273</v>
      </c>
      <c r="ED50" s="193" t="s">
        <v>6313</v>
      </c>
      <c r="EE50" s="199">
        <v>18004</v>
      </c>
      <c r="EF50" s="199">
        <v>0</v>
      </c>
      <c r="EG50" s="199">
        <v>0</v>
      </c>
      <c r="EH50" s="199">
        <v>0</v>
      </c>
      <c r="EI50" s="199">
        <v>0</v>
      </c>
      <c r="EJ50" s="199">
        <v>341151</v>
      </c>
      <c r="EK50" s="199">
        <v>0</v>
      </c>
      <c r="EL50" s="199">
        <v>0</v>
      </c>
      <c r="EM50" s="199">
        <v>0</v>
      </c>
      <c r="EN50" s="199">
        <v>0</v>
      </c>
      <c r="EO50" s="199">
        <f t="shared" si="11"/>
        <v>359155</v>
      </c>
      <c r="EP50" s="199">
        <v>26402</v>
      </c>
      <c r="EQ50" s="199">
        <v>0</v>
      </c>
      <c r="ER50" s="199">
        <v>0</v>
      </c>
      <c r="ES50" s="199">
        <v>0</v>
      </c>
      <c r="ET50" s="199">
        <v>0</v>
      </c>
      <c r="EU50" s="199">
        <v>532068</v>
      </c>
      <c r="EV50" s="199">
        <v>0</v>
      </c>
      <c r="EW50" s="199">
        <v>0</v>
      </c>
      <c r="EX50" s="199">
        <v>0</v>
      </c>
      <c r="EY50" s="199">
        <v>0</v>
      </c>
      <c r="EZ50" s="199">
        <f t="shared" si="12"/>
        <v>558470</v>
      </c>
      <c r="FA50" s="192" t="s">
        <v>6551</v>
      </c>
      <c r="FB50" s="199">
        <v>30722</v>
      </c>
      <c r="FC50" s="199">
        <v>0</v>
      </c>
      <c r="FD50" s="199">
        <v>0</v>
      </c>
      <c r="FE50" s="199">
        <v>0</v>
      </c>
      <c r="FF50" s="199">
        <v>0</v>
      </c>
      <c r="FG50" s="199">
        <v>954180</v>
      </c>
      <c r="FH50" s="199">
        <v>0</v>
      </c>
      <c r="FI50" s="199">
        <v>0</v>
      </c>
      <c r="FJ50" s="199">
        <v>0</v>
      </c>
      <c r="FK50" s="199">
        <v>0</v>
      </c>
      <c r="FL50" s="199">
        <f t="shared" si="13"/>
        <v>984902</v>
      </c>
      <c r="FM50" s="192" t="s">
        <v>6721</v>
      </c>
      <c r="FN50" s="199">
        <v>30722</v>
      </c>
      <c r="FO50" s="199">
        <v>0</v>
      </c>
      <c r="FP50" s="199">
        <v>0</v>
      </c>
      <c r="FQ50" s="199">
        <v>0</v>
      </c>
      <c r="FR50" s="199">
        <v>0</v>
      </c>
      <c r="FS50" s="199">
        <v>954180</v>
      </c>
      <c r="FT50" s="199">
        <v>0</v>
      </c>
      <c r="FU50" s="199">
        <v>0</v>
      </c>
      <c r="FV50" s="199">
        <v>0</v>
      </c>
      <c r="FW50" s="199">
        <v>0</v>
      </c>
      <c r="FX50" s="199">
        <f t="shared" si="14"/>
        <v>984902</v>
      </c>
      <c r="FY50" s="192" t="s">
        <v>6918</v>
      </c>
      <c r="FZ50" s="200">
        <f t="shared" si="15"/>
        <v>984902</v>
      </c>
      <c r="GA50" s="193" t="str">
        <f t="shared" si="33"/>
        <v>BIP &gt; SIGFE</v>
      </c>
      <c r="GB50" s="199">
        <v>0</v>
      </c>
      <c r="GC50" s="199">
        <v>0</v>
      </c>
      <c r="GD50" s="199">
        <v>0</v>
      </c>
      <c r="GE50" s="199">
        <v>0</v>
      </c>
      <c r="GF50" s="199">
        <v>0</v>
      </c>
      <c r="GG50" s="199">
        <v>0</v>
      </c>
      <c r="GH50" s="199">
        <v>0</v>
      </c>
      <c r="GI50" s="199">
        <v>0</v>
      </c>
      <c r="GJ50" s="199">
        <v>0</v>
      </c>
      <c r="GK50" s="199">
        <v>0</v>
      </c>
      <c r="GL50" s="199">
        <f t="shared" si="16"/>
        <v>0</v>
      </c>
      <c r="GM50" s="199">
        <v>0</v>
      </c>
      <c r="GN50" s="199">
        <v>0</v>
      </c>
      <c r="GO50" s="199">
        <v>0</v>
      </c>
      <c r="GP50" s="199">
        <v>0</v>
      </c>
      <c r="GQ50" s="199">
        <v>0</v>
      </c>
      <c r="GR50" s="199">
        <v>0</v>
      </c>
      <c r="GS50" s="199">
        <v>0</v>
      </c>
      <c r="GT50" s="199">
        <v>0</v>
      </c>
      <c r="GU50" s="199">
        <v>0</v>
      </c>
      <c r="GV50" s="199">
        <v>0</v>
      </c>
      <c r="GW50" s="199">
        <f t="shared" si="17"/>
        <v>0</v>
      </c>
      <c r="GX50" s="199" t="s">
        <v>7101</v>
      </c>
      <c r="GY50" s="199">
        <v>32486</v>
      </c>
      <c r="GZ50" s="199">
        <v>0</v>
      </c>
      <c r="HA50" s="199">
        <v>0</v>
      </c>
      <c r="HB50" s="199">
        <v>0</v>
      </c>
      <c r="HC50" s="199">
        <v>0</v>
      </c>
      <c r="HD50" s="199">
        <v>654669</v>
      </c>
      <c r="HE50" s="199">
        <v>0</v>
      </c>
      <c r="HF50" s="199">
        <v>0</v>
      </c>
      <c r="HG50" s="199">
        <v>0</v>
      </c>
      <c r="HH50" s="199">
        <v>0</v>
      </c>
      <c r="HI50" s="199">
        <f t="shared" si="18"/>
        <v>687155</v>
      </c>
      <c r="HJ50" s="199">
        <v>1108224</v>
      </c>
      <c r="HK50" s="199">
        <v>33112</v>
      </c>
      <c r="HL50" s="199">
        <v>0</v>
      </c>
      <c r="HM50" s="199">
        <v>0</v>
      </c>
      <c r="HN50" s="199">
        <v>0</v>
      </c>
      <c r="HO50" s="199">
        <v>0</v>
      </c>
      <c r="HP50" s="199">
        <v>1028405</v>
      </c>
      <c r="HQ50" s="199">
        <v>0</v>
      </c>
      <c r="HR50" s="199">
        <v>0</v>
      </c>
      <c r="HS50" s="199">
        <v>0</v>
      </c>
      <c r="HT50" s="199">
        <v>0</v>
      </c>
      <c r="HU50" s="199">
        <f t="shared" si="19"/>
        <v>1061517</v>
      </c>
      <c r="HV50" s="199">
        <v>34569</v>
      </c>
      <c r="HW50" s="199">
        <v>0</v>
      </c>
      <c r="HX50" s="199">
        <v>0</v>
      </c>
      <c r="HY50" s="199">
        <v>0</v>
      </c>
      <c r="HZ50" s="199">
        <v>0</v>
      </c>
      <c r="IA50" s="199">
        <v>1073653</v>
      </c>
      <c r="IB50" s="199">
        <v>0</v>
      </c>
      <c r="IC50" s="199">
        <v>0</v>
      </c>
      <c r="ID50" s="199">
        <v>0</v>
      </c>
      <c r="IE50" s="199">
        <v>0</v>
      </c>
      <c r="IF50" s="199">
        <f t="shared" si="20"/>
        <v>1108222</v>
      </c>
      <c r="IG50" s="197">
        <f t="shared" si="21"/>
        <v>54.479993596786748</v>
      </c>
      <c r="IH50" s="197">
        <f t="shared" si="22"/>
        <v>61.276858932846309</v>
      </c>
      <c r="II50" s="197">
        <f t="shared" si="23"/>
        <v>63.999364564382908</v>
      </c>
      <c r="IJ50" s="197">
        <f t="shared" si="24"/>
        <v>4.3998353300041426</v>
      </c>
      <c r="IK50" s="202">
        <f>((IF50/HJ50)-1)*100</f>
        <v>-1.804689304663043E-4</v>
      </c>
      <c r="IL50" s="200">
        <f t="shared" si="25"/>
        <v>11082.22</v>
      </c>
      <c r="IM50" s="200">
        <f t="shared" si="26"/>
        <v>10736.53</v>
      </c>
      <c r="IN50" s="192" t="s">
        <v>7274</v>
      </c>
      <c r="IO50" s="192" t="str">
        <f t="shared" si="27"/>
        <v>Variación Mayor a 20%</v>
      </c>
      <c r="IP50" s="192" t="str">
        <f t="shared" si="27"/>
        <v>Variación Mayor a 20%</v>
      </c>
      <c r="IQ50" s="193" t="str">
        <f t="shared" si="28"/>
        <v>Grande</v>
      </c>
      <c r="IR50" s="193" t="str">
        <f t="shared" si="29"/>
        <v>Grande</v>
      </c>
      <c r="IS50" s="192" t="s">
        <v>7489</v>
      </c>
      <c r="IT50" s="192" t="s">
        <v>2008</v>
      </c>
      <c r="IU50" s="192" t="s">
        <v>534</v>
      </c>
      <c r="IV50" s="192" t="s">
        <v>8</v>
      </c>
      <c r="IW50" s="192" t="s">
        <v>248</v>
      </c>
      <c r="IX50" s="192" t="s">
        <v>249</v>
      </c>
      <c r="IY50" s="193" t="s">
        <v>208</v>
      </c>
      <c r="IZ50" s="199"/>
      <c r="JA50" s="199"/>
      <c r="JB50" s="203"/>
      <c r="JC50" s="192" t="s">
        <v>534</v>
      </c>
      <c r="JD50" s="192" t="str">
        <f t="shared" si="37"/>
        <v>Sin Modificaciones</v>
      </c>
      <c r="JE50" s="193" t="s">
        <v>207</v>
      </c>
      <c r="JF50" s="200">
        <v>4</v>
      </c>
      <c r="JG50" s="200">
        <v>475264</v>
      </c>
      <c r="JH50" s="200">
        <v>1108224</v>
      </c>
      <c r="JI50" s="197">
        <f t="shared" ref="JI50:JI51" si="56">((JH50/JG50)-1)*100</f>
        <v>133.1807164018314</v>
      </c>
      <c r="JJ50" s="192" t="s">
        <v>7695</v>
      </c>
      <c r="JK50" s="192" t="str">
        <f t="shared" si="30"/>
        <v>Con Reevaluación</v>
      </c>
      <c r="JL50" s="196" t="s">
        <v>1286</v>
      </c>
      <c r="JM50" s="204">
        <v>868718</v>
      </c>
      <c r="JN50" s="204">
        <v>868718</v>
      </c>
      <c r="JO50" s="197">
        <f t="shared" si="35"/>
        <v>0</v>
      </c>
      <c r="JP50" s="205" t="str">
        <f t="shared" si="36"/>
        <v>Real = Recomendado</v>
      </c>
      <c r="JQ50" s="193" t="s">
        <v>8</v>
      </c>
      <c r="JR50" s="202"/>
      <c r="JS50" s="202"/>
      <c r="JT50" s="202"/>
      <c r="JU50" s="192" t="s">
        <v>7969</v>
      </c>
      <c r="JV50" s="206"/>
      <c r="JW50" s="192" t="s">
        <v>7970</v>
      </c>
      <c r="JX50" s="192" t="s">
        <v>1319</v>
      </c>
      <c r="JY50" s="192" t="s">
        <v>966</v>
      </c>
      <c r="JZ50" s="192" t="s">
        <v>248</v>
      </c>
      <c r="KA50" s="192" t="s">
        <v>249</v>
      </c>
    </row>
    <row r="51" spans="1:287" ht="15" customHeight="1" x14ac:dyDescent="0.25">
      <c r="A51" s="192" t="s">
        <v>1466</v>
      </c>
      <c r="B51" s="192" t="s">
        <v>1467</v>
      </c>
      <c r="C51" s="193">
        <v>6</v>
      </c>
      <c r="D51" s="192" t="s">
        <v>481</v>
      </c>
      <c r="E51" s="192" t="s">
        <v>168</v>
      </c>
      <c r="F51" s="192" t="s">
        <v>1468</v>
      </c>
      <c r="G51" s="192" t="s">
        <v>482</v>
      </c>
      <c r="H51" s="192" t="s">
        <v>118</v>
      </c>
      <c r="I51" s="192" t="s">
        <v>153</v>
      </c>
      <c r="J51" s="192" t="s">
        <v>1940</v>
      </c>
      <c r="K51" s="192" t="s">
        <v>468</v>
      </c>
      <c r="L51" s="192" t="s">
        <v>102</v>
      </c>
      <c r="M51" s="192" t="s">
        <v>2009</v>
      </c>
      <c r="N51" s="192" t="s">
        <v>525</v>
      </c>
      <c r="O51" s="192" t="s">
        <v>525</v>
      </c>
      <c r="P51" s="192" t="s">
        <v>103</v>
      </c>
      <c r="Q51" s="192" t="s">
        <v>120</v>
      </c>
      <c r="R51" s="192" t="s">
        <v>105</v>
      </c>
      <c r="S51" s="192" t="s">
        <v>2137</v>
      </c>
      <c r="T51" s="192" t="s">
        <v>2138</v>
      </c>
      <c r="U51" s="194">
        <v>1048</v>
      </c>
      <c r="V51" s="192" t="s">
        <v>534</v>
      </c>
      <c r="W51" s="192" t="s">
        <v>534</v>
      </c>
      <c r="X51" s="192" t="s">
        <v>534</v>
      </c>
      <c r="Y51" s="195">
        <v>5</v>
      </c>
      <c r="Z51" s="195">
        <v>6</v>
      </c>
      <c r="AA51" s="196" t="s">
        <v>2616</v>
      </c>
      <c r="AB51" s="197">
        <f t="shared" si="51"/>
        <v>19.999999999999996</v>
      </c>
      <c r="AC51" s="195">
        <v>2</v>
      </c>
      <c r="AD51" s="195">
        <v>17</v>
      </c>
      <c r="AE51" s="196" t="s">
        <v>2617</v>
      </c>
      <c r="AF51" s="197">
        <f>((AD51/AC51)-1)*100</f>
        <v>750</v>
      </c>
      <c r="AG51" s="195">
        <v>2</v>
      </c>
      <c r="AH51" s="195">
        <v>6</v>
      </c>
      <c r="AI51" s="196" t="s">
        <v>2874</v>
      </c>
      <c r="AJ51" s="197">
        <f>((AH51/AG51)-1)*100</f>
        <v>200</v>
      </c>
      <c r="AK51" s="195"/>
      <c r="AL51" s="195"/>
      <c r="AM51" s="196"/>
      <c r="AN51" s="197"/>
      <c r="AO51" s="195">
        <v>1</v>
      </c>
      <c r="AP51" s="195">
        <v>1</v>
      </c>
      <c r="AQ51" s="196" t="s">
        <v>2961</v>
      </c>
      <c r="AR51" s="197">
        <f>((AP51/AO51)-1)*100</f>
        <v>0</v>
      </c>
      <c r="AS51" s="195">
        <v>9</v>
      </c>
      <c r="AT51" s="195">
        <v>11</v>
      </c>
      <c r="AU51" s="196" t="s">
        <v>3131</v>
      </c>
      <c r="AV51" s="197">
        <f t="shared" si="0"/>
        <v>22.222222222222232</v>
      </c>
      <c r="AW51" s="197" t="str">
        <f t="shared" si="1"/>
        <v>Variación de 0 a 30%</v>
      </c>
      <c r="AX51" s="198">
        <v>3</v>
      </c>
      <c r="AY51" s="198">
        <v>90</v>
      </c>
      <c r="AZ51" s="195"/>
      <c r="BA51" s="195"/>
      <c r="BB51" s="196"/>
      <c r="BC51" s="197"/>
      <c r="BD51" s="195"/>
      <c r="BE51" s="195"/>
      <c r="BF51" s="196"/>
      <c r="BG51" s="197"/>
      <c r="BH51" s="195"/>
      <c r="BI51" s="195"/>
      <c r="BJ51" s="196"/>
      <c r="BK51" s="197"/>
      <c r="BL51" s="195">
        <v>10</v>
      </c>
      <c r="BM51" s="195">
        <v>10</v>
      </c>
      <c r="BN51" s="195">
        <v>34</v>
      </c>
      <c r="BO51" s="195">
        <v>73</v>
      </c>
      <c r="BP51" s="195">
        <v>39</v>
      </c>
      <c r="BQ51" s="196" t="s">
        <v>3401</v>
      </c>
      <c r="BR51" s="197">
        <f t="shared" si="2"/>
        <v>240</v>
      </c>
      <c r="BS51" s="197">
        <f t="shared" si="2"/>
        <v>630</v>
      </c>
      <c r="BT51" s="192" t="s">
        <v>3611</v>
      </c>
      <c r="BU51" s="192" t="str">
        <f t="shared" si="3"/>
        <v>Variación &gt; al 100%</v>
      </c>
      <c r="BV51" s="193" t="str">
        <f t="shared" si="4"/>
        <v>Mayor a 3 años</v>
      </c>
      <c r="BW51" s="192" t="s">
        <v>592</v>
      </c>
      <c r="BX51" s="199">
        <v>249959</v>
      </c>
      <c r="BY51" s="199">
        <v>494</v>
      </c>
      <c r="BZ51" s="199">
        <f t="shared" si="5"/>
        <v>250453</v>
      </c>
      <c r="CA51" s="199">
        <v>250447</v>
      </c>
      <c r="CB51" s="200">
        <f t="shared" si="6"/>
        <v>6</v>
      </c>
      <c r="CC51" s="192" t="s">
        <v>3937</v>
      </c>
      <c r="CD51" s="192" t="str">
        <f t="shared" si="7"/>
        <v>BIP = SIGFE</v>
      </c>
      <c r="CE51" s="196" t="s">
        <v>678</v>
      </c>
      <c r="CF51" s="195">
        <v>318</v>
      </c>
      <c r="CG51" s="195">
        <v>351</v>
      </c>
      <c r="CH51" s="195">
        <f t="shared" si="8"/>
        <v>110.37735849056605</v>
      </c>
      <c r="CI51" s="196" t="s">
        <v>4206</v>
      </c>
      <c r="CJ51" s="196" t="s">
        <v>4206</v>
      </c>
      <c r="CK51" s="200" t="str">
        <f t="shared" si="31"/>
        <v>Real &gt; Recomendada</v>
      </c>
      <c r="CL51" s="192" t="s">
        <v>4689</v>
      </c>
      <c r="CM51" s="192" t="s">
        <v>653</v>
      </c>
      <c r="CN51" s="192" t="s">
        <v>4690</v>
      </c>
      <c r="CO51" s="192" t="s">
        <v>8</v>
      </c>
      <c r="CP51" s="193" t="s">
        <v>207</v>
      </c>
      <c r="CQ51" s="192" t="s">
        <v>5217</v>
      </c>
      <c r="CR51" s="192" t="s">
        <v>198</v>
      </c>
      <c r="CS51" s="192" t="s">
        <v>8</v>
      </c>
      <c r="CT51" s="192" t="str">
        <f t="shared" si="32"/>
        <v>En Operación</v>
      </c>
      <c r="CU51" s="192" t="s">
        <v>5433</v>
      </c>
      <c r="CV51" s="192" t="s">
        <v>5614</v>
      </c>
      <c r="CW51" s="192" t="s">
        <v>5615</v>
      </c>
      <c r="CX51" s="192" t="s">
        <v>213</v>
      </c>
      <c r="CY51" s="192" t="s">
        <v>940</v>
      </c>
      <c r="CZ51" s="192" t="s">
        <v>248</v>
      </c>
      <c r="DA51" s="192" t="s">
        <v>249</v>
      </c>
      <c r="DB51" s="193" t="s">
        <v>5793</v>
      </c>
      <c r="DC51" s="193" t="s">
        <v>5793</v>
      </c>
      <c r="DD51" s="200">
        <v>0</v>
      </c>
      <c r="DE51" s="193" t="s">
        <v>5887</v>
      </c>
      <c r="DF51" s="200">
        <v>142</v>
      </c>
      <c r="DG51" s="193" t="s">
        <v>5935</v>
      </c>
      <c r="DH51" s="200">
        <v>129</v>
      </c>
      <c r="DI51" s="193" t="s">
        <v>1116</v>
      </c>
      <c r="DJ51" s="200">
        <v>444</v>
      </c>
      <c r="DK51" s="193" t="s">
        <v>997</v>
      </c>
      <c r="DL51" s="200">
        <f>+DK51-DG51</f>
        <v>1214</v>
      </c>
      <c r="DM51" s="193" t="s">
        <v>592</v>
      </c>
      <c r="DN51" s="200">
        <v>6</v>
      </c>
      <c r="DO51" s="193" t="s">
        <v>613</v>
      </c>
      <c r="DP51" s="200">
        <v>71</v>
      </c>
      <c r="DQ51" s="195">
        <f t="shared" si="9"/>
        <v>1562</v>
      </c>
      <c r="DR51" s="195">
        <f t="shared" si="10"/>
        <v>1562</v>
      </c>
      <c r="DS51" s="198" t="s">
        <v>6064</v>
      </c>
      <c r="DT51" s="196" t="s">
        <v>6243</v>
      </c>
      <c r="DU51" s="198">
        <v>1</v>
      </c>
      <c r="DV51" s="198" t="s">
        <v>8</v>
      </c>
      <c r="DW51" s="198" t="s">
        <v>8</v>
      </c>
      <c r="DX51" s="198" t="s">
        <v>8</v>
      </c>
      <c r="DY51" s="198" t="s">
        <v>8</v>
      </c>
      <c r="DZ51" s="198" t="s">
        <v>207</v>
      </c>
      <c r="EA51" s="198" t="s">
        <v>6273</v>
      </c>
      <c r="EB51" s="198" t="s">
        <v>207</v>
      </c>
      <c r="EC51" s="198" t="s">
        <v>6273</v>
      </c>
      <c r="ED51" s="198" t="s">
        <v>6314</v>
      </c>
      <c r="EE51" s="208">
        <v>3472</v>
      </c>
      <c r="EF51" s="199">
        <v>5929</v>
      </c>
      <c r="EG51" s="199">
        <v>4392</v>
      </c>
      <c r="EH51" s="199">
        <v>0</v>
      </c>
      <c r="EI51" s="199">
        <v>494</v>
      </c>
      <c r="EJ51" s="199">
        <v>163566</v>
      </c>
      <c r="EK51" s="199">
        <v>0</v>
      </c>
      <c r="EL51" s="199">
        <v>0</v>
      </c>
      <c r="EM51" s="199">
        <v>0</v>
      </c>
      <c r="EN51" s="199">
        <v>0</v>
      </c>
      <c r="EO51" s="199">
        <f t="shared" si="11"/>
        <v>177853</v>
      </c>
      <c r="EP51" s="199">
        <v>3472</v>
      </c>
      <c r="EQ51" s="199">
        <v>5929</v>
      </c>
      <c r="ER51" s="199">
        <v>4392</v>
      </c>
      <c r="ES51" s="199">
        <v>0</v>
      </c>
      <c r="ET51" s="199">
        <v>494</v>
      </c>
      <c r="EU51" s="199">
        <v>163566</v>
      </c>
      <c r="EV51" s="199">
        <v>0</v>
      </c>
      <c r="EW51" s="199">
        <v>0</v>
      </c>
      <c r="EX51" s="199">
        <v>0</v>
      </c>
      <c r="EY51" s="199">
        <v>0</v>
      </c>
      <c r="EZ51" s="199">
        <f t="shared" si="12"/>
        <v>177853</v>
      </c>
      <c r="FA51" s="192" t="s">
        <v>6552</v>
      </c>
      <c r="FB51" s="199">
        <v>2860</v>
      </c>
      <c r="FC51" s="199">
        <v>7303</v>
      </c>
      <c r="FD51" s="199">
        <v>5843</v>
      </c>
      <c r="FE51" s="199">
        <v>0</v>
      </c>
      <c r="FF51" s="199">
        <v>494</v>
      </c>
      <c r="FG51" s="199">
        <v>235029</v>
      </c>
      <c r="FH51" s="199">
        <v>0</v>
      </c>
      <c r="FI51" s="199">
        <v>0</v>
      </c>
      <c r="FJ51" s="199">
        <v>0</v>
      </c>
      <c r="FK51" s="199">
        <v>0</v>
      </c>
      <c r="FL51" s="199">
        <f t="shared" si="13"/>
        <v>251529</v>
      </c>
      <c r="FM51" s="192" t="s">
        <v>6722</v>
      </c>
      <c r="FN51" s="199">
        <v>2860</v>
      </c>
      <c r="FO51" s="199">
        <v>7072</v>
      </c>
      <c r="FP51" s="199">
        <v>4998</v>
      </c>
      <c r="FQ51" s="199">
        <v>0</v>
      </c>
      <c r="FR51" s="199">
        <v>494</v>
      </c>
      <c r="FS51" s="199">
        <v>235029</v>
      </c>
      <c r="FT51" s="199">
        <v>0</v>
      </c>
      <c r="FU51" s="199">
        <v>0</v>
      </c>
      <c r="FV51" s="199">
        <v>0</v>
      </c>
      <c r="FW51" s="199">
        <v>0</v>
      </c>
      <c r="FX51" s="199">
        <f t="shared" si="14"/>
        <v>250453</v>
      </c>
      <c r="FY51" s="192" t="s">
        <v>6919</v>
      </c>
      <c r="FZ51" s="200">
        <f t="shared" si="15"/>
        <v>6</v>
      </c>
      <c r="GA51" s="193" t="str">
        <f t="shared" si="33"/>
        <v>BIP = SIGFE</v>
      </c>
      <c r="GB51" s="199">
        <v>2860</v>
      </c>
      <c r="GC51" s="199">
        <v>7069</v>
      </c>
      <c r="GD51" s="199">
        <v>4996</v>
      </c>
      <c r="GE51" s="199">
        <v>0</v>
      </c>
      <c r="GF51" s="199">
        <v>494</v>
      </c>
      <c r="GG51" s="199">
        <v>235028</v>
      </c>
      <c r="GH51" s="199">
        <v>0</v>
      </c>
      <c r="GI51" s="199">
        <v>0</v>
      </c>
      <c r="GJ51" s="199">
        <v>0</v>
      </c>
      <c r="GK51" s="199">
        <v>0</v>
      </c>
      <c r="GL51" s="199">
        <f t="shared" si="16"/>
        <v>250447</v>
      </c>
      <c r="GM51" s="199">
        <v>3218</v>
      </c>
      <c r="GN51" s="199">
        <v>7251</v>
      </c>
      <c r="GO51" s="199">
        <v>5072</v>
      </c>
      <c r="GP51" s="199">
        <v>0</v>
      </c>
      <c r="GQ51" s="199">
        <v>599</v>
      </c>
      <c r="GR51" s="199">
        <v>245719</v>
      </c>
      <c r="GS51" s="199">
        <v>0</v>
      </c>
      <c r="GT51" s="199">
        <v>0</v>
      </c>
      <c r="GU51" s="199">
        <v>0</v>
      </c>
      <c r="GV51" s="199">
        <v>0</v>
      </c>
      <c r="GW51" s="199">
        <f t="shared" si="17"/>
        <v>261859</v>
      </c>
      <c r="GX51" s="199" t="s">
        <v>200</v>
      </c>
      <c r="GY51" s="199">
        <v>4462</v>
      </c>
      <c r="GZ51" s="199">
        <v>7619</v>
      </c>
      <c r="HA51" s="199">
        <v>5644</v>
      </c>
      <c r="HB51" s="199">
        <v>0</v>
      </c>
      <c r="HC51" s="199">
        <v>635</v>
      </c>
      <c r="HD51" s="199">
        <v>210192</v>
      </c>
      <c r="HE51" s="199">
        <v>0</v>
      </c>
      <c r="HF51" s="199">
        <v>0</v>
      </c>
      <c r="HG51" s="199">
        <v>0</v>
      </c>
      <c r="HH51" s="199">
        <v>0</v>
      </c>
      <c r="HI51" s="199">
        <f t="shared" si="18"/>
        <v>228552</v>
      </c>
      <c r="HJ51" s="199">
        <v>297311</v>
      </c>
      <c r="HK51" s="199">
        <v>3366</v>
      </c>
      <c r="HL51" s="199">
        <v>7491</v>
      </c>
      <c r="HM51" s="199">
        <v>5941</v>
      </c>
      <c r="HN51" s="199">
        <v>0</v>
      </c>
      <c r="HO51" s="199">
        <v>599</v>
      </c>
      <c r="HP51" s="199">
        <v>248374</v>
      </c>
      <c r="HQ51" s="199">
        <v>0</v>
      </c>
      <c r="HR51" s="199">
        <v>0</v>
      </c>
      <c r="HS51" s="199">
        <v>0</v>
      </c>
      <c r="HT51" s="199">
        <v>0</v>
      </c>
      <c r="HU51" s="199">
        <f t="shared" si="19"/>
        <v>265771</v>
      </c>
      <c r="HV51" s="199">
        <v>3218</v>
      </c>
      <c r="HW51" s="199">
        <v>7255</v>
      </c>
      <c r="HX51" s="199">
        <v>5072</v>
      </c>
      <c r="HY51" s="199">
        <v>0</v>
      </c>
      <c r="HZ51" s="199">
        <v>599</v>
      </c>
      <c r="IA51" s="199">
        <v>245721</v>
      </c>
      <c r="IB51" s="199">
        <v>0</v>
      </c>
      <c r="IC51" s="199">
        <v>0</v>
      </c>
      <c r="ID51" s="199">
        <v>0</v>
      </c>
      <c r="IE51" s="199">
        <v>0</v>
      </c>
      <c r="IF51" s="199">
        <f t="shared" si="20"/>
        <v>261865</v>
      </c>
      <c r="IG51" s="197">
        <f t="shared" si="21"/>
        <v>16.284696699219438</v>
      </c>
      <c r="IH51" s="197">
        <f t="shared" si="22"/>
        <v>14.575676432496753</v>
      </c>
      <c r="II51" s="197">
        <f t="shared" si="23"/>
        <v>16.903117150034252</v>
      </c>
      <c r="IJ51" s="197">
        <f t="shared" si="24"/>
        <v>-1.4696863088899836</v>
      </c>
      <c r="IK51" s="202">
        <f>((IF51/HJ51)-1)*100</f>
        <v>-11.922195949695769</v>
      </c>
      <c r="IL51" s="200">
        <f t="shared" si="25"/>
        <v>746.05413105413106</v>
      </c>
      <c r="IM51" s="200">
        <f t="shared" si="26"/>
        <v>700.0598290598291</v>
      </c>
      <c r="IN51" s="192" t="s">
        <v>7275</v>
      </c>
      <c r="IO51" s="192" t="str">
        <f t="shared" si="27"/>
        <v>Variación del 10% al 20%</v>
      </c>
      <c r="IP51" s="192" t="str">
        <f t="shared" si="27"/>
        <v>Variación del 10% al 20%</v>
      </c>
      <c r="IQ51" s="193" t="str">
        <f t="shared" si="28"/>
        <v>Pequeño</v>
      </c>
      <c r="IR51" s="193" t="str">
        <f t="shared" si="29"/>
        <v>Pequeño</v>
      </c>
      <c r="IS51" s="192" t="s">
        <v>1261</v>
      </c>
      <c r="IT51" s="192" t="s">
        <v>2009</v>
      </c>
      <c r="IU51" s="192" t="s">
        <v>213</v>
      </c>
      <c r="IV51" s="192" t="s">
        <v>940</v>
      </c>
      <c r="IW51" s="192" t="s">
        <v>248</v>
      </c>
      <c r="IX51" s="192" t="s">
        <v>249</v>
      </c>
      <c r="IY51" s="193" t="s">
        <v>207</v>
      </c>
      <c r="IZ51" s="199">
        <v>228552</v>
      </c>
      <c r="JA51" s="199">
        <v>0</v>
      </c>
      <c r="JB51" s="203">
        <f t="shared" si="52"/>
        <v>0</v>
      </c>
      <c r="JC51" s="192" t="s">
        <v>7541</v>
      </c>
      <c r="JD51" s="192" t="str">
        <f t="shared" si="37"/>
        <v>Con Modificaciones &lt; 10%</v>
      </c>
      <c r="JE51" s="193" t="s">
        <v>207</v>
      </c>
      <c r="JF51" s="200">
        <v>2</v>
      </c>
      <c r="JG51" s="200">
        <v>227915</v>
      </c>
      <c r="JH51" s="200">
        <v>297311</v>
      </c>
      <c r="JI51" s="197">
        <f t="shared" si="56"/>
        <v>30.448193405436228</v>
      </c>
      <c r="JJ51" s="192" t="s">
        <v>7696</v>
      </c>
      <c r="JK51" s="192" t="str">
        <f t="shared" si="30"/>
        <v>Con Reevaluación</v>
      </c>
      <c r="JL51" s="196" t="s">
        <v>1287</v>
      </c>
      <c r="JM51" s="204">
        <v>31534</v>
      </c>
      <c r="JN51" s="204">
        <v>35849</v>
      </c>
      <c r="JO51" s="197">
        <f t="shared" si="35"/>
        <v>13.683643051943939</v>
      </c>
      <c r="JP51" s="205" t="str">
        <f t="shared" si="36"/>
        <v>Real &gt; Recomendado</v>
      </c>
      <c r="JQ51" s="193" t="s">
        <v>8</v>
      </c>
      <c r="JR51" s="202"/>
      <c r="JS51" s="202"/>
      <c r="JT51" s="202"/>
      <c r="JU51" s="192" t="s">
        <v>7971</v>
      </c>
      <c r="JV51" s="206"/>
      <c r="JW51" s="192" t="s">
        <v>7972</v>
      </c>
      <c r="JX51" s="192" t="s">
        <v>213</v>
      </c>
      <c r="JY51" s="192" t="s">
        <v>940</v>
      </c>
      <c r="JZ51" s="192" t="s">
        <v>248</v>
      </c>
      <c r="KA51" s="192" t="s">
        <v>249</v>
      </c>
    </row>
    <row r="52" spans="1:287" ht="15" customHeight="1" x14ac:dyDescent="0.25">
      <c r="A52" s="213" t="s">
        <v>1469</v>
      </c>
      <c r="B52" s="192" t="s">
        <v>1470</v>
      </c>
      <c r="C52" s="193">
        <v>12</v>
      </c>
      <c r="D52" s="192" t="s">
        <v>508</v>
      </c>
      <c r="E52" s="192" t="s">
        <v>164</v>
      </c>
      <c r="F52" s="192" t="s">
        <v>165</v>
      </c>
      <c r="G52" s="192" t="s">
        <v>509</v>
      </c>
      <c r="H52" s="192" t="s">
        <v>107</v>
      </c>
      <c r="I52" s="192" t="s">
        <v>108</v>
      </c>
      <c r="J52" s="192" t="s">
        <v>1948</v>
      </c>
      <c r="K52" s="192" t="s">
        <v>468</v>
      </c>
      <c r="L52" s="192" t="s">
        <v>102</v>
      </c>
      <c r="M52" s="192" t="s">
        <v>2017</v>
      </c>
      <c r="N52" s="192" t="s">
        <v>525</v>
      </c>
      <c r="O52" s="192" t="s">
        <v>525</v>
      </c>
      <c r="P52" s="192" t="s">
        <v>103</v>
      </c>
      <c r="Q52" s="192" t="s">
        <v>120</v>
      </c>
      <c r="R52" s="192" t="s">
        <v>105</v>
      </c>
      <c r="S52" s="192" t="s">
        <v>2139</v>
      </c>
      <c r="T52" s="192" t="s">
        <v>2140</v>
      </c>
      <c r="U52" s="194">
        <v>25000</v>
      </c>
      <c r="V52" s="192" t="s">
        <v>141</v>
      </c>
      <c r="W52" s="192" t="s">
        <v>534</v>
      </c>
      <c r="X52" s="192" t="s">
        <v>534</v>
      </c>
      <c r="Y52" s="195">
        <v>12</v>
      </c>
      <c r="Z52" s="195">
        <v>7</v>
      </c>
      <c r="AA52" s="196" t="s">
        <v>2618</v>
      </c>
      <c r="AB52" s="197">
        <f t="shared" si="51"/>
        <v>-41.666666666666664</v>
      </c>
      <c r="AC52" s="195"/>
      <c r="AD52" s="195"/>
      <c r="AE52" s="196"/>
      <c r="AF52" s="197"/>
      <c r="AG52" s="195"/>
      <c r="AH52" s="195"/>
      <c r="AI52" s="196" t="s">
        <v>8</v>
      </c>
      <c r="AJ52" s="197"/>
      <c r="AK52" s="195">
        <v>2</v>
      </c>
      <c r="AL52" s="195">
        <v>1</v>
      </c>
      <c r="AM52" s="196" t="s">
        <v>2875</v>
      </c>
      <c r="AN52" s="197">
        <f>((AL52/AK52)-1)*100</f>
        <v>-50</v>
      </c>
      <c r="AO52" s="195">
        <v>13</v>
      </c>
      <c r="AP52" s="195">
        <v>2</v>
      </c>
      <c r="AQ52" s="196" t="s">
        <v>2962</v>
      </c>
      <c r="AR52" s="197">
        <f>((AP52/AO52)-1)*100</f>
        <v>-84.615384615384613</v>
      </c>
      <c r="AS52" s="195">
        <v>12</v>
      </c>
      <c r="AT52" s="195">
        <v>44</v>
      </c>
      <c r="AU52" s="196" t="s">
        <v>3132</v>
      </c>
      <c r="AV52" s="197">
        <f t="shared" si="0"/>
        <v>266.66666666666663</v>
      </c>
      <c r="AW52" s="197" t="str">
        <f t="shared" si="1"/>
        <v>Variación &gt; al 100%</v>
      </c>
      <c r="AX52" s="198">
        <v>0</v>
      </c>
      <c r="AY52" s="198">
        <v>0</v>
      </c>
      <c r="AZ52" s="195"/>
      <c r="BA52" s="195"/>
      <c r="BB52" s="196"/>
      <c r="BC52" s="197"/>
      <c r="BD52" s="195"/>
      <c r="BE52" s="195"/>
      <c r="BF52" s="196"/>
      <c r="BG52" s="197"/>
      <c r="BH52" s="195"/>
      <c r="BI52" s="195"/>
      <c r="BJ52" s="196"/>
      <c r="BK52" s="197"/>
      <c r="BL52" s="195">
        <v>14</v>
      </c>
      <c r="BM52" s="195">
        <v>14</v>
      </c>
      <c r="BN52" s="195">
        <v>44</v>
      </c>
      <c r="BO52" s="195">
        <v>44</v>
      </c>
      <c r="BP52" s="195">
        <v>0</v>
      </c>
      <c r="BQ52" s="196" t="s">
        <v>3402</v>
      </c>
      <c r="BR52" s="197">
        <f t="shared" si="2"/>
        <v>214.28571428571428</v>
      </c>
      <c r="BS52" s="197">
        <f t="shared" si="2"/>
        <v>214.28571428571428</v>
      </c>
      <c r="BT52" s="192" t="s">
        <v>3612</v>
      </c>
      <c r="BU52" s="192" t="str">
        <f t="shared" si="3"/>
        <v>Variación &gt; al 100%</v>
      </c>
      <c r="BV52" s="193" t="str">
        <f t="shared" si="4"/>
        <v>Mayor a 3 años</v>
      </c>
      <c r="BW52" s="192" t="s">
        <v>1211</v>
      </c>
      <c r="BX52" s="199">
        <v>730758</v>
      </c>
      <c r="BY52" s="199">
        <v>38364</v>
      </c>
      <c r="BZ52" s="199">
        <f t="shared" si="5"/>
        <v>769122</v>
      </c>
      <c r="CA52" s="199">
        <v>1013952</v>
      </c>
      <c r="CB52" s="200">
        <f t="shared" si="6"/>
        <v>-244830</v>
      </c>
      <c r="CC52" s="192" t="s">
        <v>3938</v>
      </c>
      <c r="CD52" s="192" t="str">
        <f t="shared" si="7"/>
        <v>BIP &lt; SIGFE</v>
      </c>
      <c r="CE52" s="196" t="s">
        <v>679</v>
      </c>
      <c r="CF52" s="195">
        <v>808</v>
      </c>
      <c r="CG52" s="195">
        <v>808</v>
      </c>
      <c r="CH52" s="195">
        <f t="shared" si="8"/>
        <v>100</v>
      </c>
      <c r="CI52" s="196" t="s">
        <v>4207</v>
      </c>
      <c r="CJ52" s="196" t="s">
        <v>4208</v>
      </c>
      <c r="CK52" s="200" t="str">
        <f t="shared" si="31"/>
        <v>Real = Recomendada</v>
      </c>
      <c r="CL52" s="192" t="s">
        <v>4691</v>
      </c>
      <c r="CM52" s="192" t="s">
        <v>4692</v>
      </c>
      <c r="CN52" s="192" t="s">
        <v>4693</v>
      </c>
      <c r="CO52" s="192" t="s">
        <v>4692</v>
      </c>
      <c r="CP52" s="193" t="s">
        <v>207</v>
      </c>
      <c r="CQ52" s="192" t="s">
        <v>5218</v>
      </c>
      <c r="CR52" s="192" t="s">
        <v>8</v>
      </c>
      <c r="CS52" s="192" t="s">
        <v>8</v>
      </c>
      <c r="CT52" s="192" t="str">
        <f t="shared" si="32"/>
        <v>En Operación</v>
      </c>
      <c r="CU52" s="192" t="s">
        <v>8</v>
      </c>
      <c r="CV52" s="192" t="s">
        <v>5616</v>
      </c>
      <c r="CW52" s="192" t="s">
        <v>2041</v>
      </c>
      <c r="CX52" s="192" t="s">
        <v>534</v>
      </c>
      <c r="CY52" s="192" t="s">
        <v>8</v>
      </c>
      <c r="CZ52" s="192" t="s">
        <v>5576</v>
      </c>
      <c r="DA52" s="192" t="s">
        <v>249</v>
      </c>
      <c r="DB52" s="193" t="s">
        <v>5794</v>
      </c>
      <c r="DC52" s="193" t="s">
        <v>1200</v>
      </c>
      <c r="DD52" s="200">
        <v>1405</v>
      </c>
      <c r="DE52" s="193" t="s">
        <v>5841</v>
      </c>
      <c r="DF52" s="200">
        <v>47</v>
      </c>
      <c r="DG52" s="193" t="s">
        <v>635</v>
      </c>
      <c r="DH52" s="200">
        <v>353</v>
      </c>
      <c r="DI52" s="193" t="s">
        <v>660</v>
      </c>
      <c r="DJ52" s="275"/>
      <c r="DK52" s="193" t="s">
        <v>660</v>
      </c>
      <c r="DL52" s="275"/>
      <c r="DM52" s="193" t="s">
        <v>1211</v>
      </c>
      <c r="DN52" s="200">
        <v>22</v>
      </c>
      <c r="DO52" s="193" t="s">
        <v>635</v>
      </c>
      <c r="DP52" s="200">
        <v>212</v>
      </c>
      <c r="DQ52" s="200">
        <f t="shared" si="9"/>
        <v>1805</v>
      </c>
      <c r="DR52" s="200">
        <f t="shared" si="10"/>
        <v>400</v>
      </c>
      <c r="DS52" s="193" t="s">
        <v>6065</v>
      </c>
      <c r="DT52" s="192" t="s">
        <v>6243</v>
      </c>
      <c r="DU52" s="193">
        <v>1</v>
      </c>
      <c r="DV52" s="193" t="s">
        <v>8</v>
      </c>
      <c r="DW52" s="193" t="s">
        <v>8</v>
      </c>
      <c r="DX52" s="193" t="s">
        <v>8</v>
      </c>
      <c r="DY52" s="193" t="s">
        <v>8</v>
      </c>
      <c r="DZ52" s="193" t="s">
        <v>207</v>
      </c>
      <c r="EA52" s="193" t="s">
        <v>6269</v>
      </c>
      <c r="EB52" s="193" t="s">
        <v>207</v>
      </c>
      <c r="EC52" s="193" t="s">
        <v>6269</v>
      </c>
      <c r="ED52" s="193" t="s">
        <v>8</v>
      </c>
      <c r="EE52" s="199">
        <v>14401</v>
      </c>
      <c r="EF52" s="199">
        <v>0</v>
      </c>
      <c r="EG52" s="199">
        <v>0</v>
      </c>
      <c r="EH52" s="199">
        <v>0</v>
      </c>
      <c r="EI52" s="199">
        <v>1164</v>
      </c>
      <c r="EJ52" s="199">
        <v>226408</v>
      </c>
      <c r="EK52" s="199">
        <v>0</v>
      </c>
      <c r="EL52" s="199">
        <v>0</v>
      </c>
      <c r="EM52" s="199">
        <v>0</v>
      </c>
      <c r="EN52" s="199">
        <v>0</v>
      </c>
      <c r="EO52" s="199">
        <f t="shared" si="11"/>
        <v>241973</v>
      </c>
      <c r="EP52" s="199">
        <v>37780</v>
      </c>
      <c r="EQ52" s="199">
        <v>0</v>
      </c>
      <c r="ER52" s="199">
        <v>0</v>
      </c>
      <c r="ES52" s="199">
        <v>24106</v>
      </c>
      <c r="ET52" s="199">
        <v>450</v>
      </c>
      <c r="EU52" s="199">
        <v>1073936</v>
      </c>
      <c r="EV52" s="199">
        <v>0</v>
      </c>
      <c r="EW52" s="199">
        <v>0</v>
      </c>
      <c r="EX52" s="199">
        <v>0</v>
      </c>
      <c r="EY52" s="199">
        <v>0</v>
      </c>
      <c r="EZ52" s="199">
        <f t="shared" si="12"/>
        <v>1136272</v>
      </c>
      <c r="FA52" s="192" t="s">
        <v>6553</v>
      </c>
      <c r="FB52" s="199">
        <v>23600</v>
      </c>
      <c r="FC52" s="199">
        <v>0</v>
      </c>
      <c r="FD52" s="199">
        <v>0</v>
      </c>
      <c r="FE52" s="199">
        <v>37914</v>
      </c>
      <c r="FF52" s="199">
        <v>450</v>
      </c>
      <c r="FG52" s="199">
        <v>1024345</v>
      </c>
      <c r="FH52" s="199">
        <v>0</v>
      </c>
      <c r="FI52" s="199">
        <v>0</v>
      </c>
      <c r="FJ52" s="199">
        <v>0</v>
      </c>
      <c r="FK52" s="199">
        <v>0</v>
      </c>
      <c r="FL52" s="199">
        <f>SUM(FB52:FK52)</f>
        <v>1086309</v>
      </c>
      <c r="FM52" s="192" t="s">
        <v>6723</v>
      </c>
      <c r="FN52" s="199">
        <v>15810</v>
      </c>
      <c r="FO52" s="199">
        <v>0</v>
      </c>
      <c r="FP52" s="199">
        <v>0</v>
      </c>
      <c r="FQ52" s="199">
        <v>37985</v>
      </c>
      <c r="FR52" s="199">
        <v>450</v>
      </c>
      <c r="FS52" s="199">
        <v>960157</v>
      </c>
      <c r="FT52" s="199">
        <v>0</v>
      </c>
      <c r="FU52" s="199">
        <v>0</v>
      </c>
      <c r="FV52" s="199">
        <v>0</v>
      </c>
      <c r="FW52" s="199">
        <v>0</v>
      </c>
      <c r="FX52" s="199">
        <f t="shared" si="14"/>
        <v>1014402</v>
      </c>
      <c r="FY52" s="192" t="s">
        <v>6920</v>
      </c>
      <c r="FZ52" s="200">
        <f t="shared" si="15"/>
        <v>450</v>
      </c>
      <c r="GA52" s="193" t="str">
        <f t="shared" si="33"/>
        <v>BIP &gt; SIGFE</v>
      </c>
      <c r="GB52" s="199">
        <v>15810</v>
      </c>
      <c r="GC52" s="199">
        <v>0</v>
      </c>
      <c r="GD52" s="199">
        <v>0</v>
      </c>
      <c r="GE52" s="199">
        <v>37985</v>
      </c>
      <c r="GF52" s="199">
        <v>0</v>
      </c>
      <c r="GG52" s="199">
        <v>960157</v>
      </c>
      <c r="GH52" s="199">
        <v>0</v>
      </c>
      <c r="GI52" s="199">
        <v>0</v>
      </c>
      <c r="GJ52" s="199">
        <v>0</v>
      </c>
      <c r="GK52" s="199">
        <v>0</v>
      </c>
      <c r="GL52" s="199">
        <f t="shared" si="16"/>
        <v>1013952</v>
      </c>
      <c r="GM52" s="199">
        <v>17040</v>
      </c>
      <c r="GN52" s="199">
        <v>0</v>
      </c>
      <c r="GO52" s="199">
        <v>0</v>
      </c>
      <c r="GP52" s="199">
        <v>38971</v>
      </c>
      <c r="GQ52" s="199">
        <v>0</v>
      </c>
      <c r="GR52" s="199">
        <v>1003852</v>
      </c>
      <c r="GS52" s="199">
        <v>0</v>
      </c>
      <c r="GT52" s="199">
        <v>0</v>
      </c>
      <c r="GU52" s="199">
        <v>0</v>
      </c>
      <c r="GV52" s="199">
        <v>0</v>
      </c>
      <c r="GW52" s="199">
        <f t="shared" si="17"/>
        <v>1059863</v>
      </c>
      <c r="GX52" s="199" t="s">
        <v>7102</v>
      </c>
      <c r="GY52" s="199">
        <v>45805</v>
      </c>
      <c r="GZ52" s="199">
        <v>0</v>
      </c>
      <c r="HA52" s="199">
        <v>0</v>
      </c>
      <c r="HB52" s="199">
        <v>29226</v>
      </c>
      <c r="HC52" s="199">
        <v>546</v>
      </c>
      <c r="HD52" s="199">
        <v>1302052</v>
      </c>
      <c r="HE52" s="199">
        <v>0</v>
      </c>
      <c r="HF52" s="199">
        <v>0</v>
      </c>
      <c r="HG52" s="199">
        <v>0</v>
      </c>
      <c r="HH52" s="199">
        <v>0</v>
      </c>
      <c r="HI52" s="199">
        <f t="shared" si="18"/>
        <v>1377629</v>
      </c>
      <c r="HJ52" s="199">
        <v>0</v>
      </c>
      <c r="HK52" s="199">
        <v>25177</v>
      </c>
      <c r="HL52" s="199">
        <v>0</v>
      </c>
      <c r="HM52" s="199">
        <v>0</v>
      </c>
      <c r="HN52" s="199">
        <v>38900</v>
      </c>
      <c r="HO52" s="199">
        <v>485</v>
      </c>
      <c r="HP52" s="199">
        <v>1071379</v>
      </c>
      <c r="HQ52" s="199">
        <v>0</v>
      </c>
      <c r="HR52" s="199">
        <v>0</v>
      </c>
      <c r="HS52" s="199">
        <v>0</v>
      </c>
      <c r="HT52" s="199">
        <v>0</v>
      </c>
      <c r="HU52" s="199">
        <f t="shared" si="19"/>
        <v>1135941</v>
      </c>
      <c r="HV52" s="199">
        <v>17040</v>
      </c>
      <c r="HW52" s="199">
        <v>0</v>
      </c>
      <c r="HX52" s="199">
        <v>0</v>
      </c>
      <c r="HY52" s="199">
        <v>38900</v>
      </c>
      <c r="HZ52" s="199">
        <v>485</v>
      </c>
      <c r="IA52" s="199">
        <v>1003851</v>
      </c>
      <c r="IB52" s="199">
        <v>0</v>
      </c>
      <c r="IC52" s="199">
        <v>0</v>
      </c>
      <c r="ID52" s="199">
        <v>0</v>
      </c>
      <c r="IE52" s="199">
        <v>0</v>
      </c>
      <c r="IF52" s="199">
        <f t="shared" si="20"/>
        <v>1060276</v>
      </c>
      <c r="IG52" s="197">
        <f t="shared" si="21"/>
        <v>-17.543765411442415</v>
      </c>
      <c r="IH52" s="197">
        <f t="shared" si="22"/>
        <v>-23.036173019005844</v>
      </c>
      <c r="II52" s="197">
        <f t="shared" si="23"/>
        <v>-22.902387923062982</v>
      </c>
      <c r="IJ52" s="197">
        <f t="shared" si="24"/>
        <v>-6.6609973581374433</v>
      </c>
      <c r="IK52" s="202"/>
      <c r="IL52" s="200">
        <f t="shared" si="25"/>
        <v>1312.2227722772277</v>
      </c>
      <c r="IM52" s="200">
        <f t="shared" si="26"/>
        <v>1242.3898514851485</v>
      </c>
      <c r="IN52" s="192" t="s">
        <v>7276</v>
      </c>
      <c r="IO52" s="192" t="str">
        <f t="shared" si="27"/>
        <v>Variación Mayor al -20%</v>
      </c>
      <c r="IP52" s="192" t="str">
        <f t="shared" si="27"/>
        <v>Variación Mayor al -20%</v>
      </c>
      <c r="IQ52" s="193" t="str">
        <f t="shared" si="28"/>
        <v>Mediano</v>
      </c>
      <c r="IR52" s="193" t="str">
        <f t="shared" si="29"/>
        <v>Grande</v>
      </c>
      <c r="IS52" s="192" t="s">
        <v>1277</v>
      </c>
      <c r="IT52" s="192" t="s">
        <v>2017</v>
      </c>
      <c r="IU52" s="192" t="s">
        <v>534</v>
      </c>
      <c r="IV52" s="192" t="s">
        <v>8</v>
      </c>
      <c r="IW52" s="192" t="s">
        <v>5576</v>
      </c>
      <c r="IX52" s="192" t="s">
        <v>249</v>
      </c>
      <c r="IY52" s="193" t="s">
        <v>208</v>
      </c>
      <c r="IZ52" s="199"/>
      <c r="JA52" s="199"/>
      <c r="JB52" s="203"/>
      <c r="JC52" s="192" t="s">
        <v>534</v>
      </c>
      <c r="JD52" s="192" t="str">
        <f t="shared" si="37"/>
        <v>Sin Modificaciones</v>
      </c>
      <c r="JE52" s="193" t="s">
        <v>208</v>
      </c>
      <c r="JF52" s="200"/>
      <c r="JG52" s="200"/>
      <c r="JH52" s="200"/>
      <c r="JI52" s="197"/>
      <c r="JJ52" s="192" t="s">
        <v>7697</v>
      </c>
      <c r="JK52" s="192" t="str">
        <f t="shared" si="30"/>
        <v>Sin Reevaluación</v>
      </c>
      <c r="JL52" s="196" t="s">
        <v>1288</v>
      </c>
      <c r="JM52" s="204">
        <v>110670</v>
      </c>
      <c r="JN52" s="204">
        <v>110670</v>
      </c>
      <c r="JO52" s="197">
        <f t="shared" si="35"/>
        <v>0</v>
      </c>
      <c r="JP52" s="205" t="str">
        <f t="shared" si="36"/>
        <v>Real = Recomendado</v>
      </c>
      <c r="JQ52" s="193" t="s">
        <v>8</v>
      </c>
      <c r="JR52" s="202"/>
      <c r="JS52" s="202"/>
      <c r="JT52" s="202"/>
      <c r="JU52" s="192" t="s">
        <v>7973</v>
      </c>
      <c r="JV52" s="206"/>
      <c r="JW52" s="192" t="s">
        <v>7974</v>
      </c>
      <c r="JX52" s="192" t="s">
        <v>5711</v>
      </c>
      <c r="JY52" s="192" t="s">
        <v>979</v>
      </c>
      <c r="JZ52" s="192" t="s">
        <v>5576</v>
      </c>
      <c r="KA52" s="192" t="s">
        <v>249</v>
      </c>
    </row>
    <row r="53" spans="1:287" ht="15" customHeight="1" x14ac:dyDescent="0.25">
      <c r="A53" s="192" t="s">
        <v>1471</v>
      </c>
      <c r="B53" s="192" t="s">
        <v>1472</v>
      </c>
      <c r="C53" s="193">
        <v>8</v>
      </c>
      <c r="D53" s="192" t="s">
        <v>453</v>
      </c>
      <c r="E53" s="192" t="s">
        <v>142</v>
      </c>
      <c r="F53" s="192" t="s">
        <v>142</v>
      </c>
      <c r="G53" s="192" t="s">
        <v>488</v>
      </c>
      <c r="H53" s="192" t="s">
        <v>118</v>
      </c>
      <c r="I53" s="209" t="s">
        <v>1402</v>
      </c>
      <c r="J53" s="192" t="s">
        <v>161</v>
      </c>
      <c r="K53" s="192" t="s">
        <v>466</v>
      </c>
      <c r="L53" s="192" t="s">
        <v>114</v>
      </c>
      <c r="M53" s="192" t="s">
        <v>2018</v>
      </c>
      <c r="N53" s="192" t="s">
        <v>526</v>
      </c>
      <c r="O53" s="192" t="s">
        <v>524</v>
      </c>
      <c r="P53" s="192" t="s">
        <v>103</v>
      </c>
      <c r="Q53" s="192" t="s">
        <v>120</v>
      </c>
      <c r="R53" s="192" t="s">
        <v>105</v>
      </c>
      <c r="S53" s="192" t="s">
        <v>2141</v>
      </c>
      <c r="T53" s="192" t="s">
        <v>2142</v>
      </c>
      <c r="U53" s="194">
        <v>250000</v>
      </c>
      <c r="V53" s="192" t="s">
        <v>534</v>
      </c>
      <c r="W53" s="192" t="s">
        <v>534</v>
      </c>
      <c r="X53" s="192" t="s">
        <v>534</v>
      </c>
      <c r="Y53" s="195">
        <v>5</v>
      </c>
      <c r="Z53" s="195">
        <v>142</v>
      </c>
      <c r="AA53" s="196" t="s">
        <v>2619</v>
      </c>
      <c r="AB53" s="197">
        <f t="shared" si="51"/>
        <v>2740</v>
      </c>
      <c r="AC53" s="195">
        <v>48</v>
      </c>
      <c r="AD53" s="195">
        <v>6</v>
      </c>
      <c r="AE53" s="196" t="s">
        <v>2620</v>
      </c>
      <c r="AF53" s="197">
        <f>((AD53/AC53)-1)*100</f>
        <v>-87.5</v>
      </c>
      <c r="AG53" s="195">
        <v>36</v>
      </c>
      <c r="AH53" s="195">
        <v>13</v>
      </c>
      <c r="AI53" s="196" t="s">
        <v>2876</v>
      </c>
      <c r="AJ53" s="197">
        <f>((AH53/AG53)-1)*100</f>
        <v>-63.888888888888886</v>
      </c>
      <c r="AK53" s="195"/>
      <c r="AL53" s="195"/>
      <c r="AM53" s="196"/>
      <c r="AN53" s="197"/>
      <c r="AO53" s="195">
        <v>96</v>
      </c>
      <c r="AP53" s="195">
        <v>136</v>
      </c>
      <c r="AQ53" s="196" t="s">
        <v>2963</v>
      </c>
      <c r="AR53" s="197">
        <f>((AP53/AO53)-1)*100</f>
        <v>41.666666666666671</v>
      </c>
      <c r="AS53" s="195">
        <v>96</v>
      </c>
      <c r="AT53" s="195">
        <v>177</v>
      </c>
      <c r="AU53" s="196" t="s">
        <v>3133</v>
      </c>
      <c r="AV53" s="197">
        <f t="shared" si="0"/>
        <v>84.375</v>
      </c>
      <c r="AW53" s="197" t="str">
        <f t="shared" si="1"/>
        <v>Variación del 50% al 100%</v>
      </c>
      <c r="AX53" s="198">
        <v>17</v>
      </c>
      <c r="AY53" s="198">
        <v>897</v>
      </c>
      <c r="AZ53" s="195"/>
      <c r="BA53" s="195"/>
      <c r="BB53" s="196"/>
      <c r="BC53" s="197"/>
      <c r="BD53" s="195"/>
      <c r="BE53" s="195"/>
      <c r="BF53" s="196"/>
      <c r="BG53" s="197"/>
      <c r="BH53" s="195"/>
      <c r="BI53" s="195"/>
      <c r="BJ53" s="196"/>
      <c r="BK53" s="197"/>
      <c r="BL53" s="195">
        <v>96</v>
      </c>
      <c r="BM53" s="195">
        <v>96</v>
      </c>
      <c r="BN53" s="195">
        <v>177</v>
      </c>
      <c r="BO53" s="195">
        <v>177</v>
      </c>
      <c r="BP53" s="195">
        <v>0</v>
      </c>
      <c r="BQ53" s="196" t="s">
        <v>3403</v>
      </c>
      <c r="BR53" s="197">
        <f t="shared" si="2"/>
        <v>84.375</v>
      </c>
      <c r="BS53" s="197">
        <f t="shared" si="2"/>
        <v>84.375</v>
      </c>
      <c r="BT53" s="192" t="s">
        <v>3613</v>
      </c>
      <c r="BU53" s="192" t="str">
        <f t="shared" si="3"/>
        <v>Variación del 50% al 100%</v>
      </c>
      <c r="BV53" s="193" t="str">
        <f t="shared" si="4"/>
        <v>Mayor a 3 años</v>
      </c>
      <c r="BW53" s="192" t="s">
        <v>3833</v>
      </c>
      <c r="BX53" s="199">
        <v>18084975</v>
      </c>
      <c r="BY53" s="199">
        <v>13267</v>
      </c>
      <c r="BZ53" s="199">
        <f t="shared" si="5"/>
        <v>18098242</v>
      </c>
      <c r="CA53" s="199">
        <v>9592745</v>
      </c>
      <c r="CB53" s="200">
        <f t="shared" si="6"/>
        <v>8505497</v>
      </c>
      <c r="CC53" s="192" t="s">
        <v>3939</v>
      </c>
      <c r="CD53" s="192" t="str">
        <f t="shared" si="7"/>
        <v>BIP &gt; SIGFE</v>
      </c>
      <c r="CE53" s="196" t="s">
        <v>678</v>
      </c>
      <c r="CF53" s="195">
        <v>38815</v>
      </c>
      <c r="CG53" s="195">
        <v>26178</v>
      </c>
      <c r="CH53" s="195">
        <f t="shared" si="8"/>
        <v>67.442998840654383</v>
      </c>
      <c r="CI53" s="196" t="s">
        <v>4209</v>
      </c>
      <c r="CJ53" s="196" t="s">
        <v>4210</v>
      </c>
      <c r="CK53" s="200" t="str">
        <f t="shared" si="31"/>
        <v>Real &lt; Recomendada</v>
      </c>
      <c r="CL53" s="192" t="s">
        <v>4694</v>
      </c>
      <c r="CM53" s="192" t="s">
        <v>4695</v>
      </c>
      <c r="CN53" s="192" t="s">
        <v>4696</v>
      </c>
      <c r="CO53" s="192" t="s">
        <v>4697</v>
      </c>
      <c r="CP53" s="193" t="s">
        <v>207</v>
      </c>
      <c r="CQ53" s="192" t="s">
        <v>766</v>
      </c>
      <c r="CR53" s="192" t="s">
        <v>5219</v>
      </c>
      <c r="CS53" s="192" t="s">
        <v>8</v>
      </c>
      <c r="CT53" s="192" t="str">
        <f t="shared" si="32"/>
        <v>En Operación</v>
      </c>
      <c r="CU53" s="192" t="s">
        <v>5434</v>
      </c>
      <c r="CV53" s="192" t="s">
        <v>220</v>
      </c>
      <c r="CW53" s="192" t="s">
        <v>2018</v>
      </c>
      <c r="CX53" s="192" t="s">
        <v>534</v>
      </c>
      <c r="CY53" s="192" t="s">
        <v>8</v>
      </c>
      <c r="CZ53" s="192" t="s">
        <v>5576</v>
      </c>
      <c r="DA53" s="192" t="s">
        <v>249</v>
      </c>
      <c r="DB53" s="193" t="s">
        <v>5795</v>
      </c>
      <c r="DC53" s="193" t="s">
        <v>5795</v>
      </c>
      <c r="DD53" s="200">
        <v>0</v>
      </c>
      <c r="DE53" s="193" t="s">
        <v>5888</v>
      </c>
      <c r="DF53" s="200">
        <v>180</v>
      </c>
      <c r="DG53" s="193" t="s">
        <v>5936</v>
      </c>
      <c r="DH53" s="200">
        <v>760</v>
      </c>
      <c r="DI53" s="193" t="s">
        <v>5960</v>
      </c>
      <c r="DJ53" s="275"/>
      <c r="DK53" s="193" t="s">
        <v>5960</v>
      </c>
      <c r="DL53" s="275"/>
      <c r="DM53" s="193" t="s">
        <v>5984</v>
      </c>
      <c r="DN53" s="200">
        <v>46</v>
      </c>
      <c r="DO53" s="193" t="s">
        <v>5996</v>
      </c>
      <c r="DP53" s="200">
        <v>15</v>
      </c>
      <c r="DQ53" s="200">
        <f t="shared" si="9"/>
        <v>393</v>
      </c>
      <c r="DR53" s="200">
        <f t="shared" si="10"/>
        <v>393</v>
      </c>
      <c r="DS53" s="193" t="s">
        <v>6066</v>
      </c>
      <c r="DT53" s="192" t="s">
        <v>6243</v>
      </c>
      <c r="DU53" s="193">
        <v>3</v>
      </c>
      <c r="DV53" s="193" t="s">
        <v>208</v>
      </c>
      <c r="DW53" s="193" t="s">
        <v>6315</v>
      </c>
      <c r="DX53" s="193" t="s">
        <v>8</v>
      </c>
      <c r="DY53" s="193" t="s">
        <v>8</v>
      </c>
      <c r="DZ53" s="193" t="s">
        <v>207</v>
      </c>
      <c r="EA53" s="193" t="s">
        <v>6316</v>
      </c>
      <c r="EB53" s="193" t="s">
        <v>207</v>
      </c>
      <c r="EC53" s="193" t="s">
        <v>6317</v>
      </c>
      <c r="ED53" s="193" t="s">
        <v>6318</v>
      </c>
      <c r="EE53" s="199">
        <v>496605</v>
      </c>
      <c r="EF53" s="199">
        <v>1381414</v>
      </c>
      <c r="EG53" s="199">
        <v>46413</v>
      </c>
      <c r="EH53" s="199">
        <v>0</v>
      </c>
      <c r="EI53" s="199">
        <v>43493</v>
      </c>
      <c r="EJ53" s="199">
        <v>18443316</v>
      </c>
      <c r="EK53" s="199">
        <v>0</v>
      </c>
      <c r="EL53" s="199">
        <v>0</v>
      </c>
      <c r="EM53" s="199">
        <v>0</v>
      </c>
      <c r="EN53" s="199">
        <v>0</v>
      </c>
      <c r="EO53" s="199">
        <f t="shared" si="11"/>
        <v>20411241</v>
      </c>
      <c r="EP53" s="199">
        <v>496605</v>
      </c>
      <c r="EQ53" s="199">
        <v>1381414</v>
      </c>
      <c r="ER53" s="199">
        <v>46413</v>
      </c>
      <c r="ES53" s="199">
        <v>0</v>
      </c>
      <c r="ET53" s="199">
        <v>43493</v>
      </c>
      <c r="EU53" s="199">
        <v>18443316</v>
      </c>
      <c r="EV53" s="199">
        <v>0</v>
      </c>
      <c r="EW53" s="199">
        <v>0</v>
      </c>
      <c r="EX53" s="199">
        <v>0</v>
      </c>
      <c r="EY53" s="199">
        <v>0</v>
      </c>
      <c r="EZ53" s="199">
        <f>SUM(EP53:EY53)</f>
        <v>20411241</v>
      </c>
      <c r="FA53" s="192" t="s">
        <v>6554</v>
      </c>
      <c r="FB53" s="199">
        <v>211595</v>
      </c>
      <c r="FC53" s="199">
        <v>367463</v>
      </c>
      <c r="FD53" s="199">
        <v>46113</v>
      </c>
      <c r="FE53" s="199">
        <v>0</v>
      </c>
      <c r="FF53" s="199">
        <v>15618</v>
      </c>
      <c r="FG53" s="199">
        <v>17294588</v>
      </c>
      <c r="FH53" s="199">
        <v>0</v>
      </c>
      <c r="FI53" s="199">
        <v>0</v>
      </c>
      <c r="FJ53" s="199">
        <v>0</v>
      </c>
      <c r="FK53" s="199">
        <v>0</v>
      </c>
      <c r="FL53" s="199">
        <f t="shared" si="13"/>
        <v>17935377</v>
      </c>
      <c r="FM53" s="192" t="s">
        <v>6724</v>
      </c>
      <c r="FN53" s="199">
        <v>211595</v>
      </c>
      <c r="FO53" s="199">
        <v>367463</v>
      </c>
      <c r="FP53" s="199">
        <v>46113</v>
      </c>
      <c r="FQ53" s="199">
        <v>0</v>
      </c>
      <c r="FR53" s="199">
        <v>15618</v>
      </c>
      <c r="FS53" s="199">
        <v>17294588</v>
      </c>
      <c r="FT53" s="199">
        <v>0</v>
      </c>
      <c r="FU53" s="199">
        <v>0</v>
      </c>
      <c r="FV53" s="199">
        <v>0</v>
      </c>
      <c r="FW53" s="199">
        <v>0</v>
      </c>
      <c r="FX53" s="199">
        <f t="shared" si="14"/>
        <v>17935377</v>
      </c>
      <c r="FY53" s="192" t="s">
        <v>6921</v>
      </c>
      <c r="FZ53" s="200">
        <f t="shared" si="15"/>
        <v>8342632</v>
      </c>
      <c r="GA53" s="193" t="str">
        <f t="shared" si="33"/>
        <v>BIP &gt; SIGFE</v>
      </c>
      <c r="GB53" s="199">
        <v>374398</v>
      </c>
      <c r="GC53" s="199">
        <v>63782</v>
      </c>
      <c r="GD53" s="199">
        <v>117137</v>
      </c>
      <c r="GE53" s="199">
        <v>0</v>
      </c>
      <c r="GF53" s="199">
        <v>10402</v>
      </c>
      <c r="GG53" s="199">
        <v>9027026</v>
      </c>
      <c r="GH53" s="199">
        <v>0</v>
      </c>
      <c r="GI53" s="199">
        <v>0</v>
      </c>
      <c r="GJ53" s="199">
        <v>0</v>
      </c>
      <c r="GK53" s="199">
        <v>0</v>
      </c>
      <c r="GL53" s="199">
        <f t="shared" si="16"/>
        <v>9592745</v>
      </c>
      <c r="GM53" s="199">
        <v>460966</v>
      </c>
      <c r="GN53" s="199">
        <v>84241</v>
      </c>
      <c r="GO53" s="199">
        <v>136184</v>
      </c>
      <c r="GP53" s="199">
        <v>0</v>
      </c>
      <c r="GQ53" s="199">
        <v>11951</v>
      </c>
      <c r="GR53" s="199">
        <v>9374430</v>
      </c>
      <c r="GS53" s="199">
        <v>0</v>
      </c>
      <c r="GT53" s="199">
        <v>0</v>
      </c>
      <c r="GU53" s="199">
        <v>0</v>
      </c>
      <c r="GV53" s="199">
        <v>0</v>
      </c>
      <c r="GW53" s="199">
        <f t="shared" si="17"/>
        <v>10067772</v>
      </c>
      <c r="GX53" s="199" t="s">
        <v>7103</v>
      </c>
      <c r="GY53" s="199">
        <v>854653</v>
      </c>
      <c r="GZ53" s="199">
        <v>2377403</v>
      </c>
      <c r="HA53" s="199">
        <v>79876</v>
      </c>
      <c r="HB53" s="199">
        <v>0</v>
      </c>
      <c r="HC53" s="199">
        <v>74851</v>
      </c>
      <c r="HD53" s="199">
        <v>31740804</v>
      </c>
      <c r="HE53" s="199">
        <v>0</v>
      </c>
      <c r="HF53" s="199">
        <v>0</v>
      </c>
      <c r="HG53" s="199">
        <v>0</v>
      </c>
      <c r="HH53" s="199">
        <v>0</v>
      </c>
      <c r="HI53" s="199">
        <f t="shared" si="18"/>
        <v>35127587</v>
      </c>
      <c r="HJ53" s="199">
        <v>22725748</v>
      </c>
      <c r="HK53" s="199">
        <v>268214</v>
      </c>
      <c r="HL53" s="199">
        <v>518195</v>
      </c>
      <c r="HM53" s="199">
        <v>62964</v>
      </c>
      <c r="HN53" s="199">
        <v>0</v>
      </c>
      <c r="HO53" s="199">
        <v>19930</v>
      </c>
      <c r="HP53" s="199">
        <v>23131372</v>
      </c>
      <c r="HQ53" s="199">
        <v>0</v>
      </c>
      <c r="HR53" s="199">
        <v>0</v>
      </c>
      <c r="HS53" s="199">
        <v>0</v>
      </c>
      <c r="HT53" s="199">
        <v>0</v>
      </c>
      <c r="HU53" s="199">
        <f t="shared" si="19"/>
        <v>24000675</v>
      </c>
      <c r="HV53" s="199">
        <v>253630</v>
      </c>
      <c r="HW53" s="199">
        <v>515880</v>
      </c>
      <c r="HX53" s="199">
        <v>62964</v>
      </c>
      <c r="HY53" s="199">
        <v>0</v>
      </c>
      <c r="HZ53" s="199">
        <v>19930</v>
      </c>
      <c r="IA53" s="199">
        <v>22229340</v>
      </c>
      <c r="IB53" s="199">
        <v>0</v>
      </c>
      <c r="IC53" s="199">
        <v>0</v>
      </c>
      <c r="ID53" s="199">
        <v>0</v>
      </c>
      <c r="IE53" s="199">
        <v>0</v>
      </c>
      <c r="IF53" s="199">
        <f t="shared" si="20"/>
        <v>23081744</v>
      </c>
      <c r="IG53" s="197">
        <f t="shared" si="21"/>
        <v>-31.67570832576687</v>
      </c>
      <c r="IH53" s="197">
        <f t="shared" si="22"/>
        <v>-34.29168932098866</v>
      </c>
      <c r="II53" s="197">
        <f t="shared" si="23"/>
        <v>-29.966046228696662</v>
      </c>
      <c r="IJ53" s="197">
        <f t="shared" si="24"/>
        <v>-3.828771482468718</v>
      </c>
      <c r="IK53" s="202">
        <f>((IF53/HJ53)-1)*100</f>
        <v>1.5664874925128913</v>
      </c>
      <c r="IL53" s="200">
        <f t="shared" si="25"/>
        <v>881.72297348918937</v>
      </c>
      <c r="IM53" s="200">
        <f t="shared" si="26"/>
        <v>849.1611276644511</v>
      </c>
      <c r="IN53" s="192" t="s">
        <v>7277</v>
      </c>
      <c r="IO53" s="192" t="str">
        <f t="shared" si="27"/>
        <v>Variación Mayor al -20%</v>
      </c>
      <c r="IP53" s="192" t="str">
        <f t="shared" si="27"/>
        <v>Variación Mayor al -20%</v>
      </c>
      <c r="IQ53" s="193" t="str">
        <f t="shared" si="28"/>
        <v>Muy Grande</v>
      </c>
      <c r="IR53" s="193" t="str">
        <f t="shared" si="29"/>
        <v>Muy Grande</v>
      </c>
      <c r="IS53" s="192" t="s">
        <v>7485</v>
      </c>
      <c r="IT53" s="192" t="s">
        <v>1267</v>
      </c>
      <c r="IU53" s="192" t="s">
        <v>534</v>
      </c>
      <c r="IV53" s="192" t="s">
        <v>8</v>
      </c>
      <c r="IW53" s="192" t="s">
        <v>5576</v>
      </c>
      <c r="IX53" s="192" t="s">
        <v>249</v>
      </c>
      <c r="IY53" s="193" t="s">
        <v>207</v>
      </c>
      <c r="IZ53" s="199">
        <v>35127587</v>
      </c>
      <c r="JA53" s="199">
        <v>1852956</v>
      </c>
      <c r="JB53" s="203">
        <f t="shared" si="52"/>
        <v>5.2749310677104013</v>
      </c>
      <c r="JC53" s="192" t="s">
        <v>7542</v>
      </c>
      <c r="JD53" s="192" t="str">
        <f t="shared" si="37"/>
        <v>Con Modificaciones &lt; 10%</v>
      </c>
      <c r="JE53" s="193" t="s">
        <v>207</v>
      </c>
      <c r="JF53" s="200">
        <v>3</v>
      </c>
      <c r="JG53" s="200">
        <v>34067837</v>
      </c>
      <c r="JH53" s="200">
        <v>22725748</v>
      </c>
      <c r="JI53" s="197">
        <f t="shared" ref="JI53:JI55" si="57">((JH53/JG53)-1)*100</f>
        <v>-33.292659583876727</v>
      </c>
      <c r="JJ53" s="192" t="s">
        <v>7698</v>
      </c>
      <c r="JK53" s="192" t="str">
        <f t="shared" si="30"/>
        <v>Con Reevaluación</v>
      </c>
      <c r="JL53" s="196" t="s">
        <v>1295</v>
      </c>
      <c r="JM53" s="204"/>
      <c r="JN53" s="204"/>
      <c r="JO53" s="197"/>
      <c r="JP53" s="205" t="str">
        <f t="shared" si="36"/>
        <v>Sin Datos</v>
      </c>
      <c r="JQ53" s="193" t="s">
        <v>8</v>
      </c>
      <c r="JR53" s="202"/>
      <c r="JS53" s="202"/>
      <c r="JT53" s="202"/>
      <c r="JU53" s="192" t="s">
        <v>7975</v>
      </c>
      <c r="JV53" s="206"/>
      <c r="JW53" s="192" t="s">
        <v>7976</v>
      </c>
      <c r="JX53" s="192" t="s">
        <v>216</v>
      </c>
      <c r="JY53" s="192" t="s">
        <v>948</v>
      </c>
      <c r="JZ53" s="192" t="s">
        <v>534</v>
      </c>
      <c r="KA53" s="192" t="s">
        <v>8</v>
      </c>
    </row>
    <row r="54" spans="1:287" ht="15" customHeight="1" x14ac:dyDescent="0.25">
      <c r="A54" s="192" t="s">
        <v>1473</v>
      </c>
      <c r="B54" s="192" t="s">
        <v>1474</v>
      </c>
      <c r="C54" s="193">
        <v>4</v>
      </c>
      <c r="D54" s="192" t="s">
        <v>449</v>
      </c>
      <c r="E54" s="192" t="s">
        <v>122</v>
      </c>
      <c r="F54" s="192" t="s">
        <v>1475</v>
      </c>
      <c r="G54" s="192" t="s">
        <v>475</v>
      </c>
      <c r="H54" s="192" t="s">
        <v>100</v>
      </c>
      <c r="I54" s="192" t="s">
        <v>101</v>
      </c>
      <c r="J54" s="192" t="s">
        <v>1944</v>
      </c>
      <c r="K54" s="192" t="s">
        <v>468</v>
      </c>
      <c r="L54" s="192" t="s">
        <v>102</v>
      </c>
      <c r="M54" s="192" t="s">
        <v>2010</v>
      </c>
      <c r="N54" s="192" t="s">
        <v>525</v>
      </c>
      <c r="O54" s="192" t="s">
        <v>525</v>
      </c>
      <c r="P54" s="192" t="s">
        <v>103</v>
      </c>
      <c r="Q54" s="192" t="s">
        <v>104</v>
      </c>
      <c r="R54" s="192" t="s">
        <v>105</v>
      </c>
      <c r="S54" s="192" t="s">
        <v>2143</v>
      </c>
      <c r="T54" s="192" t="s">
        <v>2144</v>
      </c>
      <c r="U54" s="194">
        <v>10877</v>
      </c>
      <c r="V54" s="192" t="s">
        <v>534</v>
      </c>
      <c r="W54" s="192" t="s">
        <v>534</v>
      </c>
      <c r="X54" s="192" t="s">
        <v>534</v>
      </c>
      <c r="Y54" s="195">
        <v>14</v>
      </c>
      <c r="Z54" s="195">
        <v>31</v>
      </c>
      <c r="AA54" s="196" t="s">
        <v>209</v>
      </c>
      <c r="AB54" s="197">
        <f t="shared" si="51"/>
        <v>121.42857142857144</v>
      </c>
      <c r="AC54" s="195">
        <v>5</v>
      </c>
      <c r="AD54" s="195">
        <v>26</v>
      </c>
      <c r="AE54" s="196" t="s">
        <v>209</v>
      </c>
      <c r="AF54" s="197">
        <f>((AD54/AC54)-1)*100</f>
        <v>420</v>
      </c>
      <c r="AG54" s="195">
        <v>5</v>
      </c>
      <c r="AH54" s="195">
        <v>22</v>
      </c>
      <c r="AI54" s="196" t="s">
        <v>209</v>
      </c>
      <c r="AJ54" s="197">
        <f>((AH54/AG54)-1)*100</f>
        <v>340.00000000000006</v>
      </c>
      <c r="AK54" s="195"/>
      <c r="AL54" s="195"/>
      <c r="AM54" s="196"/>
      <c r="AN54" s="197"/>
      <c r="AO54" s="195">
        <v>2</v>
      </c>
      <c r="AP54" s="195">
        <v>1</v>
      </c>
      <c r="AQ54" s="196" t="s">
        <v>202</v>
      </c>
      <c r="AR54" s="197">
        <f>((AP54/AO54)-1)*100</f>
        <v>-50</v>
      </c>
      <c r="AS54" s="195">
        <v>12</v>
      </c>
      <c r="AT54" s="195">
        <v>12</v>
      </c>
      <c r="AU54" s="196" t="s">
        <v>3134</v>
      </c>
      <c r="AV54" s="197">
        <f t="shared" si="0"/>
        <v>0</v>
      </c>
      <c r="AW54" s="197" t="str">
        <f t="shared" si="1"/>
        <v>Sin variación</v>
      </c>
      <c r="AX54" s="198" t="s">
        <v>3102</v>
      </c>
      <c r="AY54" s="198" t="s">
        <v>3102</v>
      </c>
      <c r="AZ54" s="195"/>
      <c r="BA54" s="195"/>
      <c r="BB54" s="196"/>
      <c r="BC54" s="197"/>
      <c r="BD54" s="195">
        <v>2</v>
      </c>
      <c r="BE54" s="195">
        <v>1</v>
      </c>
      <c r="BF54" s="196" t="s">
        <v>209</v>
      </c>
      <c r="BG54" s="197">
        <f>((BE54/BD54)-1)*100</f>
        <v>-50</v>
      </c>
      <c r="BH54" s="195"/>
      <c r="BI54" s="195"/>
      <c r="BJ54" s="196"/>
      <c r="BK54" s="197"/>
      <c r="BL54" s="195">
        <v>14</v>
      </c>
      <c r="BM54" s="195">
        <v>14</v>
      </c>
      <c r="BN54" s="195">
        <v>61</v>
      </c>
      <c r="BO54" s="195">
        <v>81</v>
      </c>
      <c r="BP54" s="195">
        <v>20</v>
      </c>
      <c r="BQ54" s="196" t="s">
        <v>3404</v>
      </c>
      <c r="BR54" s="197">
        <f t="shared" si="2"/>
        <v>335.71428571428567</v>
      </c>
      <c r="BS54" s="197">
        <f t="shared" si="2"/>
        <v>478.57142857142856</v>
      </c>
      <c r="BT54" s="192" t="s">
        <v>3614</v>
      </c>
      <c r="BU54" s="192" t="str">
        <f t="shared" si="3"/>
        <v>Variación &gt; al 100%</v>
      </c>
      <c r="BV54" s="193" t="str">
        <f t="shared" si="4"/>
        <v>Mayor a 3 años</v>
      </c>
      <c r="BW54" s="192" t="s">
        <v>1104</v>
      </c>
      <c r="BX54" s="199">
        <v>2117277</v>
      </c>
      <c r="BY54" s="199">
        <v>11504</v>
      </c>
      <c r="BZ54" s="199">
        <f t="shared" si="5"/>
        <v>2128781</v>
      </c>
      <c r="CA54" s="199">
        <v>2128788</v>
      </c>
      <c r="CB54" s="200">
        <f t="shared" si="6"/>
        <v>-7</v>
      </c>
      <c r="CC54" s="192" t="s">
        <v>3940</v>
      </c>
      <c r="CD54" s="192" t="str">
        <f t="shared" si="7"/>
        <v>BIP = SIGFE</v>
      </c>
      <c r="CE54" s="196" t="s">
        <v>678</v>
      </c>
      <c r="CF54" s="195">
        <v>1495</v>
      </c>
      <c r="CG54" s="195">
        <v>1495</v>
      </c>
      <c r="CH54" s="195">
        <f t="shared" si="8"/>
        <v>100</v>
      </c>
      <c r="CI54" s="196" t="s">
        <v>209</v>
      </c>
      <c r="CJ54" s="196" t="s">
        <v>4211</v>
      </c>
      <c r="CK54" s="200" t="str">
        <f t="shared" si="31"/>
        <v>Real = Recomendada</v>
      </c>
      <c r="CL54" s="192" t="s">
        <v>4698</v>
      </c>
      <c r="CM54" s="192" t="s">
        <v>1145</v>
      </c>
      <c r="CN54" s="192" t="s">
        <v>4699</v>
      </c>
      <c r="CO54" s="192" t="s">
        <v>566</v>
      </c>
      <c r="CP54" s="193" t="s">
        <v>207</v>
      </c>
      <c r="CQ54" s="192" t="s">
        <v>3866</v>
      </c>
      <c r="CR54" s="192" t="s">
        <v>209</v>
      </c>
      <c r="CS54" s="192" t="s">
        <v>8</v>
      </c>
      <c r="CT54" s="192" t="str">
        <f t="shared" si="32"/>
        <v>En Operación</v>
      </c>
      <c r="CU54" s="192" t="s">
        <v>209</v>
      </c>
      <c r="CV54" s="192" t="s">
        <v>5617</v>
      </c>
      <c r="CW54" s="192" t="s">
        <v>5618</v>
      </c>
      <c r="CX54" s="192" t="s">
        <v>534</v>
      </c>
      <c r="CY54" s="192" t="s">
        <v>8</v>
      </c>
      <c r="CZ54" s="192" t="s">
        <v>248</v>
      </c>
      <c r="DA54" s="192" t="s">
        <v>249</v>
      </c>
      <c r="DB54" s="193" t="s">
        <v>5796</v>
      </c>
      <c r="DC54" s="193" t="s">
        <v>5797</v>
      </c>
      <c r="DD54" s="200">
        <v>161</v>
      </c>
      <c r="DE54" s="193" t="s">
        <v>5889</v>
      </c>
      <c r="DF54" s="200">
        <v>13</v>
      </c>
      <c r="DG54" s="193" t="s">
        <v>1202</v>
      </c>
      <c r="DH54" s="200">
        <v>92</v>
      </c>
      <c r="DI54" s="193" t="s">
        <v>5961</v>
      </c>
      <c r="DJ54" s="200">
        <v>256</v>
      </c>
      <c r="DK54" s="193" t="s">
        <v>1104</v>
      </c>
      <c r="DL54" s="200">
        <f>+DK54-DG54</f>
        <v>959</v>
      </c>
      <c r="DM54" s="193" t="s">
        <v>1104</v>
      </c>
      <c r="DN54" s="200">
        <v>0</v>
      </c>
      <c r="DO54" s="193" t="s">
        <v>1154</v>
      </c>
      <c r="DP54" s="200">
        <v>43</v>
      </c>
      <c r="DQ54" s="200">
        <f t="shared" si="9"/>
        <v>1268</v>
      </c>
      <c r="DR54" s="200">
        <f t="shared" si="10"/>
        <v>1107</v>
      </c>
      <c r="DS54" s="193" t="s">
        <v>6067</v>
      </c>
      <c r="DT54" s="192" t="s">
        <v>6243</v>
      </c>
      <c r="DU54" s="193">
        <v>2</v>
      </c>
      <c r="DV54" s="193" t="s">
        <v>8</v>
      </c>
      <c r="DW54" s="193" t="s">
        <v>8</v>
      </c>
      <c r="DX54" s="193" t="s">
        <v>8</v>
      </c>
      <c r="DY54" s="193" t="s">
        <v>8</v>
      </c>
      <c r="DZ54" s="193" t="s">
        <v>207</v>
      </c>
      <c r="EA54" s="193" t="s">
        <v>6273</v>
      </c>
      <c r="EB54" s="193" t="s">
        <v>207</v>
      </c>
      <c r="EC54" s="193" t="s">
        <v>6273</v>
      </c>
      <c r="ED54" s="193" t="s">
        <v>6319</v>
      </c>
      <c r="EE54" s="199">
        <v>7284</v>
      </c>
      <c r="EF54" s="199">
        <v>162629</v>
      </c>
      <c r="EG54" s="199">
        <v>125613</v>
      </c>
      <c r="EH54" s="199">
        <v>0</v>
      </c>
      <c r="EI54" s="199">
        <v>11169</v>
      </c>
      <c r="EJ54" s="199">
        <v>1107130</v>
      </c>
      <c r="EK54" s="199">
        <v>0</v>
      </c>
      <c r="EL54" s="199">
        <v>29833</v>
      </c>
      <c r="EM54" s="199">
        <v>0</v>
      </c>
      <c r="EN54" s="199">
        <v>0</v>
      </c>
      <c r="EO54" s="199">
        <f t="shared" si="11"/>
        <v>1443658</v>
      </c>
      <c r="EP54" s="199">
        <v>7284</v>
      </c>
      <c r="EQ54" s="199">
        <v>162629</v>
      </c>
      <c r="ER54" s="199">
        <v>125613</v>
      </c>
      <c r="ES54" s="199">
        <v>0</v>
      </c>
      <c r="ET54" s="199">
        <v>11169</v>
      </c>
      <c r="EU54" s="199">
        <v>1107130</v>
      </c>
      <c r="EV54" s="199">
        <v>0</v>
      </c>
      <c r="EW54" s="199">
        <v>29833</v>
      </c>
      <c r="EX54" s="199">
        <v>0</v>
      </c>
      <c r="EY54" s="199">
        <v>0</v>
      </c>
      <c r="EZ54" s="199">
        <f t="shared" si="12"/>
        <v>1443658</v>
      </c>
      <c r="FA54" s="192" t="s">
        <v>6555</v>
      </c>
      <c r="FB54" s="199">
        <v>4425</v>
      </c>
      <c r="FC54" s="199">
        <v>143523</v>
      </c>
      <c r="FD54" s="199">
        <v>160461</v>
      </c>
      <c r="FE54" s="199">
        <v>0</v>
      </c>
      <c r="FF54" s="199">
        <v>11504</v>
      </c>
      <c r="FG54" s="199">
        <v>1771071</v>
      </c>
      <c r="FH54" s="199">
        <v>0</v>
      </c>
      <c r="FI54" s="199">
        <v>38699</v>
      </c>
      <c r="FJ54" s="199">
        <v>0</v>
      </c>
      <c r="FK54" s="199">
        <v>0</v>
      </c>
      <c r="FL54" s="199">
        <f t="shared" si="13"/>
        <v>2129683</v>
      </c>
      <c r="FM54" s="192" t="s">
        <v>6725</v>
      </c>
      <c r="FN54" s="199">
        <v>4425</v>
      </c>
      <c r="FO54" s="199">
        <v>143523</v>
      </c>
      <c r="FP54" s="199">
        <v>160457</v>
      </c>
      <c r="FQ54" s="199">
        <v>0</v>
      </c>
      <c r="FR54" s="199">
        <v>11504</v>
      </c>
      <c r="FS54" s="199">
        <v>1770173</v>
      </c>
      <c r="FT54" s="199">
        <v>0</v>
      </c>
      <c r="FU54" s="199">
        <v>38699</v>
      </c>
      <c r="FV54" s="199">
        <v>0</v>
      </c>
      <c r="FW54" s="199">
        <v>0</v>
      </c>
      <c r="FX54" s="199">
        <f t="shared" si="14"/>
        <v>2128781</v>
      </c>
      <c r="FY54" s="192" t="s">
        <v>6922</v>
      </c>
      <c r="FZ54" s="200">
        <f t="shared" si="15"/>
        <v>-7</v>
      </c>
      <c r="GA54" s="193" t="str">
        <f t="shared" si="33"/>
        <v>BIP = SIGFE</v>
      </c>
      <c r="GB54" s="199">
        <v>4425</v>
      </c>
      <c r="GC54" s="199">
        <v>143523</v>
      </c>
      <c r="GD54" s="199">
        <v>160461</v>
      </c>
      <c r="GE54" s="199">
        <v>0</v>
      </c>
      <c r="GF54" s="199">
        <v>11504</v>
      </c>
      <c r="GG54" s="199">
        <v>1770176</v>
      </c>
      <c r="GH54" s="199">
        <v>0</v>
      </c>
      <c r="GI54" s="199">
        <v>38699</v>
      </c>
      <c r="GJ54" s="199">
        <v>0</v>
      </c>
      <c r="GK54" s="199">
        <v>0</v>
      </c>
      <c r="GL54" s="199">
        <f t="shared" si="16"/>
        <v>2128788</v>
      </c>
      <c r="GM54" s="199">
        <v>5263</v>
      </c>
      <c r="GN54" s="199">
        <v>151191</v>
      </c>
      <c r="GO54" s="199">
        <v>168957</v>
      </c>
      <c r="GP54" s="199">
        <v>0</v>
      </c>
      <c r="GQ54" s="199">
        <v>14154</v>
      </c>
      <c r="GR54" s="199">
        <v>1952122</v>
      </c>
      <c r="GS54" s="199">
        <v>0</v>
      </c>
      <c r="GT54" s="199">
        <v>40896</v>
      </c>
      <c r="GU54" s="199">
        <v>0</v>
      </c>
      <c r="GV54" s="199">
        <v>0</v>
      </c>
      <c r="GW54" s="199">
        <f t="shared" si="17"/>
        <v>2332583</v>
      </c>
      <c r="GX54" s="199" t="s">
        <v>8</v>
      </c>
      <c r="GY54" s="199">
        <v>9639</v>
      </c>
      <c r="GZ54" s="199">
        <v>215204</v>
      </c>
      <c r="HA54" s="199">
        <v>166222</v>
      </c>
      <c r="HB54" s="199">
        <v>0</v>
      </c>
      <c r="HC54" s="199">
        <v>14780</v>
      </c>
      <c r="HD54" s="199">
        <v>1465048</v>
      </c>
      <c r="HE54" s="199">
        <v>0</v>
      </c>
      <c r="HF54" s="199">
        <v>39478</v>
      </c>
      <c r="HG54" s="199">
        <v>0</v>
      </c>
      <c r="HH54" s="199">
        <v>0</v>
      </c>
      <c r="HI54" s="199">
        <f t="shared" si="18"/>
        <v>1910371</v>
      </c>
      <c r="HJ54" s="199">
        <v>2497840</v>
      </c>
      <c r="HK54" s="199">
        <v>5262</v>
      </c>
      <c r="HL54" s="199">
        <v>151191</v>
      </c>
      <c r="HM54" s="199">
        <v>168955</v>
      </c>
      <c r="HN54" s="199">
        <v>0</v>
      </c>
      <c r="HO54" s="199">
        <v>14155</v>
      </c>
      <c r="HP54" s="199">
        <v>1992828</v>
      </c>
      <c r="HQ54" s="199">
        <v>0</v>
      </c>
      <c r="HR54" s="199">
        <v>40896</v>
      </c>
      <c r="HS54" s="199">
        <v>0</v>
      </c>
      <c r="HT54" s="199">
        <v>0</v>
      </c>
      <c r="HU54" s="199">
        <f t="shared" si="19"/>
        <v>2373287</v>
      </c>
      <c r="HV54" s="199">
        <v>5262</v>
      </c>
      <c r="HW54" s="199">
        <v>151191</v>
      </c>
      <c r="HX54" s="199">
        <v>168955</v>
      </c>
      <c r="HY54" s="199">
        <v>0</v>
      </c>
      <c r="HZ54" s="199">
        <v>14155</v>
      </c>
      <c r="IA54" s="199">
        <v>1952119</v>
      </c>
      <c r="IB54" s="199">
        <v>0</v>
      </c>
      <c r="IC54" s="199">
        <v>40896</v>
      </c>
      <c r="ID54" s="199">
        <v>0</v>
      </c>
      <c r="IE54" s="199">
        <v>0</v>
      </c>
      <c r="IF54" s="199">
        <f t="shared" si="20"/>
        <v>2332578</v>
      </c>
      <c r="IG54" s="197">
        <f t="shared" si="21"/>
        <v>24.231732998459464</v>
      </c>
      <c r="IH54" s="197">
        <f t="shared" si="22"/>
        <v>22.100785658911271</v>
      </c>
      <c r="II54" s="197">
        <f t="shared" si="23"/>
        <v>33.246077944203869</v>
      </c>
      <c r="IJ54" s="197">
        <f t="shared" si="24"/>
        <v>-1.7153003408353018</v>
      </c>
      <c r="IK54" s="202">
        <f>((IF54/HJ54)-1)*100</f>
        <v>-6.6161963936841488</v>
      </c>
      <c r="IL54" s="200">
        <f t="shared" si="25"/>
        <v>1560.2528428093644</v>
      </c>
      <c r="IM54" s="200">
        <f t="shared" si="26"/>
        <v>1305.7652173913043</v>
      </c>
      <c r="IN54" s="192" t="s">
        <v>7278</v>
      </c>
      <c r="IO54" s="192" t="str">
        <f t="shared" si="27"/>
        <v>Variación Mayor a 20%</v>
      </c>
      <c r="IP54" s="192" t="str">
        <f t="shared" si="27"/>
        <v>Variación Mayor a 20%</v>
      </c>
      <c r="IQ54" s="193" t="str">
        <f t="shared" si="28"/>
        <v>Grande</v>
      </c>
      <c r="IR54" s="193" t="str">
        <f t="shared" si="29"/>
        <v>Grande</v>
      </c>
      <c r="IS54" s="192" t="s">
        <v>7490</v>
      </c>
      <c r="IT54" s="192" t="s">
        <v>2010</v>
      </c>
      <c r="IU54" s="192" t="s">
        <v>534</v>
      </c>
      <c r="IV54" s="192" t="s">
        <v>8</v>
      </c>
      <c r="IW54" s="192" t="s">
        <v>248</v>
      </c>
      <c r="IX54" s="192" t="s">
        <v>249</v>
      </c>
      <c r="IY54" s="193" t="s">
        <v>207</v>
      </c>
      <c r="IZ54" s="199">
        <v>1910371</v>
      </c>
      <c r="JA54" s="199">
        <v>77172</v>
      </c>
      <c r="JB54" s="203">
        <f t="shared" si="52"/>
        <v>4.0396341862392173</v>
      </c>
      <c r="JC54" s="192" t="s">
        <v>202</v>
      </c>
      <c r="JD54" s="192" t="str">
        <f t="shared" si="37"/>
        <v>Con Modificaciones &lt; 10%</v>
      </c>
      <c r="JE54" s="193" t="s">
        <v>207</v>
      </c>
      <c r="JF54" s="200">
        <v>2</v>
      </c>
      <c r="JG54" s="200">
        <v>1910093</v>
      </c>
      <c r="JH54" s="200">
        <v>2497840</v>
      </c>
      <c r="JI54" s="197">
        <f t="shared" si="57"/>
        <v>30.770595986687567</v>
      </c>
      <c r="JJ54" s="192" t="s">
        <v>7699</v>
      </c>
      <c r="JK54" s="192" t="str">
        <f t="shared" si="30"/>
        <v>Con Reevaluación</v>
      </c>
      <c r="JL54" s="196" t="s">
        <v>1287</v>
      </c>
      <c r="JM54" s="204">
        <v>6691</v>
      </c>
      <c r="JN54" s="204">
        <v>8170</v>
      </c>
      <c r="JO54" s="197">
        <f t="shared" si="35"/>
        <v>22.104319234793014</v>
      </c>
      <c r="JP54" s="205" t="str">
        <f t="shared" si="36"/>
        <v>Real &gt; Recomendado</v>
      </c>
      <c r="JQ54" s="193" t="s">
        <v>8</v>
      </c>
      <c r="JR54" s="202"/>
      <c r="JS54" s="202"/>
      <c r="JT54" s="202"/>
      <c r="JU54" s="192" t="s">
        <v>7977</v>
      </c>
      <c r="JV54" s="206"/>
      <c r="JW54" s="192" t="s">
        <v>7978</v>
      </c>
      <c r="JX54" s="192" t="s">
        <v>1301</v>
      </c>
      <c r="JY54" s="192" t="s">
        <v>929</v>
      </c>
      <c r="JZ54" s="192" t="s">
        <v>248</v>
      </c>
      <c r="KA54" s="192" t="s">
        <v>249</v>
      </c>
    </row>
    <row r="55" spans="1:287" ht="15" customHeight="1" x14ac:dyDescent="0.25">
      <c r="A55" s="192" t="s">
        <v>1476</v>
      </c>
      <c r="B55" s="192" t="s">
        <v>1477</v>
      </c>
      <c r="C55" s="193">
        <v>2</v>
      </c>
      <c r="D55" s="192" t="s">
        <v>447</v>
      </c>
      <c r="E55" s="192" t="s">
        <v>139</v>
      </c>
      <c r="F55" s="192" t="s">
        <v>471</v>
      </c>
      <c r="G55" s="192" t="s">
        <v>469</v>
      </c>
      <c r="H55" s="192" t="s">
        <v>472</v>
      </c>
      <c r="I55" s="192" t="s">
        <v>405</v>
      </c>
      <c r="J55" s="192" t="s">
        <v>1958</v>
      </c>
      <c r="K55" s="192" t="s">
        <v>468</v>
      </c>
      <c r="L55" s="192" t="s">
        <v>102</v>
      </c>
      <c r="M55" s="192" t="s">
        <v>2019</v>
      </c>
      <c r="N55" s="192" t="s">
        <v>525</v>
      </c>
      <c r="O55" s="192" t="s">
        <v>525</v>
      </c>
      <c r="P55" s="192" t="s">
        <v>103</v>
      </c>
      <c r="Q55" s="192" t="s">
        <v>104</v>
      </c>
      <c r="R55" s="192" t="s">
        <v>116</v>
      </c>
      <c r="S55" s="192" t="s">
        <v>2145</v>
      </c>
      <c r="T55" s="192" t="s">
        <v>2146</v>
      </c>
      <c r="U55" s="194">
        <v>21</v>
      </c>
      <c r="V55" s="192" t="s">
        <v>534</v>
      </c>
      <c r="W55" s="192" t="s">
        <v>534</v>
      </c>
      <c r="X55" s="192" t="s">
        <v>534</v>
      </c>
      <c r="Y55" s="195"/>
      <c r="Z55" s="195"/>
      <c r="AA55" s="196"/>
      <c r="AB55" s="197"/>
      <c r="AC55" s="195">
        <v>2</v>
      </c>
      <c r="AD55" s="195">
        <v>16</v>
      </c>
      <c r="AE55" s="196" t="s">
        <v>2621</v>
      </c>
      <c r="AF55" s="197">
        <f>((AD55/AC55)-1)*100</f>
        <v>700</v>
      </c>
      <c r="AG55" s="195">
        <v>2</v>
      </c>
      <c r="AH55" s="195">
        <v>5</v>
      </c>
      <c r="AI55" s="196" t="s">
        <v>2877</v>
      </c>
      <c r="AJ55" s="197">
        <f>((AH55/AG55)-1)*100</f>
        <v>150</v>
      </c>
      <c r="AK55" s="195"/>
      <c r="AL55" s="195"/>
      <c r="AM55" s="196"/>
      <c r="AN55" s="197"/>
      <c r="AO55" s="195"/>
      <c r="AP55" s="195"/>
      <c r="AQ55" s="196"/>
      <c r="AR55" s="197"/>
      <c r="AS55" s="195">
        <v>8</v>
      </c>
      <c r="AT55" s="195">
        <v>14</v>
      </c>
      <c r="AU55" s="196" t="s">
        <v>3135</v>
      </c>
      <c r="AV55" s="197">
        <f t="shared" si="0"/>
        <v>75</v>
      </c>
      <c r="AW55" s="197" t="str">
        <f t="shared" si="1"/>
        <v>Variación del 50% al 100%</v>
      </c>
      <c r="AX55" s="198">
        <v>4</v>
      </c>
      <c r="AY55" s="198">
        <v>214</v>
      </c>
      <c r="AZ55" s="195"/>
      <c r="BA55" s="195"/>
      <c r="BB55" s="196"/>
      <c r="BC55" s="197"/>
      <c r="BD55" s="195"/>
      <c r="BE55" s="195"/>
      <c r="BF55" s="196"/>
      <c r="BG55" s="197"/>
      <c r="BH55" s="195"/>
      <c r="BI55" s="195"/>
      <c r="BJ55" s="196"/>
      <c r="BK55" s="197"/>
      <c r="BL55" s="195">
        <v>8</v>
      </c>
      <c r="BM55" s="195">
        <v>8</v>
      </c>
      <c r="BN55" s="195">
        <v>18</v>
      </c>
      <c r="BO55" s="195">
        <v>18</v>
      </c>
      <c r="BP55" s="195">
        <v>0</v>
      </c>
      <c r="BQ55" s="196" t="s">
        <v>3405</v>
      </c>
      <c r="BR55" s="197">
        <f t="shared" si="2"/>
        <v>125</v>
      </c>
      <c r="BS55" s="197">
        <f t="shared" si="2"/>
        <v>125</v>
      </c>
      <c r="BT55" s="192" t="s">
        <v>3615</v>
      </c>
      <c r="BU55" s="192" t="str">
        <f t="shared" si="3"/>
        <v>Variación &gt; al 100%</v>
      </c>
      <c r="BV55" s="193" t="str">
        <f t="shared" si="4"/>
        <v>Dos Años</v>
      </c>
      <c r="BW55" s="192" t="s">
        <v>654</v>
      </c>
      <c r="BX55" s="199">
        <v>637692</v>
      </c>
      <c r="BY55" s="199">
        <v>0</v>
      </c>
      <c r="BZ55" s="199">
        <f t="shared" si="5"/>
        <v>637692</v>
      </c>
      <c r="CA55" s="199">
        <v>637692</v>
      </c>
      <c r="CB55" s="200">
        <f t="shared" si="6"/>
        <v>0</v>
      </c>
      <c r="CC55" s="192" t="s">
        <v>3941</v>
      </c>
      <c r="CD55" s="192" t="str">
        <f t="shared" si="7"/>
        <v>BIP = SIGFE</v>
      </c>
      <c r="CE55" s="196" t="s">
        <v>678</v>
      </c>
      <c r="CF55" s="195">
        <v>434</v>
      </c>
      <c r="CG55" s="195">
        <v>477</v>
      </c>
      <c r="CH55" s="195">
        <f t="shared" si="8"/>
        <v>109.90783410138249</v>
      </c>
      <c r="CI55" s="196" t="s">
        <v>4212</v>
      </c>
      <c r="CJ55" s="196" t="s">
        <v>4213</v>
      </c>
      <c r="CK55" s="200" t="str">
        <f t="shared" si="31"/>
        <v>Real &gt; Recomendada</v>
      </c>
      <c r="CL55" s="192" t="s">
        <v>4700</v>
      </c>
      <c r="CM55" s="192" t="s">
        <v>743</v>
      </c>
      <c r="CN55" s="192" t="s">
        <v>4701</v>
      </c>
      <c r="CO55" s="192" t="s">
        <v>737</v>
      </c>
      <c r="CP55" s="193" t="s">
        <v>207</v>
      </c>
      <c r="CQ55" s="192" t="s">
        <v>768</v>
      </c>
      <c r="CR55" s="192" t="s">
        <v>5220</v>
      </c>
      <c r="CS55" s="192" t="s">
        <v>8</v>
      </c>
      <c r="CT55" s="192" t="str">
        <f t="shared" si="32"/>
        <v>En Operación</v>
      </c>
      <c r="CU55" s="192" t="s">
        <v>8</v>
      </c>
      <c r="CV55" s="192" t="s">
        <v>5619</v>
      </c>
      <c r="CW55" s="192" t="s">
        <v>922</v>
      </c>
      <c r="CX55" s="192" t="s">
        <v>222</v>
      </c>
      <c r="CY55" s="192" t="s">
        <v>921</v>
      </c>
      <c r="CZ55" s="192" t="s">
        <v>248</v>
      </c>
      <c r="DA55" s="192" t="s">
        <v>249</v>
      </c>
      <c r="DB55" s="193" t="s">
        <v>796</v>
      </c>
      <c r="DC55" s="193" t="s">
        <v>796</v>
      </c>
      <c r="DD55" s="200">
        <v>0</v>
      </c>
      <c r="DE55" s="193" t="s">
        <v>1149</v>
      </c>
      <c r="DF55" s="200">
        <v>30</v>
      </c>
      <c r="DG55" s="193" t="s">
        <v>440</v>
      </c>
      <c r="DH55" s="200">
        <v>0</v>
      </c>
      <c r="DI55" s="193" t="s">
        <v>667</v>
      </c>
      <c r="DJ55" s="200">
        <v>127</v>
      </c>
      <c r="DK55" s="193" t="s">
        <v>667</v>
      </c>
      <c r="DL55" s="200">
        <f>+DK55-DE55</f>
        <v>127</v>
      </c>
      <c r="DM55" s="193" t="s">
        <v>654</v>
      </c>
      <c r="DN55" s="200">
        <v>25</v>
      </c>
      <c r="DO55" s="193" t="s">
        <v>590</v>
      </c>
      <c r="DP55" s="200">
        <v>27</v>
      </c>
      <c r="DQ55" s="200">
        <f t="shared" si="9"/>
        <v>209</v>
      </c>
      <c r="DR55" s="200">
        <f t="shared" si="10"/>
        <v>209</v>
      </c>
      <c r="DS55" s="193" t="s">
        <v>6068</v>
      </c>
      <c r="DT55" s="192" t="s">
        <v>6243</v>
      </c>
      <c r="DU55" s="193">
        <v>1</v>
      </c>
      <c r="DV55" s="193" t="s">
        <v>8</v>
      </c>
      <c r="DW55" s="193" t="s">
        <v>8</v>
      </c>
      <c r="DX55" s="193" t="s">
        <v>8</v>
      </c>
      <c r="DY55" s="193" t="s">
        <v>8</v>
      </c>
      <c r="DZ55" s="193" t="s">
        <v>8</v>
      </c>
      <c r="EA55" s="193" t="s">
        <v>8</v>
      </c>
      <c r="EB55" s="193" t="s">
        <v>207</v>
      </c>
      <c r="EC55" s="193" t="s">
        <v>6273</v>
      </c>
      <c r="ED55" s="193" t="s">
        <v>6320</v>
      </c>
      <c r="EE55" s="199">
        <v>0</v>
      </c>
      <c r="EF55" s="199">
        <v>19492</v>
      </c>
      <c r="EG55" s="199">
        <v>26819</v>
      </c>
      <c r="EH55" s="199">
        <v>0</v>
      </c>
      <c r="EI55" s="199">
        <v>0</v>
      </c>
      <c r="EJ55" s="199">
        <v>546247</v>
      </c>
      <c r="EK55" s="199">
        <v>0</v>
      </c>
      <c r="EL55" s="199">
        <v>0</v>
      </c>
      <c r="EM55" s="199">
        <v>0</v>
      </c>
      <c r="EN55" s="199">
        <v>0</v>
      </c>
      <c r="EO55" s="199">
        <f t="shared" si="11"/>
        <v>592558</v>
      </c>
      <c r="EP55" s="199">
        <v>0</v>
      </c>
      <c r="EQ55" s="199">
        <v>19492</v>
      </c>
      <c r="ER55" s="199">
        <v>26819</v>
      </c>
      <c r="ES55" s="199">
        <v>0</v>
      </c>
      <c r="ET55" s="199">
        <v>0</v>
      </c>
      <c r="EU55" s="199">
        <v>546247</v>
      </c>
      <c r="EV55" s="199">
        <v>0</v>
      </c>
      <c r="EW55" s="199">
        <v>0</v>
      </c>
      <c r="EX55" s="199">
        <v>0</v>
      </c>
      <c r="EY55" s="199">
        <v>0</v>
      </c>
      <c r="EZ55" s="199">
        <f t="shared" si="12"/>
        <v>592558</v>
      </c>
      <c r="FA55" s="192" t="s">
        <v>6556</v>
      </c>
      <c r="FB55" s="199">
        <v>0</v>
      </c>
      <c r="FC55" s="199">
        <v>10237</v>
      </c>
      <c r="FD55" s="199">
        <v>7670</v>
      </c>
      <c r="FE55" s="199">
        <v>0</v>
      </c>
      <c r="FF55" s="199">
        <v>0</v>
      </c>
      <c r="FG55" s="199">
        <v>619785</v>
      </c>
      <c r="FH55" s="199">
        <v>0</v>
      </c>
      <c r="FI55" s="199">
        <v>0</v>
      </c>
      <c r="FJ55" s="199">
        <v>0</v>
      </c>
      <c r="FK55" s="199">
        <v>0</v>
      </c>
      <c r="FL55" s="199">
        <f t="shared" si="13"/>
        <v>637692</v>
      </c>
      <c r="FM55" s="192" t="s">
        <v>6726</v>
      </c>
      <c r="FN55" s="199">
        <v>0</v>
      </c>
      <c r="FO55" s="199">
        <v>10237</v>
      </c>
      <c r="FP55" s="199">
        <v>7670</v>
      </c>
      <c r="FQ55" s="199">
        <v>0</v>
      </c>
      <c r="FR55" s="199">
        <v>0</v>
      </c>
      <c r="FS55" s="199">
        <v>619785</v>
      </c>
      <c r="FT55" s="199">
        <v>0</v>
      </c>
      <c r="FU55" s="199">
        <v>0</v>
      </c>
      <c r="FV55" s="199">
        <v>0</v>
      </c>
      <c r="FW55" s="199">
        <v>0</v>
      </c>
      <c r="FX55" s="199">
        <f t="shared" si="14"/>
        <v>637692</v>
      </c>
      <c r="FY55" s="192" t="s">
        <v>6923</v>
      </c>
      <c r="FZ55" s="200">
        <f t="shared" si="15"/>
        <v>0</v>
      </c>
      <c r="GA55" s="193" t="str">
        <f t="shared" si="33"/>
        <v>BIP = SIGFE</v>
      </c>
      <c r="GB55" s="199">
        <v>0</v>
      </c>
      <c r="GC55" s="199">
        <v>10237</v>
      </c>
      <c r="GD55" s="199">
        <v>7670</v>
      </c>
      <c r="GE55" s="199">
        <v>0</v>
      </c>
      <c r="GF55" s="199">
        <v>0</v>
      </c>
      <c r="GG55" s="199">
        <v>619785</v>
      </c>
      <c r="GH55" s="199">
        <v>0</v>
      </c>
      <c r="GI55" s="199">
        <v>0</v>
      </c>
      <c r="GJ55" s="199">
        <v>0</v>
      </c>
      <c r="GK55" s="199">
        <v>0</v>
      </c>
      <c r="GL55" s="199">
        <f t="shared" si="16"/>
        <v>637692</v>
      </c>
      <c r="GM55" s="199">
        <v>0</v>
      </c>
      <c r="GN55" s="199">
        <v>10393</v>
      </c>
      <c r="GO55" s="199">
        <v>7869</v>
      </c>
      <c r="GP55" s="199">
        <v>0</v>
      </c>
      <c r="GQ55" s="199">
        <v>0</v>
      </c>
      <c r="GR55" s="199">
        <v>654997</v>
      </c>
      <c r="GS55" s="199">
        <v>0</v>
      </c>
      <c r="GT55" s="199">
        <v>0</v>
      </c>
      <c r="GU55" s="199">
        <v>0</v>
      </c>
      <c r="GV55" s="199">
        <v>0</v>
      </c>
      <c r="GW55" s="199">
        <f t="shared" si="17"/>
        <v>673259</v>
      </c>
      <c r="GX55" s="199" t="s">
        <v>7104</v>
      </c>
      <c r="GY55" s="199">
        <v>0</v>
      </c>
      <c r="GZ55" s="199">
        <v>22942</v>
      </c>
      <c r="HA55" s="199">
        <v>31565</v>
      </c>
      <c r="HB55" s="199">
        <v>0</v>
      </c>
      <c r="HC55" s="199">
        <v>0</v>
      </c>
      <c r="HD55" s="199">
        <v>642919</v>
      </c>
      <c r="HE55" s="199">
        <v>0</v>
      </c>
      <c r="HF55" s="199">
        <v>0</v>
      </c>
      <c r="HG55" s="199">
        <v>0</v>
      </c>
      <c r="HH55" s="199">
        <v>0</v>
      </c>
      <c r="HI55" s="199">
        <f t="shared" si="18"/>
        <v>697426</v>
      </c>
      <c r="HJ55" s="199">
        <v>722505</v>
      </c>
      <c r="HK55" s="199">
        <v>0</v>
      </c>
      <c r="HL55" s="199">
        <v>10437</v>
      </c>
      <c r="HM55" s="199">
        <v>8105</v>
      </c>
      <c r="HN55" s="199">
        <v>0</v>
      </c>
      <c r="HO55" s="199">
        <v>0</v>
      </c>
      <c r="HP55" s="199">
        <v>667998</v>
      </c>
      <c r="HQ55" s="199">
        <v>0</v>
      </c>
      <c r="HR55" s="199">
        <v>0</v>
      </c>
      <c r="HS55" s="199">
        <v>0</v>
      </c>
      <c r="HT55" s="199">
        <v>0</v>
      </c>
      <c r="HU55" s="199">
        <f t="shared" si="19"/>
        <v>686540</v>
      </c>
      <c r="HV55" s="199">
        <v>0</v>
      </c>
      <c r="HW55" s="199">
        <v>10393</v>
      </c>
      <c r="HX55" s="199">
        <v>7869</v>
      </c>
      <c r="HY55" s="199">
        <v>0</v>
      </c>
      <c r="HZ55" s="199">
        <v>0</v>
      </c>
      <c r="IA55" s="199">
        <v>654999</v>
      </c>
      <c r="IB55" s="199">
        <v>0</v>
      </c>
      <c r="IC55" s="199">
        <v>0</v>
      </c>
      <c r="ID55" s="199">
        <v>0</v>
      </c>
      <c r="IE55" s="199">
        <v>0</v>
      </c>
      <c r="IF55" s="199">
        <f t="shared" si="20"/>
        <v>673261</v>
      </c>
      <c r="IG55" s="197">
        <f t="shared" si="21"/>
        <v>-1.5608824448758774</v>
      </c>
      <c r="IH55" s="197">
        <f t="shared" si="22"/>
        <v>-3.4648837295999879</v>
      </c>
      <c r="II55" s="197">
        <f t="shared" si="23"/>
        <v>1.8789303162606741</v>
      </c>
      <c r="IJ55" s="197">
        <f t="shared" si="24"/>
        <v>-1.934191744108138</v>
      </c>
      <c r="IK55" s="202">
        <f>((IF55/HJ55)-1)*100</f>
        <v>-6.8157313790215941</v>
      </c>
      <c r="IL55" s="200">
        <f t="shared" si="25"/>
        <v>1411.4486373165619</v>
      </c>
      <c r="IM55" s="200">
        <f t="shared" si="26"/>
        <v>1373.1635220125786</v>
      </c>
      <c r="IN55" s="192" t="s">
        <v>7279</v>
      </c>
      <c r="IO55" s="192" t="str">
        <f t="shared" si="27"/>
        <v>Variación de 0 a +-10%</v>
      </c>
      <c r="IP55" s="192" t="str">
        <f t="shared" si="27"/>
        <v>Variación de 0 a +-10%</v>
      </c>
      <c r="IQ55" s="193" t="str">
        <f t="shared" si="28"/>
        <v>Mediano</v>
      </c>
      <c r="IR55" s="193" t="str">
        <f t="shared" si="29"/>
        <v>Mediano</v>
      </c>
      <c r="IS55" s="192" t="s">
        <v>1249</v>
      </c>
      <c r="IT55" s="192" t="s">
        <v>2019</v>
      </c>
      <c r="IU55" s="192" t="s">
        <v>222</v>
      </c>
      <c r="IV55" s="192" t="s">
        <v>921</v>
      </c>
      <c r="IW55" s="192" t="s">
        <v>248</v>
      </c>
      <c r="IX55" s="192" t="s">
        <v>249</v>
      </c>
      <c r="IY55" s="193" t="s">
        <v>207</v>
      </c>
      <c r="IZ55" s="199">
        <v>697426</v>
      </c>
      <c r="JA55" s="199">
        <v>48411</v>
      </c>
      <c r="JB55" s="203">
        <f t="shared" si="52"/>
        <v>6.9413815946064519</v>
      </c>
      <c r="JC55" s="192" t="s">
        <v>7543</v>
      </c>
      <c r="JD55" s="192" t="str">
        <f t="shared" si="37"/>
        <v>Con Modificaciones &lt; 10%</v>
      </c>
      <c r="JE55" s="193" t="s">
        <v>207</v>
      </c>
      <c r="JF55" s="200">
        <v>1</v>
      </c>
      <c r="JG55" s="200">
        <v>697427</v>
      </c>
      <c r="JH55" s="200">
        <v>722505</v>
      </c>
      <c r="JI55" s="197">
        <f t="shared" si="57"/>
        <v>3.5957885198020678</v>
      </c>
      <c r="JJ55" s="192" t="s">
        <v>7700</v>
      </c>
      <c r="JK55" s="192" t="str">
        <f t="shared" si="30"/>
        <v>Con Reevaluación</v>
      </c>
      <c r="JL55" s="196" t="s">
        <v>1286</v>
      </c>
      <c r="JM55" s="204">
        <v>549308</v>
      </c>
      <c r="JN55" s="204">
        <v>535972</v>
      </c>
      <c r="JO55" s="197">
        <f t="shared" si="35"/>
        <v>-2.4277818637267301</v>
      </c>
      <c r="JP55" s="205" t="str">
        <f t="shared" si="36"/>
        <v>Real &lt; Recomendado</v>
      </c>
      <c r="JQ55" s="193" t="s">
        <v>1287</v>
      </c>
      <c r="JR55" s="202">
        <v>49218</v>
      </c>
      <c r="JS55" s="202">
        <v>46729</v>
      </c>
      <c r="JT55" s="202">
        <f t="shared" si="38"/>
        <v>-5.0570929334796233</v>
      </c>
      <c r="JU55" s="192" t="s">
        <v>7979</v>
      </c>
      <c r="JV55" s="192" t="str">
        <f>IF(JT55="","Sin Datos",IF(JT55=0,"Real = Recomendado",IF(JT55&gt;0,"Real &gt; Recomendado",IF(JT55&lt;0,"Real &lt; Recomendado","error"))))</f>
        <v>Real &lt; Recomendado</v>
      </c>
      <c r="JW55" s="192" t="s">
        <v>7980</v>
      </c>
      <c r="JX55" s="192" t="s">
        <v>222</v>
      </c>
      <c r="JY55" s="192" t="s">
        <v>921</v>
      </c>
      <c r="JZ55" s="192" t="s">
        <v>248</v>
      </c>
      <c r="KA55" s="192" t="s">
        <v>249</v>
      </c>
    </row>
    <row r="56" spans="1:287" ht="15" customHeight="1" x14ac:dyDescent="0.25">
      <c r="A56" s="192" t="s">
        <v>1478</v>
      </c>
      <c r="B56" s="192" t="s">
        <v>1479</v>
      </c>
      <c r="C56" s="193">
        <v>8</v>
      </c>
      <c r="D56" s="192" t="s">
        <v>453</v>
      </c>
      <c r="E56" s="192" t="s">
        <v>112</v>
      </c>
      <c r="F56" s="192" t="s">
        <v>491</v>
      </c>
      <c r="G56" s="192" t="s">
        <v>488</v>
      </c>
      <c r="H56" s="192" t="s">
        <v>100</v>
      </c>
      <c r="I56" s="192" t="s">
        <v>101</v>
      </c>
      <c r="J56" s="192" t="s">
        <v>1944</v>
      </c>
      <c r="K56" s="192" t="s">
        <v>466</v>
      </c>
      <c r="L56" s="192" t="s">
        <v>114</v>
      </c>
      <c r="M56" s="192" t="s">
        <v>115</v>
      </c>
      <c r="N56" s="192" t="s">
        <v>115</v>
      </c>
      <c r="O56" s="192" t="s">
        <v>524</v>
      </c>
      <c r="P56" s="192" t="s">
        <v>103</v>
      </c>
      <c r="Q56" s="192" t="s">
        <v>104</v>
      </c>
      <c r="R56" s="192" t="s">
        <v>116</v>
      </c>
      <c r="S56" s="192" t="s">
        <v>2147</v>
      </c>
      <c r="T56" s="192" t="s">
        <v>2148</v>
      </c>
      <c r="U56" s="194">
        <v>4606</v>
      </c>
      <c r="V56" s="192" t="s">
        <v>534</v>
      </c>
      <c r="W56" s="192" t="s">
        <v>534</v>
      </c>
      <c r="X56" s="192" t="s">
        <v>534</v>
      </c>
      <c r="Y56" s="195">
        <v>12</v>
      </c>
      <c r="Z56" s="195">
        <v>15</v>
      </c>
      <c r="AA56" s="196" t="s">
        <v>2622</v>
      </c>
      <c r="AB56" s="197">
        <f>((Z56/Y56)-1)*100</f>
        <v>25</v>
      </c>
      <c r="AC56" s="195">
        <v>10</v>
      </c>
      <c r="AD56" s="195">
        <v>4</v>
      </c>
      <c r="AE56" s="196" t="s">
        <v>910</v>
      </c>
      <c r="AF56" s="197">
        <f>((AD56/AC56)-1)*100</f>
        <v>-60</v>
      </c>
      <c r="AG56" s="195">
        <v>10</v>
      </c>
      <c r="AH56" s="195">
        <v>15</v>
      </c>
      <c r="AI56" s="196" t="s">
        <v>2878</v>
      </c>
      <c r="AJ56" s="197">
        <f>((AH56/AG56)-1)*100</f>
        <v>50</v>
      </c>
      <c r="AK56" s="195"/>
      <c r="AL56" s="195"/>
      <c r="AM56" s="196"/>
      <c r="AN56" s="197"/>
      <c r="AO56" s="195">
        <v>12</v>
      </c>
      <c r="AP56" s="195">
        <v>24</v>
      </c>
      <c r="AQ56" s="196" t="s">
        <v>2622</v>
      </c>
      <c r="AR56" s="197">
        <f>((AP56/AO56)-1)*100</f>
        <v>100</v>
      </c>
      <c r="AS56" s="195">
        <v>12</v>
      </c>
      <c r="AT56" s="195">
        <v>18</v>
      </c>
      <c r="AU56" s="196" t="s">
        <v>3136</v>
      </c>
      <c r="AV56" s="197">
        <f t="shared" si="0"/>
        <v>50</v>
      </c>
      <c r="AW56" s="197" t="str">
        <f t="shared" si="1"/>
        <v>Variación de 30% al 50%</v>
      </c>
      <c r="AX56" s="198">
        <v>4</v>
      </c>
      <c r="AY56" s="198">
        <v>108</v>
      </c>
      <c r="AZ56" s="195"/>
      <c r="BA56" s="195"/>
      <c r="BB56" s="196"/>
      <c r="BC56" s="197"/>
      <c r="BD56" s="195"/>
      <c r="BE56" s="195"/>
      <c r="BF56" s="196"/>
      <c r="BG56" s="197"/>
      <c r="BH56" s="195"/>
      <c r="BI56" s="195"/>
      <c r="BJ56" s="196"/>
      <c r="BK56" s="197"/>
      <c r="BL56" s="195">
        <v>12</v>
      </c>
      <c r="BM56" s="195">
        <v>12</v>
      </c>
      <c r="BN56" s="195">
        <v>26</v>
      </c>
      <c r="BO56" s="195">
        <v>26</v>
      </c>
      <c r="BP56" s="195">
        <v>0</v>
      </c>
      <c r="BQ56" s="196" t="s">
        <v>3406</v>
      </c>
      <c r="BR56" s="197">
        <f t="shared" si="2"/>
        <v>116.66666666666666</v>
      </c>
      <c r="BS56" s="197">
        <f t="shared" si="2"/>
        <v>116.66666666666666</v>
      </c>
      <c r="BT56" s="192" t="s">
        <v>3616</v>
      </c>
      <c r="BU56" s="192" t="str">
        <f t="shared" si="3"/>
        <v>Variación &gt; al 100%</v>
      </c>
      <c r="BV56" s="193" t="str">
        <f t="shared" si="4"/>
        <v>Tres años</v>
      </c>
      <c r="BW56" s="192" t="s">
        <v>664</v>
      </c>
      <c r="BX56" s="199">
        <v>1819131</v>
      </c>
      <c r="BY56" s="199">
        <v>13291</v>
      </c>
      <c r="BZ56" s="199">
        <f t="shared" si="5"/>
        <v>1832422</v>
      </c>
      <c r="CA56" s="199">
        <v>1821637</v>
      </c>
      <c r="CB56" s="200">
        <f t="shared" si="6"/>
        <v>10785</v>
      </c>
      <c r="CC56" s="192" t="s">
        <v>910</v>
      </c>
      <c r="CD56" s="192" t="str">
        <f t="shared" si="7"/>
        <v>BIP &gt; SIGFE</v>
      </c>
      <c r="CE56" s="196" t="s">
        <v>678</v>
      </c>
      <c r="CF56" s="195">
        <v>958</v>
      </c>
      <c r="CG56" s="195">
        <v>1009</v>
      </c>
      <c r="CH56" s="195">
        <f t="shared" si="8"/>
        <v>105.32359081419625</v>
      </c>
      <c r="CI56" s="196" t="s">
        <v>4214</v>
      </c>
      <c r="CJ56" s="196" t="s">
        <v>4215</v>
      </c>
      <c r="CK56" s="200" t="str">
        <f t="shared" si="31"/>
        <v>Real &gt; Recomendada</v>
      </c>
      <c r="CL56" s="192" t="s">
        <v>4702</v>
      </c>
      <c r="CM56" s="192" t="s">
        <v>776</v>
      </c>
      <c r="CN56" s="192" t="s">
        <v>915</v>
      </c>
      <c r="CO56" s="192" t="s">
        <v>8</v>
      </c>
      <c r="CP56" s="193" t="s">
        <v>207</v>
      </c>
      <c r="CQ56" s="192" t="s">
        <v>4710</v>
      </c>
      <c r="CR56" s="192" t="s">
        <v>5221</v>
      </c>
      <c r="CS56" s="192" t="s">
        <v>8</v>
      </c>
      <c r="CT56" s="192" t="str">
        <f t="shared" si="32"/>
        <v>En Operación</v>
      </c>
      <c r="CU56" s="192" t="s">
        <v>5435</v>
      </c>
      <c r="CV56" s="192" t="s">
        <v>214</v>
      </c>
      <c r="CW56" s="192" t="s">
        <v>215</v>
      </c>
      <c r="CX56" s="192" t="s">
        <v>534</v>
      </c>
      <c r="CY56" s="192" t="s">
        <v>8</v>
      </c>
      <c r="CZ56" s="192" t="s">
        <v>534</v>
      </c>
      <c r="DA56" s="192" t="s">
        <v>8</v>
      </c>
      <c r="DB56" s="193" t="s">
        <v>5331</v>
      </c>
      <c r="DC56" s="193" t="s">
        <v>5331</v>
      </c>
      <c r="DD56" s="200">
        <v>0</v>
      </c>
      <c r="DE56" s="193" t="s">
        <v>1219</v>
      </c>
      <c r="DF56" s="200">
        <v>113</v>
      </c>
      <c r="DG56" s="193" t="s">
        <v>720</v>
      </c>
      <c r="DH56" s="200">
        <v>42</v>
      </c>
      <c r="DI56" s="193" t="s">
        <v>663</v>
      </c>
      <c r="DJ56" s="275"/>
      <c r="DK56" s="193" t="s">
        <v>824</v>
      </c>
      <c r="DL56" s="200">
        <f>+DK56-DG56</f>
        <v>51</v>
      </c>
      <c r="DM56" s="193" t="s">
        <v>664</v>
      </c>
      <c r="DN56" s="200">
        <v>6</v>
      </c>
      <c r="DO56" s="207">
        <v>42734</v>
      </c>
      <c r="DP56" s="200">
        <v>2</v>
      </c>
      <c r="DQ56" s="195">
        <f t="shared" si="9"/>
        <v>214</v>
      </c>
      <c r="DR56" s="195">
        <f t="shared" si="10"/>
        <v>214</v>
      </c>
      <c r="DS56" s="198" t="s">
        <v>6069</v>
      </c>
      <c r="DT56" s="196" t="s">
        <v>6243</v>
      </c>
      <c r="DU56" s="198">
        <v>1</v>
      </c>
      <c r="DV56" s="198" t="s">
        <v>8</v>
      </c>
      <c r="DW56" s="198" t="s">
        <v>8</v>
      </c>
      <c r="DX56" s="198" t="s">
        <v>8</v>
      </c>
      <c r="DY56" s="198" t="s">
        <v>8</v>
      </c>
      <c r="DZ56" s="198" t="s">
        <v>208</v>
      </c>
      <c r="EA56" s="198" t="s">
        <v>6273</v>
      </c>
      <c r="EB56" s="198" t="s">
        <v>207</v>
      </c>
      <c r="EC56" s="198" t="s">
        <v>6269</v>
      </c>
      <c r="ED56" s="198" t="s">
        <v>6321</v>
      </c>
      <c r="EE56" s="208">
        <v>28468</v>
      </c>
      <c r="EF56" s="199">
        <v>40670</v>
      </c>
      <c r="EG56" s="199">
        <v>105371</v>
      </c>
      <c r="EH56" s="199">
        <v>0</v>
      </c>
      <c r="EI56" s="199">
        <v>6267</v>
      </c>
      <c r="EJ56" s="199">
        <v>1391995</v>
      </c>
      <c r="EK56" s="199">
        <v>0</v>
      </c>
      <c r="EL56" s="199">
        <v>0</v>
      </c>
      <c r="EM56" s="199">
        <v>0</v>
      </c>
      <c r="EN56" s="199">
        <v>0</v>
      </c>
      <c r="EO56" s="199">
        <f t="shared" si="11"/>
        <v>1572771</v>
      </c>
      <c r="EP56" s="199">
        <v>28468</v>
      </c>
      <c r="EQ56" s="199">
        <v>40670</v>
      </c>
      <c r="ER56" s="199">
        <v>105371</v>
      </c>
      <c r="ES56" s="199">
        <v>0</v>
      </c>
      <c r="ET56" s="199">
        <v>6267</v>
      </c>
      <c r="EU56" s="199">
        <v>1391995</v>
      </c>
      <c r="EV56" s="199">
        <v>0</v>
      </c>
      <c r="EW56" s="199">
        <v>0</v>
      </c>
      <c r="EX56" s="199">
        <v>0</v>
      </c>
      <c r="EY56" s="199">
        <v>0</v>
      </c>
      <c r="EZ56" s="199">
        <f t="shared" si="12"/>
        <v>1572771</v>
      </c>
      <c r="FA56" s="192" t="s">
        <v>6557</v>
      </c>
      <c r="FB56" s="199">
        <v>27120</v>
      </c>
      <c r="FC56" s="199">
        <v>44606</v>
      </c>
      <c r="FD56" s="199">
        <v>96073</v>
      </c>
      <c r="FE56" s="199">
        <v>0</v>
      </c>
      <c r="FF56" s="199">
        <v>10010</v>
      </c>
      <c r="FG56" s="199">
        <v>1579354</v>
      </c>
      <c r="FH56" s="199">
        <v>0</v>
      </c>
      <c r="FI56" s="199">
        <v>0</v>
      </c>
      <c r="FJ56" s="199">
        <v>0</v>
      </c>
      <c r="FK56" s="199">
        <v>0</v>
      </c>
      <c r="FL56" s="199">
        <f t="shared" si="13"/>
        <v>1757163</v>
      </c>
      <c r="FM56" s="192" t="s">
        <v>6557</v>
      </c>
      <c r="FN56" s="199">
        <v>27120</v>
      </c>
      <c r="FO56" s="199">
        <v>44570</v>
      </c>
      <c r="FP56" s="199">
        <v>120012</v>
      </c>
      <c r="FQ56" s="199">
        <v>0</v>
      </c>
      <c r="FR56" s="199">
        <v>10010</v>
      </c>
      <c r="FS56" s="199">
        <v>1627429</v>
      </c>
      <c r="FT56" s="199">
        <v>0</v>
      </c>
      <c r="FU56" s="199">
        <v>0</v>
      </c>
      <c r="FV56" s="199">
        <v>0</v>
      </c>
      <c r="FW56" s="199">
        <v>0</v>
      </c>
      <c r="FX56" s="199">
        <f t="shared" si="14"/>
        <v>1829141</v>
      </c>
      <c r="FY56" s="192" t="s">
        <v>6557</v>
      </c>
      <c r="FZ56" s="200">
        <f t="shared" si="15"/>
        <v>7504</v>
      </c>
      <c r="GA56" s="193" t="str">
        <f t="shared" si="33"/>
        <v>BIP &gt; SIGFE</v>
      </c>
      <c r="GB56" s="199">
        <v>27122</v>
      </c>
      <c r="GC56" s="199">
        <v>44570</v>
      </c>
      <c r="GD56" s="199">
        <v>117282</v>
      </c>
      <c r="GE56" s="199">
        <v>0</v>
      </c>
      <c r="GF56" s="199">
        <v>10010</v>
      </c>
      <c r="GG56" s="199">
        <v>1622653</v>
      </c>
      <c r="GH56" s="199">
        <v>0</v>
      </c>
      <c r="GI56" s="199">
        <v>0</v>
      </c>
      <c r="GJ56" s="199">
        <v>0</v>
      </c>
      <c r="GK56" s="199">
        <v>0</v>
      </c>
      <c r="GL56" s="199">
        <f t="shared" si="16"/>
        <v>1821637</v>
      </c>
      <c r="GM56" s="199">
        <v>28256</v>
      </c>
      <c r="GN56" s="199">
        <v>45729</v>
      </c>
      <c r="GO56" s="199">
        <v>119100</v>
      </c>
      <c r="GP56" s="199">
        <v>0</v>
      </c>
      <c r="GQ56" s="199">
        <v>10270</v>
      </c>
      <c r="GR56" s="199">
        <v>1661340</v>
      </c>
      <c r="GS56" s="199">
        <v>0</v>
      </c>
      <c r="GT56" s="199">
        <v>0</v>
      </c>
      <c r="GU56" s="199">
        <v>0</v>
      </c>
      <c r="GV56" s="199">
        <v>0</v>
      </c>
      <c r="GW56" s="199">
        <f t="shared" si="17"/>
        <v>1864695</v>
      </c>
      <c r="GX56" s="199" t="s">
        <v>7105</v>
      </c>
      <c r="GY56" s="199">
        <v>32032</v>
      </c>
      <c r="GZ56" s="199">
        <v>45762</v>
      </c>
      <c r="HA56" s="199">
        <v>118565</v>
      </c>
      <c r="HB56" s="199">
        <v>0</v>
      </c>
      <c r="HC56" s="199">
        <v>7052</v>
      </c>
      <c r="HD56" s="199">
        <v>1566287</v>
      </c>
      <c r="HE56" s="199">
        <v>0</v>
      </c>
      <c r="HF56" s="199">
        <v>0</v>
      </c>
      <c r="HG56" s="199">
        <v>0</v>
      </c>
      <c r="HH56" s="199">
        <v>0</v>
      </c>
      <c r="HI56" s="199">
        <f t="shared" si="18"/>
        <v>1769698</v>
      </c>
      <c r="HJ56" s="199">
        <v>0</v>
      </c>
      <c r="HK56" s="199">
        <v>28253</v>
      </c>
      <c r="HL56" s="199">
        <v>45766</v>
      </c>
      <c r="HM56" s="199">
        <v>121831</v>
      </c>
      <c r="HN56" s="199">
        <v>0</v>
      </c>
      <c r="HO56" s="199">
        <v>13550</v>
      </c>
      <c r="HP56" s="199">
        <v>1672462</v>
      </c>
      <c r="HQ56" s="199">
        <v>0</v>
      </c>
      <c r="HR56" s="199">
        <v>0</v>
      </c>
      <c r="HS56" s="199">
        <v>0</v>
      </c>
      <c r="HT56" s="199">
        <v>0</v>
      </c>
      <c r="HU56" s="199">
        <f t="shared" si="19"/>
        <v>1881862</v>
      </c>
      <c r="HV56" s="199">
        <v>28253</v>
      </c>
      <c r="HW56" s="199">
        <v>45729</v>
      </c>
      <c r="HX56" s="199">
        <v>121831</v>
      </c>
      <c r="HY56" s="199">
        <v>0</v>
      </c>
      <c r="HZ56" s="199">
        <v>13550</v>
      </c>
      <c r="IA56" s="199">
        <v>1672462</v>
      </c>
      <c r="IB56" s="199">
        <v>0</v>
      </c>
      <c r="IC56" s="199">
        <v>0</v>
      </c>
      <c r="ID56" s="199">
        <v>0</v>
      </c>
      <c r="IE56" s="199">
        <v>0</v>
      </c>
      <c r="IF56" s="199">
        <f t="shared" si="20"/>
        <v>1881825</v>
      </c>
      <c r="IG56" s="197">
        <f t="shared" si="21"/>
        <v>6.3380305566260509</v>
      </c>
      <c r="IH56" s="197">
        <f t="shared" si="22"/>
        <v>6.3359398044185999</v>
      </c>
      <c r="II56" s="197">
        <f t="shared" si="23"/>
        <v>6.7787704296849771</v>
      </c>
      <c r="IJ56" s="197">
        <f t="shared" si="24"/>
        <v>-1.9661377933077873E-3</v>
      </c>
      <c r="IK56" s="202"/>
      <c r="IL56" s="200">
        <f t="shared" si="25"/>
        <v>1865.0396432111002</v>
      </c>
      <c r="IM56" s="200">
        <f t="shared" si="26"/>
        <v>1657.5441030723489</v>
      </c>
      <c r="IN56" s="192" t="s">
        <v>7280</v>
      </c>
      <c r="IO56" s="192" t="str">
        <f t="shared" si="27"/>
        <v>Variación de 0 a +-10%</v>
      </c>
      <c r="IP56" s="192" t="str">
        <f t="shared" si="27"/>
        <v>Variación de 0 a +-10%</v>
      </c>
      <c r="IQ56" s="193" t="str">
        <f t="shared" si="28"/>
        <v>Grande</v>
      </c>
      <c r="IR56" s="193" t="str">
        <f t="shared" si="29"/>
        <v>Grande</v>
      </c>
      <c r="IS56" s="192" t="s">
        <v>214</v>
      </c>
      <c r="IT56" s="192" t="s">
        <v>115</v>
      </c>
      <c r="IU56" s="192" t="s">
        <v>534</v>
      </c>
      <c r="IV56" s="192" t="s">
        <v>8</v>
      </c>
      <c r="IW56" s="192" t="s">
        <v>534</v>
      </c>
      <c r="IX56" s="192" t="s">
        <v>8</v>
      </c>
      <c r="IY56" s="193" t="s">
        <v>207</v>
      </c>
      <c r="IZ56" s="199">
        <v>1769698</v>
      </c>
      <c r="JA56" s="199">
        <v>52529</v>
      </c>
      <c r="JB56" s="203">
        <f t="shared" si="52"/>
        <v>2.9682465595824823</v>
      </c>
      <c r="JC56" s="192" t="s">
        <v>7544</v>
      </c>
      <c r="JD56" s="192" t="str">
        <f t="shared" si="37"/>
        <v>Con Modificaciones &lt; 10%</v>
      </c>
      <c r="JE56" s="193" t="s">
        <v>208</v>
      </c>
      <c r="JF56" s="200"/>
      <c r="JG56" s="200"/>
      <c r="JH56" s="200"/>
      <c r="JI56" s="197"/>
      <c r="JJ56" s="192" t="s">
        <v>7701</v>
      </c>
      <c r="JK56" s="192" t="str">
        <f t="shared" si="30"/>
        <v>Sin Reevaluación</v>
      </c>
      <c r="JL56" s="196" t="s">
        <v>1290</v>
      </c>
      <c r="JM56" s="204">
        <v>22</v>
      </c>
      <c r="JN56" s="204">
        <v>22</v>
      </c>
      <c r="JO56" s="197">
        <f t="shared" si="35"/>
        <v>0</v>
      </c>
      <c r="JP56" s="205" t="str">
        <f t="shared" si="36"/>
        <v>Real = Recomendado</v>
      </c>
      <c r="JQ56" s="193" t="s">
        <v>8</v>
      </c>
      <c r="JR56" s="202"/>
      <c r="JS56" s="202"/>
      <c r="JT56" s="202"/>
      <c r="JU56" s="192" t="s">
        <v>7981</v>
      </c>
      <c r="JV56" s="206"/>
      <c r="JW56" s="192" t="s">
        <v>7982</v>
      </c>
      <c r="JX56" s="192" t="s">
        <v>216</v>
      </c>
      <c r="JY56" s="192" t="s">
        <v>948</v>
      </c>
      <c r="JZ56" s="192" t="s">
        <v>5576</v>
      </c>
      <c r="KA56" s="192" t="s">
        <v>249</v>
      </c>
    </row>
    <row r="57" spans="1:287" ht="15" customHeight="1" x14ac:dyDescent="0.25">
      <c r="A57" s="192" t="s">
        <v>1480</v>
      </c>
      <c r="B57" s="192" t="s">
        <v>1481</v>
      </c>
      <c r="C57" s="193">
        <v>6</v>
      </c>
      <c r="D57" s="192" t="s">
        <v>481</v>
      </c>
      <c r="E57" s="192" t="s">
        <v>111</v>
      </c>
      <c r="F57" s="192" t="s">
        <v>1482</v>
      </c>
      <c r="G57" s="192" t="s">
        <v>482</v>
      </c>
      <c r="H57" s="192" t="s">
        <v>465</v>
      </c>
      <c r="I57" s="192" t="s">
        <v>138</v>
      </c>
      <c r="J57" s="192" t="s">
        <v>1969</v>
      </c>
      <c r="K57" s="192" t="s">
        <v>468</v>
      </c>
      <c r="L57" s="192" t="s">
        <v>102</v>
      </c>
      <c r="M57" s="192" t="s">
        <v>2009</v>
      </c>
      <c r="N57" s="192" t="s">
        <v>525</v>
      </c>
      <c r="O57" s="192" t="s">
        <v>525</v>
      </c>
      <c r="P57" s="192" t="s">
        <v>103</v>
      </c>
      <c r="Q57" s="192" t="s">
        <v>120</v>
      </c>
      <c r="R57" s="192" t="s">
        <v>116</v>
      </c>
      <c r="S57" s="192" t="s">
        <v>8</v>
      </c>
      <c r="T57" s="192" t="s">
        <v>2149</v>
      </c>
      <c r="U57" s="194">
        <v>1075</v>
      </c>
      <c r="V57" s="192" t="s">
        <v>2150</v>
      </c>
      <c r="W57" s="192" t="s">
        <v>534</v>
      </c>
      <c r="X57" s="192" t="s">
        <v>534</v>
      </c>
      <c r="Y57" s="195">
        <v>18</v>
      </c>
      <c r="Z57" s="195">
        <v>77</v>
      </c>
      <c r="AA57" s="196" t="s">
        <v>2623</v>
      </c>
      <c r="AB57" s="197">
        <f>((Z57/Y57)-1)*100</f>
        <v>327.77777777777777</v>
      </c>
      <c r="AC57" s="195"/>
      <c r="AD57" s="195"/>
      <c r="AE57" s="196"/>
      <c r="AF57" s="197"/>
      <c r="AG57" s="195"/>
      <c r="AH57" s="195"/>
      <c r="AI57" s="196" t="s">
        <v>8</v>
      </c>
      <c r="AJ57" s="197"/>
      <c r="AK57" s="195"/>
      <c r="AL57" s="195"/>
      <c r="AM57" s="196"/>
      <c r="AN57" s="197"/>
      <c r="AO57" s="195">
        <v>2</v>
      </c>
      <c r="AP57" s="195">
        <v>20</v>
      </c>
      <c r="AQ57" s="196" t="s">
        <v>2964</v>
      </c>
      <c r="AR57" s="197">
        <f>((AP57/AO57)-1)*100</f>
        <v>900</v>
      </c>
      <c r="AS57" s="195">
        <v>18</v>
      </c>
      <c r="AT57" s="195">
        <v>69</v>
      </c>
      <c r="AU57" s="196" t="s">
        <v>3137</v>
      </c>
      <c r="AV57" s="197">
        <f t="shared" si="0"/>
        <v>283.33333333333337</v>
      </c>
      <c r="AW57" s="197" t="str">
        <f t="shared" si="1"/>
        <v>Variación &gt; al 100%</v>
      </c>
      <c r="AX57" s="198">
        <v>2</v>
      </c>
      <c r="AY57" s="198">
        <v>80</v>
      </c>
      <c r="AZ57" s="195"/>
      <c r="BA57" s="195"/>
      <c r="BB57" s="196"/>
      <c r="BC57" s="197"/>
      <c r="BD57" s="195"/>
      <c r="BE57" s="195"/>
      <c r="BF57" s="196"/>
      <c r="BG57" s="197"/>
      <c r="BH57" s="195"/>
      <c r="BI57" s="195"/>
      <c r="BJ57" s="196"/>
      <c r="BK57" s="197"/>
      <c r="BL57" s="195">
        <v>20</v>
      </c>
      <c r="BM57" s="195">
        <v>20</v>
      </c>
      <c r="BN57" s="195">
        <v>77</v>
      </c>
      <c r="BO57" s="195">
        <v>77</v>
      </c>
      <c r="BP57" s="195">
        <v>0</v>
      </c>
      <c r="BQ57" s="196" t="s">
        <v>2964</v>
      </c>
      <c r="BR57" s="197">
        <f t="shared" si="2"/>
        <v>285</v>
      </c>
      <c r="BS57" s="197">
        <f t="shared" si="2"/>
        <v>285</v>
      </c>
      <c r="BT57" s="192" t="s">
        <v>3617</v>
      </c>
      <c r="BU57" s="192" t="str">
        <f t="shared" si="3"/>
        <v>Variación &gt; al 100%</v>
      </c>
      <c r="BV57" s="193" t="str">
        <f t="shared" si="4"/>
        <v>Mayor a 3 años</v>
      </c>
      <c r="BW57" s="192" t="s">
        <v>1055</v>
      </c>
      <c r="BX57" s="199">
        <v>2081312</v>
      </c>
      <c r="BY57" s="199">
        <v>0</v>
      </c>
      <c r="BZ57" s="199">
        <f t="shared" si="5"/>
        <v>2081312</v>
      </c>
      <c r="CA57" s="199">
        <v>0</v>
      </c>
      <c r="CB57" s="200">
        <f t="shared" si="6"/>
        <v>2081312</v>
      </c>
      <c r="CC57" s="192" t="s">
        <v>3942</v>
      </c>
      <c r="CD57" s="192" t="str">
        <f t="shared" si="7"/>
        <v>BIP &gt; SIGFE</v>
      </c>
      <c r="CE57" s="196" t="s">
        <v>683</v>
      </c>
      <c r="CF57" s="195">
        <v>216</v>
      </c>
      <c r="CG57" s="195">
        <v>225</v>
      </c>
      <c r="CH57" s="195">
        <f t="shared" si="8"/>
        <v>104.16666666666667</v>
      </c>
      <c r="CI57" s="196" t="s">
        <v>4216</v>
      </c>
      <c r="CJ57" s="196" t="s">
        <v>4217</v>
      </c>
      <c r="CK57" s="200" t="str">
        <f t="shared" si="31"/>
        <v>Real &gt; Recomendada</v>
      </c>
      <c r="CL57" s="192" t="s">
        <v>4703</v>
      </c>
      <c r="CM57" s="192" t="s">
        <v>603</v>
      </c>
      <c r="CN57" s="192" t="s">
        <v>4703</v>
      </c>
      <c r="CO57" s="192" t="s">
        <v>603</v>
      </c>
      <c r="CP57" s="193" t="s">
        <v>207</v>
      </c>
      <c r="CQ57" s="192" t="s">
        <v>894</v>
      </c>
      <c r="CR57" s="192" t="s">
        <v>5222</v>
      </c>
      <c r="CS57" s="192" t="s">
        <v>8</v>
      </c>
      <c r="CT57" s="192" t="str">
        <f t="shared" si="32"/>
        <v>En Operación</v>
      </c>
      <c r="CU57" s="192" t="s">
        <v>5436</v>
      </c>
      <c r="CV57" s="192" t="s">
        <v>5620</v>
      </c>
      <c r="CW57" s="192" t="s">
        <v>5621</v>
      </c>
      <c r="CX57" s="192" t="s">
        <v>534</v>
      </c>
      <c r="CY57" s="192" t="s">
        <v>8</v>
      </c>
      <c r="CZ57" s="192" t="s">
        <v>248</v>
      </c>
      <c r="DA57" s="192" t="s">
        <v>249</v>
      </c>
      <c r="DB57" s="193" t="s">
        <v>5798</v>
      </c>
      <c r="DC57" s="193" t="s">
        <v>5798</v>
      </c>
      <c r="DD57" s="200">
        <v>0</v>
      </c>
      <c r="DE57" s="193" t="s">
        <v>5890</v>
      </c>
      <c r="DF57" s="200">
        <v>237</v>
      </c>
      <c r="DG57" s="193" t="s">
        <v>440</v>
      </c>
      <c r="DH57" s="200">
        <v>0</v>
      </c>
      <c r="DI57" s="193" t="s">
        <v>5820</v>
      </c>
      <c r="DJ57" s="200">
        <v>54</v>
      </c>
      <c r="DK57" s="193" t="s">
        <v>5987</v>
      </c>
      <c r="DL57" s="200">
        <f>+DK57-DE57</f>
        <v>317</v>
      </c>
      <c r="DM57" s="193" t="s">
        <v>1055</v>
      </c>
      <c r="DN57" s="200">
        <v>21</v>
      </c>
      <c r="DO57" s="193" t="s">
        <v>5997</v>
      </c>
      <c r="DP57" s="200">
        <v>69</v>
      </c>
      <c r="DQ57" s="200">
        <f t="shared" si="9"/>
        <v>644</v>
      </c>
      <c r="DR57" s="200">
        <f t="shared" si="10"/>
        <v>644</v>
      </c>
      <c r="DS57" s="193" t="s">
        <v>6070</v>
      </c>
      <c r="DT57" s="192" t="s">
        <v>6243</v>
      </c>
      <c r="DU57" s="193">
        <v>4</v>
      </c>
      <c r="DV57" s="193" t="s">
        <v>8</v>
      </c>
      <c r="DW57" s="193" t="s">
        <v>8</v>
      </c>
      <c r="DX57" s="193" t="s">
        <v>8</v>
      </c>
      <c r="DY57" s="193" t="s">
        <v>8</v>
      </c>
      <c r="DZ57" s="193" t="s">
        <v>8</v>
      </c>
      <c r="EA57" s="193" t="s">
        <v>8</v>
      </c>
      <c r="EB57" s="193" t="s">
        <v>207</v>
      </c>
      <c r="EC57" s="193" t="s">
        <v>6273</v>
      </c>
      <c r="ED57" s="193" t="s">
        <v>6322</v>
      </c>
      <c r="EE57" s="199">
        <v>72500</v>
      </c>
      <c r="EF57" s="199">
        <v>0</v>
      </c>
      <c r="EG57" s="199">
        <v>0</v>
      </c>
      <c r="EH57" s="199">
        <v>0</v>
      </c>
      <c r="EI57" s="199">
        <v>1500</v>
      </c>
      <c r="EJ57" s="199">
        <v>1638000</v>
      </c>
      <c r="EK57" s="199">
        <v>0</v>
      </c>
      <c r="EL57" s="199">
        <v>0</v>
      </c>
      <c r="EM57" s="199">
        <v>0</v>
      </c>
      <c r="EN57" s="199">
        <v>0</v>
      </c>
      <c r="EO57" s="199">
        <f t="shared" si="11"/>
        <v>1712000</v>
      </c>
      <c r="EP57" s="199">
        <v>72500</v>
      </c>
      <c r="EQ57" s="199">
        <v>0</v>
      </c>
      <c r="ER57" s="199">
        <v>0</v>
      </c>
      <c r="ES57" s="199">
        <v>0</v>
      </c>
      <c r="ET57" s="199">
        <v>1500</v>
      </c>
      <c r="EU57" s="199">
        <v>1638000</v>
      </c>
      <c r="EV57" s="199">
        <v>0</v>
      </c>
      <c r="EW57" s="199">
        <v>0</v>
      </c>
      <c r="EX57" s="199">
        <v>0</v>
      </c>
      <c r="EY57" s="199">
        <v>0</v>
      </c>
      <c r="EZ57" s="199">
        <f t="shared" si="12"/>
        <v>1712000</v>
      </c>
      <c r="FA57" s="192" t="s">
        <v>6558</v>
      </c>
      <c r="FB57" s="199">
        <v>72500</v>
      </c>
      <c r="FC57" s="199">
        <v>0</v>
      </c>
      <c r="FD57" s="199">
        <v>0</v>
      </c>
      <c r="FE57" s="199">
        <v>0</v>
      </c>
      <c r="FF57" s="199">
        <v>1004</v>
      </c>
      <c r="FG57" s="199">
        <v>2008813</v>
      </c>
      <c r="FH57" s="199">
        <v>0</v>
      </c>
      <c r="FI57" s="199">
        <v>0</v>
      </c>
      <c r="FJ57" s="199">
        <v>0</v>
      </c>
      <c r="FK57" s="199">
        <v>0</v>
      </c>
      <c r="FL57" s="199">
        <f t="shared" si="13"/>
        <v>2082317</v>
      </c>
      <c r="FM57" s="192" t="s">
        <v>6727</v>
      </c>
      <c r="FN57" s="199">
        <v>72500</v>
      </c>
      <c r="FO57" s="199">
        <v>0</v>
      </c>
      <c r="FP57" s="199">
        <v>0</v>
      </c>
      <c r="FQ57" s="199">
        <v>0</v>
      </c>
      <c r="FR57" s="199">
        <v>1004</v>
      </c>
      <c r="FS57" s="199">
        <v>2008813</v>
      </c>
      <c r="FT57" s="199">
        <v>0</v>
      </c>
      <c r="FU57" s="199">
        <v>0</v>
      </c>
      <c r="FV57" s="199">
        <v>0</v>
      </c>
      <c r="FW57" s="199">
        <v>0</v>
      </c>
      <c r="FX57" s="199">
        <f t="shared" si="14"/>
        <v>2082317</v>
      </c>
      <c r="FY57" s="192" t="s">
        <v>8</v>
      </c>
      <c r="FZ57" s="200">
        <f t="shared" si="15"/>
        <v>2082317</v>
      </c>
      <c r="GA57" s="193" t="str">
        <f t="shared" si="33"/>
        <v>BIP &gt; SIGFE</v>
      </c>
      <c r="GB57" s="199">
        <v>0</v>
      </c>
      <c r="GC57" s="199">
        <v>0</v>
      </c>
      <c r="GD57" s="199">
        <v>0</v>
      </c>
      <c r="GE57" s="199">
        <v>0</v>
      </c>
      <c r="GF57" s="199">
        <v>0</v>
      </c>
      <c r="GG57" s="199">
        <v>0</v>
      </c>
      <c r="GH57" s="199">
        <v>0</v>
      </c>
      <c r="GI57" s="199">
        <v>0</v>
      </c>
      <c r="GJ57" s="199">
        <v>0</v>
      </c>
      <c r="GK57" s="199">
        <v>0</v>
      </c>
      <c r="GL57" s="199">
        <f t="shared" si="16"/>
        <v>0</v>
      </c>
      <c r="GM57" s="199">
        <v>0</v>
      </c>
      <c r="GN57" s="199">
        <v>0</v>
      </c>
      <c r="GO57" s="199">
        <v>0</v>
      </c>
      <c r="GP57" s="199">
        <v>0</v>
      </c>
      <c r="GQ57" s="199">
        <v>0</v>
      </c>
      <c r="GR57" s="199">
        <v>0</v>
      </c>
      <c r="GS57" s="199">
        <v>0</v>
      </c>
      <c r="GT57" s="199">
        <v>0</v>
      </c>
      <c r="GU57" s="199">
        <v>0</v>
      </c>
      <c r="GV57" s="199">
        <v>0</v>
      </c>
      <c r="GW57" s="199">
        <f t="shared" si="17"/>
        <v>0</v>
      </c>
      <c r="GX57" s="199" t="s">
        <v>7106</v>
      </c>
      <c r="GY57" s="199">
        <v>95468</v>
      </c>
      <c r="GZ57" s="199">
        <v>0</v>
      </c>
      <c r="HA57" s="199">
        <v>0</v>
      </c>
      <c r="HB57" s="199">
        <v>0</v>
      </c>
      <c r="HC57" s="199">
        <v>1975</v>
      </c>
      <c r="HD57" s="199">
        <v>2156918</v>
      </c>
      <c r="HE57" s="199">
        <v>0</v>
      </c>
      <c r="HF57" s="199">
        <v>0</v>
      </c>
      <c r="HG57" s="199">
        <v>0</v>
      </c>
      <c r="HH57" s="199">
        <v>0</v>
      </c>
      <c r="HI57" s="199">
        <f t="shared" si="18"/>
        <v>2254361</v>
      </c>
      <c r="HJ57" s="199">
        <v>2537408</v>
      </c>
      <c r="HK57" s="199">
        <v>87900</v>
      </c>
      <c r="HL57" s="199">
        <v>0</v>
      </c>
      <c r="HM57" s="199">
        <v>0</v>
      </c>
      <c r="HN57" s="199">
        <v>0</v>
      </c>
      <c r="HO57" s="199">
        <v>1122</v>
      </c>
      <c r="HP57" s="199">
        <v>2390966</v>
      </c>
      <c r="HQ57" s="199">
        <v>0</v>
      </c>
      <c r="HR57" s="199">
        <v>0</v>
      </c>
      <c r="HS57" s="199">
        <v>0</v>
      </c>
      <c r="HT57" s="199">
        <v>0</v>
      </c>
      <c r="HU57" s="199">
        <f t="shared" si="19"/>
        <v>2479988</v>
      </c>
      <c r="HV57" s="199">
        <v>82369</v>
      </c>
      <c r="HW57" s="199">
        <v>0</v>
      </c>
      <c r="HX57" s="199">
        <v>0</v>
      </c>
      <c r="HY57" s="199">
        <v>0</v>
      </c>
      <c r="HZ57" s="199">
        <v>1122</v>
      </c>
      <c r="IA57" s="199">
        <v>2361612</v>
      </c>
      <c r="IB57" s="199">
        <v>0</v>
      </c>
      <c r="IC57" s="199">
        <v>0</v>
      </c>
      <c r="ID57" s="199">
        <v>0</v>
      </c>
      <c r="IE57" s="199">
        <v>0</v>
      </c>
      <c r="IF57" s="199">
        <f t="shared" si="20"/>
        <v>2445103</v>
      </c>
      <c r="IG57" s="197">
        <f t="shared" si="21"/>
        <v>10.00846803151758</v>
      </c>
      <c r="IH57" s="197">
        <f t="shared" si="22"/>
        <v>8.4610228796541556</v>
      </c>
      <c r="II57" s="197">
        <f t="shared" si="23"/>
        <v>9.4901150623250441</v>
      </c>
      <c r="IJ57" s="197">
        <f t="shared" si="24"/>
        <v>-1.4066600322259593</v>
      </c>
      <c r="IK57" s="202">
        <f>((IF57/HJ57)-1)*100</f>
        <v>-3.6377673594471194</v>
      </c>
      <c r="IL57" s="200">
        <f t="shared" si="25"/>
        <v>10867.124444444444</v>
      </c>
      <c r="IM57" s="200">
        <f t="shared" si="26"/>
        <v>10496.053333333333</v>
      </c>
      <c r="IN57" s="192" t="s">
        <v>7281</v>
      </c>
      <c r="IO57" s="192" t="str">
        <f t="shared" si="27"/>
        <v>Variación de 0 a +-10%</v>
      </c>
      <c r="IP57" s="192" t="str">
        <f t="shared" si="27"/>
        <v>Variación de 0 a +-10%</v>
      </c>
      <c r="IQ57" s="193" t="str">
        <f t="shared" si="28"/>
        <v>Grande</v>
      </c>
      <c r="IR57" s="193" t="str">
        <f t="shared" si="29"/>
        <v>Grande</v>
      </c>
      <c r="IS57" s="192" t="s">
        <v>7491</v>
      </c>
      <c r="IT57" s="192" t="s">
        <v>2009</v>
      </c>
      <c r="IU57" s="192" t="s">
        <v>534</v>
      </c>
      <c r="IV57" s="192" t="s">
        <v>8</v>
      </c>
      <c r="IW57" s="192" t="s">
        <v>248</v>
      </c>
      <c r="IX57" s="192" t="s">
        <v>249</v>
      </c>
      <c r="IY57" s="193" t="s">
        <v>208</v>
      </c>
      <c r="IZ57" s="199"/>
      <c r="JA57" s="199"/>
      <c r="JB57" s="203"/>
      <c r="JC57" s="192" t="s">
        <v>534</v>
      </c>
      <c r="JD57" s="192" t="str">
        <f t="shared" si="37"/>
        <v>Sin Modificaciones</v>
      </c>
      <c r="JE57" s="193" t="s">
        <v>207</v>
      </c>
      <c r="JF57" s="200">
        <v>1</v>
      </c>
      <c r="JG57" s="200">
        <v>2212321</v>
      </c>
      <c r="JH57" s="200">
        <v>2537408</v>
      </c>
      <c r="JI57" s="197">
        <f>((JH57/JG57)-1)*100</f>
        <v>14.694386574100227</v>
      </c>
      <c r="JJ57" s="192" t="s">
        <v>7702</v>
      </c>
      <c r="JK57" s="192" t="str">
        <f t="shared" si="30"/>
        <v>Con Reevaluación</v>
      </c>
      <c r="JL57" s="196" t="s">
        <v>1296</v>
      </c>
      <c r="JM57" s="204">
        <v>297</v>
      </c>
      <c r="JN57" s="204">
        <v>320</v>
      </c>
      <c r="JO57" s="197">
        <f t="shared" si="35"/>
        <v>7.7441077441077422</v>
      </c>
      <c r="JP57" s="205" t="str">
        <f t="shared" si="36"/>
        <v>Real &gt; Recomendado</v>
      </c>
      <c r="JQ57" s="193" t="s">
        <v>8</v>
      </c>
      <c r="JR57" s="202"/>
      <c r="JS57" s="202"/>
      <c r="JT57" s="202"/>
      <c r="JU57" s="192" t="s">
        <v>7983</v>
      </c>
      <c r="JV57" s="206"/>
      <c r="JW57" s="192" t="s">
        <v>7984</v>
      </c>
      <c r="JX57" s="192" t="s">
        <v>8379</v>
      </c>
      <c r="JY57" s="192" t="s">
        <v>940</v>
      </c>
      <c r="JZ57" s="192" t="s">
        <v>248</v>
      </c>
      <c r="KA57" s="192" t="s">
        <v>249</v>
      </c>
    </row>
    <row r="58" spans="1:287" ht="15" customHeight="1" x14ac:dyDescent="0.25">
      <c r="A58" s="192" t="s">
        <v>1483</v>
      </c>
      <c r="B58" s="192" t="s">
        <v>1484</v>
      </c>
      <c r="C58" s="193">
        <v>9</v>
      </c>
      <c r="D58" s="192" t="s">
        <v>450</v>
      </c>
      <c r="E58" s="192" t="s">
        <v>110</v>
      </c>
      <c r="F58" s="192" t="s">
        <v>412</v>
      </c>
      <c r="G58" s="192" t="s">
        <v>495</v>
      </c>
      <c r="H58" s="192" t="s">
        <v>154</v>
      </c>
      <c r="I58" s="209" t="s">
        <v>1374</v>
      </c>
      <c r="J58" s="192" t="s">
        <v>1945</v>
      </c>
      <c r="K58" s="192" t="s">
        <v>468</v>
      </c>
      <c r="L58" s="192" t="s">
        <v>102</v>
      </c>
      <c r="M58" s="192" t="s">
        <v>2007</v>
      </c>
      <c r="N58" s="192" t="s">
        <v>525</v>
      </c>
      <c r="O58" s="192" t="s">
        <v>525</v>
      </c>
      <c r="P58" s="192" t="s">
        <v>103</v>
      </c>
      <c r="Q58" s="192" t="s">
        <v>104</v>
      </c>
      <c r="R58" s="192" t="s">
        <v>116</v>
      </c>
      <c r="S58" s="192" t="s">
        <v>2151</v>
      </c>
      <c r="T58" s="192" t="s">
        <v>2152</v>
      </c>
      <c r="U58" s="194">
        <v>6943</v>
      </c>
      <c r="V58" s="192" t="s">
        <v>534</v>
      </c>
      <c r="W58" s="192" t="s">
        <v>534</v>
      </c>
      <c r="X58" s="192" t="s">
        <v>534</v>
      </c>
      <c r="Y58" s="195">
        <v>11</v>
      </c>
      <c r="Z58" s="195">
        <v>13</v>
      </c>
      <c r="AA58" s="196" t="s">
        <v>2624</v>
      </c>
      <c r="AB58" s="197">
        <f>((Z58/Y58)-1)*100</f>
        <v>18.181818181818187</v>
      </c>
      <c r="AC58" s="195">
        <v>10</v>
      </c>
      <c r="AD58" s="195">
        <v>12</v>
      </c>
      <c r="AE58" s="196" t="s">
        <v>2625</v>
      </c>
      <c r="AF58" s="197">
        <f>((AD58/AC58)-1)*100</f>
        <v>19.999999999999996</v>
      </c>
      <c r="AG58" s="195">
        <v>10</v>
      </c>
      <c r="AH58" s="195">
        <v>12</v>
      </c>
      <c r="AI58" s="196" t="s">
        <v>2625</v>
      </c>
      <c r="AJ58" s="197">
        <f>((AH58/AG58)-1)*100</f>
        <v>19.999999999999996</v>
      </c>
      <c r="AK58" s="195"/>
      <c r="AL58" s="195"/>
      <c r="AM58" s="196"/>
      <c r="AN58" s="197"/>
      <c r="AO58" s="195"/>
      <c r="AP58" s="195"/>
      <c r="AQ58" s="196"/>
      <c r="AR58" s="197"/>
      <c r="AS58" s="195">
        <v>10</v>
      </c>
      <c r="AT58" s="195">
        <v>12</v>
      </c>
      <c r="AU58" s="196" t="s">
        <v>3138</v>
      </c>
      <c r="AV58" s="197">
        <f t="shared" si="0"/>
        <v>19.999999999999996</v>
      </c>
      <c r="AW58" s="197" t="str">
        <f t="shared" si="1"/>
        <v>Variación de 0 a 30%</v>
      </c>
      <c r="AX58" s="198">
        <v>1</v>
      </c>
      <c r="AY58" s="198">
        <v>147</v>
      </c>
      <c r="AZ58" s="195"/>
      <c r="BA58" s="195"/>
      <c r="BB58" s="196"/>
      <c r="BC58" s="197"/>
      <c r="BD58" s="195"/>
      <c r="BE58" s="195"/>
      <c r="BF58" s="196"/>
      <c r="BG58" s="197"/>
      <c r="BH58" s="195"/>
      <c r="BI58" s="195"/>
      <c r="BJ58" s="196"/>
      <c r="BK58" s="197"/>
      <c r="BL58" s="195">
        <v>11</v>
      </c>
      <c r="BM58" s="195">
        <v>11</v>
      </c>
      <c r="BN58" s="195">
        <v>13</v>
      </c>
      <c r="BO58" s="195">
        <v>13</v>
      </c>
      <c r="BP58" s="195">
        <v>0</v>
      </c>
      <c r="BQ58" s="196" t="s">
        <v>3407</v>
      </c>
      <c r="BR58" s="197">
        <f t="shared" si="2"/>
        <v>18.181818181818187</v>
      </c>
      <c r="BS58" s="197">
        <f t="shared" si="2"/>
        <v>18.181818181818187</v>
      </c>
      <c r="BT58" s="192" t="s">
        <v>3618</v>
      </c>
      <c r="BU58" s="192" t="str">
        <f t="shared" si="3"/>
        <v>Variación de 0 a 30%</v>
      </c>
      <c r="BV58" s="193" t="str">
        <f t="shared" si="4"/>
        <v>Dos Años</v>
      </c>
      <c r="BW58" s="192" t="s">
        <v>750</v>
      </c>
      <c r="BX58" s="199">
        <v>650210</v>
      </c>
      <c r="BY58" s="199">
        <v>0</v>
      </c>
      <c r="BZ58" s="199">
        <f t="shared" si="5"/>
        <v>650210</v>
      </c>
      <c r="CA58" s="199">
        <v>609142</v>
      </c>
      <c r="CB58" s="200">
        <f t="shared" si="6"/>
        <v>41068</v>
      </c>
      <c r="CC58" s="192" t="s">
        <v>3943</v>
      </c>
      <c r="CD58" s="192" t="str">
        <f t="shared" si="7"/>
        <v>BIP &gt; SIGFE</v>
      </c>
      <c r="CE58" s="196" t="s">
        <v>679</v>
      </c>
      <c r="CF58" s="195">
        <v>13778</v>
      </c>
      <c r="CG58" s="195">
        <v>13775</v>
      </c>
      <c r="CH58" s="195">
        <f t="shared" si="8"/>
        <v>99.978226157642609</v>
      </c>
      <c r="CI58" s="196" t="s">
        <v>4218</v>
      </c>
      <c r="CJ58" s="196" t="s">
        <v>4219</v>
      </c>
      <c r="CK58" s="200" t="str">
        <f t="shared" si="31"/>
        <v>Real &lt; Recomendada</v>
      </c>
      <c r="CL58" s="192" t="s">
        <v>4704</v>
      </c>
      <c r="CM58" s="192" t="s">
        <v>4705</v>
      </c>
      <c r="CN58" s="192" t="s">
        <v>4706</v>
      </c>
      <c r="CO58" s="192" t="s">
        <v>8</v>
      </c>
      <c r="CP58" s="193" t="s">
        <v>207</v>
      </c>
      <c r="CQ58" s="192" t="s">
        <v>5223</v>
      </c>
      <c r="CR58" s="192" t="s">
        <v>5224</v>
      </c>
      <c r="CS58" s="192" t="s">
        <v>8</v>
      </c>
      <c r="CT58" s="192" t="str">
        <f t="shared" si="32"/>
        <v>En Operación</v>
      </c>
      <c r="CU58" s="192" t="s">
        <v>8</v>
      </c>
      <c r="CV58" s="192" t="s">
        <v>5622</v>
      </c>
      <c r="CW58" s="192" t="s">
        <v>5623</v>
      </c>
      <c r="CX58" s="192" t="s">
        <v>534</v>
      </c>
      <c r="CY58" s="192" t="s">
        <v>8</v>
      </c>
      <c r="CZ58" s="192" t="s">
        <v>5576</v>
      </c>
      <c r="DA58" s="192" t="s">
        <v>249</v>
      </c>
      <c r="DB58" s="193" t="s">
        <v>3859</v>
      </c>
      <c r="DC58" s="193" t="s">
        <v>3859</v>
      </c>
      <c r="DD58" s="200">
        <v>0</v>
      </c>
      <c r="DE58" s="193" t="s">
        <v>553</v>
      </c>
      <c r="DF58" s="200">
        <v>166</v>
      </c>
      <c r="DG58" s="193" t="s">
        <v>440</v>
      </c>
      <c r="DH58" s="200">
        <v>0</v>
      </c>
      <c r="DI58" s="193" t="s">
        <v>5962</v>
      </c>
      <c r="DJ58" s="200">
        <v>216</v>
      </c>
      <c r="DK58" s="193" t="s">
        <v>750</v>
      </c>
      <c r="DL58" s="200">
        <f>+DK58-DE58</f>
        <v>244</v>
      </c>
      <c r="DM58" s="193" t="s">
        <v>750</v>
      </c>
      <c r="DN58" s="200">
        <v>0</v>
      </c>
      <c r="DO58" s="193" t="s">
        <v>5943</v>
      </c>
      <c r="DP58" s="200">
        <v>25</v>
      </c>
      <c r="DQ58" s="195">
        <f t="shared" si="9"/>
        <v>435</v>
      </c>
      <c r="DR58" s="195">
        <f t="shared" si="10"/>
        <v>435</v>
      </c>
      <c r="DS58" s="198" t="s">
        <v>6071</v>
      </c>
      <c r="DT58" s="196" t="s">
        <v>6243</v>
      </c>
      <c r="DU58" s="198">
        <v>1</v>
      </c>
      <c r="DV58" s="198" t="s">
        <v>8</v>
      </c>
      <c r="DW58" s="198" t="s">
        <v>8</v>
      </c>
      <c r="DX58" s="198" t="s">
        <v>8</v>
      </c>
      <c r="DY58" s="198" t="s">
        <v>8</v>
      </c>
      <c r="DZ58" s="198" t="s">
        <v>8</v>
      </c>
      <c r="EA58" s="198" t="s">
        <v>8</v>
      </c>
      <c r="EB58" s="198" t="s">
        <v>207</v>
      </c>
      <c r="EC58" s="198" t="s">
        <v>6273</v>
      </c>
      <c r="ED58" s="198" t="s">
        <v>6323</v>
      </c>
      <c r="EE58" s="208">
        <v>19445</v>
      </c>
      <c r="EF58" s="199">
        <v>13079</v>
      </c>
      <c r="EG58" s="199">
        <v>6099</v>
      </c>
      <c r="EH58" s="199">
        <v>0</v>
      </c>
      <c r="EI58" s="199">
        <v>0</v>
      </c>
      <c r="EJ58" s="199">
        <v>638322</v>
      </c>
      <c r="EK58" s="199">
        <v>0</v>
      </c>
      <c r="EL58" s="199">
        <v>0</v>
      </c>
      <c r="EM58" s="199">
        <v>0</v>
      </c>
      <c r="EN58" s="199">
        <v>0</v>
      </c>
      <c r="EO58" s="199">
        <f t="shared" si="11"/>
        <v>676945</v>
      </c>
      <c r="EP58" s="199">
        <v>19445</v>
      </c>
      <c r="EQ58" s="199">
        <v>13079</v>
      </c>
      <c r="ER58" s="199">
        <v>6099</v>
      </c>
      <c r="ES58" s="199">
        <v>0</v>
      </c>
      <c r="ET58" s="199">
        <v>0</v>
      </c>
      <c r="EU58" s="199">
        <v>638322</v>
      </c>
      <c r="EV58" s="199">
        <v>0</v>
      </c>
      <c r="EW58" s="199">
        <v>0</v>
      </c>
      <c r="EX58" s="199">
        <v>0</v>
      </c>
      <c r="EY58" s="199">
        <v>0</v>
      </c>
      <c r="EZ58" s="199">
        <f t="shared" si="12"/>
        <v>676945</v>
      </c>
      <c r="FA58" s="192" t="s">
        <v>197</v>
      </c>
      <c r="FB58" s="199">
        <v>19445</v>
      </c>
      <c r="FC58" s="199">
        <v>0</v>
      </c>
      <c r="FD58" s="199">
        <v>0</v>
      </c>
      <c r="FE58" s="199">
        <v>0</v>
      </c>
      <c r="FF58" s="199">
        <v>0</v>
      </c>
      <c r="FG58" s="199">
        <v>830765</v>
      </c>
      <c r="FH58" s="199">
        <v>0</v>
      </c>
      <c r="FI58" s="199">
        <v>0</v>
      </c>
      <c r="FJ58" s="199">
        <v>0</v>
      </c>
      <c r="FK58" s="199">
        <v>0</v>
      </c>
      <c r="FL58" s="199">
        <f t="shared" si="13"/>
        <v>850210</v>
      </c>
      <c r="FM58" s="192" t="s">
        <v>6728</v>
      </c>
      <c r="FN58" s="199">
        <v>19445</v>
      </c>
      <c r="FO58" s="199">
        <v>0</v>
      </c>
      <c r="FP58" s="199">
        <v>0</v>
      </c>
      <c r="FQ58" s="199">
        <v>0</v>
      </c>
      <c r="FR58" s="199">
        <v>0</v>
      </c>
      <c r="FS58" s="199">
        <v>630765</v>
      </c>
      <c r="FT58" s="199">
        <v>0</v>
      </c>
      <c r="FU58" s="199">
        <v>0</v>
      </c>
      <c r="FV58" s="199">
        <v>0</v>
      </c>
      <c r="FW58" s="199">
        <v>0</v>
      </c>
      <c r="FX58" s="199">
        <f t="shared" si="14"/>
        <v>650210</v>
      </c>
      <c r="FY58" s="192" t="s">
        <v>6924</v>
      </c>
      <c r="FZ58" s="200">
        <f t="shared" si="15"/>
        <v>41068</v>
      </c>
      <c r="GA58" s="193" t="str">
        <f t="shared" si="33"/>
        <v>BIP &gt; SIGFE</v>
      </c>
      <c r="GB58" s="199">
        <v>16427</v>
      </c>
      <c r="GC58" s="199">
        <v>0</v>
      </c>
      <c r="GD58" s="199">
        <v>0</v>
      </c>
      <c r="GE58" s="199">
        <v>0</v>
      </c>
      <c r="GF58" s="199">
        <v>0</v>
      </c>
      <c r="GG58" s="199">
        <v>592715</v>
      </c>
      <c r="GH58" s="199">
        <v>0</v>
      </c>
      <c r="GI58" s="199">
        <v>0</v>
      </c>
      <c r="GJ58" s="199">
        <v>0</v>
      </c>
      <c r="GK58" s="199">
        <v>0</v>
      </c>
      <c r="GL58" s="199">
        <f t="shared" si="16"/>
        <v>609142</v>
      </c>
      <c r="GM58" s="199">
        <v>16709</v>
      </c>
      <c r="GN58" s="199">
        <v>0</v>
      </c>
      <c r="GO58" s="199">
        <v>0</v>
      </c>
      <c r="GP58" s="199">
        <v>0</v>
      </c>
      <c r="GQ58" s="199">
        <v>0</v>
      </c>
      <c r="GR58" s="199">
        <v>602348</v>
      </c>
      <c r="GS58" s="199">
        <v>0</v>
      </c>
      <c r="GT58" s="199">
        <v>0</v>
      </c>
      <c r="GU58" s="199">
        <v>0</v>
      </c>
      <c r="GV58" s="199">
        <v>0</v>
      </c>
      <c r="GW58" s="199">
        <f t="shared" si="17"/>
        <v>619057</v>
      </c>
      <c r="GX58" s="199" t="s">
        <v>7107</v>
      </c>
      <c r="GY58" s="199">
        <v>21880</v>
      </c>
      <c r="GZ58" s="199">
        <v>14717</v>
      </c>
      <c r="HA58" s="199">
        <v>6863</v>
      </c>
      <c r="HB58" s="199">
        <v>0</v>
      </c>
      <c r="HC58" s="199">
        <v>0</v>
      </c>
      <c r="HD58" s="199">
        <v>718247</v>
      </c>
      <c r="HE58" s="199">
        <v>0</v>
      </c>
      <c r="HF58" s="199">
        <v>0</v>
      </c>
      <c r="HG58" s="199">
        <v>0</v>
      </c>
      <c r="HH58" s="199">
        <v>0</v>
      </c>
      <c r="HI58" s="199">
        <f t="shared" si="18"/>
        <v>761707</v>
      </c>
      <c r="HJ58" s="199">
        <v>0</v>
      </c>
      <c r="HK58" s="199">
        <v>19951</v>
      </c>
      <c r="HL58" s="199">
        <v>0</v>
      </c>
      <c r="HM58" s="199">
        <v>0</v>
      </c>
      <c r="HN58" s="199">
        <v>0</v>
      </c>
      <c r="HO58" s="199">
        <v>0</v>
      </c>
      <c r="HP58" s="199">
        <v>647165</v>
      </c>
      <c r="HQ58" s="199">
        <v>0</v>
      </c>
      <c r="HR58" s="199">
        <v>0</v>
      </c>
      <c r="HS58" s="199">
        <v>0</v>
      </c>
      <c r="HT58" s="199">
        <v>0</v>
      </c>
      <c r="HU58" s="199">
        <f t="shared" si="19"/>
        <v>667116</v>
      </c>
      <c r="HV58" s="199">
        <v>19724</v>
      </c>
      <c r="HW58" s="199">
        <v>0</v>
      </c>
      <c r="HX58" s="199">
        <v>0</v>
      </c>
      <c r="HY58" s="199">
        <v>0</v>
      </c>
      <c r="HZ58" s="199">
        <v>0</v>
      </c>
      <c r="IA58" s="199">
        <v>640399</v>
      </c>
      <c r="IB58" s="199">
        <v>0</v>
      </c>
      <c r="IC58" s="199">
        <v>0</v>
      </c>
      <c r="ID58" s="199">
        <v>0</v>
      </c>
      <c r="IE58" s="199">
        <v>0</v>
      </c>
      <c r="IF58" s="199">
        <f t="shared" si="20"/>
        <v>660123</v>
      </c>
      <c r="IG58" s="197">
        <f t="shared" si="21"/>
        <v>-12.418292072936177</v>
      </c>
      <c r="IH58" s="197">
        <f t="shared" si="22"/>
        <v>-13.336361619362824</v>
      </c>
      <c r="II58" s="197">
        <f t="shared" si="23"/>
        <v>-10.838611229841543</v>
      </c>
      <c r="IJ58" s="197">
        <f t="shared" si="24"/>
        <v>-1.0482434838918531</v>
      </c>
      <c r="IK58" s="202"/>
      <c r="IL58" s="200">
        <f t="shared" si="25"/>
        <v>47.92181488203267</v>
      </c>
      <c r="IM58" s="200">
        <f t="shared" si="26"/>
        <v>46.489945553539023</v>
      </c>
      <c r="IN58" s="192" t="s">
        <v>7282</v>
      </c>
      <c r="IO58" s="192" t="str">
        <f t="shared" si="27"/>
        <v>Variación entre el -10% al -20%</v>
      </c>
      <c r="IP58" s="192" t="str">
        <f t="shared" si="27"/>
        <v>Variación entre el -10% al -20%</v>
      </c>
      <c r="IQ58" s="193" t="str">
        <f t="shared" si="28"/>
        <v>Mediano</v>
      </c>
      <c r="IR58" s="193" t="str">
        <f t="shared" si="29"/>
        <v>Mediano</v>
      </c>
      <c r="IS58" s="192" t="s">
        <v>1271</v>
      </c>
      <c r="IT58" s="192" t="s">
        <v>2007</v>
      </c>
      <c r="IU58" s="192" t="s">
        <v>534</v>
      </c>
      <c r="IV58" s="192" t="s">
        <v>8</v>
      </c>
      <c r="IW58" s="192" t="s">
        <v>5576</v>
      </c>
      <c r="IX58" s="192" t="s">
        <v>249</v>
      </c>
      <c r="IY58" s="193" t="s">
        <v>208</v>
      </c>
      <c r="IZ58" s="199"/>
      <c r="JA58" s="199"/>
      <c r="JB58" s="203"/>
      <c r="JC58" s="192" t="s">
        <v>534</v>
      </c>
      <c r="JD58" s="192" t="str">
        <f t="shared" si="37"/>
        <v>Sin Modificaciones</v>
      </c>
      <c r="JE58" s="193" t="s">
        <v>208</v>
      </c>
      <c r="JF58" s="200"/>
      <c r="JG58" s="200"/>
      <c r="JH58" s="200"/>
      <c r="JI58" s="197"/>
      <c r="JJ58" s="192" t="s">
        <v>7703</v>
      </c>
      <c r="JK58" s="192" t="str">
        <f t="shared" si="30"/>
        <v>Sin Reevaluación</v>
      </c>
      <c r="JL58" s="196" t="s">
        <v>1287</v>
      </c>
      <c r="JM58" s="204">
        <v>96433</v>
      </c>
      <c r="JN58" s="204">
        <v>96433</v>
      </c>
      <c r="JO58" s="197">
        <f t="shared" si="35"/>
        <v>0</v>
      </c>
      <c r="JP58" s="205" t="str">
        <f t="shared" si="36"/>
        <v>Real = Recomendado</v>
      </c>
      <c r="JQ58" s="193" t="s">
        <v>8</v>
      </c>
      <c r="JR58" s="202"/>
      <c r="JS58" s="202"/>
      <c r="JT58" s="202"/>
      <c r="JU58" s="192" t="s">
        <v>7985</v>
      </c>
      <c r="JV58" s="206"/>
      <c r="JW58" s="192" t="s">
        <v>7986</v>
      </c>
      <c r="JX58" s="192" t="s">
        <v>1316</v>
      </c>
      <c r="JY58" s="192" t="s">
        <v>961</v>
      </c>
      <c r="JZ58" s="192" t="s">
        <v>5576</v>
      </c>
      <c r="KA58" s="192" t="s">
        <v>249</v>
      </c>
    </row>
    <row r="59" spans="1:287" ht="15" customHeight="1" x14ac:dyDescent="0.25">
      <c r="A59" s="192" t="s">
        <v>1485</v>
      </c>
      <c r="B59" s="192" t="s">
        <v>1486</v>
      </c>
      <c r="C59" s="193">
        <v>10</v>
      </c>
      <c r="D59" s="192" t="s">
        <v>454</v>
      </c>
      <c r="E59" s="192" t="s">
        <v>8</v>
      </c>
      <c r="F59" s="192" t="s">
        <v>8</v>
      </c>
      <c r="G59" s="192" t="s">
        <v>502</v>
      </c>
      <c r="H59" s="192" t="s">
        <v>107</v>
      </c>
      <c r="I59" s="192" t="s">
        <v>467</v>
      </c>
      <c r="J59" s="192" t="s">
        <v>1970</v>
      </c>
      <c r="K59" s="192" t="s">
        <v>466</v>
      </c>
      <c r="L59" s="192" t="s">
        <v>114</v>
      </c>
      <c r="M59" s="192" t="s">
        <v>2020</v>
      </c>
      <c r="N59" s="192" t="s">
        <v>523</v>
      </c>
      <c r="O59" s="192" t="s">
        <v>524</v>
      </c>
      <c r="P59" s="192" t="s">
        <v>103</v>
      </c>
      <c r="Q59" s="192" t="s">
        <v>136</v>
      </c>
      <c r="R59" s="192" t="s">
        <v>105</v>
      </c>
      <c r="S59" s="192" t="s">
        <v>2153</v>
      </c>
      <c r="T59" s="192" t="s">
        <v>2154</v>
      </c>
      <c r="U59" s="194">
        <v>101000</v>
      </c>
      <c r="V59" s="192" t="s">
        <v>2155</v>
      </c>
      <c r="W59" s="192" t="s">
        <v>2156</v>
      </c>
      <c r="X59" s="192" t="s">
        <v>534</v>
      </c>
      <c r="Y59" s="195">
        <v>18</v>
      </c>
      <c r="Z59" s="195">
        <v>12</v>
      </c>
      <c r="AA59" s="196" t="s">
        <v>2626</v>
      </c>
      <c r="AB59" s="197">
        <f>((Z59/Y59)-1)*100</f>
        <v>-33.333333333333336</v>
      </c>
      <c r="AC59" s="195"/>
      <c r="AD59" s="195"/>
      <c r="AE59" s="196"/>
      <c r="AF59" s="197"/>
      <c r="AG59" s="195"/>
      <c r="AH59" s="195"/>
      <c r="AI59" s="196" t="s">
        <v>8</v>
      </c>
      <c r="AJ59" s="197"/>
      <c r="AK59" s="195">
        <v>12</v>
      </c>
      <c r="AL59" s="195">
        <v>49</v>
      </c>
      <c r="AM59" s="196" t="s">
        <v>2879</v>
      </c>
      <c r="AN59" s="197">
        <f>((AL59/AK59)-1)*100</f>
        <v>308.33333333333331</v>
      </c>
      <c r="AO59" s="195">
        <v>6</v>
      </c>
      <c r="AP59" s="195">
        <v>0</v>
      </c>
      <c r="AQ59" s="196" t="s">
        <v>2965</v>
      </c>
      <c r="AR59" s="197">
        <f>((AP59/AO59)-1)*100</f>
        <v>-100</v>
      </c>
      <c r="AS59" s="195">
        <v>18</v>
      </c>
      <c r="AT59" s="195">
        <v>13</v>
      </c>
      <c r="AU59" s="196" t="s">
        <v>3139</v>
      </c>
      <c r="AV59" s="197">
        <f t="shared" si="0"/>
        <v>-27.777777777777779</v>
      </c>
      <c r="AW59" s="197" t="str">
        <f t="shared" si="1"/>
        <v>Variación de -30% a -0%</v>
      </c>
      <c r="AX59" s="198">
        <v>1</v>
      </c>
      <c r="AY59" s="198">
        <v>82</v>
      </c>
      <c r="AZ59" s="195"/>
      <c r="BA59" s="195"/>
      <c r="BB59" s="196"/>
      <c r="BC59" s="197"/>
      <c r="BD59" s="195"/>
      <c r="BE59" s="195"/>
      <c r="BF59" s="196"/>
      <c r="BG59" s="197"/>
      <c r="BH59" s="195"/>
      <c r="BI59" s="195"/>
      <c r="BJ59" s="196"/>
      <c r="BK59" s="197"/>
      <c r="BL59" s="195">
        <v>20</v>
      </c>
      <c r="BM59" s="195">
        <v>20</v>
      </c>
      <c r="BN59" s="195">
        <v>49</v>
      </c>
      <c r="BO59" s="195">
        <v>49</v>
      </c>
      <c r="BP59" s="195">
        <v>0</v>
      </c>
      <c r="BQ59" s="196" t="s">
        <v>3408</v>
      </c>
      <c r="BR59" s="197">
        <f t="shared" si="2"/>
        <v>145.00000000000003</v>
      </c>
      <c r="BS59" s="197">
        <f t="shared" si="2"/>
        <v>145.00000000000003</v>
      </c>
      <c r="BT59" s="192" t="s">
        <v>3619</v>
      </c>
      <c r="BU59" s="192" t="str">
        <f t="shared" si="3"/>
        <v>Variación &gt; al 100%</v>
      </c>
      <c r="BV59" s="193" t="str">
        <f t="shared" si="4"/>
        <v>Mayor a 3 años</v>
      </c>
      <c r="BW59" s="192" t="s">
        <v>1000</v>
      </c>
      <c r="BX59" s="199">
        <v>3419869</v>
      </c>
      <c r="BY59" s="199">
        <v>1634862</v>
      </c>
      <c r="BZ59" s="199">
        <f t="shared" si="5"/>
        <v>5054731</v>
      </c>
      <c r="CA59" s="199">
        <v>4945234</v>
      </c>
      <c r="CB59" s="200">
        <f t="shared" si="6"/>
        <v>109497</v>
      </c>
      <c r="CC59" s="192" t="s">
        <v>3944</v>
      </c>
      <c r="CD59" s="192" t="str">
        <f t="shared" si="7"/>
        <v>BIP &gt; SIGFE</v>
      </c>
      <c r="CE59" s="196" t="s">
        <v>679</v>
      </c>
      <c r="CF59" s="195">
        <v>11500</v>
      </c>
      <c r="CG59" s="195">
        <v>250</v>
      </c>
      <c r="CH59" s="195">
        <f t="shared" si="8"/>
        <v>2.1739130434782608</v>
      </c>
      <c r="CI59" s="196" t="s">
        <v>4220</v>
      </c>
      <c r="CJ59" s="196" t="s">
        <v>4221</v>
      </c>
      <c r="CK59" s="200" t="str">
        <f t="shared" si="31"/>
        <v>Real &lt; Recomendada</v>
      </c>
      <c r="CL59" s="192" t="s">
        <v>4707</v>
      </c>
      <c r="CM59" s="192" t="s">
        <v>1186</v>
      </c>
      <c r="CN59" s="192" t="s">
        <v>4708</v>
      </c>
      <c r="CO59" s="192" t="s">
        <v>4675</v>
      </c>
      <c r="CP59" s="193" t="s">
        <v>207</v>
      </c>
      <c r="CQ59" s="192" t="s">
        <v>569</v>
      </c>
      <c r="CR59" s="192" t="s">
        <v>5225</v>
      </c>
      <c r="CS59" s="192" t="s">
        <v>8</v>
      </c>
      <c r="CT59" s="192" t="str">
        <f t="shared" si="32"/>
        <v>En Operación</v>
      </c>
      <c r="CU59" s="192" t="s">
        <v>5437</v>
      </c>
      <c r="CV59" s="192" t="s">
        <v>5624</v>
      </c>
      <c r="CW59" s="192" t="s">
        <v>5625</v>
      </c>
      <c r="CX59" s="192" t="s">
        <v>534</v>
      </c>
      <c r="CY59" s="192" t="s">
        <v>8</v>
      </c>
      <c r="CZ59" s="192" t="s">
        <v>248</v>
      </c>
      <c r="DA59" s="192" t="s">
        <v>249</v>
      </c>
      <c r="DB59" s="193" t="s">
        <v>5799</v>
      </c>
      <c r="DC59" s="193" t="s">
        <v>5799</v>
      </c>
      <c r="DD59" s="200">
        <v>0</v>
      </c>
      <c r="DE59" s="193" t="s">
        <v>3868</v>
      </c>
      <c r="DF59" s="200">
        <v>49</v>
      </c>
      <c r="DG59" s="193" t="s">
        <v>625</v>
      </c>
      <c r="DH59" s="200">
        <v>327</v>
      </c>
      <c r="DI59" s="193" t="s">
        <v>625</v>
      </c>
      <c r="DJ59" s="200">
        <v>0</v>
      </c>
      <c r="DK59" s="193" t="s">
        <v>625</v>
      </c>
      <c r="DL59" s="200">
        <f>+DK59-DG59</f>
        <v>0</v>
      </c>
      <c r="DM59" s="193" t="s">
        <v>1000</v>
      </c>
      <c r="DN59" s="200">
        <v>69</v>
      </c>
      <c r="DO59" s="193" t="s">
        <v>5924</v>
      </c>
      <c r="DP59" s="200">
        <v>76</v>
      </c>
      <c r="DQ59" s="200">
        <f t="shared" si="9"/>
        <v>521</v>
      </c>
      <c r="DR59" s="200">
        <f t="shared" si="10"/>
        <v>521</v>
      </c>
      <c r="DS59" s="193" t="s">
        <v>6072</v>
      </c>
      <c r="DT59" s="192" t="s">
        <v>6244</v>
      </c>
      <c r="DU59" s="193">
        <v>1</v>
      </c>
      <c r="DV59" s="193" t="s">
        <v>8</v>
      </c>
      <c r="DW59" s="193" t="s">
        <v>8</v>
      </c>
      <c r="DX59" s="193" t="s">
        <v>8</v>
      </c>
      <c r="DY59" s="193" t="s">
        <v>8</v>
      </c>
      <c r="DZ59" s="193" t="s">
        <v>207</v>
      </c>
      <c r="EA59" s="193" t="s">
        <v>6269</v>
      </c>
      <c r="EB59" s="193" t="s">
        <v>207</v>
      </c>
      <c r="EC59" s="193" t="s">
        <v>6269</v>
      </c>
      <c r="ED59" s="193" t="s">
        <v>6324</v>
      </c>
      <c r="EE59" s="199">
        <v>235245</v>
      </c>
      <c r="EF59" s="199">
        <v>0</v>
      </c>
      <c r="EG59" s="199">
        <v>0</v>
      </c>
      <c r="EH59" s="199">
        <v>1265802</v>
      </c>
      <c r="EI59" s="199">
        <v>1030</v>
      </c>
      <c r="EJ59" s="199">
        <v>3255849</v>
      </c>
      <c r="EK59" s="199">
        <v>0</v>
      </c>
      <c r="EL59" s="199">
        <v>0</v>
      </c>
      <c r="EM59" s="199">
        <v>0</v>
      </c>
      <c r="EN59" s="199">
        <v>0</v>
      </c>
      <c r="EO59" s="199">
        <f t="shared" si="11"/>
        <v>4757926</v>
      </c>
      <c r="EP59" s="199">
        <v>235245</v>
      </c>
      <c r="EQ59" s="199">
        <v>0</v>
      </c>
      <c r="ER59" s="199">
        <v>0</v>
      </c>
      <c r="ES59" s="199">
        <v>1265802</v>
      </c>
      <c r="ET59" s="199">
        <v>1030</v>
      </c>
      <c r="EU59" s="199">
        <v>3255849</v>
      </c>
      <c r="EV59" s="199">
        <v>0</v>
      </c>
      <c r="EW59" s="199">
        <v>0</v>
      </c>
      <c r="EX59" s="199">
        <v>0</v>
      </c>
      <c r="EY59" s="199">
        <v>0</v>
      </c>
      <c r="EZ59" s="199">
        <f t="shared" si="12"/>
        <v>4757926</v>
      </c>
      <c r="FA59" s="192" t="s">
        <v>6559</v>
      </c>
      <c r="FB59" s="199">
        <v>268071</v>
      </c>
      <c r="FC59" s="199">
        <v>0</v>
      </c>
      <c r="FD59" s="199">
        <v>0</v>
      </c>
      <c r="FE59" s="199">
        <v>1634736</v>
      </c>
      <c r="FF59" s="199">
        <v>126</v>
      </c>
      <c r="FG59" s="199">
        <v>3151193</v>
      </c>
      <c r="FH59" s="199">
        <v>0</v>
      </c>
      <c r="FI59" s="199">
        <v>0</v>
      </c>
      <c r="FJ59" s="199">
        <v>0</v>
      </c>
      <c r="FK59" s="199">
        <v>0</v>
      </c>
      <c r="FL59" s="199">
        <f t="shared" si="13"/>
        <v>5054126</v>
      </c>
      <c r="FM59" s="192" t="s">
        <v>6729</v>
      </c>
      <c r="FN59" s="199">
        <v>268071</v>
      </c>
      <c r="FO59" s="199">
        <v>0</v>
      </c>
      <c r="FP59" s="199">
        <v>0</v>
      </c>
      <c r="FQ59" s="199">
        <v>1634736</v>
      </c>
      <c r="FR59" s="199">
        <v>126</v>
      </c>
      <c r="FS59" s="199">
        <v>3151193</v>
      </c>
      <c r="FT59" s="199">
        <v>0</v>
      </c>
      <c r="FU59" s="199">
        <v>0</v>
      </c>
      <c r="FV59" s="199">
        <v>0</v>
      </c>
      <c r="FW59" s="199">
        <v>0</v>
      </c>
      <c r="FX59" s="199">
        <f t="shared" si="14"/>
        <v>5054126</v>
      </c>
      <c r="FY59" s="192" t="s">
        <v>6925</v>
      </c>
      <c r="FZ59" s="200">
        <f t="shared" si="15"/>
        <v>108892</v>
      </c>
      <c r="GA59" s="193" t="str">
        <f t="shared" si="33"/>
        <v>BIP &gt; SIGFE</v>
      </c>
      <c r="GB59" s="199">
        <v>268071</v>
      </c>
      <c r="GC59" s="199">
        <v>0</v>
      </c>
      <c r="GD59" s="199">
        <v>0</v>
      </c>
      <c r="GE59" s="199">
        <v>1525239</v>
      </c>
      <c r="GF59" s="199">
        <v>126</v>
      </c>
      <c r="GG59" s="199">
        <v>3151798</v>
      </c>
      <c r="GH59" s="199">
        <v>0</v>
      </c>
      <c r="GI59" s="199">
        <v>0</v>
      </c>
      <c r="GJ59" s="199">
        <v>0</v>
      </c>
      <c r="GK59" s="199">
        <v>0</v>
      </c>
      <c r="GL59" s="199">
        <f t="shared" si="16"/>
        <v>4945234</v>
      </c>
      <c r="GM59" s="199">
        <v>285383</v>
      </c>
      <c r="GN59" s="199">
        <v>0</v>
      </c>
      <c r="GO59" s="199">
        <v>0</v>
      </c>
      <c r="GP59" s="199">
        <v>1644056</v>
      </c>
      <c r="GQ59" s="199">
        <v>136</v>
      </c>
      <c r="GR59" s="199">
        <v>3355967</v>
      </c>
      <c r="GS59" s="199">
        <v>0</v>
      </c>
      <c r="GT59" s="199">
        <v>0</v>
      </c>
      <c r="GU59" s="199">
        <v>0</v>
      </c>
      <c r="GV59" s="199">
        <v>0</v>
      </c>
      <c r="GW59" s="199">
        <f t="shared" si="17"/>
        <v>5285542</v>
      </c>
      <c r="GX59" s="199" t="s">
        <v>7108</v>
      </c>
      <c r="GY59" s="199">
        <v>285214</v>
      </c>
      <c r="GZ59" s="199">
        <v>0</v>
      </c>
      <c r="HA59" s="199">
        <v>0</v>
      </c>
      <c r="HB59" s="199">
        <v>1534673</v>
      </c>
      <c r="HC59" s="199">
        <v>1249</v>
      </c>
      <c r="HD59" s="199">
        <v>3947428</v>
      </c>
      <c r="HE59" s="199">
        <v>0</v>
      </c>
      <c r="HF59" s="199">
        <v>0</v>
      </c>
      <c r="HG59" s="199">
        <v>0</v>
      </c>
      <c r="HH59" s="199">
        <v>0</v>
      </c>
      <c r="HI59" s="199">
        <f t="shared" si="18"/>
        <v>5768564</v>
      </c>
      <c r="HJ59" s="199">
        <v>0</v>
      </c>
      <c r="HK59" s="199">
        <v>293002</v>
      </c>
      <c r="HL59" s="199">
        <v>0</v>
      </c>
      <c r="HM59" s="199">
        <v>0</v>
      </c>
      <c r="HN59" s="199">
        <v>1753554</v>
      </c>
      <c r="HO59" s="199">
        <v>136</v>
      </c>
      <c r="HP59" s="199">
        <v>3446122</v>
      </c>
      <c r="HQ59" s="199">
        <v>0</v>
      </c>
      <c r="HR59" s="199">
        <v>0</v>
      </c>
      <c r="HS59" s="199">
        <v>0</v>
      </c>
      <c r="HT59" s="199">
        <v>0</v>
      </c>
      <c r="HU59" s="199">
        <f t="shared" si="19"/>
        <v>5492814</v>
      </c>
      <c r="HV59" s="199">
        <v>285383</v>
      </c>
      <c r="HW59" s="199">
        <v>0</v>
      </c>
      <c r="HX59" s="199">
        <v>0</v>
      </c>
      <c r="HY59" s="199">
        <v>1753554</v>
      </c>
      <c r="HZ59" s="199">
        <v>136</v>
      </c>
      <c r="IA59" s="199">
        <v>3355966</v>
      </c>
      <c r="IB59" s="199">
        <v>0</v>
      </c>
      <c r="IC59" s="199">
        <v>0</v>
      </c>
      <c r="ID59" s="199">
        <v>0</v>
      </c>
      <c r="IE59" s="199">
        <v>0</v>
      </c>
      <c r="IF59" s="199">
        <f t="shared" si="20"/>
        <v>5395039</v>
      </c>
      <c r="IG59" s="197">
        <f t="shared" si="21"/>
        <v>-4.7802191325258754</v>
      </c>
      <c r="IH59" s="197">
        <f t="shared" si="22"/>
        <v>-6.4751816916653766</v>
      </c>
      <c r="II59" s="197">
        <f t="shared" si="23"/>
        <v>-14.983477849374328</v>
      </c>
      <c r="IJ59" s="197">
        <f t="shared" si="24"/>
        <v>-1.7800529928739595</v>
      </c>
      <c r="IK59" s="202"/>
      <c r="IL59" s="200">
        <f t="shared" si="25"/>
        <v>21580.155999999999</v>
      </c>
      <c r="IM59" s="200">
        <f t="shared" si="26"/>
        <v>13423.864</v>
      </c>
      <c r="IN59" s="192" t="s">
        <v>7283</v>
      </c>
      <c r="IO59" s="192" t="str">
        <f t="shared" si="27"/>
        <v>Variación de 0 a +-10%</v>
      </c>
      <c r="IP59" s="192" t="str">
        <f t="shared" si="27"/>
        <v>Variación entre el -10% al -20%</v>
      </c>
      <c r="IQ59" s="193" t="str">
        <f t="shared" si="28"/>
        <v>Grande</v>
      </c>
      <c r="IR59" s="193" t="str">
        <f t="shared" si="29"/>
        <v>Grande</v>
      </c>
      <c r="IS59" s="192" t="s">
        <v>5624</v>
      </c>
      <c r="IT59" s="192" t="s">
        <v>5625</v>
      </c>
      <c r="IU59" s="192" t="s">
        <v>534</v>
      </c>
      <c r="IV59" s="192" t="s">
        <v>8</v>
      </c>
      <c r="IW59" s="192" t="s">
        <v>248</v>
      </c>
      <c r="IX59" s="192" t="s">
        <v>249</v>
      </c>
      <c r="IY59" s="193" t="s">
        <v>208</v>
      </c>
      <c r="IZ59" s="199"/>
      <c r="JA59" s="199"/>
      <c r="JB59" s="203"/>
      <c r="JC59" s="192" t="s">
        <v>534</v>
      </c>
      <c r="JD59" s="192" t="str">
        <f t="shared" si="37"/>
        <v>Sin Modificaciones</v>
      </c>
      <c r="JE59" s="193" t="s">
        <v>208</v>
      </c>
      <c r="JF59" s="200"/>
      <c r="JG59" s="200"/>
      <c r="JH59" s="200"/>
      <c r="JI59" s="197"/>
      <c r="JJ59" s="192" t="s">
        <v>7704</v>
      </c>
      <c r="JK59" s="192" t="str">
        <f t="shared" si="30"/>
        <v>Sin Reevaluación</v>
      </c>
      <c r="JL59" s="196" t="s">
        <v>1288</v>
      </c>
      <c r="JM59" s="204">
        <v>6680</v>
      </c>
      <c r="JN59" s="204">
        <v>6247.14</v>
      </c>
      <c r="JO59" s="197">
        <f t="shared" si="35"/>
        <v>-6.4799401197604745</v>
      </c>
      <c r="JP59" s="205" t="str">
        <f t="shared" si="36"/>
        <v>Real &lt; Recomendado</v>
      </c>
      <c r="JQ59" s="193" t="s">
        <v>1289</v>
      </c>
      <c r="JR59" s="202">
        <v>19.3</v>
      </c>
      <c r="JS59" s="202">
        <v>18.05</v>
      </c>
      <c r="JT59" s="202">
        <f t="shared" si="38"/>
        <v>-6.476683937823835</v>
      </c>
      <c r="JU59" s="192" t="s">
        <v>7987</v>
      </c>
      <c r="JV59" s="192" t="str">
        <f>IF(JT59="","Sin Datos",IF(JT59=0,"Real = Recomendado",IF(JT59&gt;0,"Real &gt; Recomendado",IF(JT59&lt;0,"Real &lt; Recomendado","error"))))</f>
        <v>Real &lt; Recomendado</v>
      </c>
      <c r="JW59" s="192" t="s">
        <v>7988</v>
      </c>
      <c r="JX59" s="192" t="s">
        <v>8380</v>
      </c>
      <c r="JY59" s="192" t="s">
        <v>966</v>
      </c>
      <c r="JZ59" s="192" t="s">
        <v>248</v>
      </c>
      <c r="KA59" s="192" t="s">
        <v>249</v>
      </c>
    </row>
    <row r="60" spans="1:287" ht="15" customHeight="1" x14ac:dyDescent="0.25">
      <c r="A60" s="192" t="s">
        <v>1487</v>
      </c>
      <c r="B60" s="192" t="s">
        <v>1488</v>
      </c>
      <c r="C60" s="193">
        <v>7</v>
      </c>
      <c r="D60" s="192" t="s">
        <v>452</v>
      </c>
      <c r="E60" s="192" t="s">
        <v>183</v>
      </c>
      <c r="F60" s="192" t="s">
        <v>485</v>
      </c>
      <c r="G60" s="192" t="s">
        <v>484</v>
      </c>
      <c r="H60" s="192" t="s">
        <v>476</v>
      </c>
      <c r="I60" s="192" t="s">
        <v>1489</v>
      </c>
      <c r="J60" s="192" t="s">
        <v>1489</v>
      </c>
      <c r="K60" s="192" t="s">
        <v>468</v>
      </c>
      <c r="L60" s="192" t="s">
        <v>102</v>
      </c>
      <c r="M60" s="192" t="s">
        <v>2021</v>
      </c>
      <c r="N60" s="192" t="s">
        <v>525</v>
      </c>
      <c r="O60" s="192" t="s">
        <v>525</v>
      </c>
      <c r="P60" s="192" t="s">
        <v>103</v>
      </c>
      <c r="Q60" s="192" t="s">
        <v>120</v>
      </c>
      <c r="R60" s="192" t="s">
        <v>116</v>
      </c>
      <c r="S60" s="192" t="s">
        <v>2157</v>
      </c>
      <c r="T60" s="192" t="s">
        <v>2158</v>
      </c>
      <c r="U60" s="194">
        <v>55778</v>
      </c>
      <c r="V60" s="192" t="s">
        <v>538</v>
      </c>
      <c r="W60" s="192" t="s">
        <v>179</v>
      </c>
      <c r="X60" s="192" t="s">
        <v>534</v>
      </c>
      <c r="Y60" s="195"/>
      <c r="Z60" s="195"/>
      <c r="AA60" s="196"/>
      <c r="AB60" s="197"/>
      <c r="AC60" s="195"/>
      <c r="AD60" s="195"/>
      <c r="AE60" s="196"/>
      <c r="AF60" s="197"/>
      <c r="AG60" s="195"/>
      <c r="AH60" s="195"/>
      <c r="AI60" s="196" t="s">
        <v>8</v>
      </c>
      <c r="AJ60" s="197"/>
      <c r="AK60" s="195"/>
      <c r="AL60" s="195"/>
      <c r="AM60" s="196"/>
      <c r="AN60" s="197"/>
      <c r="AO60" s="195">
        <v>8</v>
      </c>
      <c r="AP60" s="195">
        <v>0</v>
      </c>
      <c r="AQ60" s="196" t="s">
        <v>2966</v>
      </c>
      <c r="AR60" s="197">
        <f>((AP60/AO60)-1)*100</f>
        <v>-100</v>
      </c>
      <c r="AS60" s="195">
        <v>4</v>
      </c>
      <c r="AT60" s="195">
        <v>53</v>
      </c>
      <c r="AU60" s="196" t="s">
        <v>3140</v>
      </c>
      <c r="AV60" s="197">
        <f t="shared" si="0"/>
        <v>1225</v>
      </c>
      <c r="AW60" s="197" t="str">
        <f t="shared" si="1"/>
        <v>Variación &gt; al 100%</v>
      </c>
      <c r="AX60" s="198" t="s">
        <v>202</v>
      </c>
      <c r="AY60" s="198" t="s">
        <v>202</v>
      </c>
      <c r="AZ60" s="195"/>
      <c r="BA60" s="195"/>
      <c r="BB60" s="196"/>
      <c r="BC60" s="197"/>
      <c r="BD60" s="195"/>
      <c r="BE60" s="195"/>
      <c r="BF60" s="196"/>
      <c r="BG60" s="197"/>
      <c r="BH60" s="195"/>
      <c r="BI60" s="195"/>
      <c r="BJ60" s="196"/>
      <c r="BK60" s="197"/>
      <c r="BL60" s="195">
        <v>4</v>
      </c>
      <c r="BM60" s="195">
        <v>4</v>
      </c>
      <c r="BN60" s="195">
        <v>53</v>
      </c>
      <c r="BO60" s="195">
        <v>53</v>
      </c>
      <c r="BP60" s="195">
        <v>0</v>
      </c>
      <c r="BQ60" s="196" t="s">
        <v>3409</v>
      </c>
      <c r="BR60" s="197">
        <f t="shared" si="2"/>
        <v>1225</v>
      </c>
      <c r="BS60" s="197">
        <f t="shared" si="2"/>
        <v>1225</v>
      </c>
      <c r="BT60" s="192" t="s">
        <v>3620</v>
      </c>
      <c r="BU60" s="192" t="str">
        <f t="shared" si="3"/>
        <v>Variación &gt; al 100%</v>
      </c>
      <c r="BV60" s="193" t="str">
        <f t="shared" si="4"/>
        <v>Mayor a 3 años</v>
      </c>
      <c r="BW60" s="192" t="s">
        <v>1152</v>
      </c>
      <c r="BX60" s="199">
        <v>106708</v>
      </c>
      <c r="BY60" s="199">
        <v>311</v>
      </c>
      <c r="BZ60" s="199">
        <f t="shared" si="5"/>
        <v>107019</v>
      </c>
      <c r="CA60" s="199">
        <v>102685</v>
      </c>
      <c r="CB60" s="200">
        <f t="shared" si="6"/>
        <v>4334</v>
      </c>
      <c r="CC60" s="192" t="s">
        <v>3945</v>
      </c>
      <c r="CD60" s="192" t="str">
        <f t="shared" si="7"/>
        <v>BIP &gt; SIGFE</v>
      </c>
      <c r="CE60" s="196" t="s">
        <v>686</v>
      </c>
      <c r="CF60" s="195">
        <v>6</v>
      </c>
      <c r="CG60" s="195">
        <v>6</v>
      </c>
      <c r="CH60" s="195">
        <f t="shared" si="8"/>
        <v>100</v>
      </c>
      <c r="CI60" s="196" t="s">
        <v>4222</v>
      </c>
      <c r="CJ60" s="196" t="s">
        <v>4223</v>
      </c>
      <c r="CK60" s="200" t="str">
        <f t="shared" si="31"/>
        <v>Real = Recomendada</v>
      </c>
      <c r="CL60" s="192" t="s">
        <v>4709</v>
      </c>
      <c r="CM60" s="192" t="s">
        <v>4710</v>
      </c>
      <c r="CN60" s="192" t="s">
        <v>4711</v>
      </c>
      <c r="CO60" s="192" t="s">
        <v>4712</v>
      </c>
      <c r="CP60" s="193" t="s">
        <v>207</v>
      </c>
      <c r="CQ60" s="192" t="s">
        <v>4710</v>
      </c>
      <c r="CR60" s="192" t="s">
        <v>5226</v>
      </c>
      <c r="CS60" s="192" t="s">
        <v>8</v>
      </c>
      <c r="CT60" s="192" t="str">
        <f t="shared" si="32"/>
        <v>En Operación</v>
      </c>
      <c r="CU60" s="192" t="s">
        <v>5438</v>
      </c>
      <c r="CV60" s="192" t="s">
        <v>233</v>
      </c>
      <c r="CW60" s="192" t="s">
        <v>2035</v>
      </c>
      <c r="CX60" s="192" t="s">
        <v>5626</v>
      </c>
      <c r="CY60" s="192" t="s">
        <v>1302</v>
      </c>
      <c r="CZ60" s="192" t="s">
        <v>534</v>
      </c>
      <c r="DA60" s="192" t="s">
        <v>8</v>
      </c>
      <c r="DB60" s="193" t="s">
        <v>1107</v>
      </c>
      <c r="DC60" s="193" t="s">
        <v>1107</v>
      </c>
      <c r="DD60" s="200">
        <v>0</v>
      </c>
      <c r="DE60" s="193" t="s">
        <v>1108</v>
      </c>
      <c r="DF60" s="200">
        <v>41</v>
      </c>
      <c r="DG60" s="193" t="s">
        <v>692</v>
      </c>
      <c r="DH60" s="200">
        <v>1383</v>
      </c>
      <c r="DI60" s="193" t="s">
        <v>1152</v>
      </c>
      <c r="DJ60" s="275"/>
      <c r="DK60" s="193" t="s">
        <v>1152</v>
      </c>
      <c r="DL60" s="275"/>
      <c r="DM60" s="193" t="s">
        <v>1152</v>
      </c>
      <c r="DN60" s="200">
        <v>0</v>
      </c>
      <c r="DO60" s="193" t="s">
        <v>1130</v>
      </c>
      <c r="DP60" s="200">
        <v>43</v>
      </c>
      <c r="DQ60" s="200">
        <f t="shared" si="9"/>
        <v>189</v>
      </c>
      <c r="DR60" s="200">
        <f t="shared" si="10"/>
        <v>189</v>
      </c>
      <c r="DS60" s="193" t="s">
        <v>6073</v>
      </c>
      <c r="DT60" s="192" t="s">
        <v>6243</v>
      </c>
      <c r="DU60" s="193">
        <v>2</v>
      </c>
      <c r="DV60" s="193" t="s">
        <v>8</v>
      </c>
      <c r="DW60" s="193" t="s">
        <v>8</v>
      </c>
      <c r="DX60" s="193" t="s">
        <v>8</v>
      </c>
      <c r="DY60" s="193" t="s">
        <v>8</v>
      </c>
      <c r="DZ60" s="193" t="s">
        <v>8</v>
      </c>
      <c r="EA60" s="193" t="s">
        <v>8</v>
      </c>
      <c r="EB60" s="193" t="s">
        <v>207</v>
      </c>
      <c r="EC60" s="193" t="s">
        <v>6325</v>
      </c>
      <c r="ED60" s="193" t="s">
        <v>6326</v>
      </c>
      <c r="EE60" s="199">
        <v>0</v>
      </c>
      <c r="EF60" s="199">
        <v>0</v>
      </c>
      <c r="EG60" s="199">
        <v>0</v>
      </c>
      <c r="EH60" s="199">
        <v>0</v>
      </c>
      <c r="EI60" s="199">
        <v>0</v>
      </c>
      <c r="EJ60" s="199">
        <v>112758</v>
      </c>
      <c r="EK60" s="199">
        <v>0</v>
      </c>
      <c r="EL60" s="199">
        <v>0</v>
      </c>
      <c r="EM60" s="199">
        <v>0</v>
      </c>
      <c r="EN60" s="199">
        <v>0</v>
      </c>
      <c r="EO60" s="199">
        <f t="shared" si="11"/>
        <v>112758</v>
      </c>
      <c r="EP60" s="199">
        <v>0</v>
      </c>
      <c r="EQ60" s="199">
        <v>0</v>
      </c>
      <c r="ER60" s="199">
        <v>0</v>
      </c>
      <c r="ES60" s="199">
        <v>0</v>
      </c>
      <c r="ET60" s="199">
        <v>0</v>
      </c>
      <c r="EU60" s="199">
        <v>112758</v>
      </c>
      <c r="EV60" s="199">
        <v>0</v>
      </c>
      <c r="EW60" s="199">
        <v>0</v>
      </c>
      <c r="EX60" s="199">
        <v>0</v>
      </c>
      <c r="EY60" s="199">
        <v>0</v>
      </c>
      <c r="EZ60" s="199">
        <f t="shared" si="12"/>
        <v>112758</v>
      </c>
      <c r="FA60" s="192" t="s">
        <v>6560</v>
      </c>
      <c r="FB60" s="199">
        <v>0</v>
      </c>
      <c r="FC60" s="199">
        <v>0</v>
      </c>
      <c r="FD60" s="199">
        <v>0</v>
      </c>
      <c r="FE60" s="199">
        <v>0</v>
      </c>
      <c r="FF60" s="199">
        <v>311</v>
      </c>
      <c r="FG60" s="199">
        <v>106707</v>
      </c>
      <c r="FH60" s="199">
        <v>0</v>
      </c>
      <c r="FI60" s="199">
        <v>0</v>
      </c>
      <c r="FJ60" s="199">
        <v>0</v>
      </c>
      <c r="FK60" s="199">
        <v>0</v>
      </c>
      <c r="FL60" s="199">
        <f t="shared" si="13"/>
        <v>107018</v>
      </c>
      <c r="FM60" s="192" t="s">
        <v>6730</v>
      </c>
      <c r="FN60" s="199">
        <v>0</v>
      </c>
      <c r="FO60" s="199">
        <v>0</v>
      </c>
      <c r="FP60" s="199">
        <v>0</v>
      </c>
      <c r="FQ60" s="199">
        <v>0</v>
      </c>
      <c r="FR60" s="199">
        <v>311</v>
      </c>
      <c r="FS60" s="199">
        <v>106707</v>
      </c>
      <c r="FT60" s="199">
        <v>0</v>
      </c>
      <c r="FU60" s="199">
        <v>0</v>
      </c>
      <c r="FV60" s="199">
        <v>0</v>
      </c>
      <c r="FW60" s="199">
        <v>0</v>
      </c>
      <c r="FX60" s="199">
        <f t="shared" si="14"/>
        <v>107018</v>
      </c>
      <c r="FY60" s="192" t="s">
        <v>6926</v>
      </c>
      <c r="FZ60" s="200">
        <f t="shared" si="15"/>
        <v>4333</v>
      </c>
      <c r="GA60" s="193" t="str">
        <f t="shared" si="33"/>
        <v>BIP &gt; SIGFE</v>
      </c>
      <c r="GB60" s="199">
        <v>0</v>
      </c>
      <c r="GC60" s="199">
        <v>0</v>
      </c>
      <c r="GD60" s="199">
        <v>0</v>
      </c>
      <c r="GE60" s="199">
        <v>0</v>
      </c>
      <c r="GF60" s="199">
        <v>311</v>
      </c>
      <c r="GG60" s="199">
        <v>102374</v>
      </c>
      <c r="GH60" s="199">
        <v>0</v>
      </c>
      <c r="GI60" s="199">
        <v>0</v>
      </c>
      <c r="GJ60" s="199">
        <v>0</v>
      </c>
      <c r="GK60" s="199">
        <v>0</v>
      </c>
      <c r="GL60" s="199">
        <f t="shared" si="16"/>
        <v>102685</v>
      </c>
      <c r="GM60" s="199">
        <v>0</v>
      </c>
      <c r="GN60" s="199">
        <v>0</v>
      </c>
      <c r="GO60" s="199">
        <v>0</v>
      </c>
      <c r="GP60" s="199">
        <v>0</v>
      </c>
      <c r="GQ60" s="199">
        <v>319</v>
      </c>
      <c r="GR60" s="199">
        <v>110503</v>
      </c>
      <c r="GS60" s="199">
        <v>0</v>
      </c>
      <c r="GT60" s="199">
        <v>0</v>
      </c>
      <c r="GU60" s="199">
        <v>0</v>
      </c>
      <c r="GV60" s="199">
        <v>0</v>
      </c>
      <c r="GW60" s="199">
        <f t="shared" si="17"/>
        <v>110822</v>
      </c>
      <c r="GX60" s="199" t="s">
        <v>7109</v>
      </c>
      <c r="GY60" s="199">
        <v>0</v>
      </c>
      <c r="GZ60" s="199">
        <v>0</v>
      </c>
      <c r="HA60" s="199">
        <v>0</v>
      </c>
      <c r="HB60" s="199">
        <v>0</v>
      </c>
      <c r="HC60" s="199">
        <v>0</v>
      </c>
      <c r="HD60" s="199">
        <v>138740</v>
      </c>
      <c r="HE60" s="199">
        <v>0</v>
      </c>
      <c r="HF60" s="199">
        <v>0</v>
      </c>
      <c r="HG60" s="199">
        <v>0</v>
      </c>
      <c r="HH60" s="199">
        <v>0</v>
      </c>
      <c r="HI60" s="199">
        <f>SUM(GY60:HH60)</f>
        <v>138740</v>
      </c>
      <c r="HJ60" s="199">
        <v>120286</v>
      </c>
      <c r="HK60" s="199">
        <v>0</v>
      </c>
      <c r="HL60" s="199">
        <v>0</v>
      </c>
      <c r="HM60" s="199">
        <v>0</v>
      </c>
      <c r="HN60" s="199">
        <v>0</v>
      </c>
      <c r="HO60" s="199">
        <v>319</v>
      </c>
      <c r="HP60" s="199">
        <v>114838</v>
      </c>
      <c r="HQ60" s="199">
        <v>0</v>
      </c>
      <c r="HR60" s="199">
        <v>0</v>
      </c>
      <c r="HS60" s="199">
        <v>0</v>
      </c>
      <c r="HT60" s="199">
        <v>0</v>
      </c>
      <c r="HU60" s="199">
        <f>SUM(HK60:HT60)</f>
        <v>115157</v>
      </c>
      <c r="HV60" s="199">
        <v>0</v>
      </c>
      <c r="HW60" s="199">
        <v>0</v>
      </c>
      <c r="HX60" s="199">
        <v>0</v>
      </c>
      <c r="HY60" s="199">
        <v>0</v>
      </c>
      <c r="HZ60" s="199">
        <v>319</v>
      </c>
      <c r="IA60" s="199">
        <v>114838</v>
      </c>
      <c r="IB60" s="199">
        <v>0</v>
      </c>
      <c r="IC60" s="199">
        <v>0</v>
      </c>
      <c r="ID60" s="199">
        <v>0</v>
      </c>
      <c r="IE60" s="199">
        <v>0</v>
      </c>
      <c r="IF60" s="199">
        <f t="shared" si="20"/>
        <v>115157</v>
      </c>
      <c r="IG60" s="197">
        <f t="shared" si="21"/>
        <v>-16.997981836528766</v>
      </c>
      <c r="IH60" s="197">
        <f t="shared" si="22"/>
        <v>-16.997981836528766</v>
      </c>
      <c r="II60" s="197">
        <f t="shared" si="23"/>
        <v>-17.22790831771659</v>
      </c>
      <c r="IJ60" s="197">
        <f t="shared" si="24"/>
        <v>0</v>
      </c>
      <c r="IK60" s="202">
        <f>((IF60/HJ60)-1)*100</f>
        <v>-4.2640041235056492</v>
      </c>
      <c r="IL60" s="200">
        <f t="shared" si="25"/>
        <v>19192.833333333332</v>
      </c>
      <c r="IM60" s="200">
        <f t="shared" si="26"/>
        <v>19139.666666666668</v>
      </c>
      <c r="IN60" s="192" t="s">
        <v>7284</v>
      </c>
      <c r="IO60" s="192" t="str">
        <f t="shared" si="27"/>
        <v>Variación entre el -10% al -20%</v>
      </c>
      <c r="IP60" s="192" t="str">
        <f t="shared" si="27"/>
        <v>Variación entre el -10% al -20%</v>
      </c>
      <c r="IQ60" s="193" t="str">
        <f t="shared" si="28"/>
        <v>Pequeño</v>
      </c>
      <c r="IR60" s="193" t="str">
        <f t="shared" si="29"/>
        <v>Pequeño</v>
      </c>
      <c r="IS60" s="192" t="s">
        <v>1263</v>
      </c>
      <c r="IT60" s="192" t="s">
        <v>2021</v>
      </c>
      <c r="IU60" s="192" t="s">
        <v>5626</v>
      </c>
      <c r="IV60" s="192" t="s">
        <v>1302</v>
      </c>
      <c r="IW60" s="192" t="s">
        <v>534</v>
      </c>
      <c r="IX60" s="192" t="s">
        <v>8</v>
      </c>
      <c r="IY60" s="193" t="s">
        <v>208</v>
      </c>
      <c r="IZ60" s="199"/>
      <c r="JA60" s="199"/>
      <c r="JB60" s="203"/>
      <c r="JC60" s="192" t="s">
        <v>534</v>
      </c>
      <c r="JD60" s="192" t="str">
        <f t="shared" si="37"/>
        <v>Sin Modificaciones</v>
      </c>
      <c r="JE60" s="193" t="s">
        <v>207</v>
      </c>
      <c r="JF60" s="200">
        <v>3</v>
      </c>
      <c r="JG60" s="200">
        <v>138740</v>
      </c>
      <c r="JH60" s="200">
        <v>120286</v>
      </c>
      <c r="JI60" s="197">
        <f t="shared" ref="JI60:JI64" si="58">((JH60/JG60)-1)*100</f>
        <v>-13.301138820815916</v>
      </c>
      <c r="JJ60" s="192" t="s">
        <v>7705</v>
      </c>
      <c r="JK60" s="192" t="str">
        <f t="shared" si="30"/>
        <v>Con Reevaluación</v>
      </c>
      <c r="JL60" s="196" t="s">
        <v>1287</v>
      </c>
      <c r="JM60" s="204">
        <v>20780</v>
      </c>
      <c r="JN60" s="204">
        <v>20780</v>
      </c>
      <c r="JO60" s="197">
        <f t="shared" si="35"/>
        <v>0</v>
      </c>
      <c r="JP60" s="205" t="str">
        <f t="shared" si="36"/>
        <v>Real = Recomendado</v>
      </c>
      <c r="JQ60" s="193" t="s">
        <v>8</v>
      </c>
      <c r="JR60" s="202"/>
      <c r="JS60" s="202"/>
      <c r="JT60" s="202"/>
      <c r="JU60" s="192" t="s">
        <v>7989</v>
      </c>
      <c r="JV60" s="206"/>
      <c r="JW60" s="192" t="s">
        <v>7990</v>
      </c>
      <c r="JX60" s="192" t="s">
        <v>5626</v>
      </c>
      <c r="JY60" s="192" t="s">
        <v>1302</v>
      </c>
      <c r="JZ60" s="192" t="s">
        <v>248</v>
      </c>
      <c r="KA60" s="192" t="s">
        <v>249</v>
      </c>
    </row>
    <row r="61" spans="1:287" ht="15" customHeight="1" x14ac:dyDescent="0.25">
      <c r="A61" s="192" t="s">
        <v>1490</v>
      </c>
      <c r="B61" s="192" t="s">
        <v>1491</v>
      </c>
      <c r="C61" s="193">
        <v>7</v>
      </c>
      <c r="D61" s="192" t="s">
        <v>452</v>
      </c>
      <c r="E61" s="192" t="s">
        <v>183</v>
      </c>
      <c r="F61" s="192" t="s">
        <v>1492</v>
      </c>
      <c r="G61" s="192" t="s">
        <v>484</v>
      </c>
      <c r="H61" s="192" t="s">
        <v>154</v>
      </c>
      <c r="I61" s="192" t="s">
        <v>155</v>
      </c>
      <c r="J61" s="192" t="s">
        <v>1971</v>
      </c>
      <c r="K61" s="192" t="s">
        <v>468</v>
      </c>
      <c r="L61" s="192" t="s">
        <v>102</v>
      </c>
      <c r="M61" s="192" t="s">
        <v>2021</v>
      </c>
      <c r="N61" s="192" t="s">
        <v>525</v>
      </c>
      <c r="O61" s="192" t="s">
        <v>525</v>
      </c>
      <c r="P61" s="192" t="s">
        <v>103</v>
      </c>
      <c r="Q61" s="192" t="s">
        <v>104</v>
      </c>
      <c r="R61" s="192" t="s">
        <v>116</v>
      </c>
      <c r="S61" s="192" t="s">
        <v>2159</v>
      </c>
      <c r="T61" s="192" t="s">
        <v>2160</v>
      </c>
      <c r="U61" s="194">
        <v>65</v>
      </c>
      <c r="V61" s="192" t="s">
        <v>534</v>
      </c>
      <c r="W61" s="192" t="s">
        <v>534</v>
      </c>
      <c r="X61" s="192" t="s">
        <v>534</v>
      </c>
      <c r="Y61" s="195">
        <v>1</v>
      </c>
      <c r="Z61" s="195">
        <v>0</v>
      </c>
      <c r="AA61" s="196" t="s">
        <v>2627</v>
      </c>
      <c r="AB61" s="197">
        <f>((Z61/Y61)-1)*100</f>
        <v>-100</v>
      </c>
      <c r="AC61" s="195"/>
      <c r="AD61" s="195"/>
      <c r="AE61" s="196"/>
      <c r="AF61" s="197"/>
      <c r="AG61" s="195"/>
      <c r="AH61" s="195"/>
      <c r="AI61" s="196" t="s">
        <v>8</v>
      </c>
      <c r="AJ61" s="197"/>
      <c r="AK61" s="195"/>
      <c r="AL61" s="195"/>
      <c r="AM61" s="196"/>
      <c r="AN61" s="197"/>
      <c r="AO61" s="195">
        <v>4</v>
      </c>
      <c r="AP61" s="195">
        <v>0</v>
      </c>
      <c r="AQ61" s="196" t="s">
        <v>2627</v>
      </c>
      <c r="AR61" s="197">
        <f>((AP61/AO61)-1)*100</f>
        <v>-100</v>
      </c>
      <c r="AS61" s="195">
        <v>4</v>
      </c>
      <c r="AT61" s="195">
        <v>44</v>
      </c>
      <c r="AU61" s="196" t="s">
        <v>3141</v>
      </c>
      <c r="AV61" s="197">
        <f t="shared" si="0"/>
        <v>1000</v>
      </c>
      <c r="AW61" s="197" t="str">
        <f t="shared" si="1"/>
        <v>Variación &gt; al 100%</v>
      </c>
      <c r="AX61" s="198">
        <v>1</v>
      </c>
      <c r="AY61" s="198">
        <v>90</v>
      </c>
      <c r="AZ61" s="195"/>
      <c r="BA61" s="195"/>
      <c r="BB61" s="196"/>
      <c r="BC61" s="197"/>
      <c r="BD61" s="195"/>
      <c r="BE61" s="195"/>
      <c r="BF61" s="196"/>
      <c r="BG61" s="197"/>
      <c r="BH61" s="195"/>
      <c r="BI61" s="195"/>
      <c r="BJ61" s="196"/>
      <c r="BK61" s="197"/>
      <c r="BL61" s="195">
        <v>4</v>
      </c>
      <c r="BM61" s="195">
        <v>4</v>
      </c>
      <c r="BN61" s="195">
        <v>44</v>
      </c>
      <c r="BO61" s="195">
        <v>44</v>
      </c>
      <c r="BP61" s="195">
        <v>0</v>
      </c>
      <c r="BQ61" s="196" t="s">
        <v>3410</v>
      </c>
      <c r="BR61" s="197">
        <f t="shared" si="2"/>
        <v>1000</v>
      </c>
      <c r="BS61" s="197">
        <f t="shared" si="2"/>
        <v>1000</v>
      </c>
      <c r="BT61" s="192" t="s">
        <v>3621</v>
      </c>
      <c r="BU61" s="192" t="str">
        <f t="shared" si="3"/>
        <v>Variación &gt; al 100%</v>
      </c>
      <c r="BV61" s="193" t="str">
        <f t="shared" si="4"/>
        <v>Mayor a 3 años</v>
      </c>
      <c r="BW61" s="192" t="s">
        <v>1175</v>
      </c>
      <c r="BX61" s="199">
        <v>795230</v>
      </c>
      <c r="BY61" s="199">
        <v>254</v>
      </c>
      <c r="BZ61" s="199">
        <f t="shared" si="5"/>
        <v>795484</v>
      </c>
      <c r="CA61" s="199">
        <v>694613</v>
      </c>
      <c r="CB61" s="200">
        <f t="shared" si="6"/>
        <v>100871</v>
      </c>
      <c r="CC61" s="192" t="s">
        <v>3946</v>
      </c>
      <c r="CD61" s="192" t="str">
        <f t="shared" si="7"/>
        <v>BIP &gt; SIGFE</v>
      </c>
      <c r="CE61" s="196" t="s">
        <v>678</v>
      </c>
      <c r="CF61" s="195">
        <v>2250</v>
      </c>
      <c r="CG61" s="195">
        <v>2250</v>
      </c>
      <c r="CH61" s="195">
        <f t="shared" si="8"/>
        <v>100</v>
      </c>
      <c r="CI61" s="196" t="s">
        <v>4224</v>
      </c>
      <c r="CJ61" s="196" t="s">
        <v>4225</v>
      </c>
      <c r="CK61" s="200" t="str">
        <f t="shared" si="31"/>
        <v>Real = Recomendada</v>
      </c>
      <c r="CL61" s="192" t="s">
        <v>4713</v>
      </c>
      <c r="CM61" s="192" t="s">
        <v>4714</v>
      </c>
      <c r="CN61" s="192" t="s">
        <v>4715</v>
      </c>
      <c r="CO61" s="192" t="s">
        <v>8</v>
      </c>
      <c r="CP61" s="193" t="s">
        <v>207</v>
      </c>
      <c r="CQ61" s="192" t="s">
        <v>5034</v>
      </c>
      <c r="CR61" s="192" t="s">
        <v>5227</v>
      </c>
      <c r="CS61" s="192" t="s">
        <v>8</v>
      </c>
      <c r="CT61" s="192" t="str">
        <f t="shared" si="32"/>
        <v>En Operación</v>
      </c>
      <c r="CU61" s="192" t="s">
        <v>5439</v>
      </c>
      <c r="CV61" s="192" t="s">
        <v>5627</v>
      </c>
      <c r="CW61" s="192" t="s">
        <v>5628</v>
      </c>
      <c r="CX61" s="192" t="s">
        <v>236</v>
      </c>
      <c r="CY61" s="192" t="s">
        <v>942</v>
      </c>
      <c r="CZ61" s="192" t="s">
        <v>248</v>
      </c>
      <c r="DA61" s="192" t="s">
        <v>249</v>
      </c>
      <c r="DB61" s="193" t="s">
        <v>5800</v>
      </c>
      <c r="DC61" s="193" t="s">
        <v>1163</v>
      </c>
      <c r="DD61" s="200">
        <v>237</v>
      </c>
      <c r="DE61" s="193" t="s">
        <v>5891</v>
      </c>
      <c r="DF61" s="200">
        <v>142</v>
      </c>
      <c r="DG61" s="193" t="s">
        <v>5937</v>
      </c>
      <c r="DH61" s="200">
        <v>471</v>
      </c>
      <c r="DI61" s="193" t="s">
        <v>1175</v>
      </c>
      <c r="DJ61" s="275"/>
      <c r="DK61" s="193" t="s">
        <v>1175</v>
      </c>
      <c r="DL61" s="275"/>
      <c r="DM61" s="193" t="s">
        <v>1175</v>
      </c>
      <c r="DN61" s="200">
        <v>0</v>
      </c>
      <c r="DO61" s="193" t="s">
        <v>1226</v>
      </c>
      <c r="DP61" s="200">
        <v>43</v>
      </c>
      <c r="DQ61" s="195">
        <f t="shared" si="9"/>
        <v>692</v>
      </c>
      <c r="DR61" s="195">
        <f t="shared" si="10"/>
        <v>455</v>
      </c>
      <c r="DS61" s="198" t="s">
        <v>6074</v>
      </c>
      <c r="DT61" s="196" t="s">
        <v>6243</v>
      </c>
      <c r="DU61" s="198">
        <v>3</v>
      </c>
      <c r="DV61" s="198" t="s">
        <v>8</v>
      </c>
      <c r="DW61" s="198" t="s">
        <v>8</v>
      </c>
      <c r="DX61" s="198" t="s">
        <v>8</v>
      </c>
      <c r="DY61" s="198" t="s">
        <v>8</v>
      </c>
      <c r="DZ61" s="198" t="s">
        <v>208</v>
      </c>
      <c r="EA61" s="198" t="s">
        <v>6273</v>
      </c>
      <c r="EB61" s="198" t="s">
        <v>207</v>
      </c>
      <c r="EC61" s="198" t="s">
        <v>6273</v>
      </c>
      <c r="ED61" s="198" t="s">
        <v>6327</v>
      </c>
      <c r="EE61" s="208">
        <v>0</v>
      </c>
      <c r="EF61" s="199">
        <v>0</v>
      </c>
      <c r="EG61" s="199">
        <v>0</v>
      </c>
      <c r="EH61" s="199">
        <v>0</v>
      </c>
      <c r="EI61" s="199">
        <v>500</v>
      </c>
      <c r="EJ61" s="199">
        <v>481336</v>
      </c>
      <c r="EK61" s="199">
        <v>0</v>
      </c>
      <c r="EL61" s="199">
        <v>0</v>
      </c>
      <c r="EM61" s="199">
        <v>0</v>
      </c>
      <c r="EN61" s="199">
        <v>0</v>
      </c>
      <c r="EO61" s="199">
        <f t="shared" si="11"/>
        <v>481836</v>
      </c>
      <c r="EP61" s="199">
        <v>1175</v>
      </c>
      <c r="EQ61" s="199">
        <v>0</v>
      </c>
      <c r="ER61" s="199">
        <v>0</v>
      </c>
      <c r="ES61" s="199">
        <v>0</v>
      </c>
      <c r="ET61" s="199">
        <v>507</v>
      </c>
      <c r="EU61" s="199">
        <v>488487</v>
      </c>
      <c r="EV61" s="199">
        <v>0</v>
      </c>
      <c r="EW61" s="199">
        <v>0</v>
      </c>
      <c r="EX61" s="199">
        <v>0</v>
      </c>
      <c r="EY61" s="199">
        <v>0</v>
      </c>
      <c r="EZ61" s="199">
        <f t="shared" si="12"/>
        <v>490169</v>
      </c>
      <c r="FA61" s="192" t="s">
        <v>6561</v>
      </c>
      <c r="FB61" s="199">
        <v>0</v>
      </c>
      <c r="FC61" s="199">
        <v>0</v>
      </c>
      <c r="FD61" s="199">
        <v>0</v>
      </c>
      <c r="FE61" s="199">
        <v>0</v>
      </c>
      <c r="FF61" s="199">
        <v>254</v>
      </c>
      <c r="FG61" s="199">
        <v>795227</v>
      </c>
      <c r="FH61" s="199">
        <v>0</v>
      </c>
      <c r="FI61" s="199">
        <v>0</v>
      </c>
      <c r="FJ61" s="199">
        <v>0</v>
      </c>
      <c r="FK61" s="199">
        <v>0</v>
      </c>
      <c r="FL61" s="199">
        <f t="shared" si="13"/>
        <v>795481</v>
      </c>
      <c r="FM61" s="192" t="s">
        <v>6731</v>
      </c>
      <c r="FN61" s="199">
        <v>0</v>
      </c>
      <c r="FO61" s="199">
        <v>0</v>
      </c>
      <c r="FP61" s="199">
        <v>0</v>
      </c>
      <c r="FQ61" s="199">
        <v>0</v>
      </c>
      <c r="FR61" s="199">
        <v>254</v>
      </c>
      <c r="FS61" s="199">
        <v>795227</v>
      </c>
      <c r="FT61" s="199">
        <v>0</v>
      </c>
      <c r="FU61" s="199">
        <v>0</v>
      </c>
      <c r="FV61" s="199">
        <v>0</v>
      </c>
      <c r="FW61" s="199">
        <v>0</v>
      </c>
      <c r="FX61" s="199">
        <f t="shared" si="14"/>
        <v>795481</v>
      </c>
      <c r="FY61" s="192" t="s">
        <v>6927</v>
      </c>
      <c r="FZ61" s="200">
        <f t="shared" si="15"/>
        <v>100868</v>
      </c>
      <c r="GA61" s="193" t="str">
        <f t="shared" si="33"/>
        <v>BIP &gt; SIGFE</v>
      </c>
      <c r="GB61" s="199">
        <v>0</v>
      </c>
      <c r="GC61" s="199">
        <v>0</v>
      </c>
      <c r="GD61" s="199">
        <v>0</v>
      </c>
      <c r="GE61" s="199">
        <v>0</v>
      </c>
      <c r="GF61" s="199">
        <v>254</v>
      </c>
      <c r="GG61" s="199">
        <v>694359</v>
      </c>
      <c r="GH61" s="199">
        <v>0</v>
      </c>
      <c r="GI61" s="199">
        <v>0</v>
      </c>
      <c r="GJ61" s="199">
        <v>0</v>
      </c>
      <c r="GK61" s="199">
        <v>0</v>
      </c>
      <c r="GL61" s="199">
        <f t="shared" si="16"/>
        <v>694613</v>
      </c>
      <c r="GM61" s="199">
        <v>0</v>
      </c>
      <c r="GN61" s="199">
        <v>0</v>
      </c>
      <c r="GO61" s="199">
        <v>0</v>
      </c>
      <c r="GP61" s="199">
        <v>0</v>
      </c>
      <c r="GQ61" s="199">
        <v>274</v>
      </c>
      <c r="GR61" s="199">
        <v>726042</v>
      </c>
      <c r="GS61" s="199">
        <v>0</v>
      </c>
      <c r="GT61" s="199">
        <v>0</v>
      </c>
      <c r="GU61" s="199">
        <v>0</v>
      </c>
      <c r="GV61" s="199">
        <v>0</v>
      </c>
      <c r="GW61" s="199">
        <f t="shared" si="17"/>
        <v>726316</v>
      </c>
      <c r="GX61" s="199" t="s">
        <v>7110</v>
      </c>
      <c r="GY61" s="199">
        <v>1425</v>
      </c>
      <c r="GZ61" s="199">
        <v>0</v>
      </c>
      <c r="HA61" s="199">
        <v>0</v>
      </c>
      <c r="HB61" s="199">
        <v>0</v>
      </c>
      <c r="HC61" s="199">
        <v>615</v>
      </c>
      <c r="HD61" s="199">
        <v>592247</v>
      </c>
      <c r="HE61" s="199">
        <v>0</v>
      </c>
      <c r="HF61" s="199">
        <v>0</v>
      </c>
      <c r="HG61" s="199">
        <v>0</v>
      </c>
      <c r="HH61" s="199">
        <v>0</v>
      </c>
      <c r="HI61" s="199">
        <f t="shared" si="18"/>
        <v>594287</v>
      </c>
      <c r="HJ61" s="199">
        <v>891895</v>
      </c>
      <c r="HK61" s="199">
        <v>0</v>
      </c>
      <c r="HL61" s="199">
        <v>0</v>
      </c>
      <c r="HM61" s="199">
        <v>0</v>
      </c>
      <c r="HN61" s="199">
        <v>0</v>
      </c>
      <c r="HO61" s="199">
        <v>274</v>
      </c>
      <c r="HP61" s="199">
        <v>816314</v>
      </c>
      <c r="HQ61" s="199">
        <v>0</v>
      </c>
      <c r="HR61" s="199">
        <v>0</v>
      </c>
      <c r="HS61" s="199">
        <v>0</v>
      </c>
      <c r="HT61" s="199">
        <v>0</v>
      </c>
      <c r="HU61" s="199">
        <f t="shared" si="19"/>
        <v>816588</v>
      </c>
      <c r="HV61" s="199">
        <v>0</v>
      </c>
      <c r="HW61" s="199">
        <v>0</v>
      </c>
      <c r="HX61" s="199">
        <v>0</v>
      </c>
      <c r="HY61" s="199">
        <v>0</v>
      </c>
      <c r="HZ61" s="199">
        <v>274</v>
      </c>
      <c r="IA61" s="199">
        <v>826914</v>
      </c>
      <c r="IB61" s="199">
        <v>0</v>
      </c>
      <c r="IC61" s="199">
        <v>0</v>
      </c>
      <c r="ID61" s="199">
        <v>0</v>
      </c>
      <c r="IE61" s="199">
        <v>0</v>
      </c>
      <c r="IF61" s="199">
        <f t="shared" si="20"/>
        <v>827188</v>
      </c>
      <c r="IG61" s="197">
        <f t="shared" si="21"/>
        <v>37.406337342058627</v>
      </c>
      <c r="IH61" s="197">
        <f t="shared" si="22"/>
        <v>39.189987329354324</v>
      </c>
      <c r="II61" s="197">
        <f t="shared" si="23"/>
        <v>39.623163983945901</v>
      </c>
      <c r="IJ61" s="197">
        <f t="shared" si="24"/>
        <v>1.2980842236231638</v>
      </c>
      <c r="IK61" s="202">
        <f>((IF61/HJ61)-1)*100</f>
        <v>-7.2550019901445832</v>
      </c>
      <c r="IL61" s="200">
        <f t="shared" si="25"/>
        <v>367.63911111111111</v>
      </c>
      <c r="IM61" s="200">
        <f t="shared" si="26"/>
        <v>367.51733333333334</v>
      </c>
      <c r="IN61" s="192" t="s">
        <v>7285</v>
      </c>
      <c r="IO61" s="192" t="str">
        <f t="shared" si="27"/>
        <v>Variación Mayor a 20%</v>
      </c>
      <c r="IP61" s="192" t="str">
        <f t="shared" si="27"/>
        <v>Variación Mayor a 20%</v>
      </c>
      <c r="IQ61" s="193" t="str">
        <f t="shared" si="28"/>
        <v>Mediano</v>
      </c>
      <c r="IR61" s="193" t="str">
        <f t="shared" si="29"/>
        <v>Mediano</v>
      </c>
      <c r="IS61" s="192" t="s">
        <v>1265</v>
      </c>
      <c r="IT61" s="192" t="s">
        <v>2021</v>
      </c>
      <c r="IU61" s="192" t="s">
        <v>236</v>
      </c>
      <c r="IV61" s="192" t="s">
        <v>942</v>
      </c>
      <c r="IW61" s="192" t="s">
        <v>248</v>
      </c>
      <c r="IX61" s="192" t="s">
        <v>249</v>
      </c>
      <c r="IY61" s="193" t="s">
        <v>207</v>
      </c>
      <c r="IZ61" s="199">
        <v>592862</v>
      </c>
      <c r="JA61" s="199">
        <v>83372</v>
      </c>
      <c r="JB61" s="203">
        <f t="shared" si="52"/>
        <v>14.062631776028823</v>
      </c>
      <c r="JC61" s="192" t="s">
        <v>7545</v>
      </c>
      <c r="JD61" s="192" t="str">
        <f t="shared" si="37"/>
        <v>Con Modificaciones &lt; 10%</v>
      </c>
      <c r="JE61" s="193" t="s">
        <v>207</v>
      </c>
      <c r="JF61" s="200">
        <v>2</v>
      </c>
      <c r="JG61" s="200">
        <v>592862</v>
      </c>
      <c r="JH61" s="200">
        <v>891895</v>
      </c>
      <c r="JI61" s="197">
        <f t="shared" si="58"/>
        <v>50.43888797055638</v>
      </c>
      <c r="JJ61" s="192" t="s">
        <v>7706</v>
      </c>
      <c r="JK61" s="192" t="str">
        <f t="shared" si="30"/>
        <v>Con Reevaluación</v>
      </c>
      <c r="JL61" s="196" t="s">
        <v>1288</v>
      </c>
      <c r="JM61" s="204">
        <v>201973</v>
      </c>
      <c r="JN61" s="204">
        <v>57886</v>
      </c>
      <c r="JO61" s="197">
        <f t="shared" si="35"/>
        <v>-71.339733528738989</v>
      </c>
      <c r="JP61" s="205" t="str">
        <f t="shared" si="36"/>
        <v>Real &lt; Recomendado</v>
      </c>
      <c r="JQ61" s="193" t="s">
        <v>8</v>
      </c>
      <c r="JR61" s="202"/>
      <c r="JS61" s="202"/>
      <c r="JT61" s="202"/>
      <c r="JU61" s="192" t="s">
        <v>7991</v>
      </c>
      <c r="JV61" s="206"/>
      <c r="JW61" s="192" t="s">
        <v>7992</v>
      </c>
      <c r="JX61" s="192" t="s">
        <v>236</v>
      </c>
      <c r="JY61" s="192" t="s">
        <v>942</v>
      </c>
      <c r="JZ61" s="192" t="s">
        <v>248</v>
      </c>
      <c r="KA61" s="192" t="s">
        <v>249</v>
      </c>
    </row>
    <row r="62" spans="1:287" ht="15" customHeight="1" x14ac:dyDescent="0.25">
      <c r="A62" s="192" t="s">
        <v>1493</v>
      </c>
      <c r="B62" s="192" t="s">
        <v>1494</v>
      </c>
      <c r="C62" s="193">
        <v>4</v>
      </c>
      <c r="D62" s="192" t="s">
        <v>449</v>
      </c>
      <c r="E62" s="192" t="s">
        <v>122</v>
      </c>
      <c r="F62" s="192" t="s">
        <v>123</v>
      </c>
      <c r="G62" s="192" t="s">
        <v>475</v>
      </c>
      <c r="H62" s="192" t="s">
        <v>144</v>
      </c>
      <c r="I62" s="192" t="s">
        <v>151</v>
      </c>
      <c r="J62" s="192" t="s">
        <v>1952</v>
      </c>
      <c r="K62" s="192" t="s">
        <v>468</v>
      </c>
      <c r="L62" s="192" t="s">
        <v>102</v>
      </c>
      <c r="M62" s="192" t="s">
        <v>2010</v>
      </c>
      <c r="N62" s="192" t="s">
        <v>525</v>
      </c>
      <c r="O62" s="192" t="s">
        <v>525</v>
      </c>
      <c r="P62" s="192" t="s">
        <v>103</v>
      </c>
      <c r="Q62" s="192" t="s">
        <v>120</v>
      </c>
      <c r="R62" s="192" t="s">
        <v>116</v>
      </c>
      <c r="S62" s="192" t="s">
        <v>2161</v>
      </c>
      <c r="T62" s="192" t="s">
        <v>2162</v>
      </c>
      <c r="U62" s="194">
        <v>219</v>
      </c>
      <c r="V62" s="192" t="s">
        <v>534</v>
      </c>
      <c r="W62" s="192" t="s">
        <v>534</v>
      </c>
      <c r="X62" s="192" t="s">
        <v>534</v>
      </c>
      <c r="Y62" s="195"/>
      <c r="Z62" s="195"/>
      <c r="AA62" s="196"/>
      <c r="AB62" s="197"/>
      <c r="AC62" s="195"/>
      <c r="AD62" s="195"/>
      <c r="AE62" s="196"/>
      <c r="AF62" s="197"/>
      <c r="AG62" s="195"/>
      <c r="AH62" s="195"/>
      <c r="AI62" s="196" t="s">
        <v>8</v>
      </c>
      <c r="AJ62" s="197"/>
      <c r="AK62" s="195"/>
      <c r="AL62" s="195"/>
      <c r="AM62" s="196"/>
      <c r="AN62" s="197"/>
      <c r="AO62" s="195"/>
      <c r="AP62" s="195"/>
      <c r="AQ62" s="196"/>
      <c r="AR62" s="197"/>
      <c r="AS62" s="195">
        <v>9</v>
      </c>
      <c r="AT62" s="195">
        <v>19</v>
      </c>
      <c r="AU62" s="196" t="s">
        <v>3142</v>
      </c>
      <c r="AV62" s="197">
        <f t="shared" si="0"/>
        <v>111.11111111111111</v>
      </c>
      <c r="AW62" s="197" t="str">
        <f t="shared" si="1"/>
        <v>Variación &gt; al 100%</v>
      </c>
      <c r="AX62" s="198">
        <v>1</v>
      </c>
      <c r="AY62" s="198">
        <v>66</v>
      </c>
      <c r="AZ62" s="195"/>
      <c r="BA62" s="195"/>
      <c r="BB62" s="196"/>
      <c r="BC62" s="197"/>
      <c r="BD62" s="195"/>
      <c r="BE62" s="195"/>
      <c r="BF62" s="196"/>
      <c r="BG62" s="197"/>
      <c r="BH62" s="195"/>
      <c r="BI62" s="195"/>
      <c r="BJ62" s="196"/>
      <c r="BK62" s="197"/>
      <c r="BL62" s="195">
        <v>9</v>
      </c>
      <c r="BM62" s="195">
        <v>9</v>
      </c>
      <c r="BN62" s="195">
        <v>19</v>
      </c>
      <c r="BO62" s="195">
        <v>19</v>
      </c>
      <c r="BP62" s="195">
        <v>0</v>
      </c>
      <c r="BQ62" s="196" t="s">
        <v>3411</v>
      </c>
      <c r="BR62" s="197">
        <f t="shared" si="2"/>
        <v>111.11111111111111</v>
      </c>
      <c r="BS62" s="197">
        <f t="shared" si="2"/>
        <v>111.11111111111111</v>
      </c>
      <c r="BT62" s="192" t="s">
        <v>3622</v>
      </c>
      <c r="BU62" s="192" t="str">
        <f t="shared" si="3"/>
        <v>Variación &gt; al 100%</v>
      </c>
      <c r="BV62" s="193" t="str">
        <f t="shared" si="4"/>
        <v>Dos Años</v>
      </c>
      <c r="BW62" s="192" t="s">
        <v>3834</v>
      </c>
      <c r="BX62" s="199">
        <v>467075</v>
      </c>
      <c r="BY62" s="199">
        <v>0</v>
      </c>
      <c r="BZ62" s="199">
        <f t="shared" si="5"/>
        <v>467075</v>
      </c>
      <c r="CA62" s="199">
        <v>0</v>
      </c>
      <c r="CB62" s="200">
        <f t="shared" si="6"/>
        <v>467075</v>
      </c>
      <c r="CC62" s="192" t="s">
        <v>3947</v>
      </c>
      <c r="CD62" s="192" t="str">
        <f t="shared" si="7"/>
        <v>BIP &gt; SIGFE</v>
      </c>
      <c r="CE62" s="196" t="s">
        <v>684</v>
      </c>
      <c r="CF62" s="195">
        <v>71</v>
      </c>
      <c r="CG62" s="195">
        <v>71</v>
      </c>
      <c r="CH62" s="195">
        <f t="shared" si="8"/>
        <v>100</v>
      </c>
      <c r="CI62" s="196" t="s">
        <v>4226</v>
      </c>
      <c r="CJ62" s="196" t="s">
        <v>4227</v>
      </c>
      <c r="CK62" s="200" t="str">
        <f t="shared" si="31"/>
        <v>Real = Recomendada</v>
      </c>
      <c r="CL62" s="192" t="s">
        <v>4716</v>
      </c>
      <c r="CM62" s="192" t="s">
        <v>4576</v>
      </c>
      <c r="CN62" s="192" t="s">
        <v>4717</v>
      </c>
      <c r="CO62" s="192" t="s">
        <v>4576</v>
      </c>
      <c r="CP62" s="193" t="s">
        <v>207</v>
      </c>
      <c r="CQ62" s="192" t="s">
        <v>4935</v>
      </c>
      <c r="CR62" s="192" t="s">
        <v>5228</v>
      </c>
      <c r="CS62" s="192" t="s">
        <v>8</v>
      </c>
      <c r="CT62" s="192" t="str">
        <f t="shared" si="32"/>
        <v>En Operación</v>
      </c>
      <c r="CU62" s="192" t="s">
        <v>5440</v>
      </c>
      <c r="CV62" s="192" t="s">
        <v>931</v>
      </c>
      <c r="CW62" s="192" t="s">
        <v>2010</v>
      </c>
      <c r="CX62" s="192" t="s">
        <v>534</v>
      </c>
      <c r="CY62" s="192" t="s">
        <v>8</v>
      </c>
      <c r="CZ62" s="192" t="s">
        <v>248</v>
      </c>
      <c r="DA62" s="192" t="s">
        <v>249</v>
      </c>
      <c r="DB62" s="193" t="s">
        <v>1166</v>
      </c>
      <c r="DC62" s="193" t="s">
        <v>1037</v>
      </c>
      <c r="DD62" s="200">
        <v>463</v>
      </c>
      <c r="DE62" s="193" t="s">
        <v>895</v>
      </c>
      <c r="DF62" s="200">
        <v>33</v>
      </c>
      <c r="DG62" s="193" t="s">
        <v>440</v>
      </c>
      <c r="DH62" s="200">
        <v>0</v>
      </c>
      <c r="DI62" s="193" t="s">
        <v>892</v>
      </c>
      <c r="DJ62" s="275"/>
      <c r="DK62" s="207">
        <v>42620</v>
      </c>
      <c r="DL62" s="275"/>
      <c r="DM62" s="193" t="s">
        <v>3834</v>
      </c>
      <c r="DN62" s="200">
        <v>132</v>
      </c>
      <c r="DO62" s="193" t="s">
        <v>4714</v>
      </c>
      <c r="DP62" s="200">
        <v>686</v>
      </c>
      <c r="DQ62" s="200">
        <f t="shared" si="9"/>
        <v>1148</v>
      </c>
      <c r="DR62" s="200">
        <f t="shared" si="10"/>
        <v>685</v>
      </c>
      <c r="DS62" s="193" t="s">
        <v>6075</v>
      </c>
      <c r="DT62" s="192" t="s">
        <v>6246</v>
      </c>
      <c r="DU62" s="193" t="s">
        <v>2566</v>
      </c>
      <c r="DV62" s="193" t="s">
        <v>8</v>
      </c>
      <c r="DW62" s="193" t="s">
        <v>8</v>
      </c>
      <c r="DX62" s="193" t="s">
        <v>8</v>
      </c>
      <c r="DY62" s="193" t="s">
        <v>8</v>
      </c>
      <c r="DZ62" s="193" t="s">
        <v>8</v>
      </c>
      <c r="EA62" s="193" t="s">
        <v>8</v>
      </c>
      <c r="EB62" s="193" t="s">
        <v>207</v>
      </c>
      <c r="EC62" s="193" t="s">
        <v>6269</v>
      </c>
      <c r="ED62" s="193" t="s">
        <v>6328</v>
      </c>
      <c r="EE62" s="199">
        <v>0</v>
      </c>
      <c r="EF62" s="199">
        <v>0</v>
      </c>
      <c r="EG62" s="199">
        <v>0</v>
      </c>
      <c r="EH62" s="199">
        <v>0</v>
      </c>
      <c r="EI62" s="199">
        <v>0</v>
      </c>
      <c r="EJ62" s="199">
        <v>494979</v>
      </c>
      <c r="EK62" s="199">
        <v>0</v>
      </c>
      <c r="EL62" s="199">
        <v>0</v>
      </c>
      <c r="EM62" s="199">
        <v>0</v>
      </c>
      <c r="EN62" s="199">
        <v>0</v>
      </c>
      <c r="EO62" s="199">
        <f t="shared" si="11"/>
        <v>494979</v>
      </c>
      <c r="EP62" s="199">
        <v>0</v>
      </c>
      <c r="EQ62" s="199">
        <v>0</v>
      </c>
      <c r="ER62" s="199">
        <v>0</v>
      </c>
      <c r="ES62" s="199">
        <v>0</v>
      </c>
      <c r="ET62" s="199">
        <v>0</v>
      </c>
      <c r="EU62" s="199">
        <v>477158</v>
      </c>
      <c r="EV62" s="199">
        <v>0</v>
      </c>
      <c r="EW62" s="199">
        <v>0</v>
      </c>
      <c r="EX62" s="199">
        <v>0</v>
      </c>
      <c r="EY62" s="199">
        <v>19960</v>
      </c>
      <c r="EZ62" s="199">
        <f t="shared" si="12"/>
        <v>497118</v>
      </c>
      <c r="FA62" s="192" t="s">
        <v>6562</v>
      </c>
      <c r="FB62" s="199">
        <v>0</v>
      </c>
      <c r="FC62" s="199">
        <v>0</v>
      </c>
      <c r="FD62" s="199">
        <v>0</v>
      </c>
      <c r="FE62" s="199">
        <v>0</v>
      </c>
      <c r="FF62" s="199">
        <v>0</v>
      </c>
      <c r="FG62" s="199">
        <v>467075</v>
      </c>
      <c r="FH62" s="199">
        <v>0</v>
      </c>
      <c r="FI62" s="199">
        <v>0</v>
      </c>
      <c r="FJ62" s="199">
        <v>0</v>
      </c>
      <c r="FK62" s="199">
        <v>19960</v>
      </c>
      <c r="FL62" s="199">
        <f t="shared" si="13"/>
        <v>487035</v>
      </c>
      <c r="FM62" s="192" t="s">
        <v>6732</v>
      </c>
      <c r="FN62" s="199">
        <v>0</v>
      </c>
      <c r="FO62" s="199">
        <v>0</v>
      </c>
      <c r="FP62" s="199">
        <v>0</v>
      </c>
      <c r="FQ62" s="199">
        <v>0</v>
      </c>
      <c r="FR62" s="199">
        <v>0</v>
      </c>
      <c r="FS62" s="199">
        <v>467075</v>
      </c>
      <c r="FT62" s="199">
        <v>0</v>
      </c>
      <c r="FU62" s="199">
        <v>0</v>
      </c>
      <c r="FV62" s="199">
        <v>0</v>
      </c>
      <c r="FW62" s="199">
        <v>19600</v>
      </c>
      <c r="FX62" s="199">
        <f t="shared" si="14"/>
        <v>486675</v>
      </c>
      <c r="FY62" s="192" t="s">
        <v>6928</v>
      </c>
      <c r="FZ62" s="200">
        <f t="shared" si="15"/>
        <v>486675</v>
      </c>
      <c r="GA62" s="193" t="str">
        <f t="shared" si="33"/>
        <v>BIP &gt; SIGFE</v>
      </c>
      <c r="GB62" s="199">
        <v>0</v>
      </c>
      <c r="GC62" s="199">
        <v>0</v>
      </c>
      <c r="GD62" s="199">
        <v>0</v>
      </c>
      <c r="GE62" s="199">
        <v>0</v>
      </c>
      <c r="GF62" s="199">
        <v>0</v>
      </c>
      <c r="GG62" s="199">
        <v>0</v>
      </c>
      <c r="GH62" s="199">
        <v>0</v>
      </c>
      <c r="GI62" s="199">
        <v>0</v>
      </c>
      <c r="GJ62" s="199">
        <v>0</v>
      </c>
      <c r="GK62" s="199">
        <v>0</v>
      </c>
      <c r="GL62" s="199">
        <f t="shared" si="16"/>
        <v>0</v>
      </c>
      <c r="GM62" s="199">
        <v>0</v>
      </c>
      <c r="GN62" s="199">
        <v>0</v>
      </c>
      <c r="GO62" s="199">
        <v>0</v>
      </c>
      <c r="GP62" s="199">
        <v>0</v>
      </c>
      <c r="GQ62" s="199">
        <v>0</v>
      </c>
      <c r="GR62" s="199">
        <v>0</v>
      </c>
      <c r="GS62" s="199">
        <v>0</v>
      </c>
      <c r="GT62" s="199">
        <v>0</v>
      </c>
      <c r="GU62" s="199">
        <v>0</v>
      </c>
      <c r="GV62" s="199">
        <v>0</v>
      </c>
      <c r="GW62" s="199">
        <f t="shared" si="17"/>
        <v>0</v>
      </c>
      <c r="GX62" s="199" t="s">
        <v>7111</v>
      </c>
      <c r="GY62" s="199">
        <v>0</v>
      </c>
      <c r="GZ62" s="199">
        <v>0</v>
      </c>
      <c r="HA62" s="199">
        <v>0</v>
      </c>
      <c r="HB62" s="199">
        <v>0</v>
      </c>
      <c r="HC62" s="199">
        <v>0</v>
      </c>
      <c r="HD62" s="199">
        <v>489564</v>
      </c>
      <c r="HE62" s="199">
        <v>0</v>
      </c>
      <c r="HF62" s="199">
        <v>0</v>
      </c>
      <c r="HG62" s="199">
        <v>0</v>
      </c>
      <c r="HH62" s="199">
        <v>20479</v>
      </c>
      <c r="HI62" s="199">
        <f t="shared" si="18"/>
        <v>510043</v>
      </c>
      <c r="HJ62" s="199">
        <v>489560</v>
      </c>
      <c r="HK62" s="199">
        <v>0</v>
      </c>
      <c r="HL62" s="199">
        <v>0</v>
      </c>
      <c r="HM62" s="199">
        <v>0</v>
      </c>
      <c r="HN62" s="199">
        <v>0</v>
      </c>
      <c r="HO62" s="199">
        <v>0</v>
      </c>
      <c r="HP62" s="199">
        <v>467075</v>
      </c>
      <c r="HQ62" s="199">
        <v>0</v>
      </c>
      <c r="HR62" s="199">
        <v>0</v>
      </c>
      <c r="HS62" s="199">
        <v>0</v>
      </c>
      <c r="HT62" s="199">
        <v>0</v>
      </c>
      <c r="HU62" s="199">
        <f t="shared" si="19"/>
        <v>467075</v>
      </c>
      <c r="HV62" s="199">
        <v>0</v>
      </c>
      <c r="HW62" s="199">
        <v>0</v>
      </c>
      <c r="HX62" s="199">
        <v>0</v>
      </c>
      <c r="HY62" s="199">
        <v>0</v>
      </c>
      <c r="HZ62" s="199">
        <v>0</v>
      </c>
      <c r="IA62" s="199">
        <v>467075</v>
      </c>
      <c r="IB62" s="199">
        <v>0</v>
      </c>
      <c r="IC62" s="199">
        <v>0</v>
      </c>
      <c r="ID62" s="199">
        <v>0</v>
      </c>
      <c r="IE62" s="199">
        <v>0</v>
      </c>
      <c r="IF62" s="199">
        <f t="shared" si="20"/>
        <v>467075</v>
      </c>
      <c r="IG62" s="197">
        <f t="shared" si="21"/>
        <v>-8.4243877476997024</v>
      </c>
      <c r="IH62" s="197">
        <f t="shared" si="22"/>
        <v>-8.4243877476997024</v>
      </c>
      <c r="II62" s="197">
        <f t="shared" si="23"/>
        <v>-4.5936792738028087</v>
      </c>
      <c r="IJ62" s="197">
        <f t="shared" si="24"/>
        <v>0</v>
      </c>
      <c r="IK62" s="202">
        <f>((IF62/HJ62)-1)*100</f>
        <v>-4.5928997467113319</v>
      </c>
      <c r="IL62" s="200">
        <f t="shared" si="25"/>
        <v>6578.5211267605637</v>
      </c>
      <c r="IM62" s="200">
        <f t="shared" si="26"/>
        <v>6578.5211267605637</v>
      </c>
      <c r="IN62" s="192" t="s">
        <v>7286</v>
      </c>
      <c r="IO62" s="192" t="str">
        <f t="shared" si="27"/>
        <v>Variación de 0 a +-10%</v>
      </c>
      <c r="IP62" s="192" t="str">
        <f t="shared" si="27"/>
        <v>Variación de 0 a +-10%</v>
      </c>
      <c r="IQ62" s="193" t="str">
        <f t="shared" si="28"/>
        <v>Mediano</v>
      </c>
      <c r="IR62" s="193" t="str">
        <f t="shared" si="29"/>
        <v>Mediano</v>
      </c>
      <c r="IS62" s="192" t="s">
        <v>931</v>
      </c>
      <c r="IT62" s="192" t="s">
        <v>2010</v>
      </c>
      <c r="IU62" s="192" t="s">
        <v>534</v>
      </c>
      <c r="IV62" s="192" t="s">
        <v>8</v>
      </c>
      <c r="IW62" s="192" t="s">
        <v>248</v>
      </c>
      <c r="IX62" s="192" t="s">
        <v>249</v>
      </c>
      <c r="IY62" s="193" t="s">
        <v>208</v>
      </c>
      <c r="IZ62" s="199"/>
      <c r="JA62" s="199"/>
      <c r="JB62" s="203"/>
      <c r="JC62" s="192" t="s">
        <v>534</v>
      </c>
      <c r="JD62" s="192" t="str">
        <f t="shared" si="37"/>
        <v>Sin Modificaciones</v>
      </c>
      <c r="JE62" s="193" t="s">
        <v>207</v>
      </c>
      <c r="JF62" s="200">
        <v>1</v>
      </c>
      <c r="JG62" s="200">
        <v>582578</v>
      </c>
      <c r="JH62" s="200">
        <v>489560</v>
      </c>
      <c r="JI62" s="197">
        <f t="shared" si="58"/>
        <v>-15.966617345660151</v>
      </c>
      <c r="JJ62" s="192" t="s">
        <v>8</v>
      </c>
      <c r="JK62" s="192" t="str">
        <f t="shared" si="30"/>
        <v>Con Reevaluación</v>
      </c>
      <c r="JL62" s="196" t="s">
        <v>1293</v>
      </c>
      <c r="JM62" s="204">
        <v>-436335</v>
      </c>
      <c r="JN62" s="204">
        <v>-468419</v>
      </c>
      <c r="JO62" s="197">
        <f t="shared" si="35"/>
        <v>7.353065878281595</v>
      </c>
      <c r="JP62" s="205" t="str">
        <f t="shared" si="36"/>
        <v>Real &gt; Recomendado</v>
      </c>
      <c r="JQ62" s="193" t="s">
        <v>8</v>
      </c>
      <c r="JR62" s="202"/>
      <c r="JS62" s="202"/>
      <c r="JT62" s="202"/>
      <c r="JU62" s="192" t="s">
        <v>7993</v>
      </c>
      <c r="JV62" s="206"/>
      <c r="JW62" s="192" t="s">
        <v>7994</v>
      </c>
      <c r="JX62" s="192" t="s">
        <v>1304</v>
      </c>
      <c r="JY62" s="192" t="s">
        <v>929</v>
      </c>
      <c r="JZ62" s="192" t="s">
        <v>248</v>
      </c>
      <c r="KA62" s="192" t="s">
        <v>249</v>
      </c>
    </row>
    <row r="63" spans="1:287" ht="15" customHeight="1" x14ac:dyDescent="0.25">
      <c r="A63" s="192" t="s">
        <v>1495</v>
      </c>
      <c r="B63" s="192" t="s">
        <v>1496</v>
      </c>
      <c r="C63" s="193">
        <v>4</v>
      </c>
      <c r="D63" s="192" t="s">
        <v>449</v>
      </c>
      <c r="E63" s="192" t="s">
        <v>122</v>
      </c>
      <c r="F63" s="192" t="s">
        <v>407</v>
      </c>
      <c r="G63" s="192" t="s">
        <v>475</v>
      </c>
      <c r="H63" s="192" t="s">
        <v>470</v>
      </c>
      <c r="I63" s="192" t="s">
        <v>124</v>
      </c>
      <c r="J63" s="192" t="s">
        <v>1339</v>
      </c>
      <c r="K63" s="192" t="s">
        <v>468</v>
      </c>
      <c r="L63" s="192" t="s">
        <v>102</v>
      </c>
      <c r="M63" s="192" t="s">
        <v>2010</v>
      </c>
      <c r="N63" s="192" t="s">
        <v>525</v>
      </c>
      <c r="O63" s="192" t="s">
        <v>525</v>
      </c>
      <c r="P63" s="192" t="s">
        <v>103</v>
      </c>
      <c r="Q63" s="192" t="s">
        <v>120</v>
      </c>
      <c r="R63" s="192" t="s">
        <v>116</v>
      </c>
      <c r="S63" s="192" t="s">
        <v>2163</v>
      </c>
      <c r="T63" s="192" t="s">
        <v>2164</v>
      </c>
      <c r="U63" s="194">
        <v>713</v>
      </c>
      <c r="V63" s="192" t="s">
        <v>536</v>
      </c>
      <c r="W63" s="192" t="s">
        <v>534</v>
      </c>
      <c r="X63" s="192" t="s">
        <v>534</v>
      </c>
      <c r="Y63" s="195">
        <v>21</v>
      </c>
      <c r="Z63" s="195">
        <v>18</v>
      </c>
      <c r="AA63" s="196" t="s">
        <v>2628</v>
      </c>
      <c r="AB63" s="197">
        <f>((Z63/Y63)-1)*100</f>
        <v>-14.28571428571429</v>
      </c>
      <c r="AC63" s="195"/>
      <c r="AD63" s="195"/>
      <c r="AE63" s="196"/>
      <c r="AF63" s="197"/>
      <c r="AG63" s="195"/>
      <c r="AH63" s="195"/>
      <c r="AI63" s="196" t="s">
        <v>8</v>
      </c>
      <c r="AJ63" s="197"/>
      <c r="AK63" s="195"/>
      <c r="AL63" s="195"/>
      <c r="AM63" s="196"/>
      <c r="AN63" s="197"/>
      <c r="AO63" s="195">
        <v>22</v>
      </c>
      <c r="AP63" s="195">
        <v>37</v>
      </c>
      <c r="AQ63" s="196" t="s">
        <v>2967</v>
      </c>
      <c r="AR63" s="197">
        <f>((AP63/AO63)-1)*100</f>
        <v>68.181818181818187</v>
      </c>
      <c r="AS63" s="195">
        <v>20</v>
      </c>
      <c r="AT63" s="195">
        <v>31</v>
      </c>
      <c r="AU63" s="196" t="s">
        <v>3143</v>
      </c>
      <c r="AV63" s="197">
        <f t="shared" si="0"/>
        <v>55.000000000000007</v>
      </c>
      <c r="AW63" s="197" t="str">
        <f t="shared" si="1"/>
        <v>Variación del 50% al 100%</v>
      </c>
      <c r="AX63" s="198">
        <v>1</v>
      </c>
      <c r="AY63" s="198">
        <v>150</v>
      </c>
      <c r="AZ63" s="195"/>
      <c r="BA63" s="195"/>
      <c r="BB63" s="196"/>
      <c r="BC63" s="197"/>
      <c r="BD63" s="195"/>
      <c r="BE63" s="195"/>
      <c r="BF63" s="196"/>
      <c r="BG63" s="197"/>
      <c r="BH63" s="195"/>
      <c r="BI63" s="195"/>
      <c r="BJ63" s="196"/>
      <c r="BK63" s="197"/>
      <c r="BL63" s="195">
        <v>14</v>
      </c>
      <c r="BM63" s="195">
        <v>14</v>
      </c>
      <c r="BN63" s="195">
        <v>37</v>
      </c>
      <c r="BO63" s="195">
        <v>37</v>
      </c>
      <c r="BP63" s="195">
        <v>0</v>
      </c>
      <c r="BQ63" s="196" t="s">
        <v>3412</v>
      </c>
      <c r="BR63" s="197">
        <f t="shared" si="2"/>
        <v>164.28571428571428</v>
      </c>
      <c r="BS63" s="197">
        <f t="shared" si="2"/>
        <v>164.28571428571428</v>
      </c>
      <c r="BT63" s="192" t="s">
        <v>3623</v>
      </c>
      <c r="BU63" s="192" t="str">
        <f t="shared" si="3"/>
        <v>Variación &gt; al 100%</v>
      </c>
      <c r="BV63" s="193" t="str">
        <f t="shared" si="4"/>
        <v>Mayor a 3 años</v>
      </c>
      <c r="BW63" s="192" t="s">
        <v>3835</v>
      </c>
      <c r="BX63" s="199">
        <v>2314829</v>
      </c>
      <c r="BY63" s="199">
        <v>0</v>
      </c>
      <c r="BZ63" s="199">
        <f t="shared" si="5"/>
        <v>2314829</v>
      </c>
      <c r="CA63" s="199">
        <v>0</v>
      </c>
      <c r="CB63" s="200">
        <f t="shared" si="6"/>
        <v>2314829</v>
      </c>
      <c r="CC63" s="192" t="s">
        <v>3948</v>
      </c>
      <c r="CD63" s="192" t="str">
        <f t="shared" si="7"/>
        <v>BIP &gt; SIGFE</v>
      </c>
      <c r="CE63" s="196" t="s">
        <v>682</v>
      </c>
      <c r="CF63" s="195">
        <v>230</v>
      </c>
      <c r="CG63" s="195">
        <v>230</v>
      </c>
      <c r="CH63" s="195">
        <f t="shared" si="8"/>
        <v>100</v>
      </c>
      <c r="CI63" s="196" t="s">
        <v>4228</v>
      </c>
      <c r="CJ63" s="196" t="s">
        <v>4229</v>
      </c>
      <c r="CK63" s="200" t="str">
        <f t="shared" si="31"/>
        <v>Real = Recomendada</v>
      </c>
      <c r="CL63" s="192" t="s">
        <v>4718</v>
      </c>
      <c r="CM63" s="192" t="s">
        <v>4719</v>
      </c>
      <c r="CN63" s="192" t="s">
        <v>4720</v>
      </c>
      <c r="CO63" s="192" t="s">
        <v>4721</v>
      </c>
      <c r="CP63" s="193" t="s">
        <v>207</v>
      </c>
      <c r="CQ63" s="192" t="s">
        <v>4719</v>
      </c>
      <c r="CR63" s="192" t="s">
        <v>5229</v>
      </c>
      <c r="CS63" s="192" t="s">
        <v>8</v>
      </c>
      <c r="CT63" s="192" t="str">
        <f t="shared" si="32"/>
        <v>En Operación</v>
      </c>
      <c r="CU63" s="192" t="s">
        <v>5441</v>
      </c>
      <c r="CV63" s="192" t="s">
        <v>5604</v>
      </c>
      <c r="CW63" s="192" t="s">
        <v>5597</v>
      </c>
      <c r="CX63" s="192" t="s">
        <v>928</v>
      </c>
      <c r="CY63" s="192" t="s">
        <v>929</v>
      </c>
      <c r="CZ63" s="192" t="s">
        <v>248</v>
      </c>
      <c r="DA63" s="192" t="s">
        <v>249</v>
      </c>
      <c r="DB63" s="193" t="s">
        <v>5801</v>
      </c>
      <c r="DC63" s="193" t="s">
        <v>5801</v>
      </c>
      <c r="DD63" s="200">
        <v>0</v>
      </c>
      <c r="DE63" s="193" t="s">
        <v>5892</v>
      </c>
      <c r="DF63" s="200">
        <v>390</v>
      </c>
      <c r="DG63" s="207">
        <v>42033</v>
      </c>
      <c r="DH63" s="200">
        <v>2163</v>
      </c>
      <c r="DI63" s="193" t="s">
        <v>1226</v>
      </c>
      <c r="DJ63" s="200">
        <v>119</v>
      </c>
      <c r="DK63" s="193" t="s">
        <v>1226</v>
      </c>
      <c r="DL63" s="200">
        <f>+DK63-DG63</f>
        <v>117</v>
      </c>
      <c r="DM63" s="193" t="s">
        <v>3835</v>
      </c>
      <c r="DN63" s="200">
        <v>16</v>
      </c>
      <c r="DO63" s="193" t="s">
        <v>1176</v>
      </c>
      <c r="DP63" s="200">
        <v>43</v>
      </c>
      <c r="DQ63" s="200">
        <f t="shared" si="9"/>
        <v>2731</v>
      </c>
      <c r="DR63" s="200">
        <f t="shared" si="10"/>
        <v>2731</v>
      </c>
      <c r="DS63" s="193" t="s">
        <v>6076</v>
      </c>
      <c r="DT63" s="192" t="s">
        <v>6243</v>
      </c>
      <c r="DU63" s="193">
        <v>1</v>
      </c>
      <c r="DV63" s="193" t="s">
        <v>8</v>
      </c>
      <c r="DW63" s="193" t="s">
        <v>8</v>
      </c>
      <c r="DX63" s="193" t="s">
        <v>8</v>
      </c>
      <c r="DY63" s="193" t="s">
        <v>8</v>
      </c>
      <c r="DZ63" s="193" t="s">
        <v>208</v>
      </c>
      <c r="EA63" s="193" t="s">
        <v>6273</v>
      </c>
      <c r="EB63" s="193" t="s">
        <v>207</v>
      </c>
      <c r="EC63" s="193" t="s">
        <v>6273</v>
      </c>
      <c r="ED63" s="193" t="s">
        <v>6329</v>
      </c>
      <c r="EE63" s="199">
        <v>14000</v>
      </c>
      <c r="EF63" s="199">
        <v>0</v>
      </c>
      <c r="EG63" s="199">
        <v>0</v>
      </c>
      <c r="EH63" s="199">
        <v>0</v>
      </c>
      <c r="EI63" s="199">
        <v>5000</v>
      </c>
      <c r="EJ63" s="199">
        <v>791103</v>
      </c>
      <c r="EK63" s="199">
        <v>0</v>
      </c>
      <c r="EL63" s="199">
        <v>0</v>
      </c>
      <c r="EM63" s="199">
        <v>0</v>
      </c>
      <c r="EN63" s="199">
        <v>0</v>
      </c>
      <c r="EO63" s="199">
        <f t="shared" si="11"/>
        <v>810103</v>
      </c>
      <c r="EP63" s="199">
        <v>14000</v>
      </c>
      <c r="EQ63" s="199">
        <v>0</v>
      </c>
      <c r="ER63" s="199">
        <v>0</v>
      </c>
      <c r="ES63" s="199">
        <v>0</v>
      </c>
      <c r="ET63" s="199">
        <v>5000</v>
      </c>
      <c r="EU63" s="199">
        <v>791103</v>
      </c>
      <c r="EV63" s="199">
        <v>0</v>
      </c>
      <c r="EW63" s="199">
        <v>0</v>
      </c>
      <c r="EX63" s="199">
        <v>0</v>
      </c>
      <c r="EY63" s="199">
        <v>0</v>
      </c>
      <c r="EZ63" s="199">
        <f t="shared" si="12"/>
        <v>810103</v>
      </c>
      <c r="FA63" s="192" t="s">
        <v>6563</v>
      </c>
      <c r="FB63" s="199">
        <v>41099</v>
      </c>
      <c r="FC63" s="199">
        <v>0</v>
      </c>
      <c r="FD63" s="199">
        <v>0</v>
      </c>
      <c r="FE63" s="199">
        <v>0</v>
      </c>
      <c r="FF63" s="199">
        <v>5954</v>
      </c>
      <c r="FG63" s="199">
        <v>2877205</v>
      </c>
      <c r="FH63" s="199">
        <v>0</v>
      </c>
      <c r="FI63" s="199">
        <v>0</v>
      </c>
      <c r="FJ63" s="199">
        <v>0</v>
      </c>
      <c r="FK63" s="199">
        <v>0</v>
      </c>
      <c r="FL63" s="199">
        <f t="shared" si="13"/>
        <v>2924258</v>
      </c>
      <c r="FM63" s="192" t="s">
        <v>6733</v>
      </c>
      <c r="FN63" s="199">
        <v>41099</v>
      </c>
      <c r="FO63" s="199">
        <v>0</v>
      </c>
      <c r="FP63" s="199">
        <v>0</v>
      </c>
      <c r="FQ63" s="199">
        <v>0</v>
      </c>
      <c r="FR63" s="199">
        <v>5954</v>
      </c>
      <c r="FS63" s="199">
        <v>2877205</v>
      </c>
      <c r="FT63" s="199">
        <v>0</v>
      </c>
      <c r="FU63" s="199">
        <v>0</v>
      </c>
      <c r="FV63" s="199">
        <v>0</v>
      </c>
      <c r="FW63" s="199">
        <v>0</v>
      </c>
      <c r="FX63" s="199">
        <f t="shared" si="14"/>
        <v>2924258</v>
      </c>
      <c r="FY63" s="192" t="s">
        <v>6929</v>
      </c>
      <c r="FZ63" s="200">
        <f t="shared" si="15"/>
        <v>2924258</v>
      </c>
      <c r="GA63" s="193" t="str">
        <f t="shared" si="33"/>
        <v>BIP &gt; SIGFE</v>
      </c>
      <c r="GB63" s="199">
        <v>0</v>
      </c>
      <c r="GC63" s="199">
        <v>0</v>
      </c>
      <c r="GD63" s="199">
        <v>0</v>
      </c>
      <c r="GE63" s="199">
        <v>0</v>
      </c>
      <c r="GF63" s="199">
        <v>0</v>
      </c>
      <c r="GG63" s="199">
        <v>0</v>
      </c>
      <c r="GH63" s="199">
        <v>0</v>
      </c>
      <c r="GI63" s="199">
        <v>0</v>
      </c>
      <c r="GJ63" s="199">
        <v>0</v>
      </c>
      <c r="GK63" s="199">
        <v>0</v>
      </c>
      <c r="GL63" s="199">
        <f t="shared" si="16"/>
        <v>0</v>
      </c>
      <c r="GM63" s="199">
        <v>0</v>
      </c>
      <c r="GN63" s="199">
        <v>0</v>
      </c>
      <c r="GO63" s="199">
        <v>0</v>
      </c>
      <c r="GP63" s="199">
        <v>0</v>
      </c>
      <c r="GQ63" s="199">
        <v>0</v>
      </c>
      <c r="GR63" s="199">
        <v>0</v>
      </c>
      <c r="GS63" s="199">
        <v>0</v>
      </c>
      <c r="GT63" s="199">
        <v>0</v>
      </c>
      <c r="GU63" s="199">
        <v>0</v>
      </c>
      <c r="GV63" s="199">
        <v>0</v>
      </c>
      <c r="GW63" s="199">
        <f t="shared" si="17"/>
        <v>0</v>
      </c>
      <c r="GX63" s="199" t="s">
        <v>239</v>
      </c>
      <c r="GY63" s="199">
        <v>21287</v>
      </c>
      <c r="GZ63" s="199">
        <v>0</v>
      </c>
      <c r="HA63" s="199">
        <v>0</v>
      </c>
      <c r="HB63" s="199">
        <v>0</v>
      </c>
      <c r="HC63" s="199">
        <v>7603</v>
      </c>
      <c r="HD63" s="199">
        <v>1202887</v>
      </c>
      <c r="HE63" s="199">
        <v>0</v>
      </c>
      <c r="HF63" s="199">
        <v>0</v>
      </c>
      <c r="HG63" s="199">
        <v>0</v>
      </c>
      <c r="HH63" s="199">
        <v>0</v>
      </c>
      <c r="HI63" s="199">
        <f t="shared" si="18"/>
        <v>1231777</v>
      </c>
      <c r="HJ63" s="199">
        <v>3096607</v>
      </c>
      <c r="HK63" s="199">
        <v>43433</v>
      </c>
      <c r="HL63" s="199">
        <v>0</v>
      </c>
      <c r="HM63" s="199">
        <v>0</v>
      </c>
      <c r="HN63" s="199">
        <v>0</v>
      </c>
      <c r="HO63" s="199">
        <v>6417</v>
      </c>
      <c r="HP63" s="199">
        <v>3040656</v>
      </c>
      <c r="HQ63" s="199">
        <v>0</v>
      </c>
      <c r="HR63" s="199">
        <v>0</v>
      </c>
      <c r="HS63" s="199">
        <v>0</v>
      </c>
      <c r="HT63" s="199">
        <v>0</v>
      </c>
      <c r="HU63" s="199">
        <f t="shared" si="19"/>
        <v>3090506</v>
      </c>
      <c r="HV63" s="199">
        <v>43433</v>
      </c>
      <c r="HW63" s="199">
        <v>0</v>
      </c>
      <c r="HX63" s="199">
        <v>0</v>
      </c>
      <c r="HY63" s="199">
        <v>0</v>
      </c>
      <c r="HZ63" s="199">
        <v>6417</v>
      </c>
      <c r="IA63" s="199">
        <v>2432819</v>
      </c>
      <c r="IB63" s="199">
        <v>0</v>
      </c>
      <c r="IC63" s="199">
        <v>0</v>
      </c>
      <c r="ID63" s="199">
        <v>0</v>
      </c>
      <c r="IE63" s="199">
        <v>0</v>
      </c>
      <c r="IF63" s="199">
        <f t="shared" si="20"/>
        <v>2482669</v>
      </c>
      <c r="IG63" s="197">
        <f t="shared" si="21"/>
        <v>150.89817393895163</v>
      </c>
      <c r="IH63" s="197">
        <f t="shared" si="22"/>
        <v>101.55182309784969</v>
      </c>
      <c r="II63" s="197">
        <f t="shared" si="23"/>
        <v>102.24834086659844</v>
      </c>
      <c r="IJ63" s="197">
        <f t="shared" si="24"/>
        <v>-19.667879628772766</v>
      </c>
      <c r="IK63" s="202">
        <f>((IF63/HJ63)-1)*100</f>
        <v>-19.82615165566699</v>
      </c>
      <c r="IL63" s="200">
        <f t="shared" si="25"/>
        <v>10794.213043478261</v>
      </c>
      <c r="IM63" s="200">
        <f t="shared" si="26"/>
        <v>10577.473913043479</v>
      </c>
      <c r="IN63" s="192" t="s">
        <v>7287</v>
      </c>
      <c r="IO63" s="192" t="str">
        <f t="shared" si="27"/>
        <v>Variación Mayor a 20%</v>
      </c>
      <c r="IP63" s="192" t="str">
        <f t="shared" si="27"/>
        <v>Variación Mayor a 20%</v>
      </c>
      <c r="IQ63" s="193" t="str">
        <f t="shared" si="28"/>
        <v>Grande</v>
      </c>
      <c r="IR63" s="193" t="str">
        <f t="shared" si="29"/>
        <v>Grande</v>
      </c>
      <c r="IS63" s="192" t="s">
        <v>7492</v>
      </c>
      <c r="IT63" s="192" t="s">
        <v>2010</v>
      </c>
      <c r="IU63" s="192" t="s">
        <v>928</v>
      </c>
      <c r="IV63" s="192" t="s">
        <v>929</v>
      </c>
      <c r="IW63" s="192" t="s">
        <v>248</v>
      </c>
      <c r="IX63" s="192" t="s">
        <v>249</v>
      </c>
      <c r="IY63" s="193" t="s">
        <v>208</v>
      </c>
      <c r="IZ63" s="199"/>
      <c r="JA63" s="199"/>
      <c r="JB63" s="203"/>
      <c r="JC63" s="192" t="s">
        <v>534</v>
      </c>
      <c r="JD63" s="192" t="str">
        <f t="shared" si="37"/>
        <v>Sin Modificaciones</v>
      </c>
      <c r="JE63" s="193" t="s">
        <v>207</v>
      </c>
      <c r="JF63" s="200">
        <v>2</v>
      </c>
      <c r="JG63" s="200">
        <v>1231789</v>
      </c>
      <c r="JH63" s="200">
        <v>3096607</v>
      </c>
      <c r="JI63" s="197">
        <f t="shared" si="58"/>
        <v>151.39102557337338</v>
      </c>
      <c r="JJ63" s="192" t="s">
        <v>7707</v>
      </c>
      <c r="JK63" s="192" t="str">
        <f t="shared" si="30"/>
        <v>Con Reevaluación</v>
      </c>
      <c r="JL63" s="196" t="s">
        <v>1286</v>
      </c>
      <c r="JM63" s="204">
        <v>3206683</v>
      </c>
      <c r="JN63" s="204">
        <v>3206683</v>
      </c>
      <c r="JO63" s="197">
        <f t="shared" si="35"/>
        <v>0</v>
      </c>
      <c r="JP63" s="205" t="str">
        <f t="shared" si="36"/>
        <v>Real = Recomendado</v>
      </c>
      <c r="JQ63" s="193" t="s">
        <v>1287</v>
      </c>
      <c r="JR63" s="202">
        <v>278703</v>
      </c>
      <c r="JS63" s="202">
        <v>278703</v>
      </c>
      <c r="JT63" s="202">
        <f t="shared" si="38"/>
        <v>0</v>
      </c>
      <c r="JU63" s="192" t="s">
        <v>7995</v>
      </c>
      <c r="JV63" s="192" t="str">
        <f t="shared" ref="JV63:JV64" si="59">IF(JT63="","Sin Datos",IF(JT63=0,"Real = Recomendado",IF(JT63&gt;0,"Real &gt; Recomendado",IF(JT63&lt;0,"Real &lt; Recomendado","error"))))</f>
        <v>Real = Recomendado</v>
      </c>
      <c r="JW63" s="192" t="s">
        <v>7996</v>
      </c>
      <c r="JX63" s="192" t="s">
        <v>928</v>
      </c>
      <c r="JY63" s="192" t="s">
        <v>929</v>
      </c>
      <c r="JZ63" s="192" t="s">
        <v>248</v>
      </c>
      <c r="KA63" s="192" t="s">
        <v>249</v>
      </c>
    </row>
    <row r="64" spans="1:287" ht="15" customHeight="1" x14ac:dyDescent="0.25">
      <c r="A64" s="192" t="s">
        <v>1497</v>
      </c>
      <c r="B64" s="192" t="s">
        <v>1498</v>
      </c>
      <c r="C64" s="193">
        <v>3</v>
      </c>
      <c r="D64" s="192" t="s">
        <v>448</v>
      </c>
      <c r="E64" s="192" t="s">
        <v>192</v>
      </c>
      <c r="F64" s="192" t="s">
        <v>402</v>
      </c>
      <c r="G64" s="192" t="s">
        <v>473</v>
      </c>
      <c r="H64" s="192" t="s">
        <v>472</v>
      </c>
      <c r="I64" s="192" t="s">
        <v>405</v>
      </c>
      <c r="J64" s="192" t="s">
        <v>1958</v>
      </c>
      <c r="K64" s="192" t="s">
        <v>468</v>
      </c>
      <c r="L64" s="192" t="s">
        <v>102</v>
      </c>
      <c r="M64" s="192" t="s">
        <v>2014</v>
      </c>
      <c r="N64" s="192" t="s">
        <v>525</v>
      </c>
      <c r="O64" s="192" t="s">
        <v>525</v>
      </c>
      <c r="P64" s="192" t="s">
        <v>103</v>
      </c>
      <c r="Q64" s="192" t="s">
        <v>104</v>
      </c>
      <c r="R64" s="192" t="s">
        <v>105</v>
      </c>
      <c r="S64" s="192" t="s">
        <v>2165</v>
      </c>
      <c r="T64" s="192" t="s">
        <v>2166</v>
      </c>
      <c r="U64" s="194">
        <v>780</v>
      </c>
      <c r="V64" s="192" t="s">
        <v>534</v>
      </c>
      <c r="W64" s="192" t="s">
        <v>534</v>
      </c>
      <c r="X64" s="192" t="s">
        <v>534</v>
      </c>
      <c r="Y64" s="195">
        <v>12</v>
      </c>
      <c r="Z64" s="195">
        <v>42</v>
      </c>
      <c r="AA64" s="196" t="s">
        <v>2629</v>
      </c>
      <c r="AB64" s="197">
        <f>((Z64/Y64)-1)*100</f>
        <v>250</v>
      </c>
      <c r="AC64" s="195">
        <v>5</v>
      </c>
      <c r="AD64" s="195">
        <v>6</v>
      </c>
      <c r="AE64" s="196" t="s">
        <v>197</v>
      </c>
      <c r="AF64" s="197">
        <f>((AD64/AC64)-1)*100</f>
        <v>19.999999999999996</v>
      </c>
      <c r="AG64" s="195"/>
      <c r="AH64" s="195"/>
      <c r="AI64" s="196" t="s">
        <v>8</v>
      </c>
      <c r="AJ64" s="197"/>
      <c r="AK64" s="195"/>
      <c r="AL64" s="195"/>
      <c r="AM64" s="196"/>
      <c r="AN64" s="197"/>
      <c r="AO64" s="195">
        <v>1</v>
      </c>
      <c r="AP64" s="195">
        <v>0</v>
      </c>
      <c r="AQ64" s="196" t="s">
        <v>197</v>
      </c>
      <c r="AR64" s="197">
        <f>((AP64/AO64)-1)*100</f>
        <v>-100</v>
      </c>
      <c r="AS64" s="195">
        <v>12</v>
      </c>
      <c r="AT64" s="195">
        <v>19</v>
      </c>
      <c r="AU64" s="196" t="s">
        <v>3144</v>
      </c>
      <c r="AV64" s="197">
        <f t="shared" si="0"/>
        <v>58.333333333333329</v>
      </c>
      <c r="AW64" s="197" t="str">
        <f t="shared" si="1"/>
        <v>Variación del 50% al 100%</v>
      </c>
      <c r="AX64" s="198">
        <v>1</v>
      </c>
      <c r="AY64" s="198">
        <v>45</v>
      </c>
      <c r="AZ64" s="195"/>
      <c r="BA64" s="195"/>
      <c r="BB64" s="196"/>
      <c r="BC64" s="197"/>
      <c r="BD64" s="195"/>
      <c r="BE64" s="195"/>
      <c r="BF64" s="196"/>
      <c r="BG64" s="197"/>
      <c r="BH64" s="195"/>
      <c r="BI64" s="195"/>
      <c r="BJ64" s="196"/>
      <c r="BK64" s="197"/>
      <c r="BL64" s="195">
        <v>13</v>
      </c>
      <c r="BM64" s="195">
        <v>13</v>
      </c>
      <c r="BN64" s="195">
        <v>48</v>
      </c>
      <c r="BO64" s="195">
        <v>53</v>
      </c>
      <c r="BP64" s="195">
        <v>5</v>
      </c>
      <c r="BQ64" s="196" t="s">
        <v>3413</v>
      </c>
      <c r="BR64" s="197">
        <f t="shared" si="2"/>
        <v>269.23076923076923</v>
      </c>
      <c r="BS64" s="197">
        <f t="shared" si="2"/>
        <v>307.69230769230768</v>
      </c>
      <c r="BT64" s="192" t="s">
        <v>3624</v>
      </c>
      <c r="BU64" s="192" t="str">
        <f t="shared" si="3"/>
        <v>Variación &gt; al 100%</v>
      </c>
      <c r="BV64" s="193" t="str">
        <f t="shared" si="4"/>
        <v>Mayor a 3 años</v>
      </c>
      <c r="BW64" s="192" t="s">
        <v>3836</v>
      </c>
      <c r="BX64" s="199">
        <v>8954368</v>
      </c>
      <c r="BY64" s="199">
        <v>5694</v>
      </c>
      <c r="BZ64" s="199">
        <f t="shared" si="5"/>
        <v>8960062</v>
      </c>
      <c r="CA64" s="199">
        <v>8645499</v>
      </c>
      <c r="CB64" s="200">
        <f t="shared" si="6"/>
        <v>314563</v>
      </c>
      <c r="CC64" s="192" t="s">
        <v>195</v>
      </c>
      <c r="CD64" s="192" t="str">
        <f t="shared" si="7"/>
        <v>BIP &gt; SIGFE</v>
      </c>
      <c r="CE64" s="196" t="s">
        <v>678</v>
      </c>
      <c r="CF64" s="195">
        <v>5267</v>
      </c>
      <c r="CG64" s="195">
        <v>5267</v>
      </c>
      <c r="CH64" s="195">
        <f t="shared" si="8"/>
        <v>100</v>
      </c>
      <c r="CI64" s="196" t="s">
        <v>4230</v>
      </c>
      <c r="CJ64" s="196" t="s">
        <v>4231</v>
      </c>
      <c r="CK64" s="200" t="str">
        <f t="shared" si="31"/>
        <v>Real = Recomendada</v>
      </c>
      <c r="CL64" s="192" t="s">
        <v>4722</v>
      </c>
      <c r="CM64" s="192" t="s">
        <v>8</v>
      </c>
      <c r="CN64" s="192" t="s">
        <v>197</v>
      </c>
      <c r="CO64" s="192" t="s">
        <v>776</v>
      </c>
      <c r="CP64" s="193" t="s">
        <v>207</v>
      </c>
      <c r="CQ64" s="192" t="s">
        <v>3873</v>
      </c>
      <c r="CR64" s="192" t="s">
        <v>8</v>
      </c>
      <c r="CS64" s="192" t="s">
        <v>8</v>
      </c>
      <c r="CT64" s="192" t="str">
        <f t="shared" si="32"/>
        <v>En Operación</v>
      </c>
      <c r="CU64" s="192" t="s">
        <v>8</v>
      </c>
      <c r="CV64" s="192" t="s">
        <v>429</v>
      </c>
      <c r="CW64" s="192" t="s">
        <v>430</v>
      </c>
      <c r="CX64" s="192" t="s">
        <v>534</v>
      </c>
      <c r="CY64" s="192" t="s">
        <v>8</v>
      </c>
      <c r="CZ64" s="192" t="s">
        <v>248</v>
      </c>
      <c r="DA64" s="192" t="s">
        <v>249</v>
      </c>
      <c r="DB64" s="193" t="s">
        <v>5802</v>
      </c>
      <c r="DC64" s="193" t="s">
        <v>5802</v>
      </c>
      <c r="DD64" s="200">
        <v>0</v>
      </c>
      <c r="DE64" s="193" t="s">
        <v>5893</v>
      </c>
      <c r="DF64" s="200">
        <v>125</v>
      </c>
      <c r="DG64" s="193" t="s">
        <v>3865</v>
      </c>
      <c r="DH64" s="200">
        <v>142</v>
      </c>
      <c r="DI64" s="193" t="s">
        <v>5963</v>
      </c>
      <c r="DJ64" s="200">
        <v>45</v>
      </c>
      <c r="DK64" s="193" t="s">
        <v>3836</v>
      </c>
      <c r="DL64" s="200">
        <f>+DK64-DG64</f>
        <v>691</v>
      </c>
      <c r="DM64" s="193" t="s">
        <v>3836</v>
      </c>
      <c r="DN64" s="200">
        <v>0</v>
      </c>
      <c r="DO64" s="193" t="s">
        <v>607</v>
      </c>
      <c r="DP64" s="200">
        <v>50</v>
      </c>
      <c r="DQ64" s="200">
        <f t="shared" si="9"/>
        <v>1008</v>
      </c>
      <c r="DR64" s="200">
        <f t="shared" si="10"/>
        <v>1008</v>
      </c>
      <c r="DS64" s="193" t="s">
        <v>6077</v>
      </c>
      <c r="DT64" s="192" t="s">
        <v>6243</v>
      </c>
      <c r="DU64" s="193">
        <v>1</v>
      </c>
      <c r="DV64" s="193" t="s">
        <v>8</v>
      </c>
      <c r="DW64" s="193" t="s">
        <v>8</v>
      </c>
      <c r="DX64" s="193" t="s">
        <v>8</v>
      </c>
      <c r="DY64" s="193" t="s">
        <v>8</v>
      </c>
      <c r="DZ64" s="193" t="s">
        <v>8</v>
      </c>
      <c r="EA64" s="193" t="s">
        <v>8</v>
      </c>
      <c r="EB64" s="193" t="s">
        <v>207</v>
      </c>
      <c r="EC64" s="193" t="s">
        <v>6273</v>
      </c>
      <c r="ED64" s="193" t="s">
        <v>8</v>
      </c>
      <c r="EE64" s="199">
        <v>62186</v>
      </c>
      <c r="EF64" s="199">
        <v>178917</v>
      </c>
      <c r="EG64" s="199">
        <v>0</v>
      </c>
      <c r="EH64" s="199">
        <v>0</v>
      </c>
      <c r="EI64" s="199">
        <v>5611</v>
      </c>
      <c r="EJ64" s="199">
        <v>5880279</v>
      </c>
      <c r="EK64" s="199">
        <v>0</v>
      </c>
      <c r="EL64" s="199">
        <v>0</v>
      </c>
      <c r="EM64" s="199">
        <v>0</v>
      </c>
      <c r="EN64" s="199">
        <v>0</v>
      </c>
      <c r="EO64" s="199">
        <f t="shared" si="11"/>
        <v>6126993</v>
      </c>
      <c r="EP64" s="199">
        <v>63113</v>
      </c>
      <c r="EQ64" s="199">
        <v>181575</v>
      </c>
      <c r="ER64" s="199">
        <v>0</v>
      </c>
      <c r="ES64" s="199">
        <v>0</v>
      </c>
      <c r="ET64" s="199">
        <v>5694</v>
      </c>
      <c r="EU64" s="199">
        <v>5967643</v>
      </c>
      <c r="EV64" s="199">
        <v>0</v>
      </c>
      <c r="EW64" s="199">
        <v>0</v>
      </c>
      <c r="EX64" s="199">
        <v>0</v>
      </c>
      <c r="EY64" s="199">
        <v>0</v>
      </c>
      <c r="EZ64" s="199">
        <f t="shared" si="12"/>
        <v>6218025</v>
      </c>
      <c r="FA64" s="192" t="s">
        <v>6564</v>
      </c>
      <c r="FB64" s="199">
        <v>67718</v>
      </c>
      <c r="FC64" s="199">
        <v>314564</v>
      </c>
      <c r="FD64" s="199">
        <v>0</v>
      </c>
      <c r="FE64" s="199">
        <v>0</v>
      </c>
      <c r="FF64" s="199">
        <v>5694</v>
      </c>
      <c r="FG64" s="199">
        <v>8572087</v>
      </c>
      <c r="FH64" s="199">
        <v>0</v>
      </c>
      <c r="FI64" s="199">
        <v>0</v>
      </c>
      <c r="FJ64" s="199">
        <v>0</v>
      </c>
      <c r="FK64" s="199">
        <v>0</v>
      </c>
      <c r="FL64" s="199">
        <f t="shared" si="13"/>
        <v>8960063</v>
      </c>
      <c r="FM64" s="192" t="s">
        <v>6734</v>
      </c>
      <c r="FN64" s="199">
        <v>67718</v>
      </c>
      <c r="FO64" s="199">
        <v>314564</v>
      </c>
      <c r="FP64" s="199">
        <v>0</v>
      </c>
      <c r="FQ64" s="199">
        <v>0</v>
      </c>
      <c r="FR64" s="199">
        <v>5694</v>
      </c>
      <c r="FS64" s="199">
        <v>8572087</v>
      </c>
      <c r="FT64" s="199">
        <v>0</v>
      </c>
      <c r="FU64" s="199">
        <v>0</v>
      </c>
      <c r="FV64" s="199">
        <v>0</v>
      </c>
      <c r="FW64" s="199">
        <v>0</v>
      </c>
      <c r="FX64" s="199">
        <f t="shared" si="14"/>
        <v>8960063</v>
      </c>
      <c r="FY64" s="192" t="s">
        <v>6930</v>
      </c>
      <c r="FZ64" s="200">
        <f t="shared" si="15"/>
        <v>314564</v>
      </c>
      <c r="GA64" s="193" t="str">
        <f t="shared" si="33"/>
        <v>BIP &gt; SIGFE</v>
      </c>
      <c r="GB64" s="199">
        <v>67718</v>
      </c>
      <c r="GC64" s="199">
        <v>0</v>
      </c>
      <c r="GD64" s="199">
        <v>0</v>
      </c>
      <c r="GE64" s="199">
        <v>0</v>
      </c>
      <c r="GF64" s="199">
        <v>5694</v>
      </c>
      <c r="GG64" s="199">
        <v>8572087</v>
      </c>
      <c r="GH64" s="199">
        <v>0</v>
      </c>
      <c r="GI64" s="199">
        <v>0</v>
      </c>
      <c r="GJ64" s="199">
        <v>0</v>
      </c>
      <c r="GK64" s="199">
        <v>0</v>
      </c>
      <c r="GL64" s="199">
        <f t="shared" si="16"/>
        <v>8645499</v>
      </c>
      <c r="GM64" s="199">
        <v>71333</v>
      </c>
      <c r="GN64" s="199">
        <v>0</v>
      </c>
      <c r="GO64" s="199">
        <v>0</v>
      </c>
      <c r="GP64" s="199">
        <v>0</v>
      </c>
      <c r="GQ64" s="199">
        <v>6407</v>
      </c>
      <c r="GR64" s="199">
        <v>8824053</v>
      </c>
      <c r="GS64" s="199">
        <v>0</v>
      </c>
      <c r="GT64" s="199">
        <v>0</v>
      </c>
      <c r="GU64" s="199">
        <v>0</v>
      </c>
      <c r="GV64" s="199">
        <v>0</v>
      </c>
      <c r="GW64" s="199">
        <f t="shared" si="17"/>
        <v>8901793</v>
      </c>
      <c r="GX64" s="199" t="s">
        <v>7112</v>
      </c>
      <c r="GY64" s="199">
        <v>76519</v>
      </c>
      <c r="GZ64" s="199">
        <v>220144</v>
      </c>
      <c r="HA64" s="199">
        <v>0</v>
      </c>
      <c r="HB64" s="199">
        <v>0</v>
      </c>
      <c r="HC64" s="199">
        <v>6903</v>
      </c>
      <c r="HD64" s="199">
        <v>7235238</v>
      </c>
      <c r="HE64" s="199">
        <v>0</v>
      </c>
      <c r="HF64" s="199">
        <v>0</v>
      </c>
      <c r="HG64" s="199">
        <v>0</v>
      </c>
      <c r="HH64" s="199">
        <v>0</v>
      </c>
      <c r="HI64" s="199">
        <f t="shared" si="18"/>
        <v>7538804</v>
      </c>
      <c r="HJ64" s="199">
        <v>9417730</v>
      </c>
      <c r="HK64" s="199">
        <v>75379</v>
      </c>
      <c r="HL64" s="199">
        <v>314564</v>
      </c>
      <c r="HM64" s="199">
        <v>0</v>
      </c>
      <c r="HN64" s="199">
        <v>0</v>
      </c>
      <c r="HO64" s="199">
        <v>6407</v>
      </c>
      <c r="HP64" s="199">
        <v>9058805</v>
      </c>
      <c r="HQ64" s="199">
        <v>0</v>
      </c>
      <c r="HR64" s="199">
        <v>0</v>
      </c>
      <c r="HS64" s="199">
        <v>0</v>
      </c>
      <c r="HT64" s="199">
        <v>0</v>
      </c>
      <c r="HU64" s="199">
        <f t="shared" si="19"/>
        <v>9455155</v>
      </c>
      <c r="HV64" s="199">
        <v>71336</v>
      </c>
      <c r="HW64" s="199">
        <v>314564</v>
      </c>
      <c r="HX64" s="199">
        <v>0</v>
      </c>
      <c r="HY64" s="199">
        <v>0</v>
      </c>
      <c r="HZ64" s="199">
        <v>6407</v>
      </c>
      <c r="IA64" s="199">
        <v>8824051</v>
      </c>
      <c r="IB64" s="199">
        <v>0</v>
      </c>
      <c r="IC64" s="199">
        <v>0</v>
      </c>
      <c r="ID64" s="199">
        <v>0</v>
      </c>
      <c r="IE64" s="199">
        <v>0</v>
      </c>
      <c r="IF64" s="199">
        <f t="shared" si="20"/>
        <v>9216358</v>
      </c>
      <c r="IG64" s="197">
        <f t="shared" si="21"/>
        <v>25.419827866595291</v>
      </c>
      <c r="IH64" s="197">
        <f t="shared" si="22"/>
        <v>22.252256458716801</v>
      </c>
      <c r="II64" s="197">
        <f t="shared" si="23"/>
        <v>21.959374384090747</v>
      </c>
      <c r="IJ64" s="197">
        <f t="shared" si="24"/>
        <v>-2.5255746732866902</v>
      </c>
      <c r="IK64" s="202">
        <f>((IF64/HJ64)-1)*100</f>
        <v>-2.1382222679987684</v>
      </c>
      <c r="IL64" s="200">
        <f t="shared" si="25"/>
        <v>1749.83064363015</v>
      </c>
      <c r="IM64" s="200">
        <f t="shared" si="26"/>
        <v>1675.3466869185495</v>
      </c>
      <c r="IN64" s="192" t="s">
        <v>7288</v>
      </c>
      <c r="IO64" s="192" t="str">
        <f t="shared" si="27"/>
        <v>Variación Mayor a 20%</v>
      </c>
      <c r="IP64" s="192" t="str">
        <f t="shared" si="27"/>
        <v>Variación Mayor a 20%</v>
      </c>
      <c r="IQ64" s="193" t="str">
        <f t="shared" si="28"/>
        <v>Muy Grande</v>
      </c>
      <c r="IR64" s="193" t="str">
        <f t="shared" si="29"/>
        <v>Muy Grande</v>
      </c>
      <c r="IS64" s="192" t="s">
        <v>7487</v>
      </c>
      <c r="IT64" s="192" t="s">
        <v>2014</v>
      </c>
      <c r="IU64" s="192" t="s">
        <v>534</v>
      </c>
      <c r="IV64" s="192" t="s">
        <v>8</v>
      </c>
      <c r="IW64" s="192" t="s">
        <v>248</v>
      </c>
      <c r="IX64" s="192" t="s">
        <v>249</v>
      </c>
      <c r="IY64" s="193" t="s">
        <v>208</v>
      </c>
      <c r="IZ64" s="199"/>
      <c r="JA64" s="199"/>
      <c r="JB64" s="203"/>
      <c r="JC64" s="192" t="s">
        <v>534</v>
      </c>
      <c r="JD64" s="192" t="str">
        <f t="shared" si="37"/>
        <v>Sin Modificaciones</v>
      </c>
      <c r="JE64" s="193" t="s">
        <v>207</v>
      </c>
      <c r="JF64" s="200">
        <v>2</v>
      </c>
      <c r="JG64" s="200">
        <v>7538804</v>
      </c>
      <c r="JH64" s="200">
        <v>9417730</v>
      </c>
      <c r="JI64" s="197">
        <f t="shared" si="58"/>
        <v>24.923396337137827</v>
      </c>
      <c r="JJ64" s="192" t="s">
        <v>7708</v>
      </c>
      <c r="JK64" s="192" t="str">
        <f t="shared" si="30"/>
        <v>Con Reevaluación</v>
      </c>
      <c r="JL64" s="196" t="s">
        <v>1286</v>
      </c>
      <c r="JM64" s="204">
        <v>6993994</v>
      </c>
      <c r="JN64" s="204">
        <v>8715915</v>
      </c>
      <c r="JO64" s="197">
        <f t="shared" si="35"/>
        <v>24.619995384611414</v>
      </c>
      <c r="JP64" s="205" t="str">
        <f t="shared" si="36"/>
        <v>Real &gt; Recomendado</v>
      </c>
      <c r="JQ64" s="193" t="s">
        <v>1287</v>
      </c>
      <c r="JR64" s="200">
        <v>406875</v>
      </c>
      <c r="JS64" s="202">
        <v>507065</v>
      </c>
      <c r="JT64" s="202">
        <f t="shared" si="38"/>
        <v>24.624270353302613</v>
      </c>
      <c r="JU64" s="192" t="s">
        <v>7997</v>
      </c>
      <c r="JV64" s="192" t="str">
        <f t="shared" si="59"/>
        <v>Real &gt; Recomendado</v>
      </c>
      <c r="JW64" s="192" t="s">
        <v>7998</v>
      </c>
      <c r="JX64" s="192" t="s">
        <v>443</v>
      </c>
      <c r="JY64" s="192" t="s">
        <v>925</v>
      </c>
      <c r="JZ64" s="192" t="s">
        <v>248</v>
      </c>
      <c r="KA64" s="192" t="s">
        <v>249</v>
      </c>
    </row>
    <row r="65" spans="1:287" ht="15" customHeight="1" x14ac:dyDescent="0.25">
      <c r="A65" s="192" t="s">
        <v>1499</v>
      </c>
      <c r="B65" s="192" t="s">
        <v>1500</v>
      </c>
      <c r="C65" s="193">
        <v>5</v>
      </c>
      <c r="D65" s="192" t="s">
        <v>451</v>
      </c>
      <c r="E65" s="192" t="s">
        <v>173</v>
      </c>
      <c r="F65" s="192" t="s">
        <v>1501</v>
      </c>
      <c r="G65" s="192" t="s">
        <v>479</v>
      </c>
      <c r="H65" s="192" t="s">
        <v>498</v>
      </c>
      <c r="I65" s="192" t="s">
        <v>403</v>
      </c>
      <c r="J65" s="192" t="s">
        <v>1964</v>
      </c>
      <c r="K65" s="192" t="s">
        <v>468</v>
      </c>
      <c r="L65" s="192" t="s">
        <v>102</v>
      </c>
      <c r="M65" s="192" t="s">
        <v>2022</v>
      </c>
      <c r="N65" s="192" t="s">
        <v>525</v>
      </c>
      <c r="O65" s="192" t="s">
        <v>525</v>
      </c>
      <c r="P65" s="192" t="s">
        <v>103</v>
      </c>
      <c r="Q65" s="192" t="s">
        <v>120</v>
      </c>
      <c r="R65" s="192" t="s">
        <v>116</v>
      </c>
      <c r="S65" s="192" t="s">
        <v>2167</v>
      </c>
      <c r="T65" s="192" t="s">
        <v>2168</v>
      </c>
      <c r="U65" s="194">
        <v>30661</v>
      </c>
      <c r="V65" s="192" t="s">
        <v>424</v>
      </c>
      <c r="W65" s="192" t="s">
        <v>534</v>
      </c>
      <c r="X65" s="192" t="s">
        <v>534</v>
      </c>
      <c r="Y65" s="195">
        <v>12</v>
      </c>
      <c r="Z65" s="195">
        <v>17</v>
      </c>
      <c r="AA65" s="196" t="s">
        <v>2630</v>
      </c>
      <c r="AB65" s="197">
        <f>((Z65/Y65)-1)*100</f>
        <v>41.666666666666671</v>
      </c>
      <c r="AC65" s="195">
        <v>3</v>
      </c>
      <c r="AD65" s="195">
        <v>22</v>
      </c>
      <c r="AE65" s="196" t="s">
        <v>2631</v>
      </c>
      <c r="AF65" s="197">
        <f>((AD65/AC65)-1)*100</f>
        <v>633.33333333333326</v>
      </c>
      <c r="AG65" s="195"/>
      <c r="AH65" s="195"/>
      <c r="AI65" s="196" t="s">
        <v>8</v>
      </c>
      <c r="AJ65" s="197"/>
      <c r="AK65" s="195"/>
      <c r="AL65" s="195"/>
      <c r="AM65" s="196"/>
      <c r="AN65" s="197"/>
      <c r="AO65" s="195"/>
      <c r="AP65" s="195"/>
      <c r="AQ65" s="196"/>
      <c r="AR65" s="197"/>
      <c r="AS65" s="195">
        <v>9</v>
      </c>
      <c r="AT65" s="195">
        <v>17</v>
      </c>
      <c r="AU65" s="196" t="s">
        <v>3145</v>
      </c>
      <c r="AV65" s="197">
        <f t="shared" si="0"/>
        <v>88.888888888888886</v>
      </c>
      <c r="AW65" s="197" t="str">
        <f t="shared" si="1"/>
        <v>Variación del 50% al 100%</v>
      </c>
      <c r="AX65" s="198">
        <v>3</v>
      </c>
      <c r="AY65" s="198">
        <v>232</v>
      </c>
      <c r="AZ65" s="195"/>
      <c r="BA65" s="195"/>
      <c r="BB65" s="196"/>
      <c r="BC65" s="197"/>
      <c r="BD65" s="195"/>
      <c r="BE65" s="195"/>
      <c r="BF65" s="196"/>
      <c r="BG65" s="197"/>
      <c r="BH65" s="195"/>
      <c r="BI65" s="195"/>
      <c r="BJ65" s="196"/>
      <c r="BK65" s="197"/>
      <c r="BL65" s="195">
        <v>12</v>
      </c>
      <c r="BM65" s="195">
        <v>12</v>
      </c>
      <c r="BN65" s="195">
        <v>22</v>
      </c>
      <c r="BO65" s="195">
        <v>22</v>
      </c>
      <c r="BP65" s="195">
        <v>0</v>
      </c>
      <c r="BQ65" s="196" t="s">
        <v>3414</v>
      </c>
      <c r="BR65" s="197">
        <f t="shared" si="2"/>
        <v>83.333333333333329</v>
      </c>
      <c r="BS65" s="197">
        <f t="shared" si="2"/>
        <v>83.333333333333329</v>
      </c>
      <c r="BT65" s="192" t="s">
        <v>3625</v>
      </c>
      <c r="BU65" s="192" t="str">
        <f t="shared" si="3"/>
        <v>Variación del 50% al 100%</v>
      </c>
      <c r="BV65" s="193" t="str">
        <f t="shared" si="4"/>
        <v>Dos Años</v>
      </c>
      <c r="BW65" s="192" t="s">
        <v>3837</v>
      </c>
      <c r="BX65" s="199">
        <v>1466194</v>
      </c>
      <c r="BY65" s="199">
        <v>0</v>
      </c>
      <c r="BZ65" s="199">
        <f t="shared" si="5"/>
        <v>1466194</v>
      </c>
      <c r="CA65" s="199">
        <v>1466195</v>
      </c>
      <c r="CB65" s="200">
        <f t="shared" si="6"/>
        <v>-1</v>
      </c>
      <c r="CC65" s="192" t="s">
        <v>3949</v>
      </c>
      <c r="CD65" s="192" t="str">
        <f t="shared" si="7"/>
        <v>BIP = SIGFE</v>
      </c>
      <c r="CE65" s="196" t="s">
        <v>690</v>
      </c>
      <c r="CF65" s="195">
        <v>285740</v>
      </c>
      <c r="CG65" s="195">
        <v>284998</v>
      </c>
      <c r="CH65" s="195">
        <f t="shared" si="8"/>
        <v>99.740323370896618</v>
      </c>
      <c r="CI65" s="196" t="s">
        <v>4232</v>
      </c>
      <c r="CJ65" s="196" t="s">
        <v>4233</v>
      </c>
      <c r="CK65" s="200" t="str">
        <f t="shared" si="31"/>
        <v>Real &lt; Recomendada</v>
      </c>
      <c r="CL65" s="192" t="s">
        <v>4723</v>
      </c>
      <c r="CM65" s="192" t="s">
        <v>729</v>
      </c>
      <c r="CN65" s="192" t="s">
        <v>4724</v>
      </c>
      <c r="CO65" s="192" t="s">
        <v>4725</v>
      </c>
      <c r="CP65" s="193" t="s">
        <v>207</v>
      </c>
      <c r="CQ65" s="192" t="s">
        <v>5230</v>
      </c>
      <c r="CR65" s="192" t="s">
        <v>5231</v>
      </c>
      <c r="CS65" s="192" t="s">
        <v>8</v>
      </c>
      <c r="CT65" s="192" t="str">
        <f t="shared" si="32"/>
        <v>En Operación</v>
      </c>
      <c r="CU65" s="192" t="s">
        <v>8</v>
      </c>
      <c r="CV65" s="192" t="s">
        <v>5629</v>
      </c>
      <c r="CW65" s="192" t="s">
        <v>5630</v>
      </c>
      <c r="CX65" s="192" t="s">
        <v>534</v>
      </c>
      <c r="CY65" s="192" t="s">
        <v>8</v>
      </c>
      <c r="CZ65" s="192" t="s">
        <v>248</v>
      </c>
      <c r="DA65" s="192" t="s">
        <v>249</v>
      </c>
      <c r="DB65" s="193" t="s">
        <v>1025</v>
      </c>
      <c r="DC65" s="193" t="s">
        <v>5803</v>
      </c>
      <c r="DD65" s="200">
        <v>368</v>
      </c>
      <c r="DE65" s="193" t="s">
        <v>5894</v>
      </c>
      <c r="DF65" s="200">
        <v>32</v>
      </c>
      <c r="DG65" s="193" t="s">
        <v>440</v>
      </c>
      <c r="DH65" s="200">
        <v>0</v>
      </c>
      <c r="DI65" s="193" t="s">
        <v>1079</v>
      </c>
      <c r="DJ65" s="200">
        <v>263</v>
      </c>
      <c r="DK65" s="193" t="s">
        <v>1079</v>
      </c>
      <c r="DL65" s="200">
        <f>+DK65-DE65</f>
        <v>263</v>
      </c>
      <c r="DM65" s="193" t="s">
        <v>3837</v>
      </c>
      <c r="DN65" s="200">
        <v>139</v>
      </c>
      <c r="DO65" s="193" t="s">
        <v>1085</v>
      </c>
      <c r="DP65" s="200">
        <v>177</v>
      </c>
      <c r="DQ65" s="200">
        <f t="shared" si="9"/>
        <v>979</v>
      </c>
      <c r="DR65" s="200">
        <f t="shared" si="10"/>
        <v>611</v>
      </c>
      <c r="DS65" s="193" t="s">
        <v>6078</v>
      </c>
      <c r="DT65" s="192" t="s">
        <v>6243</v>
      </c>
      <c r="DU65" s="193">
        <v>1</v>
      </c>
      <c r="DV65" s="193" t="s">
        <v>8</v>
      </c>
      <c r="DW65" s="193" t="s">
        <v>8</v>
      </c>
      <c r="DX65" s="193" t="s">
        <v>8</v>
      </c>
      <c r="DY65" s="193" t="s">
        <v>8</v>
      </c>
      <c r="DZ65" s="193" t="s">
        <v>8</v>
      </c>
      <c r="EA65" s="193" t="s">
        <v>8</v>
      </c>
      <c r="EB65" s="193" t="s">
        <v>207</v>
      </c>
      <c r="EC65" s="193" t="s">
        <v>6273</v>
      </c>
      <c r="ED65" s="193" t="s">
        <v>6330</v>
      </c>
      <c r="EE65" s="199">
        <v>81679</v>
      </c>
      <c r="EF65" s="199">
        <v>332188</v>
      </c>
      <c r="EG65" s="199">
        <v>0</v>
      </c>
      <c r="EH65" s="199">
        <v>0</v>
      </c>
      <c r="EI65" s="199">
        <v>0</v>
      </c>
      <c r="EJ65" s="199">
        <v>994549</v>
      </c>
      <c r="EK65" s="199">
        <v>0</v>
      </c>
      <c r="EL65" s="199">
        <v>0</v>
      </c>
      <c r="EM65" s="199">
        <v>0</v>
      </c>
      <c r="EN65" s="199">
        <v>0</v>
      </c>
      <c r="EO65" s="199">
        <f t="shared" si="11"/>
        <v>1408416</v>
      </c>
      <c r="EP65" s="199">
        <v>85389</v>
      </c>
      <c r="EQ65" s="199">
        <v>347273</v>
      </c>
      <c r="ER65" s="199">
        <v>0</v>
      </c>
      <c r="ES65" s="199">
        <v>0</v>
      </c>
      <c r="ET65" s="199">
        <v>0</v>
      </c>
      <c r="EU65" s="199">
        <v>1039713</v>
      </c>
      <c r="EV65" s="199">
        <v>0</v>
      </c>
      <c r="EW65" s="199">
        <v>0</v>
      </c>
      <c r="EX65" s="199">
        <v>0</v>
      </c>
      <c r="EY65" s="199">
        <v>0</v>
      </c>
      <c r="EZ65" s="199">
        <f t="shared" si="12"/>
        <v>1472375</v>
      </c>
      <c r="FA65" s="192" t="s">
        <v>6565</v>
      </c>
      <c r="FB65" s="199">
        <v>89283</v>
      </c>
      <c r="FC65" s="199">
        <v>492129</v>
      </c>
      <c r="FD65" s="199">
        <v>0</v>
      </c>
      <c r="FE65" s="199">
        <v>0</v>
      </c>
      <c r="FF65" s="199">
        <v>0</v>
      </c>
      <c r="FG65" s="199">
        <v>1106471</v>
      </c>
      <c r="FH65" s="199">
        <v>0</v>
      </c>
      <c r="FI65" s="199">
        <v>0</v>
      </c>
      <c r="FJ65" s="199">
        <v>0</v>
      </c>
      <c r="FK65" s="199">
        <v>0</v>
      </c>
      <c r="FL65" s="199">
        <f t="shared" si="13"/>
        <v>1687883</v>
      </c>
      <c r="FM65" s="192" t="s">
        <v>6735</v>
      </c>
      <c r="FN65" s="199">
        <v>89283</v>
      </c>
      <c r="FO65" s="199">
        <v>492129</v>
      </c>
      <c r="FP65" s="199">
        <v>0</v>
      </c>
      <c r="FQ65" s="199">
        <v>0</v>
      </c>
      <c r="FR65" s="199">
        <v>0</v>
      </c>
      <c r="FS65" s="199">
        <v>1106471</v>
      </c>
      <c r="FT65" s="199">
        <v>0</v>
      </c>
      <c r="FU65" s="199">
        <v>0</v>
      </c>
      <c r="FV65" s="199">
        <v>0</v>
      </c>
      <c r="FW65" s="199">
        <v>0</v>
      </c>
      <c r="FX65" s="199">
        <f t="shared" si="14"/>
        <v>1687883</v>
      </c>
      <c r="FY65" s="192" t="s">
        <v>6931</v>
      </c>
      <c r="FZ65" s="200">
        <f t="shared" si="15"/>
        <v>221688</v>
      </c>
      <c r="GA65" s="193" t="str">
        <f t="shared" si="33"/>
        <v>BIP &gt; SIGFE</v>
      </c>
      <c r="GB65" s="199">
        <v>89283</v>
      </c>
      <c r="GC65" s="199">
        <v>346013</v>
      </c>
      <c r="GD65" s="199">
        <v>0</v>
      </c>
      <c r="GE65" s="199">
        <v>0</v>
      </c>
      <c r="GF65" s="199">
        <v>0</v>
      </c>
      <c r="GG65" s="199">
        <v>1030899</v>
      </c>
      <c r="GH65" s="199">
        <v>0</v>
      </c>
      <c r="GI65" s="199">
        <v>0</v>
      </c>
      <c r="GJ65" s="199">
        <v>0</v>
      </c>
      <c r="GK65" s="199">
        <v>0</v>
      </c>
      <c r="GL65" s="199">
        <f t="shared" si="16"/>
        <v>1466195</v>
      </c>
      <c r="GM65" s="199">
        <v>92678</v>
      </c>
      <c r="GN65" s="199">
        <v>355010</v>
      </c>
      <c r="GO65" s="199">
        <v>0</v>
      </c>
      <c r="GP65" s="199">
        <v>0</v>
      </c>
      <c r="GQ65" s="199">
        <v>0</v>
      </c>
      <c r="GR65" s="199">
        <v>1067091</v>
      </c>
      <c r="GS65" s="199">
        <v>0</v>
      </c>
      <c r="GT65" s="199">
        <v>0</v>
      </c>
      <c r="GU65" s="199">
        <v>0</v>
      </c>
      <c r="GV65" s="199">
        <v>0</v>
      </c>
      <c r="GW65" s="199">
        <f t="shared" si="17"/>
        <v>1514779</v>
      </c>
      <c r="GX65" s="199" t="s">
        <v>8</v>
      </c>
      <c r="GY65" s="199">
        <v>100501</v>
      </c>
      <c r="GZ65" s="199">
        <v>408732</v>
      </c>
      <c r="HA65" s="199">
        <v>0</v>
      </c>
      <c r="HB65" s="199">
        <v>0</v>
      </c>
      <c r="HC65" s="199">
        <v>0</v>
      </c>
      <c r="HD65" s="199">
        <v>1223717</v>
      </c>
      <c r="HE65" s="199">
        <v>0</v>
      </c>
      <c r="HF65" s="199">
        <v>0</v>
      </c>
      <c r="HG65" s="199">
        <v>0</v>
      </c>
      <c r="HH65" s="199">
        <v>0</v>
      </c>
      <c r="HI65" s="199">
        <f t="shared" si="18"/>
        <v>1732950</v>
      </c>
      <c r="HJ65" s="199">
        <v>0</v>
      </c>
      <c r="HK65" s="199">
        <v>94301</v>
      </c>
      <c r="HL65" s="199">
        <v>527538</v>
      </c>
      <c r="HM65" s="199">
        <v>0</v>
      </c>
      <c r="HN65" s="199">
        <v>0</v>
      </c>
      <c r="HO65" s="199">
        <v>0</v>
      </c>
      <c r="HP65" s="199">
        <v>1187736</v>
      </c>
      <c r="HQ65" s="199">
        <v>0</v>
      </c>
      <c r="HR65" s="199">
        <v>0</v>
      </c>
      <c r="HS65" s="199">
        <v>0</v>
      </c>
      <c r="HT65" s="199">
        <v>0</v>
      </c>
      <c r="HU65" s="199">
        <f t="shared" si="19"/>
        <v>1809575</v>
      </c>
      <c r="HV65" s="199">
        <v>92677</v>
      </c>
      <c r="HW65" s="199">
        <v>506883</v>
      </c>
      <c r="HX65" s="199">
        <v>0</v>
      </c>
      <c r="HY65" s="199">
        <v>0</v>
      </c>
      <c r="HZ65" s="199">
        <v>0</v>
      </c>
      <c r="IA65" s="199">
        <v>1144628</v>
      </c>
      <c r="IB65" s="199">
        <v>0</v>
      </c>
      <c r="IC65" s="199">
        <v>0</v>
      </c>
      <c r="ID65" s="199">
        <v>0</v>
      </c>
      <c r="IE65" s="199">
        <v>0</v>
      </c>
      <c r="IF65" s="199">
        <f t="shared" si="20"/>
        <v>1744188</v>
      </c>
      <c r="IG65" s="197">
        <f t="shared" si="21"/>
        <v>4.4216509420352601</v>
      </c>
      <c r="IH65" s="197">
        <f t="shared" si="22"/>
        <v>0.64848956980869676</v>
      </c>
      <c r="II65" s="197">
        <f t="shared" si="23"/>
        <v>-6.463013915799154</v>
      </c>
      <c r="IJ65" s="197">
        <f t="shared" si="24"/>
        <v>-3.6133898843651147</v>
      </c>
      <c r="IK65" s="202"/>
      <c r="IL65" s="200">
        <f t="shared" si="25"/>
        <v>6.1200008421111729</v>
      </c>
      <c r="IM65" s="200">
        <f t="shared" si="26"/>
        <v>4.0162667808195147</v>
      </c>
      <c r="IN65" s="192" t="s">
        <v>7289</v>
      </c>
      <c r="IO65" s="192" t="str">
        <f t="shared" si="27"/>
        <v>Variación de 0 a +-10%</v>
      </c>
      <c r="IP65" s="192" t="str">
        <f t="shared" si="27"/>
        <v>Variación de 0 a +-10%</v>
      </c>
      <c r="IQ65" s="193" t="str">
        <f t="shared" si="28"/>
        <v>Grande</v>
      </c>
      <c r="IR65" s="193" t="str">
        <f t="shared" si="29"/>
        <v>Grande</v>
      </c>
      <c r="IS65" s="192" t="s">
        <v>1259</v>
      </c>
      <c r="IT65" s="192" t="s">
        <v>2022</v>
      </c>
      <c r="IU65" s="192" t="s">
        <v>534</v>
      </c>
      <c r="IV65" s="192" t="s">
        <v>8</v>
      </c>
      <c r="IW65" s="192" t="s">
        <v>248</v>
      </c>
      <c r="IX65" s="192" t="s">
        <v>249</v>
      </c>
      <c r="IY65" s="193" t="s">
        <v>207</v>
      </c>
      <c r="IZ65" s="199">
        <v>1732949</v>
      </c>
      <c r="JA65" s="199">
        <v>148287</v>
      </c>
      <c r="JB65" s="203">
        <f t="shared" si="52"/>
        <v>8.5569165624608683</v>
      </c>
      <c r="JC65" s="192" t="s">
        <v>7546</v>
      </c>
      <c r="JD65" s="192" t="str">
        <f t="shared" si="37"/>
        <v>Con Modificaciones &lt; 10%</v>
      </c>
      <c r="JE65" s="193" t="s">
        <v>208</v>
      </c>
      <c r="JF65" s="200"/>
      <c r="JG65" s="200"/>
      <c r="JH65" s="200"/>
      <c r="JI65" s="197"/>
      <c r="JJ65" s="192" t="s">
        <v>7709</v>
      </c>
      <c r="JK65" s="192" t="str">
        <f t="shared" si="30"/>
        <v>Sin Reevaluación</v>
      </c>
      <c r="JL65" s="196" t="s">
        <v>1288</v>
      </c>
      <c r="JM65" s="204">
        <v>58662</v>
      </c>
      <c r="JN65" s="204">
        <v>58662</v>
      </c>
      <c r="JO65" s="197">
        <f t="shared" si="35"/>
        <v>0</v>
      </c>
      <c r="JP65" s="205" t="str">
        <f t="shared" si="36"/>
        <v>Real = Recomendado</v>
      </c>
      <c r="JQ65" s="193" t="s">
        <v>8</v>
      </c>
      <c r="JR65" s="202"/>
      <c r="JS65" s="202"/>
      <c r="JT65" s="202"/>
      <c r="JU65" s="192" t="s">
        <v>7999</v>
      </c>
      <c r="JV65" s="206"/>
      <c r="JW65" s="192" t="s">
        <v>8000</v>
      </c>
      <c r="JX65" s="192" t="s">
        <v>1309</v>
      </c>
      <c r="JY65" s="192" t="s">
        <v>939</v>
      </c>
      <c r="JZ65" s="192" t="s">
        <v>248</v>
      </c>
      <c r="KA65" s="192" t="s">
        <v>249</v>
      </c>
    </row>
    <row r="66" spans="1:287" ht="15" customHeight="1" x14ac:dyDescent="0.25">
      <c r="A66" s="192" t="s">
        <v>1502</v>
      </c>
      <c r="B66" s="192" t="s">
        <v>1503</v>
      </c>
      <c r="C66" s="193">
        <v>8</v>
      </c>
      <c r="D66" s="192" t="s">
        <v>453</v>
      </c>
      <c r="E66" s="192" t="s">
        <v>142</v>
      </c>
      <c r="F66" s="192" t="s">
        <v>1504</v>
      </c>
      <c r="G66" s="192" t="s">
        <v>488</v>
      </c>
      <c r="H66" s="209" t="s">
        <v>118</v>
      </c>
      <c r="I66" s="209" t="s">
        <v>153</v>
      </c>
      <c r="J66" s="192" t="s">
        <v>1972</v>
      </c>
      <c r="K66" s="192" t="s">
        <v>468</v>
      </c>
      <c r="L66" s="192" t="s">
        <v>102</v>
      </c>
      <c r="M66" s="192" t="s">
        <v>1267</v>
      </c>
      <c r="N66" s="192" t="s">
        <v>525</v>
      </c>
      <c r="O66" s="192" t="s">
        <v>525</v>
      </c>
      <c r="P66" s="192" t="s">
        <v>103</v>
      </c>
      <c r="Q66" s="192" t="s">
        <v>120</v>
      </c>
      <c r="R66" s="192" t="s">
        <v>116</v>
      </c>
      <c r="S66" s="192" t="s">
        <v>2169</v>
      </c>
      <c r="T66" s="192" t="s">
        <v>2170</v>
      </c>
      <c r="U66" s="194">
        <v>13458</v>
      </c>
      <c r="V66" s="192" t="s">
        <v>534</v>
      </c>
      <c r="W66" s="192" t="s">
        <v>534</v>
      </c>
      <c r="X66" s="192" t="s">
        <v>534</v>
      </c>
      <c r="Y66" s="195"/>
      <c r="Z66" s="195"/>
      <c r="AA66" s="196"/>
      <c r="AB66" s="197"/>
      <c r="AC66" s="195"/>
      <c r="AD66" s="195"/>
      <c r="AE66" s="196"/>
      <c r="AF66" s="197"/>
      <c r="AG66" s="195"/>
      <c r="AH66" s="195"/>
      <c r="AI66" s="196" t="s">
        <v>8</v>
      </c>
      <c r="AJ66" s="197"/>
      <c r="AK66" s="195"/>
      <c r="AL66" s="195"/>
      <c r="AM66" s="196"/>
      <c r="AN66" s="197"/>
      <c r="AO66" s="195"/>
      <c r="AP66" s="195"/>
      <c r="AQ66" s="196"/>
      <c r="AR66" s="197"/>
      <c r="AS66" s="195">
        <v>8</v>
      </c>
      <c r="AT66" s="195">
        <v>12</v>
      </c>
      <c r="AU66" s="196" t="s">
        <v>3146</v>
      </c>
      <c r="AV66" s="197">
        <f t="shared" si="0"/>
        <v>50</v>
      </c>
      <c r="AW66" s="197" t="str">
        <f t="shared" si="1"/>
        <v>Variación de 30% al 50%</v>
      </c>
      <c r="AX66" s="198">
        <v>1</v>
      </c>
      <c r="AY66" s="198">
        <v>123</v>
      </c>
      <c r="AZ66" s="195"/>
      <c r="BA66" s="195"/>
      <c r="BB66" s="196"/>
      <c r="BC66" s="197"/>
      <c r="BD66" s="195"/>
      <c r="BE66" s="195"/>
      <c r="BF66" s="196"/>
      <c r="BG66" s="197"/>
      <c r="BH66" s="195"/>
      <c r="BI66" s="195"/>
      <c r="BJ66" s="196"/>
      <c r="BK66" s="197"/>
      <c r="BL66" s="195">
        <v>8</v>
      </c>
      <c r="BM66" s="195">
        <v>8</v>
      </c>
      <c r="BN66" s="195">
        <v>12</v>
      </c>
      <c r="BO66" s="195">
        <v>12</v>
      </c>
      <c r="BP66" s="195">
        <v>0</v>
      </c>
      <c r="BQ66" s="196" t="s">
        <v>3146</v>
      </c>
      <c r="BR66" s="197">
        <f t="shared" si="2"/>
        <v>50</v>
      </c>
      <c r="BS66" s="197">
        <f t="shared" si="2"/>
        <v>50</v>
      </c>
      <c r="BT66" s="192" t="s">
        <v>3626</v>
      </c>
      <c r="BU66" s="192" t="str">
        <f t="shared" si="3"/>
        <v>Variación de 30% al 50%</v>
      </c>
      <c r="BV66" s="193" t="str">
        <f t="shared" si="4"/>
        <v>Un año</v>
      </c>
      <c r="BW66" s="192" t="s">
        <v>560</v>
      </c>
      <c r="BX66" s="199">
        <v>557743</v>
      </c>
      <c r="BY66" s="199">
        <v>0</v>
      </c>
      <c r="BZ66" s="199">
        <f t="shared" si="5"/>
        <v>557743</v>
      </c>
      <c r="CA66" s="199">
        <v>0</v>
      </c>
      <c r="CB66" s="200">
        <f t="shared" si="6"/>
        <v>557743</v>
      </c>
      <c r="CC66" s="192" t="s">
        <v>3950</v>
      </c>
      <c r="CD66" s="192" t="str">
        <f t="shared" si="7"/>
        <v>BIP &gt; SIGFE</v>
      </c>
      <c r="CE66" s="196" t="s">
        <v>678</v>
      </c>
      <c r="CF66" s="195">
        <v>493</v>
      </c>
      <c r="CG66" s="195">
        <v>381</v>
      </c>
      <c r="CH66" s="195">
        <f t="shared" si="8"/>
        <v>77.281947261663291</v>
      </c>
      <c r="CI66" s="196" t="s">
        <v>4234</v>
      </c>
      <c r="CJ66" s="196" t="s">
        <v>4235</v>
      </c>
      <c r="CK66" s="200" t="str">
        <f t="shared" si="31"/>
        <v>Real &lt; Recomendada</v>
      </c>
      <c r="CL66" s="192" t="s">
        <v>4726</v>
      </c>
      <c r="CM66" s="192" t="s">
        <v>914</v>
      </c>
      <c r="CN66" s="192" t="s">
        <v>8</v>
      </c>
      <c r="CO66" s="192" t="s">
        <v>8</v>
      </c>
      <c r="CP66" s="193" t="s">
        <v>207</v>
      </c>
      <c r="CQ66" s="192" t="s">
        <v>5232</v>
      </c>
      <c r="CR66" s="192" t="s">
        <v>8</v>
      </c>
      <c r="CS66" s="192" t="s">
        <v>8</v>
      </c>
      <c r="CT66" s="192" t="str">
        <f t="shared" si="32"/>
        <v>En Operación</v>
      </c>
      <c r="CU66" s="192" t="s">
        <v>5442</v>
      </c>
      <c r="CV66" s="192" t="s">
        <v>5631</v>
      </c>
      <c r="CW66" s="192" t="s">
        <v>5632</v>
      </c>
      <c r="CX66" s="192" t="s">
        <v>534</v>
      </c>
      <c r="CY66" s="192" t="s">
        <v>8</v>
      </c>
      <c r="CZ66" s="192" t="s">
        <v>5576</v>
      </c>
      <c r="DA66" s="192" t="s">
        <v>249</v>
      </c>
      <c r="DB66" s="193" t="s">
        <v>1196</v>
      </c>
      <c r="DC66" s="193" t="s">
        <v>1196</v>
      </c>
      <c r="DD66" s="200">
        <v>0</v>
      </c>
      <c r="DE66" s="193" t="s">
        <v>1066</v>
      </c>
      <c r="DF66" s="200">
        <v>16</v>
      </c>
      <c r="DG66" s="193" t="s">
        <v>440</v>
      </c>
      <c r="DH66" s="200">
        <v>0</v>
      </c>
      <c r="DI66" s="193" t="s">
        <v>1024</v>
      </c>
      <c r="DJ66" s="200">
        <v>497</v>
      </c>
      <c r="DK66" s="193" t="s">
        <v>1024</v>
      </c>
      <c r="DL66" s="200">
        <f>+DK66-DE66</f>
        <v>497</v>
      </c>
      <c r="DM66" s="193" t="s">
        <v>560</v>
      </c>
      <c r="DN66" s="200">
        <v>12</v>
      </c>
      <c r="DO66" s="193" t="s">
        <v>1054</v>
      </c>
      <c r="DP66" s="200">
        <v>64</v>
      </c>
      <c r="DQ66" s="200">
        <f t="shared" si="9"/>
        <v>589</v>
      </c>
      <c r="DR66" s="200">
        <f t="shared" si="10"/>
        <v>589</v>
      </c>
      <c r="DS66" s="193" t="s">
        <v>200</v>
      </c>
      <c r="DT66" s="192" t="s">
        <v>6243</v>
      </c>
      <c r="DU66" s="193">
        <v>1</v>
      </c>
      <c r="DV66" s="193" t="s">
        <v>8</v>
      </c>
      <c r="DW66" s="193" t="s">
        <v>8</v>
      </c>
      <c r="DX66" s="193" t="s">
        <v>8</v>
      </c>
      <c r="DY66" s="193" t="s">
        <v>8</v>
      </c>
      <c r="DZ66" s="193" t="s">
        <v>208</v>
      </c>
      <c r="EA66" s="193" t="s">
        <v>6273</v>
      </c>
      <c r="EB66" s="193" t="s">
        <v>207</v>
      </c>
      <c r="EC66" s="193" t="s">
        <v>6273</v>
      </c>
      <c r="ED66" s="193" t="s">
        <v>6331</v>
      </c>
      <c r="EE66" s="199">
        <v>0</v>
      </c>
      <c r="EF66" s="199">
        <v>0</v>
      </c>
      <c r="EG66" s="199">
        <v>0</v>
      </c>
      <c r="EH66" s="199">
        <v>0</v>
      </c>
      <c r="EI66" s="199">
        <v>0</v>
      </c>
      <c r="EJ66" s="199">
        <v>600273</v>
      </c>
      <c r="EK66" s="199">
        <v>0</v>
      </c>
      <c r="EL66" s="199">
        <v>0</v>
      </c>
      <c r="EM66" s="199">
        <v>0</v>
      </c>
      <c r="EN66" s="199">
        <v>0</v>
      </c>
      <c r="EO66" s="199">
        <f t="shared" si="11"/>
        <v>600273</v>
      </c>
      <c r="EP66" s="199">
        <v>0</v>
      </c>
      <c r="EQ66" s="199">
        <v>0</v>
      </c>
      <c r="ER66" s="199">
        <v>0</v>
      </c>
      <c r="ES66" s="199">
        <v>0</v>
      </c>
      <c r="ET66" s="199">
        <v>0</v>
      </c>
      <c r="EU66" s="199">
        <v>600273</v>
      </c>
      <c r="EV66" s="199">
        <v>0</v>
      </c>
      <c r="EW66" s="199">
        <v>0</v>
      </c>
      <c r="EX66" s="199">
        <v>0</v>
      </c>
      <c r="EY66" s="199">
        <v>0</v>
      </c>
      <c r="EZ66" s="199">
        <f t="shared" si="12"/>
        <v>600273</v>
      </c>
      <c r="FA66" s="192" t="s">
        <v>200</v>
      </c>
      <c r="FB66" s="199">
        <v>0</v>
      </c>
      <c r="FC66" s="199">
        <v>0</v>
      </c>
      <c r="FD66" s="199">
        <v>0</v>
      </c>
      <c r="FE66" s="199">
        <v>0</v>
      </c>
      <c r="FF66" s="199">
        <v>0</v>
      </c>
      <c r="FG66" s="199">
        <v>622563</v>
      </c>
      <c r="FH66" s="199">
        <v>0</v>
      </c>
      <c r="FI66" s="199">
        <v>0</v>
      </c>
      <c r="FJ66" s="199">
        <v>0</v>
      </c>
      <c r="FK66" s="199">
        <v>0</v>
      </c>
      <c r="FL66" s="199">
        <f t="shared" si="13"/>
        <v>622563</v>
      </c>
      <c r="FM66" s="192" t="s">
        <v>6736</v>
      </c>
      <c r="FN66" s="199">
        <v>0</v>
      </c>
      <c r="FO66" s="199">
        <v>0</v>
      </c>
      <c r="FP66" s="199">
        <v>0</v>
      </c>
      <c r="FQ66" s="199">
        <v>0</v>
      </c>
      <c r="FR66" s="199">
        <v>0</v>
      </c>
      <c r="FS66" s="199">
        <v>622563</v>
      </c>
      <c r="FT66" s="199">
        <v>0</v>
      </c>
      <c r="FU66" s="199">
        <v>0</v>
      </c>
      <c r="FV66" s="199">
        <v>0</v>
      </c>
      <c r="FW66" s="199">
        <v>0</v>
      </c>
      <c r="FX66" s="199">
        <f t="shared" si="14"/>
        <v>622563</v>
      </c>
      <c r="FY66" s="192" t="s">
        <v>6932</v>
      </c>
      <c r="FZ66" s="200">
        <f t="shared" si="15"/>
        <v>622563</v>
      </c>
      <c r="GA66" s="193" t="str">
        <f t="shared" si="33"/>
        <v>BIP &gt; SIGFE</v>
      </c>
      <c r="GB66" s="199">
        <v>0</v>
      </c>
      <c r="GC66" s="199">
        <v>0</v>
      </c>
      <c r="GD66" s="199">
        <v>0</v>
      </c>
      <c r="GE66" s="199">
        <v>0</v>
      </c>
      <c r="GF66" s="199">
        <v>0</v>
      </c>
      <c r="GG66" s="199">
        <v>0</v>
      </c>
      <c r="GH66" s="199">
        <v>0</v>
      </c>
      <c r="GI66" s="199">
        <v>0</v>
      </c>
      <c r="GJ66" s="199">
        <v>0</v>
      </c>
      <c r="GK66" s="199">
        <v>0</v>
      </c>
      <c r="GL66" s="199">
        <f t="shared" si="16"/>
        <v>0</v>
      </c>
      <c r="GM66" s="199">
        <v>0</v>
      </c>
      <c r="GN66" s="199">
        <v>0</v>
      </c>
      <c r="GO66" s="199">
        <v>0</v>
      </c>
      <c r="GP66" s="199">
        <v>0</v>
      </c>
      <c r="GQ66" s="199">
        <v>0</v>
      </c>
      <c r="GR66" s="199">
        <v>0</v>
      </c>
      <c r="GS66" s="199">
        <v>0</v>
      </c>
      <c r="GT66" s="199">
        <v>0</v>
      </c>
      <c r="GU66" s="199">
        <v>0</v>
      </c>
      <c r="GV66" s="199">
        <v>0</v>
      </c>
      <c r="GW66" s="199">
        <f t="shared" si="17"/>
        <v>0</v>
      </c>
      <c r="GX66" s="199" t="s">
        <v>7113</v>
      </c>
      <c r="GY66" s="199">
        <v>0</v>
      </c>
      <c r="GZ66" s="199">
        <v>0</v>
      </c>
      <c r="HA66" s="199">
        <v>0</v>
      </c>
      <c r="HB66" s="199">
        <v>0</v>
      </c>
      <c r="HC66" s="199">
        <v>0</v>
      </c>
      <c r="HD66" s="199">
        <v>706507</v>
      </c>
      <c r="HE66" s="199">
        <v>0</v>
      </c>
      <c r="HF66" s="199">
        <v>0</v>
      </c>
      <c r="HG66" s="199">
        <v>0</v>
      </c>
      <c r="HH66" s="199">
        <v>0</v>
      </c>
      <c r="HI66" s="199">
        <f t="shared" si="18"/>
        <v>706507</v>
      </c>
      <c r="HJ66" s="199">
        <v>706507</v>
      </c>
      <c r="HK66" s="199">
        <v>0</v>
      </c>
      <c r="HL66" s="199">
        <v>0</v>
      </c>
      <c r="HM66" s="199">
        <v>0</v>
      </c>
      <c r="HN66" s="199">
        <v>0</v>
      </c>
      <c r="HO66" s="199">
        <v>0</v>
      </c>
      <c r="HP66" s="199">
        <v>657222</v>
      </c>
      <c r="HQ66" s="199">
        <v>0</v>
      </c>
      <c r="HR66" s="199">
        <v>0</v>
      </c>
      <c r="HS66" s="199">
        <v>0</v>
      </c>
      <c r="HT66" s="199">
        <v>0</v>
      </c>
      <c r="HU66" s="199">
        <f t="shared" si="19"/>
        <v>657222</v>
      </c>
      <c r="HV66" s="199">
        <v>0</v>
      </c>
      <c r="HW66" s="199">
        <v>0</v>
      </c>
      <c r="HX66" s="199">
        <v>0</v>
      </c>
      <c r="HY66" s="199">
        <v>0</v>
      </c>
      <c r="HZ66" s="199">
        <v>0</v>
      </c>
      <c r="IA66" s="199">
        <v>644181</v>
      </c>
      <c r="IB66" s="199">
        <v>0</v>
      </c>
      <c r="IC66" s="199">
        <v>0</v>
      </c>
      <c r="ID66" s="199">
        <v>0</v>
      </c>
      <c r="IE66" s="199">
        <v>0</v>
      </c>
      <c r="IF66" s="199">
        <f t="shared" si="20"/>
        <v>644181</v>
      </c>
      <c r="IG66" s="197">
        <f t="shared" si="21"/>
        <v>-6.9758686042742717</v>
      </c>
      <c r="IH66" s="197">
        <f t="shared" si="22"/>
        <v>-8.8217101882925419</v>
      </c>
      <c r="II66" s="197">
        <f t="shared" si="23"/>
        <v>-8.8217101882925419</v>
      </c>
      <c r="IJ66" s="197">
        <f t="shared" si="24"/>
        <v>-1.9842610259547033</v>
      </c>
      <c r="IK66" s="202">
        <f>((IF66/HJ66)-1)*100</f>
        <v>-8.8217101882925419</v>
      </c>
      <c r="IL66" s="200">
        <f t="shared" si="25"/>
        <v>1690.7637795275591</v>
      </c>
      <c r="IM66" s="200">
        <f t="shared" si="26"/>
        <v>1690.7637795275591</v>
      </c>
      <c r="IN66" s="192" t="s">
        <v>7290</v>
      </c>
      <c r="IO66" s="192" t="str">
        <f t="shared" si="27"/>
        <v>Variación de 0 a +-10%</v>
      </c>
      <c r="IP66" s="192" t="str">
        <f t="shared" si="27"/>
        <v>Variación de 0 a +-10%</v>
      </c>
      <c r="IQ66" s="193" t="str">
        <f t="shared" si="28"/>
        <v>Mediano</v>
      </c>
      <c r="IR66" s="193" t="str">
        <f t="shared" si="29"/>
        <v>Mediano</v>
      </c>
      <c r="IS66" s="192" t="s">
        <v>1266</v>
      </c>
      <c r="IT66" s="192" t="s">
        <v>1267</v>
      </c>
      <c r="IU66" s="192" t="s">
        <v>534</v>
      </c>
      <c r="IV66" s="192" t="s">
        <v>8</v>
      </c>
      <c r="IW66" s="192" t="s">
        <v>5576</v>
      </c>
      <c r="IX66" s="192" t="s">
        <v>249</v>
      </c>
      <c r="IY66" s="193" t="s">
        <v>207</v>
      </c>
      <c r="IZ66" s="199">
        <v>706507</v>
      </c>
      <c r="JA66" s="199">
        <v>22444</v>
      </c>
      <c r="JB66" s="203">
        <f t="shared" si="52"/>
        <v>3.1767555027763352</v>
      </c>
      <c r="JC66" s="192" t="s">
        <v>7547</v>
      </c>
      <c r="JD66" s="192" t="str">
        <f t="shared" si="37"/>
        <v>Con Modificaciones &lt; 10%</v>
      </c>
      <c r="JE66" s="193" t="s">
        <v>207</v>
      </c>
      <c r="JF66" s="200">
        <v>1</v>
      </c>
      <c r="JG66" s="200">
        <v>706503</v>
      </c>
      <c r="JH66" s="200">
        <v>706507</v>
      </c>
      <c r="JI66" s="197">
        <f t="shared" ref="JI66:JI68" si="60">((JH66/JG66)-1)*100</f>
        <v>5.6616886270344224E-4</v>
      </c>
      <c r="JJ66" s="192" t="s">
        <v>7710</v>
      </c>
      <c r="JK66" s="192" t="str">
        <f t="shared" si="30"/>
        <v>Con Reevaluación</v>
      </c>
      <c r="JL66" s="196" t="s">
        <v>1287</v>
      </c>
      <c r="JM66" s="204">
        <v>47421</v>
      </c>
      <c r="JN66" s="204">
        <v>45056</v>
      </c>
      <c r="JO66" s="197">
        <f t="shared" si="35"/>
        <v>-4.9872419392252398</v>
      </c>
      <c r="JP66" s="205" t="str">
        <f t="shared" si="36"/>
        <v>Real &lt; Recomendado</v>
      </c>
      <c r="JQ66" s="193" t="s">
        <v>8</v>
      </c>
      <c r="JR66" s="202"/>
      <c r="JS66" s="202"/>
      <c r="JT66" s="202"/>
      <c r="JU66" s="192" t="s">
        <v>8001</v>
      </c>
      <c r="JV66" s="206"/>
      <c r="JW66" s="192" t="s">
        <v>8002</v>
      </c>
      <c r="JX66" s="192" t="s">
        <v>216</v>
      </c>
      <c r="JY66" s="192" t="s">
        <v>948</v>
      </c>
      <c r="JZ66" s="192" t="s">
        <v>5576</v>
      </c>
      <c r="KA66" s="192" t="s">
        <v>249</v>
      </c>
    </row>
    <row r="67" spans="1:287" ht="15" customHeight="1" x14ac:dyDescent="0.25">
      <c r="A67" s="192" t="s">
        <v>1505</v>
      </c>
      <c r="B67" s="192" t="s">
        <v>1506</v>
      </c>
      <c r="C67" s="193">
        <v>4</v>
      </c>
      <c r="D67" s="192" t="s">
        <v>449</v>
      </c>
      <c r="E67" s="192" t="s">
        <v>132</v>
      </c>
      <c r="F67" s="192" t="s">
        <v>133</v>
      </c>
      <c r="G67" s="192" t="s">
        <v>475</v>
      </c>
      <c r="H67" s="192" t="s">
        <v>100</v>
      </c>
      <c r="I67" s="192" t="s">
        <v>101</v>
      </c>
      <c r="J67" s="192" t="s">
        <v>1953</v>
      </c>
      <c r="K67" s="192" t="s">
        <v>468</v>
      </c>
      <c r="L67" s="192" t="s">
        <v>102</v>
      </c>
      <c r="M67" s="192" t="s">
        <v>2010</v>
      </c>
      <c r="N67" s="192" t="s">
        <v>525</v>
      </c>
      <c r="O67" s="192" t="s">
        <v>525</v>
      </c>
      <c r="P67" s="192" t="s">
        <v>103</v>
      </c>
      <c r="Q67" s="192" t="s">
        <v>120</v>
      </c>
      <c r="R67" s="192" t="s">
        <v>116</v>
      </c>
      <c r="S67" s="192" t="s">
        <v>2171</v>
      </c>
      <c r="T67" s="192" t="s">
        <v>2172</v>
      </c>
      <c r="U67" s="194">
        <v>318</v>
      </c>
      <c r="V67" s="192" t="s">
        <v>534</v>
      </c>
      <c r="W67" s="192" t="s">
        <v>534</v>
      </c>
      <c r="X67" s="192" t="s">
        <v>534</v>
      </c>
      <c r="Y67" s="195">
        <v>10</v>
      </c>
      <c r="Z67" s="195">
        <v>11</v>
      </c>
      <c r="AA67" s="196" t="s">
        <v>2632</v>
      </c>
      <c r="AB67" s="197">
        <f>((Z67/Y67)-1)*100</f>
        <v>10.000000000000009</v>
      </c>
      <c r="AC67" s="195">
        <v>3</v>
      </c>
      <c r="AD67" s="195">
        <v>10</v>
      </c>
      <c r="AE67" s="196" t="s">
        <v>2633</v>
      </c>
      <c r="AF67" s="197">
        <f>((AD67/AC67)-1)*100</f>
        <v>233.33333333333334</v>
      </c>
      <c r="AG67" s="195">
        <v>1</v>
      </c>
      <c r="AH67" s="195">
        <v>4</v>
      </c>
      <c r="AI67" s="196" t="s">
        <v>2880</v>
      </c>
      <c r="AJ67" s="197">
        <f>((AH67/AG67)-1)*100</f>
        <v>300</v>
      </c>
      <c r="AK67" s="195"/>
      <c r="AL67" s="195"/>
      <c r="AM67" s="196"/>
      <c r="AN67" s="197"/>
      <c r="AO67" s="195">
        <v>2</v>
      </c>
      <c r="AP67" s="195">
        <v>6</v>
      </c>
      <c r="AQ67" s="196" t="s">
        <v>2968</v>
      </c>
      <c r="AR67" s="197">
        <f>((AP67/AO67)-1)*100</f>
        <v>200</v>
      </c>
      <c r="AS67" s="195">
        <v>9</v>
      </c>
      <c r="AT67" s="195">
        <v>14</v>
      </c>
      <c r="AU67" s="196" t="s">
        <v>3147</v>
      </c>
      <c r="AV67" s="197">
        <f t="shared" si="0"/>
        <v>55.555555555555557</v>
      </c>
      <c r="AW67" s="197" t="str">
        <f t="shared" si="1"/>
        <v>Variación del 50% al 100%</v>
      </c>
      <c r="AX67" s="198">
        <v>3</v>
      </c>
      <c r="AY67" s="198">
        <v>151</v>
      </c>
      <c r="AZ67" s="195"/>
      <c r="BA67" s="195"/>
      <c r="BB67" s="196"/>
      <c r="BC67" s="197"/>
      <c r="BD67" s="195"/>
      <c r="BE67" s="195"/>
      <c r="BF67" s="196"/>
      <c r="BG67" s="197"/>
      <c r="BH67" s="195"/>
      <c r="BI67" s="195"/>
      <c r="BJ67" s="196"/>
      <c r="BK67" s="197"/>
      <c r="BL67" s="195">
        <v>11</v>
      </c>
      <c r="BM67" s="195">
        <v>11</v>
      </c>
      <c r="BN67" s="195">
        <v>32</v>
      </c>
      <c r="BO67" s="195">
        <v>39</v>
      </c>
      <c r="BP67" s="195">
        <v>7</v>
      </c>
      <c r="BQ67" s="196" t="s">
        <v>3415</v>
      </c>
      <c r="BR67" s="197">
        <f t="shared" si="2"/>
        <v>190.90909090909091</v>
      </c>
      <c r="BS67" s="197">
        <f t="shared" si="2"/>
        <v>254.54545454545453</v>
      </c>
      <c r="BT67" s="192" t="s">
        <v>3627</v>
      </c>
      <c r="BU67" s="192" t="str">
        <f t="shared" si="3"/>
        <v>Variación &gt; al 100%</v>
      </c>
      <c r="BV67" s="193" t="str">
        <f t="shared" si="4"/>
        <v>Mayor a 3 años</v>
      </c>
      <c r="BW67" s="192" t="s">
        <v>570</v>
      </c>
      <c r="BX67" s="199">
        <v>449459</v>
      </c>
      <c r="BY67" s="199">
        <v>864</v>
      </c>
      <c r="BZ67" s="199">
        <f t="shared" si="5"/>
        <v>450323</v>
      </c>
      <c r="CA67" s="199">
        <v>449405</v>
      </c>
      <c r="CB67" s="200">
        <f t="shared" si="6"/>
        <v>918</v>
      </c>
      <c r="CC67" s="192" t="s">
        <v>3951</v>
      </c>
      <c r="CD67" s="192" t="str">
        <f t="shared" si="7"/>
        <v>BIP &gt; SIGFE</v>
      </c>
      <c r="CE67" s="196" t="s">
        <v>678</v>
      </c>
      <c r="CF67" s="195">
        <v>343</v>
      </c>
      <c r="CG67" s="195">
        <v>343</v>
      </c>
      <c r="CH67" s="195">
        <f t="shared" si="8"/>
        <v>100</v>
      </c>
      <c r="CI67" s="196" t="s">
        <v>196</v>
      </c>
      <c r="CJ67" s="196" t="s">
        <v>4236</v>
      </c>
      <c r="CK67" s="200" t="str">
        <f t="shared" si="31"/>
        <v>Real = Recomendada</v>
      </c>
      <c r="CL67" s="192" t="s">
        <v>4727</v>
      </c>
      <c r="CM67" s="192" t="s">
        <v>4728</v>
      </c>
      <c r="CN67" s="192" t="s">
        <v>4729</v>
      </c>
      <c r="CO67" s="192" t="s">
        <v>4730</v>
      </c>
      <c r="CP67" s="193" t="s">
        <v>207</v>
      </c>
      <c r="CQ67" s="192" t="s">
        <v>4728</v>
      </c>
      <c r="CR67" s="192" t="s">
        <v>5233</v>
      </c>
      <c r="CS67" s="192" t="s">
        <v>8</v>
      </c>
      <c r="CT67" s="192" t="str">
        <f t="shared" si="32"/>
        <v>En Operación</v>
      </c>
      <c r="CU67" s="192" t="s">
        <v>5443</v>
      </c>
      <c r="CV67" s="192" t="s">
        <v>5633</v>
      </c>
      <c r="CW67" s="192" t="s">
        <v>5634</v>
      </c>
      <c r="CX67" s="192" t="s">
        <v>534</v>
      </c>
      <c r="CY67" s="192" t="s">
        <v>8</v>
      </c>
      <c r="CZ67" s="192" t="s">
        <v>248</v>
      </c>
      <c r="DA67" s="192" t="s">
        <v>249</v>
      </c>
      <c r="DB67" s="193" t="s">
        <v>5804</v>
      </c>
      <c r="DC67" s="193" t="s">
        <v>1164</v>
      </c>
      <c r="DD67" s="200">
        <v>601</v>
      </c>
      <c r="DE67" s="193" t="s">
        <v>1225</v>
      </c>
      <c r="DF67" s="200">
        <v>6</v>
      </c>
      <c r="DG67" s="193" t="s">
        <v>796</v>
      </c>
      <c r="DH67" s="200">
        <v>104</v>
      </c>
      <c r="DI67" s="193" t="s">
        <v>5964</v>
      </c>
      <c r="DJ67" s="200">
        <v>283</v>
      </c>
      <c r="DK67" s="193" t="s">
        <v>5964</v>
      </c>
      <c r="DL67" s="200">
        <f>+DK67-DG67</f>
        <v>283</v>
      </c>
      <c r="DM67" s="193" t="s">
        <v>570</v>
      </c>
      <c r="DN67" s="200">
        <v>10</v>
      </c>
      <c r="DO67" s="193" t="s">
        <v>5998</v>
      </c>
      <c r="DP67" s="200">
        <v>161</v>
      </c>
      <c r="DQ67" s="200">
        <f t="shared" si="9"/>
        <v>1165</v>
      </c>
      <c r="DR67" s="200">
        <f t="shared" si="10"/>
        <v>564</v>
      </c>
      <c r="DS67" s="193" t="s">
        <v>6079</v>
      </c>
      <c r="DT67" s="192" t="s">
        <v>6243</v>
      </c>
      <c r="DU67" s="193">
        <v>1</v>
      </c>
      <c r="DV67" s="193" t="s">
        <v>8</v>
      </c>
      <c r="DW67" s="193" t="s">
        <v>8</v>
      </c>
      <c r="DX67" s="193" t="s">
        <v>8</v>
      </c>
      <c r="DY67" s="193" t="s">
        <v>8</v>
      </c>
      <c r="DZ67" s="193" t="s">
        <v>208</v>
      </c>
      <c r="EA67" s="193" t="s">
        <v>6273</v>
      </c>
      <c r="EB67" s="193" t="s">
        <v>207</v>
      </c>
      <c r="EC67" s="193" t="s">
        <v>6273</v>
      </c>
      <c r="ED67" s="193" t="s">
        <v>6332</v>
      </c>
      <c r="EE67" s="199">
        <v>15002</v>
      </c>
      <c r="EF67" s="199">
        <v>17048</v>
      </c>
      <c r="EG67" s="199">
        <v>6174</v>
      </c>
      <c r="EH67" s="199">
        <v>0</v>
      </c>
      <c r="EI67" s="199">
        <v>790</v>
      </c>
      <c r="EJ67" s="199">
        <v>382958</v>
      </c>
      <c r="EK67" s="199">
        <v>0</v>
      </c>
      <c r="EL67" s="199">
        <v>0</v>
      </c>
      <c r="EM67" s="199">
        <v>0</v>
      </c>
      <c r="EN67" s="199">
        <v>0</v>
      </c>
      <c r="EO67" s="199">
        <f t="shared" si="11"/>
        <v>421972</v>
      </c>
      <c r="EP67" s="199">
        <v>15687</v>
      </c>
      <c r="EQ67" s="199">
        <v>15895</v>
      </c>
      <c r="ER67" s="199">
        <v>8489</v>
      </c>
      <c r="ES67" s="199">
        <v>0</v>
      </c>
      <c r="ET67" s="199">
        <v>826</v>
      </c>
      <c r="EU67" s="199">
        <v>400352</v>
      </c>
      <c r="EV67" s="199">
        <v>0</v>
      </c>
      <c r="EW67" s="199">
        <v>0</v>
      </c>
      <c r="EX67" s="199">
        <v>0</v>
      </c>
      <c r="EY67" s="199">
        <v>0</v>
      </c>
      <c r="EZ67" s="199">
        <f t="shared" si="12"/>
        <v>441249</v>
      </c>
      <c r="FA67" s="192" t="s">
        <v>6566</v>
      </c>
      <c r="FB67" s="199">
        <v>17050</v>
      </c>
      <c r="FC67" s="199">
        <v>13176</v>
      </c>
      <c r="FD67" s="199">
        <v>9725</v>
      </c>
      <c r="FE67" s="199">
        <v>0</v>
      </c>
      <c r="FF67" s="199">
        <v>864</v>
      </c>
      <c r="FG67" s="199">
        <v>414365</v>
      </c>
      <c r="FH67" s="199">
        <v>0</v>
      </c>
      <c r="FI67" s="199">
        <v>0</v>
      </c>
      <c r="FJ67" s="199">
        <v>0</v>
      </c>
      <c r="FK67" s="199">
        <v>0</v>
      </c>
      <c r="FL67" s="199">
        <f t="shared" si="13"/>
        <v>455180</v>
      </c>
      <c r="FM67" s="192" t="s">
        <v>6737</v>
      </c>
      <c r="FN67" s="199">
        <v>17050</v>
      </c>
      <c r="FO67" s="199">
        <v>13176</v>
      </c>
      <c r="FP67" s="199">
        <v>9726</v>
      </c>
      <c r="FQ67" s="199">
        <v>0</v>
      </c>
      <c r="FR67" s="199">
        <v>864</v>
      </c>
      <c r="FS67" s="199">
        <v>410744</v>
      </c>
      <c r="FT67" s="199">
        <v>0</v>
      </c>
      <c r="FU67" s="199">
        <v>0</v>
      </c>
      <c r="FV67" s="199">
        <v>0</v>
      </c>
      <c r="FW67" s="199">
        <v>0</v>
      </c>
      <c r="FX67" s="199">
        <f t="shared" si="14"/>
        <v>451560</v>
      </c>
      <c r="FY67" s="192" t="s">
        <v>6933</v>
      </c>
      <c r="FZ67" s="200">
        <f t="shared" si="15"/>
        <v>2155</v>
      </c>
      <c r="GA67" s="193" t="str">
        <f t="shared" si="33"/>
        <v>BIP &gt; SIGFE</v>
      </c>
      <c r="GB67" s="199">
        <v>17050</v>
      </c>
      <c r="GC67" s="199">
        <v>11885</v>
      </c>
      <c r="GD67" s="199">
        <v>9726</v>
      </c>
      <c r="GE67" s="199">
        <v>0</v>
      </c>
      <c r="GF67" s="199">
        <v>0</v>
      </c>
      <c r="GG67" s="199">
        <v>410744</v>
      </c>
      <c r="GH67" s="199">
        <v>0</v>
      </c>
      <c r="GI67" s="199">
        <v>0</v>
      </c>
      <c r="GJ67" s="199">
        <v>0</v>
      </c>
      <c r="GK67" s="199">
        <v>0</v>
      </c>
      <c r="GL67" s="199">
        <f t="shared" si="16"/>
        <v>449405</v>
      </c>
      <c r="GM67" s="199">
        <v>17780</v>
      </c>
      <c r="GN67" s="199">
        <v>12076</v>
      </c>
      <c r="GO67" s="199">
        <v>9825</v>
      </c>
      <c r="GP67" s="199">
        <v>0</v>
      </c>
      <c r="GQ67" s="199">
        <v>0</v>
      </c>
      <c r="GR67" s="199">
        <v>425944</v>
      </c>
      <c r="GS67" s="199">
        <v>0</v>
      </c>
      <c r="GT67" s="199">
        <v>0</v>
      </c>
      <c r="GU67" s="199">
        <v>0</v>
      </c>
      <c r="GV67" s="199">
        <v>0</v>
      </c>
      <c r="GW67" s="199">
        <f t="shared" si="17"/>
        <v>465625</v>
      </c>
      <c r="GX67" s="199" t="s">
        <v>7114</v>
      </c>
      <c r="GY67" s="199">
        <v>18463</v>
      </c>
      <c r="GZ67" s="199">
        <v>18708</v>
      </c>
      <c r="HA67" s="199">
        <v>9991</v>
      </c>
      <c r="HB67" s="199">
        <v>0</v>
      </c>
      <c r="HC67" s="199">
        <v>972</v>
      </c>
      <c r="HD67" s="199">
        <v>471204</v>
      </c>
      <c r="HE67" s="199">
        <v>0</v>
      </c>
      <c r="HF67" s="199">
        <v>0</v>
      </c>
      <c r="HG67" s="199">
        <v>0</v>
      </c>
      <c r="HH67" s="199">
        <v>0</v>
      </c>
      <c r="HI67" s="199">
        <f t="shared" si="18"/>
        <v>519338</v>
      </c>
      <c r="HJ67" s="199">
        <v>519332</v>
      </c>
      <c r="HK67" s="199">
        <v>18018</v>
      </c>
      <c r="HL67" s="199">
        <v>13335</v>
      </c>
      <c r="HM67" s="199">
        <v>9825</v>
      </c>
      <c r="HN67" s="199">
        <v>0</v>
      </c>
      <c r="HO67" s="199">
        <v>931</v>
      </c>
      <c r="HP67" s="199">
        <v>437892</v>
      </c>
      <c r="HQ67" s="199">
        <v>0</v>
      </c>
      <c r="HR67" s="199">
        <v>0</v>
      </c>
      <c r="HS67" s="199">
        <v>0</v>
      </c>
      <c r="HT67" s="199">
        <v>0</v>
      </c>
      <c r="HU67" s="199">
        <f t="shared" si="19"/>
        <v>480001</v>
      </c>
      <c r="HV67" s="199">
        <v>17778</v>
      </c>
      <c r="HW67" s="199">
        <v>13335</v>
      </c>
      <c r="HX67" s="199">
        <v>9825</v>
      </c>
      <c r="HY67" s="199">
        <v>0</v>
      </c>
      <c r="HZ67" s="199">
        <v>931</v>
      </c>
      <c r="IA67" s="199">
        <v>425943</v>
      </c>
      <c r="IB67" s="199">
        <v>0</v>
      </c>
      <c r="IC67" s="199">
        <v>0</v>
      </c>
      <c r="ID67" s="199">
        <v>0</v>
      </c>
      <c r="IE67" s="199">
        <v>0</v>
      </c>
      <c r="IF67" s="199">
        <f t="shared" si="20"/>
        <v>467812</v>
      </c>
      <c r="IG67" s="197">
        <f t="shared" si="21"/>
        <v>-7.5744505505085264</v>
      </c>
      <c r="IH67" s="197">
        <f t="shared" si="22"/>
        <v>-9.9214769572032129</v>
      </c>
      <c r="II67" s="197">
        <f t="shared" si="23"/>
        <v>-9.6053938421575396</v>
      </c>
      <c r="IJ67" s="197">
        <f t="shared" si="24"/>
        <v>-2.5393697096464329</v>
      </c>
      <c r="IK67" s="202">
        <f>((IF67/HJ67)-1)*100</f>
        <v>-9.9204362527246523</v>
      </c>
      <c r="IL67" s="200">
        <f t="shared" si="25"/>
        <v>1363.8833819241981</v>
      </c>
      <c r="IM67" s="200">
        <f t="shared" si="26"/>
        <v>1241.8163265306123</v>
      </c>
      <c r="IN67" s="192" t="s">
        <v>7291</v>
      </c>
      <c r="IO67" s="192" t="str">
        <f t="shared" si="27"/>
        <v>Variación de 0 a +-10%</v>
      </c>
      <c r="IP67" s="192" t="str">
        <f t="shared" si="27"/>
        <v>Variación de 0 a +-10%</v>
      </c>
      <c r="IQ67" s="193" t="str">
        <f t="shared" si="28"/>
        <v>Mediano</v>
      </c>
      <c r="IR67" s="193" t="str">
        <f t="shared" si="29"/>
        <v>Mediano</v>
      </c>
      <c r="IS67" s="192" t="s">
        <v>7490</v>
      </c>
      <c r="IT67" s="192" t="s">
        <v>2010</v>
      </c>
      <c r="IU67" s="192" t="s">
        <v>534</v>
      </c>
      <c r="IV67" s="192" t="s">
        <v>8</v>
      </c>
      <c r="IW67" s="192" t="s">
        <v>248</v>
      </c>
      <c r="IX67" s="192" t="s">
        <v>249</v>
      </c>
      <c r="IY67" s="193" t="s">
        <v>208</v>
      </c>
      <c r="IZ67" s="199"/>
      <c r="JA67" s="199"/>
      <c r="JB67" s="203"/>
      <c r="JC67" s="192" t="s">
        <v>534</v>
      </c>
      <c r="JD67" s="192" t="str">
        <f t="shared" si="37"/>
        <v>Sin Modificaciones</v>
      </c>
      <c r="JE67" s="193" t="s">
        <v>207</v>
      </c>
      <c r="JF67" s="200">
        <v>1</v>
      </c>
      <c r="JG67" s="200">
        <v>519203</v>
      </c>
      <c r="JH67" s="200">
        <v>519332</v>
      </c>
      <c r="JI67" s="197">
        <f t="shared" si="60"/>
        <v>2.4845773233206359E-2</v>
      </c>
      <c r="JJ67" s="192" t="s">
        <v>7711</v>
      </c>
      <c r="JK67" s="192" t="str">
        <f t="shared" si="30"/>
        <v>Con Reevaluación</v>
      </c>
      <c r="JL67" s="196" t="s">
        <v>1292</v>
      </c>
      <c r="JM67" s="204">
        <v>173</v>
      </c>
      <c r="JN67" s="204">
        <v>173</v>
      </c>
      <c r="JO67" s="197">
        <f t="shared" si="35"/>
        <v>0</v>
      </c>
      <c r="JP67" s="205" t="str">
        <f t="shared" si="36"/>
        <v>Real = Recomendado</v>
      </c>
      <c r="JQ67" s="193" t="s">
        <v>8</v>
      </c>
      <c r="JR67" s="202"/>
      <c r="JS67" s="202"/>
      <c r="JT67" s="202"/>
      <c r="JU67" s="192" t="s">
        <v>8003</v>
      </c>
      <c r="JV67" s="206"/>
      <c r="JW67" s="192" t="s">
        <v>8004</v>
      </c>
      <c r="JX67" s="192" t="s">
        <v>1301</v>
      </c>
      <c r="JY67" s="192" t="s">
        <v>929</v>
      </c>
      <c r="JZ67" s="192" t="s">
        <v>248</v>
      </c>
      <c r="KA67" s="192" t="s">
        <v>249</v>
      </c>
    </row>
    <row r="68" spans="1:287" ht="15" customHeight="1" x14ac:dyDescent="0.25">
      <c r="A68" s="192" t="s">
        <v>1507</v>
      </c>
      <c r="B68" s="192" t="s">
        <v>1508</v>
      </c>
      <c r="C68" s="193">
        <v>4</v>
      </c>
      <c r="D68" s="192" t="s">
        <v>449</v>
      </c>
      <c r="E68" s="192" t="s">
        <v>132</v>
      </c>
      <c r="F68" s="192" t="s">
        <v>133</v>
      </c>
      <c r="G68" s="192" t="s">
        <v>475</v>
      </c>
      <c r="H68" s="192" t="s">
        <v>486</v>
      </c>
      <c r="I68" s="192" t="s">
        <v>487</v>
      </c>
      <c r="J68" s="192" t="s">
        <v>487</v>
      </c>
      <c r="K68" s="192" t="s">
        <v>466</v>
      </c>
      <c r="L68" s="192" t="s">
        <v>114</v>
      </c>
      <c r="M68" s="192" t="s">
        <v>1254</v>
      </c>
      <c r="N68" s="192" t="s">
        <v>523</v>
      </c>
      <c r="O68" s="192" t="s">
        <v>524</v>
      </c>
      <c r="P68" s="192" t="s">
        <v>103</v>
      </c>
      <c r="Q68" s="192" t="s">
        <v>120</v>
      </c>
      <c r="R68" s="192" t="s">
        <v>105</v>
      </c>
      <c r="S68" s="192" t="s">
        <v>8</v>
      </c>
      <c r="T68" s="192" t="s">
        <v>2173</v>
      </c>
      <c r="U68" s="194">
        <v>45</v>
      </c>
      <c r="V68" s="192" t="s">
        <v>2174</v>
      </c>
      <c r="W68" s="192" t="s">
        <v>2175</v>
      </c>
      <c r="X68" s="192" t="s">
        <v>534</v>
      </c>
      <c r="Y68" s="195">
        <v>10</v>
      </c>
      <c r="Z68" s="195">
        <v>4</v>
      </c>
      <c r="AA68" s="196" t="s">
        <v>2634</v>
      </c>
      <c r="AB68" s="197">
        <f>((Z68/Y68)-1)*100</f>
        <v>-60</v>
      </c>
      <c r="AC68" s="195"/>
      <c r="AD68" s="195"/>
      <c r="AE68" s="196"/>
      <c r="AF68" s="197"/>
      <c r="AG68" s="195"/>
      <c r="AH68" s="195"/>
      <c r="AI68" s="196" t="s">
        <v>8</v>
      </c>
      <c r="AJ68" s="197"/>
      <c r="AK68" s="195"/>
      <c r="AL68" s="195"/>
      <c r="AM68" s="196"/>
      <c r="AN68" s="197"/>
      <c r="AO68" s="195">
        <v>2</v>
      </c>
      <c r="AP68" s="195">
        <v>1</v>
      </c>
      <c r="AQ68" s="196" t="s">
        <v>2969</v>
      </c>
      <c r="AR68" s="197">
        <f>((AP68/AO68)-1)*100</f>
        <v>-50</v>
      </c>
      <c r="AS68" s="195">
        <v>13</v>
      </c>
      <c r="AT68" s="195">
        <v>72</v>
      </c>
      <c r="AU68" s="196" t="s">
        <v>3148</v>
      </c>
      <c r="AV68" s="197">
        <f t="shared" si="0"/>
        <v>453.84615384615381</v>
      </c>
      <c r="AW68" s="197" t="str">
        <f t="shared" si="1"/>
        <v>Variación &gt; al 100%</v>
      </c>
      <c r="AX68" s="198" t="s">
        <v>3102</v>
      </c>
      <c r="AY68" s="198" t="s">
        <v>3102</v>
      </c>
      <c r="AZ68" s="195"/>
      <c r="BA68" s="195"/>
      <c r="BB68" s="196"/>
      <c r="BC68" s="197"/>
      <c r="BD68" s="195"/>
      <c r="BE68" s="195"/>
      <c r="BF68" s="196"/>
      <c r="BG68" s="197"/>
      <c r="BH68" s="195"/>
      <c r="BI68" s="195"/>
      <c r="BJ68" s="196"/>
      <c r="BK68" s="197"/>
      <c r="BL68" s="195">
        <v>14</v>
      </c>
      <c r="BM68" s="195">
        <v>14</v>
      </c>
      <c r="BN68" s="195">
        <v>72</v>
      </c>
      <c r="BO68" s="195">
        <v>83</v>
      </c>
      <c r="BP68" s="195">
        <v>11</v>
      </c>
      <c r="BQ68" s="196" t="s">
        <v>3416</v>
      </c>
      <c r="BR68" s="197">
        <f t="shared" si="2"/>
        <v>414.28571428571433</v>
      </c>
      <c r="BS68" s="197">
        <f t="shared" si="2"/>
        <v>492.85714285714289</v>
      </c>
      <c r="BT68" s="192" t="s">
        <v>3628</v>
      </c>
      <c r="BU68" s="192" t="str">
        <f t="shared" si="3"/>
        <v>Variación &gt; al 100%</v>
      </c>
      <c r="BV68" s="193" t="str">
        <f t="shared" si="4"/>
        <v>Mayor a 3 años</v>
      </c>
      <c r="BW68" s="192" t="s">
        <v>1014</v>
      </c>
      <c r="BX68" s="199">
        <v>786765</v>
      </c>
      <c r="BY68" s="199">
        <v>6180</v>
      </c>
      <c r="BZ68" s="199">
        <f t="shared" si="5"/>
        <v>792945</v>
      </c>
      <c r="CA68" s="199">
        <v>774439</v>
      </c>
      <c r="CB68" s="200">
        <f t="shared" si="6"/>
        <v>18506</v>
      </c>
      <c r="CC68" s="192" t="s">
        <v>3952</v>
      </c>
      <c r="CD68" s="192" t="str">
        <f t="shared" si="7"/>
        <v>BIP &gt; SIGFE</v>
      </c>
      <c r="CE68" s="196" t="s">
        <v>678</v>
      </c>
      <c r="CF68" s="195">
        <v>2397</v>
      </c>
      <c r="CG68" s="195">
        <v>2300</v>
      </c>
      <c r="CH68" s="195">
        <f t="shared" si="8"/>
        <v>95.953274926992066</v>
      </c>
      <c r="CI68" s="196" t="s">
        <v>4237</v>
      </c>
      <c r="CJ68" s="196" t="s">
        <v>4238</v>
      </c>
      <c r="CK68" s="200" t="str">
        <f t="shared" si="31"/>
        <v>Real &lt; Recomendada</v>
      </c>
      <c r="CL68" s="192" t="s">
        <v>4731</v>
      </c>
      <c r="CM68" s="192" t="s">
        <v>4732</v>
      </c>
      <c r="CN68" s="192" t="s">
        <v>4733</v>
      </c>
      <c r="CO68" s="192" t="s">
        <v>4734</v>
      </c>
      <c r="CP68" s="193" t="s">
        <v>207</v>
      </c>
      <c r="CQ68" s="192" t="s">
        <v>4732</v>
      </c>
      <c r="CR68" s="192" t="s">
        <v>5234</v>
      </c>
      <c r="CS68" s="192" t="s">
        <v>8</v>
      </c>
      <c r="CT68" s="192" t="str">
        <f t="shared" si="32"/>
        <v>En Operación</v>
      </c>
      <c r="CU68" s="192" t="s">
        <v>5444</v>
      </c>
      <c r="CV68" s="192" t="s">
        <v>5635</v>
      </c>
      <c r="CW68" s="192" t="s">
        <v>5636</v>
      </c>
      <c r="CX68" s="192" t="s">
        <v>534</v>
      </c>
      <c r="CY68" s="192" t="s">
        <v>8</v>
      </c>
      <c r="CZ68" s="192" t="s">
        <v>248</v>
      </c>
      <c r="DA68" s="192" t="s">
        <v>249</v>
      </c>
      <c r="DB68" s="193" t="s">
        <v>5805</v>
      </c>
      <c r="DC68" s="193" t="s">
        <v>5805</v>
      </c>
      <c r="DD68" s="200">
        <v>0</v>
      </c>
      <c r="DE68" s="193" t="s">
        <v>5895</v>
      </c>
      <c r="DF68" s="200">
        <v>148</v>
      </c>
      <c r="DG68" s="193" t="s">
        <v>5895</v>
      </c>
      <c r="DH68" s="200">
        <v>0</v>
      </c>
      <c r="DI68" s="193" t="s">
        <v>1007</v>
      </c>
      <c r="DJ68" s="200">
        <v>407</v>
      </c>
      <c r="DK68" s="193" t="s">
        <v>1007</v>
      </c>
      <c r="DL68" s="200">
        <f>+DK68-DG68</f>
        <v>407</v>
      </c>
      <c r="DM68" s="193" t="s">
        <v>1014</v>
      </c>
      <c r="DN68" s="200">
        <v>43</v>
      </c>
      <c r="DO68" s="207">
        <v>41030</v>
      </c>
      <c r="DP68" s="200">
        <v>11</v>
      </c>
      <c r="DQ68" s="200">
        <f t="shared" si="9"/>
        <v>609</v>
      </c>
      <c r="DR68" s="200">
        <f t="shared" si="10"/>
        <v>609</v>
      </c>
      <c r="DS68" s="193" t="s">
        <v>6080</v>
      </c>
      <c r="DT68" s="192" t="s">
        <v>6243</v>
      </c>
      <c r="DU68" s="193">
        <v>3</v>
      </c>
      <c r="DV68" s="193" t="s">
        <v>8</v>
      </c>
      <c r="DW68" s="193" t="s">
        <v>8</v>
      </c>
      <c r="DX68" s="193" t="s">
        <v>8</v>
      </c>
      <c r="DY68" s="193" t="s">
        <v>8</v>
      </c>
      <c r="DZ68" s="193" t="s">
        <v>207</v>
      </c>
      <c r="EA68" s="193" t="s">
        <v>6269</v>
      </c>
      <c r="EB68" s="193" t="s">
        <v>207</v>
      </c>
      <c r="EC68" s="193" t="s">
        <v>6269</v>
      </c>
      <c r="ED68" s="193" t="s">
        <v>6333</v>
      </c>
      <c r="EE68" s="199">
        <v>58502</v>
      </c>
      <c r="EF68" s="199">
        <v>0</v>
      </c>
      <c r="EG68" s="199">
        <v>0</v>
      </c>
      <c r="EH68" s="199">
        <v>0</v>
      </c>
      <c r="EI68" s="199">
        <v>6000</v>
      </c>
      <c r="EJ68" s="199">
        <v>621423</v>
      </c>
      <c r="EK68" s="199">
        <v>0</v>
      </c>
      <c r="EL68" s="199">
        <v>0</v>
      </c>
      <c r="EM68" s="199">
        <v>0</v>
      </c>
      <c r="EN68" s="199">
        <v>0</v>
      </c>
      <c r="EO68" s="199">
        <f t="shared" si="11"/>
        <v>685925</v>
      </c>
      <c r="EP68" s="199">
        <v>58502</v>
      </c>
      <c r="EQ68" s="199">
        <v>0</v>
      </c>
      <c r="ER68" s="199">
        <v>0</v>
      </c>
      <c r="ES68" s="199">
        <v>0</v>
      </c>
      <c r="ET68" s="199">
        <v>6000</v>
      </c>
      <c r="EU68" s="199">
        <v>621423</v>
      </c>
      <c r="EV68" s="199">
        <v>0</v>
      </c>
      <c r="EW68" s="199">
        <v>0</v>
      </c>
      <c r="EX68" s="199">
        <v>0</v>
      </c>
      <c r="EY68" s="199">
        <v>0</v>
      </c>
      <c r="EZ68" s="199">
        <f t="shared" si="12"/>
        <v>685925</v>
      </c>
      <c r="FA68" s="192" t="s">
        <v>6567</v>
      </c>
      <c r="FB68" s="199">
        <v>30008</v>
      </c>
      <c r="FC68" s="199">
        <v>0</v>
      </c>
      <c r="FD68" s="199">
        <v>0</v>
      </c>
      <c r="FE68" s="199">
        <v>0</v>
      </c>
      <c r="FF68" s="199">
        <v>6180</v>
      </c>
      <c r="FG68" s="199">
        <v>756757</v>
      </c>
      <c r="FH68" s="199">
        <v>0</v>
      </c>
      <c r="FI68" s="199">
        <v>0</v>
      </c>
      <c r="FJ68" s="199">
        <v>0</v>
      </c>
      <c r="FK68" s="199">
        <v>0</v>
      </c>
      <c r="FL68" s="199">
        <f t="shared" si="13"/>
        <v>792945</v>
      </c>
      <c r="FM68" s="192" t="s">
        <v>6738</v>
      </c>
      <c r="FN68" s="199">
        <v>30008</v>
      </c>
      <c r="FO68" s="199">
        <v>0</v>
      </c>
      <c r="FP68" s="199">
        <v>0</v>
      </c>
      <c r="FQ68" s="199">
        <v>0</v>
      </c>
      <c r="FR68" s="199">
        <v>6180</v>
      </c>
      <c r="FS68" s="199">
        <v>756757</v>
      </c>
      <c r="FT68" s="199">
        <v>0</v>
      </c>
      <c r="FU68" s="199">
        <v>0</v>
      </c>
      <c r="FV68" s="199">
        <v>0</v>
      </c>
      <c r="FW68" s="199">
        <v>0</v>
      </c>
      <c r="FX68" s="199">
        <f t="shared" si="14"/>
        <v>792945</v>
      </c>
      <c r="FY68" s="192" t="s">
        <v>6934</v>
      </c>
      <c r="FZ68" s="200">
        <f t="shared" si="15"/>
        <v>18506</v>
      </c>
      <c r="GA68" s="193" t="str">
        <f t="shared" si="33"/>
        <v>BIP &gt; SIGFE</v>
      </c>
      <c r="GB68" s="199">
        <v>30008</v>
      </c>
      <c r="GC68" s="199">
        <v>0</v>
      </c>
      <c r="GD68" s="199">
        <v>0</v>
      </c>
      <c r="GE68" s="199">
        <v>0</v>
      </c>
      <c r="GF68" s="199">
        <v>6180</v>
      </c>
      <c r="GG68" s="199">
        <v>738251</v>
      </c>
      <c r="GH68" s="199">
        <v>0</v>
      </c>
      <c r="GI68" s="199">
        <v>0</v>
      </c>
      <c r="GJ68" s="199">
        <v>0</v>
      </c>
      <c r="GK68" s="199">
        <v>0</v>
      </c>
      <c r="GL68" s="199">
        <f t="shared" si="16"/>
        <v>774439</v>
      </c>
      <c r="GM68" s="199">
        <v>35638</v>
      </c>
      <c r="GN68" s="199">
        <v>0</v>
      </c>
      <c r="GO68" s="199">
        <v>0</v>
      </c>
      <c r="GP68" s="199">
        <v>0</v>
      </c>
      <c r="GQ68" s="199">
        <v>7604</v>
      </c>
      <c r="GR68" s="199">
        <v>830397</v>
      </c>
      <c r="GS68" s="199">
        <v>0</v>
      </c>
      <c r="GT68" s="199">
        <v>0</v>
      </c>
      <c r="GU68" s="199">
        <v>0</v>
      </c>
      <c r="GV68" s="199">
        <v>0</v>
      </c>
      <c r="GW68" s="199">
        <f t="shared" si="17"/>
        <v>873639</v>
      </c>
      <c r="GX68" s="199" t="s">
        <v>8</v>
      </c>
      <c r="GY68" s="199">
        <v>77035</v>
      </c>
      <c r="GZ68" s="199">
        <v>0</v>
      </c>
      <c r="HA68" s="199">
        <v>0</v>
      </c>
      <c r="HB68" s="199">
        <v>0</v>
      </c>
      <c r="HC68" s="199">
        <v>7901</v>
      </c>
      <c r="HD68" s="199">
        <v>818290</v>
      </c>
      <c r="HE68" s="199">
        <v>0</v>
      </c>
      <c r="HF68" s="199">
        <v>0</v>
      </c>
      <c r="HG68" s="199">
        <v>0</v>
      </c>
      <c r="HH68" s="199">
        <v>0</v>
      </c>
      <c r="HI68" s="199">
        <f t="shared" si="18"/>
        <v>903226</v>
      </c>
      <c r="HJ68" s="199">
        <v>935636</v>
      </c>
      <c r="HK68" s="199">
        <v>36382</v>
      </c>
      <c r="HL68" s="199">
        <v>0</v>
      </c>
      <c r="HM68" s="199">
        <v>0</v>
      </c>
      <c r="HN68" s="199">
        <v>0</v>
      </c>
      <c r="HO68" s="199">
        <v>7604</v>
      </c>
      <c r="HP68" s="199">
        <v>858281</v>
      </c>
      <c r="HQ68" s="199">
        <v>0</v>
      </c>
      <c r="HR68" s="199">
        <v>0</v>
      </c>
      <c r="HS68" s="199">
        <v>0</v>
      </c>
      <c r="HT68" s="199">
        <v>0</v>
      </c>
      <c r="HU68" s="199">
        <f t="shared" si="19"/>
        <v>902267</v>
      </c>
      <c r="HV68" s="199">
        <v>35637</v>
      </c>
      <c r="HW68" s="199">
        <v>0</v>
      </c>
      <c r="HX68" s="199">
        <v>0</v>
      </c>
      <c r="HY68" s="199">
        <v>0</v>
      </c>
      <c r="HZ68" s="199">
        <v>7604</v>
      </c>
      <c r="IA68" s="199">
        <v>848903</v>
      </c>
      <c r="IB68" s="199">
        <v>0</v>
      </c>
      <c r="IC68" s="199">
        <v>0</v>
      </c>
      <c r="ID68" s="199">
        <v>0</v>
      </c>
      <c r="IE68" s="199">
        <v>0</v>
      </c>
      <c r="IF68" s="199">
        <f t="shared" si="20"/>
        <v>892144</v>
      </c>
      <c r="IG68" s="197">
        <f t="shared" si="21"/>
        <v>-0.106174977248219</v>
      </c>
      <c r="IH68" s="197">
        <f t="shared" si="22"/>
        <v>-1.2269354513709696</v>
      </c>
      <c r="II68" s="197">
        <f t="shared" si="23"/>
        <v>3.7410942330958541</v>
      </c>
      <c r="IJ68" s="197">
        <f t="shared" si="24"/>
        <v>-1.1219517060914397</v>
      </c>
      <c r="IK68" s="202">
        <f>((IF68/HJ68)-1)*100</f>
        <v>-4.6483889033769543</v>
      </c>
      <c r="IL68" s="200">
        <f t="shared" si="25"/>
        <v>387.88869565217391</v>
      </c>
      <c r="IM68" s="200">
        <f t="shared" si="26"/>
        <v>369.0882608695652</v>
      </c>
      <c r="IN68" s="192" t="s">
        <v>7292</v>
      </c>
      <c r="IO68" s="192" t="str">
        <f t="shared" si="27"/>
        <v>Variación de 0 a +-10%</v>
      </c>
      <c r="IP68" s="192" t="str">
        <f t="shared" si="27"/>
        <v>Variación de 0 a +-10%</v>
      </c>
      <c r="IQ68" s="193" t="str">
        <f t="shared" si="28"/>
        <v>Mediano</v>
      </c>
      <c r="IR68" s="193" t="str">
        <f t="shared" si="29"/>
        <v>Mediano</v>
      </c>
      <c r="IS68" s="192" t="s">
        <v>5635</v>
      </c>
      <c r="IT68" s="192" t="s">
        <v>1254</v>
      </c>
      <c r="IU68" s="192" t="s">
        <v>534</v>
      </c>
      <c r="IV68" s="192" t="s">
        <v>8</v>
      </c>
      <c r="IW68" s="192" t="s">
        <v>248</v>
      </c>
      <c r="IX68" s="192" t="s">
        <v>249</v>
      </c>
      <c r="IY68" s="193" t="s">
        <v>208</v>
      </c>
      <c r="IZ68" s="199"/>
      <c r="JA68" s="199"/>
      <c r="JB68" s="203"/>
      <c r="JC68" s="192" t="s">
        <v>534</v>
      </c>
      <c r="JD68" s="192" t="str">
        <f t="shared" si="37"/>
        <v>Sin Modificaciones</v>
      </c>
      <c r="JE68" s="193" t="s">
        <v>207</v>
      </c>
      <c r="JF68" s="200">
        <v>4</v>
      </c>
      <c r="JG68" s="200">
        <v>903226</v>
      </c>
      <c r="JH68" s="200">
        <v>935636</v>
      </c>
      <c r="JI68" s="197">
        <f t="shared" si="60"/>
        <v>3.5882492310894465</v>
      </c>
      <c r="JJ68" s="192" t="s">
        <v>7712</v>
      </c>
      <c r="JK68" s="192" t="str">
        <f t="shared" si="30"/>
        <v>Con Reevaluación</v>
      </c>
      <c r="JL68" s="196" t="s">
        <v>1289</v>
      </c>
      <c r="JM68" s="204">
        <v>8.67</v>
      </c>
      <c r="JN68" s="204">
        <v>8.6199999999999992</v>
      </c>
      <c r="JO68" s="197">
        <f t="shared" si="35"/>
        <v>-0.57670126874279637</v>
      </c>
      <c r="JP68" s="205" t="str">
        <f t="shared" si="36"/>
        <v>Real &lt; Recomendado</v>
      </c>
      <c r="JQ68" s="193" t="s">
        <v>1293</v>
      </c>
      <c r="JR68" s="202">
        <v>119672</v>
      </c>
      <c r="JS68" s="202">
        <v>119254</v>
      </c>
      <c r="JT68" s="202">
        <f t="shared" si="38"/>
        <v>-0.34928805401430729</v>
      </c>
      <c r="JU68" s="192" t="s">
        <v>8005</v>
      </c>
      <c r="JV68" s="192" t="str">
        <f>IF(JT68="","Sin Datos",IF(JT68=0,"Real = Recomendado",IF(JT68&gt;0,"Real &gt; Recomendado",IF(JT68&lt;0,"Real &lt; Recomendado","error"))))</f>
        <v>Real &lt; Recomendado</v>
      </c>
      <c r="JW68" s="192" t="s">
        <v>8006</v>
      </c>
      <c r="JX68" s="192" t="s">
        <v>243</v>
      </c>
      <c r="JY68" s="192" t="s">
        <v>929</v>
      </c>
      <c r="JZ68" s="192" t="s">
        <v>248</v>
      </c>
      <c r="KA68" s="192" t="s">
        <v>249</v>
      </c>
    </row>
    <row r="69" spans="1:287" ht="15" customHeight="1" x14ac:dyDescent="0.25">
      <c r="A69" s="192" t="s">
        <v>1509</v>
      </c>
      <c r="B69" s="192" t="s">
        <v>1510</v>
      </c>
      <c r="C69" s="193">
        <v>13</v>
      </c>
      <c r="D69" s="192" t="s">
        <v>510</v>
      </c>
      <c r="E69" s="192" t="s">
        <v>188</v>
      </c>
      <c r="F69" s="192" t="s">
        <v>516</v>
      </c>
      <c r="G69" s="192" t="s">
        <v>512</v>
      </c>
      <c r="H69" s="192" t="s">
        <v>144</v>
      </c>
      <c r="I69" s="192" t="s">
        <v>145</v>
      </c>
      <c r="J69" s="192" t="s">
        <v>145</v>
      </c>
      <c r="K69" s="192" t="s">
        <v>468</v>
      </c>
      <c r="L69" s="192" t="s">
        <v>102</v>
      </c>
      <c r="M69" s="192" t="s">
        <v>2013</v>
      </c>
      <c r="N69" s="192" t="s">
        <v>525</v>
      </c>
      <c r="O69" s="192" t="s">
        <v>525</v>
      </c>
      <c r="P69" s="192" t="s">
        <v>103</v>
      </c>
      <c r="Q69" s="192" t="s">
        <v>104</v>
      </c>
      <c r="R69" s="192" t="s">
        <v>116</v>
      </c>
      <c r="S69" s="192" t="s">
        <v>2176</v>
      </c>
      <c r="T69" s="192" t="s">
        <v>2177</v>
      </c>
      <c r="U69" s="194">
        <v>33199</v>
      </c>
      <c r="V69" s="192" t="s">
        <v>534</v>
      </c>
      <c r="W69" s="192" t="s">
        <v>534</v>
      </c>
      <c r="X69" s="192" t="s">
        <v>534</v>
      </c>
      <c r="Y69" s="195">
        <v>9</v>
      </c>
      <c r="Z69" s="195">
        <v>13</v>
      </c>
      <c r="AA69" s="196" t="s">
        <v>2635</v>
      </c>
      <c r="AB69" s="197">
        <f>((Z69/Y69)-1)*100</f>
        <v>44.444444444444443</v>
      </c>
      <c r="AC69" s="195"/>
      <c r="AD69" s="195"/>
      <c r="AE69" s="196"/>
      <c r="AF69" s="197"/>
      <c r="AG69" s="195"/>
      <c r="AH69" s="195"/>
      <c r="AI69" s="196" t="s">
        <v>8</v>
      </c>
      <c r="AJ69" s="197"/>
      <c r="AK69" s="195"/>
      <c r="AL69" s="195"/>
      <c r="AM69" s="196"/>
      <c r="AN69" s="197"/>
      <c r="AO69" s="195">
        <v>3</v>
      </c>
      <c r="AP69" s="195">
        <v>19</v>
      </c>
      <c r="AQ69" s="196" t="s">
        <v>2970</v>
      </c>
      <c r="AR69" s="197">
        <f>((AP69/AO69)-1)*100</f>
        <v>533.33333333333326</v>
      </c>
      <c r="AS69" s="195">
        <v>8</v>
      </c>
      <c r="AT69" s="195">
        <v>11</v>
      </c>
      <c r="AU69" s="196" t="s">
        <v>3149</v>
      </c>
      <c r="AV69" s="197">
        <f t="shared" ref="AV69:AV132" si="61">((AT69/AS69)-1)*100</f>
        <v>37.5</v>
      </c>
      <c r="AW69" s="197" t="str">
        <f t="shared" si="1"/>
        <v>Variación de 30% al 50%</v>
      </c>
      <c r="AX69" s="198">
        <v>2</v>
      </c>
      <c r="AY69" s="198">
        <v>150</v>
      </c>
      <c r="AZ69" s="195"/>
      <c r="BA69" s="195"/>
      <c r="BB69" s="196"/>
      <c r="BC69" s="197"/>
      <c r="BD69" s="195"/>
      <c r="BE69" s="195"/>
      <c r="BF69" s="196"/>
      <c r="BG69" s="197"/>
      <c r="BH69" s="195"/>
      <c r="BI69" s="195"/>
      <c r="BJ69" s="196"/>
      <c r="BK69" s="197"/>
      <c r="BL69" s="195">
        <v>12</v>
      </c>
      <c r="BM69" s="195">
        <v>12</v>
      </c>
      <c r="BN69" s="195">
        <v>19</v>
      </c>
      <c r="BO69" s="195">
        <v>19</v>
      </c>
      <c r="BP69" s="195">
        <v>0</v>
      </c>
      <c r="BQ69" s="196" t="s">
        <v>3417</v>
      </c>
      <c r="BR69" s="197">
        <f t="shared" si="2"/>
        <v>58.333333333333329</v>
      </c>
      <c r="BS69" s="197">
        <f t="shared" si="2"/>
        <v>58.333333333333329</v>
      </c>
      <c r="BT69" s="192" t="s">
        <v>3629</v>
      </c>
      <c r="BU69" s="192" t="str">
        <f t="shared" si="3"/>
        <v>Variación del 50% al 100%</v>
      </c>
      <c r="BV69" s="193" t="str">
        <f t="shared" si="4"/>
        <v>Dos Años</v>
      </c>
      <c r="BW69" s="192" t="s">
        <v>1185</v>
      </c>
      <c r="BX69" s="199">
        <v>2352150</v>
      </c>
      <c r="BY69" s="199">
        <v>571</v>
      </c>
      <c r="BZ69" s="199">
        <f t="shared" si="5"/>
        <v>2352721</v>
      </c>
      <c r="CA69" s="199">
        <v>2352151</v>
      </c>
      <c r="CB69" s="200">
        <f t="shared" si="6"/>
        <v>570</v>
      </c>
      <c r="CC69" s="192" t="s">
        <v>3953</v>
      </c>
      <c r="CD69" s="192" t="str">
        <f t="shared" si="7"/>
        <v>BIP &gt; SIGFE</v>
      </c>
      <c r="CE69" s="196" t="s">
        <v>4239</v>
      </c>
      <c r="CF69" s="195">
        <v>3368</v>
      </c>
      <c r="CG69" s="195">
        <v>3368</v>
      </c>
      <c r="CH69" s="195">
        <f t="shared" si="8"/>
        <v>100</v>
      </c>
      <c r="CI69" s="196" t="s">
        <v>4240</v>
      </c>
      <c r="CJ69" s="196" t="s">
        <v>4241</v>
      </c>
      <c r="CK69" s="200" t="str">
        <f t="shared" si="31"/>
        <v>Real = Recomendada</v>
      </c>
      <c r="CL69" s="192" t="s">
        <v>4735</v>
      </c>
      <c r="CM69" s="192" t="s">
        <v>4736</v>
      </c>
      <c r="CN69" s="192" t="s">
        <v>8</v>
      </c>
      <c r="CO69" s="192" t="s">
        <v>8</v>
      </c>
      <c r="CP69" s="193" t="s">
        <v>207</v>
      </c>
      <c r="CQ69" s="192" t="s">
        <v>4736</v>
      </c>
      <c r="CR69" s="192" t="s">
        <v>5235</v>
      </c>
      <c r="CS69" s="192" t="s">
        <v>8</v>
      </c>
      <c r="CT69" s="192" t="str">
        <f t="shared" si="32"/>
        <v>En Operación</v>
      </c>
      <c r="CU69" s="192" t="s">
        <v>5445</v>
      </c>
      <c r="CV69" s="192" t="s">
        <v>5637</v>
      </c>
      <c r="CW69" s="192" t="s">
        <v>5638</v>
      </c>
      <c r="CX69" s="192" t="s">
        <v>534</v>
      </c>
      <c r="CY69" s="192" t="s">
        <v>8</v>
      </c>
      <c r="CZ69" s="192" t="s">
        <v>248</v>
      </c>
      <c r="DA69" s="192" t="s">
        <v>249</v>
      </c>
      <c r="DB69" s="193" t="s">
        <v>1220</v>
      </c>
      <c r="DC69" s="193" t="s">
        <v>1220</v>
      </c>
      <c r="DD69" s="200">
        <v>0</v>
      </c>
      <c r="DE69" s="207">
        <v>42520</v>
      </c>
      <c r="DF69" s="200">
        <v>67</v>
      </c>
      <c r="DG69" s="207">
        <v>42683</v>
      </c>
      <c r="DH69" s="200">
        <v>163</v>
      </c>
      <c r="DI69" s="193" t="s">
        <v>905</v>
      </c>
      <c r="DJ69" s="200">
        <v>76</v>
      </c>
      <c r="DK69" s="193" t="s">
        <v>703</v>
      </c>
      <c r="DL69" s="200">
        <f>+DK69-DG69</f>
        <v>79</v>
      </c>
      <c r="DM69" s="193" t="s">
        <v>1185</v>
      </c>
      <c r="DN69" s="200">
        <v>5</v>
      </c>
      <c r="DO69" s="193" t="s">
        <v>1092</v>
      </c>
      <c r="DP69" s="200">
        <v>99</v>
      </c>
      <c r="DQ69" s="200">
        <f t="shared" ref="DQ69:DQ132" si="62">(DO69-DB69)</f>
        <v>413</v>
      </c>
      <c r="DR69" s="200">
        <f t="shared" ref="DR69:DR132" si="63">(DO69-DC69)</f>
        <v>413</v>
      </c>
      <c r="DS69" s="193" t="s">
        <v>6081</v>
      </c>
      <c r="DT69" s="192" t="s">
        <v>6243</v>
      </c>
      <c r="DU69" s="193">
        <v>1</v>
      </c>
      <c r="DV69" s="193" t="s">
        <v>8</v>
      </c>
      <c r="DW69" s="193" t="s">
        <v>8</v>
      </c>
      <c r="DX69" s="193" t="s">
        <v>8</v>
      </c>
      <c r="DY69" s="193" t="s">
        <v>8</v>
      </c>
      <c r="DZ69" s="193" t="s">
        <v>208</v>
      </c>
      <c r="EA69" s="193" t="s">
        <v>6273</v>
      </c>
      <c r="EB69" s="193" t="s">
        <v>207</v>
      </c>
      <c r="EC69" s="193" t="s">
        <v>6273</v>
      </c>
      <c r="ED69" s="193" t="s">
        <v>6334</v>
      </c>
      <c r="EE69" s="199">
        <v>12931</v>
      </c>
      <c r="EF69" s="199">
        <v>0</v>
      </c>
      <c r="EG69" s="199">
        <v>0</v>
      </c>
      <c r="EH69" s="199">
        <v>0</v>
      </c>
      <c r="EI69" s="199">
        <v>547</v>
      </c>
      <c r="EJ69" s="199">
        <v>2286466</v>
      </c>
      <c r="EK69" s="199">
        <v>0</v>
      </c>
      <c r="EL69" s="199">
        <v>0</v>
      </c>
      <c r="EM69" s="199">
        <v>0</v>
      </c>
      <c r="EN69" s="199">
        <v>0</v>
      </c>
      <c r="EO69" s="199">
        <f t="shared" si="11"/>
        <v>2299944</v>
      </c>
      <c r="EP69" s="199">
        <v>12931</v>
      </c>
      <c r="EQ69" s="199">
        <v>0</v>
      </c>
      <c r="ER69" s="199">
        <v>0</v>
      </c>
      <c r="ES69" s="199">
        <v>0</v>
      </c>
      <c r="ET69" s="199">
        <v>547</v>
      </c>
      <c r="EU69" s="199">
        <v>2286466</v>
      </c>
      <c r="EV69" s="199">
        <v>0</v>
      </c>
      <c r="EW69" s="199">
        <v>0</v>
      </c>
      <c r="EX69" s="199">
        <v>0</v>
      </c>
      <c r="EY69" s="199">
        <v>0</v>
      </c>
      <c r="EZ69" s="199">
        <f t="shared" si="12"/>
        <v>2299944</v>
      </c>
      <c r="FA69" s="192" t="s">
        <v>206</v>
      </c>
      <c r="FB69" s="199">
        <v>19287</v>
      </c>
      <c r="FC69" s="199">
        <v>0</v>
      </c>
      <c r="FD69" s="199">
        <v>0</v>
      </c>
      <c r="FE69" s="199">
        <v>0</v>
      </c>
      <c r="FF69" s="199">
        <v>571</v>
      </c>
      <c r="FG69" s="199">
        <v>2332863</v>
      </c>
      <c r="FH69" s="199">
        <v>0</v>
      </c>
      <c r="FI69" s="199">
        <v>0</v>
      </c>
      <c r="FJ69" s="199">
        <v>0</v>
      </c>
      <c r="FK69" s="199">
        <v>0</v>
      </c>
      <c r="FL69" s="199">
        <f t="shared" si="13"/>
        <v>2352721</v>
      </c>
      <c r="FM69" s="192" t="s">
        <v>206</v>
      </c>
      <c r="FN69" s="199">
        <v>19287</v>
      </c>
      <c r="FO69" s="199">
        <v>0</v>
      </c>
      <c r="FP69" s="199">
        <v>0</v>
      </c>
      <c r="FQ69" s="199">
        <v>0</v>
      </c>
      <c r="FR69" s="199">
        <v>571</v>
      </c>
      <c r="FS69" s="199">
        <v>2332863</v>
      </c>
      <c r="FT69" s="199">
        <v>0</v>
      </c>
      <c r="FU69" s="199">
        <v>0</v>
      </c>
      <c r="FV69" s="199">
        <v>0</v>
      </c>
      <c r="FW69" s="199">
        <v>0</v>
      </c>
      <c r="FX69" s="199">
        <f t="shared" si="14"/>
        <v>2352721</v>
      </c>
      <c r="FY69" s="192" t="s">
        <v>206</v>
      </c>
      <c r="FZ69" s="200">
        <f t="shared" si="15"/>
        <v>570</v>
      </c>
      <c r="GA69" s="193" t="str">
        <f t="shared" si="33"/>
        <v>BIP &gt; SIGFE</v>
      </c>
      <c r="GB69" s="199">
        <v>19288</v>
      </c>
      <c r="GC69" s="199">
        <v>0</v>
      </c>
      <c r="GD69" s="199">
        <v>0</v>
      </c>
      <c r="GE69" s="199">
        <v>0</v>
      </c>
      <c r="GF69" s="199">
        <v>0</v>
      </c>
      <c r="GG69" s="199">
        <v>2332863</v>
      </c>
      <c r="GH69" s="199">
        <v>0</v>
      </c>
      <c r="GI69" s="199">
        <v>0</v>
      </c>
      <c r="GJ69" s="199">
        <v>0</v>
      </c>
      <c r="GK69" s="199">
        <v>0</v>
      </c>
      <c r="GL69" s="199">
        <f t="shared" si="16"/>
        <v>2352151</v>
      </c>
      <c r="GM69" s="199">
        <v>19740</v>
      </c>
      <c r="GN69" s="199">
        <v>0</v>
      </c>
      <c r="GO69" s="199">
        <v>0</v>
      </c>
      <c r="GP69" s="199">
        <v>0</v>
      </c>
      <c r="GQ69" s="199">
        <v>0</v>
      </c>
      <c r="GR69" s="199">
        <v>2391947</v>
      </c>
      <c r="GS69" s="199">
        <v>0</v>
      </c>
      <c r="GT69" s="199">
        <v>0</v>
      </c>
      <c r="GU69" s="199">
        <v>0</v>
      </c>
      <c r="GV69" s="199">
        <v>0</v>
      </c>
      <c r="GW69" s="199">
        <f t="shared" si="17"/>
        <v>2411687</v>
      </c>
      <c r="GX69" s="199" t="s">
        <v>7115</v>
      </c>
      <c r="GY69" s="199">
        <v>14550</v>
      </c>
      <c r="GZ69" s="199">
        <v>0</v>
      </c>
      <c r="HA69" s="199">
        <v>0</v>
      </c>
      <c r="HB69" s="199">
        <v>0</v>
      </c>
      <c r="HC69" s="199">
        <v>615</v>
      </c>
      <c r="HD69" s="199">
        <v>2572755</v>
      </c>
      <c r="HE69" s="199">
        <v>0</v>
      </c>
      <c r="HF69" s="199">
        <v>0</v>
      </c>
      <c r="HG69" s="199">
        <v>0</v>
      </c>
      <c r="HH69" s="199">
        <v>0</v>
      </c>
      <c r="HI69" s="199">
        <f t="shared" si="18"/>
        <v>2587920</v>
      </c>
      <c r="HJ69" s="199">
        <v>0</v>
      </c>
      <c r="HK69" s="199">
        <v>19783</v>
      </c>
      <c r="HL69" s="199">
        <v>0</v>
      </c>
      <c r="HM69" s="199">
        <v>0</v>
      </c>
      <c r="HN69" s="199">
        <v>0</v>
      </c>
      <c r="HO69" s="199">
        <v>586</v>
      </c>
      <c r="HP69" s="199">
        <v>2393520</v>
      </c>
      <c r="HQ69" s="199">
        <v>0</v>
      </c>
      <c r="HR69" s="199">
        <v>0</v>
      </c>
      <c r="HS69" s="199">
        <v>0</v>
      </c>
      <c r="HT69" s="199">
        <v>0</v>
      </c>
      <c r="HU69" s="199">
        <f t="shared" si="19"/>
        <v>2413889</v>
      </c>
      <c r="HV69" s="199">
        <v>19737</v>
      </c>
      <c r="HW69" s="199">
        <v>0</v>
      </c>
      <c r="HX69" s="199">
        <v>0</v>
      </c>
      <c r="HY69" s="199">
        <v>0</v>
      </c>
      <c r="HZ69" s="199">
        <v>586</v>
      </c>
      <c r="IA69" s="199">
        <v>2391946</v>
      </c>
      <c r="IB69" s="199">
        <v>0</v>
      </c>
      <c r="IC69" s="199">
        <v>0</v>
      </c>
      <c r="ID69" s="199">
        <v>0</v>
      </c>
      <c r="IE69" s="199">
        <v>0</v>
      </c>
      <c r="IF69" s="199">
        <f t="shared" si="20"/>
        <v>2412269</v>
      </c>
      <c r="IG69" s="197">
        <f t="shared" si="21"/>
        <v>-6.7247441961111658</v>
      </c>
      <c r="IH69" s="197">
        <f t="shared" si="22"/>
        <v>-6.7873427308417611</v>
      </c>
      <c r="II69" s="197">
        <f t="shared" si="23"/>
        <v>-7.0278359190828477</v>
      </c>
      <c r="IJ69" s="197">
        <f t="shared" ref="IJ69:IJ132" si="64">((IF69/HU69)-1)*100</f>
        <v>-6.71116194655208E-2</v>
      </c>
      <c r="IK69" s="202"/>
      <c r="IL69" s="200">
        <f t="shared" si="25"/>
        <v>716.23188836104509</v>
      </c>
      <c r="IM69" s="200">
        <f t="shared" si="26"/>
        <v>710.19774346793349</v>
      </c>
      <c r="IN69" s="192" t="s">
        <v>7293</v>
      </c>
      <c r="IO69" s="192" t="str">
        <f t="shared" ref="IO69:IP132" si="65">IF(IH69="","",IF(AND(IH69&lt;=10,IH69&gt;=-10),"Variación de 0 a +-10%",IF(AND(IH69&gt;10,IH69&lt;=20),"Variación del 10% al 20%",IF(AND(IH69&lt;=-10,IH69&gt;=-20),"Variación entre el -10% al -20%",IF(AND(IH69&gt;20,IH69&gt;-20),"Variación Mayor a 20%","Variación Mayor al -20%")))))</f>
        <v>Variación de 0 a +-10%</v>
      </c>
      <c r="IP69" s="192" t="str">
        <f t="shared" si="65"/>
        <v>Variación de 0 a +-10%</v>
      </c>
      <c r="IQ69" s="193" t="str">
        <f t="shared" si="28"/>
        <v>Grande</v>
      </c>
      <c r="IR69" s="193" t="str">
        <f t="shared" si="29"/>
        <v>Grande</v>
      </c>
      <c r="IS69" s="192" t="s">
        <v>7493</v>
      </c>
      <c r="IT69" s="192" t="s">
        <v>2013</v>
      </c>
      <c r="IU69" s="192" t="s">
        <v>534</v>
      </c>
      <c r="IV69" s="192" t="s">
        <v>8</v>
      </c>
      <c r="IW69" s="192" t="s">
        <v>248</v>
      </c>
      <c r="IX69" s="192" t="s">
        <v>249</v>
      </c>
      <c r="IY69" s="193" t="s">
        <v>207</v>
      </c>
      <c r="IZ69" s="199">
        <v>2587920</v>
      </c>
      <c r="JA69" s="199">
        <v>70935</v>
      </c>
      <c r="JB69" s="203">
        <f t="shared" ref="JB69:JB132" si="66">(JA69/IZ69)*100</f>
        <v>2.7410043587127886</v>
      </c>
      <c r="JC69" s="192" t="s">
        <v>7548</v>
      </c>
      <c r="JD69" s="192" t="str">
        <f t="shared" si="37"/>
        <v>Con Modificaciones &lt; 10%</v>
      </c>
      <c r="JE69" s="193" t="s">
        <v>208</v>
      </c>
      <c r="JF69" s="200"/>
      <c r="JG69" s="200"/>
      <c r="JH69" s="200"/>
      <c r="JI69" s="197"/>
      <c r="JJ69" s="192" t="s">
        <v>7713</v>
      </c>
      <c r="JK69" s="192" t="str">
        <f t="shared" ref="JK69:JK132" si="67">IF(JE69="SI","Con Reevaluación","Sin Reevaluación")</f>
        <v>Sin Reevaluación</v>
      </c>
      <c r="JL69" s="196" t="s">
        <v>1287</v>
      </c>
      <c r="JM69" s="204">
        <v>272164</v>
      </c>
      <c r="JN69" s="204">
        <v>251580</v>
      </c>
      <c r="JO69" s="197">
        <f t="shared" si="35"/>
        <v>-7.563086962272747</v>
      </c>
      <c r="JP69" s="205" t="str">
        <f t="shared" si="36"/>
        <v>Real &lt; Recomendado</v>
      </c>
      <c r="JQ69" s="193" t="s">
        <v>8</v>
      </c>
      <c r="JR69" s="202"/>
      <c r="JS69" s="202"/>
      <c r="JT69" s="202"/>
      <c r="JU69" s="192" t="s">
        <v>8007</v>
      </c>
      <c r="JV69" s="206"/>
      <c r="JW69" s="192" t="s">
        <v>8008</v>
      </c>
      <c r="JX69" s="192" t="s">
        <v>246</v>
      </c>
      <c r="JY69" s="192" t="s">
        <v>982</v>
      </c>
      <c r="JZ69" s="192" t="s">
        <v>248</v>
      </c>
      <c r="KA69" s="192" t="s">
        <v>249</v>
      </c>
    </row>
    <row r="70" spans="1:287" ht="15" customHeight="1" x14ac:dyDescent="0.25">
      <c r="A70" s="192" t="s">
        <v>1511</v>
      </c>
      <c r="B70" s="192" t="s">
        <v>1512</v>
      </c>
      <c r="C70" s="193">
        <v>16</v>
      </c>
      <c r="D70" s="192" t="s">
        <v>1385</v>
      </c>
      <c r="E70" s="192" t="s">
        <v>1386</v>
      </c>
      <c r="F70" s="192" t="s">
        <v>1387</v>
      </c>
      <c r="G70" s="192" t="s">
        <v>1388</v>
      </c>
      <c r="H70" s="192" t="s">
        <v>107</v>
      </c>
      <c r="I70" s="192" t="s">
        <v>108</v>
      </c>
      <c r="J70" s="192" t="s">
        <v>1973</v>
      </c>
      <c r="K70" s="192" t="s">
        <v>468</v>
      </c>
      <c r="L70" s="192" t="s">
        <v>102</v>
      </c>
      <c r="M70" s="192" t="s">
        <v>1267</v>
      </c>
      <c r="N70" s="192" t="s">
        <v>525</v>
      </c>
      <c r="O70" s="192" t="s">
        <v>525</v>
      </c>
      <c r="P70" s="192" t="s">
        <v>103</v>
      </c>
      <c r="Q70" s="192" t="s">
        <v>104</v>
      </c>
      <c r="R70" s="192" t="s">
        <v>116</v>
      </c>
      <c r="S70" s="192" t="s">
        <v>2178</v>
      </c>
      <c r="T70" s="192" t="s">
        <v>2179</v>
      </c>
      <c r="U70" s="194">
        <v>1408</v>
      </c>
      <c r="V70" s="192" t="s">
        <v>534</v>
      </c>
      <c r="W70" s="192" t="s">
        <v>534</v>
      </c>
      <c r="X70" s="192" t="s">
        <v>534</v>
      </c>
      <c r="Y70" s="195"/>
      <c r="Z70" s="195"/>
      <c r="AA70" s="196"/>
      <c r="AB70" s="197"/>
      <c r="AC70" s="195"/>
      <c r="AD70" s="195"/>
      <c r="AE70" s="196"/>
      <c r="AF70" s="197"/>
      <c r="AG70" s="195"/>
      <c r="AH70" s="195"/>
      <c r="AI70" s="196" t="s">
        <v>8</v>
      </c>
      <c r="AJ70" s="197"/>
      <c r="AK70" s="195"/>
      <c r="AL70" s="195"/>
      <c r="AM70" s="196"/>
      <c r="AN70" s="197"/>
      <c r="AO70" s="195"/>
      <c r="AP70" s="195"/>
      <c r="AQ70" s="196"/>
      <c r="AR70" s="197"/>
      <c r="AS70" s="195">
        <v>6</v>
      </c>
      <c r="AT70" s="195">
        <v>25</v>
      </c>
      <c r="AU70" s="196" t="s">
        <v>3150</v>
      </c>
      <c r="AV70" s="197">
        <f t="shared" si="61"/>
        <v>316.66666666666669</v>
      </c>
      <c r="AW70" s="197" t="str">
        <f t="shared" ref="AW70:AW133" si="68">IF(AV70="","",IF(AV70=0,"Sin variación",IF(AND(AV70&gt;0,AV70&lt;=30),"Variación de 0 a 30%",IF(AND(AV70&gt;=-30,AV70&lt;0),"Variación de -30% a -0%",IF(AND(AV70&gt;30,AV70&lt;=50),"Variación de 30% al 50%",IF(AND(AV70&gt;=-50,AV70&lt;-30),"Variación de -50% al -30%",IF(AND(AV70&gt;50,AV70&lt;=100),"Variación del 50% al 100%",IF(AND(AV70&gt;=-100,AV70&lt;-50),"Variación del -100% al -50%","Variación &gt; al 100%"))))))))</f>
        <v>Variación &gt; al 100%</v>
      </c>
      <c r="AX70" s="198">
        <v>2</v>
      </c>
      <c r="AY70" s="198">
        <v>105</v>
      </c>
      <c r="AZ70" s="195"/>
      <c r="BA70" s="195"/>
      <c r="BB70" s="196"/>
      <c r="BC70" s="197"/>
      <c r="BD70" s="195"/>
      <c r="BE70" s="195"/>
      <c r="BF70" s="196"/>
      <c r="BG70" s="197"/>
      <c r="BH70" s="195"/>
      <c r="BI70" s="195"/>
      <c r="BJ70" s="196"/>
      <c r="BK70" s="197"/>
      <c r="BL70" s="195">
        <v>6</v>
      </c>
      <c r="BM70" s="195">
        <v>6</v>
      </c>
      <c r="BN70" s="195">
        <v>25</v>
      </c>
      <c r="BO70" s="195">
        <v>25</v>
      </c>
      <c r="BP70" s="195">
        <v>0</v>
      </c>
      <c r="BQ70" s="196" t="s">
        <v>3418</v>
      </c>
      <c r="BR70" s="197">
        <f t="shared" ref="BR70:BS101" si="69">((BN70/BL70)-1)*100</f>
        <v>316.66666666666669</v>
      </c>
      <c r="BS70" s="197">
        <f t="shared" si="69"/>
        <v>316.66666666666669</v>
      </c>
      <c r="BT70" s="192" t="s">
        <v>3630</v>
      </c>
      <c r="BU70" s="192" t="str">
        <f t="shared" ref="BU70:BU133" si="70">IF(BS70=0,"Sin variación",IF(AND(BS70&gt;0,BS70&lt;=30),"Variación de 0 a 30%",IF(AND(BS70&gt;=-30,BS70&lt;0),"Variación de -30% a -0%",IF(AND(BS70&gt;30,BS70&lt;=50),"Variación de 30% al 50%",IF(AND(BS70&gt;=-50,BS70&lt;-30),"Variación de -50% al -30%",IF(AND(BS70&gt;50,BS70&lt;=100),"Variación del 50% al 100%",IF(AND(BS70&gt;=-100,BS70&lt;-50),"Variación del -100% al -50%","Variación &gt; al 100%")))))))</f>
        <v>Variación &gt; al 100%</v>
      </c>
      <c r="BV70" s="193" t="str">
        <f t="shared" ref="BV70:BV133" si="71">IF((BO70&lt;=12),"Un año",IF(AND(BO70&gt;12,BO70&lt;=24),"Dos Años",IF(AND(BO70&gt;24,BO70&lt;=36),"Tres años","Mayor a 3 años")))</f>
        <v>Tres años</v>
      </c>
      <c r="BW70" s="192" t="s">
        <v>3838</v>
      </c>
      <c r="BX70" s="199">
        <v>405649</v>
      </c>
      <c r="BY70" s="199">
        <v>0</v>
      </c>
      <c r="BZ70" s="199">
        <f t="shared" ref="BZ70:BZ133" si="72">SUM(BX70:BY70)</f>
        <v>405649</v>
      </c>
      <c r="CA70" s="199">
        <v>0</v>
      </c>
      <c r="CB70" s="200">
        <f t="shared" ref="CB70:CB133" si="73">+BZ70-CA70</f>
        <v>405649</v>
      </c>
      <c r="CC70" s="192" t="s">
        <v>3954</v>
      </c>
      <c r="CD70" s="192" t="str">
        <f t="shared" ref="CD70:CD133" si="74">IF(AND(CB70&gt;=-90,CB70&lt;=90),"BIP = SIGFE",IF(CB70&gt;90,"BIP &gt; SIGFE","BIP &lt; SIGFE"))</f>
        <v>BIP &gt; SIGFE</v>
      </c>
      <c r="CE70" s="196" t="s">
        <v>678</v>
      </c>
      <c r="CF70" s="195">
        <v>3281</v>
      </c>
      <c r="CG70" s="195">
        <v>3281</v>
      </c>
      <c r="CH70" s="195">
        <f t="shared" ref="CH70:CH133" si="75">(CG70/CF70)*100</f>
        <v>100</v>
      </c>
      <c r="CI70" s="196" t="s">
        <v>4242</v>
      </c>
      <c r="CJ70" s="196" t="s">
        <v>4243</v>
      </c>
      <c r="CK70" s="200" t="str">
        <f t="shared" si="31"/>
        <v>Real = Recomendada</v>
      </c>
      <c r="CL70" s="192" t="s">
        <v>4737</v>
      </c>
      <c r="CM70" s="192" t="s">
        <v>1021</v>
      </c>
      <c r="CN70" s="192" t="s">
        <v>4738</v>
      </c>
      <c r="CO70" s="192" t="s">
        <v>1084</v>
      </c>
      <c r="CP70" s="193" t="s">
        <v>207</v>
      </c>
      <c r="CQ70" s="192" t="s">
        <v>5236</v>
      </c>
      <c r="CR70" s="192" t="s">
        <v>5237</v>
      </c>
      <c r="CS70" s="192" t="s">
        <v>8</v>
      </c>
      <c r="CT70" s="192" t="str">
        <f t="shared" si="32"/>
        <v>En Operación</v>
      </c>
      <c r="CU70" s="192" t="s">
        <v>5446</v>
      </c>
      <c r="CV70" s="192" t="s">
        <v>5584</v>
      </c>
      <c r="CW70" s="192" t="s">
        <v>231</v>
      </c>
      <c r="CX70" s="192" t="s">
        <v>5639</v>
      </c>
      <c r="CY70" s="192" t="s">
        <v>5640</v>
      </c>
      <c r="CZ70" s="192" t="s">
        <v>248</v>
      </c>
      <c r="DA70" s="192" t="s">
        <v>249</v>
      </c>
      <c r="DB70" s="193" t="s">
        <v>5806</v>
      </c>
      <c r="DC70" s="193" t="s">
        <v>5806</v>
      </c>
      <c r="DD70" s="200">
        <v>0</v>
      </c>
      <c r="DE70" s="193" t="s">
        <v>5896</v>
      </c>
      <c r="DF70" s="200">
        <v>159</v>
      </c>
      <c r="DG70" s="193" t="s">
        <v>440</v>
      </c>
      <c r="DH70" s="200">
        <v>0</v>
      </c>
      <c r="DI70" s="193" t="s">
        <v>5965</v>
      </c>
      <c r="DJ70" s="200">
        <v>244</v>
      </c>
      <c r="DK70" s="193" t="s">
        <v>5965</v>
      </c>
      <c r="DL70" s="200">
        <f>+DK70-DE70</f>
        <v>244</v>
      </c>
      <c r="DM70" s="193" t="s">
        <v>3838</v>
      </c>
      <c r="DN70" s="200">
        <v>10</v>
      </c>
      <c r="DO70" s="193" t="s">
        <v>5881</v>
      </c>
      <c r="DP70" s="200">
        <v>71</v>
      </c>
      <c r="DQ70" s="200">
        <f t="shared" si="62"/>
        <v>484</v>
      </c>
      <c r="DR70" s="200">
        <f t="shared" si="63"/>
        <v>484</v>
      </c>
      <c r="DS70" s="193" t="s">
        <v>6082</v>
      </c>
      <c r="DT70" s="192" t="s">
        <v>6243</v>
      </c>
      <c r="DU70" s="193">
        <v>1</v>
      </c>
      <c r="DV70" s="193" t="s">
        <v>8</v>
      </c>
      <c r="DW70" s="193" t="s">
        <v>8</v>
      </c>
      <c r="DX70" s="193" t="s">
        <v>8</v>
      </c>
      <c r="DY70" s="193" t="s">
        <v>8</v>
      </c>
      <c r="DZ70" s="193" t="s">
        <v>8</v>
      </c>
      <c r="EA70" s="193" t="s">
        <v>8</v>
      </c>
      <c r="EB70" s="193" t="s">
        <v>207</v>
      </c>
      <c r="EC70" s="193" t="s">
        <v>6273</v>
      </c>
      <c r="ED70" s="193" t="s">
        <v>198</v>
      </c>
      <c r="EE70" s="199">
        <v>0</v>
      </c>
      <c r="EF70" s="199">
        <v>0</v>
      </c>
      <c r="EG70" s="199">
        <v>0</v>
      </c>
      <c r="EH70" s="199">
        <v>0</v>
      </c>
      <c r="EI70" s="199">
        <v>0</v>
      </c>
      <c r="EJ70" s="199">
        <v>537398</v>
      </c>
      <c r="EK70" s="199">
        <v>0</v>
      </c>
      <c r="EL70" s="199">
        <v>0</v>
      </c>
      <c r="EM70" s="199">
        <v>0</v>
      </c>
      <c r="EN70" s="199">
        <v>0</v>
      </c>
      <c r="EO70" s="199">
        <f t="shared" ref="EO70:EO133" si="76">SUM(EE70:EN70)</f>
        <v>537398</v>
      </c>
      <c r="EP70" s="199">
        <v>0</v>
      </c>
      <c r="EQ70" s="199">
        <v>0</v>
      </c>
      <c r="ER70" s="199">
        <v>0</v>
      </c>
      <c r="ES70" s="199">
        <v>0</v>
      </c>
      <c r="ET70" s="199">
        <v>0</v>
      </c>
      <c r="EU70" s="199">
        <v>537398</v>
      </c>
      <c r="EV70" s="199">
        <v>0</v>
      </c>
      <c r="EW70" s="199">
        <v>0</v>
      </c>
      <c r="EX70" s="199">
        <v>0</v>
      </c>
      <c r="EY70" s="199">
        <v>0</v>
      </c>
      <c r="EZ70" s="199">
        <f t="shared" ref="EZ70:EZ133" si="77">SUM(EP70:EY70)</f>
        <v>537398</v>
      </c>
      <c r="FA70" s="192" t="s">
        <v>6568</v>
      </c>
      <c r="FB70" s="199">
        <v>0</v>
      </c>
      <c r="FC70" s="199">
        <v>0</v>
      </c>
      <c r="FD70" s="199">
        <v>0</v>
      </c>
      <c r="FE70" s="199">
        <v>0</v>
      </c>
      <c r="FF70" s="199">
        <v>0</v>
      </c>
      <c r="FG70" s="199">
        <v>523387</v>
      </c>
      <c r="FH70" s="199">
        <v>0</v>
      </c>
      <c r="FI70" s="199">
        <v>0</v>
      </c>
      <c r="FJ70" s="199">
        <v>0</v>
      </c>
      <c r="FK70" s="199">
        <v>0</v>
      </c>
      <c r="FL70" s="199">
        <f t="shared" ref="FL70:FL133" si="78">SUM(FB70:FK70)</f>
        <v>523387</v>
      </c>
      <c r="FM70" s="192" t="s">
        <v>6739</v>
      </c>
      <c r="FN70" s="199">
        <v>0</v>
      </c>
      <c r="FO70" s="199">
        <v>0</v>
      </c>
      <c r="FP70" s="199">
        <v>0</v>
      </c>
      <c r="FQ70" s="199">
        <v>0</v>
      </c>
      <c r="FR70" s="199">
        <v>0</v>
      </c>
      <c r="FS70" s="199">
        <v>523387</v>
      </c>
      <c r="FT70" s="199">
        <v>0</v>
      </c>
      <c r="FU70" s="199">
        <v>0</v>
      </c>
      <c r="FV70" s="199">
        <v>0</v>
      </c>
      <c r="FW70" s="199">
        <v>0</v>
      </c>
      <c r="FX70" s="199">
        <f t="shared" ref="FX70:FX133" si="79">SUM(FN70:FW70)</f>
        <v>523387</v>
      </c>
      <c r="FY70" s="192" t="s">
        <v>6935</v>
      </c>
      <c r="FZ70" s="200">
        <f t="shared" ref="FZ70:FZ133" si="80">(FX70-GL70)</f>
        <v>523387</v>
      </c>
      <c r="GA70" s="193" t="str">
        <f t="shared" si="33"/>
        <v>BIP &gt; SIGFE</v>
      </c>
      <c r="GB70" s="199">
        <v>0</v>
      </c>
      <c r="GC70" s="199">
        <v>0</v>
      </c>
      <c r="GD70" s="199">
        <v>0</v>
      </c>
      <c r="GE70" s="199">
        <v>0</v>
      </c>
      <c r="GF70" s="199">
        <v>0</v>
      </c>
      <c r="GG70" s="199">
        <v>0</v>
      </c>
      <c r="GH70" s="199">
        <v>0</v>
      </c>
      <c r="GI70" s="199">
        <v>0</v>
      </c>
      <c r="GJ70" s="199">
        <v>0</v>
      </c>
      <c r="GK70" s="199">
        <v>0</v>
      </c>
      <c r="GL70" s="199">
        <f t="shared" ref="GL70:GL133" si="81">SUM(GB70:GK70)</f>
        <v>0</v>
      </c>
      <c r="GM70" s="199">
        <v>0</v>
      </c>
      <c r="GN70" s="199">
        <v>0</v>
      </c>
      <c r="GO70" s="199">
        <v>0</v>
      </c>
      <c r="GP70" s="199">
        <v>0</v>
      </c>
      <c r="GQ70" s="199">
        <v>0</v>
      </c>
      <c r="GR70" s="199">
        <v>0</v>
      </c>
      <c r="GS70" s="199">
        <v>0</v>
      </c>
      <c r="GT70" s="199">
        <v>0</v>
      </c>
      <c r="GU70" s="199">
        <v>0</v>
      </c>
      <c r="GV70" s="199">
        <v>0</v>
      </c>
      <c r="GW70" s="199">
        <f t="shared" ref="GW70:GW133" si="82">SUM(GM70:GV70)</f>
        <v>0</v>
      </c>
      <c r="GX70" s="199" t="s">
        <v>7116</v>
      </c>
      <c r="GY70" s="199">
        <v>0</v>
      </c>
      <c r="GZ70" s="199">
        <v>0</v>
      </c>
      <c r="HA70" s="199">
        <v>0</v>
      </c>
      <c r="HB70" s="199">
        <v>0</v>
      </c>
      <c r="HC70" s="199">
        <v>0</v>
      </c>
      <c r="HD70" s="199">
        <v>711130</v>
      </c>
      <c r="HE70" s="199">
        <v>0</v>
      </c>
      <c r="HF70" s="199">
        <v>0</v>
      </c>
      <c r="HG70" s="199">
        <v>0</v>
      </c>
      <c r="HH70" s="199">
        <v>0</v>
      </c>
      <c r="HI70" s="199">
        <f t="shared" ref="HI70:HI133" si="83">SUM(GY70:HH70)</f>
        <v>711130</v>
      </c>
      <c r="HJ70" s="199">
        <v>0</v>
      </c>
      <c r="HK70" s="199">
        <v>0</v>
      </c>
      <c r="HL70" s="199">
        <v>0</v>
      </c>
      <c r="HM70" s="199">
        <v>0</v>
      </c>
      <c r="HN70" s="199">
        <v>0</v>
      </c>
      <c r="HO70" s="199">
        <v>0</v>
      </c>
      <c r="HP70" s="199">
        <v>633342</v>
      </c>
      <c r="HQ70" s="199">
        <v>0</v>
      </c>
      <c r="HR70" s="199">
        <v>0</v>
      </c>
      <c r="HS70" s="199">
        <v>0</v>
      </c>
      <c r="HT70" s="199">
        <v>0</v>
      </c>
      <c r="HU70" s="199">
        <f t="shared" ref="HU70:HU133" si="84">SUM(HK70:HT70)</f>
        <v>633342</v>
      </c>
      <c r="HV70" s="199">
        <v>0</v>
      </c>
      <c r="HW70" s="199">
        <v>0</v>
      </c>
      <c r="HX70" s="199">
        <v>0</v>
      </c>
      <c r="HY70" s="199">
        <v>0</v>
      </c>
      <c r="HZ70" s="199">
        <v>0</v>
      </c>
      <c r="IA70" s="199">
        <v>619165</v>
      </c>
      <c r="IB70" s="199">
        <v>0</v>
      </c>
      <c r="IC70" s="199">
        <v>0</v>
      </c>
      <c r="ID70" s="199">
        <v>0</v>
      </c>
      <c r="IE70" s="199">
        <v>0</v>
      </c>
      <c r="IF70" s="199">
        <f t="shared" ref="IF70:IF133" si="85">SUM(HV70:IE70)</f>
        <v>619165</v>
      </c>
      <c r="IG70" s="197">
        <f t="shared" ref="IG70:IG133" si="86">((HU70/HI70)-1)*100</f>
        <v>-10.9386469421906</v>
      </c>
      <c r="IH70" s="197">
        <f t="shared" ref="IH70:IH133" si="87">((IF70/HI70)-1)*100</f>
        <v>-12.932234612518101</v>
      </c>
      <c r="II70" s="197">
        <f t="shared" ref="II70:II133" si="88">((IA70/HD70)-1)*100</f>
        <v>-12.932234612518101</v>
      </c>
      <c r="IJ70" s="197">
        <f t="shared" si="64"/>
        <v>-2.2384430528845423</v>
      </c>
      <c r="IK70" s="202"/>
      <c r="IL70" s="200">
        <f t="shared" ref="IL70:IL133" si="89">(IF70/CG70)</f>
        <v>188.71228284059737</v>
      </c>
      <c r="IM70" s="200">
        <f t="shared" ref="IM70:IM133" si="90">((IA70/CG70))</f>
        <v>188.71228284059737</v>
      </c>
      <c r="IN70" s="192" t="s">
        <v>7294</v>
      </c>
      <c r="IO70" s="192" t="str">
        <f t="shared" si="65"/>
        <v>Variación entre el -10% al -20%</v>
      </c>
      <c r="IP70" s="192" t="str">
        <f t="shared" si="65"/>
        <v>Variación entre el -10% al -20%</v>
      </c>
      <c r="IQ70" s="193" t="str">
        <f t="shared" ref="IQ70:IQ133" si="91">IF((IA70&lt;=338000),"Pequeño",IF(AND(IA70&gt;338000,IA70&lt;=1038000),"Mediano",IF(AND(IA70&gt;1038000,IA70&lt;=5500000),"Grande","Muy Grande")))</f>
        <v>Mediano</v>
      </c>
      <c r="IR70" s="193" t="str">
        <f t="shared" ref="IR70:IR133" si="92">IF((IF70&lt;=338000),"Pequeño",IF(AND(IF70&gt;338000,IF70&lt;=1038000),"Mediano",IF(AND(IF70&gt;1038000,IF70&lt;=5500000),"Grande","Muy Grande")))</f>
        <v>Mediano</v>
      </c>
      <c r="IS70" s="192" t="s">
        <v>1269</v>
      </c>
      <c r="IT70" s="192" t="s">
        <v>1267</v>
      </c>
      <c r="IU70" s="192" t="s">
        <v>5639</v>
      </c>
      <c r="IV70" s="192" t="s">
        <v>5640</v>
      </c>
      <c r="IW70" s="192" t="s">
        <v>248</v>
      </c>
      <c r="IX70" s="192" t="s">
        <v>249</v>
      </c>
      <c r="IY70" s="193" t="s">
        <v>207</v>
      </c>
      <c r="IZ70" s="199">
        <v>711130</v>
      </c>
      <c r="JA70" s="199">
        <v>34333</v>
      </c>
      <c r="JB70" s="203">
        <f t="shared" si="66"/>
        <v>4.8279498825812439</v>
      </c>
      <c r="JC70" s="192" t="s">
        <v>7549</v>
      </c>
      <c r="JD70" s="192" t="str">
        <f t="shared" si="37"/>
        <v>Con Modificaciones &lt; 10%</v>
      </c>
      <c r="JE70" s="193" t="s">
        <v>208</v>
      </c>
      <c r="JF70" s="200"/>
      <c r="JG70" s="200"/>
      <c r="JH70" s="200"/>
      <c r="JI70" s="197"/>
      <c r="JJ70" s="192" t="s">
        <v>7714</v>
      </c>
      <c r="JK70" s="192" t="str">
        <f t="shared" si="67"/>
        <v>Sin Reevaluación</v>
      </c>
      <c r="JL70" s="196" t="s">
        <v>1288</v>
      </c>
      <c r="JM70" s="204">
        <v>373570</v>
      </c>
      <c r="JN70" s="204">
        <v>373570.3</v>
      </c>
      <c r="JO70" s="197">
        <f t="shared" si="35"/>
        <v>8.0306234440108426E-5</v>
      </c>
      <c r="JP70" s="205" t="str">
        <f t="shared" si="36"/>
        <v>Real &gt; Recomendado</v>
      </c>
      <c r="JQ70" s="193" t="s">
        <v>8</v>
      </c>
      <c r="JR70" s="202"/>
      <c r="JS70" s="202"/>
      <c r="JT70" s="202"/>
      <c r="JU70" s="192" t="s">
        <v>8009</v>
      </c>
      <c r="JV70" s="206"/>
      <c r="JW70" s="192" t="s">
        <v>8010</v>
      </c>
      <c r="JX70" s="192" t="s">
        <v>5639</v>
      </c>
      <c r="JY70" s="192" t="s">
        <v>5640</v>
      </c>
      <c r="JZ70" s="192" t="s">
        <v>248</v>
      </c>
      <c r="KA70" s="192" t="s">
        <v>249</v>
      </c>
    </row>
    <row r="71" spans="1:287" ht="15" customHeight="1" x14ac:dyDescent="0.25">
      <c r="A71" s="192" t="s">
        <v>1513</v>
      </c>
      <c r="B71" s="192" t="s">
        <v>1514</v>
      </c>
      <c r="C71" s="193">
        <v>13</v>
      </c>
      <c r="D71" s="192" t="s">
        <v>510</v>
      </c>
      <c r="E71" s="192" t="s">
        <v>184</v>
      </c>
      <c r="F71" s="192" t="s">
        <v>184</v>
      </c>
      <c r="G71" s="192" t="s">
        <v>512</v>
      </c>
      <c r="H71" s="192" t="s">
        <v>107</v>
      </c>
      <c r="I71" s="192" t="s">
        <v>108</v>
      </c>
      <c r="J71" s="192" t="s">
        <v>1948</v>
      </c>
      <c r="K71" s="192" t="s">
        <v>466</v>
      </c>
      <c r="L71" s="192" t="s">
        <v>114</v>
      </c>
      <c r="M71" s="192" t="s">
        <v>2023</v>
      </c>
      <c r="N71" s="192" t="s">
        <v>526</v>
      </c>
      <c r="O71" s="192" t="s">
        <v>524</v>
      </c>
      <c r="P71" s="192" t="s">
        <v>103</v>
      </c>
      <c r="Q71" s="192" t="s">
        <v>109</v>
      </c>
      <c r="R71" s="192" t="s">
        <v>116</v>
      </c>
      <c r="S71" s="192" t="s">
        <v>2180</v>
      </c>
      <c r="T71" s="192" t="s">
        <v>2181</v>
      </c>
      <c r="U71" s="194">
        <v>32645</v>
      </c>
      <c r="V71" s="192" t="s">
        <v>141</v>
      </c>
      <c r="W71" s="192" t="s">
        <v>534</v>
      </c>
      <c r="X71" s="192" t="s">
        <v>534</v>
      </c>
      <c r="Y71" s="195">
        <v>7</v>
      </c>
      <c r="Z71" s="195">
        <v>0</v>
      </c>
      <c r="AA71" s="196" t="s">
        <v>2636</v>
      </c>
      <c r="AB71" s="197">
        <f>((Z71/Y71)-1)*100</f>
        <v>-100</v>
      </c>
      <c r="AC71" s="195"/>
      <c r="AD71" s="195"/>
      <c r="AE71" s="196"/>
      <c r="AF71" s="197"/>
      <c r="AG71" s="195"/>
      <c r="AH71" s="195"/>
      <c r="AI71" s="196" t="s">
        <v>8</v>
      </c>
      <c r="AJ71" s="197"/>
      <c r="AK71" s="195"/>
      <c r="AL71" s="195"/>
      <c r="AM71" s="196"/>
      <c r="AN71" s="197"/>
      <c r="AO71" s="195">
        <v>2</v>
      </c>
      <c r="AP71" s="195">
        <v>5</v>
      </c>
      <c r="AQ71" s="196" t="s">
        <v>2971</v>
      </c>
      <c r="AR71" s="197">
        <f>((AP71/AO71)-1)*100</f>
        <v>150</v>
      </c>
      <c r="AS71" s="195">
        <v>7</v>
      </c>
      <c r="AT71" s="195">
        <v>13</v>
      </c>
      <c r="AU71" s="196" t="s">
        <v>3151</v>
      </c>
      <c r="AV71" s="197">
        <f t="shared" si="61"/>
        <v>85.714285714285722</v>
      </c>
      <c r="AW71" s="197" t="str">
        <f t="shared" si="68"/>
        <v>Variación del 50% al 100%</v>
      </c>
      <c r="AX71" s="198">
        <v>2</v>
      </c>
      <c r="AY71" s="198">
        <v>75</v>
      </c>
      <c r="AZ71" s="195"/>
      <c r="BA71" s="195"/>
      <c r="BB71" s="196"/>
      <c r="BC71" s="197"/>
      <c r="BD71" s="195"/>
      <c r="BE71" s="195"/>
      <c r="BF71" s="196"/>
      <c r="BG71" s="197"/>
      <c r="BH71" s="195"/>
      <c r="BI71" s="195"/>
      <c r="BJ71" s="196"/>
      <c r="BK71" s="197"/>
      <c r="BL71" s="195">
        <v>12</v>
      </c>
      <c r="BM71" s="195">
        <v>12</v>
      </c>
      <c r="BN71" s="195">
        <v>0</v>
      </c>
      <c r="BO71" s="195">
        <v>13</v>
      </c>
      <c r="BP71" s="195">
        <v>0</v>
      </c>
      <c r="BQ71" s="196" t="s">
        <v>3419</v>
      </c>
      <c r="BR71" s="197">
        <f t="shared" si="69"/>
        <v>-100</v>
      </c>
      <c r="BS71" s="197">
        <f t="shared" si="69"/>
        <v>8.333333333333325</v>
      </c>
      <c r="BT71" s="192" t="s">
        <v>3631</v>
      </c>
      <c r="BU71" s="192" t="str">
        <f t="shared" si="70"/>
        <v>Variación de 0 a 30%</v>
      </c>
      <c r="BV71" s="193" t="str">
        <f t="shared" si="71"/>
        <v>Dos Años</v>
      </c>
      <c r="BW71" s="192" t="s">
        <v>3839</v>
      </c>
      <c r="BX71" s="199">
        <v>1028370</v>
      </c>
      <c r="BY71" s="199">
        <v>1046</v>
      </c>
      <c r="BZ71" s="199">
        <f t="shared" si="72"/>
        <v>1029416</v>
      </c>
      <c r="CA71" s="199">
        <v>816528</v>
      </c>
      <c r="CB71" s="200">
        <f t="shared" si="73"/>
        <v>212888</v>
      </c>
      <c r="CC71" s="192" t="s">
        <v>3955</v>
      </c>
      <c r="CD71" s="192" t="str">
        <f t="shared" si="74"/>
        <v>BIP &gt; SIGFE</v>
      </c>
      <c r="CE71" s="196" t="s">
        <v>679</v>
      </c>
      <c r="CF71" s="195">
        <v>1130</v>
      </c>
      <c r="CG71" s="195">
        <v>1150</v>
      </c>
      <c r="CH71" s="195">
        <f t="shared" si="75"/>
        <v>101.76991150442478</v>
      </c>
      <c r="CI71" s="196" t="s">
        <v>4244</v>
      </c>
      <c r="CJ71" s="196" t="s">
        <v>4245</v>
      </c>
      <c r="CK71" s="200" t="str">
        <f t="shared" ref="CK71:CK134" si="93">IFERROR(IF(CH71=100,"Real = Recomendada",IF(CH71&gt;100,"Real &gt; Recomendada","Real &lt; Recomendada")),"Error")</f>
        <v>Real &gt; Recomendada</v>
      </c>
      <c r="CL71" s="192" t="s">
        <v>4739</v>
      </c>
      <c r="CM71" s="192" t="s">
        <v>4680</v>
      </c>
      <c r="CN71" s="192" t="s">
        <v>4739</v>
      </c>
      <c r="CO71" s="192" t="s">
        <v>4576</v>
      </c>
      <c r="CP71" s="193" t="s">
        <v>207</v>
      </c>
      <c r="CQ71" s="192" t="s">
        <v>4576</v>
      </c>
      <c r="CR71" s="192" t="s">
        <v>5238</v>
      </c>
      <c r="CS71" s="192" t="s">
        <v>8</v>
      </c>
      <c r="CT71" s="192" t="str">
        <f t="shared" ref="CT71:CT134" si="94">IF(CP71="SI","En Operación","Sin Operar")</f>
        <v>En Operación</v>
      </c>
      <c r="CU71" s="192" t="s">
        <v>5447</v>
      </c>
      <c r="CV71" s="192" t="s">
        <v>5641</v>
      </c>
      <c r="CW71" s="192" t="s">
        <v>2023</v>
      </c>
      <c r="CX71" s="192" t="s">
        <v>534</v>
      </c>
      <c r="CY71" s="192" t="s">
        <v>8</v>
      </c>
      <c r="CZ71" s="192" t="s">
        <v>248</v>
      </c>
      <c r="DA71" s="192" t="s">
        <v>249</v>
      </c>
      <c r="DB71" s="193" t="s">
        <v>1020</v>
      </c>
      <c r="DC71" s="193" t="s">
        <v>5807</v>
      </c>
      <c r="DD71" s="200">
        <v>85</v>
      </c>
      <c r="DE71" s="193" t="s">
        <v>5897</v>
      </c>
      <c r="DF71" s="200">
        <v>228</v>
      </c>
      <c r="DG71" s="193" t="s">
        <v>1052</v>
      </c>
      <c r="DH71" s="200">
        <v>17</v>
      </c>
      <c r="DI71" s="193" t="s">
        <v>5966</v>
      </c>
      <c r="DJ71" s="200">
        <v>1485</v>
      </c>
      <c r="DK71" s="193" t="s">
        <v>5966</v>
      </c>
      <c r="DL71" s="200">
        <f>+DK71-DG71</f>
        <v>1485</v>
      </c>
      <c r="DM71" s="193" t="s">
        <v>914</v>
      </c>
      <c r="DN71" s="200">
        <v>41</v>
      </c>
      <c r="DO71" s="193" t="s">
        <v>843</v>
      </c>
      <c r="DP71" s="200">
        <v>26</v>
      </c>
      <c r="DQ71" s="200">
        <f t="shared" si="62"/>
        <v>1882</v>
      </c>
      <c r="DR71" s="200">
        <f t="shared" si="63"/>
        <v>1797</v>
      </c>
      <c r="DS71" s="193" t="s">
        <v>6083</v>
      </c>
      <c r="DT71" s="192" t="s">
        <v>6243</v>
      </c>
      <c r="DU71" s="193">
        <v>1</v>
      </c>
      <c r="DV71" s="193" t="s">
        <v>8</v>
      </c>
      <c r="DW71" s="193" t="s">
        <v>8</v>
      </c>
      <c r="DX71" s="193" t="s">
        <v>8</v>
      </c>
      <c r="DY71" s="193" t="s">
        <v>8</v>
      </c>
      <c r="DZ71" s="193" t="s">
        <v>8</v>
      </c>
      <c r="EA71" s="193" t="s">
        <v>8</v>
      </c>
      <c r="EB71" s="193" t="s">
        <v>207</v>
      </c>
      <c r="EC71" s="193" t="s">
        <v>6269</v>
      </c>
      <c r="ED71" s="193" t="s">
        <v>6335</v>
      </c>
      <c r="EE71" s="199">
        <v>18862</v>
      </c>
      <c r="EF71" s="199">
        <v>0</v>
      </c>
      <c r="EG71" s="199">
        <v>0</v>
      </c>
      <c r="EH71" s="199">
        <v>0</v>
      </c>
      <c r="EI71" s="199">
        <v>3000</v>
      </c>
      <c r="EJ71" s="199">
        <v>403788</v>
      </c>
      <c r="EK71" s="199">
        <v>0</v>
      </c>
      <c r="EL71" s="199">
        <v>0</v>
      </c>
      <c r="EM71" s="199">
        <v>0</v>
      </c>
      <c r="EN71" s="199">
        <v>0</v>
      </c>
      <c r="EO71" s="199">
        <f t="shared" si="76"/>
        <v>425650</v>
      </c>
      <c r="EP71" s="199">
        <v>19699</v>
      </c>
      <c r="EQ71" s="199">
        <v>0</v>
      </c>
      <c r="ER71" s="199">
        <v>0</v>
      </c>
      <c r="ES71" s="199">
        <v>0</v>
      </c>
      <c r="ET71" s="199">
        <v>3134</v>
      </c>
      <c r="EU71" s="199">
        <v>421717</v>
      </c>
      <c r="EV71" s="199">
        <v>0</v>
      </c>
      <c r="EW71" s="199">
        <v>0</v>
      </c>
      <c r="EX71" s="199">
        <v>0</v>
      </c>
      <c r="EY71" s="199">
        <v>0</v>
      </c>
      <c r="EZ71" s="199">
        <f t="shared" si="77"/>
        <v>444550</v>
      </c>
      <c r="FA71" s="192" t="s">
        <v>6569</v>
      </c>
      <c r="FB71" s="199">
        <v>0</v>
      </c>
      <c r="FC71" s="199">
        <v>0</v>
      </c>
      <c r="FD71" s="199">
        <v>0</v>
      </c>
      <c r="FE71" s="199">
        <v>0</v>
      </c>
      <c r="FF71" s="199">
        <v>1289</v>
      </c>
      <c r="FG71" s="199">
        <v>1028373</v>
      </c>
      <c r="FH71" s="199">
        <v>0</v>
      </c>
      <c r="FI71" s="199">
        <v>0</v>
      </c>
      <c r="FJ71" s="199">
        <v>0</v>
      </c>
      <c r="FK71" s="199">
        <v>0</v>
      </c>
      <c r="FL71" s="199">
        <f t="shared" si="78"/>
        <v>1029662</v>
      </c>
      <c r="FM71" s="192" t="s">
        <v>6740</v>
      </c>
      <c r="FN71" s="199">
        <v>0</v>
      </c>
      <c r="FO71" s="199">
        <v>0</v>
      </c>
      <c r="FP71" s="199">
        <v>0</v>
      </c>
      <c r="FQ71" s="199">
        <v>0</v>
      </c>
      <c r="FR71" s="199">
        <v>1289</v>
      </c>
      <c r="FS71" s="199">
        <v>1028370</v>
      </c>
      <c r="FT71" s="199">
        <v>0</v>
      </c>
      <c r="FU71" s="199">
        <v>0</v>
      </c>
      <c r="FV71" s="199">
        <v>0</v>
      </c>
      <c r="FW71" s="199">
        <v>0</v>
      </c>
      <c r="FX71" s="199">
        <f t="shared" si="79"/>
        <v>1029659</v>
      </c>
      <c r="FY71" s="192" t="s">
        <v>6936</v>
      </c>
      <c r="FZ71" s="200">
        <f t="shared" si="80"/>
        <v>213131</v>
      </c>
      <c r="GA71" s="193" t="str">
        <f t="shared" ref="GA71:GA134" si="95">IF(AND(FZ71&gt;=-90,FZ71&lt;=90),"BIP = SIGFE",IF(FZ71&gt;90,"BIP &gt; SIGFE","BIP &lt; SIGFE"))</f>
        <v>BIP &gt; SIGFE</v>
      </c>
      <c r="GB71" s="199">
        <v>0</v>
      </c>
      <c r="GC71" s="199">
        <v>0</v>
      </c>
      <c r="GD71" s="199">
        <v>0</v>
      </c>
      <c r="GE71" s="199">
        <v>0</v>
      </c>
      <c r="GF71" s="199">
        <v>1289</v>
      </c>
      <c r="GG71" s="199">
        <v>815239</v>
      </c>
      <c r="GH71" s="199">
        <v>0</v>
      </c>
      <c r="GI71" s="199">
        <v>0</v>
      </c>
      <c r="GJ71" s="199">
        <v>0</v>
      </c>
      <c r="GK71" s="199">
        <v>0</v>
      </c>
      <c r="GL71" s="199">
        <f t="shared" si="81"/>
        <v>816528</v>
      </c>
      <c r="GM71" s="199">
        <v>0</v>
      </c>
      <c r="GN71" s="199">
        <v>0</v>
      </c>
      <c r="GO71" s="199">
        <v>0</v>
      </c>
      <c r="GP71" s="199">
        <v>0</v>
      </c>
      <c r="GQ71" s="199">
        <v>1359</v>
      </c>
      <c r="GR71" s="199">
        <v>822307</v>
      </c>
      <c r="GS71" s="199">
        <v>0</v>
      </c>
      <c r="GT71" s="199">
        <v>0</v>
      </c>
      <c r="GU71" s="199">
        <v>0</v>
      </c>
      <c r="GV71" s="199">
        <v>0</v>
      </c>
      <c r="GW71" s="199">
        <f t="shared" si="82"/>
        <v>823666</v>
      </c>
      <c r="GX71" s="199" t="s">
        <v>7117</v>
      </c>
      <c r="GY71" s="199">
        <v>24238</v>
      </c>
      <c r="GZ71" s="199">
        <v>0</v>
      </c>
      <c r="HA71" s="199">
        <v>0</v>
      </c>
      <c r="HB71" s="199">
        <v>0</v>
      </c>
      <c r="HC71" s="199">
        <v>3856</v>
      </c>
      <c r="HD71" s="199">
        <v>518891</v>
      </c>
      <c r="HE71" s="199">
        <v>0</v>
      </c>
      <c r="HF71" s="199">
        <v>0</v>
      </c>
      <c r="HG71" s="199">
        <v>0</v>
      </c>
      <c r="HH71" s="199">
        <v>0</v>
      </c>
      <c r="HI71" s="199">
        <f t="shared" si="83"/>
        <v>546985</v>
      </c>
      <c r="HJ71" s="199">
        <v>0</v>
      </c>
      <c r="HK71" s="199">
        <v>0</v>
      </c>
      <c r="HL71" s="199">
        <v>0</v>
      </c>
      <c r="HM71" s="199">
        <v>0</v>
      </c>
      <c r="HN71" s="199">
        <v>0</v>
      </c>
      <c r="HO71" s="199">
        <v>1359</v>
      </c>
      <c r="HP71" s="199">
        <v>1049954</v>
      </c>
      <c r="HQ71" s="199">
        <v>0</v>
      </c>
      <c r="HR71" s="199">
        <v>0</v>
      </c>
      <c r="HS71" s="199">
        <v>0</v>
      </c>
      <c r="HT71" s="199">
        <v>0</v>
      </c>
      <c r="HU71" s="199">
        <f t="shared" si="84"/>
        <v>1051313</v>
      </c>
      <c r="HV71" s="199">
        <v>0</v>
      </c>
      <c r="HW71" s="199">
        <v>0</v>
      </c>
      <c r="HX71" s="199">
        <v>0</v>
      </c>
      <c r="HY71" s="199">
        <v>0</v>
      </c>
      <c r="HZ71" s="199">
        <v>1359</v>
      </c>
      <c r="IA71" s="199">
        <v>1035438</v>
      </c>
      <c r="IB71" s="199">
        <v>0</v>
      </c>
      <c r="IC71" s="199">
        <v>0</v>
      </c>
      <c r="ID71" s="199">
        <v>0</v>
      </c>
      <c r="IE71" s="199">
        <v>0</v>
      </c>
      <c r="IF71" s="199">
        <f t="shared" si="85"/>
        <v>1036797</v>
      </c>
      <c r="IG71" s="197">
        <f t="shared" si="86"/>
        <v>92.201431483495895</v>
      </c>
      <c r="IH71" s="197">
        <f t="shared" si="87"/>
        <v>89.547610994817049</v>
      </c>
      <c r="II71" s="197">
        <f t="shared" si="88"/>
        <v>99.548267362509662</v>
      </c>
      <c r="IJ71" s="197">
        <f t="shared" si="64"/>
        <v>-1.3807495959814009</v>
      </c>
      <c r="IK71" s="202"/>
      <c r="IL71" s="200">
        <f t="shared" si="89"/>
        <v>901.56260869565222</v>
      </c>
      <c r="IM71" s="200">
        <f t="shared" si="90"/>
        <v>900.38086956521738</v>
      </c>
      <c r="IN71" s="192" t="s">
        <v>7295</v>
      </c>
      <c r="IO71" s="192" t="str">
        <f t="shared" si="65"/>
        <v>Variación Mayor a 20%</v>
      </c>
      <c r="IP71" s="192" t="str">
        <f t="shared" si="65"/>
        <v>Variación Mayor a 20%</v>
      </c>
      <c r="IQ71" s="193" t="str">
        <f t="shared" si="91"/>
        <v>Mediano</v>
      </c>
      <c r="IR71" s="193" t="str">
        <f t="shared" si="92"/>
        <v>Mediano</v>
      </c>
      <c r="IS71" s="192" t="s">
        <v>5641</v>
      </c>
      <c r="IT71" s="192" t="s">
        <v>2023</v>
      </c>
      <c r="IU71" s="192" t="s">
        <v>534</v>
      </c>
      <c r="IV71" s="192" t="s">
        <v>8</v>
      </c>
      <c r="IW71" s="192" t="s">
        <v>248</v>
      </c>
      <c r="IX71" s="192" t="s">
        <v>249</v>
      </c>
      <c r="IY71" s="193" t="s">
        <v>207</v>
      </c>
      <c r="IZ71" s="199">
        <v>546985</v>
      </c>
      <c r="JA71" s="199">
        <v>198373</v>
      </c>
      <c r="JB71" s="203">
        <f t="shared" si="66"/>
        <v>36.266625227382839</v>
      </c>
      <c r="JC71" s="192" t="s">
        <v>7550</v>
      </c>
      <c r="JD71" s="192" t="str">
        <f t="shared" si="37"/>
        <v>Con Modificaciones &lt; 10%</v>
      </c>
      <c r="JE71" s="193" t="s">
        <v>208</v>
      </c>
      <c r="JF71" s="200"/>
      <c r="JG71" s="200"/>
      <c r="JH71" s="200"/>
      <c r="JI71" s="197"/>
      <c r="JJ71" s="192" t="s">
        <v>7715</v>
      </c>
      <c r="JK71" s="192" t="str">
        <f t="shared" si="67"/>
        <v>Sin Reevaluación</v>
      </c>
      <c r="JL71" s="196" t="s">
        <v>1288</v>
      </c>
      <c r="JM71" s="204">
        <v>1070594</v>
      </c>
      <c r="JN71" s="204">
        <v>1070594</v>
      </c>
      <c r="JO71" s="197">
        <f t="shared" ref="JO71:JO134" si="96">((JN71/JM71)-1)*100</f>
        <v>0</v>
      </c>
      <c r="JP71" s="205" t="str">
        <f t="shared" ref="JP71:JP134" si="97">IF(JO71="","Sin Datos",IF(JO71=0,"Real = Recomendado",IF(JO71&gt;0,"Real &gt; Recomendado",IF(JO71&lt;0,"Real &lt; Recomendado","error"))))</f>
        <v>Real = Recomendado</v>
      </c>
      <c r="JQ71" s="193" t="s">
        <v>1289</v>
      </c>
      <c r="JR71" s="202">
        <v>18.149999999999999</v>
      </c>
      <c r="JS71" s="202">
        <v>18.149999999999999</v>
      </c>
      <c r="JT71" s="202">
        <f t="shared" ref="JT71:JT129" si="98">((JS71/JR71)-1)*100</f>
        <v>0</v>
      </c>
      <c r="JU71" s="192" t="s">
        <v>8011</v>
      </c>
      <c r="JV71" s="192" t="str">
        <f>IF(JT71="","Sin Datos",IF(JT71=0,"Real = Recomendado",IF(JT71&gt;0,"Real &gt; Recomendado",IF(JT71&lt;0,"Real &lt; Recomendado","error"))))</f>
        <v>Real = Recomendado</v>
      </c>
      <c r="JW71" s="192" t="s">
        <v>8012</v>
      </c>
      <c r="JX71" s="192" t="s">
        <v>1328</v>
      </c>
      <c r="JY71" s="192" t="s">
        <v>982</v>
      </c>
      <c r="JZ71" s="192" t="s">
        <v>248</v>
      </c>
      <c r="KA71" s="192" t="s">
        <v>249</v>
      </c>
    </row>
    <row r="72" spans="1:287" ht="15" customHeight="1" x14ac:dyDescent="0.25">
      <c r="A72" s="192" t="s">
        <v>1515</v>
      </c>
      <c r="B72" s="192" t="s">
        <v>1516</v>
      </c>
      <c r="C72" s="193">
        <v>7</v>
      </c>
      <c r="D72" s="192" t="s">
        <v>452</v>
      </c>
      <c r="E72" s="192" t="s">
        <v>180</v>
      </c>
      <c r="F72" s="192" t="s">
        <v>1517</v>
      </c>
      <c r="G72" s="192" t="s">
        <v>484</v>
      </c>
      <c r="H72" s="192" t="s">
        <v>154</v>
      </c>
      <c r="I72" s="192" t="s">
        <v>155</v>
      </c>
      <c r="J72" s="192" t="s">
        <v>1971</v>
      </c>
      <c r="K72" s="192" t="s">
        <v>2024</v>
      </c>
      <c r="L72" s="192" t="s">
        <v>102</v>
      </c>
      <c r="M72" s="192" t="s">
        <v>2025</v>
      </c>
      <c r="N72" s="192" t="s">
        <v>2026</v>
      </c>
      <c r="O72" s="192" t="s">
        <v>2026</v>
      </c>
      <c r="P72" s="192" t="s">
        <v>103</v>
      </c>
      <c r="Q72" s="192" t="s">
        <v>104</v>
      </c>
      <c r="R72" s="192" t="s">
        <v>105</v>
      </c>
      <c r="S72" s="192" t="s">
        <v>2182</v>
      </c>
      <c r="T72" s="192" t="s">
        <v>2183</v>
      </c>
      <c r="U72" s="194">
        <v>73</v>
      </c>
      <c r="V72" s="192" t="s">
        <v>534</v>
      </c>
      <c r="W72" s="192" t="s">
        <v>534</v>
      </c>
      <c r="X72" s="192" t="s">
        <v>534</v>
      </c>
      <c r="Y72" s="195">
        <v>13</v>
      </c>
      <c r="Z72" s="195">
        <v>18</v>
      </c>
      <c r="AA72" s="196" t="s">
        <v>2637</v>
      </c>
      <c r="AB72" s="197">
        <f>((Z72/Y72)-1)*100</f>
        <v>38.46153846153846</v>
      </c>
      <c r="AC72" s="195"/>
      <c r="AD72" s="195"/>
      <c r="AE72" s="196"/>
      <c r="AF72" s="197"/>
      <c r="AG72" s="195"/>
      <c r="AH72" s="195"/>
      <c r="AI72" s="196" t="s">
        <v>8</v>
      </c>
      <c r="AJ72" s="197"/>
      <c r="AK72" s="195"/>
      <c r="AL72" s="195"/>
      <c r="AM72" s="196"/>
      <c r="AN72" s="197"/>
      <c r="AO72" s="195">
        <v>13</v>
      </c>
      <c r="AP72" s="195">
        <v>0</v>
      </c>
      <c r="AQ72" s="196" t="s">
        <v>2972</v>
      </c>
      <c r="AR72" s="197">
        <f>((AP72/AO72)-1)*100</f>
        <v>-100</v>
      </c>
      <c r="AS72" s="195">
        <v>12</v>
      </c>
      <c r="AT72" s="195">
        <v>16</v>
      </c>
      <c r="AU72" s="196" t="s">
        <v>3152</v>
      </c>
      <c r="AV72" s="197">
        <f t="shared" si="61"/>
        <v>33.333333333333329</v>
      </c>
      <c r="AW72" s="197" t="str">
        <f t="shared" si="68"/>
        <v>Variación de 30% al 50%</v>
      </c>
      <c r="AX72" s="198">
        <v>3</v>
      </c>
      <c r="AY72" s="198">
        <v>126</v>
      </c>
      <c r="AZ72" s="195"/>
      <c r="BA72" s="195"/>
      <c r="BB72" s="196"/>
      <c r="BC72" s="197"/>
      <c r="BD72" s="195"/>
      <c r="BE72" s="195"/>
      <c r="BF72" s="196"/>
      <c r="BG72" s="197"/>
      <c r="BH72" s="195"/>
      <c r="BI72" s="195"/>
      <c r="BJ72" s="196"/>
      <c r="BK72" s="197"/>
      <c r="BL72" s="195">
        <v>13</v>
      </c>
      <c r="BM72" s="195">
        <v>13</v>
      </c>
      <c r="BN72" s="195">
        <v>18</v>
      </c>
      <c r="BO72" s="195">
        <v>18</v>
      </c>
      <c r="BP72" s="195">
        <v>0</v>
      </c>
      <c r="BQ72" s="196" t="s">
        <v>3420</v>
      </c>
      <c r="BR72" s="197">
        <f t="shared" si="69"/>
        <v>38.46153846153846</v>
      </c>
      <c r="BS72" s="197">
        <f t="shared" si="69"/>
        <v>38.46153846153846</v>
      </c>
      <c r="BT72" s="192" t="s">
        <v>3632</v>
      </c>
      <c r="BU72" s="192" t="str">
        <f t="shared" si="70"/>
        <v>Variación de 30% al 50%</v>
      </c>
      <c r="BV72" s="193" t="str">
        <f t="shared" si="71"/>
        <v>Dos Años</v>
      </c>
      <c r="BW72" s="192" t="s">
        <v>3840</v>
      </c>
      <c r="BX72" s="199">
        <v>1110564</v>
      </c>
      <c r="BY72" s="199">
        <v>0</v>
      </c>
      <c r="BZ72" s="199">
        <f t="shared" si="72"/>
        <v>1110564</v>
      </c>
      <c r="CA72" s="199">
        <v>954343</v>
      </c>
      <c r="CB72" s="200">
        <f t="shared" si="73"/>
        <v>156221</v>
      </c>
      <c r="CC72" s="192" t="s">
        <v>3956</v>
      </c>
      <c r="CD72" s="192" t="str">
        <f t="shared" si="74"/>
        <v>BIP &gt; SIGFE</v>
      </c>
      <c r="CE72" s="196" t="s">
        <v>678</v>
      </c>
      <c r="CF72" s="195">
        <v>6875</v>
      </c>
      <c r="CG72" s="195">
        <v>6875</v>
      </c>
      <c r="CH72" s="195">
        <f t="shared" si="75"/>
        <v>100</v>
      </c>
      <c r="CI72" s="196" t="s">
        <v>4246</v>
      </c>
      <c r="CJ72" s="196" t="s">
        <v>4247</v>
      </c>
      <c r="CK72" s="200" t="str">
        <f t="shared" si="93"/>
        <v>Real = Recomendada</v>
      </c>
      <c r="CL72" s="192" t="s">
        <v>4740</v>
      </c>
      <c r="CM72" s="192" t="s">
        <v>4643</v>
      </c>
      <c r="CN72" s="192" t="s">
        <v>8</v>
      </c>
      <c r="CO72" s="192" t="s">
        <v>8</v>
      </c>
      <c r="CP72" s="193" t="s">
        <v>207</v>
      </c>
      <c r="CQ72" s="192" t="s">
        <v>5239</v>
      </c>
      <c r="CR72" s="192" t="s">
        <v>5240</v>
      </c>
      <c r="CS72" s="192" t="s">
        <v>8</v>
      </c>
      <c r="CT72" s="192" t="str">
        <f t="shared" si="94"/>
        <v>En Operación</v>
      </c>
      <c r="CU72" s="192" t="s">
        <v>5448</v>
      </c>
      <c r="CV72" s="192" t="s">
        <v>5642</v>
      </c>
      <c r="CW72" s="192" t="s">
        <v>5643</v>
      </c>
      <c r="CX72" s="192" t="s">
        <v>236</v>
      </c>
      <c r="CY72" s="192" t="s">
        <v>942</v>
      </c>
      <c r="CZ72" s="192" t="s">
        <v>248</v>
      </c>
      <c r="DA72" s="192" t="s">
        <v>249</v>
      </c>
      <c r="DB72" s="193" t="s">
        <v>5808</v>
      </c>
      <c r="DC72" s="193" t="s">
        <v>652</v>
      </c>
      <c r="DD72" s="200">
        <v>48</v>
      </c>
      <c r="DE72" s="193" t="s">
        <v>5835</v>
      </c>
      <c r="DF72" s="200">
        <v>139</v>
      </c>
      <c r="DG72" s="193" t="s">
        <v>440</v>
      </c>
      <c r="DH72" s="200">
        <v>0</v>
      </c>
      <c r="DI72" s="193" t="s">
        <v>717</v>
      </c>
      <c r="DJ72" s="200">
        <v>421</v>
      </c>
      <c r="DK72" s="193" t="s">
        <v>717</v>
      </c>
      <c r="DL72" s="200">
        <f>+DK72-DE72</f>
        <v>421</v>
      </c>
      <c r="DM72" s="193" t="s">
        <v>3840</v>
      </c>
      <c r="DN72" s="200">
        <v>9</v>
      </c>
      <c r="DO72" s="193" t="s">
        <v>692</v>
      </c>
      <c r="DP72" s="200">
        <v>98</v>
      </c>
      <c r="DQ72" s="195">
        <f t="shared" si="62"/>
        <v>715</v>
      </c>
      <c r="DR72" s="195">
        <f t="shared" si="63"/>
        <v>667</v>
      </c>
      <c r="DS72" s="198" t="s">
        <v>6084</v>
      </c>
      <c r="DT72" s="196" t="s">
        <v>6243</v>
      </c>
      <c r="DU72" s="198">
        <v>1</v>
      </c>
      <c r="DV72" s="198" t="s">
        <v>8</v>
      </c>
      <c r="DW72" s="198" t="s">
        <v>8</v>
      </c>
      <c r="DX72" s="198" t="s">
        <v>8</v>
      </c>
      <c r="DY72" s="198" t="s">
        <v>8</v>
      </c>
      <c r="DZ72" s="198" t="s">
        <v>207</v>
      </c>
      <c r="EA72" s="198" t="s">
        <v>6273</v>
      </c>
      <c r="EB72" s="198" t="s">
        <v>207</v>
      </c>
      <c r="EC72" s="198" t="s">
        <v>6273</v>
      </c>
      <c r="ED72" s="198" t="s">
        <v>6336</v>
      </c>
      <c r="EE72" s="208">
        <v>46756</v>
      </c>
      <c r="EF72" s="199">
        <v>0</v>
      </c>
      <c r="EG72" s="199">
        <v>0</v>
      </c>
      <c r="EH72" s="199">
        <v>0</v>
      </c>
      <c r="EI72" s="199">
        <v>7654</v>
      </c>
      <c r="EJ72" s="199">
        <v>854420</v>
      </c>
      <c r="EK72" s="199">
        <v>0</v>
      </c>
      <c r="EL72" s="199">
        <v>0</v>
      </c>
      <c r="EM72" s="199">
        <v>0</v>
      </c>
      <c r="EN72" s="199">
        <v>0</v>
      </c>
      <c r="EO72" s="199">
        <f t="shared" si="76"/>
        <v>908830</v>
      </c>
      <c r="EP72" s="199">
        <v>48906</v>
      </c>
      <c r="EQ72" s="199">
        <v>0</v>
      </c>
      <c r="ER72" s="199">
        <v>0</v>
      </c>
      <c r="ES72" s="199">
        <v>0</v>
      </c>
      <c r="ET72" s="199">
        <v>8007</v>
      </c>
      <c r="EU72" s="199">
        <v>893728</v>
      </c>
      <c r="EV72" s="199">
        <v>0</v>
      </c>
      <c r="EW72" s="199">
        <v>0</v>
      </c>
      <c r="EX72" s="199">
        <v>0</v>
      </c>
      <c r="EY72" s="199">
        <v>0</v>
      </c>
      <c r="EZ72" s="199">
        <f t="shared" si="77"/>
        <v>950641</v>
      </c>
      <c r="FA72" s="192" t="s">
        <v>6570</v>
      </c>
      <c r="FB72" s="199">
        <v>59984</v>
      </c>
      <c r="FC72" s="199">
        <v>0</v>
      </c>
      <c r="FD72" s="199">
        <v>0</v>
      </c>
      <c r="FE72" s="199">
        <v>0</v>
      </c>
      <c r="FF72" s="199">
        <v>0</v>
      </c>
      <c r="FG72" s="199">
        <v>1050580</v>
      </c>
      <c r="FH72" s="199">
        <v>0</v>
      </c>
      <c r="FI72" s="199">
        <v>0</v>
      </c>
      <c r="FJ72" s="199">
        <v>0</v>
      </c>
      <c r="FK72" s="199">
        <v>0</v>
      </c>
      <c r="FL72" s="199">
        <f t="shared" si="78"/>
        <v>1110564</v>
      </c>
      <c r="FM72" s="192" t="s">
        <v>6741</v>
      </c>
      <c r="FN72" s="199">
        <v>59984</v>
      </c>
      <c r="FO72" s="199">
        <v>0</v>
      </c>
      <c r="FP72" s="199">
        <v>0</v>
      </c>
      <c r="FQ72" s="199">
        <v>0</v>
      </c>
      <c r="FR72" s="199">
        <v>0</v>
      </c>
      <c r="FS72" s="199">
        <v>1050580</v>
      </c>
      <c r="FT72" s="199">
        <v>0</v>
      </c>
      <c r="FU72" s="199">
        <v>0</v>
      </c>
      <c r="FV72" s="199">
        <v>0</v>
      </c>
      <c r="FW72" s="199">
        <v>0</v>
      </c>
      <c r="FX72" s="199">
        <f t="shared" si="79"/>
        <v>1110564</v>
      </c>
      <c r="FY72" s="192" t="s">
        <v>6937</v>
      </c>
      <c r="FZ72" s="200">
        <f t="shared" si="80"/>
        <v>156221</v>
      </c>
      <c r="GA72" s="193" t="str">
        <f t="shared" si="95"/>
        <v>BIP &gt; SIGFE</v>
      </c>
      <c r="GB72" s="199">
        <v>57300</v>
      </c>
      <c r="GC72" s="199">
        <v>0</v>
      </c>
      <c r="GD72" s="199">
        <v>0</v>
      </c>
      <c r="GE72" s="199">
        <v>0</v>
      </c>
      <c r="GF72" s="199">
        <v>0</v>
      </c>
      <c r="GG72" s="199">
        <v>897043</v>
      </c>
      <c r="GH72" s="199">
        <v>0</v>
      </c>
      <c r="GI72" s="199">
        <v>0</v>
      </c>
      <c r="GJ72" s="199">
        <v>0</v>
      </c>
      <c r="GK72" s="199">
        <v>0</v>
      </c>
      <c r="GL72" s="199">
        <f t="shared" si="81"/>
        <v>954343</v>
      </c>
      <c r="GM72" s="199">
        <v>58153</v>
      </c>
      <c r="GN72" s="199">
        <v>0</v>
      </c>
      <c r="GO72" s="199">
        <v>0</v>
      </c>
      <c r="GP72" s="199">
        <v>0</v>
      </c>
      <c r="GQ72" s="199">
        <v>0</v>
      </c>
      <c r="GR72" s="199">
        <v>905423</v>
      </c>
      <c r="GS72" s="199">
        <v>0</v>
      </c>
      <c r="GT72" s="199">
        <v>0</v>
      </c>
      <c r="GU72" s="199">
        <v>0</v>
      </c>
      <c r="GV72" s="199">
        <v>0</v>
      </c>
      <c r="GW72" s="199">
        <f t="shared" si="82"/>
        <v>963576</v>
      </c>
      <c r="GX72" s="199" t="s">
        <v>7118</v>
      </c>
      <c r="GY72" s="199">
        <v>55030</v>
      </c>
      <c r="GZ72" s="199">
        <v>0</v>
      </c>
      <c r="HA72" s="199">
        <v>0</v>
      </c>
      <c r="HB72" s="199">
        <v>0</v>
      </c>
      <c r="HC72" s="199">
        <v>9010</v>
      </c>
      <c r="HD72" s="199">
        <v>1005632</v>
      </c>
      <c r="HE72" s="199">
        <v>0</v>
      </c>
      <c r="HF72" s="199">
        <v>0</v>
      </c>
      <c r="HG72" s="199">
        <v>0</v>
      </c>
      <c r="HH72" s="199">
        <v>0</v>
      </c>
      <c r="HI72" s="199">
        <f t="shared" si="83"/>
        <v>1069672</v>
      </c>
      <c r="HJ72" s="199">
        <v>1152460</v>
      </c>
      <c r="HK72" s="199">
        <v>61544</v>
      </c>
      <c r="HL72" s="199">
        <v>0</v>
      </c>
      <c r="HM72" s="199">
        <v>0</v>
      </c>
      <c r="HN72" s="199">
        <v>0</v>
      </c>
      <c r="HO72" s="199">
        <v>0</v>
      </c>
      <c r="HP72" s="199">
        <v>1077896</v>
      </c>
      <c r="HQ72" s="199">
        <v>0</v>
      </c>
      <c r="HR72" s="199">
        <v>0</v>
      </c>
      <c r="HS72" s="199">
        <v>0</v>
      </c>
      <c r="HT72" s="199">
        <v>0</v>
      </c>
      <c r="HU72" s="199">
        <f t="shared" si="84"/>
        <v>1139440</v>
      </c>
      <c r="HV72" s="199">
        <v>60837</v>
      </c>
      <c r="HW72" s="199">
        <v>0</v>
      </c>
      <c r="HX72" s="199">
        <v>0</v>
      </c>
      <c r="HY72" s="199">
        <v>0</v>
      </c>
      <c r="HZ72" s="199">
        <v>0</v>
      </c>
      <c r="IA72" s="199">
        <v>1058959</v>
      </c>
      <c r="IB72" s="199">
        <v>0</v>
      </c>
      <c r="IC72" s="199">
        <v>0</v>
      </c>
      <c r="ID72" s="199">
        <v>0</v>
      </c>
      <c r="IE72" s="199">
        <v>0</v>
      </c>
      <c r="IF72" s="199">
        <f t="shared" si="85"/>
        <v>1119796</v>
      </c>
      <c r="IG72" s="197">
        <f t="shared" si="86"/>
        <v>6.5223732134710444</v>
      </c>
      <c r="IH72" s="197">
        <f t="shared" si="87"/>
        <v>4.6859224135996858</v>
      </c>
      <c r="II72" s="197">
        <f t="shared" si="88"/>
        <v>5.302834436453896</v>
      </c>
      <c r="IJ72" s="197">
        <f t="shared" si="64"/>
        <v>-1.7240047742750786</v>
      </c>
      <c r="IK72" s="202">
        <f>((IF72/HJ72)-1)*100</f>
        <v>-2.8342849209517018</v>
      </c>
      <c r="IL72" s="200">
        <f t="shared" si="89"/>
        <v>162.87941818181818</v>
      </c>
      <c r="IM72" s="200">
        <f t="shared" si="90"/>
        <v>154.03039999999999</v>
      </c>
      <c r="IN72" s="192" t="s">
        <v>7296</v>
      </c>
      <c r="IO72" s="192" t="str">
        <f t="shared" si="65"/>
        <v>Variación de 0 a +-10%</v>
      </c>
      <c r="IP72" s="192" t="str">
        <f t="shared" si="65"/>
        <v>Variación de 0 a +-10%</v>
      </c>
      <c r="IQ72" s="193" t="str">
        <f t="shared" si="91"/>
        <v>Grande</v>
      </c>
      <c r="IR72" s="193" t="str">
        <f t="shared" si="92"/>
        <v>Grande</v>
      </c>
      <c r="IS72" s="192" t="s">
        <v>7494</v>
      </c>
      <c r="IT72" s="192" t="s">
        <v>2021</v>
      </c>
      <c r="IU72" s="192" t="s">
        <v>236</v>
      </c>
      <c r="IV72" s="192" t="s">
        <v>942</v>
      </c>
      <c r="IW72" s="192" t="s">
        <v>248</v>
      </c>
      <c r="IX72" s="192" t="s">
        <v>249</v>
      </c>
      <c r="IY72" s="193" t="s">
        <v>207</v>
      </c>
      <c r="IZ72" s="199">
        <v>1069671</v>
      </c>
      <c r="JA72" s="199">
        <v>61067</v>
      </c>
      <c r="JB72" s="203">
        <f t="shared" si="66"/>
        <v>5.708951630922031</v>
      </c>
      <c r="JC72" s="192" t="s">
        <v>7551</v>
      </c>
      <c r="JD72" s="192" t="str">
        <f t="shared" ref="JD72:JD135" si="99">IF(IY72="SI","Con Modificaciones &lt; 10%","Sin Modificaciones")</f>
        <v>Con Modificaciones &lt; 10%</v>
      </c>
      <c r="JE72" s="193" t="s">
        <v>207</v>
      </c>
      <c r="JF72" s="200">
        <v>2</v>
      </c>
      <c r="JG72" s="200">
        <v>992468</v>
      </c>
      <c r="JH72" s="200">
        <v>1152460</v>
      </c>
      <c r="JI72" s="197">
        <f>((JH72/JG72)-1)*100</f>
        <v>16.120620513709262</v>
      </c>
      <c r="JJ72" s="192" t="s">
        <v>7716</v>
      </c>
      <c r="JK72" s="192" t="str">
        <f t="shared" si="67"/>
        <v>Con Reevaluación</v>
      </c>
      <c r="JL72" s="196" t="s">
        <v>1288</v>
      </c>
      <c r="JM72" s="204">
        <v>50447</v>
      </c>
      <c r="JN72" s="204">
        <v>38627</v>
      </c>
      <c r="JO72" s="197">
        <f t="shared" si="96"/>
        <v>-23.430531052391622</v>
      </c>
      <c r="JP72" s="205" t="str">
        <f t="shared" si="97"/>
        <v>Real &lt; Recomendado</v>
      </c>
      <c r="JQ72" s="193" t="s">
        <v>8</v>
      </c>
      <c r="JR72" s="202"/>
      <c r="JS72" s="202"/>
      <c r="JT72" s="202"/>
      <c r="JU72" s="192" t="s">
        <v>8013</v>
      </c>
      <c r="JV72" s="206"/>
      <c r="JW72" s="192" t="s">
        <v>8014</v>
      </c>
      <c r="JX72" s="192" t="s">
        <v>8381</v>
      </c>
      <c r="JY72" s="192" t="s">
        <v>942</v>
      </c>
      <c r="JZ72" s="192" t="s">
        <v>248</v>
      </c>
      <c r="KA72" s="192" t="s">
        <v>249</v>
      </c>
    </row>
    <row r="73" spans="1:287" ht="15" customHeight="1" x14ac:dyDescent="0.25">
      <c r="A73" s="192" t="s">
        <v>1518</v>
      </c>
      <c r="B73" s="192" t="s">
        <v>1519</v>
      </c>
      <c r="C73" s="193">
        <v>13</v>
      </c>
      <c r="D73" s="192" t="s">
        <v>510</v>
      </c>
      <c r="E73" s="192" t="s">
        <v>117</v>
      </c>
      <c r="F73" s="192" t="s">
        <v>513</v>
      </c>
      <c r="G73" s="192" t="s">
        <v>512</v>
      </c>
      <c r="H73" s="192" t="s">
        <v>470</v>
      </c>
      <c r="I73" s="192" t="s">
        <v>119</v>
      </c>
      <c r="J73" s="192" t="s">
        <v>1974</v>
      </c>
      <c r="K73" s="192" t="s">
        <v>468</v>
      </c>
      <c r="L73" s="192" t="s">
        <v>102</v>
      </c>
      <c r="M73" s="192" t="s">
        <v>2013</v>
      </c>
      <c r="N73" s="192" t="s">
        <v>525</v>
      </c>
      <c r="O73" s="192" t="s">
        <v>525</v>
      </c>
      <c r="P73" s="192" t="s">
        <v>103</v>
      </c>
      <c r="Q73" s="192" t="s">
        <v>120</v>
      </c>
      <c r="R73" s="192" t="s">
        <v>105</v>
      </c>
      <c r="S73" s="192" t="s">
        <v>2184</v>
      </c>
      <c r="T73" s="192" t="s">
        <v>2185</v>
      </c>
      <c r="U73" s="194">
        <v>115258</v>
      </c>
      <c r="V73" s="192" t="s">
        <v>534</v>
      </c>
      <c r="W73" s="192" t="s">
        <v>534</v>
      </c>
      <c r="X73" s="192" t="s">
        <v>534</v>
      </c>
      <c r="Y73" s="195">
        <v>9</v>
      </c>
      <c r="Z73" s="195">
        <v>7</v>
      </c>
      <c r="AA73" s="196" t="s">
        <v>2638</v>
      </c>
      <c r="AB73" s="197">
        <f>((Z73/Y73)-1)*100</f>
        <v>-22.222222222222221</v>
      </c>
      <c r="AC73" s="195"/>
      <c r="AD73" s="195"/>
      <c r="AE73" s="196"/>
      <c r="AF73" s="197"/>
      <c r="AG73" s="195"/>
      <c r="AH73" s="195"/>
      <c r="AI73" s="196" t="s">
        <v>8</v>
      </c>
      <c r="AJ73" s="197"/>
      <c r="AK73" s="195"/>
      <c r="AL73" s="195"/>
      <c r="AM73" s="196"/>
      <c r="AN73" s="197"/>
      <c r="AO73" s="195"/>
      <c r="AP73" s="195"/>
      <c r="AQ73" s="196"/>
      <c r="AR73" s="197"/>
      <c r="AS73" s="195">
        <v>8</v>
      </c>
      <c r="AT73" s="195">
        <v>10</v>
      </c>
      <c r="AU73" s="196" t="s">
        <v>3153</v>
      </c>
      <c r="AV73" s="197">
        <f t="shared" si="61"/>
        <v>25</v>
      </c>
      <c r="AW73" s="197" t="str">
        <f t="shared" si="68"/>
        <v>Variación de 0 a 30%</v>
      </c>
      <c r="AX73" s="198">
        <v>1</v>
      </c>
      <c r="AY73" s="198">
        <v>65</v>
      </c>
      <c r="AZ73" s="195"/>
      <c r="BA73" s="195"/>
      <c r="BB73" s="196"/>
      <c r="BC73" s="197"/>
      <c r="BD73" s="195"/>
      <c r="BE73" s="195"/>
      <c r="BF73" s="196"/>
      <c r="BG73" s="197"/>
      <c r="BH73" s="195"/>
      <c r="BI73" s="195"/>
      <c r="BJ73" s="196"/>
      <c r="BK73" s="197"/>
      <c r="BL73" s="195">
        <v>9</v>
      </c>
      <c r="BM73" s="195">
        <v>9</v>
      </c>
      <c r="BN73" s="195">
        <v>10</v>
      </c>
      <c r="BO73" s="195">
        <v>10</v>
      </c>
      <c r="BP73" s="195">
        <v>0</v>
      </c>
      <c r="BQ73" s="196" t="s">
        <v>3421</v>
      </c>
      <c r="BR73" s="197">
        <f t="shared" si="69"/>
        <v>11.111111111111116</v>
      </c>
      <c r="BS73" s="197">
        <f t="shared" si="69"/>
        <v>11.111111111111116</v>
      </c>
      <c r="BT73" s="192" t="s">
        <v>3633</v>
      </c>
      <c r="BU73" s="192" t="str">
        <f t="shared" si="70"/>
        <v>Variación de 0 a 30%</v>
      </c>
      <c r="BV73" s="193" t="str">
        <f t="shared" si="71"/>
        <v>Un año</v>
      </c>
      <c r="BW73" s="192" t="s">
        <v>775</v>
      </c>
      <c r="BX73" s="199">
        <v>710681</v>
      </c>
      <c r="BY73" s="199">
        <v>0</v>
      </c>
      <c r="BZ73" s="199">
        <f t="shared" si="72"/>
        <v>710681</v>
      </c>
      <c r="CA73" s="199">
        <v>682185</v>
      </c>
      <c r="CB73" s="200">
        <f t="shared" si="73"/>
        <v>28496</v>
      </c>
      <c r="CC73" s="192" t="s">
        <v>3957</v>
      </c>
      <c r="CD73" s="192" t="str">
        <f t="shared" si="74"/>
        <v>BIP &gt; SIGFE</v>
      </c>
      <c r="CE73" s="196" t="s">
        <v>678</v>
      </c>
      <c r="CF73" s="195">
        <v>4863</v>
      </c>
      <c r="CG73" s="195">
        <v>4863</v>
      </c>
      <c r="CH73" s="195">
        <f t="shared" si="75"/>
        <v>100</v>
      </c>
      <c r="CI73" s="196" t="s">
        <v>4248</v>
      </c>
      <c r="CJ73" s="196" t="s">
        <v>4249</v>
      </c>
      <c r="CK73" s="200" t="str">
        <f t="shared" si="93"/>
        <v>Real = Recomendada</v>
      </c>
      <c r="CL73" s="192" t="s">
        <v>4741</v>
      </c>
      <c r="CM73" s="192" t="s">
        <v>4680</v>
      </c>
      <c r="CN73" s="192" t="s">
        <v>4742</v>
      </c>
      <c r="CO73" s="192" t="s">
        <v>8</v>
      </c>
      <c r="CP73" s="193" t="s">
        <v>207</v>
      </c>
      <c r="CQ73" s="192" t="s">
        <v>4828</v>
      </c>
      <c r="CR73" s="192" t="s">
        <v>5241</v>
      </c>
      <c r="CS73" s="192" t="s">
        <v>8</v>
      </c>
      <c r="CT73" s="192" t="str">
        <f t="shared" si="94"/>
        <v>En Operación</v>
      </c>
      <c r="CU73" s="192" t="s">
        <v>5449</v>
      </c>
      <c r="CV73" s="192" t="s">
        <v>5593</v>
      </c>
      <c r="CW73" s="192" t="s">
        <v>5594</v>
      </c>
      <c r="CX73" s="192" t="s">
        <v>5644</v>
      </c>
      <c r="CY73" s="192" t="s">
        <v>982</v>
      </c>
      <c r="CZ73" s="192" t="s">
        <v>248</v>
      </c>
      <c r="DA73" s="192" t="s">
        <v>249</v>
      </c>
      <c r="DB73" s="193" t="s">
        <v>5809</v>
      </c>
      <c r="DC73" s="193" t="s">
        <v>830</v>
      </c>
      <c r="DD73" s="200">
        <v>2566</v>
      </c>
      <c r="DE73" s="193" t="s">
        <v>5331</v>
      </c>
      <c r="DF73" s="200">
        <v>94</v>
      </c>
      <c r="DG73" s="193" t="s">
        <v>440</v>
      </c>
      <c r="DH73" s="200">
        <v>0</v>
      </c>
      <c r="DI73" s="193" t="s">
        <v>3851</v>
      </c>
      <c r="DJ73" s="200">
        <v>465</v>
      </c>
      <c r="DK73" s="193" t="s">
        <v>3851</v>
      </c>
      <c r="DL73" s="200">
        <f>+DK73-DE73</f>
        <v>465</v>
      </c>
      <c r="DM73" s="193" t="s">
        <v>775</v>
      </c>
      <c r="DN73" s="200">
        <v>29</v>
      </c>
      <c r="DO73" s="193" t="s">
        <v>5155</v>
      </c>
      <c r="DP73" s="200">
        <v>75</v>
      </c>
      <c r="DQ73" s="200">
        <f t="shared" si="62"/>
        <v>3229</v>
      </c>
      <c r="DR73" s="200">
        <f t="shared" si="63"/>
        <v>663</v>
      </c>
      <c r="DS73" s="193" t="s">
        <v>6085</v>
      </c>
      <c r="DT73" s="192" t="s">
        <v>6243</v>
      </c>
      <c r="DU73" s="193">
        <v>1</v>
      </c>
      <c r="DV73" s="193" t="s">
        <v>8</v>
      </c>
      <c r="DW73" s="193" t="s">
        <v>8</v>
      </c>
      <c r="DX73" s="193" t="s">
        <v>8</v>
      </c>
      <c r="DY73" s="193" t="s">
        <v>8</v>
      </c>
      <c r="DZ73" s="193" t="s">
        <v>8</v>
      </c>
      <c r="EA73" s="193" t="s">
        <v>8</v>
      </c>
      <c r="EB73" s="193" t="s">
        <v>207</v>
      </c>
      <c r="EC73" s="193" t="s">
        <v>6273</v>
      </c>
      <c r="ED73" s="193" t="s">
        <v>6337</v>
      </c>
      <c r="EE73" s="199">
        <v>0</v>
      </c>
      <c r="EF73" s="199">
        <v>0</v>
      </c>
      <c r="EG73" s="199">
        <v>0</v>
      </c>
      <c r="EH73" s="199">
        <v>0</v>
      </c>
      <c r="EI73" s="199">
        <v>0</v>
      </c>
      <c r="EJ73" s="199">
        <v>537973</v>
      </c>
      <c r="EK73" s="199">
        <v>0</v>
      </c>
      <c r="EL73" s="199">
        <v>0</v>
      </c>
      <c r="EM73" s="199">
        <v>0</v>
      </c>
      <c r="EN73" s="199">
        <v>0</v>
      </c>
      <c r="EO73" s="199">
        <f t="shared" si="76"/>
        <v>537973</v>
      </c>
      <c r="EP73" s="199">
        <v>11676</v>
      </c>
      <c r="EQ73" s="199">
        <v>0</v>
      </c>
      <c r="ER73" s="199">
        <v>0</v>
      </c>
      <c r="ES73" s="199">
        <v>0</v>
      </c>
      <c r="ET73" s="199">
        <v>0</v>
      </c>
      <c r="EU73" s="199">
        <v>637313</v>
      </c>
      <c r="EV73" s="199">
        <v>0</v>
      </c>
      <c r="EW73" s="199">
        <v>0</v>
      </c>
      <c r="EX73" s="199">
        <v>0</v>
      </c>
      <c r="EY73" s="199">
        <v>0</v>
      </c>
      <c r="EZ73" s="199">
        <f t="shared" si="77"/>
        <v>648989</v>
      </c>
      <c r="FA73" s="192" t="s">
        <v>196</v>
      </c>
      <c r="FB73" s="199">
        <v>12190</v>
      </c>
      <c r="FC73" s="199">
        <v>0</v>
      </c>
      <c r="FD73" s="199">
        <v>0</v>
      </c>
      <c r="FE73" s="199">
        <v>0</v>
      </c>
      <c r="FF73" s="199">
        <v>0</v>
      </c>
      <c r="FG73" s="199">
        <v>698492</v>
      </c>
      <c r="FH73" s="199">
        <v>0</v>
      </c>
      <c r="FI73" s="199">
        <v>0</v>
      </c>
      <c r="FJ73" s="199">
        <v>0</v>
      </c>
      <c r="FK73" s="199">
        <v>0</v>
      </c>
      <c r="FL73" s="199">
        <f t="shared" si="78"/>
        <v>710682</v>
      </c>
      <c r="FM73" s="192" t="s">
        <v>6742</v>
      </c>
      <c r="FN73" s="199">
        <v>12189</v>
      </c>
      <c r="FO73" s="199">
        <v>0</v>
      </c>
      <c r="FP73" s="199">
        <v>0</v>
      </c>
      <c r="FQ73" s="199">
        <v>0</v>
      </c>
      <c r="FR73" s="199">
        <v>0</v>
      </c>
      <c r="FS73" s="199">
        <v>698492</v>
      </c>
      <c r="FT73" s="199">
        <v>0</v>
      </c>
      <c r="FU73" s="199">
        <v>0</v>
      </c>
      <c r="FV73" s="199">
        <v>0</v>
      </c>
      <c r="FW73" s="199">
        <v>0</v>
      </c>
      <c r="FX73" s="199">
        <f t="shared" si="79"/>
        <v>710681</v>
      </c>
      <c r="FY73" s="192" t="s">
        <v>6938</v>
      </c>
      <c r="FZ73" s="200">
        <f t="shared" si="80"/>
        <v>28496</v>
      </c>
      <c r="GA73" s="193" t="str">
        <f t="shared" si="95"/>
        <v>BIP &gt; SIGFE</v>
      </c>
      <c r="GB73" s="199">
        <v>12189</v>
      </c>
      <c r="GC73" s="199">
        <v>0</v>
      </c>
      <c r="GD73" s="199">
        <v>0</v>
      </c>
      <c r="GE73" s="199">
        <v>0</v>
      </c>
      <c r="GF73" s="199">
        <v>0</v>
      </c>
      <c r="GG73" s="199">
        <v>669996</v>
      </c>
      <c r="GH73" s="199">
        <v>0</v>
      </c>
      <c r="GI73" s="199">
        <v>0</v>
      </c>
      <c r="GJ73" s="199">
        <v>0</v>
      </c>
      <c r="GK73" s="199">
        <v>0</v>
      </c>
      <c r="GL73" s="199">
        <f t="shared" si="81"/>
        <v>682185</v>
      </c>
      <c r="GM73" s="199">
        <v>12189</v>
      </c>
      <c r="GN73" s="199">
        <v>0</v>
      </c>
      <c r="GO73" s="199">
        <v>0</v>
      </c>
      <c r="GP73" s="199">
        <v>0</v>
      </c>
      <c r="GQ73" s="199">
        <v>0</v>
      </c>
      <c r="GR73" s="199">
        <v>671169</v>
      </c>
      <c r="GS73" s="199">
        <v>0</v>
      </c>
      <c r="GT73" s="199">
        <v>0</v>
      </c>
      <c r="GU73" s="199">
        <v>0</v>
      </c>
      <c r="GV73" s="199">
        <v>0</v>
      </c>
      <c r="GW73" s="199">
        <f t="shared" si="82"/>
        <v>683358</v>
      </c>
      <c r="GX73" s="199" t="s">
        <v>7119</v>
      </c>
      <c r="GY73" s="199">
        <v>12879</v>
      </c>
      <c r="GZ73" s="199">
        <v>0</v>
      </c>
      <c r="HA73" s="199">
        <v>0</v>
      </c>
      <c r="HB73" s="199">
        <v>0</v>
      </c>
      <c r="HC73" s="199">
        <v>0</v>
      </c>
      <c r="HD73" s="199">
        <v>703131</v>
      </c>
      <c r="HE73" s="199">
        <v>0</v>
      </c>
      <c r="HF73" s="199">
        <v>0</v>
      </c>
      <c r="HG73" s="199">
        <v>0</v>
      </c>
      <c r="HH73" s="199">
        <v>0</v>
      </c>
      <c r="HI73" s="199">
        <f t="shared" si="83"/>
        <v>716010</v>
      </c>
      <c r="HJ73" s="199">
        <v>0</v>
      </c>
      <c r="HK73" s="199">
        <v>12250</v>
      </c>
      <c r="HL73" s="199">
        <v>0</v>
      </c>
      <c r="HM73" s="199">
        <v>0</v>
      </c>
      <c r="HN73" s="199">
        <v>0</v>
      </c>
      <c r="HO73" s="199">
        <v>0</v>
      </c>
      <c r="HP73" s="199">
        <v>716653</v>
      </c>
      <c r="HQ73" s="199">
        <v>0</v>
      </c>
      <c r="HR73" s="199">
        <v>0</v>
      </c>
      <c r="HS73" s="199">
        <v>0</v>
      </c>
      <c r="HT73" s="199">
        <v>0</v>
      </c>
      <c r="HU73" s="199">
        <f t="shared" si="84"/>
        <v>728903</v>
      </c>
      <c r="HV73" s="199">
        <v>12250</v>
      </c>
      <c r="HW73" s="199">
        <v>0</v>
      </c>
      <c r="HX73" s="199">
        <v>0</v>
      </c>
      <c r="HY73" s="199">
        <v>0</v>
      </c>
      <c r="HZ73" s="199">
        <v>0</v>
      </c>
      <c r="IA73" s="199">
        <v>716652</v>
      </c>
      <c r="IB73" s="199">
        <v>0</v>
      </c>
      <c r="IC73" s="199">
        <v>0</v>
      </c>
      <c r="ID73" s="199">
        <v>0</v>
      </c>
      <c r="IE73" s="199">
        <v>0</v>
      </c>
      <c r="IF73" s="199">
        <f t="shared" si="85"/>
        <v>728902</v>
      </c>
      <c r="IG73" s="197">
        <f t="shared" si="86"/>
        <v>1.800673174955647</v>
      </c>
      <c r="IH73" s="197">
        <f t="shared" si="87"/>
        <v>1.8005335121017874</v>
      </c>
      <c r="II73" s="197">
        <f t="shared" si="88"/>
        <v>1.9229702573204666</v>
      </c>
      <c r="IJ73" s="197">
        <f t="shared" si="64"/>
        <v>-1.3719246594323664E-4</v>
      </c>
      <c r="IK73" s="202"/>
      <c r="IL73" s="200">
        <f t="shared" si="89"/>
        <v>149.88731235862636</v>
      </c>
      <c r="IM73" s="200">
        <f t="shared" si="90"/>
        <v>147.36829117828501</v>
      </c>
      <c r="IN73" s="192" t="s">
        <v>7297</v>
      </c>
      <c r="IO73" s="192" t="str">
        <f t="shared" si="65"/>
        <v>Variación de 0 a +-10%</v>
      </c>
      <c r="IP73" s="192" t="str">
        <f t="shared" si="65"/>
        <v>Variación de 0 a +-10%</v>
      </c>
      <c r="IQ73" s="193" t="str">
        <f t="shared" si="91"/>
        <v>Mediano</v>
      </c>
      <c r="IR73" s="193" t="str">
        <f t="shared" si="92"/>
        <v>Mediano</v>
      </c>
      <c r="IS73" s="192" t="s">
        <v>7495</v>
      </c>
      <c r="IT73" s="192" t="s">
        <v>2013</v>
      </c>
      <c r="IU73" s="192" t="s">
        <v>5644</v>
      </c>
      <c r="IV73" s="192" t="s">
        <v>982</v>
      </c>
      <c r="IW73" s="192" t="s">
        <v>248</v>
      </c>
      <c r="IX73" s="192" t="s">
        <v>249</v>
      </c>
      <c r="IY73" s="193" t="s">
        <v>207</v>
      </c>
      <c r="IZ73" s="199">
        <v>758648</v>
      </c>
      <c r="JA73" s="199">
        <v>33139</v>
      </c>
      <c r="JB73" s="203">
        <f t="shared" si="66"/>
        <v>4.3681654733156874</v>
      </c>
      <c r="JC73" s="192" t="s">
        <v>7552</v>
      </c>
      <c r="JD73" s="192" t="str">
        <f t="shared" si="99"/>
        <v>Con Modificaciones &lt; 10%</v>
      </c>
      <c r="JE73" s="193" t="s">
        <v>208</v>
      </c>
      <c r="JF73" s="200"/>
      <c r="JG73" s="200"/>
      <c r="JH73" s="200"/>
      <c r="JI73" s="197"/>
      <c r="JJ73" s="192" t="s">
        <v>7717</v>
      </c>
      <c r="JK73" s="192" t="str">
        <f t="shared" si="67"/>
        <v>Sin Reevaluación</v>
      </c>
      <c r="JL73" s="196" t="s">
        <v>1287</v>
      </c>
      <c r="JM73" s="204">
        <v>90007</v>
      </c>
      <c r="JN73" s="204">
        <v>125437</v>
      </c>
      <c r="JO73" s="197">
        <f t="shared" si="96"/>
        <v>39.363605052940322</v>
      </c>
      <c r="JP73" s="205" t="str">
        <f t="shared" si="97"/>
        <v>Real &gt; Recomendado</v>
      </c>
      <c r="JQ73" s="193" t="s">
        <v>8</v>
      </c>
      <c r="JR73" s="202"/>
      <c r="JS73" s="202"/>
      <c r="JT73" s="202"/>
      <c r="JU73" s="192" t="s">
        <v>8015</v>
      </c>
      <c r="JV73" s="206"/>
      <c r="JW73" s="192" t="s">
        <v>8016</v>
      </c>
      <c r="JX73" s="192" t="s">
        <v>5644</v>
      </c>
      <c r="JY73" s="192" t="s">
        <v>982</v>
      </c>
      <c r="JZ73" s="192" t="s">
        <v>248</v>
      </c>
      <c r="KA73" s="192" t="s">
        <v>249</v>
      </c>
    </row>
    <row r="74" spans="1:287" ht="15" customHeight="1" x14ac:dyDescent="0.25">
      <c r="A74" s="192" t="s">
        <v>1520</v>
      </c>
      <c r="B74" s="192" t="s">
        <v>1521</v>
      </c>
      <c r="C74" s="193">
        <v>9</v>
      </c>
      <c r="D74" s="192" t="s">
        <v>450</v>
      </c>
      <c r="E74" s="192" t="s">
        <v>110</v>
      </c>
      <c r="F74" s="192" t="s">
        <v>128</v>
      </c>
      <c r="G74" s="192" t="s">
        <v>495</v>
      </c>
      <c r="H74" s="192" t="s">
        <v>478</v>
      </c>
      <c r="I74" s="192" t="s">
        <v>478</v>
      </c>
      <c r="J74" s="192" t="s">
        <v>1941</v>
      </c>
      <c r="K74" s="192" t="s">
        <v>468</v>
      </c>
      <c r="L74" s="192" t="s">
        <v>102</v>
      </c>
      <c r="M74" s="192" t="s">
        <v>2007</v>
      </c>
      <c r="N74" s="192" t="s">
        <v>525</v>
      </c>
      <c r="O74" s="192" t="s">
        <v>525</v>
      </c>
      <c r="P74" s="192" t="s">
        <v>103</v>
      </c>
      <c r="Q74" s="192" t="s">
        <v>104</v>
      </c>
      <c r="R74" s="192" t="s">
        <v>116</v>
      </c>
      <c r="S74" s="192" t="s">
        <v>2186</v>
      </c>
      <c r="T74" s="192" t="s">
        <v>2187</v>
      </c>
      <c r="U74" s="194">
        <v>20884</v>
      </c>
      <c r="V74" s="192" t="s">
        <v>534</v>
      </c>
      <c r="W74" s="192" t="s">
        <v>534</v>
      </c>
      <c r="X74" s="192" t="s">
        <v>534</v>
      </c>
      <c r="Y74" s="195"/>
      <c r="Z74" s="195"/>
      <c r="AA74" s="196"/>
      <c r="AB74" s="197"/>
      <c r="AC74" s="195">
        <v>2</v>
      </c>
      <c r="AD74" s="195">
        <v>14</v>
      </c>
      <c r="AE74" s="196" t="s">
        <v>2639</v>
      </c>
      <c r="AF74" s="197">
        <f>((AD74/AC74)-1)*100</f>
        <v>600</v>
      </c>
      <c r="AG74" s="195">
        <v>2</v>
      </c>
      <c r="AH74" s="195">
        <v>4</v>
      </c>
      <c r="AI74" s="196" t="s">
        <v>2881</v>
      </c>
      <c r="AJ74" s="197">
        <f>((AH74/AG74)-1)*100</f>
        <v>100</v>
      </c>
      <c r="AK74" s="195"/>
      <c r="AL74" s="195"/>
      <c r="AM74" s="196"/>
      <c r="AN74" s="197"/>
      <c r="AO74" s="195">
        <v>1</v>
      </c>
      <c r="AP74" s="195">
        <v>1</v>
      </c>
      <c r="AQ74" s="196" t="s">
        <v>2973</v>
      </c>
      <c r="AR74" s="197">
        <f>((AP74/AO74)-1)*100</f>
        <v>0</v>
      </c>
      <c r="AS74" s="195">
        <v>8</v>
      </c>
      <c r="AT74" s="195">
        <v>10</v>
      </c>
      <c r="AU74" s="196" t="s">
        <v>197</v>
      </c>
      <c r="AV74" s="197">
        <f t="shared" si="61"/>
        <v>25</v>
      </c>
      <c r="AW74" s="197" t="str">
        <f t="shared" si="68"/>
        <v>Variación de 0 a 30%</v>
      </c>
      <c r="AX74" s="198" t="s">
        <v>3102</v>
      </c>
      <c r="AY74" s="198" t="s">
        <v>3102</v>
      </c>
      <c r="AZ74" s="195"/>
      <c r="BA74" s="195"/>
      <c r="BB74" s="196"/>
      <c r="BC74" s="197"/>
      <c r="BD74" s="195"/>
      <c r="BE74" s="195"/>
      <c r="BF74" s="196"/>
      <c r="BG74" s="197"/>
      <c r="BH74" s="195"/>
      <c r="BI74" s="195"/>
      <c r="BJ74" s="196"/>
      <c r="BK74" s="197"/>
      <c r="BL74" s="195">
        <v>7</v>
      </c>
      <c r="BM74" s="195">
        <v>7</v>
      </c>
      <c r="BN74" s="195">
        <v>24</v>
      </c>
      <c r="BO74" s="195">
        <v>47</v>
      </c>
      <c r="BP74" s="195">
        <v>23</v>
      </c>
      <c r="BQ74" s="196" t="s">
        <v>3422</v>
      </c>
      <c r="BR74" s="197">
        <f t="shared" si="69"/>
        <v>242.85714285714283</v>
      </c>
      <c r="BS74" s="197">
        <f t="shared" si="69"/>
        <v>571.42857142857144</v>
      </c>
      <c r="BT74" s="201" t="s">
        <v>3634</v>
      </c>
      <c r="BU74" s="192" t="str">
        <f t="shared" si="70"/>
        <v>Variación &gt; al 100%</v>
      </c>
      <c r="BV74" s="193" t="str">
        <f t="shared" si="71"/>
        <v>Mayor a 3 años</v>
      </c>
      <c r="BW74" s="192" t="s">
        <v>1236</v>
      </c>
      <c r="BX74" s="199">
        <v>442107</v>
      </c>
      <c r="BY74" s="199">
        <v>0</v>
      </c>
      <c r="BZ74" s="199">
        <f t="shared" si="72"/>
        <v>442107</v>
      </c>
      <c r="CA74" s="199">
        <v>442106</v>
      </c>
      <c r="CB74" s="200">
        <f t="shared" si="73"/>
        <v>1</v>
      </c>
      <c r="CC74" s="192" t="s">
        <v>3958</v>
      </c>
      <c r="CD74" s="192" t="str">
        <f t="shared" si="74"/>
        <v>BIP = SIGFE</v>
      </c>
      <c r="CE74" s="196" t="s">
        <v>678</v>
      </c>
      <c r="CF74" s="195">
        <v>356</v>
      </c>
      <c r="CG74" s="195">
        <v>356</v>
      </c>
      <c r="CH74" s="195">
        <f t="shared" si="75"/>
        <v>100</v>
      </c>
      <c r="CI74" s="196" t="s">
        <v>197</v>
      </c>
      <c r="CJ74" s="196" t="s">
        <v>4250</v>
      </c>
      <c r="CK74" s="200" t="str">
        <f t="shared" si="93"/>
        <v>Real = Recomendada</v>
      </c>
      <c r="CL74" s="192" t="s">
        <v>197</v>
      </c>
      <c r="CM74" s="192" t="s">
        <v>4743</v>
      </c>
      <c r="CN74" s="192" t="s">
        <v>197</v>
      </c>
      <c r="CO74" s="192" t="s">
        <v>906</v>
      </c>
      <c r="CP74" s="193" t="s">
        <v>207</v>
      </c>
      <c r="CQ74" s="192" t="s">
        <v>4743</v>
      </c>
      <c r="CR74" s="192" t="s">
        <v>8</v>
      </c>
      <c r="CS74" s="192" t="s">
        <v>8</v>
      </c>
      <c r="CT74" s="192" t="str">
        <f t="shared" si="94"/>
        <v>En Operación</v>
      </c>
      <c r="CU74" s="192" t="s">
        <v>8</v>
      </c>
      <c r="CV74" s="192" t="s">
        <v>1272</v>
      </c>
      <c r="CW74" s="192" t="s">
        <v>182</v>
      </c>
      <c r="CX74" s="192" t="s">
        <v>534</v>
      </c>
      <c r="CY74" s="192" t="s">
        <v>8</v>
      </c>
      <c r="CZ74" s="192" t="s">
        <v>5576</v>
      </c>
      <c r="DA74" s="192" t="s">
        <v>249</v>
      </c>
      <c r="DB74" s="193" t="s">
        <v>5810</v>
      </c>
      <c r="DC74" s="193" t="s">
        <v>5810</v>
      </c>
      <c r="DD74" s="200">
        <v>0</v>
      </c>
      <c r="DE74" s="193" t="s">
        <v>5898</v>
      </c>
      <c r="DF74" s="200">
        <v>107</v>
      </c>
      <c r="DG74" s="193" t="s">
        <v>1184</v>
      </c>
      <c r="DH74" s="200">
        <v>1477</v>
      </c>
      <c r="DI74" s="193" t="s">
        <v>1071</v>
      </c>
      <c r="DJ74" s="200">
        <v>439</v>
      </c>
      <c r="DK74" s="193" t="s">
        <v>1071</v>
      </c>
      <c r="DL74" s="200">
        <f>+DK74-DG74</f>
        <v>439</v>
      </c>
      <c r="DM74" s="193" t="s">
        <v>1236</v>
      </c>
      <c r="DN74" s="200">
        <v>10</v>
      </c>
      <c r="DO74" s="193" t="s">
        <v>1138</v>
      </c>
      <c r="DP74" s="200">
        <v>110</v>
      </c>
      <c r="DQ74" s="200">
        <f t="shared" si="62"/>
        <v>2143</v>
      </c>
      <c r="DR74" s="200">
        <f t="shared" si="63"/>
        <v>2143</v>
      </c>
      <c r="DS74" s="193" t="s">
        <v>6086</v>
      </c>
      <c r="DT74" s="192" t="s">
        <v>6243</v>
      </c>
      <c r="DU74" s="193">
        <v>2</v>
      </c>
      <c r="DV74" s="193" t="s">
        <v>8</v>
      </c>
      <c r="DW74" s="193" t="s">
        <v>8</v>
      </c>
      <c r="DX74" s="193" t="s">
        <v>8</v>
      </c>
      <c r="DY74" s="193" t="s">
        <v>8</v>
      </c>
      <c r="DZ74" s="193" t="s">
        <v>208</v>
      </c>
      <c r="EA74" s="193" t="s">
        <v>6269</v>
      </c>
      <c r="EB74" s="193" t="s">
        <v>207</v>
      </c>
      <c r="EC74" s="193" t="s">
        <v>6269</v>
      </c>
      <c r="ED74" s="193" t="s">
        <v>6338</v>
      </c>
      <c r="EE74" s="199">
        <v>0</v>
      </c>
      <c r="EF74" s="199">
        <v>7062</v>
      </c>
      <c r="EG74" s="199">
        <v>66264</v>
      </c>
      <c r="EH74" s="199">
        <v>0</v>
      </c>
      <c r="EI74" s="199">
        <v>2396</v>
      </c>
      <c r="EJ74" s="199">
        <v>224569</v>
      </c>
      <c r="EK74" s="199">
        <v>0</v>
      </c>
      <c r="EL74" s="199">
        <v>0</v>
      </c>
      <c r="EM74" s="199">
        <v>0</v>
      </c>
      <c r="EN74" s="199">
        <v>0</v>
      </c>
      <c r="EO74" s="199">
        <f t="shared" si="76"/>
        <v>300291</v>
      </c>
      <c r="EP74" s="199">
        <v>0</v>
      </c>
      <c r="EQ74" s="199">
        <v>7062</v>
      </c>
      <c r="ER74" s="199">
        <v>66264</v>
      </c>
      <c r="ES74" s="199">
        <v>0</v>
      </c>
      <c r="ET74" s="199">
        <v>2396</v>
      </c>
      <c r="EU74" s="199">
        <v>224569</v>
      </c>
      <c r="EV74" s="199">
        <v>0</v>
      </c>
      <c r="EW74" s="199">
        <v>0</v>
      </c>
      <c r="EX74" s="199">
        <v>0</v>
      </c>
      <c r="EY74" s="199">
        <v>0</v>
      </c>
      <c r="EZ74" s="199">
        <f t="shared" si="77"/>
        <v>300291</v>
      </c>
      <c r="FA74" s="192" t="s">
        <v>6571</v>
      </c>
      <c r="FB74" s="199">
        <v>0</v>
      </c>
      <c r="FC74" s="199">
        <v>9859</v>
      </c>
      <c r="FD74" s="199">
        <v>35706</v>
      </c>
      <c r="FE74" s="199">
        <v>0</v>
      </c>
      <c r="FF74" s="199">
        <v>2804</v>
      </c>
      <c r="FG74" s="199">
        <v>396541</v>
      </c>
      <c r="FH74" s="199">
        <v>0</v>
      </c>
      <c r="FI74" s="199">
        <v>0</v>
      </c>
      <c r="FJ74" s="199">
        <v>0</v>
      </c>
      <c r="FK74" s="199">
        <v>0</v>
      </c>
      <c r="FL74" s="199">
        <f t="shared" si="78"/>
        <v>444910</v>
      </c>
      <c r="FM74" s="192" t="s">
        <v>6743</v>
      </c>
      <c r="FN74" s="199">
        <v>0</v>
      </c>
      <c r="FO74" s="199">
        <v>9859</v>
      </c>
      <c r="FP74" s="199">
        <v>35706</v>
      </c>
      <c r="FQ74" s="199">
        <v>0</v>
      </c>
      <c r="FR74" s="199">
        <v>2804</v>
      </c>
      <c r="FS74" s="199">
        <v>396541</v>
      </c>
      <c r="FT74" s="199">
        <v>0</v>
      </c>
      <c r="FU74" s="199">
        <v>0</v>
      </c>
      <c r="FV74" s="199">
        <v>0</v>
      </c>
      <c r="FW74" s="199">
        <v>0</v>
      </c>
      <c r="FX74" s="199">
        <f t="shared" si="79"/>
        <v>444910</v>
      </c>
      <c r="FY74" s="192" t="s">
        <v>6939</v>
      </c>
      <c r="FZ74" s="200">
        <f t="shared" si="80"/>
        <v>2804</v>
      </c>
      <c r="GA74" s="193" t="str">
        <f t="shared" si="95"/>
        <v>BIP &gt; SIGFE</v>
      </c>
      <c r="GB74" s="199">
        <v>0</v>
      </c>
      <c r="GC74" s="199">
        <v>9859</v>
      </c>
      <c r="GD74" s="199">
        <v>35706</v>
      </c>
      <c r="GE74" s="199">
        <v>0</v>
      </c>
      <c r="GF74" s="199">
        <v>0</v>
      </c>
      <c r="GG74" s="199">
        <v>396541</v>
      </c>
      <c r="GH74" s="199">
        <v>0</v>
      </c>
      <c r="GI74" s="199">
        <v>0</v>
      </c>
      <c r="GJ74" s="199">
        <v>0</v>
      </c>
      <c r="GK74" s="199">
        <v>0</v>
      </c>
      <c r="GL74" s="199">
        <f t="shared" si="81"/>
        <v>442106</v>
      </c>
      <c r="GM74" s="199">
        <v>0</v>
      </c>
      <c r="GN74" s="199">
        <v>10104</v>
      </c>
      <c r="GO74" s="199">
        <v>36621</v>
      </c>
      <c r="GP74" s="199">
        <v>0</v>
      </c>
      <c r="GQ74" s="199">
        <v>0</v>
      </c>
      <c r="GR74" s="199">
        <v>418824</v>
      </c>
      <c r="GS74" s="199">
        <v>0</v>
      </c>
      <c r="GT74" s="199">
        <v>0</v>
      </c>
      <c r="GU74" s="199">
        <v>0</v>
      </c>
      <c r="GV74" s="199">
        <v>0</v>
      </c>
      <c r="GW74" s="199">
        <f t="shared" si="82"/>
        <v>465549</v>
      </c>
      <c r="GX74" s="199" t="s">
        <v>7120</v>
      </c>
      <c r="GY74" s="199">
        <v>0</v>
      </c>
      <c r="GZ74" s="199">
        <v>9299</v>
      </c>
      <c r="HA74" s="199">
        <v>87256</v>
      </c>
      <c r="HB74" s="199">
        <v>0</v>
      </c>
      <c r="HC74" s="199">
        <v>3155</v>
      </c>
      <c r="HD74" s="199">
        <v>295712</v>
      </c>
      <c r="HE74" s="199">
        <v>0</v>
      </c>
      <c r="HF74" s="199">
        <v>0</v>
      </c>
      <c r="HG74" s="199">
        <v>0</v>
      </c>
      <c r="HH74" s="199">
        <v>0</v>
      </c>
      <c r="HI74" s="199">
        <f t="shared" si="83"/>
        <v>395422</v>
      </c>
      <c r="HJ74" s="199">
        <v>560570</v>
      </c>
      <c r="HK74" s="199">
        <v>0</v>
      </c>
      <c r="HL74" s="199">
        <v>10105</v>
      </c>
      <c r="HM74" s="199">
        <v>37101</v>
      </c>
      <c r="HN74" s="199">
        <v>0</v>
      </c>
      <c r="HO74" s="199">
        <v>3155</v>
      </c>
      <c r="HP74" s="199">
        <v>419055</v>
      </c>
      <c r="HQ74" s="199">
        <v>0</v>
      </c>
      <c r="HR74" s="199">
        <v>0</v>
      </c>
      <c r="HS74" s="199">
        <v>0</v>
      </c>
      <c r="HT74" s="199">
        <v>0</v>
      </c>
      <c r="HU74" s="199">
        <f t="shared" si="84"/>
        <v>469416</v>
      </c>
      <c r="HV74" s="199">
        <v>0</v>
      </c>
      <c r="HW74" s="199">
        <v>10105</v>
      </c>
      <c r="HX74" s="199">
        <v>36622</v>
      </c>
      <c r="HY74" s="199">
        <v>0</v>
      </c>
      <c r="HZ74" s="199">
        <v>3155</v>
      </c>
      <c r="IA74" s="199">
        <v>418823</v>
      </c>
      <c r="IB74" s="199">
        <v>0</v>
      </c>
      <c r="IC74" s="199">
        <v>0</v>
      </c>
      <c r="ID74" s="199">
        <v>0</v>
      </c>
      <c r="IE74" s="199">
        <v>0</v>
      </c>
      <c r="IF74" s="199">
        <f t="shared" si="85"/>
        <v>468705</v>
      </c>
      <c r="IG74" s="197">
        <f t="shared" si="86"/>
        <v>18.712666467723093</v>
      </c>
      <c r="IH74" s="197">
        <f t="shared" si="87"/>
        <v>18.53285856629121</v>
      </c>
      <c r="II74" s="197">
        <f t="shared" si="88"/>
        <v>41.632060924142401</v>
      </c>
      <c r="IJ74" s="197">
        <f t="shared" si="64"/>
        <v>-0.15146479881384955</v>
      </c>
      <c r="IK74" s="202">
        <f>((IF74/HJ74)-1)*100</f>
        <v>-16.387783862853876</v>
      </c>
      <c r="IL74" s="200">
        <f t="shared" si="89"/>
        <v>1316.5870786516855</v>
      </c>
      <c r="IM74" s="200">
        <f t="shared" si="90"/>
        <v>1176.4691011235955</v>
      </c>
      <c r="IN74" s="192" t="s">
        <v>7298</v>
      </c>
      <c r="IO74" s="192" t="str">
        <f t="shared" si="65"/>
        <v>Variación del 10% al 20%</v>
      </c>
      <c r="IP74" s="192" t="str">
        <f t="shared" si="65"/>
        <v>Variación Mayor a 20%</v>
      </c>
      <c r="IQ74" s="193" t="str">
        <f t="shared" si="91"/>
        <v>Mediano</v>
      </c>
      <c r="IR74" s="193" t="str">
        <f t="shared" si="92"/>
        <v>Mediano</v>
      </c>
      <c r="IS74" s="192" t="s">
        <v>1271</v>
      </c>
      <c r="IT74" s="192" t="s">
        <v>2007</v>
      </c>
      <c r="IU74" s="192" t="s">
        <v>534</v>
      </c>
      <c r="IV74" s="192" t="s">
        <v>8</v>
      </c>
      <c r="IW74" s="192" t="s">
        <v>5576</v>
      </c>
      <c r="IX74" s="192" t="s">
        <v>249</v>
      </c>
      <c r="IY74" s="193" t="s">
        <v>208</v>
      </c>
      <c r="IZ74" s="199"/>
      <c r="JA74" s="199"/>
      <c r="JB74" s="203"/>
      <c r="JC74" s="192" t="s">
        <v>534</v>
      </c>
      <c r="JD74" s="192" t="str">
        <f t="shared" si="99"/>
        <v>Sin Modificaciones</v>
      </c>
      <c r="JE74" s="193" t="s">
        <v>207</v>
      </c>
      <c r="JF74" s="200">
        <v>2</v>
      </c>
      <c r="JG74" s="200">
        <v>492740</v>
      </c>
      <c r="JH74" s="200">
        <v>560570</v>
      </c>
      <c r="JI74" s="197">
        <f t="shared" ref="JI74:JI77" si="100">((JH74/JG74)-1)*100</f>
        <v>13.765880586110324</v>
      </c>
      <c r="JJ74" s="192" t="s">
        <v>7718</v>
      </c>
      <c r="JK74" s="192" t="str">
        <f t="shared" si="67"/>
        <v>Con Reevaluación</v>
      </c>
      <c r="JL74" s="196" t="s">
        <v>1286</v>
      </c>
      <c r="JM74" s="204">
        <v>584177</v>
      </c>
      <c r="JN74" s="204">
        <v>584177</v>
      </c>
      <c r="JO74" s="197">
        <f t="shared" si="96"/>
        <v>0</v>
      </c>
      <c r="JP74" s="205" t="str">
        <f t="shared" si="97"/>
        <v>Real = Recomendado</v>
      </c>
      <c r="JQ74" s="193" t="s">
        <v>8</v>
      </c>
      <c r="JR74" s="202"/>
      <c r="JS74" s="202"/>
      <c r="JT74" s="202"/>
      <c r="JU74" s="192" t="s">
        <v>8017</v>
      </c>
      <c r="JV74" s="206"/>
      <c r="JW74" s="192" t="s">
        <v>8018</v>
      </c>
      <c r="JX74" s="192" t="s">
        <v>1318</v>
      </c>
      <c r="JY74" s="192" t="s">
        <v>961</v>
      </c>
      <c r="JZ74" s="192" t="s">
        <v>5576</v>
      </c>
      <c r="KA74" s="192" t="s">
        <v>249</v>
      </c>
    </row>
    <row r="75" spans="1:287" ht="15" customHeight="1" x14ac:dyDescent="0.25">
      <c r="A75" s="192" t="s">
        <v>1522</v>
      </c>
      <c r="B75" s="192" t="s">
        <v>1523</v>
      </c>
      <c r="C75" s="193">
        <v>4</v>
      </c>
      <c r="D75" s="192" t="s">
        <v>449</v>
      </c>
      <c r="E75" s="192" t="s">
        <v>150</v>
      </c>
      <c r="F75" s="192" t="s">
        <v>406</v>
      </c>
      <c r="G75" s="192" t="s">
        <v>475</v>
      </c>
      <c r="H75" s="192" t="s">
        <v>144</v>
      </c>
      <c r="I75" s="192" t="s">
        <v>151</v>
      </c>
      <c r="J75" s="192" t="s">
        <v>1952</v>
      </c>
      <c r="K75" s="192" t="s">
        <v>468</v>
      </c>
      <c r="L75" s="192" t="s">
        <v>102</v>
      </c>
      <c r="M75" s="192" t="s">
        <v>2010</v>
      </c>
      <c r="N75" s="192" t="s">
        <v>525</v>
      </c>
      <c r="O75" s="192" t="s">
        <v>525</v>
      </c>
      <c r="P75" s="192" t="s">
        <v>103</v>
      </c>
      <c r="Q75" s="192" t="s">
        <v>120</v>
      </c>
      <c r="R75" s="192" t="s">
        <v>116</v>
      </c>
      <c r="S75" s="192" t="s">
        <v>2188</v>
      </c>
      <c r="T75" s="192" t="s">
        <v>2189</v>
      </c>
      <c r="U75" s="194">
        <v>77</v>
      </c>
      <c r="V75" s="192" t="s">
        <v>422</v>
      </c>
      <c r="W75" s="192" t="s">
        <v>534</v>
      </c>
      <c r="X75" s="192" t="s">
        <v>534</v>
      </c>
      <c r="Y75" s="195"/>
      <c r="Z75" s="195"/>
      <c r="AA75" s="196"/>
      <c r="AB75" s="197"/>
      <c r="AC75" s="195"/>
      <c r="AD75" s="195"/>
      <c r="AE75" s="196"/>
      <c r="AF75" s="197"/>
      <c r="AG75" s="195"/>
      <c r="AH75" s="195"/>
      <c r="AI75" s="196" t="s">
        <v>8</v>
      </c>
      <c r="AJ75" s="197"/>
      <c r="AK75" s="195"/>
      <c r="AL75" s="195"/>
      <c r="AM75" s="196"/>
      <c r="AN75" s="197"/>
      <c r="AO75" s="195"/>
      <c r="AP75" s="195"/>
      <c r="AQ75" s="196"/>
      <c r="AR75" s="197"/>
      <c r="AS75" s="195">
        <v>4</v>
      </c>
      <c r="AT75" s="195">
        <v>6</v>
      </c>
      <c r="AU75" s="196" t="s">
        <v>869</v>
      </c>
      <c r="AV75" s="197">
        <f t="shared" si="61"/>
        <v>50</v>
      </c>
      <c r="AW75" s="197" t="str">
        <f t="shared" si="68"/>
        <v>Variación de 30% al 50%</v>
      </c>
      <c r="AX75" s="198" t="s">
        <v>202</v>
      </c>
      <c r="AY75" s="198" t="s">
        <v>202</v>
      </c>
      <c r="AZ75" s="195"/>
      <c r="BA75" s="195"/>
      <c r="BB75" s="196"/>
      <c r="BC75" s="197"/>
      <c r="BD75" s="195"/>
      <c r="BE75" s="195"/>
      <c r="BF75" s="196"/>
      <c r="BG75" s="197"/>
      <c r="BH75" s="195"/>
      <c r="BI75" s="195"/>
      <c r="BJ75" s="196"/>
      <c r="BK75" s="197"/>
      <c r="BL75" s="195">
        <v>4</v>
      </c>
      <c r="BM75" s="195">
        <v>4</v>
      </c>
      <c r="BN75" s="195">
        <v>6</v>
      </c>
      <c r="BO75" s="195">
        <v>6</v>
      </c>
      <c r="BP75" s="195">
        <v>0</v>
      </c>
      <c r="BQ75" s="196" t="s">
        <v>196</v>
      </c>
      <c r="BR75" s="197">
        <f t="shared" si="69"/>
        <v>50</v>
      </c>
      <c r="BS75" s="197">
        <f t="shared" si="69"/>
        <v>50</v>
      </c>
      <c r="BT75" s="192" t="s">
        <v>3635</v>
      </c>
      <c r="BU75" s="192" t="str">
        <f t="shared" si="70"/>
        <v>Variación de 30% al 50%</v>
      </c>
      <c r="BV75" s="193" t="str">
        <f t="shared" si="71"/>
        <v>Un año</v>
      </c>
      <c r="BW75" s="192" t="s">
        <v>3841</v>
      </c>
      <c r="BX75" s="199">
        <v>119920</v>
      </c>
      <c r="BY75" s="199">
        <v>0</v>
      </c>
      <c r="BZ75" s="199">
        <f t="shared" si="72"/>
        <v>119920</v>
      </c>
      <c r="CA75" s="199">
        <v>119919</v>
      </c>
      <c r="CB75" s="200">
        <f t="shared" si="73"/>
        <v>1</v>
      </c>
      <c r="CC75" s="192" t="s">
        <v>3959</v>
      </c>
      <c r="CD75" s="192" t="str">
        <f t="shared" si="74"/>
        <v>BIP = SIGFE</v>
      </c>
      <c r="CE75" s="196" t="s">
        <v>684</v>
      </c>
      <c r="CF75" s="195">
        <v>21</v>
      </c>
      <c r="CG75" s="195">
        <v>21</v>
      </c>
      <c r="CH75" s="195">
        <f t="shared" si="75"/>
        <v>100</v>
      </c>
      <c r="CI75" s="196" t="s">
        <v>4251</v>
      </c>
      <c r="CJ75" s="196" t="s">
        <v>4252</v>
      </c>
      <c r="CK75" s="200" t="str">
        <f t="shared" si="93"/>
        <v>Real = Recomendada</v>
      </c>
      <c r="CL75" s="192" t="s">
        <v>4744</v>
      </c>
      <c r="CM75" s="192" t="s">
        <v>4576</v>
      </c>
      <c r="CN75" s="192" t="s">
        <v>4745</v>
      </c>
      <c r="CO75" s="192" t="s">
        <v>4576</v>
      </c>
      <c r="CP75" s="193" t="s">
        <v>207</v>
      </c>
      <c r="CQ75" s="192" t="s">
        <v>4576</v>
      </c>
      <c r="CR75" s="192" t="s">
        <v>5242</v>
      </c>
      <c r="CS75" s="192" t="s">
        <v>8</v>
      </c>
      <c r="CT75" s="192" t="str">
        <f t="shared" si="94"/>
        <v>En Operación</v>
      </c>
      <c r="CU75" s="192" t="s">
        <v>5450</v>
      </c>
      <c r="CV75" s="192" t="s">
        <v>931</v>
      </c>
      <c r="CW75" s="192" t="s">
        <v>2010</v>
      </c>
      <c r="CX75" s="192" t="s">
        <v>534</v>
      </c>
      <c r="CY75" s="192" t="s">
        <v>8</v>
      </c>
      <c r="CZ75" s="192" t="s">
        <v>248</v>
      </c>
      <c r="DA75" s="192" t="s">
        <v>249</v>
      </c>
      <c r="DB75" s="193" t="s">
        <v>5811</v>
      </c>
      <c r="DC75" s="193" t="s">
        <v>1040</v>
      </c>
      <c r="DD75" s="200">
        <v>749</v>
      </c>
      <c r="DE75" s="193" t="s">
        <v>5899</v>
      </c>
      <c r="DF75" s="200">
        <v>2</v>
      </c>
      <c r="DG75" s="193" t="s">
        <v>440</v>
      </c>
      <c r="DH75" s="200">
        <v>0</v>
      </c>
      <c r="DI75" s="193" t="s">
        <v>653</v>
      </c>
      <c r="DJ75" s="200">
        <v>1444</v>
      </c>
      <c r="DK75" s="193" t="s">
        <v>653</v>
      </c>
      <c r="DL75" s="200">
        <f>+DK75-DE75</f>
        <v>1444</v>
      </c>
      <c r="DM75" s="193" t="s">
        <v>3841</v>
      </c>
      <c r="DN75" s="200">
        <v>180</v>
      </c>
      <c r="DO75" s="193" t="s">
        <v>864</v>
      </c>
      <c r="DP75" s="200">
        <v>271</v>
      </c>
      <c r="DQ75" s="200">
        <f t="shared" si="62"/>
        <v>2646</v>
      </c>
      <c r="DR75" s="200">
        <f t="shared" si="63"/>
        <v>1897</v>
      </c>
      <c r="DS75" s="193" t="s">
        <v>6087</v>
      </c>
      <c r="DT75" s="192" t="s">
        <v>6246</v>
      </c>
      <c r="DU75" s="193">
        <v>1</v>
      </c>
      <c r="DV75" s="193" t="s">
        <v>8</v>
      </c>
      <c r="DW75" s="193" t="s">
        <v>8</v>
      </c>
      <c r="DX75" s="193" t="s">
        <v>8</v>
      </c>
      <c r="DY75" s="193" t="s">
        <v>8</v>
      </c>
      <c r="DZ75" s="193" t="s">
        <v>8</v>
      </c>
      <c r="EA75" s="193" t="s">
        <v>8</v>
      </c>
      <c r="EB75" s="193" t="s">
        <v>207</v>
      </c>
      <c r="EC75" s="193" t="s">
        <v>6269</v>
      </c>
      <c r="ED75" s="193" t="s">
        <v>6339</v>
      </c>
      <c r="EE75" s="199">
        <v>0</v>
      </c>
      <c r="EF75" s="199">
        <v>0</v>
      </c>
      <c r="EG75" s="199">
        <v>0</v>
      </c>
      <c r="EH75" s="199">
        <v>0</v>
      </c>
      <c r="EI75" s="199">
        <v>0</v>
      </c>
      <c r="EJ75" s="199">
        <v>101161</v>
      </c>
      <c r="EK75" s="199">
        <v>0</v>
      </c>
      <c r="EL75" s="199">
        <v>0</v>
      </c>
      <c r="EM75" s="199">
        <v>0</v>
      </c>
      <c r="EN75" s="199">
        <v>0</v>
      </c>
      <c r="EO75" s="199">
        <f t="shared" si="76"/>
        <v>101161</v>
      </c>
      <c r="EP75" s="199">
        <v>0</v>
      </c>
      <c r="EQ75" s="199">
        <v>0</v>
      </c>
      <c r="ER75" s="199">
        <v>0</v>
      </c>
      <c r="ES75" s="199">
        <v>0</v>
      </c>
      <c r="ET75" s="199">
        <v>0</v>
      </c>
      <c r="EU75" s="199">
        <v>108795</v>
      </c>
      <c r="EV75" s="199">
        <v>0</v>
      </c>
      <c r="EW75" s="199">
        <v>0</v>
      </c>
      <c r="EX75" s="199">
        <v>0</v>
      </c>
      <c r="EY75" s="199">
        <v>6783</v>
      </c>
      <c r="EZ75" s="199">
        <f t="shared" si="77"/>
        <v>115578</v>
      </c>
      <c r="FA75" s="192" t="s">
        <v>6572</v>
      </c>
      <c r="FB75" s="199">
        <v>0</v>
      </c>
      <c r="FC75" s="199">
        <v>0</v>
      </c>
      <c r="FD75" s="199">
        <v>0</v>
      </c>
      <c r="FE75" s="199">
        <v>0</v>
      </c>
      <c r="FF75" s="199">
        <v>0</v>
      </c>
      <c r="FG75" s="199">
        <v>119920</v>
      </c>
      <c r="FH75" s="199">
        <v>0</v>
      </c>
      <c r="FI75" s="199">
        <v>0</v>
      </c>
      <c r="FJ75" s="199">
        <v>0</v>
      </c>
      <c r="FK75" s="199">
        <v>6783</v>
      </c>
      <c r="FL75" s="199">
        <f t="shared" si="78"/>
        <v>126703</v>
      </c>
      <c r="FM75" s="192" t="s">
        <v>6744</v>
      </c>
      <c r="FN75" s="199">
        <v>0</v>
      </c>
      <c r="FO75" s="199">
        <v>0</v>
      </c>
      <c r="FP75" s="199">
        <v>0</v>
      </c>
      <c r="FQ75" s="199">
        <v>0</v>
      </c>
      <c r="FR75" s="199">
        <v>0</v>
      </c>
      <c r="FS75" s="199">
        <v>119920</v>
      </c>
      <c r="FT75" s="199">
        <v>0</v>
      </c>
      <c r="FU75" s="199">
        <v>0</v>
      </c>
      <c r="FV75" s="199">
        <v>0</v>
      </c>
      <c r="FW75" s="199">
        <v>6783</v>
      </c>
      <c r="FX75" s="199">
        <f t="shared" si="79"/>
        <v>126703</v>
      </c>
      <c r="FY75" s="192" t="s">
        <v>6940</v>
      </c>
      <c r="FZ75" s="200">
        <f t="shared" si="80"/>
        <v>6784</v>
      </c>
      <c r="GA75" s="193" t="str">
        <f t="shared" si="95"/>
        <v>BIP &gt; SIGFE</v>
      </c>
      <c r="GB75" s="199">
        <v>0</v>
      </c>
      <c r="GC75" s="199">
        <v>0</v>
      </c>
      <c r="GD75" s="199">
        <v>0</v>
      </c>
      <c r="GE75" s="199">
        <v>0</v>
      </c>
      <c r="GF75" s="199">
        <v>0</v>
      </c>
      <c r="GG75" s="199">
        <v>119919</v>
      </c>
      <c r="GH75" s="199">
        <v>0</v>
      </c>
      <c r="GI75" s="199">
        <v>0</v>
      </c>
      <c r="GJ75" s="199">
        <v>0</v>
      </c>
      <c r="GK75" s="199">
        <v>0</v>
      </c>
      <c r="GL75" s="199">
        <f t="shared" si="81"/>
        <v>119919</v>
      </c>
      <c r="GM75" s="199">
        <v>0</v>
      </c>
      <c r="GN75" s="199">
        <v>0</v>
      </c>
      <c r="GO75" s="199">
        <v>0</v>
      </c>
      <c r="GP75" s="199">
        <v>0</v>
      </c>
      <c r="GQ75" s="199">
        <v>0</v>
      </c>
      <c r="GR75" s="199">
        <v>119919</v>
      </c>
      <c r="GS75" s="199">
        <v>0</v>
      </c>
      <c r="GT75" s="199">
        <v>0</v>
      </c>
      <c r="GU75" s="199">
        <v>0</v>
      </c>
      <c r="GV75" s="199">
        <v>0</v>
      </c>
      <c r="GW75" s="199">
        <f t="shared" si="82"/>
        <v>119919</v>
      </c>
      <c r="GX75" s="199" t="s">
        <v>7121</v>
      </c>
      <c r="GY75" s="199">
        <v>0</v>
      </c>
      <c r="GZ75" s="199">
        <v>0</v>
      </c>
      <c r="HA75" s="199">
        <v>0</v>
      </c>
      <c r="HB75" s="199">
        <v>0</v>
      </c>
      <c r="HC75" s="199">
        <v>0</v>
      </c>
      <c r="HD75" s="199">
        <v>133864</v>
      </c>
      <c r="HE75" s="199">
        <v>0</v>
      </c>
      <c r="HF75" s="199">
        <v>0</v>
      </c>
      <c r="HG75" s="199">
        <v>0</v>
      </c>
      <c r="HH75" s="199">
        <v>8346</v>
      </c>
      <c r="HI75" s="199">
        <f t="shared" si="83"/>
        <v>142210</v>
      </c>
      <c r="HJ75" s="199">
        <v>127573</v>
      </c>
      <c r="HK75" s="199">
        <v>0</v>
      </c>
      <c r="HL75" s="199">
        <v>0</v>
      </c>
      <c r="HM75" s="199">
        <v>0</v>
      </c>
      <c r="HN75" s="199">
        <v>0</v>
      </c>
      <c r="HO75" s="199">
        <v>0</v>
      </c>
      <c r="HP75" s="199">
        <v>119920</v>
      </c>
      <c r="HQ75" s="199">
        <v>0</v>
      </c>
      <c r="HR75" s="199">
        <v>0</v>
      </c>
      <c r="HS75" s="199">
        <v>0</v>
      </c>
      <c r="HT75" s="199">
        <v>0</v>
      </c>
      <c r="HU75" s="199">
        <f t="shared" si="84"/>
        <v>119920</v>
      </c>
      <c r="HV75" s="199">
        <v>0</v>
      </c>
      <c r="HW75" s="199">
        <v>0</v>
      </c>
      <c r="HX75" s="199">
        <v>0</v>
      </c>
      <c r="HY75" s="199">
        <v>0</v>
      </c>
      <c r="HZ75" s="199">
        <v>0</v>
      </c>
      <c r="IA75" s="199">
        <v>119920</v>
      </c>
      <c r="IB75" s="199">
        <v>0</v>
      </c>
      <c r="IC75" s="199">
        <v>0</v>
      </c>
      <c r="ID75" s="199">
        <v>0</v>
      </c>
      <c r="IE75" s="199">
        <v>0</v>
      </c>
      <c r="IF75" s="199">
        <f t="shared" si="85"/>
        <v>119920</v>
      </c>
      <c r="IG75" s="197">
        <f t="shared" si="86"/>
        <v>-15.674003234652979</v>
      </c>
      <c r="IH75" s="197">
        <f t="shared" si="87"/>
        <v>-15.674003234652979</v>
      </c>
      <c r="II75" s="197">
        <f t="shared" si="88"/>
        <v>-10.416542162194464</v>
      </c>
      <c r="IJ75" s="197">
        <f t="shared" si="64"/>
        <v>0</v>
      </c>
      <c r="IK75" s="202">
        <f>((IF75/HJ75)-1)*100</f>
        <v>-5.9989182664043295</v>
      </c>
      <c r="IL75" s="200">
        <f t="shared" si="89"/>
        <v>5710.4761904761908</v>
      </c>
      <c r="IM75" s="200">
        <f t="shared" si="90"/>
        <v>5710.4761904761908</v>
      </c>
      <c r="IN75" s="192" t="s">
        <v>7286</v>
      </c>
      <c r="IO75" s="192" t="str">
        <f t="shared" si="65"/>
        <v>Variación entre el -10% al -20%</v>
      </c>
      <c r="IP75" s="192" t="str">
        <f t="shared" si="65"/>
        <v>Variación entre el -10% al -20%</v>
      </c>
      <c r="IQ75" s="193" t="str">
        <f t="shared" si="91"/>
        <v>Pequeño</v>
      </c>
      <c r="IR75" s="193" t="str">
        <f t="shared" si="92"/>
        <v>Pequeño</v>
      </c>
      <c r="IS75" s="192" t="s">
        <v>931</v>
      </c>
      <c r="IT75" s="192" t="s">
        <v>2010</v>
      </c>
      <c r="IU75" s="192" t="s">
        <v>534</v>
      </c>
      <c r="IV75" s="192" t="s">
        <v>8</v>
      </c>
      <c r="IW75" s="192" t="s">
        <v>248</v>
      </c>
      <c r="IX75" s="192" t="s">
        <v>249</v>
      </c>
      <c r="IY75" s="193" t="s">
        <v>208</v>
      </c>
      <c r="IZ75" s="199"/>
      <c r="JA75" s="199"/>
      <c r="JB75" s="203"/>
      <c r="JC75" s="192" t="s">
        <v>534</v>
      </c>
      <c r="JD75" s="192" t="str">
        <f t="shared" si="99"/>
        <v>Sin Modificaciones</v>
      </c>
      <c r="JE75" s="193" t="s">
        <v>207</v>
      </c>
      <c r="JF75" s="200">
        <v>1</v>
      </c>
      <c r="JG75" s="200">
        <v>160304</v>
      </c>
      <c r="JH75" s="200">
        <v>127573</v>
      </c>
      <c r="JI75" s="197">
        <f t="shared" si="100"/>
        <v>-20.418080646771131</v>
      </c>
      <c r="JJ75" s="192" t="s">
        <v>7719</v>
      </c>
      <c r="JK75" s="192" t="str">
        <f t="shared" si="67"/>
        <v>Con Reevaluación</v>
      </c>
      <c r="JL75" s="196" t="s">
        <v>1293</v>
      </c>
      <c r="JM75" s="204">
        <v>-113677</v>
      </c>
      <c r="JN75" s="204">
        <v>-120268</v>
      </c>
      <c r="JO75" s="197">
        <f t="shared" si="96"/>
        <v>5.798006632828101</v>
      </c>
      <c r="JP75" s="205" t="str">
        <f t="shared" si="97"/>
        <v>Real &gt; Recomendado</v>
      </c>
      <c r="JQ75" s="193" t="s">
        <v>8</v>
      </c>
      <c r="JR75" s="202"/>
      <c r="JS75" s="202"/>
      <c r="JT75" s="202"/>
      <c r="JU75" s="192" t="s">
        <v>8019</v>
      </c>
      <c r="JV75" s="206"/>
      <c r="JW75" s="192" t="s">
        <v>8020</v>
      </c>
      <c r="JX75" s="192" t="s">
        <v>1304</v>
      </c>
      <c r="JY75" s="192" t="s">
        <v>929</v>
      </c>
      <c r="JZ75" s="192" t="s">
        <v>248</v>
      </c>
      <c r="KA75" s="192" t="s">
        <v>249</v>
      </c>
    </row>
    <row r="76" spans="1:287" ht="15" customHeight="1" x14ac:dyDescent="0.25">
      <c r="A76" s="213" t="s">
        <v>1524</v>
      </c>
      <c r="B76" s="192" t="s">
        <v>1525</v>
      </c>
      <c r="C76" s="193">
        <v>13</v>
      </c>
      <c r="D76" s="192" t="s">
        <v>510</v>
      </c>
      <c r="E76" s="192" t="s">
        <v>117</v>
      </c>
      <c r="F76" s="192" t="s">
        <v>1526</v>
      </c>
      <c r="G76" s="192" t="s">
        <v>512</v>
      </c>
      <c r="H76" s="192" t="s">
        <v>472</v>
      </c>
      <c r="I76" s="192" t="s">
        <v>163</v>
      </c>
      <c r="J76" s="192" t="s">
        <v>1975</v>
      </c>
      <c r="K76" s="192" t="s">
        <v>2024</v>
      </c>
      <c r="L76" s="192" t="s">
        <v>102</v>
      </c>
      <c r="M76" s="192" t="s">
        <v>2027</v>
      </c>
      <c r="N76" s="192" t="s">
        <v>2026</v>
      </c>
      <c r="O76" s="192" t="s">
        <v>2026</v>
      </c>
      <c r="P76" s="192" t="s">
        <v>103</v>
      </c>
      <c r="Q76" s="192" t="s">
        <v>120</v>
      </c>
      <c r="R76" s="192" t="s">
        <v>116</v>
      </c>
      <c r="S76" s="192" t="s">
        <v>2190</v>
      </c>
      <c r="T76" s="192" t="s">
        <v>2191</v>
      </c>
      <c r="U76" s="194">
        <v>48450</v>
      </c>
      <c r="V76" s="192" t="s">
        <v>1975</v>
      </c>
      <c r="W76" s="192" t="s">
        <v>534</v>
      </c>
      <c r="X76" s="192" t="s">
        <v>534</v>
      </c>
      <c r="Y76" s="195">
        <v>6</v>
      </c>
      <c r="Z76" s="195">
        <v>0</v>
      </c>
      <c r="AA76" s="196" t="s">
        <v>2640</v>
      </c>
      <c r="AB76" s="197">
        <f t="shared" ref="AB76:AB84" si="101">((Z76/Y76)-1)*100</f>
        <v>-100</v>
      </c>
      <c r="AC76" s="195">
        <v>1</v>
      </c>
      <c r="AD76" s="195">
        <v>7</v>
      </c>
      <c r="AE76" s="196" t="s">
        <v>2641</v>
      </c>
      <c r="AF76" s="197">
        <f>((AD76/AC76)-1)*100</f>
        <v>600</v>
      </c>
      <c r="AG76" s="195">
        <v>3</v>
      </c>
      <c r="AH76" s="195">
        <v>7</v>
      </c>
      <c r="AI76" s="196" t="s">
        <v>2882</v>
      </c>
      <c r="AJ76" s="197">
        <f>((AH76/AG76)-1)*100</f>
        <v>133.33333333333334</v>
      </c>
      <c r="AK76" s="195"/>
      <c r="AL76" s="195"/>
      <c r="AM76" s="196"/>
      <c r="AN76" s="197"/>
      <c r="AO76" s="195">
        <v>1</v>
      </c>
      <c r="AP76" s="195">
        <v>0</v>
      </c>
      <c r="AQ76" s="196" t="s">
        <v>2974</v>
      </c>
      <c r="AR76" s="197">
        <f>((AP76/AO76)-1)*100</f>
        <v>-100</v>
      </c>
      <c r="AS76" s="195">
        <v>6</v>
      </c>
      <c r="AT76" s="195">
        <v>22</v>
      </c>
      <c r="AU76" s="196" t="s">
        <v>3154</v>
      </c>
      <c r="AV76" s="197">
        <f t="shared" si="61"/>
        <v>266.66666666666663</v>
      </c>
      <c r="AW76" s="197" t="str">
        <f t="shared" si="68"/>
        <v>Variación &gt; al 100%</v>
      </c>
      <c r="AX76" s="198">
        <v>6</v>
      </c>
      <c r="AY76" s="198">
        <v>285</v>
      </c>
      <c r="AZ76" s="195"/>
      <c r="BA76" s="195"/>
      <c r="BB76" s="196"/>
      <c r="BC76" s="197"/>
      <c r="BD76" s="195"/>
      <c r="BE76" s="195"/>
      <c r="BF76" s="196"/>
      <c r="BG76" s="197"/>
      <c r="BH76" s="195"/>
      <c r="BI76" s="195"/>
      <c r="BJ76" s="196"/>
      <c r="BK76" s="197"/>
      <c r="BL76" s="195">
        <v>6</v>
      </c>
      <c r="BM76" s="195">
        <v>6</v>
      </c>
      <c r="BN76" s="195">
        <v>28</v>
      </c>
      <c r="BO76" s="195">
        <v>28</v>
      </c>
      <c r="BP76" s="195">
        <v>0</v>
      </c>
      <c r="BQ76" s="196" t="s">
        <v>3154</v>
      </c>
      <c r="BR76" s="197">
        <f t="shared" si="69"/>
        <v>366.66666666666669</v>
      </c>
      <c r="BS76" s="197">
        <f t="shared" si="69"/>
        <v>366.66666666666669</v>
      </c>
      <c r="BT76" s="192" t="s">
        <v>3636</v>
      </c>
      <c r="BU76" s="192" t="str">
        <f t="shared" si="70"/>
        <v>Variación &gt; al 100%</v>
      </c>
      <c r="BV76" s="193" t="str">
        <f t="shared" si="71"/>
        <v>Tres años</v>
      </c>
      <c r="BW76" s="192" t="s">
        <v>705</v>
      </c>
      <c r="BX76" s="199">
        <v>1111214</v>
      </c>
      <c r="BY76" s="199">
        <v>0</v>
      </c>
      <c r="BZ76" s="199">
        <f t="shared" si="72"/>
        <v>1111214</v>
      </c>
      <c r="CA76" s="199">
        <v>1064897</v>
      </c>
      <c r="CB76" s="200">
        <f t="shared" si="73"/>
        <v>46317</v>
      </c>
      <c r="CC76" s="192" t="s">
        <v>3960</v>
      </c>
      <c r="CD76" s="192" t="str">
        <f t="shared" si="74"/>
        <v>BIP &gt; SIGFE</v>
      </c>
      <c r="CE76" s="196" t="s">
        <v>678</v>
      </c>
      <c r="CF76" s="195">
        <v>1851</v>
      </c>
      <c r="CG76" s="195">
        <v>1851</v>
      </c>
      <c r="CH76" s="195">
        <f t="shared" si="75"/>
        <v>100</v>
      </c>
      <c r="CI76" s="196" t="s">
        <v>4253</v>
      </c>
      <c r="CJ76" s="196" t="s">
        <v>4254</v>
      </c>
      <c r="CK76" s="200" t="str">
        <f t="shared" si="93"/>
        <v>Real = Recomendada</v>
      </c>
      <c r="CL76" s="192" t="s">
        <v>4746</v>
      </c>
      <c r="CM76" s="192" t="s">
        <v>919</v>
      </c>
      <c r="CN76" s="192" t="s">
        <v>4747</v>
      </c>
      <c r="CO76" s="192" t="s">
        <v>4748</v>
      </c>
      <c r="CP76" s="193" t="s">
        <v>207</v>
      </c>
      <c r="CQ76" s="192" t="s">
        <v>5217</v>
      </c>
      <c r="CR76" s="192" t="s">
        <v>5243</v>
      </c>
      <c r="CS76" s="192" t="s">
        <v>8</v>
      </c>
      <c r="CT76" s="192" t="str">
        <f t="shared" si="94"/>
        <v>En Operación</v>
      </c>
      <c r="CU76" s="192" t="s">
        <v>5451</v>
      </c>
      <c r="CV76" s="192" t="s">
        <v>5645</v>
      </c>
      <c r="CW76" s="192" t="s">
        <v>5646</v>
      </c>
      <c r="CX76" s="192" t="s">
        <v>227</v>
      </c>
      <c r="CY76" s="192" t="s">
        <v>982</v>
      </c>
      <c r="CZ76" s="192" t="s">
        <v>248</v>
      </c>
      <c r="DA76" s="192" t="s">
        <v>249</v>
      </c>
      <c r="DB76" s="193" t="s">
        <v>5812</v>
      </c>
      <c r="DC76" s="193" t="s">
        <v>5812</v>
      </c>
      <c r="DD76" s="200">
        <v>0</v>
      </c>
      <c r="DE76" s="193" t="s">
        <v>5900</v>
      </c>
      <c r="DF76" s="200">
        <v>24</v>
      </c>
      <c r="DG76" s="193" t="s">
        <v>440</v>
      </c>
      <c r="DH76" s="200">
        <v>0</v>
      </c>
      <c r="DI76" s="193" t="s">
        <v>5967</v>
      </c>
      <c r="DJ76" s="200">
        <v>2054</v>
      </c>
      <c r="DK76" s="193" t="s">
        <v>5967</v>
      </c>
      <c r="DL76" s="200">
        <f>+DK76-DE76</f>
        <v>2054</v>
      </c>
      <c r="DM76" s="193" t="s">
        <v>705</v>
      </c>
      <c r="DN76" s="200">
        <v>5</v>
      </c>
      <c r="DO76" s="193" t="s">
        <v>593</v>
      </c>
      <c r="DP76" s="200">
        <v>67</v>
      </c>
      <c r="DQ76" s="200">
        <f t="shared" si="62"/>
        <v>2150</v>
      </c>
      <c r="DR76" s="200">
        <f t="shared" si="63"/>
        <v>2150</v>
      </c>
      <c r="DS76" s="193" t="s">
        <v>6088</v>
      </c>
      <c r="DT76" s="192" t="s">
        <v>6243</v>
      </c>
      <c r="DU76" s="193">
        <v>5</v>
      </c>
      <c r="DV76" s="193" t="s">
        <v>8</v>
      </c>
      <c r="DW76" s="193" t="s">
        <v>8</v>
      </c>
      <c r="DX76" s="193" t="s">
        <v>8</v>
      </c>
      <c r="DY76" s="193" t="s">
        <v>8</v>
      </c>
      <c r="DZ76" s="193" t="s">
        <v>208</v>
      </c>
      <c r="EA76" s="193" t="s">
        <v>6273</v>
      </c>
      <c r="EB76" s="193" t="s">
        <v>6340</v>
      </c>
      <c r="EC76" s="193" t="s">
        <v>6273</v>
      </c>
      <c r="ED76" s="193" t="s">
        <v>6341</v>
      </c>
      <c r="EE76" s="199">
        <v>0</v>
      </c>
      <c r="EF76" s="199">
        <v>119642</v>
      </c>
      <c r="EG76" s="199">
        <v>74597</v>
      </c>
      <c r="EH76" s="199">
        <v>0</v>
      </c>
      <c r="EI76" s="199">
        <v>0</v>
      </c>
      <c r="EJ76" s="199">
        <v>577933</v>
      </c>
      <c r="EK76" s="199">
        <v>0</v>
      </c>
      <c r="EL76" s="199">
        <v>0</v>
      </c>
      <c r="EM76" s="199">
        <v>0</v>
      </c>
      <c r="EN76" s="199">
        <v>0</v>
      </c>
      <c r="EO76" s="199">
        <f t="shared" si="76"/>
        <v>772172</v>
      </c>
      <c r="EP76" s="199">
        <v>0</v>
      </c>
      <c r="EQ76" s="199">
        <v>119642</v>
      </c>
      <c r="ER76" s="199">
        <v>74597</v>
      </c>
      <c r="ES76" s="199">
        <v>0</v>
      </c>
      <c r="ET76" s="199">
        <v>0</v>
      </c>
      <c r="EU76" s="199">
        <v>577933</v>
      </c>
      <c r="EV76" s="199">
        <v>0</v>
      </c>
      <c r="EW76" s="199">
        <v>0</v>
      </c>
      <c r="EX76" s="199">
        <v>0</v>
      </c>
      <c r="EY76" s="199">
        <v>837861</v>
      </c>
      <c r="EZ76" s="199">
        <f t="shared" si="77"/>
        <v>1610033</v>
      </c>
      <c r="FA76" s="192" t="s">
        <v>6573</v>
      </c>
      <c r="FB76" s="199">
        <v>0</v>
      </c>
      <c r="FC76" s="199">
        <v>14501</v>
      </c>
      <c r="FD76" s="199">
        <v>114045</v>
      </c>
      <c r="FE76" s="199">
        <v>0</v>
      </c>
      <c r="FF76" s="199">
        <v>0</v>
      </c>
      <c r="FG76" s="199">
        <v>1207334</v>
      </c>
      <c r="FH76" s="199">
        <v>0</v>
      </c>
      <c r="FI76" s="199">
        <v>0</v>
      </c>
      <c r="FJ76" s="199">
        <v>0</v>
      </c>
      <c r="FK76" s="199">
        <v>910000</v>
      </c>
      <c r="FL76" s="199">
        <f t="shared" si="78"/>
        <v>2245880</v>
      </c>
      <c r="FM76" s="192" t="s">
        <v>6745</v>
      </c>
      <c r="FN76" s="199">
        <v>0</v>
      </c>
      <c r="FO76" s="199">
        <v>14501</v>
      </c>
      <c r="FP76" s="199">
        <v>114045</v>
      </c>
      <c r="FQ76" s="199">
        <v>0</v>
      </c>
      <c r="FR76" s="199">
        <v>0</v>
      </c>
      <c r="FS76" s="199">
        <v>982735</v>
      </c>
      <c r="FT76" s="199">
        <v>0</v>
      </c>
      <c r="FU76" s="199">
        <v>0</v>
      </c>
      <c r="FV76" s="199">
        <v>0</v>
      </c>
      <c r="FW76" s="199">
        <v>910000</v>
      </c>
      <c r="FX76" s="199">
        <f t="shared" si="79"/>
        <v>2021281</v>
      </c>
      <c r="FY76" s="192" t="s">
        <v>6941</v>
      </c>
      <c r="FZ76" s="200">
        <f t="shared" si="80"/>
        <v>956384</v>
      </c>
      <c r="GA76" s="193" t="str">
        <f t="shared" si="95"/>
        <v>BIP &gt; SIGFE</v>
      </c>
      <c r="GB76" s="199">
        <v>0</v>
      </c>
      <c r="GC76" s="199">
        <v>9115</v>
      </c>
      <c r="GD76" s="199">
        <v>105593</v>
      </c>
      <c r="GE76" s="199">
        <v>0</v>
      </c>
      <c r="GF76" s="199">
        <v>0</v>
      </c>
      <c r="GG76" s="199">
        <v>950189</v>
      </c>
      <c r="GH76" s="199">
        <v>0</v>
      </c>
      <c r="GI76" s="199">
        <v>0</v>
      </c>
      <c r="GJ76" s="199">
        <v>0</v>
      </c>
      <c r="GK76" s="199">
        <v>0</v>
      </c>
      <c r="GL76" s="199">
        <f t="shared" si="81"/>
        <v>1064897</v>
      </c>
      <c r="GM76" s="199">
        <v>0</v>
      </c>
      <c r="GN76" s="199">
        <v>9115</v>
      </c>
      <c r="GO76" s="199">
        <v>105593</v>
      </c>
      <c r="GP76" s="199">
        <v>0</v>
      </c>
      <c r="GQ76" s="199">
        <v>0</v>
      </c>
      <c r="GR76" s="199">
        <v>976805</v>
      </c>
      <c r="GS76" s="199">
        <v>0</v>
      </c>
      <c r="GT76" s="199">
        <v>0</v>
      </c>
      <c r="GU76" s="199">
        <v>0</v>
      </c>
      <c r="GV76" s="199">
        <v>0</v>
      </c>
      <c r="GW76" s="199">
        <f t="shared" si="82"/>
        <v>1091513</v>
      </c>
      <c r="GX76" s="199" t="s">
        <v>7122</v>
      </c>
      <c r="GY76" s="199">
        <v>0</v>
      </c>
      <c r="GZ76" s="199">
        <v>157545</v>
      </c>
      <c r="HA76" s="199">
        <v>98229</v>
      </c>
      <c r="HB76" s="199">
        <v>0</v>
      </c>
      <c r="HC76" s="199">
        <v>0</v>
      </c>
      <c r="HD76" s="199">
        <v>761022</v>
      </c>
      <c r="HE76" s="199">
        <v>0</v>
      </c>
      <c r="HF76" s="199">
        <v>0</v>
      </c>
      <c r="HG76" s="199">
        <v>0</v>
      </c>
      <c r="HH76" s="199">
        <v>1103295</v>
      </c>
      <c r="HI76" s="199">
        <f t="shared" si="83"/>
        <v>2120091</v>
      </c>
      <c r="HJ76" s="199">
        <v>1254298</v>
      </c>
      <c r="HK76" s="199">
        <v>0</v>
      </c>
      <c r="HL76" s="199">
        <v>14501</v>
      </c>
      <c r="HM76" s="199">
        <v>114045</v>
      </c>
      <c r="HN76" s="199">
        <v>0</v>
      </c>
      <c r="HO76" s="199">
        <v>0</v>
      </c>
      <c r="HP76" s="199">
        <v>1275886</v>
      </c>
      <c r="HQ76" s="199">
        <v>0</v>
      </c>
      <c r="HR76" s="199">
        <v>0</v>
      </c>
      <c r="HS76" s="199">
        <v>0</v>
      </c>
      <c r="HT76" s="199">
        <v>0</v>
      </c>
      <c r="HU76" s="199">
        <f t="shared" si="84"/>
        <v>1404432</v>
      </c>
      <c r="HV76" s="199">
        <v>0</v>
      </c>
      <c r="HW76" s="199">
        <v>14501</v>
      </c>
      <c r="HX76" s="199">
        <v>114045</v>
      </c>
      <c r="HY76" s="199">
        <v>0</v>
      </c>
      <c r="HZ76" s="199">
        <v>0</v>
      </c>
      <c r="IA76" s="199">
        <v>1009350</v>
      </c>
      <c r="IB76" s="199">
        <v>0</v>
      </c>
      <c r="IC76" s="199">
        <v>0</v>
      </c>
      <c r="ID76" s="199">
        <v>0</v>
      </c>
      <c r="IE76" s="199">
        <v>0</v>
      </c>
      <c r="IF76" s="199">
        <f t="shared" si="85"/>
        <v>1137896</v>
      </c>
      <c r="IG76" s="197">
        <f t="shared" si="86"/>
        <v>-33.756051037431888</v>
      </c>
      <c r="IH76" s="197">
        <f t="shared" si="87"/>
        <v>-46.327964224177165</v>
      </c>
      <c r="II76" s="197">
        <f t="shared" si="88"/>
        <v>32.63085692660659</v>
      </c>
      <c r="IJ76" s="197">
        <f t="shared" si="64"/>
        <v>-18.978206136003738</v>
      </c>
      <c r="IK76" s="202">
        <f>((IF76/HJ76)-1)*100</f>
        <v>-9.2802507856984526</v>
      </c>
      <c r="IL76" s="200">
        <f t="shared" si="89"/>
        <v>614.74662344678552</v>
      </c>
      <c r="IM76" s="200">
        <f t="shared" si="90"/>
        <v>545.29983792544567</v>
      </c>
      <c r="IN76" s="192" t="s">
        <v>7299</v>
      </c>
      <c r="IO76" s="192" t="str">
        <f t="shared" si="65"/>
        <v>Variación Mayor al -20%</v>
      </c>
      <c r="IP76" s="192" t="str">
        <f t="shared" si="65"/>
        <v>Variación Mayor a 20%</v>
      </c>
      <c r="IQ76" s="193" t="str">
        <f t="shared" si="91"/>
        <v>Mediano</v>
      </c>
      <c r="IR76" s="193" t="str">
        <f t="shared" si="92"/>
        <v>Grande</v>
      </c>
      <c r="IS76" s="192" t="s">
        <v>7496</v>
      </c>
      <c r="IT76" s="192" t="s">
        <v>2013</v>
      </c>
      <c r="IU76" s="192" t="s">
        <v>227</v>
      </c>
      <c r="IV76" s="192" t="s">
        <v>982</v>
      </c>
      <c r="IW76" s="192" t="s">
        <v>248</v>
      </c>
      <c r="IX76" s="192" t="s">
        <v>249</v>
      </c>
      <c r="IY76" s="193" t="s">
        <v>208</v>
      </c>
      <c r="IZ76" s="199"/>
      <c r="JA76" s="199"/>
      <c r="JB76" s="203"/>
      <c r="JC76" s="192" t="s">
        <v>534</v>
      </c>
      <c r="JD76" s="192" t="str">
        <f t="shared" si="99"/>
        <v>Sin Modificaciones</v>
      </c>
      <c r="JE76" s="193" t="s">
        <v>207</v>
      </c>
      <c r="JF76" s="200">
        <v>2</v>
      </c>
      <c r="JG76" s="200">
        <v>1021802</v>
      </c>
      <c r="JH76" s="200">
        <v>1254298</v>
      </c>
      <c r="JI76" s="197">
        <f t="shared" si="100"/>
        <v>22.753527591451174</v>
      </c>
      <c r="JJ76" s="192" t="s">
        <v>7720</v>
      </c>
      <c r="JK76" s="192" t="str">
        <f t="shared" si="67"/>
        <v>Con Reevaluación</v>
      </c>
      <c r="JL76" s="196" t="s">
        <v>1287</v>
      </c>
      <c r="JM76" s="204">
        <v>182698</v>
      </c>
      <c r="JN76" s="204">
        <v>199454</v>
      </c>
      <c r="JO76" s="197">
        <f t="shared" si="96"/>
        <v>9.1714195010344834</v>
      </c>
      <c r="JP76" s="205" t="str">
        <f t="shared" si="97"/>
        <v>Real &gt; Recomendado</v>
      </c>
      <c r="JQ76" s="193" t="s">
        <v>8</v>
      </c>
      <c r="JR76" s="202"/>
      <c r="JS76" s="202"/>
      <c r="JT76" s="202"/>
      <c r="JU76" s="192" t="s">
        <v>8021</v>
      </c>
      <c r="JV76" s="206"/>
      <c r="JW76" s="192" t="s">
        <v>8022</v>
      </c>
      <c r="JX76" s="192" t="s">
        <v>227</v>
      </c>
      <c r="JY76" s="192" t="s">
        <v>982</v>
      </c>
      <c r="JZ76" s="192" t="s">
        <v>248</v>
      </c>
      <c r="KA76" s="192" t="s">
        <v>249</v>
      </c>
    </row>
    <row r="77" spans="1:287" ht="15" customHeight="1" x14ac:dyDescent="0.25">
      <c r="A77" s="192" t="s">
        <v>1527</v>
      </c>
      <c r="B77" s="192" t="s">
        <v>1528</v>
      </c>
      <c r="C77" s="193">
        <v>13</v>
      </c>
      <c r="D77" s="192" t="s">
        <v>510</v>
      </c>
      <c r="E77" s="192" t="s">
        <v>188</v>
      </c>
      <c r="F77" s="192" t="s">
        <v>188</v>
      </c>
      <c r="G77" s="192" t="s">
        <v>512</v>
      </c>
      <c r="H77" s="192" t="s">
        <v>470</v>
      </c>
      <c r="I77" s="209" t="s">
        <v>124</v>
      </c>
      <c r="J77" s="192" t="s">
        <v>1976</v>
      </c>
      <c r="K77" s="192" t="s">
        <v>468</v>
      </c>
      <c r="L77" s="192" t="s">
        <v>102</v>
      </c>
      <c r="M77" s="192" t="s">
        <v>2013</v>
      </c>
      <c r="N77" s="192" t="s">
        <v>525</v>
      </c>
      <c r="O77" s="192" t="s">
        <v>525</v>
      </c>
      <c r="P77" s="192" t="s">
        <v>103</v>
      </c>
      <c r="Q77" s="192" t="s">
        <v>120</v>
      </c>
      <c r="R77" s="192" t="s">
        <v>105</v>
      </c>
      <c r="S77" s="192" t="s">
        <v>2192</v>
      </c>
      <c r="T77" s="192" t="s">
        <v>2193</v>
      </c>
      <c r="U77" s="194">
        <v>481</v>
      </c>
      <c r="V77" s="192" t="s">
        <v>2194</v>
      </c>
      <c r="W77" s="192" t="s">
        <v>534</v>
      </c>
      <c r="X77" s="192" t="s">
        <v>534</v>
      </c>
      <c r="Y77" s="195">
        <v>9</v>
      </c>
      <c r="Z77" s="195">
        <v>10</v>
      </c>
      <c r="AA77" s="196" t="s">
        <v>2642</v>
      </c>
      <c r="AB77" s="197">
        <f t="shared" si="101"/>
        <v>11.111111111111116</v>
      </c>
      <c r="AC77" s="195"/>
      <c r="AD77" s="195"/>
      <c r="AE77" s="196"/>
      <c r="AF77" s="197"/>
      <c r="AG77" s="195"/>
      <c r="AH77" s="195"/>
      <c r="AI77" s="196" t="s">
        <v>8</v>
      </c>
      <c r="AJ77" s="197"/>
      <c r="AK77" s="195"/>
      <c r="AL77" s="195"/>
      <c r="AM77" s="196"/>
      <c r="AN77" s="197"/>
      <c r="AO77" s="195">
        <v>4</v>
      </c>
      <c r="AP77" s="195">
        <v>0</v>
      </c>
      <c r="AQ77" s="196" t="s">
        <v>2975</v>
      </c>
      <c r="AR77" s="197">
        <f>((AP77/AO77)-1)*100</f>
        <v>-100</v>
      </c>
      <c r="AS77" s="195">
        <v>9</v>
      </c>
      <c r="AT77" s="195">
        <v>69</v>
      </c>
      <c r="AU77" s="196" t="s">
        <v>3155</v>
      </c>
      <c r="AV77" s="197">
        <f t="shared" si="61"/>
        <v>666.66666666666674</v>
      </c>
      <c r="AW77" s="197" t="str">
        <f t="shared" si="68"/>
        <v>Variación &gt; al 100%</v>
      </c>
      <c r="AX77" s="198">
        <v>6</v>
      </c>
      <c r="AY77" s="198">
        <v>1243</v>
      </c>
      <c r="AZ77" s="195"/>
      <c r="BA77" s="195"/>
      <c r="BB77" s="196"/>
      <c r="BC77" s="197"/>
      <c r="BD77" s="195"/>
      <c r="BE77" s="195"/>
      <c r="BF77" s="196"/>
      <c r="BG77" s="197"/>
      <c r="BH77" s="195"/>
      <c r="BI77" s="195"/>
      <c r="BJ77" s="196"/>
      <c r="BK77" s="197"/>
      <c r="BL77" s="195">
        <v>11</v>
      </c>
      <c r="BM77" s="195">
        <v>11</v>
      </c>
      <c r="BN77" s="195">
        <v>69</v>
      </c>
      <c r="BO77" s="195">
        <v>69</v>
      </c>
      <c r="BP77" s="195">
        <v>0</v>
      </c>
      <c r="BQ77" s="196" t="s">
        <v>3155</v>
      </c>
      <c r="BR77" s="197">
        <f t="shared" si="69"/>
        <v>527.27272727272725</v>
      </c>
      <c r="BS77" s="197">
        <f t="shared" si="69"/>
        <v>527.27272727272725</v>
      </c>
      <c r="BT77" s="192" t="s">
        <v>3637</v>
      </c>
      <c r="BU77" s="192" t="str">
        <f t="shared" si="70"/>
        <v>Variación &gt; al 100%</v>
      </c>
      <c r="BV77" s="193" t="str">
        <f t="shared" si="71"/>
        <v>Mayor a 3 años</v>
      </c>
      <c r="BW77" s="192" t="s">
        <v>3842</v>
      </c>
      <c r="BX77" s="199">
        <v>1088494</v>
      </c>
      <c r="BY77" s="199">
        <v>0</v>
      </c>
      <c r="BZ77" s="199">
        <f t="shared" si="72"/>
        <v>1088494</v>
      </c>
      <c r="CA77" s="199">
        <v>1088495</v>
      </c>
      <c r="CB77" s="200">
        <f t="shared" si="73"/>
        <v>-1</v>
      </c>
      <c r="CC77" s="192" t="s">
        <v>3961</v>
      </c>
      <c r="CD77" s="192" t="str">
        <f t="shared" si="74"/>
        <v>BIP = SIGFE</v>
      </c>
      <c r="CE77" s="196" t="s">
        <v>682</v>
      </c>
      <c r="CF77" s="195">
        <v>75</v>
      </c>
      <c r="CG77" s="195">
        <v>75</v>
      </c>
      <c r="CH77" s="195">
        <f t="shared" si="75"/>
        <v>100</v>
      </c>
      <c r="CI77" s="196" t="s">
        <v>4255</v>
      </c>
      <c r="CJ77" s="196" t="s">
        <v>4256</v>
      </c>
      <c r="CK77" s="200" t="str">
        <f t="shared" si="93"/>
        <v>Real = Recomendada</v>
      </c>
      <c r="CL77" s="192" t="s">
        <v>4749</v>
      </c>
      <c r="CM77" s="192" t="s">
        <v>4750</v>
      </c>
      <c r="CN77" s="192" t="s">
        <v>8</v>
      </c>
      <c r="CO77" s="192" t="s">
        <v>877</v>
      </c>
      <c r="CP77" s="193" t="s">
        <v>208</v>
      </c>
      <c r="CQ77" s="192" t="s">
        <v>8</v>
      </c>
      <c r="CR77" s="192" t="s">
        <v>8</v>
      </c>
      <c r="CS77" s="192" t="s">
        <v>5244</v>
      </c>
      <c r="CT77" s="192" t="str">
        <f t="shared" si="94"/>
        <v>Sin Operar</v>
      </c>
      <c r="CU77" s="192" t="s">
        <v>8</v>
      </c>
      <c r="CV77" s="192" t="s">
        <v>5647</v>
      </c>
      <c r="CW77" s="192" t="s">
        <v>5648</v>
      </c>
      <c r="CX77" s="192" t="s">
        <v>225</v>
      </c>
      <c r="CY77" s="192" t="s">
        <v>982</v>
      </c>
      <c r="CZ77" s="192" t="s">
        <v>248</v>
      </c>
      <c r="DA77" s="192" t="s">
        <v>249</v>
      </c>
      <c r="DB77" s="193" t="s">
        <v>1209</v>
      </c>
      <c r="DC77" s="193" t="s">
        <v>5813</v>
      </c>
      <c r="DD77" s="200">
        <v>20</v>
      </c>
      <c r="DE77" s="193" t="s">
        <v>5901</v>
      </c>
      <c r="DF77" s="200">
        <v>185</v>
      </c>
      <c r="DG77" s="193" t="s">
        <v>440</v>
      </c>
      <c r="DH77" s="200">
        <v>0</v>
      </c>
      <c r="DI77" s="193" t="s">
        <v>1008</v>
      </c>
      <c r="DJ77" s="200">
        <v>286</v>
      </c>
      <c r="DK77" s="193" t="s">
        <v>1008</v>
      </c>
      <c r="DL77" s="200">
        <f>+DK77-DE77</f>
        <v>286</v>
      </c>
      <c r="DM77" s="193" t="s">
        <v>3842</v>
      </c>
      <c r="DN77" s="200">
        <v>42</v>
      </c>
      <c r="DO77" s="193" t="s">
        <v>5999</v>
      </c>
      <c r="DP77" s="200">
        <v>88</v>
      </c>
      <c r="DQ77" s="200">
        <f t="shared" si="62"/>
        <v>621</v>
      </c>
      <c r="DR77" s="200">
        <f t="shared" si="63"/>
        <v>601</v>
      </c>
      <c r="DS77" s="193" t="s">
        <v>6089</v>
      </c>
      <c r="DT77" s="192" t="s">
        <v>6243</v>
      </c>
      <c r="DU77" s="193">
        <v>1</v>
      </c>
      <c r="DV77" s="193" t="s">
        <v>8</v>
      </c>
      <c r="DW77" s="193" t="s">
        <v>8</v>
      </c>
      <c r="DX77" s="193" t="s">
        <v>8</v>
      </c>
      <c r="DY77" s="193" t="s">
        <v>8</v>
      </c>
      <c r="DZ77" s="193" t="s">
        <v>8</v>
      </c>
      <c r="EA77" s="193" t="s">
        <v>8</v>
      </c>
      <c r="EB77" s="193" t="s">
        <v>207</v>
      </c>
      <c r="EC77" s="193" t="s">
        <v>6273</v>
      </c>
      <c r="ED77" s="193" t="s">
        <v>6342</v>
      </c>
      <c r="EE77" s="199">
        <v>10488</v>
      </c>
      <c r="EF77" s="199">
        <v>0</v>
      </c>
      <c r="EG77" s="199">
        <v>0</v>
      </c>
      <c r="EH77" s="199">
        <v>0</v>
      </c>
      <c r="EI77" s="199">
        <v>98</v>
      </c>
      <c r="EJ77" s="199">
        <v>1013536</v>
      </c>
      <c r="EK77" s="199">
        <v>0</v>
      </c>
      <c r="EL77" s="199">
        <v>0</v>
      </c>
      <c r="EM77" s="199">
        <v>0</v>
      </c>
      <c r="EN77" s="199">
        <v>0</v>
      </c>
      <c r="EO77" s="199">
        <f t="shared" si="76"/>
        <v>1024122</v>
      </c>
      <c r="EP77" s="199">
        <v>10802</v>
      </c>
      <c r="EQ77" s="199">
        <v>0</v>
      </c>
      <c r="ER77" s="199">
        <v>0</v>
      </c>
      <c r="ES77" s="199">
        <v>0</v>
      </c>
      <c r="ET77" s="199">
        <v>101</v>
      </c>
      <c r="EU77" s="199">
        <v>1043685</v>
      </c>
      <c r="EV77" s="199">
        <v>0</v>
      </c>
      <c r="EW77" s="199">
        <v>0</v>
      </c>
      <c r="EX77" s="199">
        <v>0</v>
      </c>
      <c r="EY77" s="199">
        <v>0</v>
      </c>
      <c r="EZ77" s="199">
        <f t="shared" si="77"/>
        <v>1054588</v>
      </c>
      <c r="FA77" s="192" t="s">
        <v>6574</v>
      </c>
      <c r="FB77" s="199">
        <v>11822</v>
      </c>
      <c r="FC77" s="199">
        <v>0</v>
      </c>
      <c r="FD77" s="199">
        <v>0</v>
      </c>
      <c r="FE77" s="199">
        <v>0</v>
      </c>
      <c r="FF77" s="199">
        <v>0</v>
      </c>
      <c r="FG77" s="199">
        <v>1076672</v>
      </c>
      <c r="FH77" s="199">
        <v>0</v>
      </c>
      <c r="FI77" s="199">
        <v>0</v>
      </c>
      <c r="FJ77" s="199">
        <v>0</v>
      </c>
      <c r="FK77" s="199">
        <v>0</v>
      </c>
      <c r="FL77" s="199">
        <f t="shared" si="78"/>
        <v>1088494</v>
      </c>
      <c r="FM77" s="192" t="s">
        <v>6746</v>
      </c>
      <c r="FN77" s="199">
        <v>11822</v>
      </c>
      <c r="FO77" s="199">
        <v>0</v>
      </c>
      <c r="FP77" s="199">
        <v>0</v>
      </c>
      <c r="FQ77" s="199">
        <v>0</v>
      </c>
      <c r="FR77" s="199">
        <v>0</v>
      </c>
      <c r="FS77" s="199">
        <v>1076672</v>
      </c>
      <c r="FT77" s="199">
        <v>0</v>
      </c>
      <c r="FU77" s="199">
        <v>0</v>
      </c>
      <c r="FV77" s="199">
        <v>0</v>
      </c>
      <c r="FW77" s="199">
        <v>0</v>
      </c>
      <c r="FX77" s="199">
        <f t="shared" si="79"/>
        <v>1088494</v>
      </c>
      <c r="FY77" s="192" t="s">
        <v>6746</v>
      </c>
      <c r="FZ77" s="200">
        <f t="shared" si="80"/>
        <v>-1</v>
      </c>
      <c r="GA77" s="193" t="str">
        <f t="shared" si="95"/>
        <v>BIP = SIGFE</v>
      </c>
      <c r="GB77" s="199">
        <v>11823</v>
      </c>
      <c r="GC77" s="199">
        <v>0</v>
      </c>
      <c r="GD77" s="199">
        <v>0</v>
      </c>
      <c r="GE77" s="199">
        <v>0</v>
      </c>
      <c r="GF77" s="199">
        <v>0</v>
      </c>
      <c r="GG77" s="199">
        <v>1076672</v>
      </c>
      <c r="GH77" s="199">
        <v>0</v>
      </c>
      <c r="GI77" s="199">
        <v>0</v>
      </c>
      <c r="GJ77" s="199">
        <v>0</v>
      </c>
      <c r="GK77" s="199">
        <v>0</v>
      </c>
      <c r="GL77" s="199">
        <f t="shared" si="81"/>
        <v>1088495</v>
      </c>
      <c r="GM77" s="199">
        <v>13487</v>
      </c>
      <c r="GN77" s="199">
        <v>0</v>
      </c>
      <c r="GO77" s="199">
        <v>0</v>
      </c>
      <c r="GP77" s="199">
        <v>0</v>
      </c>
      <c r="GQ77" s="199">
        <v>0</v>
      </c>
      <c r="GR77" s="199">
        <v>1223208</v>
      </c>
      <c r="GS77" s="199">
        <v>0</v>
      </c>
      <c r="GT77" s="199">
        <v>0</v>
      </c>
      <c r="GU77" s="199">
        <v>0</v>
      </c>
      <c r="GV77" s="199">
        <v>0</v>
      </c>
      <c r="GW77" s="199">
        <f t="shared" si="82"/>
        <v>1236695</v>
      </c>
      <c r="GX77" s="199" t="s">
        <v>7123</v>
      </c>
      <c r="GY77" s="199">
        <v>13881</v>
      </c>
      <c r="GZ77" s="199">
        <v>0</v>
      </c>
      <c r="HA77" s="199">
        <v>0</v>
      </c>
      <c r="HB77" s="199">
        <v>0</v>
      </c>
      <c r="HC77" s="199">
        <v>130</v>
      </c>
      <c r="HD77" s="199">
        <v>1341197</v>
      </c>
      <c r="HE77" s="199">
        <v>0</v>
      </c>
      <c r="HF77" s="199">
        <v>0</v>
      </c>
      <c r="HG77" s="199">
        <v>0</v>
      </c>
      <c r="HH77" s="199">
        <v>0</v>
      </c>
      <c r="HI77" s="199">
        <f t="shared" si="83"/>
        <v>1355208</v>
      </c>
      <c r="HJ77" s="199">
        <v>1337684</v>
      </c>
      <c r="HK77" s="199">
        <v>13914</v>
      </c>
      <c r="HL77" s="199">
        <v>0</v>
      </c>
      <c r="HM77" s="199">
        <v>0</v>
      </c>
      <c r="HN77" s="199">
        <v>0</v>
      </c>
      <c r="HO77" s="199">
        <v>0</v>
      </c>
      <c r="HP77" s="199">
        <v>1267216</v>
      </c>
      <c r="HQ77" s="199">
        <v>0</v>
      </c>
      <c r="HR77" s="199">
        <v>0</v>
      </c>
      <c r="HS77" s="199">
        <v>0</v>
      </c>
      <c r="HT77" s="199">
        <v>0</v>
      </c>
      <c r="HU77" s="199">
        <f t="shared" si="84"/>
        <v>1281130</v>
      </c>
      <c r="HV77" s="199">
        <v>13486</v>
      </c>
      <c r="HW77" s="199">
        <v>0</v>
      </c>
      <c r="HX77" s="199">
        <v>0</v>
      </c>
      <c r="HY77" s="199">
        <v>0</v>
      </c>
      <c r="HZ77" s="199">
        <v>0</v>
      </c>
      <c r="IA77" s="199">
        <v>1223209</v>
      </c>
      <c r="IB77" s="199">
        <v>0</v>
      </c>
      <c r="IC77" s="199">
        <v>0</v>
      </c>
      <c r="ID77" s="199">
        <v>0</v>
      </c>
      <c r="IE77" s="199">
        <v>0</v>
      </c>
      <c r="IF77" s="199">
        <f t="shared" si="85"/>
        <v>1236695</v>
      </c>
      <c r="IG77" s="197">
        <f t="shared" si="86"/>
        <v>-5.4661719824558253</v>
      </c>
      <c r="IH77" s="197">
        <f t="shared" si="87"/>
        <v>-8.745004456880423</v>
      </c>
      <c r="II77" s="197">
        <f t="shared" si="88"/>
        <v>-8.7972162180499964</v>
      </c>
      <c r="IJ77" s="197">
        <f t="shared" si="64"/>
        <v>-3.4684224083426307</v>
      </c>
      <c r="IK77" s="202">
        <f>((IF77/HJ77)-1)*100</f>
        <v>-7.5495408482122883</v>
      </c>
      <c r="IL77" s="200">
        <f t="shared" si="89"/>
        <v>16489.266666666666</v>
      </c>
      <c r="IM77" s="200">
        <f t="shared" si="90"/>
        <v>16309.453333333333</v>
      </c>
      <c r="IN77" s="192" t="s">
        <v>7300</v>
      </c>
      <c r="IO77" s="192" t="str">
        <f t="shared" si="65"/>
        <v>Variación de 0 a +-10%</v>
      </c>
      <c r="IP77" s="192" t="str">
        <f t="shared" si="65"/>
        <v>Variación de 0 a +-10%</v>
      </c>
      <c r="IQ77" s="193" t="str">
        <f t="shared" si="91"/>
        <v>Grande</v>
      </c>
      <c r="IR77" s="193" t="str">
        <f t="shared" si="92"/>
        <v>Grande</v>
      </c>
      <c r="IS77" s="192" t="s">
        <v>7486</v>
      </c>
      <c r="IT77" s="192" t="s">
        <v>2013</v>
      </c>
      <c r="IU77" s="192" t="s">
        <v>225</v>
      </c>
      <c r="IV77" s="192" t="s">
        <v>982</v>
      </c>
      <c r="IW77" s="192" t="s">
        <v>248</v>
      </c>
      <c r="IX77" s="192" t="s">
        <v>249</v>
      </c>
      <c r="IY77" s="193" t="s">
        <v>208</v>
      </c>
      <c r="IZ77" s="199"/>
      <c r="JA77" s="199"/>
      <c r="JB77" s="203"/>
      <c r="JC77" s="192" t="s">
        <v>534</v>
      </c>
      <c r="JD77" s="192" t="str">
        <f t="shared" si="99"/>
        <v>Sin Modificaciones</v>
      </c>
      <c r="JE77" s="193" t="s">
        <v>207</v>
      </c>
      <c r="JF77" s="200">
        <v>1</v>
      </c>
      <c r="JG77" s="200">
        <v>1254533</v>
      </c>
      <c r="JH77" s="200">
        <v>1337684</v>
      </c>
      <c r="JI77" s="197">
        <f t="shared" si="100"/>
        <v>6.6280440610171354</v>
      </c>
      <c r="JJ77" s="192" t="s">
        <v>7721</v>
      </c>
      <c r="JK77" s="192" t="str">
        <f t="shared" si="67"/>
        <v>Con Reevaluación</v>
      </c>
      <c r="JL77" s="196" t="s">
        <v>1287</v>
      </c>
      <c r="JM77" s="204">
        <v>74849</v>
      </c>
      <c r="JN77" s="204">
        <v>72305</v>
      </c>
      <c r="JO77" s="197">
        <f t="shared" si="96"/>
        <v>-3.3988430039145534</v>
      </c>
      <c r="JP77" s="205" t="str">
        <f t="shared" si="97"/>
        <v>Real &lt; Recomendado</v>
      </c>
      <c r="JQ77" s="193" t="s">
        <v>8</v>
      </c>
      <c r="JR77" s="202"/>
      <c r="JS77" s="202"/>
      <c r="JT77" s="202"/>
      <c r="JU77" s="192" t="s">
        <v>8023</v>
      </c>
      <c r="JV77" s="206"/>
      <c r="JW77" s="192" t="s">
        <v>8024</v>
      </c>
      <c r="JX77" s="192" t="s">
        <v>225</v>
      </c>
      <c r="JY77" s="192" t="s">
        <v>982</v>
      </c>
      <c r="JZ77" s="192" t="s">
        <v>248</v>
      </c>
      <c r="KA77" s="192" t="s">
        <v>249</v>
      </c>
    </row>
    <row r="78" spans="1:287" ht="15" customHeight="1" x14ac:dyDescent="0.25">
      <c r="A78" s="192" t="s">
        <v>1529</v>
      </c>
      <c r="B78" s="192" t="s">
        <v>1530</v>
      </c>
      <c r="C78" s="193">
        <v>8</v>
      </c>
      <c r="D78" s="192" t="s">
        <v>453</v>
      </c>
      <c r="E78" s="192" t="s">
        <v>112</v>
      </c>
      <c r="F78" s="192" t="s">
        <v>492</v>
      </c>
      <c r="G78" s="192" t="s">
        <v>488</v>
      </c>
      <c r="H78" s="192" t="s">
        <v>107</v>
      </c>
      <c r="I78" s="192" t="s">
        <v>108</v>
      </c>
      <c r="J78" s="192" t="s">
        <v>1963</v>
      </c>
      <c r="K78" s="192" t="s">
        <v>468</v>
      </c>
      <c r="L78" s="192" t="s">
        <v>102</v>
      </c>
      <c r="M78" s="192" t="s">
        <v>1267</v>
      </c>
      <c r="N78" s="192" t="s">
        <v>525</v>
      </c>
      <c r="O78" s="192" t="s">
        <v>525</v>
      </c>
      <c r="P78" s="192" t="s">
        <v>103</v>
      </c>
      <c r="Q78" s="192" t="s">
        <v>104</v>
      </c>
      <c r="R78" s="192" t="s">
        <v>116</v>
      </c>
      <c r="S78" s="192" t="s">
        <v>2195</v>
      </c>
      <c r="T78" s="192" t="s">
        <v>2196</v>
      </c>
      <c r="U78" s="194">
        <v>0</v>
      </c>
      <c r="V78" s="192" t="s">
        <v>534</v>
      </c>
      <c r="W78" s="192" t="s">
        <v>534</v>
      </c>
      <c r="X78" s="192" t="s">
        <v>534</v>
      </c>
      <c r="Y78" s="195">
        <v>3</v>
      </c>
      <c r="Z78" s="195">
        <v>3</v>
      </c>
      <c r="AA78" s="196" t="s">
        <v>198</v>
      </c>
      <c r="AB78" s="197">
        <f t="shared" si="101"/>
        <v>0</v>
      </c>
      <c r="AC78" s="195"/>
      <c r="AD78" s="195"/>
      <c r="AE78" s="196"/>
      <c r="AF78" s="197"/>
      <c r="AG78" s="195"/>
      <c r="AH78" s="195"/>
      <c r="AI78" s="196" t="s">
        <v>8</v>
      </c>
      <c r="AJ78" s="197"/>
      <c r="AK78" s="195"/>
      <c r="AL78" s="195"/>
      <c r="AM78" s="196"/>
      <c r="AN78" s="197"/>
      <c r="AO78" s="195"/>
      <c r="AP78" s="195"/>
      <c r="AQ78" s="196"/>
      <c r="AR78" s="197"/>
      <c r="AS78" s="195">
        <v>3</v>
      </c>
      <c r="AT78" s="195">
        <v>8</v>
      </c>
      <c r="AU78" s="196" t="s">
        <v>3156</v>
      </c>
      <c r="AV78" s="197">
        <f t="shared" si="61"/>
        <v>166.66666666666666</v>
      </c>
      <c r="AW78" s="197" t="str">
        <f t="shared" si="68"/>
        <v>Variación &gt; al 100%</v>
      </c>
      <c r="AX78" s="198">
        <v>2</v>
      </c>
      <c r="AY78" s="198">
        <v>90</v>
      </c>
      <c r="AZ78" s="195"/>
      <c r="BA78" s="195"/>
      <c r="BB78" s="196"/>
      <c r="BC78" s="197"/>
      <c r="BD78" s="195"/>
      <c r="BE78" s="195"/>
      <c r="BF78" s="196"/>
      <c r="BG78" s="197"/>
      <c r="BH78" s="195"/>
      <c r="BI78" s="195"/>
      <c r="BJ78" s="196"/>
      <c r="BK78" s="197"/>
      <c r="BL78" s="195">
        <v>3</v>
      </c>
      <c r="BM78" s="195">
        <v>3</v>
      </c>
      <c r="BN78" s="195">
        <v>8</v>
      </c>
      <c r="BO78" s="195">
        <v>8</v>
      </c>
      <c r="BP78" s="195">
        <v>0</v>
      </c>
      <c r="BQ78" s="196" t="s">
        <v>3423</v>
      </c>
      <c r="BR78" s="197">
        <f t="shared" si="69"/>
        <v>166.66666666666666</v>
      </c>
      <c r="BS78" s="197">
        <f t="shared" si="69"/>
        <v>166.66666666666666</v>
      </c>
      <c r="BT78" s="192" t="s">
        <v>3638</v>
      </c>
      <c r="BU78" s="192" t="str">
        <f t="shared" si="70"/>
        <v>Variación &gt; al 100%</v>
      </c>
      <c r="BV78" s="193" t="str">
        <f t="shared" si="71"/>
        <v>Un año</v>
      </c>
      <c r="BW78" s="192" t="s">
        <v>3843</v>
      </c>
      <c r="BX78" s="199">
        <v>362503</v>
      </c>
      <c r="BY78" s="199">
        <v>0</v>
      </c>
      <c r="BZ78" s="199">
        <f t="shared" si="72"/>
        <v>362503</v>
      </c>
      <c r="CA78" s="199">
        <v>0</v>
      </c>
      <c r="CB78" s="200">
        <f t="shared" si="73"/>
        <v>362503</v>
      </c>
      <c r="CC78" s="192" t="s">
        <v>3962</v>
      </c>
      <c r="CD78" s="192" t="str">
        <f t="shared" si="74"/>
        <v>BIP &gt; SIGFE</v>
      </c>
      <c r="CE78" s="196" t="s">
        <v>678</v>
      </c>
      <c r="CF78" s="195">
        <v>5200</v>
      </c>
      <c r="CG78" s="195">
        <v>5200</v>
      </c>
      <c r="CH78" s="195">
        <f t="shared" si="75"/>
        <v>100</v>
      </c>
      <c r="CI78" s="196" t="s">
        <v>198</v>
      </c>
      <c r="CJ78" s="196" t="s">
        <v>4257</v>
      </c>
      <c r="CK78" s="200" t="str">
        <f t="shared" si="93"/>
        <v>Real = Recomendada</v>
      </c>
      <c r="CL78" s="192" t="s">
        <v>4751</v>
      </c>
      <c r="CM78" s="192" t="s">
        <v>670</v>
      </c>
      <c r="CN78" s="192" t="s">
        <v>198</v>
      </c>
      <c r="CO78" s="192" t="s">
        <v>4752</v>
      </c>
      <c r="CP78" s="193" t="s">
        <v>207</v>
      </c>
      <c r="CQ78" s="192" t="s">
        <v>670</v>
      </c>
      <c r="CR78" s="192" t="s">
        <v>237</v>
      </c>
      <c r="CS78" s="192" t="s">
        <v>8</v>
      </c>
      <c r="CT78" s="192" t="str">
        <f t="shared" si="94"/>
        <v>En Operación</v>
      </c>
      <c r="CU78" s="192" t="s">
        <v>5452</v>
      </c>
      <c r="CV78" s="192" t="s">
        <v>951</v>
      </c>
      <c r="CW78" s="192" t="s">
        <v>952</v>
      </c>
      <c r="CX78" s="192" t="s">
        <v>1315</v>
      </c>
      <c r="CY78" s="192" t="s">
        <v>948</v>
      </c>
      <c r="CZ78" s="192" t="s">
        <v>248</v>
      </c>
      <c r="DA78" s="192" t="s">
        <v>249</v>
      </c>
      <c r="DB78" s="193" t="s">
        <v>3857</v>
      </c>
      <c r="DC78" s="193" t="s">
        <v>5814</v>
      </c>
      <c r="DD78" s="200">
        <v>202</v>
      </c>
      <c r="DE78" s="193" t="s">
        <v>572</v>
      </c>
      <c r="DF78" s="200">
        <v>15</v>
      </c>
      <c r="DG78" s="193" t="s">
        <v>440</v>
      </c>
      <c r="DH78" s="200">
        <v>0</v>
      </c>
      <c r="DI78" s="193" t="s">
        <v>846</v>
      </c>
      <c r="DJ78" s="200">
        <v>336</v>
      </c>
      <c r="DK78" s="193" t="s">
        <v>846</v>
      </c>
      <c r="DL78" s="200">
        <f>+DK78-DE78</f>
        <v>336</v>
      </c>
      <c r="DM78" s="193" t="s">
        <v>3843</v>
      </c>
      <c r="DN78" s="200">
        <v>6</v>
      </c>
      <c r="DO78" s="193" t="s">
        <v>909</v>
      </c>
      <c r="DP78" s="200">
        <v>50</v>
      </c>
      <c r="DQ78" s="200">
        <f t="shared" si="62"/>
        <v>609</v>
      </c>
      <c r="DR78" s="200">
        <f t="shared" si="63"/>
        <v>407</v>
      </c>
      <c r="DS78" s="193" t="s">
        <v>6090</v>
      </c>
      <c r="DT78" s="192" t="s">
        <v>6243</v>
      </c>
      <c r="DU78" s="193">
        <v>1</v>
      </c>
      <c r="DV78" s="193" t="s">
        <v>8</v>
      </c>
      <c r="DW78" s="193" t="s">
        <v>8</v>
      </c>
      <c r="DX78" s="193" t="s">
        <v>8</v>
      </c>
      <c r="DY78" s="193" t="s">
        <v>8</v>
      </c>
      <c r="DZ78" s="193" t="s">
        <v>208</v>
      </c>
      <c r="EA78" s="193" t="s">
        <v>6273</v>
      </c>
      <c r="EB78" s="193" t="s">
        <v>207</v>
      </c>
      <c r="EC78" s="193" t="s">
        <v>6273</v>
      </c>
      <c r="ED78" s="193" t="s">
        <v>6343</v>
      </c>
      <c r="EE78" s="199">
        <v>3092</v>
      </c>
      <c r="EF78" s="199">
        <v>0</v>
      </c>
      <c r="EG78" s="199">
        <v>0</v>
      </c>
      <c r="EH78" s="199">
        <v>0</v>
      </c>
      <c r="EI78" s="199">
        <v>0</v>
      </c>
      <c r="EJ78" s="199">
        <v>378354</v>
      </c>
      <c r="EK78" s="199">
        <v>0</v>
      </c>
      <c r="EL78" s="199">
        <v>0</v>
      </c>
      <c r="EM78" s="199">
        <v>0</v>
      </c>
      <c r="EN78" s="199">
        <v>0</v>
      </c>
      <c r="EO78" s="199">
        <f t="shared" si="76"/>
        <v>381446</v>
      </c>
      <c r="EP78" s="199">
        <v>3234</v>
      </c>
      <c r="EQ78" s="199">
        <v>0</v>
      </c>
      <c r="ER78" s="199">
        <v>0</v>
      </c>
      <c r="ES78" s="199">
        <v>0</v>
      </c>
      <c r="ET78" s="199">
        <v>0</v>
      </c>
      <c r="EU78" s="199">
        <v>395760</v>
      </c>
      <c r="EV78" s="199">
        <v>0</v>
      </c>
      <c r="EW78" s="199">
        <v>0</v>
      </c>
      <c r="EX78" s="199">
        <v>0</v>
      </c>
      <c r="EY78" s="199">
        <v>0</v>
      </c>
      <c r="EZ78" s="199">
        <f t="shared" si="77"/>
        <v>398994</v>
      </c>
      <c r="FA78" s="192" t="s">
        <v>239</v>
      </c>
      <c r="FB78" s="199">
        <v>3090</v>
      </c>
      <c r="FC78" s="199">
        <v>0</v>
      </c>
      <c r="FD78" s="199">
        <v>0</v>
      </c>
      <c r="FE78" s="199">
        <v>0</v>
      </c>
      <c r="FF78" s="199">
        <v>0</v>
      </c>
      <c r="FG78" s="199">
        <v>416184</v>
      </c>
      <c r="FH78" s="199">
        <v>0</v>
      </c>
      <c r="FI78" s="199">
        <v>0</v>
      </c>
      <c r="FJ78" s="199">
        <v>0</v>
      </c>
      <c r="FK78" s="199">
        <v>0</v>
      </c>
      <c r="FL78" s="199">
        <f t="shared" si="78"/>
        <v>419274</v>
      </c>
      <c r="FM78" s="192" t="s">
        <v>6747</v>
      </c>
      <c r="FN78" s="199">
        <v>3090</v>
      </c>
      <c r="FO78" s="199">
        <v>0</v>
      </c>
      <c r="FP78" s="199">
        <v>0</v>
      </c>
      <c r="FQ78" s="199">
        <v>0</v>
      </c>
      <c r="FR78" s="199">
        <v>0</v>
      </c>
      <c r="FS78" s="199">
        <v>416185</v>
      </c>
      <c r="FT78" s="199">
        <v>0</v>
      </c>
      <c r="FU78" s="199">
        <v>0</v>
      </c>
      <c r="FV78" s="199">
        <v>0</v>
      </c>
      <c r="FW78" s="199">
        <v>0</v>
      </c>
      <c r="FX78" s="199">
        <f t="shared" si="79"/>
        <v>419275</v>
      </c>
      <c r="FY78" s="192" t="s">
        <v>6942</v>
      </c>
      <c r="FZ78" s="200">
        <f t="shared" si="80"/>
        <v>419275</v>
      </c>
      <c r="GA78" s="193" t="str">
        <f t="shared" si="95"/>
        <v>BIP &gt; SIGFE</v>
      </c>
      <c r="GB78" s="199">
        <v>0</v>
      </c>
      <c r="GC78" s="199">
        <v>0</v>
      </c>
      <c r="GD78" s="199">
        <v>0</v>
      </c>
      <c r="GE78" s="199">
        <v>0</v>
      </c>
      <c r="GF78" s="199">
        <v>0</v>
      </c>
      <c r="GG78" s="199">
        <v>0</v>
      </c>
      <c r="GH78" s="199">
        <v>0</v>
      </c>
      <c r="GI78" s="199">
        <v>0</v>
      </c>
      <c r="GJ78" s="199">
        <v>0</v>
      </c>
      <c r="GK78" s="199">
        <v>0</v>
      </c>
      <c r="GL78" s="199">
        <f t="shared" si="81"/>
        <v>0</v>
      </c>
      <c r="GM78" s="199">
        <v>0</v>
      </c>
      <c r="GN78" s="199">
        <v>0</v>
      </c>
      <c r="GO78" s="199">
        <v>0</v>
      </c>
      <c r="GP78" s="199">
        <v>0</v>
      </c>
      <c r="GQ78" s="199">
        <v>0</v>
      </c>
      <c r="GR78" s="199">
        <v>0</v>
      </c>
      <c r="GS78" s="199">
        <v>0</v>
      </c>
      <c r="GT78" s="199">
        <v>0</v>
      </c>
      <c r="GU78" s="199">
        <v>0</v>
      </c>
      <c r="GV78" s="199">
        <v>0</v>
      </c>
      <c r="GW78" s="199">
        <f t="shared" si="82"/>
        <v>0</v>
      </c>
      <c r="GX78" s="199" t="s">
        <v>201</v>
      </c>
      <c r="GY78" s="199">
        <v>3639</v>
      </c>
      <c r="GZ78" s="199">
        <v>0</v>
      </c>
      <c r="HA78" s="199">
        <v>0</v>
      </c>
      <c r="HB78" s="199">
        <v>0</v>
      </c>
      <c r="HC78" s="199">
        <v>0</v>
      </c>
      <c r="HD78" s="199">
        <v>445313</v>
      </c>
      <c r="HE78" s="199">
        <v>0</v>
      </c>
      <c r="HF78" s="199">
        <v>0</v>
      </c>
      <c r="HG78" s="199">
        <v>0</v>
      </c>
      <c r="HH78" s="199">
        <v>0</v>
      </c>
      <c r="HI78" s="199">
        <f t="shared" si="83"/>
        <v>448952</v>
      </c>
      <c r="HJ78" s="199">
        <v>0</v>
      </c>
      <c r="HK78" s="199">
        <v>3170</v>
      </c>
      <c r="HL78" s="199">
        <v>0</v>
      </c>
      <c r="HM78" s="199">
        <v>0</v>
      </c>
      <c r="HN78" s="199">
        <v>0</v>
      </c>
      <c r="HO78" s="199">
        <v>0</v>
      </c>
      <c r="HP78" s="199">
        <v>427005</v>
      </c>
      <c r="HQ78" s="199">
        <v>0</v>
      </c>
      <c r="HR78" s="199">
        <v>0</v>
      </c>
      <c r="HS78" s="199">
        <v>0</v>
      </c>
      <c r="HT78" s="199">
        <v>0</v>
      </c>
      <c r="HU78" s="199">
        <f t="shared" si="84"/>
        <v>430175</v>
      </c>
      <c r="HV78" s="199">
        <v>3170</v>
      </c>
      <c r="HW78" s="199">
        <v>0</v>
      </c>
      <c r="HX78" s="199">
        <v>0</v>
      </c>
      <c r="HY78" s="199">
        <v>0</v>
      </c>
      <c r="HZ78" s="199">
        <v>0</v>
      </c>
      <c r="IA78" s="199">
        <v>425529</v>
      </c>
      <c r="IB78" s="199">
        <v>0</v>
      </c>
      <c r="IC78" s="199">
        <v>0</v>
      </c>
      <c r="ID78" s="199">
        <v>0</v>
      </c>
      <c r="IE78" s="199">
        <v>0</v>
      </c>
      <c r="IF78" s="199">
        <f t="shared" si="85"/>
        <v>428699</v>
      </c>
      <c r="IG78" s="197">
        <f t="shared" si="86"/>
        <v>-4.1824070279228076</v>
      </c>
      <c r="IH78" s="197">
        <f t="shared" si="87"/>
        <v>-4.5111726866123742</v>
      </c>
      <c r="II78" s="197">
        <f t="shared" si="88"/>
        <v>-4.4427178187028016</v>
      </c>
      <c r="IJ78" s="197">
        <f t="shared" si="64"/>
        <v>-0.3431161736502597</v>
      </c>
      <c r="IK78" s="202"/>
      <c r="IL78" s="200">
        <f t="shared" si="89"/>
        <v>82.442115384615391</v>
      </c>
      <c r="IM78" s="200">
        <f t="shared" si="90"/>
        <v>81.832499999999996</v>
      </c>
      <c r="IN78" s="192" t="s">
        <v>7301</v>
      </c>
      <c r="IO78" s="192" t="str">
        <f t="shared" si="65"/>
        <v>Variación de 0 a +-10%</v>
      </c>
      <c r="IP78" s="192" t="str">
        <f t="shared" si="65"/>
        <v>Variación de 0 a +-10%</v>
      </c>
      <c r="IQ78" s="193" t="str">
        <f t="shared" si="91"/>
        <v>Mediano</v>
      </c>
      <c r="IR78" s="193" t="str">
        <f t="shared" si="92"/>
        <v>Mediano</v>
      </c>
      <c r="IS78" s="192" t="s">
        <v>1268</v>
      </c>
      <c r="IT78" s="192" t="s">
        <v>1267</v>
      </c>
      <c r="IU78" s="192" t="s">
        <v>1315</v>
      </c>
      <c r="IV78" s="192" t="s">
        <v>948</v>
      </c>
      <c r="IW78" s="192" t="s">
        <v>248</v>
      </c>
      <c r="IX78" s="192" t="s">
        <v>249</v>
      </c>
      <c r="IY78" s="193" t="s">
        <v>207</v>
      </c>
      <c r="IZ78" s="199">
        <v>448952</v>
      </c>
      <c r="JA78" s="199">
        <v>37830</v>
      </c>
      <c r="JB78" s="203">
        <f t="shared" si="66"/>
        <v>8.4262905611290293</v>
      </c>
      <c r="JC78" s="192" t="s">
        <v>7553</v>
      </c>
      <c r="JD78" s="192" t="str">
        <f t="shared" si="99"/>
        <v>Con Modificaciones &lt; 10%</v>
      </c>
      <c r="JE78" s="193" t="s">
        <v>208</v>
      </c>
      <c r="JF78" s="200"/>
      <c r="JG78" s="200"/>
      <c r="JH78" s="200"/>
      <c r="JI78" s="197"/>
      <c r="JJ78" s="192" t="s">
        <v>7722</v>
      </c>
      <c r="JK78" s="192" t="str">
        <f t="shared" si="67"/>
        <v>Sin Reevaluación</v>
      </c>
      <c r="JL78" s="196" t="s">
        <v>1287</v>
      </c>
      <c r="JM78" s="204">
        <v>30818</v>
      </c>
      <c r="JN78" s="204">
        <v>29736</v>
      </c>
      <c r="JO78" s="197">
        <f t="shared" si="96"/>
        <v>-3.5109351677590994</v>
      </c>
      <c r="JP78" s="205" t="str">
        <f t="shared" si="97"/>
        <v>Real &lt; Recomendado</v>
      </c>
      <c r="JQ78" s="193" t="s">
        <v>8</v>
      </c>
      <c r="JR78" s="202"/>
      <c r="JS78" s="202"/>
      <c r="JT78" s="202"/>
      <c r="JU78" s="192" t="s">
        <v>8025</v>
      </c>
      <c r="JV78" s="206"/>
      <c r="JW78" s="192" t="s">
        <v>8026</v>
      </c>
      <c r="JX78" s="192" t="s">
        <v>1315</v>
      </c>
      <c r="JY78" s="192" t="s">
        <v>948</v>
      </c>
      <c r="JZ78" s="192" t="s">
        <v>248</v>
      </c>
      <c r="KA78" s="192" t="s">
        <v>249</v>
      </c>
    </row>
    <row r="79" spans="1:287" ht="15" customHeight="1" x14ac:dyDescent="0.25">
      <c r="A79" s="192" t="s">
        <v>1531</v>
      </c>
      <c r="B79" s="192" t="s">
        <v>1532</v>
      </c>
      <c r="C79" s="193">
        <v>8</v>
      </c>
      <c r="D79" s="192" t="s">
        <v>453</v>
      </c>
      <c r="E79" s="192" t="s">
        <v>112</v>
      </c>
      <c r="F79" s="192" t="s">
        <v>1533</v>
      </c>
      <c r="G79" s="192" t="s">
        <v>488</v>
      </c>
      <c r="H79" s="192" t="s">
        <v>100</v>
      </c>
      <c r="I79" s="209" t="s">
        <v>101</v>
      </c>
      <c r="J79" s="192" t="s">
        <v>1944</v>
      </c>
      <c r="K79" s="192" t="s">
        <v>466</v>
      </c>
      <c r="L79" s="192" t="s">
        <v>114</v>
      </c>
      <c r="M79" s="192" t="s">
        <v>115</v>
      </c>
      <c r="N79" s="192" t="s">
        <v>115</v>
      </c>
      <c r="O79" s="192" t="s">
        <v>524</v>
      </c>
      <c r="P79" s="192" t="s">
        <v>103</v>
      </c>
      <c r="Q79" s="192" t="s">
        <v>120</v>
      </c>
      <c r="R79" s="192" t="s">
        <v>116</v>
      </c>
      <c r="S79" s="192" t="s">
        <v>2197</v>
      </c>
      <c r="T79" s="192" t="s">
        <v>2198</v>
      </c>
      <c r="U79" s="194">
        <v>0</v>
      </c>
      <c r="V79" s="192" t="s">
        <v>534</v>
      </c>
      <c r="W79" s="192" t="s">
        <v>534</v>
      </c>
      <c r="X79" s="192" t="s">
        <v>534</v>
      </c>
      <c r="Y79" s="195">
        <v>12</v>
      </c>
      <c r="Z79" s="195">
        <v>10</v>
      </c>
      <c r="AA79" s="196" t="s">
        <v>910</v>
      </c>
      <c r="AB79" s="197">
        <f t="shared" si="101"/>
        <v>-16.666666666666664</v>
      </c>
      <c r="AC79" s="195">
        <v>10</v>
      </c>
      <c r="AD79" s="195">
        <v>4</v>
      </c>
      <c r="AE79" s="196" t="s">
        <v>910</v>
      </c>
      <c r="AF79" s="197">
        <f t="shared" ref="AF79:AF86" si="102">((AD79/AC79)-1)*100</f>
        <v>-60</v>
      </c>
      <c r="AG79" s="195">
        <v>10</v>
      </c>
      <c r="AH79" s="195">
        <v>14</v>
      </c>
      <c r="AI79" s="196" t="s">
        <v>2883</v>
      </c>
      <c r="AJ79" s="197">
        <f t="shared" ref="AJ79:AJ86" si="103">((AH79/AG79)-1)*100</f>
        <v>39.999999999999993</v>
      </c>
      <c r="AK79" s="195"/>
      <c r="AL79" s="195"/>
      <c r="AM79" s="196"/>
      <c r="AN79" s="197"/>
      <c r="AO79" s="195">
        <v>12</v>
      </c>
      <c r="AP79" s="195">
        <v>24</v>
      </c>
      <c r="AQ79" s="196" t="s">
        <v>2976</v>
      </c>
      <c r="AR79" s="197">
        <f>((AP79/AO79)-1)*100</f>
        <v>100</v>
      </c>
      <c r="AS79" s="195">
        <v>12</v>
      </c>
      <c r="AT79" s="195">
        <v>14</v>
      </c>
      <c r="AU79" s="196" t="s">
        <v>3157</v>
      </c>
      <c r="AV79" s="197">
        <f t="shared" si="61"/>
        <v>16.666666666666675</v>
      </c>
      <c r="AW79" s="197" t="str">
        <f t="shared" si="68"/>
        <v>Variación de 0 a 30%</v>
      </c>
      <c r="AX79" s="198">
        <v>2</v>
      </c>
      <c r="AY79" s="198">
        <v>56</v>
      </c>
      <c r="AZ79" s="195"/>
      <c r="BA79" s="195"/>
      <c r="BB79" s="196"/>
      <c r="BC79" s="197"/>
      <c r="BD79" s="195">
        <v>10</v>
      </c>
      <c r="BE79" s="195">
        <v>3</v>
      </c>
      <c r="BF79" s="196" t="s">
        <v>910</v>
      </c>
      <c r="BG79" s="197">
        <f>((BE79/BD79)-1)*100</f>
        <v>-70</v>
      </c>
      <c r="BH79" s="195"/>
      <c r="BI79" s="195"/>
      <c r="BJ79" s="196"/>
      <c r="BK79" s="197"/>
      <c r="BL79" s="195">
        <v>12</v>
      </c>
      <c r="BM79" s="195">
        <v>12</v>
      </c>
      <c r="BN79" s="195">
        <v>26</v>
      </c>
      <c r="BO79" s="195">
        <v>27</v>
      </c>
      <c r="BP79" s="195">
        <v>1</v>
      </c>
      <c r="BQ79" s="196" t="s">
        <v>3424</v>
      </c>
      <c r="BR79" s="197">
        <f t="shared" si="69"/>
        <v>116.66666666666666</v>
      </c>
      <c r="BS79" s="197">
        <f t="shared" si="69"/>
        <v>125</v>
      </c>
      <c r="BT79" s="192" t="s">
        <v>3639</v>
      </c>
      <c r="BU79" s="192" t="str">
        <f t="shared" si="70"/>
        <v>Variación &gt; al 100%</v>
      </c>
      <c r="BV79" s="193" t="str">
        <f t="shared" si="71"/>
        <v>Tres años</v>
      </c>
      <c r="BW79" s="192">
        <v>42727</v>
      </c>
      <c r="BX79" s="199">
        <v>1443150</v>
      </c>
      <c r="BY79" s="199">
        <v>13258</v>
      </c>
      <c r="BZ79" s="199">
        <f t="shared" si="72"/>
        <v>1456408</v>
      </c>
      <c r="CA79" s="199">
        <v>1451054</v>
      </c>
      <c r="CB79" s="200">
        <f t="shared" si="73"/>
        <v>5354</v>
      </c>
      <c r="CC79" s="192" t="s">
        <v>910</v>
      </c>
      <c r="CD79" s="192" t="str">
        <f t="shared" si="74"/>
        <v>BIP &gt; SIGFE</v>
      </c>
      <c r="CE79" s="196" t="s">
        <v>678</v>
      </c>
      <c r="CF79" s="195">
        <v>660</v>
      </c>
      <c r="CG79" s="195">
        <v>783</v>
      </c>
      <c r="CH79" s="195">
        <f t="shared" si="75"/>
        <v>118.63636363636363</v>
      </c>
      <c r="CI79" s="196" t="s">
        <v>4258</v>
      </c>
      <c r="CJ79" s="196" t="s">
        <v>4259</v>
      </c>
      <c r="CK79" s="200" t="str">
        <f t="shared" si="93"/>
        <v>Real &gt; Recomendada</v>
      </c>
      <c r="CL79" s="192" t="s">
        <v>4753</v>
      </c>
      <c r="CM79" s="192" t="s">
        <v>730</v>
      </c>
      <c r="CN79" s="192" t="s">
        <v>915</v>
      </c>
      <c r="CO79" s="192" t="s">
        <v>8</v>
      </c>
      <c r="CP79" s="193" t="s">
        <v>207</v>
      </c>
      <c r="CQ79" s="192" t="s">
        <v>810</v>
      </c>
      <c r="CR79" s="192" t="s">
        <v>5245</v>
      </c>
      <c r="CS79" s="192" t="s">
        <v>8</v>
      </c>
      <c r="CT79" s="192" t="str">
        <f t="shared" si="94"/>
        <v>En Operación</v>
      </c>
      <c r="CU79" s="192" t="s">
        <v>5435</v>
      </c>
      <c r="CV79" s="192" t="s">
        <v>214</v>
      </c>
      <c r="CW79" s="192" t="s">
        <v>215</v>
      </c>
      <c r="CX79" s="192" t="s">
        <v>534</v>
      </c>
      <c r="CY79" s="192" t="s">
        <v>8</v>
      </c>
      <c r="CZ79" s="192" t="s">
        <v>534</v>
      </c>
      <c r="DA79" s="192" t="s">
        <v>8</v>
      </c>
      <c r="DB79" s="193" t="s">
        <v>5815</v>
      </c>
      <c r="DC79" s="193" t="s">
        <v>5815</v>
      </c>
      <c r="DD79" s="200">
        <v>0</v>
      </c>
      <c r="DE79" s="193" t="s">
        <v>1219</v>
      </c>
      <c r="DF79" s="200">
        <v>118</v>
      </c>
      <c r="DG79" s="193" t="s">
        <v>594</v>
      </c>
      <c r="DH79" s="200">
        <v>72</v>
      </c>
      <c r="DI79" s="193" t="s">
        <v>898</v>
      </c>
      <c r="DJ79" s="275"/>
      <c r="DK79" s="207">
        <v>42727</v>
      </c>
      <c r="DL79" s="200">
        <f>+DK79-DG79</f>
        <v>22</v>
      </c>
      <c r="DM79" s="207">
        <v>42727</v>
      </c>
      <c r="DN79" s="200">
        <v>0</v>
      </c>
      <c r="DO79" s="207">
        <v>42734</v>
      </c>
      <c r="DP79" s="200">
        <v>7</v>
      </c>
      <c r="DQ79" s="200">
        <f t="shared" si="62"/>
        <v>219</v>
      </c>
      <c r="DR79" s="200">
        <f t="shared" si="63"/>
        <v>219</v>
      </c>
      <c r="DS79" s="193" t="s">
        <v>6091</v>
      </c>
      <c r="DT79" s="192" t="s">
        <v>6243</v>
      </c>
      <c r="DU79" s="193">
        <v>1</v>
      </c>
      <c r="DV79" s="193" t="s">
        <v>8</v>
      </c>
      <c r="DW79" s="193" t="s">
        <v>8</v>
      </c>
      <c r="DX79" s="193" t="s">
        <v>8</v>
      </c>
      <c r="DY79" s="193" t="s">
        <v>8</v>
      </c>
      <c r="DZ79" s="193" t="s">
        <v>208</v>
      </c>
      <c r="EA79" s="193" t="s">
        <v>6273</v>
      </c>
      <c r="EB79" s="193" t="s">
        <v>207</v>
      </c>
      <c r="EC79" s="193" t="s">
        <v>6344</v>
      </c>
      <c r="ED79" s="193" t="s">
        <v>6345</v>
      </c>
      <c r="EE79" s="199">
        <v>28464</v>
      </c>
      <c r="EF79" s="199">
        <v>44496</v>
      </c>
      <c r="EG79" s="199">
        <v>79491</v>
      </c>
      <c r="EH79" s="199">
        <v>0</v>
      </c>
      <c r="EI79" s="199">
        <v>6175</v>
      </c>
      <c r="EJ79" s="199">
        <v>1009241</v>
      </c>
      <c r="EK79" s="199">
        <v>0</v>
      </c>
      <c r="EL79" s="199">
        <v>64941</v>
      </c>
      <c r="EM79" s="199">
        <v>0</v>
      </c>
      <c r="EN79" s="199">
        <v>0</v>
      </c>
      <c r="EO79" s="199">
        <f t="shared" si="76"/>
        <v>1232808</v>
      </c>
      <c r="EP79" s="199">
        <v>28464</v>
      </c>
      <c r="EQ79" s="199">
        <v>44496</v>
      </c>
      <c r="ER79" s="199">
        <v>79491</v>
      </c>
      <c r="ES79" s="199">
        <v>0</v>
      </c>
      <c r="ET79" s="199">
        <v>6175</v>
      </c>
      <c r="EU79" s="199">
        <v>1009241</v>
      </c>
      <c r="EV79" s="199">
        <v>0</v>
      </c>
      <c r="EW79" s="199">
        <v>64941</v>
      </c>
      <c r="EX79" s="199">
        <v>0</v>
      </c>
      <c r="EY79" s="199">
        <v>0</v>
      </c>
      <c r="EZ79" s="199">
        <f t="shared" si="77"/>
        <v>1232808</v>
      </c>
      <c r="FA79" s="192" t="s">
        <v>198</v>
      </c>
      <c r="FB79" s="199">
        <v>23989</v>
      </c>
      <c r="FC79" s="199">
        <v>48799</v>
      </c>
      <c r="FD79" s="199">
        <v>103393</v>
      </c>
      <c r="FE79" s="199">
        <v>0</v>
      </c>
      <c r="FF79" s="199">
        <v>13258</v>
      </c>
      <c r="FG79" s="199">
        <v>1208902</v>
      </c>
      <c r="FH79" s="199">
        <v>0</v>
      </c>
      <c r="FI79" s="199">
        <v>65310</v>
      </c>
      <c r="FJ79" s="199">
        <v>0</v>
      </c>
      <c r="FK79" s="199">
        <v>0</v>
      </c>
      <c r="FL79" s="199">
        <f t="shared" si="78"/>
        <v>1463651</v>
      </c>
      <c r="FM79" s="192" t="s">
        <v>6748</v>
      </c>
      <c r="FN79" s="199">
        <v>26099</v>
      </c>
      <c r="FO79" s="199">
        <v>48738</v>
      </c>
      <c r="FP79" s="199">
        <v>88387</v>
      </c>
      <c r="FQ79" s="199">
        <v>0</v>
      </c>
      <c r="FR79" s="199">
        <v>11431</v>
      </c>
      <c r="FS79" s="199">
        <v>1208902</v>
      </c>
      <c r="FT79" s="199">
        <v>0</v>
      </c>
      <c r="FU79" s="199">
        <v>71024</v>
      </c>
      <c r="FV79" s="199">
        <v>0</v>
      </c>
      <c r="FW79" s="199">
        <v>0</v>
      </c>
      <c r="FX79" s="199">
        <f t="shared" si="79"/>
        <v>1454581</v>
      </c>
      <c r="FY79" s="192" t="s">
        <v>6748</v>
      </c>
      <c r="FZ79" s="200">
        <f t="shared" si="80"/>
        <v>3527</v>
      </c>
      <c r="GA79" s="193" t="str">
        <f t="shared" si="95"/>
        <v>BIP &gt; SIGFE</v>
      </c>
      <c r="GB79" s="199">
        <v>26099</v>
      </c>
      <c r="GC79" s="199">
        <v>48738</v>
      </c>
      <c r="GD79" s="199">
        <v>87898</v>
      </c>
      <c r="GE79" s="199">
        <v>0</v>
      </c>
      <c r="GF79" s="199">
        <v>11431</v>
      </c>
      <c r="GG79" s="199">
        <v>1205864</v>
      </c>
      <c r="GH79" s="199">
        <v>0</v>
      </c>
      <c r="GI79" s="199">
        <v>71024</v>
      </c>
      <c r="GJ79" s="199">
        <v>0</v>
      </c>
      <c r="GK79" s="199">
        <v>0</v>
      </c>
      <c r="GL79" s="199">
        <f t="shared" si="81"/>
        <v>1451054</v>
      </c>
      <c r="GM79" s="199">
        <v>27196</v>
      </c>
      <c r="GN79" s="199">
        <v>50005</v>
      </c>
      <c r="GO79" s="199">
        <v>89066</v>
      </c>
      <c r="GP79" s="199">
        <v>0</v>
      </c>
      <c r="GQ79" s="199">
        <v>11628</v>
      </c>
      <c r="GR79" s="199">
        <v>1234005</v>
      </c>
      <c r="GS79" s="199">
        <v>0</v>
      </c>
      <c r="GT79" s="199">
        <v>72871</v>
      </c>
      <c r="GU79" s="199">
        <v>0</v>
      </c>
      <c r="GV79" s="199">
        <v>0</v>
      </c>
      <c r="GW79" s="199">
        <f t="shared" si="82"/>
        <v>1484771</v>
      </c>
      <c r="GX79" s="199" t="s">
        <v>7124</v>
      </c>
      <c r="GY79" s="199">
        <v>32028</v>
      </c>
      <c r="GZ79" s="199">
        <v>50067</v>
      </c>
      <c r="HA79" s="199">
        <v>89444</v>
      </c>
      <c r="HB79" s="199">
        <v>0</v>
      </c>
      <c r="HC79" s="199">
        <v>6948</v>
      </c>
      <c r="HD79" s="199">
        <v>1135608</v>
      </c>
      <c r="HE79" s="199">
        <v>0</v>
      </c>
      <c r="HF79" s="199">
        <v>73072</v>
      </c>
      <c r="HG79" s="199">
        <v>0</v>
      </c>
      <c r="HH79" s="199">
        <v>0</v>
      </c>
      <c r="HI79" s="199">
        <f t="shared" si="83"/>
        <v>1387167</v>
      </c>
      <c r="HJ79" s="199">
        <v>0</v>
      </c>
      <c r="HK79" s="199">
        <v>25351</v>
      </c>
      <c r="HL79" s="199">
        <v>50068</v>
      </c>
      <c r="HM79" s="199">
        <v>105042</v>
      </c>
      <c r="HN79" s="199">
        <v>0</v>
      </c>
      <c r="HO79" s="199">
        <v>13455</v>
      </c>
      <c r="HP79" s="199">
        <v>1240238</v>
      </c>
      <c r="HQ79" s="199">
        <v>0</v>
      </c>
      <c r="HR79" s="199">
        <v>67008</v>
      </c>
      <c r="HS79" s="199">
        <v>0</v>
      </c>
      <c r="HT79" s="199">
        <v>0</v>
      </c>
      <c r="HU79" s="199">
        <f t="shared" si="84"/>
        <v>1501162</v>
      </c>
      <c r="HV79" s="199">
        <v>27194</v>
      </c>
      <c r="HW79" s="199">
        <v>50005</v>
      </c>
      <c r="HX79" s="199">
        <v>89555</v>
      </c>
      <c r="HY79" s="199">
        <v>0</v>
      </c>
      <c r="HZ79" s="199">
        <v>13455</v>
      </c>
      <c r="IA79" s="199">
        <v>1240238</v>
      </c>
      <c r="IB79" s="199">
        <v>0</v>
      </c>
      <c r="IC79" s="199">
        <v>72871</v>
      </c>
      <c r="ID79" s="199">
        <v>0</v>
      </c>
      <c r="IE79" s="199">
        <v>0</v>
      </c>
      <c r="IF79" s="199">
        <f t="shared" si="85"/>
        <v>1493318</v>
      </c>
      <c r="IG79" s="197">
        <f t="shared" si="86"/>
        <v>8.2178281346081619</v>
      </c>
      <c r="IH79" s="197">
        <f t="shared" si="87"/>
        <v>7.6523590887038084</v>
      </c>
      <c r="II79" s="197">
        <f t="shared" si="88"/>
        <v>9.2135666532817684</v>
      </c>
      <c r="IJ79" s="197">
        <f t="shared" si="64"/>
        <v>-0.52252854788490399</v>
      </c>
      <c r="IK79" s="202"/>
      <c r="IL79" s="200">
        <f t="shared" si="89"/>
        <v>1907.1749680715197</v>
      </c>
      <c r="IM79" s="200">
        <f t="shared" si="90"/>
        <v>1583.9565772669221</v>
      </c>
      <c r="IN79" s="192" t="s">
        <v>7302</v>
      </c>
      <c r="IO79" s="192" t="str">
        <f t="shared" si="65"/>
        <v>Variación de 0 a +-10%</v>
      </c>
      <c r="IP79" s="192" t="str">
        <f t="shared" si="65"/>
        <v>Variación de 0 a +-10%</v>
      </c>
      <c r="IQ79" s="193" t="str">
        <f t="shared" si="91"/>
        <v>Grande</v>
      </c>
      <c r="IR79" s="193" t="str">
        <f t="shared" si="92"/>
        <v>Grande</v>
      </c>
      <c r="IS79" s="192" t="s">
        <v>214</v>
      </c>
      <c r="IT79" s="192" t="s">
        <v>115</v>
      </c>
      <c r="IU79" s="192" t="s">
        <v>534</v>
      </c>
      <c r="IV79" s="192" t="s">
        <v>8</v>
      </c>
      <c r="IW79" s="192" t="s">
        <v>534</v>
      </c>
      <c r="IX79" s="192" t="s">
        <v>8</v>
      </c>
      <c r="IY79" s="193" t="s">
        <v>207</v>
      </c>
      <c r="IZ79" s="199">
        <v>1387167</v>
      </c>
      <c r="JA79" s="199">
        <v>66356</v>
      </c>
      <c r="JB79" s="203">
        <f t="shared" si="66"/>
        <v>4.7835624694070722</v>
      </c>
      <c r="JC79" s="192" t="s">
        <v>7554</v>
      </c>
      <c r="JD79" s="192" t="str">
        <f t="shared" si="99"/>
        <v>Con Modificaciones &lt; 10%</v>
      </c>
      <c r="JE79" s="193" t="s">
        <v>208</v>
      </c>
      <c r="JF79" s="200"/>
      <c r="JG79" s="200"/>
      <c r="JH79" s="200"/>
      <c r="JI79" s="197"/>
      <c r="JJ79" s="192" t="s">
        <v>7723</v>
      </c>
      <c r="JK79" s="192" t="str">
        <f t="shared" si="67"/>
        <v>Sin Reevaluación</v>
      </c>
      <c r="JL79" s="196" t="s">
        <v>1290</v>
      </c>
      <c r="JM79" s="204">
        <v>18</v>
      </c>
      <c r="JN79" s="204">
        <v>19</v>
      </c>
      <c r="JO79" s="197">
        <f t="shared" si="96"/>
        <v>5.555555555555558</v>
      </c>
      <c r="JP79" s="205" t="str">
        <f t="shared" si="97"/>
        <v>Real &gt; Recomendado</v>
      </c>
      <c r="JQ79" s="193" t="s">
        <v>8</v>
      </c>
      <c r="JR79" s="202"/>
      <c r="JS79" s="202"/>
      <c r="JT79" s="202"/>
      <c r="JU79" s="192" t="s">
        <v>8027</v>
      </c>
      <c r="JV79" s="206"/>
      <c r="JW79" s="192" t="s">
        <v>8028</v>
      </c>
      <c r="JX79" s="192" t="s">
        <v>216</v>
      </c>
      <c r="JY79" s="192" t="s">
        <v>948</v>
      </c>
      <c r="JZ79" s="192" t="s">
        <v>5576</v>
      </c>
      <c r="KA79" s="192" t="s">
        <v>249</v>
      </c>
    </row>
    <row r="80" spans="1:287" ht="15" customHeight="1" x14ac:dyDescent="0.25">
      <c r="A80" s="192" t="s">
        <v>1534</v>
      </c>
      <c r="B80" s="192" t="s">
        <v>1535</v>
      </c>
      <c r="C80" s="193">
        <v>8</v>
      </c>
      <c r="D80" s="192" t="s">
        <v>453</v>
      </c>
      <c r="E80" s="192" t="s">
        <v>142</v>
      </c>
      <c r="F80" s="192" t="s">
        <v>410</v>
      </c>
      <c r="G80" s="192" t="s">
        <v>488</v>
      </c>
      <c r="H80" s="192" t="s">
        <v>478</v>
      </c>
      <c r="I80" s="192" t="s">
        <v>478</v>
      </c>
      <c r="J80" s="192" t="s">
        <v>1977</v>
      </c>
      <c r="K80" s="192" t="s">
        <v>468</v>
      </c>
      <c r="L80" s="192" t="s">
        <v>102</v>
      </c>
      <c r="M80" s="192" t="s">
        <v>1267</v>
      </c>
      <c r="N80" s="192" t="s">
        <v>525</v>
      </c>
      <c r="O80" s="192" t="s">
        <v>525</v>
      </c>
      <c r="P80" s="192" t="s">
        <v>103</v>
      </c>
      <c r="Q80" s="192" t="s">
        <v>104</v>
      </c>
      <c r="R80" s="192" t="s">
        <v>116</v>
      </c>
      <c r="S80" s="192" t="s">
        <v>2199</v>
      </c>
      <c r="T80" s="192" t="s">
        <v>2200</v>
      </c>
      <c r="U80" s="194">
        <v>128162</v>
      </c>
      <c r="V80" s="192" t="s">
        <v>534</v>
      </c>
      <c r="W80" s="192" t="s">
        <v>534</v>
      </c>
      <c r="X80" s="192" t="s">
        <v>534</v>
      </c>
      <c r="Y80" s="195">
        <v>15</v>
      </c>
      <c r="Z80" s="195">
        <v>0</v>
      </c>
      <c r="AA80" s="196" t="s">
        <v>2643</v>
      </c>
      <c r="AB80" s="197">
        <f t="shared" si="101"/>
        <v>-100</v>
      </c>
      <c r="AC80" s="195">
        <v>3</v>
      </c>
      <c r="AD80" s="195">
        <v>5</v>
      </c>
      <c r="AE80" s="196" t="s">
        <v>2644</v>
      </c>
      <c r="AF80" s="197">
        <f t="shared" si="102"/>
        <v>66.666666666666671</v>
      </c>
      <c r="AG80" s="195">
        <v>3</v>
      </c>
      <c r="AH80" s="195">
        <v>8</v>
      </c>
      <c r="AI80" s="196" t="s">
        <v>2884</v>
      </c>
      <c r="AJ80" s="197">
        <f t="shared" si="103"/>
        <v>166.66666666666666</v>
      </c>
      <c r="AK80" s="195"/>
      <c r="AL80" s="195"/>
      <c r="AM80" s="196"/>
      <c r="AN80" s="197"/>
      <c r="AO80" s="195">
        <v>3</v>
      </c>
      <c r="AP80" s="195">
        <v>50</v>
      </c>
      <c r="AQ80" s="196" t="s">
        <v>2977</v>
      </c>
      <c r="AR80" s="197">
        <f>((AP80/AO80)-1)*100</f>
        <v>1566.6666666666667</v>
      </c>
      <c r="AS80" s="195">
        <v>12</v>
      </c>
      <c r="AT80" s="195">
        <v>11</v>
      </c>
      <c r="AU80" s="196" t="s">
        <v>3158</v>
      </c>
      <c r="AV80" s="197">
        <f t="shared" si="61"/>
        <v>-8.3333333333333375</v>
      </c>
      <c r="AW80" s="197" t="str">
        <f t="shared" si="68"/>
        <v>Variación de -30% a -0%</v>
      </c>
      <c r="AX80" s="198">
        <v>1</v>
      </c>
      <c r="AY80" s="198">
        <v>30</v>
      </c>
      <c r="AZ80" s="195"/>
      <c r="BA80" s="195"/>
      <c r="BB80" s="196"/>
      <c r="BC80" s="197"/>
      <c r="BD80" s="195"/>
      <c r="BE80" s="195"/>
      <c r="BF80" s="196"/>
      <c r="BG80" s="197"/>
      <c r="BH80" s="195">
        <v>2</v>
      </c>
      <c r="BI80" s="195">
        <v>42</v>
      </c>
      <c r="BJ80" s="196" t="s">
        <v>3330</v>
      </c>
      <c r="BK80" s="197">
        <f>((BI80/BH80)-1)*100</f>
        <v>2000</v>
      </c>
      <c r="BL80" s="195">
        <v>18</v>
      </c>
      <c r="BM80" s="195">
        <v>18</v>
      </c>
      <c r="BN80" s="195">
        <v>50</v>
      </c>
      <c r="BO80" s="195">
        <v>50</v>
      </c>
      <c r="BP80" s="195">
        <v>0</v>
      </c>
      <c r="BQ80" s="196" t="s">
        <v>3425</v>
      </c>
      <c r="BR80" s="197">
        <f t="shared" si="69"/>
        <v>177.77777777777777</v>
      </c>
      <c r="BS80" s="197">
        <f t="shared" si="69"/>
        <v>177.77777777777777</v>
      </c>
      <c r="BT80" s="192" t="s">
        <v>3640</v>
      </c>
      <c r="BU80" s="192" t="str">
        <f t="shared" si="70"/>
        <v>Variación &gt; al 100%</v>
      </c>
      <c r="BV80" s="193" t="str">
        <f t="shared" si="71"/>
        <v>Mayor a 3 años</v>
      </c>
      <c r="BW80" s="192" t="s">
        <v>1079</v>
      </c>
      <c r="BX80" s="199">
        <v>2366960</v>
      </c>
      <c r="BY80" s="199">
        <v>2001</v>
      </c>
      <c r="BZ80" s="199">
        <f t="shared" si="72"/>
        <v>2368961</v>
      </c>
      <c r="CA80" s="199">
        <v>2368959</v>
      </c>
      <c r="CB80" s="200">
        <f t="shared" si="73"/>
        <v>2</v>
      </c>
      <c r="CC80" s="192" t="s">
        <v>3963</v>
      </c>
      <c r="CD80" s="192" t="str">
        <f t="shared" si="74"/>
        <v>BIP = SIGFE</v>
      </c>
      <c r="CE80" s="196" t="s">
        <v>678</v>
      </c>
      <c r="CF80" s="195">
        <v>1582</v>
      </c>
      <c r="CG80" s="195">
        <v>1582</v>
      </c>
      <c r="CH80" s="195">
        <f t="shared" si="75"/>
        <v>100</v>
      </c>
      <c r="CI80" s="196" t="s">
        <v>4260</v>
      </c>
      <c r="CJ80" s="196" t="s">
        <v>4261</v>
      </c>
      <c r="CK80" s="200" t="str">
        <f t="shared" si="93"/>
        <v>Real = Recomendada</v>
      </c>
      <c r="CL80" s="192" t="s">
        <v>4754</v>
      </c>
      <c r="CM80" s="192" t="s">
        <v>672</v>
      </c>
      <c r="CN80" s="192" t="s">
        <v>4755</v>
      </c>
      <c r="CO80" s="192" t="s">
        <v>4756</v>
      </c>
      <c r="CP80" s="193" t="s">
        <v>207</v>
      </c>
      <c r="CQ80" s="192" t="s">
        <v>1042</v>
      </c>
      <c r="CR80" s="192" t="s">
        <v>5246</v>
      </c>
      <c r="CS80" s="192" t="s">
        <v>8</v>
      </c>
      <c r="CT80" s="192" t="str">
        <f t="shared" si="94"/>
        <v>En Operación</v>
      </c>
      <c r="CU80" s="192" t="s">
        <v>5453</v>
      </c>
      <c r="CV80" s="192" t="s">
        <v>5649</v>
      </c>
      <c r="CW80" s="192" t="s">
        <v>181</v>
      </c>
      <c r="CX80" s="192" t="s">
        <v>234</v>
      </c>
      <c r="CY80" s="192" t="s">
        <v>948</v>
      </c>
      <c r="CZ80" s="192" t="s">
        <v>248</v>
      </c>
      <c r="DA80" s="192" t="s">
        <v>249</v>
      </c>
      <c r="DB80" s="193" t="s">
        <v>1010</v>
      </c>
      <c r="DC80" s="193" t="s">
        <v>1010</v>
      </c>
      <c r="DD80" s="200">
        <v>0</v>
      </c>
      <c r="DE80" s="193" t="s">
        <v>5902</v>
      </c>
      <c r="DF80" s="200">
        <v>61</v>
      </c>
      <c r="DG80" s="193" t="s">
        <v>5915</v>
      </c>
      <c r="DH80" s="200">
        <v>307</v>
      </c>
      <c r="DI80" s="193" t="s">
        <v>1201</v>
      </c>
      <c r="DJ80" s="200">
        <v>358</v>
      </c>
      <c r="DK80" s="193" t="s">
        <v>1201</v>
      </c>
      <c r="DL80" s="200">
        <f>+DK80-DG80</f>
        <v>358</v>
      </c>
      <c r="DM80" s="193" t="s">
        <v>1079</v>
      </c>
      <c r="DN80" s="200">
        <v>41</v>
      </c>
      <c r="DO80" s="193" t="s">
        <v>997</v>
      </c>
      <c r="DP80" s="200">
        <v>84</v>
      </c>
      <c r="DQ80" s="200">
        <f t="shared" si="62"/>
        <v>851</v>
      </c>
      <c r="DR80" s="200">
        <f t="shared" si="63"/>
        <v>851</v>
      </c>
      <c r="DS80" s="193" t="s">
        <v>200</v>
      </c>
      <c r="DT80" s="192" t="s">
        <v>6247</v>
      </c>
      <c r="DU80" s="193">
        <v>3</v>
      </c>
      <c r="DV80" s="193" t="s">
        <v>8</v>
      </c>
      <c r="DW80" s="193" t="s">
        <v>8</v>
      </c>
      <c r="DX80" s="193" t="s">
        <v>8</v>
      </c>
      <c r="DY80" s="193" t="s">
        <v>8</v>
      </c>
      <c r="DZ80" s="193" t="s">
        <v>8</v>
      </c>
      <c r="EA80" s="193" t="s">
        <v>8</v>
      </c>
      <c r="EB80" s="193" t="s">
        <v>207</v>
      </c>
      <c r="EC80" s="193" t="s">
        <v>6275</v>
      </c>
      <c r="ED80" s="193" t="s">
        <v>6346</v>
      </c>
      <c r="EE80" s="199">
        <v>28935</v>
      </c>
      <c r="EF80" s="199">
        <v>54488</v>
      </c>
      <c r="EG80" s="199">
        <v>127128</v>
      </c>
      <c r="EH80" s="199">
        <v>0</v>
      </c>
      <c r="EI80" s="199">
        <v>2001</v>
      </c>
      <c r="EJ80" s="199">
        <v>1622771</v>
      </c>
      <c r="EK80" s="199">
        <v>0</v>
      </c>
      <c r="EL80" s="199">
        <v>0</v>
      </c>
      <c r="EM80" s="199">
        <v>39848</v>
      </c>
      <c r="EN80" s="199">
        <v>0</v>
      </c>
      <c r="EO80" s="199">
        <f t="shared" si="76"/>
        <v>1875171</v>
      </c>
      <c r="EP80" s="199">
        <v>28935</v>
      </c>
      <c r="EQ80" s="199">
        <v>54488</v>
      </c>
      <c r="ER80" s="199">
        <v>127128</v>
      </c>
      <c r="ES80" s="199">
        <v>0</v>
      </c>
      <c r="ET80" s="199">
        <v>2001</v>
      </c>
      <c r="EU80" s="199">
        <v>1622771</v>
      </c>
      <c r="EV80" s="199">
        <v>0</v>
      </c>
      <c r="EW80" s="199">
        <v>0</v>
      </c>
      <c r="EX80" s="199">
        <v>39848</v>
      </c>
      <c r="EY80" s="199">
        <v>0</v>
      </c>
      <c r="EZ80" s="199">
        <f t="shared" si="77"/>
        <v>1875171</v>
      </c>
      <c r="FA80" s="192" t="s">
        <v>6575</v>
      </c>
      <c r="FB80" s="199">
        <v>0</v>
      </c>
      <c r="FC80" s="199">
        <v>44077</v>
      </c>
      <c r="FD80" s="199">
        <v>43667</v>
      </c>
      <c r="FE80" s="199">
        <v>0</v>
      </c>
      <c r="FF80" s="199">
        <v>2001</v>
      </c>
      <c r="FG80" s="199">
        <v>2249829</v>
      </c>
      <c r="FH80" s="199">
        <v>0</v>
      </c>
      <c r="FI80" s="199">
        <v>0</v>
      </c>
      <c r="FJ80" s="199">
        <v>29397</v>
      </c>
      <c r="FK80" s="199">
        <v>0</v>
      </c>
      <c r="FL80" s="199">
        <f t="shared" si="78"/>
        <v>2368971</v>
      </c>
      <c r="FM80" s="192" t="s">
        <v>6749</v>
      </c>
      <c r="FN80" s="199">
        <v>0</v>
      </c>
      <c r="FO80" s="199">
        <v>43666</v>
      </c>
      <c r="FP80" s="199">
        <v>44078</v>
      </c>
      <c r="FQ80" s="199">
        <v>0</v>
      </c>
      <c r="FR80" s="199">
        <v>2001</v>
      </c>
      <c r="FS80" s="199">
        <v>2249818</v>
      </c>
      <c r="FT80" s="199">
        <v>0</v>
      </c>
      <c r="FU80" s="199">
        <v>0</v>
      </c>
      <c r="FV80" s="199">
        <v>29397</v>
      </c>
      <c r="FW80" s="199">
        <v>0</v>
      </c>
      <c r="FX80" s="199">
        <f t="shared" si="79"/>
        <v>2368960</v>
      </c>
      <c r="FY80" s="192" t="s">
        <v>6943</v>
      </c>
      <c r="FZ80" s="200">
        <f t="shared" si="80"/>
        <v>1</v>
      </c>
      <c r="GA80" s="193" t="str">
        <f t="shared" si="95"/>
        <v>BIP = SIGFE</v>
      </c>
      <c r="GB80" s="199">
        <v>0</v>
      </c>
      <c r="GC80" s="199">
        <v>44078</v>
      </c>
      <c r="GD80" s="199">
        <v>43666</v>
      </c>
      <c r="GE80" s="199">
        <v>0</v>
      </c>
      <c r="GF80" s="199">
        <v>2001</v>
      </c>
      <c r="GG80" s="199">
        <v>2249818</v>
      </c>
      <c r="GH80" s="199">
        <v>0</v>
      </c>
      <c r="GI80" s="199">
        <v>0</v>
      </c>
      <c r="GJ80" s="199">
        <v>29396</v>
      </c>
      <c r="GK80" s="199">
        <v>0</v>
      </c>
      <c r="GL80" s="199">
        <f t="shared" si="81"/>
        <v>2368959</v>
      </c>
      <c r="GM80" s="199">
        <v>0</v>
      </c>
      <c r="GN80" s="199">
        <v>46504</v>
      </c>
      <c r="GO80" s="199">
        <v>45631</v>
      </c>
      <c r="GP80" s="199">
        <v>0</v>
      </c>
      <c r="GQ80" s="199">
        <v>2251</v>
      </c>
      <c r="GR80" s="199">
        <v>2370637</v>
      </c>
      <c r="GS80" s="199">
        <v>0</v>
      </c>
      <c r="GT80" s="199">
        <v>0</v>
      </c>
      <c r="GU80" s="199">
        <v>30658</v>
      </c>
      <c r="GV80" s="199">
        <v>0</v>
      </c>
      <c r="GW80" s="199">
        <f t="shared" si="82"/>
        <v>2495681</v>
      </c>
      <c r="GX80" s="199" t="s">
        <v>7125</v>
      </c>
      <c r="GY80" s="199">
        <v>35602</v>
      </c>
      <c r="GZ80" s="199">
        <v>67043</v>
      </c>
      <c r="HA80" s="199">
        <v>156421</v>
      </c>
      <c r="HB80" s="199">
        <v>0</v>
      </c>
      <c r="HC80" s="199">
        <v>2462</v>
      </c>
      <c r="HD80" s="199">
        <v>1996697</v>
      </c>
      <c r="HE80" s="199">
        <v>0</v>
      </c>
      <c r="HF80" s="199">
        <v>0</v>
      </c>
      <c r="HG80" s="199">
        <v>49030</v>
      </c>
      <c r="HH80" s="199">
        <v>0</v>
      </c>
      <c r="HI80" s="199">
        <f t="shared" si="83"/>
        <v>2307255</v>
      </c>
      <c r="HJ80" s="199">
        <v>2971725</v>
      </c>
      <c r="HK80" s="199">
        <v>0</v>
      </c>
      <c r="HL80" s="199">
        <v>46504</v>
      </c>
      <c r="HM80" s="199">
        <v>45632</v>
      </c>
      <c r="HN80" s="199">
        <v>0</v>
      </c>
      <c r="HO80" s="199">
        <v>2252</v>
      </c>
      <c r="HP80" s="199">
        <v>2424842</v>
      </c>
      <c r="HQ80" s="199">
        <v>0</v>
      </c>
      <c r="HR80" s="199">
        <v>0</v>
      </c>
      <c r="HS80" s="199">
        <v>30659</v>
      </c>
      <c r="HT80" s="199">
        <v>0</v>
      </c>
      <c r="HU80" s="199">
        <f t="shared" si="84"/>
        <v>2549889</v>
      </c>
      <c r="HV80" s="199">
        <v>0</v>
      </c>
      <c r="HW80" s="199">
        <v>46504</v>
      </c>
      <c r="HX80" s="199">
        <v>45633</v>
      </c>
      <c r="HY80" s="199">
        <v>0</v>
      </c>
      <c r="HZ80" s="199">
        <v>2252</v>
      </c>
      <c r="IA80" s="199">
        <v>2370637</v>
      </c>
      <c r="IB80" s="199">
        <v>0</v>
      </c>
      <c r="IC80" s="199">
        <v>0</v>
      </c>
      <c r="ID80" s="199">
        <v>30659</v>
      </c>
      <c r="IE80" s="199">
        <v>0</v>
      </c>
      <c r="IF80" s="199">
        <f t="shared" si="85"/>
        <v>2495685</v>
      </c>
      <c r="IG80" s="197">
        <f t="shared" si="86"/>
        <v>10.516132807166967</v>
      </c>
      <c r="IH80" s="197">
        <f t="shared" si="87"/>
        <v>8.1668476176235405</v>
      </c>
      <c r="II80" s="197">
        <f t="shared" si="88"/>
        <v>18.727929175032564</v>
      </c>
      <c r="IJ80" s="197">
        <f t="shared" si="64"/>
        <v>-2.1257395910174948</v>
      </c>
      <c r="IK80" s="202">
        <f>((IF80/HJ80)-1)*100</f>
        <v>-16.018978875905411</v>
      </c>
      <c r="IL80" s="200">
        <f t="shared" si="89"/>
        <v>1577.5505689001263</v>
      </c>
      <c r="IM80" s="200">
        <f t="shared" si="90"/>
        <v>1498.5063211125157</v>
      </c>
      <c r="IN80" s="192" t="s">
        <v>7303</v>
      </c>
      <c r="IO80" s="192" t="str">
        <f t="shared" si="65"/>
        <v>Variación de 0 a +-10%</v>
      </c>
      <c r="IP80" s="192" t="str">
        <f t="shared" si="65"/>
        <v>Variación del 10% al 20%</v>
      </c>
      <c r="IQ80" s="193" t="str">
        <f t="shared" si="91"/>
        <v>Grande</v>
      </c>
      <c r="IR80" s="193" t="str">
        <f t="shared" si="92"/>
        <v>Grande</v>
      </c>
      <c r="IS80" s="192" t="s">
        <v>1266</v>
      </c>
      <c r="IT80" s="192" t="s">
        <v>1267</v>
      </c>
      <c r="IU80" s="192" t="s">
        <v>234</v>
      </c>
      <c r="IV80" s="192" t="s">
        <v>948</v>
      </c>
      <c r="IW80" s="192" t="s">
        <v>248</v>
      </c>
      <c r="IX80" s="192" t="s">
        <v>249</v>
      </c>
      <c r="IY80" s="193" t="s">
        <v>207</v>
      </c>
      <c r="IZ80" s="199">
        <v>2307255</v>
      </c>
      <c r="JA80" s="199">
        <v>-10</v>
      </c>
      <c r="JB80" s="203">
        <f t="shared" si="66"/>
        <v>-4.3341546556405772E-4</v>
      </c>
      <c r="JC80" s="192" t="s">
        <v>7555</v>
      </c>
      <c r="JD80" s="192" t="str">
        <f t="shared" si="99"/>
        <v>Con Modificaciones &lt; 10%</v>
      </c>
      <c r="JE80" s="193" t="s">
        <v>207</v>
      </c>
      <c r="JF80" s="200">
        <v>1</v>
      </c>
      <c r="JG80" s="200">
        <v>2307256</v>
      </c>
      <c r="JH80" s="200">
        <v>2971725</v>
      </c>
      <c r="JI80" s="197">
        <f>((JH80/JG80)-1)*100</f>
        <v>28.799101616812361</v>
      </c>
      <c r="JJ80" s="192" t="s">
        <v>7724</v>
      </c>
      <c r="JK80" s="192" t="str">
        <f t="shared" si="67"/>
        <v>Con Reevaluación</v>
      </c>
      <c r="JL80" s="196" t="s">
        <v>1286</v>
      </c>
      <c r="JM80" s="204">
        <v>2355043</v>
      </c>
      <c r="JN80" s="204">
        <v>2355043</v>
      </c>
      <c r="JO80" s="197">
        <f t="shared" si="96"/>
        <v>0</v>
      </c>
      <c r="JP80" s="205" t="str">
        <f t="shared" si="97"/>
        <v>Real = Recomendado</v>
      </c>
      <c r="JQ80" s="193" t="s">
        <v>1287</v>
      </c>
      <c r="JR80" s="202">
        <v>247511</v>
      </c>
      <c r="JS80" s="202">
        <v>247511</v>
      </c>
      <c r="JT80" s="202">
        <f t="shared" si="98"/>
        <v>0</v>
      </c>
      <c r="JU80" s="192" t="s">
        <v>8029</v>
      </c>
      <c r="JV80" s="192" t="str">
        <f t="shared" ref="JV80:JV81" si="104">IF(JT80="","Sin Datos",IF(JT80=0,"Real = Recomendado",IF(JT80&gt;0,"Real &gt; Recomendado",IF(JT80&lt;0,"Real &lt; Recomendado","error"))))</f>
        <v>Real = Recomendado</v>
      </c>
      <c r="JW80" s="192" t="s">
        <v>8030</v>
      </c>
      <c r="JX80" s="192" t="s">
        <v>234</v>
      </c>
      <c r="JY80" s="192" t="s">
        <v>948</v>
      </c>
      <c r="JZ80" s="192" t="s">
        <v>248</v>
      </c>
      <c r="KA80" s="192" t="s">
        <v>249</v>
      </c>
    </row>
    <row r="81" spans="1:287" ht="15" customHeight="1" x14ac:dyDescent="0.25">
      <c r="A81" s="192" t="s">
        <v>1536</v>
      </c>
      <c r="B81" s="192" t="s">
        <v>1537</v>
      </c>
      <c r="C81" s="193">
        <v>8</v>
      </c>
      <c r="D81" s="192" t="s">
        <v>453</v>
      </c>
      <c r="E81" s="192" t="s">
        <v>112</v>
      </c>
      <c r="F81" s="192" t="s">
        <v>493</v>
      </c>
      <c r="G81" s="192" t="s">
        <v>488</v>
      </c>
      <c r="H81" s="192" t="s">
        <v>478</v>
      </c>
      <c r="I81" s="192" t="s">
        <v>478</v>
      </c>
      <c r="J81" s="192" t="s">
        <v>1978</v>
      </c>
      <c r="K81" s="192" t="s">
        <v>468</v>
      </c>
      <c r="L81" s="192" t="s">
        <v>102</v>
      </c>
      <c r="M81" s="192" t="s">
        <v>1267</v>
      </c>
      <c r="N81" s="192" t="s">
        <v>525</v>
      </c>
      <c r="O81" s="192" t="s">
        <v>525</v>
      </c>
      <c r="P81" s="192" t="s">
        <v>103</v>
      </c>
      <c r="Q81" s="192" t="s">
        <v>104</v>
      </c>
      <c r="R81" s="192" t="s">
        <v>116</v>
      </c>
      <c r="S81" s="192" t="s">
        <v>2201</v>
      </c>
      <c r="T81" s="192" t="s">
        <v>2202</v>
      </c>
      <c r="U81" s="194">
        <v>3743</v>
      </c>
      <c r="V81" s="192" t="s">
        <v>543</v>
      </c>
      <c r="W81" s="192" t="s">
        <v>534</v>
      </c>
      <c r="X81" s="192" t="s">
        <v>534</v>
      </c>
      <c r="Y81" s="195">
        <v>9</v>
      </c>
      <c r="Z81" s="195">
        <v>15</v>
      </c>
      <c r="AA81" s="196" t="s">
        <v>2645</v>
      </c>
      <c r="AB81" s="197">
        <f t="shared" si="101"/>
        <v>66.666666666666671</v>
      </c>
      <c r="AC81" s="195">
        <v>4</v>
      </c>
      <c r="AD81" s="195">
        <v>9</v>
      </c>
      <c r="AE81" s="196" t="s">
        <v>2646</v>
      </c>
      <c r="AF81" s="197">
        <f t="shared" si="102"/>
        <v>125</v>
      </c>
      <c r="AG81" s="195">
        <v>4</v>
      </c>
      <c r="AH81" s="195">
        <v>9</v>
      </c>
      <c r="AI81" s="196" t="s">
        <v>2885</v>
      </c>
      <c r="AJ81" s="197">
        <f t="shared" si="103"/>
        <v>125</v>
      </c>
      <c r="AK81" s="195"/>
      <c r="AL81" s="195"/>
      <c r="AM81" s="196"/>
      <c r="AN81" s="197"/>
      <c r="AO81" s="195"/>
      <c r="AP81" s="195"/>
      <c r="AQ81" s="196"/>
      <c r="AR81" s="197"/>
      <c r="AS81" s="195">
        <v>8</v>
      </c>
      <c r="AT81" s="195">
        <v>9</v>
      </c>
      <c r="AU81" s="196" t="s">
        <v>3159</v>
      </c>
      <c r="AV81" s="197">
        <f t="shared" si="61"/>
        <v>12.5</v>
      </c>
      <c r="AW81" s="197" t="str">
        <f t="shared" si="68"/>
        <v>Variación de 0 a 30%</v>
      </c>
      <c r="AX81" s="198">
        <v>1</v>
      </c>
      <c r="AY81" s="198">
        <v>45</v>
      </c>
      <c r="AZ81" s="195"/>
      <c r="BA81" s="195"/>
      <c r="BB81" s="196"/>
      <c r="BC81" s="197"/>
      <c r="BD81" s="195"/>
      <c r="BE81" s="195"/>
      <c r="BF81" s="196"/>
      <c r="BG81" s="197"/>
      <c r="BH81" s="195"/>
      <c r="BI81" s="195"/>
      <c r="BJ81" s="196"/>
      <c r="BK81" s="197"/>
      <c r="BL81" s="195">
        <v>9</v>
      </c>
      <c r="BM81" s="195">
        <v>9</v>
      </c>
      <c r="BN81" s="195">
        <v>17</v>
      </c>
      <c r="BO81" s="195">
        <v>17</v>
      </c>
      <c r="BP81" s="195">
        <v>0</v>
      </c>
      <c r="BQ81" s="196" t="s">
        <v>3426</v>
      </c>
      <c r="BR81" s="197">
        <f t="shared" si="69"/>
        <v>88.888888888888886</v>
      </c>
      <c r="BS81" s="197">
        <f t="shared" si="69"/>
        <v>88.888888888888886</v>
      </c>
      <c r="BT81" s="192" t="s">
        <v>3641</v>
      </c>
      <c r="BU81" s="192" t="str">
        <f t="shared" si="70"/>
        <v>Variación del 50% al 100%</v>
      </c>
      <c r="BV81" s="193" t="str">
        <f t="shared" si="71"/>
        <v>Dos Años</v>
      </c>
      <c r="BW81" s="192" t="s">
        <v>3844</v>
      </c>
      <c r="BX81" s="199">
        <v>406198</v>
      </c>
      <c r="BY81" s="199">
        <v>0</v>
      </c>
      <c r="BZ81" s="199">
        <f t="shared" si="72"/>
        <v>406198</v>
      </c>
      <c r="CA81" s="199">
        <v>406197</v>
      </c>
      <c r="CB81" s="200">
        <f t="shared" si="73"/>
        <v>1</v>
      </c>
      <c r="CC81" s="192" t="s">
        <v>3964</v>
      </c>
      <c r="CD81" s="192" t="str">
        <f t="shared" si="74"/>
        <v>BIP = SIGFE</v>
      </c>
      <c r="CE81" s="196" t="s">
        <v>678</v>
      </c>
      <c r="CF81" s="195">
        <v>464</v>
      </c>
      <c r="CG81" s="195">
        <v>464</v>
      </c>
      <c r="CH81" s="195">
        <f t="shared" si="75"/>
        <v>100</v>
      </c>
      <c r="CI81" s="196" t="s">
        <v>4262</v>
      </c>
      <c r="CJ81" s="196" t="s">
        <v>4263</v>
      </c>
      <c r="CK81" s="200" t="str">
        <f t="shared" si="93"/>
        <v>Real = Recomendada</v>
      </c>
      <c r="CL81" s="192" t="s">
        <v>4757</v>
      </c>
      <c r="CM81" s="192" t="s">
        <v>4758</v>
      </c>
      <c r="CN81" s="192" t="s">
        <v>4759</v>
      </c>
      <c r="CO81" s="192" t="s">
        <v>584</v>
      </c>
      <c r="CP81" s="193" t="s">
        <v>207</v>
      </c>
      <c r="CQ81" s="192" t="s">
        <v>4758</v>
      </c>
      <c r="CR81" s="192" t="s">
        <v>5247</v>
      </c>
      <c r="CS81" s="192" t="s">
        <v>8</v>
      </c>
      <c r="CT81" s="192" t="str">
        <f t="shared" si="94"/>
        <v>En Operación</v>
      </c>
      <c r="CU81" s="192" t="s">
        <v>5454</v>
      </c>
      <c r="CV81" s="192" t="s">
        <v>5650</v>
      </c>
      <c r="CW81" s="192" t="s">
        <v>5651</v>
      </c>
      <c r="CX81" s="192" t="s">
        <v>534</v>
      </c>
      <c r="CY81" s="192" t="s">
        <v>8</v>
      </c>
      <c r="CZ81" s="192" t="s">
        <v>5576</v>
      </c>
      <c r="DA81" s="192" t="s">
        <v>249</v>
      </c>
      <c r="DB81" s="193" t="s">
        <v>5816</v>
      </c>
      <c r="DC81" s="193" t="s">
        <v>5817</v>
      </c>
      <c r="DD81" s="200">
        <v>124</v>
      </c>
      <c r="DE81" s="193" t="s">
        <v>5903</v>
      </c>
      <c r="DF81" s="200">
        <v>43</v>
      </c>
      <c r="DG81" s="193" t="s">
        <v>440</v>
      </c>
      <c r="DH81" s="200">
        <v>0</v>
      </c>
      <c r="DI81" s="193" t="s">
        <v>5968</v>
      </c>
      <c r="DJ81" s="200">
        <v>291</v>
      </c>
      <c r="DK81" s="193" t="s">
        <v>5988</v>
      </c>
      <c r="DL81" s="200">
        <f>+DK81-DE81</f>
        <v>481</v>
      </c>
      <c r="DM81" s="193" t="s">
        <v>3844</v>
      </c>
      <c r="DN81" s="200">
        <v>5</v>
      </c>
      <c r="DO81" s="193" t="s">
        <v>5781</v>
      </c>
      <c r="DP81" s="200">
        <v>40</v>
      </c>
      <c r="DQ81" s="195">
        <f t="shared" si="62"/>
        <v>693</v>
      </c>
      <c r="DR81" s="195">
        <f t="shared" si="63"/>
        <v>569</v>
      </c>
      <c r="DS81" s="198" t="s">
        <v>200</v>
      </c>
      <c r="DT81" s="196" t="s">
        <v>6243</v>
      </c>
      <c r="DU81" s="198">
        <v>1</v>
      </c>
      <c r="DV81" s="198" t="s">
        <v>8</v>
      </c>
      <c r="DW81" s="198" t="s">
        <v>8</v>
      </c>
      <c r="DX81" s="198" t="s">
        <v>8</v>
      </c>
      <c r="DY81" s="198" t="s">
        <v>8</v>
      </c>
      <c r="DZ81" s="198" t="s">
        <v>8</v>
      </c>
      <c r="EA81" s="198" t="s">
        <v>8</v>
      </c>
      <c r="EB81" s="198" t="s">
        <v>207</v>
      </c>
      <c r="EC81" s="198" t="s">
        <v>6273</v>
      </c>
      <c r="ED81" s="198" t="s">
        <v>6347</v>
      </c>
      <c r="EE81" s="208">
        <v>22390</v>
      </c>
      <c r="EF81" s="199">
        <v>10285</v>
      </c>
      <c r="EG81" s="199">
        <v>3415</v>
      </c>
      <c r="EH81" s="199">
        <v>0</v>
      </c>
      <c r="EI81" s="199">
        <v>0</v>
      </c>
      <c r="EJ81" s="199">
        <v>380300</v>
      </c>
      <c r="EK81" s="199">
        <v>0</v>
      </c>
      <c r="EL81" s="199">
        <v>0</v>
      </c>
      <c r="EM81" s="199">
        <v>0</v>
      </c>
      <c r="EN81" s="199">
        <v>0</v>
      </c>
      <c r="EO81" s="199">
        <f t="shared" si="76"/>
        <v>416390</v>
      </c>
      <c r="EP81" s="199">
        <v>23385</v>
      </c>
      <c r="EQ81" s="199">
        <v>10742</v>
      </c>
      <c r="ER81" s="199">
        <v>3567</v>
      </c>
      <c r="ES81" s="199">
        <v>0</v>
      </c>
      <c r="ET81" s="199">
        <v>0</v>
      </c>
      <c r="EU81" s="199">
        <v>397187</v>
      </c>
      <c r="EV81" s="199">
        <v>0</v>
      </c>
      <c r="EW81" s="199">
        <v>0</v>
      </c>
      <c r="EX81" s="199">
        <v>0</v>
      </c>
      <c r="EY81" s="199">
        <v>0</v>
      </c>
      <c r="EZ81" s="199">
        <f t="shared" si="77"/>
        <v>434881</v>
      </c>
      <c r="FA81" s="192" t="s">
        <v>6576</v>
      </c>
      <c r="FB81" s="199">
        <v>23680</v>
      </c>
      <c r="FC81" s="199">
        <v>10991</v>
      </c>
      <c r="FD81" s="199">
        <v>3600</v>
      </c>
      <c r="FE81" s="199">
        <v>0</v>
      </c>
      <c r="FF81" s="199">
        <v>0</v>
      </c>
      <c r="FG81" s="199">
        <v>397400</v>
      </c>
      <c r="FH81" s="199">
        <v>0</v>
      </c>
      <c r="FI81" s="199">
        <v>0</v>
      </c>
      <c r="FJ81" s="199">
        <v>0</v>
      </c>
      <c r="FK81" s="199">
        <v>0</v>
      </c>
      <c r="FL81" s="199">
        <f t="shared" si="78"/>
        <v>435671</v>
      </c>
      <c r="FM81" s="192" t="s">
        <v>6750</v>
      </c>
      <c r="FN81" s="199">
        <v>23680</v>
      </c>
      <c r="FO81" s="199">
        <v>10990</v>
      </c>
      <c r="FP81" s="199">
        <v>3600</v>
      </c>
      <c r="FQ81" s="199">
        <v>0</v>
      </c>
      <c r="FR81" s="199">
        <v>0</v>
      </c>
      <c r="FS81" s="199">
        <v>382518</v>
      </c>
      <c r="FT81" s="199">
        <v>0</v>
      </c>
      <c r="FU81" s="199">
        <v>0</v>
      </c>
      <c r="FV81" s="199">
        <v>0</v>
      </c>
      <c r="FW81" s="199">
        <v>0</v>
      </c>
      <c r="FX81" s="199">
        <f t="shared" si="79"/>
        <v>420788</v>
      </c>
      <c r="FY81" s="192" t="s">
        <v>6944</v>
      </c>
      <c r="FZ81" s="200">
        <f t="shared" si="80"/>
        <v>14591</v>
      </c>
      <c r="GA81" s="193" t="str">
        <f t="shared" si="95"/>
        <v>BIP &gt; SIGFE</v>
      </c>
      <c r="GB81" s="199">
        <v>23680</v>
      </c>
      <c r="GC81" s="199">
        <v>0</v>
      </c>
      <c r="GD81" s="199">
        <v>0</v>
      </c>
      <c r="GE81" s="199">
        <v>0</v>
      </c>
      <c r="GF81" s="199">
        <v>0</v>
      </c>
      <c r="GG81" s="199">
        <v>382517</v>
      </c>
      <c r="GH81" s="199">
        <v>0</v>
      </c>
      <c r="GI81" s="199">
        <v>0</v>
      </c>
      <c r="GJ81" s="199">
        <v>0</v>
      </c>
      <c r="GK81" s="199">
        <v>0</v>
      </c>
      <c r="GL81" s="199">
        <f t="shared" si="81"/>
        <v>406197</v>
      </c>
      <c r="GM81" s="199">
        <v>26606</v>
      </c>
      <c r="GN81" s="199">
        <v>0</v>
      </c>
      <c r="GO81" s="199">
        <v>0</v>
      </c>
      <c r="GP81" s="199">
        <v>0</v>
      </c>
      <c r="GQ81" s="199">
        <v>0</v>
      </c>
      <c r="GR81" s="199">
        <v>425058</v>
      </c>
      <c r="GS81" s="199">
        <v>0</v>
      </c>
      <c r="GT81" s="199">
        <v>0</v>
      </c>
      <c r="GU81" s="199">
        <v>0</v>
      </c>
      <c r="GV81" s="199">
        <v>0</v>
      </c>
      <c r="GW81" s="199">
        <f t="shared" si="82"/>
        <v>451664</v>
      </c>
      <c r="GX81" s="199" t="s">
        <v>7126</v>
      </c>
      <c r="GY81" s="199">
        <v>28773</v>
      </c>
      <c r="GZ81" s="199">
        <v>12771</v>
      </c>
      <c r="HA81" s="199">
        <v>3700</v>
      </c>
      <c r="HB81" s="199">
        <v>0</v>
      </c>
      <c r="HC81" s="199">
        <v>0</v>
      </c>
      <c r="HD81" s="199">
        <v>455769</v>
      </c>
      <c r="HE81" s="199">
        <v>0</v>
      </c>
      <c r="HF81" s="199">
        <v>0</v>
      </c>
      <c r="HG81" s="199">
        <v>0</v>
      </c>
      <c r="HH81" s="199">
        <v>0</v>
      </c>
      <c r="HI81" s="199">
        <f t="shared" si="83"/>
        <v>501013</v>
      </c>
      <c r="HJ81" s="199">
        <v>0</v>
      </c>
      <c r="HK81" s="199">
        <v>28059</v>
      </c>
      <c r="HL81" s="199">
        <v>12771</v>
      </c>
      <c r="HM81" s="199">
        <v>3700</v>
      </c>
      <c r="HN81" s="199">
        <v>0</v>
      </c>
      <c r="HO81" s="199">
        <v>0</v>
      </c>
      <c r="HP81" s="199">
        <v>455769</v>
      </c>
      <c r="HQ81" s="199">
        <v>0</v>
      </c>
      <c r="HR81" s="199">
        <v>0</v>
      </c>
      <c r="HS81" s="199">
        <v>0</v>
      </c>
      <c r="HT81" s="199">
        <v>0</v>
      </c>
      <c r="HU81" s="199">
        <f t="shared" si="84"/>
        <v>500299</v>
      </c>
      <c r="HV81" s="199">
        <v>26605</v>
      </c>
      <c r="HW81" s="199">
        <v>12771</v>
      </c>
      <c r="HX81" s="199">
        <v>3700</v>
      </c>
      <c r="HY81" s="199">
        <v>0</v>
      </c>
      <c r="HZ81" s="199">
        <v>0</v>
      </c>
      <c r="IA81" s="199">
        <v>425058</v>
      </c>
      <c r="IB81" s="199">
        <v>0</v>
      </c>
      <c r="IC81" s="199">
        <v>0</v>
      </c>
      <c r="ID81" s="199">
        <v>0</v>
      </c>
      <c r="IE81" s="199">
        <v>0</v>
      </c>
      <c r="IF81" s="199">
        <f t="shared" si="85"/>
        <v>468134</v>
      </c>
      <c r="IG81" s="197">
        <f t="shared" si="86"/>
        <v>-0.14251127216259318</v>
      </c>
      <c r="IH81" s="197">
        <f t="shared" si="87"/>
        <v>-6.562504366154176</v>
      </c>
      <c r="II81" s="197">
        <f t="shared" si="88"/>
        <v>-6.7382818928009574</v>
      </c>
      <c r="IJ81" s="197">
        <f t="shared" si="64"/>
        <v>-6.4291553650916766</v>
      </c>
      <c r="IK81" s="202"/>
      <c r="IL81" s="200">
        <f t="shared" si="89"/>
        <v>1008.9094827586207</v>
      </c>
      <c r="IM81" s="200">
        <f t="shared" si="90"/>
        <v>916.07327586206895</v>
      </c>
      <c r="IN81" s="192" t="s">
        <v>7304</v>
      </c>
      <c r="IO81" s="192" t="str">
        <f t="shared" si="65"/>
        <v>Variación de 0 a +-10%</v>
      </c>
      <c r="IP81" s="192" t="str">
        <f t="shared" si="65"/>
        <v>Variación de 0 a +-10%</v>
      </c>
      <c r="IQ81" s="193" t="str">
        <f t="shared" si="91"/>
        <v>Mediano</v>
      </c>
      <c r="IR81" s="193" t="str">
        <f t="shared" si="92"/>
        <v>Mediano</v>
      </c>
      <c r="IS81" s="192" t="s">
        <v>1266</v>
      </c>
      <c r="IT81" s="192" t="s">
        <v>1267</v>
      </c>
      <c r="IU81" s="192" t="s">
        <v>534</v>
      </c>
      <c r="IV81" s="192" t="s">
        <v>8</v>
      </c>
      <c r="IW81" s="192" t="s">
        <v>5576</v>
      </c>
      <c r="IX81" s="192" t="s">
        <v>249</v>
      </c>
      <c r="IY81" s="193" t="s">
        <v>208</v>
      </c>
      <c r="IZ81" s="199"/>
      <c r="JA81" s="199"/>
      <c r="JB81" s="203"/>
      <c r="JC81" s="192" t="s">
        <v>534</v>
      </c>
      <c r="JD81" s="192" t="str">
        <f t="shared" si="99"/>
        <v>Sin Modificaciones</v>
      </c>
      <c r="JE81" s="193" t="s">
        <v>208</v>
      </c>
      <c r="JF81" s="200"/>
      <c r="JG81" s="200"/>
      <c r="JH81" s="200"/>
      <c r="JI81" s="197"/>
      <c r="JJ81" s="192" t="s">
        <v>7725</v>
      </c>
      <c r="JK81" s="192" t="str">
        <f t="shared" si="67"/>
        <v>Sin Reevaluación</v>
      </c>
      <c r="JL81" s="196" t="s">
        <v>1286</v>
      </c>
      <c r="JM81" s="204">
        <v>329592</v>
      </c>
      <c r="JN81" s="204">
        <v>324717</v>
      </c>
      <c r="JO81" s="197">
        <f t="shared" si="96"/>
        <v>-1.4791014345008402</v>
      </c>
      <c r="JP81" s="205" t="str">
        <f t="shared" si="97"/>
        <v>Real &lt; Recomendado</v>
      </c>
      <c r="JQ81" s="193" t="s">
        <v>1287</v>
      </c>
      <c r="JR81" s="202">
        <v>2838</v>
      </c>
      <c r="JS81" s="202">
        <v>2838</v>
      </c>
      <c r="JT81" s="202">
        <f t="shared" si="98"/>
        <v>0</v>
      </c>
      <c r="JU81" s="192" t="s">
        <v>8031</v>
      </c>
      <c r="JV81" s="192" t="str">
        <f t="shared" si="104"/>
        <v>Real = Recomendado</v>
      </c>
      <c r="JW81" s="192" t="s">
        <v>8032</v>
      </c>
      <c r="JX81" s="192" t="s">
        <v>224</v>
      </c>
      <c r="JY81" s="192" t="s">
        <v>948</v>
      </c>
      <c r="JZ81" s="192" t="s">
        <v>5576</v>
      </c>
      <c r="KA81" s="192" t="s">
        <v>249</v>
      </c>
    </row>
    <row r="82" spans="1:287" ht="15" customHeight="1" x14ac:dyDescent="0.25">
      <c r="A82" s="192" t="s">
        <v>1538</v>
      </c>
      <c r="B82" s="192" t="s">
        <v>1539</v>
      </c>
      <c r="C82" s="193">
        <v>1</v>
      </c>
      <c r="D82" s="192" t="s">
        <v>446</v>
      </c>
      <c r="E82" s="192" t="s">
        <v>1540</v>
      </c>
      <c r="F82" s="192" t="s">
        <v>1541</v>
      </c>
      <c r="G82" s="192" t="s">
        <v>464</v>
      </c>
      <c r="H82" s="192" t="s">
        <v>100</v>
      </c>
      <c r="I82" s="192" t="s">
        <v>101</v>
      </c>
      <c r="J82" s="192" t="s">
        <v>1953</v>
      </c>
      <c r="K82" s="192" t="s">
        <v>468</v>
      </c>
      <c r="L82" s="192" t="s">
        <v>102</v>
      </c>
      <c r="M82" s="192" t="s">
        <v>2012</v>
      </c>
      <c r="N82" s="192" t="s">
        <v>525</v>
      </c>
      <c r="O82" s="192" t="s">
        <v>525</v>
      </c>
      <c r="P82" s="192" t="s">
        <v>103</v>
      </c>
      <c r="Q82" s="192" t="s">
        <v>120</v>
      </c>
      <c r="R82" s="192" t="s">
        <v>105</v>
      </c>
      <c r="S82" s="192" t="s">
        <v>2203</v>
      </c>
      <c r="T82" s="192" t="s">
        <v>2204</v>
      </c>
      <c r="U82" s="194">
        <v>268</v>
      </c>
      <c r="V82" s="192" t="s">
        <v>534</v>
      </c>
      <c r="W82" s="192" t="s">
        <v>534</v>
      </c>
      <c r="X82" s="192" t="s">
        <v>534</v>
      </c>
      <c r="Y82" s="195">
        <v>12</v>
      </c>
      <c r="Z82" s="195">
        <v>10</v>
      </c>
      <c r="AA82" s="196" t="s">
        <v>2647</v>
      </c>
      <c r="AB82" s="197">
        <f t="shared" si="101"/>
        <v>-16.666666666666664</v>
      </c>
      <c r="AC82" s="195">
        <v>3</v>
      </c>
      <c r="AD82" s="195">
        <v>6</v>
      </c>
      <c r="AE82" s="196" t="s">
        <v>2648</v>
      </c>
      <c r="AF82" s="197">
        <f t="shared" si="102"/>
        <v>100</v>
      </c>
      <c r="AG82" s="195">
        <v>3</v>
      </c>
      <c r="AH82" s="195">
        <v>6</v>
      </c>
      <c r="AI82" s="196" t="s">
        <v>2648</v>
      </c>
      <c r="AJ82" s="197">
        <f t="shared" si="103"/>
        <v>100</v>
      </c>
      <c r="AK82" s="195"/>
      <c r="AL82" s="195"/>
      <c r="AM82" s="196"/>
      <c r="AN82" s="197"/>
      <c r="AO82" s="195">
        <v>3</v>
      </c>
      <c r="AP82" s="195">
        <v>1</v>
      </c>
      <c r="AQ82" s="196" t="s">
        <v>2978</v>
      </c>
      <c r="AR82" s="197">
        <f>((AP82/AO82)-1)*100</f>
        <v>-66.666666666666671</v>
      </c>
      <c r="AS82" s="195">
        <v>12</v>
      </c>
      <c r="AT82" s="195">
        <v>12</v>
      </c>
      <c r="AU82" s="196" t="s">
        <v>3160</v>
      </c>
      <c r="AV82" s="197">
        <f t="shared" si="61"/>
        <v>0</v>
      </c>
      <c r="AW82" s="197" t="str">
        <f t="shared" si="68"/>
        <v>Sin variación</v>
      </c>
      <c r="AX82" s="198">
        <v>1</v>
      </c>
      <c r="AY82" s="198">
        <v>30</v>
      </c>
      <c r="AZ82" s="195"/>
      <c r="BA82" s="195"/>
      <c r="BB82" s="196"/>
      <c r="BC82" s="197"/>
      <c r="BD82" s="195"/>
      <c r="BE82" s="195"/>
      <c r="BF82" s="196"/>
      <c r="BG82" s="197"/>
      <c r="BH82" s="195"/>
      <c r="BI82" s="195"/>
      <c r="BJ82" s="196"/>
      <c r="BK82" s="197"/>
      <c r="BL82" s="195">
        <v>12</v>
      </c>
      <c r="BM82" s="195">
        <v>12</v>
      </c>
      <c r="BN82" s="195">
        <v>17</v>
      </c>
      <c r="BO82" s="195">
        <v>29</v>
      </c>
      <c r="BP82" s="195">
        <v>12</v>
      </c>
      <c r="BQ82" s="196" t="s">
        <v>3427</v>
      </c>
      <c r="BR82" s="197">
        <f t="shared" si="69"/>
        <v>41.666666666666671</v>
      </c>
      <c r="BS82" s="197">
        <f t="shared" si="69"/>
        <v>141.66666666666666</v>
      </c>
      <c r="BT82" s="192" t="s">
        <v>3642</v>
      </c>
      <c r="BU82" s="192" t="str">
        <f t="shared" si="70"/>
        <v>Variación &gt; al 100%</v>
      </c>
      <c r="BV82" s="193" t="str">
        <f t="shared" si="71"/>
        <v>Tres años</v>
      </c>
      <c r="BW82" s="192" t="s">
        <v>890</v>
      </c>
      <c r="BX82" s="199">
        <v>379819</v>
      </c>
      <c r="BY82" s="199">
        <v>1001</v>
      </c>
      <c r="BZ82" s="199">
        <f t="shared" si="72"/>
        <v>380820</v>
      </c>
      <c r="CA82" s="199">
        <v>378145</v>
      </c>
      <c r="CB82" s="200">
        <f t="shared" si="73"/>
        <v>2675</v>
      </c>
      <c r="CC82" s="192" t="s">
        <v>3912</v>
      </c>
      <c r="CD82" s="192" t="str">
        <f t="shared" si="74"/>
        <v>BIP &gt; SIGFE</v>
      </c>
      <c r="CE82" s="196" t="s">
        <v>678</v>
      </c>
      <c r="CF82" s="195">
        <v>215</v>
      </c>
      <c r="CG82" s="195">
        <v>284</v>
      </c>
      <c r="CH82" s="195">
        <f t="shared" si="75"/>
        <v>132.09302325581396</v>
      </c>
      <c r="CI82" s="196" t="s">
        <v>4264</v>
      </c>
      <c r="CJ82" s="196" t="s">
        <v>4265</v>
      </c>
      <c r="CK82" s="200" t="str">
        <f t="shared" si="93"/>
        <v>Real &gt; Recomendada</v>
      </c>
      <c r="CL82" s="192" t="s">
        <v>4760</v>
      </c>
      <c r="CM82" s="192" t="s">
        <v>4761</v>
      </c>
      <c r="CN82" s="192" t="s">
        <v>4762</v>
      </c>
      <c r="CO82" s="192" t="s">
        <v>878</v>
      </c>
      <c r="CP82" s="193" t="s">
        <v>207</v>
      </c>
      <c r="CQ82" s="192" t="s">
        <v>5248</v>
      </c>
      <c r="CR82" s="192" t="s">
        <v>5249</v>
      </c>
      <c r="CS82" s="192" t="s">
        <v>8</v>
      </c>
      <c r="CT82" s="192" t="str">
        <f t="shared" si="94"/>
        <v>En Operación</v>
      </c>
      <c r="CU82" s="192" t="s">
        <v>5455</v>
      </c>
      <c r="CV82" s="192" t="s">
        <v>5589</v>
      </c>
      <c r="CW82" s="192" t="s">
        <v>5590</v>
      </c>
      <c r="CX82" s="192" t="s">
        <v>534</v>
      </c>
      <c r="CY82" s="192" t="s">
        <v>8</v>
      </c>
      <c r="CZ82" s="192" t="s">
        <v>248</v>
      </c>
      <c r="DA82" s="192" t="s">
        <v>249</v>
      </c>
      <c r="DB82" s="193" t="s">
        <v>5188</v>
      </c>
      <c r="DC82" s="193" t="s">
        <v>5188</v>
      </c>
      <c r="DD82" s="200">
        <v>0</v>
      </c>
      <c r="DE82" s="193" t="s">
        <v>1116</v>
      </c>
      <c r="DF82" s="200">
        <v>75</v>
      </c>
      <c r="DG82" s="193" t="s">
        <v>1101</v>
      </c>
      <c r="DH82" s="200">
        <v>377</v>
      </c>
      <c r="DI82" s="193" t="s">
        <v>652</v>
      </c>
      <c r="DJ82" s="200">
        <v>366</v>
      </c>
      <c r="DK82" s="193" t="s">
        <v>652</v>
      </c>
      <c r="DL82" s="200">
        <f>+DK82-DG82</f>
        <v>366</v>
      </c>
      <c r="DM82" s="193" t="s">
        <v>890</v>
      </c>
      <c r="DN82" s="200">
        <v>36</v>
      </c>
      <c r="DO82" s="193" t="s">
        <v>1133</v>
      </c>
      <c r="DP82" s="200">
        <v>54</v>
      </c>
      <c r="DQ82" s="195">
        <f t="shared" si="62"/>
        <v>908</v>
      </c>
      <c r="DR82" s="195">
        <f t="shared" si="63"/>
        <v>908</v>
      </c>
      <c r="DS82" s="198" t="s">
        <v>1243</v>
      </c>
      <c r="DT82" s="196" t="s">
        <v>6243</v>
      </c>
      <c r="DU82" s="198">
        <v>1</v>
      </c>
      <c r="DV82" s="198" t="s">
        <v>8</v>
      </c>
      <c r="DW82" s="198" t="s">
        <v>8</v>
      </c>
      <c r="DX82" s="198" t="s">
        <v>8</v>
      </c>
      <c r="DY82" s="198" t="s">
        <v>8</v>
      </c>
      <c r="DZ82" s="198" t="s">
        <v>207</v>
      </c>
      <c r="EA82" s="198" t="s">
        <v>6269</v>
      </c>
      <c r="EB82" s="198" t="s">
        <v>207</v>
      </c>
      <c r="EC82" s="198" t="s">
        <v>6269</v>
      </c>
      <c r="ED82" s="198" t="s">
        <v>6348</v>
      </c>
      <c r="EE82" s="208">
        <v>22467</v>
      </c>
      <c r="EF82" s="199">
        <v>10269</v>
      </c>
      <c r="EG82" s="199">
        <v>12838</v>
      </c>
      <c r="EH82" s="199">
        <v>0</v>
      </c>
      <c r="EI82" s="199">
        <v>986</v>
      </c>
      <c r="EJ82" s="199">
        <v>333182</v>
      </c>
      <c r="EK82" s="199">
        <v>0</v>
      </c>
      <c r="EL82" s="199">
        <v>0</v>
      </c>
      <c r="EM82" s="199">
        <v>0</v>
      </c>
      <c r="EN82" s="199">
        <v>0</v>
      </c>
      <c r="EO82" s="199">
        <f t="shared" si="76"/>
        <v>379742</v>
      </c>
      <c r="EP82" s="199">
        <v>22467</v>
      </c>
      <c r="EQ82" s="199">
        <v>10269</v>
      </c>
      <c r="ER82" s="199">
        <v>12838</v>
      </c>
      <c r="ES82" s="199">
        <v>0</v>
      </c>
      <c r="ET82" s="199">
        <v>986</v>
      </c>
      <c r="EU82" s="199">
        <v>333182</v>
      </c>
      <c r="EV82" s="199">
        <v>0</v>
      </c>
      <c r="EW82" s="199">
        <v>0</v>
      </c>
      <c r="EX82" s="199">
        <v>0</v>
      </c>
      <c r="EY82" s="199">
        <v>0</v>
      </c>
      <c r="EZ82" s="199">
        <f t="shared" si="77"/>
        <v>379742</v>
      </c>
      <c r="FA82" s="192" t="s">
        <v>1243</v>
      </c>
      <c r="FB82" s="199">
        <v>21000</v>
      </c>
      <c r="FC82" s="199">
        <v>10394</v>
      </c>
      <c r="FD82" s="199">
        <v>12293</v>
      </c>
      <c r="FE82" s="199">
        <v>0</v>
      </c>
      <c r="FF82" s="199">
        <v>1001</v>
      </c>
      <c r="FG82" s="199">
        <v>337820</v>
      </c>
      <c r="FH82" s="199">
        <v>0</v>
      </c>
      <c r="FI82" s="199">
        <v>0</v>
      </c>
      <c r="FJ82" s="199">
        <v>0</v>
      </c>
      <c r="FK82" s="199">
        <v>0</v>
      </c>
      <c r="FL82" s="199">
        <f t="shared" si="78"/>
        <v>382508</v>
      </c>
      <c r="FM82" s="192" t="s">
        <v>1243</v>
      </c>
      <c r="FN82" s="199">
        <v>21000</v>
      </c>
      <c r="FO82" s="199">
        <v>10395</v>
      </c>
      <c r="FP82" s="199">
        <v>12293</v>
      </c>
      <c r="FQ82" s="199">
        <v>0</v>
      </c>
      <c r="FR82" s="199">
        <v>1001</v>
      </c>
      <c r="FS82" s="199">
        <v>336132</v>
      </c>
      <c r="FT82" s="199">
        <v>0</v>
      </c>
      <c r="FU82" s="199">
        <v>0</v>
      </c>
      <c r="FV82" s="199">
        <v>0</v>
      </c>
      <c r="FW82" s="199">
        <v>0</v>
      </c>
      <c r="FX82" s="199">
        <f t="shared" si="79"/>
        <v>380821</v>
      </c>
      <c r="FY82" s="192" t="s">
        <v>1243</v>
      </c>
      <c r="FZ82" s="200">
        <f t="shared" si="80"/>
        <v>2676</v>
      </c>
      <c r="GA82" s="193" t="str">
        <f t="shared" si="95"/>
        <v>BIP &gt; SIGFE</v>
      </c>
      <c r="GB82" s="199">
        <v>21000</v>
      </c>
      <c r="GC82" s="199">
        <v>8720</v>
      </c>
      <c r="GD82" s="199">
        <v>12292</v>
      </c>
      <c r="GE82" s="199">
        <v>0</v>
      </c>
      <c r="GF82" s="199">
        <v>0</v>
      </c>
      <c r="GG82" s="199">
        <v>336133</v>
      </c>
      <c r="GH82" s="199">
        <v>0</v>
      </c>
      <c r="GI82" s="199">
        <v>0</v>
      </c>
      <c r="GJ82" s="199">
        <v>0</v>
      </c>
      <c r="GK82" s="199">
        <v>0</v>
      </c>
      <c r="GL82" s="199">
        <f t="shared" si="81"/>
        <v>378145</v>
      </c>
      <c r="GM82" s="199">
        <v>22192</v>
      </c>
      <c r="GN82" s="199">
        <v>9144</v>
      </c>
      <c r="GO82" s="199">
        <v>12864</v>
      </c>
      <c r="GP82" s="199">
        <v>0</v>
      </c>
      <c r="GQ82" s="199">
        <v>0</v>
      </c>
      <c r="GR82" s="199">
        <v>355219</v>
      </c>
      <c r="GS82" s="199">
        <v>0</v>
      </c>
      <c r="GT82" s="199">
        <v>0</v>
      </c>
      <c r="GU82" s="199">
        <v>0</v>
      </c>
      <c r="GV82" s="199">
        <v>0</v>
      </c>
      <c r="GW82" s="199">
        <f t="shared" si="82"/>
        <v>399419</v>
      </c>
      <c r="GX82" s="199" t="s">
        <v>8</v>
      </c>
      <c r="GY82" s="199">
        <v>27644</v>
      </c>
      <c r="GZ82" s="199">
        <v>12635</v>
      </c>
      <c r="HA82" s="199">
        <v>15796</v>
      </c>
      <c r="HB82" s="199">
        <v>0</v>
      </c>
      <c r="HC82" s="199">
        <v>1213</v>
      </c>
      <c r="HD82" s="199">
        <v>409955</v>
      </c>
      <c r="HE82" s="199">
        <v>0</v>
      </c>
      <c r="HF82" s="199">
        <v>0</v>
      </c>
      <c r="HG82" s="199">
        <v>0</v>
      </c>
      <c r="HH82" s="199">
        <v>0</v>
      </c>
      <c r="HI82" s="199">
        <f t="shared" si="83"/>
        <v>467243</v>
      </c>
      <c r="HJ82" s="199">
        <v>0</v>
      </c>
      <c r="HK82" s="199">
        <v>22192</v>
      </c>
      <c r="HL82" s="199">
        <v>10984</v>
      </c>
      <c r="HM82" s="199">
        <v>12891</v>
      </c>
      <c r="HN82" s="199">
        <v>0</v>
      </c>
      <c r="HO82" s="199">
        <v>1126</v>
      </c>
      <c r="HP82" s="199">
        <v>364099</v>
      </c>
      <c r="HQ82" s="199">
        <v>0</v>
      </c>
      <c r="HR82" s="199">
        <v>0</v>
      </c>
      <c r="HS82" s="199">
        <v>0</v>
      </c>
      <c r="HT82" s="199">
        <v>0</v>
      </c>
      <c r="HU82" s="199">
        <f t="shared" si="84"/>
        <v>411292</v>
      </c>
      <c r="HV82" s="199">
        <v>22190</v>
      </c>
      <c r="HW82" s="199">
        <v>10861</v>
      </c>
      <c r="HX82" s="199">
        <v>12864</v>
      </c>
      <c r="HY82" s="199">
        <v>0</v>
      </c>
      <c r="HZ82" s="199">
        <v>1126</v>
      </c>
      <c r="IA82" s="199">
        <v>355218</v>
      </c>
      <c r="IB82" s="199">
        <v>0</v>
      </c>
      <c r="IC82" s="199">
        <v>0</v>
      </c>
      <c r="ID82" s="199">
        <v>0</v>
      </c>
      <c r="IE82" s="199">
        <v>0</v>
      </c>
      <c r="IF82" s="199">
        <f t="shared" si="85"/>
        <v>402259</v>
      </c>
      <c r="IG82" s="197">
        <f t="shared" si="86"/>
        <v>-11.974711231628943</v>
      </c>
      <c r="IH82" s="197">
        <f t="shared" si="87"/>
        <v>-13.90796651849252</v>
      </c>
      <c r="II82" s="197">
        <f t="shared" si="88"/>
        <v>-13.351953263163029</v>
      </c>
      <c r="IJ82" s="197">
        <f t="shared" si="64"/>
        <v>-2.1962498662750574</v>
      </c>
      <c r="IK82" s="202"/>
      <c r="IL82" s="200">
        <f t="shared" si="89"/>
        <v>1416.4049295774648</v>
      </c>
      <c r="IM82" s="200">
        <f t="shared" si="90"/>
        <v>1250.7676056338028</v>
      </c>
      <c r="IN82" s="192" t="s">
        <v>7305</v>
      </c>
      <c r="IO82" s="192" t="str">
        <f t="shared" si="65"/>
        <v>Variación entre el -10% al -20%</v>
      </c>
      <c r="IP82" s="192" t="str">
        <f t="shared" si="65"/>
        <v>Variación entre el -10% al -20%</v>
      </c>
      <c r="IQ82" s="193" t="str">
        <f t="shared" si="91"/>
        <v>Mediano</v>
      </c>
      <c r="IR82" s="193" t="str">
        <f t="shared" si="92"/>
        <v>Mediano</v>
      </c>
      <c r="IS82" s="192" t="s">
        <v>1248</v>
      </c>
      <c r="IT82" s="192" t="s">
        <v>2012</v>
      </c>
      <c r="IU82" s="192" t="s">
        <v>534</v>
      </c>
      <c r="IV82" s="192" t="s">
        <v>8</v>
      </c>
      <c r="IW82" s="192" t="s">
        <v>248</v>
      </c>
      <c r="IX82" s="192" t="s">
        <v>249</v>
      </c>
      <c r="IY82" s="193" t="s">
        <v>208</v>
      </c>
      <c r="IZ82" s="199"/>
      <c r="JA82" s="199"/>
      <c r="JB82" s="203"/>
      <c r="JC82" s="192" t="s">
        <v>534</v>
      </c>
      <c r="JD82" s="192" t="str">
        <f t="shared" si="99"/>
        <v>Sin Modificaciones</v>
      </c>
      <c r="JE82" s="193" t="s">
        <v>208</v>
      </c>
      <c r="JF82" s="200"/>
      <c r="JG82" s="200"/>
      <c r="JH82" s="200"/>
      <c r="JI82" s="197"/>
      <c r="JJ82" s="192" t="s">
        <v>7726</v>
      </c>
      <c r="JK82" s="192" t="str">
        <f t="shared" si="67"/>
        <v>Sin Reevaluación</v>
      </c>
      <c r="JL82" s="196" t="s">
        <v>1292</v>
      </c>
      <c r="JM82" s="204">
        <v>72</v>
      </c>
      <c r="JN82" s="204">
        <v>76</v>
      </c>
      <c r="JO82" s="197">
        <f t="shared" si="96"/>
        <v>5.555555555555558</v>
      </c>
      <c r="JP82" s="205" t="str">
        <f t="shared" si="97"/>
        <v>Real &gt; Recomendado</v>
      </c>
      <c r="JQ82" s="193" t="s">
        <v>8</v>
      </c>
      <c r="JR82" s="202"/>
      <c r="JS82" s="202"/>
      <c r="JT82" s="202"/>
      <c r="JU82" s="192" t="s">
        <v>8033</v>
      </c>
      <c r="JV82" s="206"/>
      <c r="JW82" s="192" t="s">
        <v>8034</v>
      </c>
      <c r="JX82" s="192" t="s">
        <v>1298</v>
      </c>
      <c r="JY82" s="192" t="s">
        <v>1299</v>
      </c>
      <c r="JZ82" s="192" t="s">
        <v>248</v>
      </c>
      <c r="KA82" s="192" t="s">
        <v>249</v>
      </c>
    </row>
    <row r="83" spans="1:287" ht="15" customHeight="1" x14ac:dyDescent="0.25">
      <c r="A83" s="192" t="s">
        <v>1542</v>
      </c>
      <c r="B83" s="192" t="s">
        <v>1543</v>
      </c>
      <c r="C83" s="193">
        <v>11</v>
      </c>
      <c r="D83" s="192" t="s">
        <v>506</v>
      </c>
      <c r="E83" s="192" t="s">
        <v>147</v>
      </c>
      <c r="F83" s="192" t="s">
        <v>147</v>
      </c>
      <c r="G83" s="192" t="s">
        <v>507</v>
      </c>
      <c r="H83" s="192" t="s">
        <v>478</v>
      </c>
      <c r="I83" s="192" t="s">
        <v>478</v>
      </c>
      <c r="J83" s="192" t="s">
        <v>1978</v>
      </c>
      <c r="K83" s="192" t="s">
        <v>468</v>
      </c>
      <c r="L83" s="192" t="s">
        <v>102</v>
      </c>
      <c r="M83" s="192" t="s">
        <v>2028</v>
      </c>
      <c r="N83" s="192" t="s">
        <v>525</v>
      </c>
      <c r="O83" s="192" t="s">
        <v>525</v>
      </c>
      <c r="P83" s="192" t="s">
        <v>103</v>
      </c>
      <c r="Q83" s="192" t="s">
        <v>120</v>
      </c>
      <c r="R83" s="192" t="s">
        <v>116</v>
      </c>
      <c r="S83" s="192" t="s">
        <v>2205</v>
      </c>
      <c r="T83" s="192" t="s">
        <v>2206</v>
      </c>
      <c r="U83" s="194">
        <v>4611</v>
      </c>
      <c r="V83" s="192" t="s">
        <v>534</v>
      </c>
      <c r="W83" s="192" t="s">
        <v>534</v>
      </c>
      <c r="X83" s="192" t="s">
        <v>534</v>
      </c>
      <c r="Y83" s="195">
        <v>7</v>
      </c>
      <c r="Z83" s="195">
        <v>27</v>
      </c>
      <c r="AA83" s="196" t="s">
        <v>2649</v>
      </c>
      <c r="AB83" s="197">
        <f t="shared" si="101"/>
        <v>285.71428571428572</v>
      </c>
      <c r="AC83" s="195">
        <v>2</v>
      </c>
      <c r="AD83" s="195">
        <v>1</v>
      </c>
      <c r="AE83" s="196" t="s">
        <v>2650</v>
      </c>
      <c r="AF83" s="197">
        <f t="shared" si="102"/>
        <v>-50</v>
      </c>
      <c r="AG83" s="195">
        <v>3</v>
      </c>
      <c r="AH83" s="195">
        <v>2</v>
      </c>
      <c r="AI83" s="196" t="s">
        <v>2886</v>
      </c>
      <c r="AJ83" s="197">
        <f t="shared" si="103"/>
        <v>-33.333333333333336</v>
      </c>
      <c r="AK83" s="195"/>
      <c r="AL83" s="195"/>
      <c r="AM83" s="196"/>
      <c r="AN83" s="197"/>
      <c r="AO83" s="195">
        <v>2</v>
      </c>
      <c r="AP83" s="195">
        <v>1</v>
      </c>
      <c r="AQ83" s="196" t="s">
        <v>2979</v>
      </c>
      <c r="AR83" s="197">
        <f>((AP83/AO83)-1)*100</f>
        <v>-50</v>
      </c>
      <c r="AS83" s="195">
        <v>7</v>
      </c>
      <c r="AT83" s="195">
        <v>29</v>
      </c>
      <c r="AU83" s="196" t="s">
        <v>3161</v>
      </c>
      <c r="AV83" s="197">
        <f t="shared" si="61"/>
        <v>314.28571428571433</v>
      </c>
      <c r="AW83" s="197" t="str">
        <f t="shared" si="68"/>
        <v>Variación &gt; al 100%</v>
      </c>
      <c r="AX83" s="198">
        <v>5</v>
      </c>
      <c r="AY83" s="198">
        <v>180</v>
      </c>
      <c r="AZ83" s="195"/>
      <c r="BA83" s="195"/>
      <c r="BB83" s="196"/>
      <c r="BC83" s="197"/>
      <c r="BD83" s="195"/>
      <c r="BE83" s="195"/>
      <c r="BF83" s="196"/>
      <c r="BG83" s="197"/>
      <c r="BH83" s="195"/>
      <c r="BI83" s="195"/>
      <c r="BJ83" s="196"/>
      <c r="BK83" s="197"/>
      <c r="BL83" s="195">
        <v>10</v>
      </c>
      <c r="BM83" s="195">
        <v>10</v>
      </c>
      <c r="BN83" s="195">
        <v>51</v>
      </c>
      <c r="BO83" s="195">
        <v>76</v>
      </c>
      <c r="BP83" s="195">
        <v>25</v>
      </c>
      <c r="BQ83" s="196" t="s">
        <v>3428</v>
      </c>
      <c r="BR83" s="197">
        <f t="shared" si="69"/>
        <v>409.99999999999994</v>
      </c>
      <c r="BS83" s="197">
        <f t="shared" si="69"/>
        <v>660</v>
      </c>
      <c r="BT83" s="192" t="s">
        <v>3643</v>
      </c>
      <c r="BU83" s="192" t="str">
        <f t="shared" si="70"/>
        <v>Variación &gt; al 100%</v>
      </c>
      <c r="BV83" s="193" t="str">
        <f t="shared" si="71"/>
        <v>Mayor a 3 años</v>
      </c>
      <c r="BW83" s="192" t="s">
        <v>1053</v>
      </c>
      <c r="BX83" s="199">
        <v>476388</v>
      </c>
      <c r="BY83" s="199">
        <v>214</v>
      </c>
      <c r="BZ83" s="199">
        <f t="shared" si="72"/>
        <v>476602</v>
      </c>
      <c r="CA83" s="199">
        <v>436274</v>
      </c>
      <c r="CB83" s="200">
        <f t="shared" si="73"/>
        <v>40328</v>
      </c>
      <c r="CC83" s="192" t="s">
        <v>3965</v>
      </c>
      <c r="CD83" s="192" t="str">
        <f t="shared" si="74"/>
        <v>BIP &gt; SIGFE</v>
      </c>
      <c r="CE83" s="196" t="s">
        <v>678</v>
      </c>
      <c r="CF83" s="195">
        <v>332</v>
      </c>
      <c r="CG83" s="195">
        <v>332</v>
      </c>
      <c r="CH83" s="195">
        <f t="shared" si="75"/>
        <v>100</v>
      </c>
      <c r="CI83" s="196" t="s">
        <v>4266</v>
      </c>
      <c r="CJ83" s="196" t="s">
        <v>4267</v>
      </c>
      <c r="CK83" s="200" t="str">
        <f t="shared" si="93"/>
        <v>Real = Recomendada</v>
      </c>
      <c r="CL83" s="192" t="s">
        <v>4763</v>
      </c>
      <c r="CM83" s="192" t="s">
        <v>1088</v>
      </c>
      <c r="CN83" s="192" t="s">
        <v>4764</v>
      </c>
      <c r="CO83" s="192" t="s">
        <v>3881</v>
      </c>
      <c r="CP83" s="193" t="s">
        <v>207</v>
      </c>
      <c r="CQ83" s="192" t="s">
        <v>4999</v>
      </c>
      <c r="CR83" s="192" t="s">
        <v>426</v>
      </c>
      <c r="CS83" s="192" t="s">
        <v>8</v>
      </c>
      <c r="CT83" s="192" t="str">
        <f t="shared" si="94"/>
        <v>En Operación</v>
      </c>
      <c r="CU83" s="192" t="s">
        <v>5456</v>
      </c>
      <c r="CV83" s="192" t="s">
        <v>5652</v>
      </c>
      <c r="CW83" s="192" t="s">
        <v>5653</v>
      </c>
      <c r="CX83" s="192" t="s">
        <v>534</v>
      </c>
      <c r="CY83" s="192" t="s">
        <v>8</v>
      </c>
      <c r="CZ83" s="192" t="s">
        <v>248</v>
      </c>
      <c r="DA83" s="192" t="s">
        <v>249</v>
      </c>
      <c r="DB83" s="193" t="s">
        <v>5818</v>
      </c>
      <c r="DC83" s="193" t="s">
        <v>5819</v>
      </c>
      <c r="DD83" s="200">
        <v>582</v>
      </c>
      <c r="DE83" s="193" t="s">
        <v>5904</v>
      </c>
      <c r="DF83" s="200">
        <v>14</v>
      </c>
      <c r="DG83" s="193" t="s">
        <v>5938</v>
      </c>
      <c r="DH83" s="200">
        <v>237</v>
      </c>
      <c r="DI83" s="193" t="s">
        <v>5969</v>
      </c>
      <c r="DJ83" s="200">
        <v>790</v>
      </c>
      <c r="DK83" s="193" t="s">
        <v>5969</v>
      </c>
      <c r="DL83" s="200">
        <f>+DK83-DG83</f>
        <v>790</v>
      </c>
      <c r="DM83" s="193" t="s">
        <v>5985</v>
      </c>
      <c r="DN83" s="200">
        <v>8</v>
      </c>
      <c r="DO83" s="193" t="s">
        <v>6000</v>
      </c>
      <c r="DP83" s="200">
        <v>35</v>
      </c>
      <c r="DQ83" s="195">
        <f t="shared" si="62"/>
        <v>1666</v>
      </c>
      <c r="DR83" s="195">
        <f t="shared" si="63"/>
        <v>1084</v>
      </c>
      <c r="DS83" s="198" t="s">
        <v>6092</v>
      </c>
      <c r="DT83" s="196" t="s">
        <v>6243</v>
      </c>
      <c r="DU83" s="198">
        <v>3</v>
      </c>
      <c r="DV83" s="198" t="s">
        <v>8</v>
      </c>
      <c r="DW83" s="198" t="s">
        <v>8</v>
      </c>
      <c r="DX83" s="198" t="s">
        <v>8</v>
      </c>
      <c r="DY83" s="198" t="s">
        <v>8</v>
      </c>
      <c r="DZ83" s="198" t="s">
        <v>208</v>
      </c>
      <c r="EA83" s="198" t="s">
        <v>6273</v>
      </c>
      <c r="EB83" s="198" t="s">
        <v>207</v>
      </c>
      <c r="EC83" s="198" t="s">
        <v>6273</v>
      </c>
      <c r="ED83" s="198" t="s">
        <v>6349</v>
      </c>
      <c r="EE83" s="208">
        <v>8400</v>
      </c>
      <c r="EF83" s="199">
        <v>15839</v>
      </c>
      <c r="EG83" s="199">
        <v>30692</v>
      </c>
      <c r="EH83" s="199">
        <v>0</v>
      </c>
      <c r="EI83" s="199">
        <v>200</v>
      </c>
      <c r="EJ83" s="199">
        <v>334691</v>
      </c>
      <c r="EK83" s="199">
        <v>0</v>
      </c>
      <c r="EL83" s="199">
        <v>0</v>
      </c>
      <c r="EM83" s="199">
        <v>0</v>
      </c>
      <c r="EN83" s="199">
        <v>0</v>
      </c>
      <c r="EO83" s="199">
        <f t="shared" si="76"/>
        <v>389822</v>
      </c>
      <c r="EP83" s="199">
        <v>28665</v>
      </c>
      <c r="EQ83" s="199">
        <v>16962</v>
      </c>
      <c r="ER83" s="199">
        <v>32869</v>
      </c>
      <c r="ES83" s="199">
        <v>0</v>
      </c>
      <c r="ET83" s="199">
        <v>214</v>
      </c>
      <c r="EU83" s="199">
        <v>358430</v>
      </c>
      <c r="EV83" s="199">
        <v>0</v>
      </c>
      <c r="EW83" s="199">
        <v>0</v>
      </c>
      <c r="EX83" s="199">
        <v>0</v>
      </c>
      <c r="EY83" s="199">
        <v>0</v>
      </c>
      <c r="EZ83" s="199">
        <f t="shared" si="77"/>
        <v>437140</v>
      </c>
      <c r="FA83" s="192" t="s">
        <v>6577</v>
      </c>
      <c r="FB83" s="199">
        <v>28862</v>
      </c>
      <c r="FC83" s="199">
        <v>18681</v>
      </c>
      <c r="FD83" s="199">
        <v>40367</v>
      </c>
      <c r="FE83" s="199">
        <v>0</v>
      </c>
      <c r="FF83" s="199">
        <v>214</v>
      </c>
      <c r="FG83" s="199">
        <v>388517</v>
      </c>
      <c r="FH83" s="199">
        <v>0</v>
      </c>
      <c r="FI83" s="199">
        <v>0</v>
      </c>
      <c r="FJ83" s="199">
        <v>0</v>
      </c>
      <c r="FK83" s="199">
        <v>0</v>
      </c>
      <c r="FL83" s="199">
        <f t="shared" si="78"/>
        <v>476641</v>
      </c>
      <c r="FM83" s="192" t="s">
        <v>6751</v>
      </c>
      <c r="FN83" s="199">
        <v>28862</v>
      </c>
      <c r="FO83" s="199">
        <v>18681</v>
      </c>
      <c r="FP83" s="199">
        <v>40367</v>
      </c>
      <c r="FQ83" s="199">
        <v>0</v>
      </c>
      <c r="FR83" s="199">
        <v>214</v>
      </c>
      <c r="FS83" s="199">
        <v>388517</v>
      </c>
      <c r="FT83" s="199">
        <v>0</v>
      </c>
      <c r="FU83" s="199">
        <v>0</v>
      </c>
      <c r="FV83" s="199">
        <v>0</v>
      </c>
      <c r="FW83" s="199">
        <v>0</v>
      </c>
      <c r="FX83" s="199">
        <f t="shared" si="79"/>
        <v>476641</v>
      </c>
      <c r="FY83" s="192" t="s">
        <v>6945</v>
      </c>
      <c r="FZ83" s="200">
        <f t="shared" si="80"/>
        <v>40367</v>
      </c>
      <c r="GA83" s="193" t="str">
        <f t="shared" si="95"/>
        <v>BIP &gt; SIGFE</v>
      </c>
      <c r="GB83" s="199">
        <v>28862</v>
      </c>
      <c r="GC83" s="199">
        <v>18681</v>
      </c>
      <c r="GD83" s="199">
        <v>0</v>
      </c>
      <c r="GE83" s="199">
        <v>0</v>
      </c>
      <c r="GF83" s="199">
        <v>214</v>
      </c>
      <c r="GG83" s="199">
        <v>388517</v>
      </c>
      <c r="GH83" s="199">
        <v>0</v>
      </c>
      <c r="GI83" s="199">
        <v>0</v>
      </c>
      <c r="GJ83" s="199">
        <v>0</v>
      </c>
      <c r="GK83" s="199">
        <v>0</v>
      </c>
      <c r="GL83" s="199">
        <f t="shared" si="81"/>
        <v>436274</v>
      </c>
      <c r="GM83" s="199">
        <v>34011</v>
      </c>
      <c r="GN83" s="199">
        <v>21020</v>
      </c>
      <c r="GO83" s="199">
        <v>0</v>
      </c>
      <c r="GP83" s="199">
        <v>0</v>
      </c>
      <c r="GQ83" s="199">
        <v>263</v>
      </c>
      <c r="GR83" s="199">
        <v>432768</v>
      </c>
      <c r="GS83" s="199">
        <v>0</v>
      </c>
      <c r="GT83" s="199">
        <v>0</v>
      </c>
      <c r="GU83" s="199">
        <v>0</v>
      </c>
      <c r="GV83" s="199">
        <v>0</v>
      </c>
      <c r="GW83" s="199">
        <f t="shared" si="82"/>
        <v>488062</v>
      </c>
      <c r="GX83" s="199" t="s">
        <v>7127</v>
      </c>
      <c r="GY83" s="199">
        <v>37932</v>
      </c>
      <c r="GZ83" s="199">
        <v>22446</v>
      </c>
      <c r="HA83" s="199">
        <v>43495</v>
      </c>
      <c r="HB83" s="199">
        <v>0</v>
      </c>
      <c r="HC83" s="199">
        <v>283</v>
      </c>
      <c r="HD83" s="199">
        <v>474305</v>
      </c>
      <c r="HE83" s="199">
        <v>0</v>
      </c>
      <c r="HF83" s="199">
        <v>0</v>
      </c>
      <c r="HG83" s="199">
        <v>0</v>
      </c>
      <c r="HH83" s="199">
        <v>0</v>
      </c>
      <c r="HI83" s="199">
        <f t="shared" si="83"/>
        <v>578461</v>
      </c>
      <c r="HJ83" s="199">
        <v>577969</v>
      </c>
      <c r="HK83" s="199">
        <v>34544</v>
      </c>
      <c r="HL83" s="199">
        <v>21020</v>
      </c>
      <c r="HM83" s="199">
        <v>40327</v>
      </c>
      <c r="HN83" s="199">
        <v>0</v>
      </c>
      <c r="HO83" s="199">
        <v>263</v>
      </c>
      <c r="HP83" s="199">
        <v>432770</v>
      </c>
      <c r="HQ83" s="199">
        <v>0</v>
      </c>
      <c r="HR83" s="199">
        <v>0</v>
      </c>
      <c r="HS83" s="199">
        <v>0</v>
      </c>
      <c r="HT83" s="199">
        <v>0</v>
      </c>
      <c r="HU83" s="199">
        <f t="shared" si="84"/>
        <v>528924</v>
      </c>
      <c r="HV83" s="199">
        <v>34009</v>
      </c>
      <c r="HW83" s="199">
        <v>21020</v>
      </c>
      <c r="HX83" s="199">
        <v>40327</v>
      </c>
      <c r="HY83" s="199">
        <v>0</v>
      </c>
      <c r="HZ83" s="199">
        <v>263</v>
      </c>
      <c r="IA83" s="199">
        <v>432770</v>
      </c>
      <c r="IB83" s="199">
        <v>0</v>
      </c>
      <c r="IC83" s="199">
        <v>0</v>
      </c>
      <c r="ID83" s="199">
        <v>0</v>
      </c>
      <c r="IE83" s="199">
        <v>0</v>
      </c>
      <c r="IF83" s="199">
        <f t="shared" si="85"/>
        <v>528389</v>
      </c>
      <c r="IG83" s="197">
        <f t="shared" si="86"/>
        <v>-8.5635850990818714</v>
      </c>
      <c r="IH83" s="197">
        <f t="shared" si="87"/>
        <v>-8.6560718873009534</v>
      </c>
      <c r="II83" s="197">
        <f t="shared" si="88"/>
        <v>-8.7570234342880582</v>
      </c>
      <c r="IJ83" s="197">
        <f t="shared" si="64"/>
        <v>-0.10114874726804279</v>
      </c>
      <c r="IK83" s="202">
        <f>((IF83/HJ83)-1)*100</f>
        <v>-8.5783147539054916</v>
      </c>
      <c r="IL83" s="200">
        <f t="shared" si="89"/>
        <v>1591.5331325301204</v>
      </c>
      <c r="IM83" s="200">
        <f t="shared" si="90"/>
        <v>1303.5240963855422</v>
      </c>
      <c r="IN83" s="192" t="s">
        <v>7306</v>
      </c>
      <c r="IO83" s="192" t="str">
        <f t="shared" si="65"/>
        <v>Variación de 0 a +-10%</v>
      </c>
      <c r="IP83" s="192" t="str">
        <f t="shared" si="65"/>
        <v>Variación de 0 a +-10%</v>
      </c>
      <c r="IQ83" s="193" t="str">
        <f t="shared" si="91"/>
        <v>Mediano</v>
      </c>
      <c r="IR83" s="193" t="str">
        <f t="shared" si="92"/>
        <v>Mediano</v>
      </c>
      <c r="IS83" s="192" t="s">
        <v>1275</v>
      </c>
      <c r="IT83" s="192" t="s">
        <v>2028</v>
      </c>
      <c r="IU83" s="192" t="s">
        <v>534</v>
      </c>
      <c r="IV83" s="192" t="s">
        <v>8</v>
      </c>
      <c r="IW83" s="192" t="s">
        <v>248</v>
      </c>
      <c r="IX83" s="192" t="s">
        <v>249</v>
      </c>
      <c r="IY83" s="193" t="s">
        <v>207</v>
      </c>
      <c r="IZ83" s="199">
        <v>549726</v>
      </c>
      <c r="JA83" s="199">
        <v>2000</v>
      </c>
      <c r="JB83" s="203">
        <f t="shared" si="66"/>
        <v>0.36381761095527593</v>
      </c>
      <c r="JC83" s="192" t="s">
        <v>7556</v>
      </c>
      <c r="JD83" s="192" t="str">
        <f t="shared" si="99"/>
        <v>Con Modificaciones &lt; 10%</v>
      </c>
      <c r="JE83" s="193" t="s">
        <v>207</v>
      </c>
      <c r="JF83" s="200">
        <v>2</v>
      </c>
      <c r="JG83" s="200">
        <v>552437</v>
      </c>
      <c r="JH83" s="200">
        <v>577969</v>
      </c>
      <c r="JI83" s="197">
        <f t="shared" ref="JI83:JI87" si="105">((JH83/JG83)-1)*100</f>
        <v>4.6217034702599635</v>
      </c>
      <c r="JJ83" s="192" t="s">
        <v>7727</v>
      </c>
      <c r="JK83" s="192" t="str">
        <f t="shared" si="67"/>
        <v>Con Reevaluación</v>
      </c>
      <c r="JL83" s="196" t="s">
        <v>1286</v>
      </c>
      <c r="JM83" s="204">
        <v>564400</v>
      </c>
      <c r="JN83" s="204">
        <v>520823</v>
      </c>
      <c r="JO83" s="197">
        <f t="shared" si="96"/>
        <v>-7.7209425939050336</v>
      </c>
      <c r="JP83" s="205" t="str">
        <f t="shared" si="97"/>
        <v>Real &lt; Recomendado</v>
      </c>
      <c r="JQ83" s="193" t="s">
        <v>1287</v>
      </c>
      <c r="JR83" s="202">
        <v>35540</v>
      </c>
      <c r="JS83" s="202">
        <v>35509</v>
      </c>
      <c r="JT83" s="202">
        <f t="shared" si="98"/>
        <v>-8.7225661226786322E-2</v>
      </c>
      <c r="JU83" s="192" t="s">
        <v>8035</v>
      </c>
      <c r="JV83" s="192" t="str">
        <f>IF(JT83="","Sin Datos",IF(JT83=0,"Real = Recomendado",IF(JT83&gt;0,"Real &gt; Recomendado",IF(JT83&lt;0,"Real &lt; Recomendado","error"))))</f>
        <v>Real &lt; Recomendado</v>
      </c>
      <c r="JW83" s="192" t="s">
        <v>8036</v>
      </c>
      <c r="JX83" s="192" t="s">
        <v>1324</v>
      </c>
      <c r="JY83" s="192" t="s">
        <v>976</v>
      </c>
      <c r="JZ83" s="192" t="s">
        <v>248</v>
      </c>
      <c r="KA83" s="192" t="s">
        <v>249</v>
      </c>
    </row>
    <row r="84" spans="1:287" ht="15" customHeight="1" x14ac:dyDescent="0.25">
      <c r="A84" s="192" t="s">
        <v>1544</v>
      </c>
      <c r="B84" s="192" t="s">
        <v>1545</v>
      </c>
      <c r="C84" s="193">
        <v>2</v>
      </c>
      <c r="D84" s="192" t="s">
        <v>447</v>
      </c>
      <c r="E84" s="192" t="s">
        <v>106</v>
      </c>
      <c r="F84" s="192" t="s">
        <v>1546</v>
      </c>
      <c r="G84" s="192" t="s">
        <v>469</v>
      </c>
      <c r="H84" s="192" t="s">
        <v>478</v>
      </c>
      <c r="I84" s="192" t="s">
        <v>478</v>
      </c>
      <c r="J84" s="192" t="s">
        <v>1978</v>
      </c>
      <c r="K84" s="192" t="s">
        <v>468</v>
      </c>
      <c r="L84" s="192" t="s">
        <v>102</v>
      </c>
      <c r="M84" s="192" t="s">
        <v>2019</v>
      </c>
      <c r="N84" s="192" t="s">
        <v>525</v>
      </c>
      <c r="O84" s="192" t="s">
        <v>525</v>
      </c>
      <c r="P84" s="192" t="s">
        <v>103</v>
      </c>
      <c r="Q84" s="192" t="s">
        <v>104</v>
      </c>
      <c r="R84" s="192" t="s">
        <v>116</v>
      </c>
      <c r="S84" s="192" t="s">
        <v>2207</v>
      </c>
      <c r="T84" s="192" t="s">
        <v>2208</v>
      </c>
      <c r="U84" s="194">
        <v>55</v>
      </c>
      <c r="V84" s="192" t="s">
        <v>543</v>
      </c>
      <c r="W84" s="192" t="s">
        <v>534</v>
      </c>
      <c r="X84" s="192" t="s">
        <v>534</v>
      </c>
      <c r="Y84" s="195">
        <v>15</v>
      </c>
      <c r="Z84" s="195">
        <v>11</v>
      </c>
      <c r="AA84" s="196" t="s">
        <v>2651</v>
      </c>
      <c r="AB84" s="197">
        <f t="shared" si="101"/>
        <v>-26.666666666666671</v>
      </c>
      <c r="AC84" s="195">
        <v>5</v>
      </c>
      <c r="AD84" s="195">
        <v>0</v>
      </c>
      <c r="AE84" s="196" t="s">
        <v>2652</v>
      </c>
      <c r="AF84" s="197">
        <f t="shared" si="102"/>
        <v>-100</v>
      </c>
      <c r="AG84" s="195">
        <v>5</v>
      </c>
      <c r="AH84" s="195">
        <v>0</v>
      </c>
      <c r="AI84" s="196" t="s">
        <v>2887</v>
      </c>
      <c r="AJ84" s="197">
        <f t="shared" si="103"/>
        <v>-100</v>
      </c>
      <c r="AK84" s="195"/>
      <c r="AL84" s="195"/>
      <c r="AM84" s="196"/>
      <c r="AN84" s="197"/>
      <c r="AO84" s="195"/>
      <c r="AP84" s="195"/>
      <c r="AQ84" s="196"/>
      <c r="AR84" s="197"/>
      <c r="AS84" s="195">
        <v>13</v>
      </c>
      <c r="AT84" s="195">
        <v>10</v>
      </c>
      <c r="AU84" s="196" t="s">
        <v>3162</v>
      </c>
      <c r="AV84" s="197">
        <f t="shared" si="61"/>
        <v>-23.076923076923073</v>
      </c>
      <c r="AW84" s="197" t="str">
        <f t="shared" si="68"/>
        <v>Variación de -30% a -0%</v>
      </c>
      <c r="AX84" s="198">
        <v>1</v>
      </c>
      <c r="AY84" s="198">
        <v>60</v>
      </c>
      <c r="AZ84" s="195"/>
      <c r="BA84" s="195"/>
      <c r="BB84" s="196"/>
      <c r="BC84" s="197"/>
      <c r="BD84" s="195"/>
      <c r="BE84" s="195"/>
      <c r="BF84" s="196"/>
      <c r="BG84" s="197"/>
      <c r="BH84" s="195"/>
      <c r="BI84" s="195"/>
      <c r="BJ84" s="196"/>
      <c r="BK84" s="197"/>
      <c r="BL84" s="195">
        <v>15</v>
      </c>
      <c r="BM84" s="195">
        <v>15</v>
      </c>
      <c r="BN84" s="195">
        <v>11</v>
      </c>
      <c r="BO84" s="195">
        <v>13</v>
      </c>
      <c r="BP84" s="195">
        <v>2</v>
      </c>
      <c r="BQ84" s="196" t="s">
        <v>3162</v>
      </c>
      <c r="BR84" s="197">
        <f t="shared" si="69"/>
        <v>-26.666666666666671</v>
      </c>
      <c r="BS84" s="197">
        <f t="shared" si="69"/>
        <v>-13.33333333333333</v>
      </c>
      <c r="BT84" s="192" t="s">
        <v>3644</v>
      </c>
      <c r="BU84" s="192" t="str">
        <f t="shared" si="70"/>
        <v>Variación de -30% a -0%</v>
      </c>
      <c r="BV84" s="193" t="str">
        <f t="shared" si="71"/>
        <v>Dos Años</v>
      </c>
      <c r="BW84" s="192" t="s">
        <v>920</v>
      </c>
      <c r="BX84" s="199">
        <v>1030785</v>
      </c>
      <c r="BY84" s="199">
        <v>0</v>
      </c>
      <c r="BZ84" s="199">
        <f t="shared" si="72"/>
        <v>1030785</v>
      </c>
      <c r="CA84" s="199">
        <v>1032833</v>
      </c>
      <c r="CB84" s="200">
        <f t="shared" si="73"/>
        <v>-2048</v>
      </c>
      <c r="CC84" s="192" t="s">
        <v>3966</v>
      </c>
      <c r="CD84" s="192" t="str">
        <f t="shared" si="74"/>
        <v>BIP &lt; SIGFE</v>
      </c>
      <c r="CE84" s="196" t="s">
        <v>678</v>
      </c>
      <c r="CF84" s="195">
        <v>913</v>
      </c>
      <c r="CG84" s="195">
        <v>913</v>
      </c>
      <c r="CH84" s="195">
        <f t="shared" si="75"/>
        <v>100</v>
      </c>
      <c r="CI84" s="196" t="s">
        <v>4268</v>
      </c>
      <c r="CJ84" s="196" t="s">
        <v>4269</v>
      </c>
      <c r="CK84" s="200" t="str">
        <f t="shared" si="93"/>
        <v>Real = Recomendada</v>
      </c>
      <c r="CL84" s="192" t="s">
        <v>4765</v>
      </c>
      <c r="CM84" s="192" t="s">
        <v>786</v>
      </c>
      <c r="CN84" s="192" t="s">
        <v>4766</v>
      </c>
      <c r="CO84" s="192" t="s">
        <v>4767</v>
      </c>
      <c r="CP84" s="193" t="s">
        <v>207</v>
      </c>
      <c r="CQ84" s="192" t="s">
        <v>5250</v>
      </c>
      <c r="CR84" s="192" t="s">
        <v>5251</v>
      </c>
      <c r="CS84" s="192" t="s">
        <v>8</v>
      </c>
      <c r="CT84" s="192" t="str">
        <f t="shared" si="94"/>
        <v>En Operación</v>
      </c>
      <c r="CU84" s="192" t="s">
        <v>8</v>
      </c>
      <c r="CV84" s="192" t="s">
        <v>5654</v>
      </c>
      <c r="CW84" s="192" t="s">
        <v>5655</v>
      </c>
      <c r="CX84" s="192" t="s">
        <v>534</v>
      </c>
      <c r="CY84" s="192" t="s">
        <v>8</v>
      </c>
      <c r="CZ84" s="192" t="s">
        <v>248</v>
      </c>
      <c r="DA84" s="192" t="s">
        <v>249</v>
      </c>
      <c r="DB84" s="193" t="s">
        <v>604</v>
      </c>
      <c r="DC84" s="193" t="s">
        <v>604</v>
      </c>
      <c r="DD84" s="200">
        <v>0</v>
      </c>
      <c r="DE84" s="193" t="s">
        <v>1087</v>
      </c>
      <c r="DF84" s="200">
        <v>86</v>
      </c>
      <c r="DG84" s="193" t="s">
        <v>440</v>
      </c>
      <c r="DH84" s="200">
        <v>0</v>
      </c>
      <c r="DI84" s="193" t="s">
        <v>755</v>
      </c>
      <c r="DJ84" s="200">
        <v>0</v>
      </c>
      <c r="DK84" s="193" t="s">
        <v>755</v>
      </c>
      <c r="DL84" s="200">
        <f>+DK84-DE84</f>
        <v>301</v>
      </c>
      <c r="DM84" s="193" t="s">
        <v>920</v>
      </c>
      <c r="DN84" s="200">
        <v>11</v>
      </c>
      <c r="DO84" s="193" t="s">
        <v>6001</v>
      </c>
      <c r="DP84" s="200">
        <v>50</v>
      </c>
      <c r="DQ84" s="200">
        <f t="shared" si="62"/>
        <v>448</v>
      </c>
      <c r="DR84" s="200">
        <f t="shared" si="63"/>
        <v>448</v>
      </c>
      <c r="DS84" s="193" t="s">
        <v>6093</v>
      </c>
      <c r="DT84" s="192" t="s">
        <v>6243</v>
      </c>
      <c r="DU84" s="193">
        <v>1</v>
      </c>
      <c r="DV84" s="193" t="s">
        <v>8</v>
      </c>
      <c r="DW84" s="193" t="s">
        <v>8</v>
      </c>
      <c r="DX84" s="193" t="s">
        <v>8</v>
      </c>
      <c r="DY84" s="193" t="s">
        <v>8</v>
      </c>
      <c r="DZ84" s="193" t="s">
        <v>8</v>
      </c>
      <c r="EA84" s="193" t="s">
        <v>8</v>
      </c>
      <c r="EB84" s="193" t="s">
        <v>207</v>
      </c>
      <c r="EC84" s="193" t="s">
        <v>6273</v>
      </c>
      <c r="ED84" s="193" t="s">
        <v>6350</v>
      </c>
      <c r="EE84" s="199">
        <v>21574</v>
      </c>
      <c r="EF84" s="199">
        <v>18958</v>
      </c>
      <c r="EG84" s="199">
        <v>9283</v>
      </c>
      <c r="EH84" s="199">
        <v>0</v>
      </c>
      <c r="EI84" s="199">
        <v>0</v>
      </c>
      <c r="EJ84" s="199">
        <v>922138</v>
      </c>
      <c r="EK84" s="199">
        <v>0</v>
      </c>
      <c r="EL84" s="199">
        <v>0</v>
      </c>
      <c r="EM84" s="199">
        <v>0</v>
      </c>
      <c r="EN84" s="199">
        <v>0</v>
      </c>
      <c r="EO84" s="199">
        <f t="shared" si="76"/>
        <v>971953</v>
      </c>
      <c r="EP84" s="199">
        <v>21574</v>
      </c>
      <c r="EQ84" s="199">
        <v>18958</v>
      </c>
      <c r="ER84" s="199">
        <v>9283</v>
      </c>
      <c r="ES84" s="199">
        <v>0</v>
      </c>
      <c r="ET84" s="199">
        <v>0</v>
      </c>
      <c r="EU84" s="199">
        <v>922138</v>
      </c>
      <c r="EV84" s="199">
        <v>0</v>
      </c>
      <c r="EW84" s="199">
        <v>0</v>
      </c>
      <c r="EX84" s="199">
        <v>0</v>
      </c>
      <c r="EY84" s="199">
        <v>0</v>
      </c>
      <c r="EZ84" s="199">
        <f t="shared" si="77"/>
        <v>971953</v>
      </c>
      <c r="FA84" s="192" t="s">
        <v>196</v>
      </c>
      <c r="FB84" s="199">
        <v>22523</v>
      </c>
      <c r="FC84" s="199">
        <v>18052</v>
      </c>
      <c r="FD84" s="199">
        <v>7704</v>
      </c>
      <c r="FE84" s="199">
        <v>0</v>
      </c>
      <c r="FF84" s="199">
        <v>0</v>
      </c>
      <c r="FG84" s="199">
        <v>994528</v>
      </c>
      <c r="FH84" s="199">
        <v>0</v>
      </c>
      <c r="FI84" s="199">
        <v>0</v>
      </c>
      <c r="FJ84" s="199">
        <v>0</v>
      </c>
      <c r="FK84" s="199">
        <v>0</v>
      </c>
      <c r="FL84" s="199">
        <f t="shared" si="78"/>
        <v>1042807</v>
      </c>
      <c r="FM84" s="192" t="s">
        <v>6752</v>
      </c>
      <c r="FN84" s="199">
        <v>22523</v>
      </c>
      <c r="FO84" s="199">
        <v>18052</v>
      </c>
      <c r="FP84" s="199">
        <v>7704</v>
      </c>
      <c r="FQ84" s="199">
        <v>0</v>
      </c>
      <c r="FR84" s="199">
        <v>0</v>
      </c>
      <c r="FS84" s="199">
        <v>994529</v>
      </c>
      <c r="FT84" s="199">
        <v>0</v>
      </c>
      <c r="FU84" s="199">
        <v>0</v>
      </c>
      <c r="FV84" s="199">
        <v>0</v>
      </c>
      <c r="FW84" s="199">
        <v>0</v>
      </c>
      <c r="FX84" s="199">
        <f t="shared" si="79"/>
        <v>1042808</v>
      </c>
      <c r="FY84" s="192" t="s">
        <v>5402</v>
      </c>
      <c r="FZ84" s="200">
        <f t="shared" si="80"/>
        <v>9975</v>
      </c>
      <c r="GA84" s="193" t="str">
        <f t="shared" si="95"/>
        <v>BIP &gt; SIGFE</v>
      </c>
      <c r="GB84" s="199">
        <v>12548</v>
      </c>
      <c r="GC84" s="199">
        <v>18052</v>
      </c>
      <c r="GD84" s="199">
        <v>7704</v>
      </c>
      <c r="GE84" s="199">
        <v>0</v>
      </c>
      <c r="GF84" s="199">
        <v>0</v>
      </c>
      <c r="GG84" s="199">
        <v>994529</v>
      </c>
      <c r="GH84" s="199">
        <v>0</v>
      </c>
      <c r="GI84" s="199">
        <v>0</v>
      </c>
      <c r="GJ84" s="199">
        <v>0</v>
      </c>
      <c r="GK84" s="199">
        <v>0</v>
      </c>
      <c r="GL84" s="199">
        <f t="shared" si="81"/>
        <v>1032833</v>
      </c>
      <c r="GM84" s="199">
        <v>12835</v>
      </c>
      <c r="GN84" s="199">
        <v>18052</v>
      </c>
      <c r="GO84" s="199">
        <v>7704</v>
      </c>
      <c r="GP84" s="199">
        <v>0</v>
      </c>
      <c r="GQ84" s="199">
        <v>0</v>
      </c>
      <c r="GR84" s="199">
        <v>1014438</v>
      </c>
      <c r="GS84" s="199">
        <v>0</v>
      </c>
      <c r="GT84" s="199">
        <v>0</v>
      </c>
      <c r="GU84" s="199">
        <v>0</v>
      </c>
      <c r="GV84" s="199">
        <v>0</v>
      </c>
      <c r="GW84" s="199">
        <f t="shared" si="82"/>
        <v>1053029</v>
      </c>
      <c r="GX84" s="199" t="s">
        <v>7128</v>
      </c>
      <c r="GY84" s="199">
        <v>24275</v>
      </c>
      <c r="GZ84" s="199">
        <v>21332</v>
      </c>
      <c r="HA84" s="199">
        <v>10445</v>
      </c>
      <c r="HB84" s="199">
        <v>0</v>
      </c>
      <c r="HC84" s="199">
        <v>0</v>
      </c>
      <c r="HD84" s="199">
        <v>1037599</v>
      </c>
      <c r="HE84" s="199">
        <v>0</v>
      </c>
      <c r="HF84" s="199">
        <v>0</v>
      </c>
      <c r="HG84" s="199">
        <v>0</v>
      </c>
      <c r="HH84" s="199">
        <v>0</v>
      </c>
      <c r="HI84" s="199">
        <f t="shared" si="83"/>
        <v>1093651</v>
      </c>
      <c r="HJ84" s="199">
        <v>991880</v>
      </c>
      <c r="HK84" s="199">
        <v>23109</v>
      </c>
      <c r="HL84" s="199">
        <v>18222</v>
      </c>
      <c r="HM84" s="199">
        <v>7704</v>
      </c>
      <c r="HN84" s="199">
        <v>0</v>
      </c>
      <c r="HO84" s="199">
        <v>0</v>
      </c>
      <c r="HP84" s="199">
        <v>1020387</v>
      </c>
      <c r="HQ84" s="199">
        <v>0</v>
      </c>
      <c r="HR84" s="199">
        <v>0</v>
      </c>
      <c r="HS84" s="199">
        <v>0</v>
      </c>
      <c r="HT84" s="199">
        <v>0</v>
      </c>
      <c r="HU84" s="199">
        <f t="shared" si="84"/>
        <v>1069422</v>
      </c>
      <c r="HV84" s="199">
        <v>23070</v>
      </c>
      <c r="HW84" s="199">
        <v>18052</v>
      </c>
      <c r="HX84" s="199">
        <v>7704</v>
      </c>
      <c r="HY84" s="199">
        <v>0</v>
      </c>
      <c r="HZ84" s="199">
        <v>0</v>
      </c>
      <c r="IA84" s="199">
        <v>1014438</v>
      </c>
      <c r="IB84" s="199">
        <v>0</v>
      </c>
      <c r="IC84" s="199">
        <v>0</v>
      </c>
      <c r="ID84" s="199">
        <v>0</v>
      </c>
      <c r="IE84" s="199">
        <v>0</v>
      </c>
      <c r="IF84" s="199">
        <f t="shared" si="85"/>
        <v>1063264</v>
      </c>
      <c r="IG84" s="197">
        <f t="shared" si="86"/>
        <v>-2.2154233846080729</v>
      </c>
      <c r="IH84" s="197">
        <f t="shared" si="87"/>
        <v>-2.7784914931728633</v>
      </c>
      <c r="II84" s="197">
        <f t="shared" si="88"/>
        <v>-2.2321725444993668</v>
      </c>
      <c r="IJ84" s="197">
        <f t="shared" si="64"/>
        <v>-0.57582507186124676</v>
      </c>
      <c r="IK84" s="202">
        <f>((IF84/HJ84)-1)*100</f>
        <v>7.1968383272170033</v>
      </c>
      <c r="IL84" s="200">
        <f t="shared" si="89"/>
        <v>1164.5826944140197</v>
      </c>
      <c r="IM84" s="200">
        <f t="shared" si="90"/>
        <v>1111.104052573932</v>
      </c>
      <c r="IN84" s="192" t="s">
        <v>7307</v>
      </c>
      <c r="IO84" s="192" t="str">
        <f t="shared" si="65"/>
        <v>Variación de 0 a +-10%</v>
      </c>
      <c r="IP84" s="192" t="str">
        <f t="shared" si="65"/>
        <v>Variación de 0 a +-10%</v>
      </c>
      <c r="IQ84" s="193" t="str">
        <f t="shared" si="91"/>
        <v>Mediano</v>
      </c>
      <c r="IR84" s="193" t="str">
        <f t="shared" si="92"/>
        <v>Grande</v>
      </c>
      <c r="IS84" s="192" t="s">
        <v>7497</v>
      </c>
      <c r="IT84" s="192" t="s">
        <v>2019</v>
      </c>
      <c r="IU84" s="192" t="s">
        <v>534</v>
      </c>
      <c r="IV84" s="192" t="s">
        <v>8</v>
      </c>
      <c r="IW84" s="192" t="s">
        <v>248</v>
      </c>
      <c r="IX84" s="192" t="s">
        <v>249</v>
      </c>
      <c r="IY84" s="193" t="s">
        <v>207</v>
      </c>
      <c r="IZ84" s="199">
        <v>1093651</v>
      </c>
      <c r="JA84" s="199">
        <v>-47116</v>
      </c>
      <c r="JB84" s="203">
        <f t="shared" si="66"/>
        <v>-4.3081385195094235</v>
      </c>
      <c r="JC84" s="192" t="s">
        <v>7557</v>
      </c>
      <c r="JD84" s="192" t="str">
        <f t="shared" si="99"/>
        <v>Con Modificaciones &lt; 10%</v>
      </c>
      <c r="JE84" s="193" t="s">
        <v>207</v>
      </c>
      <c r="JF84" s="200">
        <v>3</v>
      </c>
      <c r="JG84" s="200">
        <v>1014718</v>
      </c>
      <c r="JH84" s="200">
        <v>991880</v>
      </c>
      <c r="JI84" s="197">
        <f t="shared" si="105"/>
        <v>-2.2506745716543874</v>
      </c>
      <c r="JJ84" s="192" t="s">
        <v>7728</v>
      </c>
      <c r="JK84" s="192" t="str">
        <f t="shared" si="67"/>
        <v>Con Reevaluación</v>
      </c>
      <c r="JL84" s="196" t="s">
        <v>1287</v>
      </c>
      <c r="JM84" s="204">
        <v>61.14</v>
      </c>
      <c r="JN84" s="204">
        <v>61.14</v>
      </c>
      <c r="JO84" s="197">
        <f t="shared" si="96"/>
        <v>0</v>
      </c>
      <c r="JP84" s="205" t="str">
        <f t="shared" si="97"/>
        <v>Real = Recomendado</v>
      </c>
      <c r="JQ84" s="193" t="s">
        <v>8</v>
      </c>
      <c r="JR84" s="202"/>
      <c r="JS84" s="202"/>
      <c r="JT84" s="202"/>
      <c r="JU84" s="192" t="s">
        <v>8037</v>
      </c>
      <c r="JV84" s="206"/>
      <c r="JW84" s="192" t="s">
        <v>8038</v>
      </c>
      <c r="JX84" s="192" t="s">
        <v>1300</v>
      </c>
      <c r="JY84" s="192" t="s">
        <v>921</v>
      </c>
      <c r="JZ84" s="192" t="s">
        <v>248</v>
      </c>
      <c r="KA84" s="192" t="s">
        <v>249</v>
      </c>
    </row>
    <row r="85" spans="1:287" ht="15" customHeight="1" x14ac:dyDescent="0.25">
      <c r="A85" s="192" t="s">
        <v>1547</v>
      </c>
      <c r="B85" s="192" t="s">
        <v>1548</v>
      </c>
      <c r="C85" s="193">
        <v>3</v>
      </c>
      <c r="D85" s="192" t="s">
        <v>448</v>
      </c>
      <c r="E85" s="192" t="s">
        <v>404</v>
      </c>
      <c r="F85" s="192" t="s">
        <v>1549</v>
      </c>
      <c r="G85" s="192" t="s">
        <v>473</v>
      </c>
      <c r="H85" s="192" t="s">
        <v>478</v>
      </c>
      <c r="I85" s="192" t="s">
        <v>478</v>
      </c>
      <c r="J85" s="192" t="s">
        <v>1977</v>
      </c>
      <c r="K85" s="192" t="s">
        <v>468</v>
      </c>
      <c r="L85" s="192" t="s">
        <v>102</v>
      </c>
      <c r="M85" s="192" t="s">
        <v>2014</v>
      </c>
      <c r="N85" s="192" t="s">
        <v>525</v>
      </c>
      <c r="O85" s="192" t="s">
        <v>525</v>
      </c>
      <c r="P85" s="192" t="s">
        <v>103</v>
      </c>
      <c r="Q85" s="192" t="s">
        <v>104</v>
      </c>
      <c r="R85" s="192" t="s">
        <v>105</v>
      </c>
      <c r="S85" s="192" t="s">
        <v>2209</v>
      </c>
      <c r="T85" s="192" t="s">
        <v>2210</v>
      </c>
      <c r="U85" s="194">
        <v>7286</v>
      </c>
      <c r="V85" s="192" t="s">
        <v>534</v>
      </c>
      <c r="W85" s="192" t="s">
        <v>534</v>
      </c>
      <c r="X85" s="192" t="s">
        <v>534</v>
      </c>
      <c r="Y85" s="195"/>
      <c r="Z85" s="195"/>
      <c r="AA85" s="196"/>
      <c r="AB85" s="197"/>
      <c r="AC85" s="195">
        <v>3</v>
      </c>
      <c r="AD85" s="195">
        <v>4</v>
      </c>
      <c r="AE85" s="196" t="s">
        <v>199</v>
      </c>
      <c r="AF85" s="197">
        <f t="shared" si="102"/>
        <v>33.333333333333329</v>
      </c>
      <c r="AG85" s="195">
        <v>3</v>
      </c>
      <c r="AH85" s="195">
        <v>6</v>
      </c>
      <c r="AI85" s="196" t="s">
        <v>2888</v>
      </c>
      <c r="AJ85" s="197">
        <f t="shared" si="103"/>
        <v>100</v>
      </c>
      <c r="AK85" s="195"/>
      <c r="AL85" s="195"/>
      <c r="AM85" s="196"/>
      <c r="AN85" s="197"/>
      <c r="AO85" s="195">
        <v>4</v>
      </c>
      <c r="AP85" s="195">
        <v>42</v>
      </c>
      <c r="AQ85" s="196" t="s">
        <v>2980</v>
      </c>
      <c r="AR85" s="197">
        <f>((AP85/AO85)-1)*100</f>
        <v>950</v>
      </c>
      <c r="AS85" s="195">
        <v>12</v>
      </c>
      <c r="AT85" s="195">
        <v>17</v>
      </c>
      <c r="AU85" s="196" t="s">
        <v>3163</v>
      </c>
      <c r="AV85" s="197">
        <f t="shared" si="61"/>
        <v>41.666666666666671</v>
      </c>
      <c r="AW85" s="197" t="str">
        <f t="shared" si="68"/>
        <v>Variación de 30% al 50%</v>
      </c>
      <c r="AX85" s="198">
        <v>3</v>
      </c>
      <c r="AY85" s="198">
        <v>115</v>
      </c>
      <c r="AZ85" s="195"/>
      <c r="BA85" s="195"/>
      <c r="BB85" s="196"/>
      <c r="BC85" s="197"/>
      <c r="BD85" s="195"/>
      <c r="BE85" s="195"/>
      <c r="BF85" s="196"/>
      <c r="BG85" s="197"/>
      <c r="BH85" s="195">
        <v>4</v>
      </c>
      <c r="BI85" s="195">
        <v>0</v>
      </c>
      <c r="BJ85" s="196" t="s">
        <v>3331</v>
      </c>
      <c r="BK85" s="197">
        <f>((BI85/BH85)-1)*100</f>
        <v>-100</v>
      </c>
      <c r="BL85" s="195">
        <v>19</v>
      </c>
      <c r="BM85" s="195">
        <v>19</v>
      </c>
      <c r="BN85" s="195">
        <v>42</v>
      </c>
      <c r="BO85" s="195">
        <v>42</v>
      </c>
      <c r="BP85" s="195">
        <v>0</v>
      </c>
      <c r="BQ85" s="196" t="s">
        <v>3429</v>
      </c>
      <c r="BR85" s="197">
        <f t="shared" si="69"/>
        <v>121.05263157894738</v>
      </c>
      <c r="BS85" s="197">
        <f t="shared" si="69"/>
        <v>121.05263157894738</v>
      </c>
      <c r="BT85" s="192" t="s">
        <v>3645</v>
      </c>
      <c r="BU85" s="192" t="str">
        <f t="shared" si="70"/>
        <v>Variación &gt; al 100%</v>
      </c>
      <c r="BV85" s="193" t="str">
        <f t="shared" si="71"/>
        <v>Mayor a 3 años</v>
      </c>
      <c r="BW85" s="192" t="s">
        <v>1024</v>
      </c>
      <c r="BX85" s="199">
        <v>1201931</v>
      </c>
      <c r="BY85" s="199">
        <v>6978</v>
      </c>
      <c r="BZ85" s="199">
        <f t="shared" si="72"/>
        <v>1208909</v>
      </c>
      <c r="CA85" s="199">
        <v>1179044</v>
      </c>
      <c r="CB85" s="200">
        <f t="shared" si="73"/>
        <v>29865</v>
      </c>
      <c r="CC85" s="192" t="s">
        <v>3967</v>
      </c>
      <c r="CD85" s="192" t="str">
        <f t="shared" si="74"/>
        <v>BIP &gt; SIGFE</v>
      </c>
      <c r="CE85" s="196" t="s">
        <v>678</v>
      </c>
      <c r="CF85" s="195">
        <v>667</v>
      </c>
      <c r="CG85" s="195">
        <v>667</v>
      </c>
      <c r="CH85" s="195">
        <f t="shared" si="75"/>
        <v>100</v>
      </c>
      <c r="CI85" s="196" t="s">
        <v>4270</v>
      </c>
      <c r="CJ85" s="196" t="s">
        <v>681</v>
      </c>
      <c r="CK85" s="200" t="str">
        <f t="shared" si="93"/>
        <v>Real = Recomendada</v>
      </c>
      <c r="CL85" s="192" t="s">
        <v>4768</v>
      </c>
      <c r="CM85" s="192" t="s">
        <v>763</v>
      </c>
      <c r="CN85" s="192" t="s">
        <v>4769</v>
      </c>
      <c r="CO85" s="192" t="s">
        <v>4770</v>
      </c>
      <c r="CP85" s="193" t="s">
        <v>207</v>
      </c>
      <c r="CQ85" s="192" t="s">
        <v>763</v>
      </c>
      <c r="CR85" s="192" t="s">
        <v>8</v>
      </c>
      <c r="CS85" s="192" t="s">
        <v>8</v>
      </c>
      <c r="CT85" s="192" t="str">
        <f t="shared" si="94"/>
        <v>En Operación</v>
      </c>
      <c r="CU85" s="192" t="s">
        <v>8</v>
      </c>
      <c r="CV85" s="192" t="s">
        <v>5656</v>
      </c>
      <c r="CW85" s="192" t="s">
        <v>5657</v>
      </c>
      <c r="CX85" s="192" t="s">
        <v>221</v>
      </c>
      <c r="CY85" s="192" t="s">
        <v>925</v>
      </c>
      <c r="CZ85" s="192" t="s">
        <v>248</v>
      </c>
      <c r="DA85" s="192" t="s">
        <v>249</v>
      </c>
      <c r="DB85" s="193" t="s">
        <v>1050</v>
      </c>
      <c r="DC85" s="193" t="s">
        <v>1045</v>
      </c>
      <c r="DD85" s="200">
        <v>35</v>
      </c>
      <c r="DE85" s="193" t="s">
        <v>578</v>
      </c>
      <c r="DF85" s="200">
        <v>146</v>
      </c>
      <c r="DG85" s="193" t="s">
        <v>1156</v>
      </c>
      <c r="DH85" s="200">
        <v>144</v>
      </c>
      <c r="DI85" s="193" t="s">
        <v>735</v>
      </c>
      <c r="DJ85" s="200">
        <v>257</v>
      </c>
      <c r="DK85" s="193" t="s">
        <v>735</v>
      </c>
      <c r="DL85" s="200">
        <f>+DK85-DG85</f>
        <v>257</v>
      </c>
      <c r="DM85" s="193" t="s">
        <v>1024</v>
      </c>
      <c r="DN85" s="200">
        <v>28</v>
      </c>
      <c r="DO85" s="193" t="s">
        <v>6002</v>
      </c>
      <c r="DP85" s="200">
        <v>80</v>
      </c>
      <c r="DQ85" s="200">
        <f t="shared" si="62"/>
        <v>690</v>
      </c>
      <c r="DR85" s="200">
        <f t="shared" si="63"/>
        <v>655</v>
      </c>
      <c r="DS85" s="193" t="s">
        <v>6094</v>
      </c>
      <c r="DT85" s="192" t="s">
        <v>6243</v>
      </c>
      <c r="DU85" s="193">
        <v>1</v>
      </c>
      <c r="DV85" s="193" t="s">
        <v>8</v>
      </c>
      <c r="DW85" s="193" t="s">
        <v>8</v>
      </c>
      <c r="DX85" s="193" t="s">
        <v>8</v>
      </c>
      <c r="DY85" s="193" t="s">
        <v>8</v>
      </c>
      <c r="DZ85" s="193" t="s">
        <v>207</v>
      </c>
      <c r="EA85" s="193" t="s">
        <v>6351</v>
      </c>
      <c r="EB85" s="193" t="s">
        <v>207</v>
      </c>
      <c r="EC85" s="193" t="s">
        <v>6352</v>
      </c>
      <c r="ED85" s="193" t="s">
        <v>6353</v>
      </c>
      <c r="EE85" s="199">
        <v>0</v>
      </c>
      <c r="EF85" s="199">
        <v>10283</v>
      </c>
      <c r="EG85" s="199">
        <v>30153</v>
      </c>
      <c r="EH85" s="199">
        <v>0</v>
      </c>
      <c r="EI85" s="199">
        <v>6476</v>
      </c>
      <c r="EJ85" s="199">
        <v>843441</v>
      </c>
      <c r="EK85" s="199">
        <v>0</v>
      </c>
      <c r="EL85" s="199">
        <v>0</v>
      </c>
      <c r="EM85" s="199">
        <v>16998</v>
      </c>
      <c r="EN85" s="199">
        <v>0</v>
      </c>
      <c r="EO85" s="199">
        <f t="shared" si="76"/>
        <v>907351</v>
      </c>
      <c r="EP85" s="199">
        <v>0</v>
      </c>
      <c r="EQ85" s="199">
        <v>10593</v>
      </c>
      <c r="ER85" s="199">
        <v>31061</v>
      </c>
      <c r="ES85" s="199">
        <v>0</v>
      </c>
      <c r="ET85" s="199">
        <v>6671</v>
      </c>
      <c r="EU85" s="199">
        <v>868835</v>
      </c>
      <c r="EV85" s="199">
        <v>0</v>
      </c>
      <c r="EW85" s="199">
        <v>0</v>
      </c>
      <c r="EX85" s="199">
        <v>17510</v>
      </c>
      <c r="EY85" s="199">
        <v>0</v>
      </c>
      <c r="EZ85" s="199">
        <f t="shared" si="77"/>
        <v>934670</v>
      </c>
      <c r="FA85" s="192" t="s">
        <v>6578</v>
      </c>
      <c r="FB85" s="199">
        <v>0</v>
      </c>
      <c r="FC85" s="199">
        <v>12863</v>
      </c>
      <c r="FD85" s="199">
        <v>41109</v>
      </c>
      <c r="FE85" s="199">
        <v>0</v>
      </c>
      <c r="FF85" s="199">
        <v>6978</v>
      </c>
      <c r="FG85" s="199">
        <v>1147958</v>
      </c>
      <c r="FH85" s="199">
        <v>0</v>
      </c>
      <c r="FI85" s="199">
        <v>0</v>
      </c>
      <c r="FJ85" s="199">
        <v>0</v>
      </c>
      <c r="FK85" s="199">
        <v>0</v>
      </c>
      <c r="FL85" s="199">
        <f t="shared" si="78"/>
        <v>1208908</v>
      </c>
      <c r="FM85" s="192" t="s">
        <v>6753</v>
      </c>
      <c r="FN85" s="199">
        <v>0</v>
      </c>
      <c r="FO85" s="199">
        <v>12863</v>
      </c>
      <c r="FP85" s="199">
        <v>41109</v>
      </c>
      <c r="FQ85" s="199">
        <v>0</v>
      </c>
      <c r="FR85" s="199">
        <v>6978</v>
      </c>
      <c r="FS85" s="199">
        <v>1147958</v>
      </c>
      <c r="FT85" s="199">
        <v>0</v>
      </c>
      <c r="FU85" s="199">
        <v>0</v>
      </c>
      <c r="FV85" s="199">
        <v>0</v>
      </c>
      <c r="FW85" s="199">
        <v>0</v>
      </c>
      <c r="FX85" s="199">
        <f t="shared" si="79"/>
        <v>1208908</v>
      </c>
      <c r="FY85" s="192" t="s">
        <v>6946</v>
      </c>
      <c r="FZ85" s="200">
        <f t="shared" si="80"/>
        <v>29864</v>
      </c>
      <c r="GA85" s="193" t="str">
        <f t="shared" si="95"/>
        <v>BIP &gt; SIGFE</v>
      </c>
      <c r="GB85" s="199">
        <v>0</v>
      </c>
      <c r="GC85" s="199">
        <v>12863</v>
      </c>
      <c r="GD85" s="199">
        <v>11245</v>
      </c>
      <c r="GE85" s="199">
        <v>0</v>
      </c>
      <c r="GF85" s="199">
        <v>6978</v>
      </c>
      <c r="GG85" s="199">
        <v>1147958</v>
      </c>
      <c r="GH85" s="199">
        <v>0</v>
      </c>
      <c r="GI85" s="199">
        <v>0</v>
      </c>
      <c r="GJ85" s="199">
        <v>0</v>
      </c>
      <c r="GK85" s="199">
        <v>0</v>
      </c>
      <c r="GL85" s="199">
        <f t="shared" si="81"/>
        <v>1179044</v>
      </c>
      <c r="GM85" s="199">
        <v>0</v>
      </c>
      <c r="GN85" s="199">
        <v>12863</v>
      </c>
      <c r="GO85" s="199">
        <v>11245</v>
      </c>
      <c r="GP85" s="199">
        <v>0</v>
      </c>
      <c r="GQ85" s="199">
        <v>7397</v>
      </c>
      <c r="GR85" s="199">
        <v>1179144</v>
      </c>
      <c r="GS85" s="199">
        <v>0</v>
      </c>
      <c r="GT85" s="199">
        <v>0</v>
      </c>
      <c r="GU85" s="199">
        <v>0</v>
      </c>
      <c r="GV85" s="199">
        <v>0</v>
      </c>
      <c r="GW85" s="199">
        <f t="shared" si="82"/>
        <v>1210649</v>
      </c>
      <c r="GX85" s="199" t="s">
        <v>7129</v>
      </c>
      <c r="GY85" s="199">
        <v>0</v>
      </c>
      <c r="GZ85" s="199">
        <v>12468</v>
      </c>
      <c r="HA85" s="199">
        <v>36558</v>
      </c>
      <c r="HB85" s="199">
        <v>0</v>
      </c>
      <c r="HC85" s="199">
        <v>7852</v>
      </c>
      <c r="HD85" s="199">
        <v>1022597</v>
      </c>
      <c r="HE85" s="199">
        <v>0</v>
      </c>
      <c r="HF85" s="199">
        <v>0</v>
      </c>
      <c r="HG85" s="199">
        <v>20609</v>
      </c>
      <c r="HH85" s="199">
        <v>0</v>
      </c>
      <c r="HI85" s="199">
        <f t="shared" si="83"/>
        <v>1100084</v>
      </c>
      <c r="HJ85" s="199">
        <v>1250264</v>
      </c>
      <c r="HK85" s="199">
        <v>0</v>
      </c>
      <c r="HL85" s="199">
        <v>12890</v>
      </c>
      <c r="HM85" s="199">
        <v>41109</v>
      </c>
      <c r="HN85" s="199">
        <v>0</v>
      </c>
      <c r="HO85" s="199">
        <v>7397</v>
      </c>
      <c r="HP85" s="199">
        <v>1213139</v>
      </c>
      <c r="HQ85" s="199">
        <v>0</v>
      </c>
      <c r="HR85" s="199">
        <v>0</v>
      </c>
      <c r="HS85" s="199">
        <v>0</v>
      </c>
      <c r="HT85" s="199">
        <v>0</v>
      </c>
      <c r="HU85" s="199">
        <f t="shared" si="84"/>
        <v>1274535</v>
      </c>
      <c r="HV85" s="199">
        <v>0</v>
      </c>
      <c r="HW85" s="199">
        <v>12863</v>
      </c>
      <c r="HX85" s="199">
        <v>41109</v>
      </c>
      <c r="HY85" s="199">
        <v>0</v>
      </c>
      <c r="HZ85" s="199">
        <v>7397</v>
      </c>
      <c r="IA85" s="199">
        <v>1179145</v>
      </c>
      <c r="IB85" s="199">
        <v>0</v>
      </c>
      <c r="IC85" s="199">
        <v>0</v>
      </c>
      <c r="ID85" s="199">
        <v>0</v>
      </c>
      <c r="IE85" s="199">
        <v>0</v>
      </c>
      <c r="IF85" s="199">
        <f t="shared" si="85"/>
        <v>1240514</v>
      </c>
      <c r="IG85" s="197">
        <f t="shared" si="86"/>
        <v>15.85797084586269</v>
      </c>
      <c r="IH85" s="197">
        <f t="shared" si="87"/>
        <v>12.765388824853385</v>
      </c>
      <c r="II85" s="197">
        <f t="shared" si="88"/>
        <v>15.308865564831509</v>
      </c>
      <c r="IJ85" s="197">
        <f t="shared" si="64"/>
        <v>-2.6692872302447546</v>
      </c>
      <c r="IK85" s="202">
        <f>((IF85/HJ85)-1)*100</f>
        <v>-0.77983529878489222</v>
      </c>
      <c r="IL85" s="200">
        <f t="shared" si="89"/>
        <v>1859.8410794602698</v>
      </c>
      <c r="IM85" s="200">
        <f t="shared" si="90"/>
        <v>1767.8335832083958</v>
      </c>
      <c r="IN85" s="192" t="s">
        <v>7308</v>
      </c>
      <c r="IO85" s="192" t="str">
        <f t="shared" si="65"/>
        <v>Variación del 10% al 20%</v>
      </c>
      <c r="IP85" s="192" t="str">
        <f t="shared" si="65"/>
        <v>Variación del 10% al 20%</v>
      </c>
      <c r="IQ85" s="193" t="str">
        <f t="shared" si="91"/>
        <v>Grande</v>
      </c>
      <c r="IR85" s="193" t="str">
        <f t="shared" si="92"/>
        <v>Grande</v>
      </c>
      <c r="IS85" s="192" t="s">
        <v>7487</v>
      </c>
      <c r="IT85" s="192" t="s">
        <v>2014</v>
      </c>
      <c r="IU85" s="192" t="s">
        <v>221</v>
      </c>
      <c r="IV85" s="192" t="s">
        <v>925</v>
      </c>
      <c r="IW85" s="192" t="s">
        <v>248</v>
      </c>
      <c r="IX85" s="192" t="s">
        <v>249</v>
      </c>
      <c r="IY85" s="193" t="s">
        <v>207</v>
      </c>
      <c r="IZ85" s="199">
        <v>1100083</v>
      </c>
      <c r="JA85" s="199">
        <v>600</v>
      </c>
      <c r="JB85" s="203">
        <f t="shared" si="66"/>
        <v>5.4541339153500235E-2</v>
      </c>
      <c r="JC85" s="192" t="s">
        <v>7558</v>
      </c>
      <c r="JD85" s="192" t="str">
        <f t="shared" si="99"/>
        <v>Con Modificaciones &lt; 10%</v>
      </c>
      <c r="JE85" s="193" t="s">
        <v>207</v>
      </c>
      <c r="JF85" s="200">
        <v>1</v>
      </c>
      <c r="JG85" s="200">
        <v>1100083</v>
      </c>
      <c r="JH85" s="200">
        <v>1250264</v>
      </c>
      <c r="JI85" s="197">
        <f t="shared" si="105"/>
        <v>13.651788092353033</v>
      </c>
      <c r="JJ85" s="192" t="s">
        <v>7729</v>
      </c>
      <c r="JK85" s="192" t="str">
        <f t="shared" si="67"/>
        <v>Con Reevaluación</v>
      </c>
      <c r="JL85" s="196" t="s">
        <v>1292</v>
      </c>
      <c r="JM85" s="204">
        <v>12</v>
      </c>
      <c r="JN85" s="204">
        <v>12</v>
      </c>
      <c r="JO85" s="197">
        <f t="shared" si="96"/>
        <v>0</v>
      </c>
      <c r="JP85" s="205" t="str">
        <f t="shared" si="97"/>
        <v>Real = Recomendado</v>
      </c>
      <c r="JQ85" s="193" t="s">
        <v>1287</v>
      </c>
      <c r="JR85" s="202">
        <v>88261</v>
      </c>
      <c r="JS85" s="202">
        <v>88261</v>
      </c>
      <c r="JT85" s="202">
        <f t="shared" si="98"/>
        <v>0</v>
      </c>
      <c r="JU85" s="192" t="s">
        <v>8039</v>
      </c>
      <c r="JV85" s="192" t="str">
        <f>IF(JT85="","Sin Datos",IF(JT85=0,"Real = Recomendado",IF(JT85&gt;0,"Real &gt; Recomendado",IF(JT85&lt;0,"Real &lt; Recomendado","error"))))</f>
        <v>Real = Recomendado</v>
      </c>
      <c r="JW85" s="192" t="s">
        <v>8040</v>
      </c>
      <c r="JX85" s="192" t="s">
        <v>221</v>
      </c>
      <c r="JY85" s="192" t="s">
        <v>925</v>
      </c>
      <c r="JZ85" s="192" t="s">
        <v>248</v>
      </c>
      <c r="KA85" s="192" t="s">
        <v>249</v>
      </c>
    </row>
    <row r="86" spans="1:287" ht="15" customHeight="1" x14ac:dyDescent="0.25">
      <c r="A86" s="192" t="s">
        <v>1550</v>
      </c>
      <c r="B86" s="192" t="s">
        <v>1551</v>
      </c>
      <c r="C86" s="193">
        <v>1</v>
      </c>
      <c r="D86" s="192" t="s">
        <v>446</v>
      </c>
      <c r="E86" s="192" t="s">
        <v>190</v>
      </c>
      <c r="F86" s="192" t="s">
        <v>190</v>
      </c>
      <c r="G86" s="192" t="s">
        <v>464</v>
      </c>
      <c r="H86" s="192" t="s">
        <v>129</v>
      </c>
      <c r="I86" s="192" t="s">
        <v>157</v>
      </c>
      <c r="J86" s="192" t="s">
        <v>1965</v>
      </c>
      <c r="K86" s="192" t="s">
        <v>466</v>
      </c>
      <c r="L86" s="192" t="s">
        <v>114</v>
      </c>
      <c r="M86" s="192" t="s">
        <v>2015</v>
      </c>
      <c r="N86" s="192" t="s">
        <v>2015</v>
      </c>
      <c r="O86" s="192" t="s">
        <v>524</v>
      </c>
      <c r="P86" s="192" t="s">
        <v>103</v>
      </c>
      <c r="Q86" s="192" t="s">
        <v>120</v>
      </c>
      <c r="R86" s="192" t="s">
        <v>105</v>
      </c>
      <c r="S86" s="192" t="s">
        <v>8</v>
      </c>
      <c r="T86" s="192" t="s">
        <v>2211</v>
      </c>
      <c r="U86" s="194">
        <v>1826410</v>
      </c>
      <c r="V86" s="192" t="s">
        <v>2111</v>
      </c>
      <c r="W86" s="192" t="s">
        <v>534</v>
      </c>
      <c r="X86" s="192" t="s">
        <v>534</v>
      </c>
      <c r="Y86" s="195">
        <v>13</v>
      </c>
      <c r="Z86" s="195">
        <v>11</v>
      </c>
      <c r="AA86" s="196" t="s">
        <v>2653</v>
      </c>
      <c r="AB86" s="197">
        <f t="shared" ref="AB86:AB92" si="106">((Z86/Y86)-1)*100</f>
        <v>-15.384615384615385</v>
      </c>
      <c r="AC86" s="195">
        <v>1</v>
      </c>
      <c r="AD86" s="195">
        <v>6</v>
      </c>
      <c r="AE86" s="196" t="s">
        <v>2654</v>
      </c>
      <c r="AF86" s="197">
        <f t="shared" si="102"/>
        <v>500</v>
      </c>
      <c r="AG86" s="195">
        <v>1</v>
      </c>
      <c r="AH86" s="195">
        <v>30</v>
      </c>
      <c r="AI86" s="196" t="s">
        <v>2889</v>
      </c>
      <c r="AJ86" s="197">
        <f t="shared" si="103"/>
        <v>2900</v>
      </c>
      <c r="AK86" s="195"/>
      <c r="AL86" s="195"/>
      <c r="AM86" s="196"/>
      <c r="AN86" s="197"/>
      <c r="AO86" s="195">
        <v>1</v>
      </c>
      <c r="AP86" s="195">
        <v>1</v>
      </c>
      <c r="AQ86" s="196" t="s">
        <v>2981</v>
      </c>
      <c r="AR86" s="197">
        <f>((AP86/AO86)-1)*100</f>
        <v>0</v>
      </c>
      <c r="AS86" s="195">
        <v>13</v>
      </c>
      <c r="AT86" s="195">
        <v>54</v>
      </c>
      <c r="AU86" s="196" t="s">
        <v>3164</v>
      </c>
      <c r="AV86" s="197">
        <f t="shared" si="61"/>
        <v>315.38461538461542</v>
      </c>
      <c r="AW86" s="197" t="str">
        <f t="shared" si="68"/>
        <v>Variación &gt; al 100%</v>
      </c>
      <c r="AX86" s="198">
        <v>5</v>
      </c>
      <c r="AY86" s="198">
        <v>314</v>
      </c>
      <c r="AZ86" s="195"/>
      <c r="BA86" s="195"/>
      <c r="BB86" s="196"/>
      <c r="BC86" s="197"/>
      <c r="BD86" s="195"/>
      <c r="BE86" s="195"/>
      <c r="BF86" s="196"/>
      <c r="BG86" s="197"/>
      <c r="BH86" s="195"/>
      <c r="BI86" s="195"/>
      <c r="BJ86" s="196"/>
      <c r="BK86" s="197"/>
      <c r="BL86" s="195">
        <v>14</v>
      </c>
      <c r="BM86" s="195">
        <v>14</v>
      </c>
      <c r="BN86" s="195">
        <v>55</v>
      </c>
      <c r="BO86" s="195">
        <v>63</v>
      </c>
      <c r="BP86" s="195">
        <v>8</v>
      </c>
      <c r="BQ86" s="196" t="s">
        <v>3430</v>
      </c>
      <c r="BR86" s="197">
        <f t="shared" si="69"/>
        <v>292.85714285714283</v>
      </c>
      <c r="BS86" s="197">
        <f t="shared" si="69"/>
        <v>350</v>
      </c>
      <c r="BT86" s="192" t="s">
        <v>3646</v>
      </c>
      <c r="BU86" s="192" t="str">
        <f t="shared" si="70"/>
        <v>Variación &gt; al 100%</v>
      </c>
      <c r="BV86" s="193" t="str">
        <f t="shared" si="71"/>
        <v>Mayor a 3 años</v>
      </c>
      <c r="BW86" s="192" t="s">
        <v>3845</v>
      </c>
      <c r="BX86" s="199">
        <v>2743496</v>
      </c>
      <c r="BY86" s="199">
        <v>6467</v>
      </c>
      <c r="BZ86" s="199">
        <f t="shared" si="72"/>
        <v>2749963</v>
      </c>
      <c r="CA86" s="199">
        <v>2373865</v>
      </c>
      <c r="CB86" s="200">
        <f t="shared" si="73"/>
        <v>376098</v>
      </c>
      <c r="CC86" s="192" t="s">
        <v>3968</v>
      </c>
      <c r="CD86" s="192" t="str">
        <f t="shared" si="74"/>
        <v>BIP &gt; SIGFE</v>
      </c>
      <c r="CE86" s="196" t="s">
        <v>678</v>
      </c>
      <c r="CF86" s="195">
        <v>2236</v>
      </c>
      <c r="CG86" s="195">
        <v>2143</v>
      </c>
      <c r="CH86" s="195">
        <f t="shared" si="75"/>
        <v>95.840787119856884</v>
      </c>
      <c r="CI86" s="196" t="s">
        <v>4271</v>
      </c>
      <c r="CJ86" s="196" t="s">
        <v>4272</v>
      </c>
      <c r="CK86" s="200" t="str">
        <f t="shared" si="93"/>
        <v>Real &lt; Recomendada</v>
      </c>
      <c r="CL86" s="192" t="s">
        <v>4771</v>
      </c>
      <c r="CM86" s="192" t="s">
        <v>892</v>
      </c>
      <c r="CN86" s="192" t="s">
        <v>4772</v>
      </c>
      <c r="CO86" s="192" t="s">
        <v>1207</v>
      </c>
      <c r="CP86" s="193" t="s">
        <v>207</v>
      </c>
      <c r="CQ86" s="192" t="s">
        <v>1182</v>
      </c>
      <c r="CR86" s="192" t="s">
        <v>8</v>
      </c>
      <c r="CS86" s="192" t="s">
        <v>8</v>
      </c>
      <c r="CT86" s="192" t="str">
        <f t="shared" si="94"/>
        <v>En Operación</v>
      </c>
      <c r="CU86" s="192" t="s">
        <v>5457</v>
      </c>
      <c r="CV86" s="192" t="s">
        <v>5602</v>
      </c>
      <c r="CW86" s="192" t="s">
        <v>2015</v>
      </c>
      <c r="CX86" s="192" t="s">
        <v>534</v>
      </c>
      <c r="CY86" s="192" t="s">
        <v>8</v>
      </c>
      <c r="CZ86" s="192" t="s">
        <v>248</v>
      </c>
      <c r="DA86" s="192" t="s">
        <v>249</v>
      </c>
      <c r="DB86" s="193" t="s">
        <v>1048</v>
      </c>
      <c r="DC86" s="193" t="s">
        <v>1048</v>
      </c>
      <c r="DD86" s="200">
        <v>0</v>
      </c>
      <c r="DE86" s="193" t="s">
        <v>5188</v>
      </c>
      <c r="DF86" s="200">
        <v>97</v>
      </c>
      <c r="DG86" s="193" t="s">
        <v>1102</v>
      </c>
      <c r="DH86" s="200">
        <v>26</v>
      </c>
      <c r="DI86" s="193" t="s">
        <v>561</v>
      </c>
      <c r="DJ86" s="200">
        <v>266</v>
      </c>
      <c r="DK86" s="193" t="s">
        <v>561</v>
      </c>
      <c r="DL86" s="200">
        <f>+DK86-DG86</f>
        <v>266</v>
      </c>
      <c r="DM86" s="193" t="s">
        <v>3845</v>
      </c>
      <c r="DN86" s="200">
        <v>10</v>
      </c>
      <c r="DO86" s="193" t="s">
        <v>6003</v>
      </c>
      <c r="DP86" s="200">
        <v>46</v>
      </c>
      <c r="DQ86" s="200">
        <f t="shared" si="62"/>
        <v>445</v>
      </c>
      <c r="DR86" s="200">
        <f t="shared" si="63"/>
        <v>445</v>
      </c>
      <c r="DS86" s="193" t="s">
        <v>6095</v>
      </c>
      <c r="DT86" s="192" t="s">
        <v>6243</v>
      </c>
      <c r="DU86" s="193">
        <v>2</v>
      </c>
      <c r="DV86" s="193" t="s">
        <v>8</v>
      </c>
      <c r="DW86" s="193" t="s">
        <v>8</v>
      </c>
      <c r="DX86" s="193" t="s">
        <v>8</v>
      </c>
      <c r="DY86" s="193" t="s">
        <v>8</v>
      </c>
      <c r="DZ86" s="193" t="s">
        <v>207</v>
      </c>
      <c r="EA86" s="193" t="s">
        <v>6354</v>
      </c>
      <c r="EB86" s="193" t="s">
        <v>207</v>
      </c>
      <c r="EC86" s="193" t="s">
        <v>6354</v>
      </c>
      <c r="ED86" s="193" t="s">
        <v>6355</v>
      </c>
      <c r="EE86" s="199">
        <v>23166</v>
      </c>
      <c r="EF86" s="199">
        <v>89730</v>
      </c>
      <c r="EG86" s="199">
        <v>16023</v>
      </c>
      <c r="EH86" s="199">
        <v>0</v>
      </c>
      <c r="EI86" s="199">
        <v>6242</v>
      </c>
      <c r="EJ86" s="199">
        <v>2378505</v>
      </c>
      <c r="EK86" s="199">
        <v>0</v>
      </c>
      <c r="EL86" s="199">
        <v>0</v>
      </c>
      <c r="EM86" s="199">
        <v>0</v>
      </c>
      <c r="EN86" s="199">
        <v>0</v>
      </c>
      <c r="EO86" s="199">
        <f t="shared" si="76"/>
        <v>2513666</v>
      </c>
      <c r="EP86" s="199">
        <v>23166</v>
      </c>
      <c r="EQ86" s="199">
        <v>89730</v>
      </c>
      <c r="ER86" s="199">
        <v>16023</v>
      </c>
      <c r="ES86" s="199">
        <v>0</v>
      </c>
      <c r="ET86" s="199">
        <v>6242</v>
      </c>
      <c r="EU86" s="199">
        <v>2378505</v>
      </c>
      <c r="EV86" s="199">
        <v>0</v>
      </c>
      <c r="EW86" s="199">
        <v>0</v>
      </c>
      <c r="EX86" s="199">
        <v>0</v>
      </c>
      <c r="EY86" s="199">
        <v>0</v>
      </c>
      <c r="EZ86" s="199">
        <f t="shared" si="77"/>
        <v>2513666</v>
      </c>
      <c r="FA86" s="192" t="s">
        <v>6579</v>
      </c>
      <c r="FB86" s="199">
        <v>26640</v>
      </c>
      <c r="FC86" s="199">
        <v>84464</v>
      </c>
      <c r="FD86" s="199">
        <v>21676</v>
      </c>
      <c r="FE86" s="199">
        <v>0</v>
      </c>
      <c r="FF86" s="199">
        <v>6467</v>
      </c>
      <c r="FG86" s="199">
        <v>2836943</v>
      </c>
      <c r="FH86" s="199">
        <v>0</v>
      </c>
      <c r="FI86" s="199">
        <v>0</v>
      </c>
      <c r="FJ86" s="199">
        <v>0</v>
      </c>
      <c r="FK86" s="199">
        <v>0</v>
      </c>
      <c r="FL86" s="199">
        <f t="shared" si="78"/>
        <v>2976190</v>
      </c>
      <c r="FM86" s="192" t="s">
        <v>6754</v>
      </c>
      <c r="FN86" s="199">
        <v>26640</v>
      </c>
      <c r="FO86" s="199">
        <v>84464</v>
      </c>
      <c r="FP86" s="199">
        <v>21676</v>
      </c>
      <c r="FQ86" s="199">
        <v>0</v>
      </c>
      <c r="FR86" s="199">
        <v>6467</v>
      </c>
      <c r="FS86" s="199">
        <v>2836943</v>
      </c>
      <c r="FT86" s="199">
        <v>0</v>
      </c>
      <c r="FU86" s="199">
        <v>0</v>
      </c>
      <c r="FV86" s="199">
        <v>0</v>
      </c>
      <c r="FW86" s="199">
        <v>0</v>
      </c>
      <c r="FX86" s="199">
        <f t="shared" si="79"/>
        <v>2976190</v>
      </c>
      <c r="FY86" s="192" t="s">
        <v>6947</v>
      </c>
      <c r="FZ86" s="200">
        <f t="shared" si="80"/>
        <v>602325</v>
      </c>
      <c r="GA86" s="193" t="str">
        <f t="shared" si="95"/>
        <v>BIP &gt; SIGFE</v>
      </c>
      <c r="GB86" s="199">
        <v>30512</v>
      </c>
      <c r="GC86" s="199">
        <v>0</v>
      </c>
      <c r="GD86" s="199">
        <v>0</v>
      </c>
      <c r="GE86" s="199">
        <v>0</v>
      </c>
      <c r="GF86" s="199">
        <v>6467</v>
      </c>
      <c r="GG86" s="199">
        <v>2336886</v>
      </c>
      <c r="GH86" s="199">
        <v>0</v>
      </c>
      <c r="GI86" s="199">
        <v>0</v>
      </c>
      <c r="GJ86" s="199">
        <v>0</v>
      </c>
      <c r="GK86" s="199">
        <v>0</v>
      </c>
      <c r="GL86" s="199">
        <f t="shared" si="81"/>
        <v>2373865</v>
      </c>
      <c r="GM86" s="199">
        <v>33310</v>
      </c>
      <c r="GN86" s="199">
        <v>0</v>
      </c>
      <c r="GO86" s="199">
        <v>0</v>
      </c>
      <c r="GP86" s="199">
        <v>0</v>
      </c>
      <c r="GQ86" s="199">
        <v>7612</v>
      </c>
      <c r="GR86" s="199">
        <v>2550931</v>
      </c>
      <c r="GS86" s="199">
        <v>0</v>
      </c>
      <c r="GT86" s="199">
        <v>0</v>
      </c>
      <c r="GU86" s="199">
        <v>0</v>
      </c>
      <c r="GV86" s="199">
        <v>0</v>
      </c>
      <c r="GW86" s="199">
        <f t="shared" si="82"/>
        <v>2591853</v>
      </c>
      <c r="GX86" s="199" t="s">
        <v>7130</v>
      </c>
      <c r="GY86" s="199">
        <v>28504</v>
      </c>
      <c r="GZ86" s="199">
        <v>110406</v>
      </c>
      <c r="HA86" s="199">
        <v>19715</v>
      </c>
      <c r="HB86" s="199">
        <v>0</v>
      </c>
      <c r="HC86" s="199">
        <v>7680</v>
      </c>
      <c r="HD86" s="199">
        <v>2926570</v>
      </c>
      <c r="HE86" s="199">
        <v>0</v>
      </c>
      <c r="HF86" s="199">
        <v>0</v>
      </c>
      <c r="HG86" s="199">
        <v>0</v>
      </c>
      <c r="HH86" s="199">
        <v>0</v>
      </c>
      <c r="HI86" s="199">
        <f t="shared" si="83"/>
        <v>3092875</v>
      </c>
      <c r="HJ86" s="199">
        <v>3307564</v>
      </c>
      <c r="HK86" s="199">
        <v>29860</v>
      </c>
      <c r="HL86" s="199">
        <v>91373</v>
      </c>
      <c r="HM86" s="199">
        <v>22322</v>
      </c>
      <c r="HN86" s="199">
        <v>0</v>
      </c>
      <c r="HO86" s="199">
        <v>7611</v>
      </c>
      <c r="HP86" s="199">
        <v>3177118</v>
      </c>
      <c r="HQ86" s="199">
        <v>0</v>
      </c>
      <c r="HR86" s="199">
        <v>0</v>
      </c>
      <c r="HS86" s="199">
        <v>0</v>
      </c>
      <c r="HT86" s="199">
        <v>0</v>
      </c>
      <c r="HU86" s="199">
        <f t="shared" si="84"/>
        <v>3328284</v>
      </c>
      <c r="HV86" s="199">
        <v>28793</v>
      </c>
      <c r="HW86" s="199">
        <v>91373</v>
      </c>
      <c r="HX86" s="199">
        <v>22322</v>
      </c>
      <c r="HY86" s="199">
        <v>0</v>
      </c>
      <c r="HZ86" s="199">
        <v>7611</v>
      </c>
      <c r="IA86" s="199">
        <v>3081616</v>
      </c>
      <c r="IB86" s="199">
        <v>0</v>
      </c>
      <c r="IC86" s="199">
        <v>0</v>
      </c>
      <c r="ID86" s="199">
        <v>0</v>
      </c>
      <c r="IE86" s="199">
        <v>0</v>
      </c>
      <c r="IF86" s="199">
        <f t="shared" si="85"/>
        <v>3231715</v>
      </c>
      <c r="IG86" s="197">
        <f t="shared" si="86"/>
        <v>7.6113324980802588</v>
      </c>
      <c r="IH86" s="197">
        <f t="shared" si="87"/>
        <v>4.4890271996120168</v>
      </c>
      <c r="II86" s="197">
        <f t="shared" si="88"/>
        <v>5.2978743033653686</v>
      </c>
      <c r="IJ86" s="197">
        <f t="shared" si="64"/>
        <v>-2.9014651393931556</v>
      </c>
      <c r="IK86" s="202">
        <f>((IF86/HJ86)-1)*100</f>
        <v>-2.2931982570858822</v>
      </c>
      <c r="IL86" s="200">
        <f t="shared" si="89"/>
        <v>1508.0331311245916</v>
      </c>
      <c r="IM86" s="200">
        <f t="shared" si="90"/>
        <v>1437.9916005599628</v>
      </c>
      <c r="IN86" s="192" t="s">
        <v>7309</v>
      </c>
      <c r="IO86" s="192" t="str">
        <f t="shared" si="65"/>
        <v>Variación de 0 a +-10%</v>
      </c>
      <c r="IP86" s="192" t="str">
        <f t="shared" si="65"/>
        <v>Variación de 0 a +-10%</v>
      </c>
      <c r="IQ86" s="193" t="str">
        <f t="shared" si="91"/>
        <v>Grande</v>
      </c>
      <c r="IR86" s="193" t="str">
        <f t="shared" si="92"/>
        <v>Grande</v>
      </c>
      <c r="IS86" s="192" t="s">
        <v>5603</v>
      </c>
      <c r="IT86" s="192" t="s">
        <v>2015</v>
      </c>
      <c r="IU86" s="192" t="s">
        <v>534</v>
      </c>
      <c r="IV86" s="192" t="s">
        <v>8</v>
      </c>
      <c r="IW86" s="192" t="s">
        <v>248</v>
      </c>
      <c r="IX86" s="192" t="s">
        <v>249</v>
      </c>
      <c r="IY86" s="193" t="s">
        <v>208</v>
      </c>
      <c r="IZ86" s="199"/>
      <c r="JA86" s="199"/>
      <c r="JB86" s="203"/>
      <c r="JC86" s="192" t="s">
        <v>534</v>
      </c>
      <c r="JD86" s="192" t="str">
        <f t="shared" si="99"/>
        <v>Sin Modificaciones</v>
      </c>
      <c r="JE86" s="193" t="s">
        <v>207</v>
      </c>
      <c r="JF86" s="200">
        <v>1</v>
      </c>
      <c r="JG86" s="200">
        <v>3356072</v>
      </c>
      <c r="JH86" s="200">
        <v>3307564</v>
      </c>
      <c r="JI86" s="197">
        <f t="shared" si="105"/>
        <v>-1.4453801944654399</v>
      </c>
      <c r="JJ86" s="192" t="s">
        <v>7730</v>
      </c>
      <c r="JK86" s="192" t="str">
        <f t="shared" si="67"/>
        <v>Con Reevaluación</v>
      </c>
      <c r="JL86" s="196" t="s">
        <v>1286</v>
      </c>
      <c r="JM86" s="204">
        <v>9650666</v>
      </c>
      <c r="JN86" s="204">
        <v>9650666</v>
      </c>
      <c r="JO86" s="197">
        <f t="shared" si="96"/>
        <v>0</v>
      </c>
      <c r="JP86" s="205" t="str">
        <f t="shared" si="97"/>
        <v>Real = Recomendado</v>
      </c>
      <c r="JQ86" s="193" t="s">
        <v>8</v>
      </c>
      <c r="JR86" s="202"/>
      <c r="JS86" s="202"/>
      <c r="JT86" s="202"/>
      <c r="JU86" s="192" t="s">
        <v>8041</v>
      </c>
      <c r="JV86" s="206"/>
      <c r="JW86" s="192" t="s">
        <v>8042</v>
      </c>
      <c r="JX86" s="192" t="s">
        <v>1311</v>
      </c>
      <c r="JY86" s="192" t="s">
        <v>1302</v>
      </c>
      <c r="JZ86" s="192" t="s">
        <v>248</v>
      </c>
      <c r="KA86" s="192" t="s">
        <v>249</v>
      </c>
    </row>
    <row r="87" spans="1:287" ht="15" customHeight="1" x14ac:dyDescent="0.25">
      <c r="A87" s="213" t="s">
        <v>1552</v>
      </c>
      <c r="B87" s="192" t="s">
        <v>1553</v>
      </c>
      <c r="C87" s="193">
        <v>10</v>
      </c>
      <c r="D87" s="192" t="s">
        <v>454</v>
      </c>
      <c r="E87" s="192" t="s">
        <v>125</v>
      </c>
      <c r="F87" s="192" t="s">
        <v>1465</v>
      </c>
      <c r="G87" s="192" t="s">
        <v>502</v>
      </c>
      <c r="H87" s="192" t="s">
        <v>470</v>
      </c>
      <c r="I87" s="192" t="s">
        <v>119</v>
      </c>
      <c r="J87" s="192" t="s">
        <v>1974</v>
      </c>
      <c r="K87" s="192" t="s">
        <v>468</v>
      </c>
      <c r="L87" s="192" t="s">
        <v>102</v>
      </c>
      <c r="M87" s="192" t="s">
        <v>2008</v>
      </c>
      <c r="N87" s="192" t="s">
        <v>525</v>
      </c>
      <c r="O87" s="192" t="s">
        <v>525</v>
      </c>
      <c r="P87" s="192" t="s">
        <v>103</v>
      </c>
      <c r="Q87" s="192" t="s">
        <v>104</v>
      </c>
      <c r="R87" s="192" t="s">
        <v>116</v>
      </c>
      <c r="S87" s="192" t="s">
        <v>2212</v>
      </c>
      <c r="T87" s="192" t="s">
        <v>2213</v>
      </c>
      <c r="U87" s="194">
        <v>20283</v>
      </c>
      <c r="V87" s="192" t="s">
        <v>534</v>
      </c>
      <c r="W87" s="192" t="s">
        <v>534</v>
      </c>
      <c r="X87" s="192" t="s">
        <v>534</v>
      </c>
      <c r="Y87" s="195">
        <v>12</v>
      </c>
      <c r="Z87" s="195">
        <v>18</v>
      </c>
      <c r="AA87" s="196" t="s">
        <v>2655</v>
      </c>
      <c r="AB87" s="197">
        <f t="shared" si="106"/>
        <v>50</v>
      </c>
      <c r="AC87" s="195"/>
      <c r="AD87" s="195"/>
      <c r="AE87" s="196"/>
      <c r="AF87" s="197"/>
      <c r="AG87" s="195"/>
      <c r="AH87" s="195"/>
      <c r="AI87" s="196" t="s">
        <v>8</v>
      </c>
      <c r="AJ87" s="197"/>
      <c r="AK87" s="195"/>
      <c r="AL87" s="195"/>
      <c r="AM87" s="196"/>
      <c r="AN87" s="197"/>
      <c r="AO87" s="195">
        <v>2</v>
      </c>
      <c r="AP87" s="195">
        <v>10</v>
      </c>
      <c r="AQ87" s="196" t="s">
        <v>2982</v>
      </c>
      <c r="AR87" s="197">
        <f>((AP87/AO87)-1)*100</f>
        <v>400</v>
      </c>
      <c r="AS87" s="195">
        <v>12</v>
      </c>
      <c r="AT87" s="195">
        <v>17</v>
      </c>
      <c r="AU87" s="196" t="s">
        <v>3165</v>
      </c>
      <c r="AV87" s="197">
        <f t="shared" si="61"/>
        <v>41.666666666666671</v>
      </c>
      <c r="AW87" s="197" t="str">
        <f t="shared" si="68"/>
        <v>Variación de 30% al 50%</v>
      </c>
      <c r="AX87" s="198">
        <v>1</v>
      </c>
      <c r="AY87" s="198">
        <v>153</v>
      </c>
      <c r="AZ87" s="195"/>
      <c r="BA87" s="195"/>
      <c r="BB87" s="196"/>
      <c r="BC87" s="197"/>
      <c r="BD87" s="195"/>
      <c r="BE87" s="195"/>
      <c r="BF87" s="196"/>
      <c r="BG87" s="197"/>
      <c r="BH87" s="195"/>
      <c r="BI87" s="195"/>
      <c r="BJ87" s="196"/>
      <c r="BK87" s="197"/>
      <c r="BL87" s="195">
        <v>13</v>
      </c>
      <c r="BM87" s="195">
        <v>13</v>
      </c>
      <c r="BN87" s="195">
        <v>21</v>
      </c>
      <c r="BO87" s="195">
        <v>21</v>
      </c>
      <c r="BP87" s="195">
        <v>0</v>
      </c>
      <c r="BQ87" s="196" t="s">
        <v>3431</v>
      </c>
      <c r="BR87" s="197">
        <f t="shared" si="69"/>
        <v>61.53846153846154</v>
      </c>
      <c r="BS87" s="197">
        <f t="shared" si="69"/>
        <v>61.53846153846154</v>
      </c>
      <c r="BT87" s="192" t="s">
        <v>3647</v>
      </c>
      <c r="BU87" s="192" t="str">
        <f t="shared" si="70"/>
        <v>Variación del 50% al 100%</v>
      </c>
      <c r="BV87" s="193" t="str">
        <f t="shared" si="71"/>
        <v>Dos Años</v>
      </c>
      <c r="BW87" s="192" t="s">
        <v>845</v>
      </c>
      <c r="BX87" s="199">
        <v>1727636</v>
      </c>
      <c r="BY87" s="199">
        <v>1254</v>
      </c>
      <c r="BZ87" s="199">
        <f t="shared" si="72"/>
        <v>1728890</v>
      </c>
      <c r="CA87" s="199">
        <v>1728885</v>
      </c>
      <c r="CB87" s="200">
        <f t="shared" si="73"/>
        <v>5</v>
      </c>
      <c r="CC87" s="192" t="s">
        <v>3969</v>
      </c>
      <c r="CD87" s="192" t="str">
        <f t="shared" si="74"/>
        <v>BIP = SIGFE</v>
      </c>
      <c r="CE87" s="196" t="s">
        <v>678</v>
      </c>
      <c r="CF87" s="195">
        <v>14273</v>
      </c>
      <c r="CG87" s="195">
        <v>14273</v>
      </c>
      <c r="CH87" s="195">
        <f t="shared" si="75"/>
        <v>100</v>
      </c>
      <c r="CI87" s="196" t="s">
        <v>4273</v>
      </c>
      <c r="CJ87" s="196" t="s">
        <v>4274</v>
      </c>
      <c r="CK87" s="200" t="str">
        <f t="shared" si="93"/>
        <v>Real = Recomendada</v>
      </c>
      <c r="CL87" s="192" t="s">
        <v>4773</v>
      </c>
      <c r="CM87" s="192" t="s">
        <v>899</v>
      </c>
      <c r="CN87" s="192" t="s">
        <v>4774</v>
      </c>
      <c r="CO87" s="192" t="s">
        <v>4775</v>
      </c>
      <c r="CP87" s="193" t="s">
        <v>207</v>
      </c>
      <c r="CQ87" s="192" t="s">
        <v>5252</v>
      </c>
      <c r="CR87" s="192" t="s">
        <v>5253</v>
      </c>
      <c r="CS87" s="192" t="s">
        <v>8</v>
      </c>
      <c r="CT87" s="192" t="str">
        <f t="shared" si="94"/>
        <v>En Operación</v>
      </c>
      <c r="CU87" s="192" t="s">
        <v>8</v>
      </c>
      <c r="CV87" s="192" t="s">
        <v>5612</v>
      </c>
      <c r="CW87" s="192" t="s">
        <v>5613</v>
      </c>
      <c r="CX87" s="192" t="s">
        <v>534</v>
      </c>
      <c r="CY87" s="192" t="s">
        <v>8</v>
      </c>
      <c r="CZ87" s="192" t="s">
        <v>248</v>
      </c>
      <c r="DA87" s="192" t="s">
        <v>249</v>
      </c>
      <c r="DB87" s="193" t="s">
        <v>632</v>
      </c>
      <c r="DC87" s="193" t="s">
        <v>632</v>
      </c>
      <c r="DD87" s="200">
        <v>0</v>
      </c>
      <c r="DE87" s="193" t="s">
        <v>5905</v>
      </c>
      <c r="DF87" s="200">
        <v>230</v>
      </c>
      <c r="DG87" s="193" t="s">
        <v>440</v>
      </c>
      <c r="DH87" s="200">
        <v>0</v>
      </c>
      <c r="DI87" s="193" t="s">
        <v>1206</v>
      </c>
      <c r="DJ87" s="200">
        <v>144</v>
      </c>
      <c r="DK87" s="193" t="s">
        <v>758</v>
      </c>
      <c r="DL87" s="200">
        <f>+DK87-DE87</f>
        <v>161</v>
      </c>
      <c r="DM87" s="193" t="s">
        <v>845</v>
      </c>
      <c r="DN87" s="200">
        <v>4</v>
      </c>
      <c r="DO87" s="193" t="s">
        <v>615</v>
      </c>
      <c r="DP87" s="200">
        <v>38</v>
      </c>
      <c r="DQ87" s="200">
        <f t="shared" si="62"/>
        <v>433</v>
      </c>
      <c r="DR87" s="200">
        <f t="shared" si="63"/>
        <v>433</v>
      </c>
      <c r="DS87" s="193" t="s">
        <v>198</v>
      </c>
      <c r="DT87" s="192" t="s">
        <v>6243</v>
      </c>
      <c r="DU87" s="193">
        <v>1</v>
      </c>
      <c r="DV87" s="193" t="s">
        <v>8</v>
      </c>
      <c r="DW87" s="193" t="s">
        <v>8</v>
      </c>
      <c r="DX87" s="193" t="s">
        <v>8</v>
      </c>
      <c r="DY87" s="193" t="s">
        <v>8</v>
      </c>
      <c r="DZ87" s="193" t="s">
        <v>208</v>
      </c>
      <c r="EA87" s="193" t="s">
        <v>6273</v>
      </c>
      <c r="EB87" s="193" t="s">
        <v>207</v>
      </c>
      <c r="EC87" s="193" t="s">
        <v>6273</v>
      </c>
      <c r="ED87" s="193" t="s">
        <v>6356</v>
      </c>
      <c r="EE87" s="199">
        <v>12002</v>
      </c>
      <c r="EF87" s="199">
        <v>0</v>
      </c>
      <c r="EG87" s="199">
        <v>0</v>
      </c>
      <c r="EH87" s="199">
        <v>0</v>
      </c>
      <c r="EI87" s="199">
        <v>1200</v>
      </c>
      <c r="EJ87" s="199">
        <v>1247198</v>
      </c>
      <c r="EK87" s="199">
        <v>0</v>
      </c>
      <c r="EL87" s="199">
        <v>0</v>
      </c>
      <c r="EM87" s="199">
        <v>0</v>
      </c>
      <c r="EN87" s="199">
        <v>0</v>
      </c>
      <c r="EO87" s="199">
        <f t="shared" si="76"/>
        <v>1260400</v>
      </c>
      <c r="EP87" s="199">
        <v>12002</v>
      </c>
      <c r="EQ87" s="199">
        <v>0</v>
      </c>
      <c r="ER87" s="199">
        <v>0</v>
      </c>
      <c r="ES87" s="199">
        <v>0</v>
      </c>
      <c r="ET87" s="199">
        <v>1200</v>
      </c>
      <c r="EU87" s="199">
        <v>1247198</v>
      </c>
      <c r="EV87" s="199">
        <v>0</v>
      </c>
      <c r="EW87" s="199">
        <v>0</v>
      </c>
      <c r="EX87" s="199">
        <v>0</v>
      </c>
      <c r="EY87" s="199">
        <v>0</v>
      </c>
      <c r="EZ87" s="199">
        <f t="shared" si="77"/>
        <v>1260400</v>
      </c>
      <c r="FA87" s="192" t="s">
        <v>197</v>
      </c>
      <c r="FB87" s="199">
        <v>17785</v>
      </c>
      <c r="FC87" s="199">
        <v>0</v>
      </c>
      <c r="FD87" s="199">
        <v>0</v>
      </c>
      <c r="FE87" s="199">
        <v>0</v>
      </c>
      <c r="FF87" s="199">
        <v>1254</v>
      </c>
      <c r="FG87" s="199">
        <v>1709848</v>
      </c>
      <c r="FH87" s="199">
        <v>0</v>
      </c>
      <c r="FI87" s="199">
        <v>0</v>
      </c>
      <c r="FJ87" s="199">
        <v>0</v>
      </c>
      <c r="FK87" s="199">
        <v>0</v>
      </c>
      <c r="FL87" s="199">
        <f t="shared" si="78"/>
        <v>1728887</v>
      </c>
      <c r="FM87" s="192" t="s">
        <v>198</v>
      </c>
      <c r="FN87" s="199">
        <v>17787</v>
      </c>
      <c r="FO87" s="199">
        <v>0</v>
      </c>
      <c r="FP87" s="199">
        <v>0</v>
      </c>
      <c r="FQ87" s="199">
        <v>0</v>
      </c>
      <c r="FR87" s="199">
        <v>1254</v>
      </c>
      <c r="FS87" s="199">
        <v>1709848</v>
      </c>
      <c r="FT87" s="199">
        <v>0</v>
      </c>
      <c r="FU87" s="199">
        <v>0</v>
      </c>
      <c r="FV87" s="199">
        <v>0</v>
      </c>
      <c r="FW87" s="199">
        <v>0</v>
      </c>
      <c r="FX87" s="199">
        <f t="shared" si="79"/>
        <v>1728889</v>
      </c>
      <c r="FY87" s="192" t="s">
        <v>198</v>
      </c>
      <c r="FZ87" s="200">
        <f t="shared" si="80"/>
        <v>4</v>
      </c>
      <c r="GA87" s="193" t="str">
        <f t="shared" si="95"/>
        <v>BIP = SIGFE</v>
      </c>
      <c r="GB87" s="199">
        <v>17783</v>
      </c>
      <c r="GC87" s="199">
        <v>0</v>
      </c>
      <c r="GD87" s="199">
        <v>0</v>
      </c>
      <c r="GE87" s="199">
        <v>0</v>
      </c>
      <c r="GF87" s="199">
        <v>1254</v>
      </c>
      <c r="GG87" s="199">
        <v>1709848</v>
      </c>
      <c r="GH87" s="199">
        <v>0</v>
      </c>
      <c r="GI87" s="199">
        <v>0</v>
      </c>
      <c r="GJ87" s="199">
        <v>0</v>
      </c>
      <c r="GK87" s="199">
        <v>0</v>
      </c>
      <c r="GL87" s="199">
        <f t="shared" si="81"/>
        <v>1728885</v>
      </c>
      <c r="GM87" s="199">
        <v>18347</v>
      </c>
      <c r="GN87" s="199">
        <v>0</v>
      </c>
      <c r="GO87" s="199">
        <v>0</v>
      </c>
      <c r="GP87" s="199">
        <v>0</v>
      </c>
      <c r="GQ87" s="199">
        <v>1325</v>
      </c>
      <c r="GR87" s="199">
        <v>1761429</v>
      </c>
      <c r="GS87" s="199">
        <v>0</v>
      </c>
      <c r="GT87" s="199">
        <v>0</v>
      </c>
      <c r="GU87" s="199">
        <v>0</v>
      </c>
      <c r="GV87" s="199">
        <v>0</v>
      </c>
      <c r="GW87" s="199">
        <f t="shared" si="82"/>
        <v>1781101</v>
      </c>
      <c r="GX87" s="199" t="s">
        <v>8</v>
      </c>
      <c r="GY87" s="199">
        <v>14126</v>
      </c>
      <c r="GZ87" s="199">
        <v>0</v>
      </c>
      <c r="HA87" s="199">
        <v>0</v>
      </c>
      <c r="HB87" s="199">
        <v>0</v>
      </c>
      <c r="HC87" s="199">
        <v>1412</v>
      </c>
      <c r="HD87" s="199">
        <v>1467921</v>
      </c>
      <c r="HE87" s="199">
        <v>0</v>
      </c>
      <c r="HF87" s="199">
        <v>0</v>
      </c>
      <c r="HG87" s="199">
        <v>0</v>
      </c>
      <c r="HH87" s="199">
        <v>0</v>
      </c>
      <c r="HI87" s="199">
        <f t="shared" si="83"/>
        <v>1483459</v>
      </c>
      <c r="HJ87" s="199">
        <v>1786202</v>
      </c>
      <c r="HK87" s="199">
        <v>18795</v>
      </c>
      <c r="HL87" s="199">
        <v>0</v>
      </c>
      <c r="HM87" s="199">
        <v>0</v>
      </c>
      <c r="HN87" s="199">
        <v>0</v>
      </c>
      <c r="HO87" s="199">
        <v>1325</v>
      </c>
      <c r="HP87" s="199">
        <v>1802127</v>
      </c>
      <c r="HQ87" s="199">
        <v>0</v>
      </c>
      <c r="HR87" s="199">
        <v>0</v>
      </c>
      <c r="HS87" s="199">
        <v>0</v>
      </c>
      <c r="HT87" s="199">
        <v>0</v>
      </c>
      <c r="HU87" s="199">
        <f t="shared" si="84"/>
        <v>1822247</v>
      </c>
      <c r="HV87" s="199">
        <v>18349</v>
      </c>
      <c r="HW87" s="199">
        <v>0</v>
      </c>
      <c r="HX87" s="199">
        <v>0</v>
      </c>
      <c r="HY87" s="199">
        <v>0</v>
      </c>
      <c r="HZ87" s="199">
        <v>1325</v>
      </c>
      <c r="IA87" s="199">
        <v>1761429</v>
      </c>
      <c r="IB87" s="199">
        <v>0</v>
      </c>
      <c r="IC87" s="199">
        <v>0</v>
      </c>
      <c r="ID87" s="199">
        <v>0</v>
      </c>
      <c r="IE87" s="199">
        <v>0</v>
      </c>
      <c r="IF87" s="199">
        <f t="shared" si="85"/>
        <v>1781103</v>
      </c>
      <c r="IG87" s="197">
        <f t="shared" si="86"/>
        <v>22.837705659542994</v>
      </c>
      <c r="IH87" s="197">
        <f t="shared" si="87"/>
        <v>20.064187820492506</v>
      </c>
      <c r="II87" s="197">
        <f t="shared" si="88"/>
        <v>19.994808984952183</v>
      </c>
      <c r="IJ87" s="197">
        <f t="shared" si="64"/>
        <v>-2.2578717374757695</v>
      </c>
      <c r="IK87" s="202">
        <f>((IF87/HJ87)-1)*100</f>
        <v>-0.28546603351692346</v>
      </c>
      <c r="IL87" s="200">
        <f t="shared" si="89"/>
        <v>124.78827156168991</v>
      </c>
      <c r="IM87" s="200">
        <f t="shared" si="90"/>
        <v>123.40986477965389</v>
      </c>
      <c r="IN87" s="192" t="s">
        <v>7310</v>
      </c>
      <c r="IO87" s="192" t="str">
        <f t="shared" si="65"/>
        <v>Variación Mayor a 20%</v>
      </c>
      <c r="IP87" s="192" t="str">
        <f t="shared" si="65"/>
        <v>Variación del 10% al 20%</v>
      </c>
      <c r="IQ87" s="193" t="str">
        <f t="shared" si="91"/>
        <v>Grande</v>
      </c>
      <c r="IR87" s="193" t="str">
        <f t="shared" si="92"/>
        <v>Grande</v>
      </c>
      <c r="IS87" s="192" t="s">
        <v>7483</v>
      </c>
      <c r="IT87" s="192" t="s">
        <v>2008</v>
      </c>
      <c r="IU87" s="192" t="s">
        <v>534</v>
      </c>
      <c r="IV87" s="192" t="s">
        <v>8</v>
      </c>
      <c r="IW87" s="192" t="s">
        <v>248</v>
      </c>
      <c r="IX87" s="192" t="s">
        <v>249</v>
      </c>
      <c r="IY87" s="193" t="s">
        <v>207</v>
      </c>
      <c r="IZ87" s="199">
        <v>1483459</v>
      </c>
      <c r="JA87" s="199">
        <v>160201</v>
      </c>
      <c r="JB87" s="203">
        <f t="shared" si="66"/>
        <v>10.799152521235841</v>
      </c>
      <c r="JC87" s="192" t="s">
        <v>534</v>
      </c>
      <c r="JD87" s="192" t="str">
        <f t="shared" si="99"/>
        <v>Con Modificaciones &lt; 10%</v>
      </c>
      <c r="JE87" s="193" t="s">
        <v>207</v>
      </c>
      <c r="JF87" s="200">
        <v>2</v>
      </c>
      <c r="JG87" s="200">
        <v>1483460</v>
      </c>
      <c r="JH87" s="200">
        <v>1786202</v>
      </c>
      <c r="JI87" s="197">
        <f t="shared" si="105"/>
        <v>20.407830342577494</v>
      </c>
      <c r="JJ87" s="192" t="s">
        <v>7731</v>
      </c>
      <c r="JK87" s="192" t="str">
        <f t="shared" si="67"/>
        <v>Con Reevaluación</v>
      </c>
      <c r="JL87" s="196" t="s">
        <v>1286</v>
      </c>
      <c r="JM87" s="204">
        <v>1399761</v>
      </c>
      <c r="JN87" s="204">
        <v>1412943</v>
      </c>
      <c r="JO87" s="197">
        <f t="shared" si="96"/>
        <v>0.9417321957105429</v>
      </c>
      <c r="JP87" s="205" t="str">
        <f t="shared" si="97"/>
        <v>Real &gt; Recomendado</v>
      </c>
      <c r="JQ87" s="193" t="s">
        <v>1287</v>
      </c>
      <c r="JR87" s="202">
        <v>190183</v>
      </c>
      <c r="JS87" s="202">
        <v>191974</v>
      </c>
      <c r="JT87" s="202">
        <f t="shared" si="98"/>
        <v>0.94172454951284568</v>
      </c>
      <c r="JU87" s="192" t="s">
        <v>8043</v>
      </c>
      <c r="JV87" s="192" t="str">
        <f>IF(JT87="","Sin Datos",IF(JT87=0,"Real = Recomendado",IF(JT87&gt;0,"Real &gt; Recomendado",IF(JT87&lt;0,"Real &lt; Recomendado","error"))))</f>
        <v>Real &gt; Recomendado</v>
      </c>
      <c r="JW87" s="192" t="s">
        <v>8044</v>
      </c>
      <c r="JX87" s="192" t="s">
        <v>8380</v>
      </c>
      <c r="JY87" s="192" t="s">
        <v>966</v>
      </c>
      <c r="JZ87" s="192" t="s">
        <v>248</v>
      </c>
      <c r="KA87" s="192" t="s">
        <v>249</v>
      </c>
    </row>
    <row r="88" spans="1:287" ht="15" customHeight="1" x14ac:dyDescent="0.25">
      <c r="A88" s="192" t="s">
        <v>1554</v>
      </c>
      <c r="B88" s="192" t="s">
        <v>1555</v>
      </c>
      <c r="C88" s="193">
        <v>7</v>
      </c>
      <c r="D88" s="192" t="s">
        <v>452</v>
      </c>
      <c r="E88" s="192" t="s">
        <v>137</v>
      </c>
      <c r="F88" s="192" t="s">
        <v>137</v>
      </c>
      <c r="G88" s="192" t="s">
        <v>484</v>
      </c>
      <c r="H88" s="192" t="s">
        <v>100</v>
      </c>
      <c r="I88" s="192" t="s">
        <v>101</v>
      </c>
      <c r="J88" s="192" t="s">
        <v>1944</v>
      </c>
      <c r="K88" s="192" t="s">
        <v>468</v>
      </c>
      <c r="L88" s="192" t="s">
        <v>102</v>
      </c>
      <c r="M88" s="192" t="s">
        <v>2021</v>
      </c>
      <c r="N88" s="192" t="s">
        <v>525</v>
      </c>
      <c r="O88" s="192" t="s">
        <v>525</v>
      </c>
      <c r="P88" s="192" t="s">
        <v>103</v>
      </c>
      <c r="Q88" s="192" t="s">
        <v>104</v>
      </c>
      <c r="R88" s="192" t="s">
        <v>105</v>
      </c>
      <c r="S88" s="192" t="s">
        <v>2214</v>
      </c>
      <c r="T88" s="192" t="s">
        <v>2215</v>
      </c>
      <c r="U88" s="194">
        <v>28376</v>
      </c>
      <c r="V88" s="192" t="s">
        <v>534</v>
      </c>
      <c r="W88" s="192" t="s">
        <v>534</v>
      </c>
      <c r="X88" s="192" t="s">
        <v>534</v>
      </c>
      <c r="Y88" s="195">
        <v>11</v>
      </c>
      <c r="Z88" s="195">
        <v>0</v>
      </c>
      <c r="AA88" s="196" t="s">
        <v>2656</v>
      </c>
      <c r="AB88" s="197">
        <f t="shared" si="106"/>
        <v>-100</v>
      </c>
      <c r="AC88" s="195">
        <v>5</v>
      </c>
      <c r="AD88" s="195">
        <v>26</v>
      </c>
      <c r="AE88" s="196" t="s">
        <v>2657</v>
      </c>
      <c r="AF88" s="197">
        <f>((AD88/AC88)-1)*100</f>
        <v>420</v>
      </c>
      <c r="AG88" s="195">
        <v>5</v>
      </c>
      <c r="AH88" s="195">
        <v>29</v>
      </c>
      <c r="AI88" s="196" t="s">
        <v>2890</v>
      </c>
      <c r="AJ88" s="197">
        <f>((AH88/AG88)-1)*100</f>
        <v>480</v>
      </c>
      <c r="AK88" s="195"/>
      <c r="AL88" s="195"/>
      <c r="AM88" s="196"/>
      <c r="AN88" s="197"/>
      <c r="AO88" s="195">
        <v>13</v>
      </c>
      <c r="AP88" s="195">
        <v>10</v>
      </c>
      <c r="AQ88" s="196" t="s">
        <v>2983</v>
      </c>
      <c r="AR88" s="197">
        <f>((AP88/AO88)-1)*100</f>
        <v>-23.076923076923073</v>
      </c>
      <c r="AS88" s="195">
        <v>10</v>
      </c>
      <c r="AT88" s="195">
        <v>11</v>
      </c>
      <c r="AU88" s="196" t="s">
        <v>3166</v>
      </c>
      <c r="AV88" s="197">
        <f t="shared" si="61"/>
        <v>10.000000000000009</v>
      </c>
      <c r="AW88" s="197" t="str">
        <f t="shared" si="68"/>
        <v>Variación de 0 a 30%</v>
      </c>
      <c r="AX88" s="198" t="s">
        <v>202</v>
      </c>
      <c r="AY88" s="198" t="s">
        <v>202</v>
      </c>
      <c r="AZ88" s="195"/>
      <c r="BA88" s="195"/>
      <c r="BB88" s="196"/>
      <c r="BC88" s="197"/>
      <c r="BD88" s="195"/>
      <c r="BE88" s="195"/>
      <c r="BF88" s="196"/>
      <c r="BG88" s="197"/>
      <c r="BH88" s="195"/>
      <c r="BI88" s="195"/>
      <c r="BJ88" s="196"/>
      <c r="BK88" s="197"/>
      <c r="BL88" s="195">
        <v>13</v>
      </c>
      <c r="BM88" s="195">
        <v>13</v>
      </c>
      <c r="BN88" s="195">
        <v>39</v>
      </c>
      <c r="BO88" s="195">
        <v>40</v>
      </c>
      <c r="BP88" s="195">
        <v>1</v>
      </c>
      <c r="BQ88" s="196" t="s">
        <v>3432</v>
      </c>
      <c r="BR88" s="197">
        <f t="shared" si="69"/>
        <v>200</v>
      </c>
      <c r="BS88" s="197">
        <f t="shared" si="69"/>
        <v>207.69230769230771</v>
      </c>
      <c r="BT88" s="192" t="s">
        <v>3648</v>
      </c>
      <c r="BU88" s="192" t="str">
        <f t="shared" si="70"/>
        <v>Variación &gt; al 100%</v>
      </c>
      <c r="BV88" s="193" t="str">
        <f t="shared" si="71"/>
        <v>Mayor a 3 años</v>
      </c>
      <c r="BW88" s="192" t="s">
        <v>1017</v>
      </c>
      <c r="BX88" s="199">
        <v>3334773</v>
      </c>
      <c r="BY88" s="199">
        <v>6090</v>
      </c>
      <c r="BZ88" s="199">
        <f t="shared" si="72"/>
        <v>3340863</v>
      </c>
      <c r="CA88" s="199">
        <v>3347707</v>
      </c>
      <c r="CB88" s="200">
        <f t="shared" si="73"/>
        <v>-6844</v>
      </c>
      <c r="CC88" s="192" t="s">
        <v>3970</v>
      </c>
      <c r="CD88" s="192" t="str">
        <f t="shared" si="74"/>
        <v>BIP &lt; SIGFE</v>
      </c>
      <c r="CE88" s="196" t="s">
        <v>678</v>
      </c>
      <c r="CF88" s="195">
        <v>2597</v>
      </c>
      <c r="CG88" s="195">
        <v>2597</v>
      </c>
      <c r="CH88" s="195">
        <f t="shared" si="75"/>
        <v>100</v>
      </c>
      <c r="CI88" s="196" t="s">
        <v>4275</v>
      </c>
      <c r="CJ88" s="196" t="s">
        <v>4276</v>
      </c>
      <c r="CK88" s="200" t="str">
        <f t="shared" si="93"/>
        <v>Real = Recomendada</v>
      </c>
      <c r="CL88" s="192" t="s">
        <v>4776</v>
      </c>
      <c r="CM88" s="192" t="s">
        <v>4777</v>
      </c>
      <c r="CN88" s="192" t="s">
        <v>4778</v>
      </c>
      <c r="CO88" s="192" t="s">
        <v>783</v>
      </c>
      <c r="CP88" s="193" t="s">
        <v>207</v>
      </c>
      <c r="CQ88" s="192" t="s">
        <v>880</v>
      </c>
      <c r="CR88" s="192" t="s">
        <v>8</v>
      </c>
      <c r="CS88" s="192" t="s">
        <v>8</v>
      </c>
      <c r="CT88" s="192" t="str">
        <f t="shared" si="94"/>
        <v>En Operación</v>
      </c>
      <c r="CU88" s="192" t="s">
        <v>8</v>
      </c>
      <c r="CV88" s="192" t="s">
        <v>5658</v>
      </c>
      <c r="CW88" s="192" t="s">
        <v>434</v>
      </c>
      <c r="CX88" s="192" t="s">
        <v>236</v>
      </c>
      <c r="CY88" s="192" t="s">
        <v>942</v>
      </c>
      <c r="CZ88" s="192" t="s">
        <v>248</v>
      </c>
      <c r="DA88" s="192" t="s">
        <v>249</v>
      </c>
      <c r="DB88" s="193" t="s">
        <v>1103</v>
      </c>
      <c r="DC88" s="193" t="s">
        <v>1103</v>
      </c>
      <c r="DD88" s="200">
        <v>0</v>
      </c>
      <c r="DE88" s="193" t="s">
        <v>706</v>
      </c>
      <c r="DF88" s="200">
        <v>27</v>
      </c>
      <c r="DG88" s="193" t="s">
        <v>5939</v>
      </c>
      <c r="DH88" s="200">
        <v>418</v>
      </c>
      <c r="DI88" s="193" t="s">
        <v>1017</v>
      </c>
      <c r="DJ88" s="275"/>
      <c r="DK88" s="193" t="s">
        <v>1017</v>
      </c>
      <c r="DL88" s="275"/>
      <c r="DM88" s="193" t="s">
        <v>1017</v>
      </c>
      <c r="DN88" s="200">
        <v>0</v>
      </c>
      <c r="DO88" s="193" t="s">
        <v>5948</v>
      </c>
      <c r="DP88" s="200">
        <v>60</v>
      </c>
      <c r="DQ88" s="200">
        <f t="shared" si="62"/>
        <v>443</v>
      </c>
      <c r="DR88" s="200">
        <f t="shared" si="63"/>
        <v>443</v>
      </c>
      <c r="DS88" s="193" t="s">
        <v>6096</v>
      </c>
      <c r="DT88" s="192" t="s">
        <v>6243</v>
      </c>
      <c r="DU88" s="193">
        <v>1</v>
      </c>
      <c r="DV88" s="193" t="s">
        <v>8</v>
      </c>
      <c r="DW88" s="193" t="s">
        <v>8</v>
      </c>
      <c r="DX88" s="193" t="s">
        <v>8</v>
      </c>
      <c r="DY88" s="193" t="s">
        <v>8</v>
      </c>
      <c r="DZ88" s="193" t="s">
        <v>207</v>
      </c>
      <c r="EA88" s="193" t="s">
        <v>6269</v>
      </c>
      <c r="EB88" s="193" t="s">
        <v>207</v>
      </c>
      <c r="EC88" s="193" t="s">
        <v>6269</v>
      </c>
      <c r="ED88" s="193" t="s">
        <v>6357</v>
      </c>
      <c r="EE88" s="199">
        <v>18528</v>
      </c>
      <c r="EF88" s="199">
        <v>110747</v>
      </c>
      <c r="EG88" s="199">
        <v>197010</v>
      </c>
      <c r="EH88" s="199">
        <v>0</v>
      </c>
      <c r="EI88" s="199">
        <v>6317</v>
      </c>
      <c r="EJ88" s="199">
        <v>2650499</v>
      </c>
      <c r="EK88" s="199">
        <v>0</v>
      </c>
      <c r="EL88" s="199">
        <v>0</v>
      </c>
      <c r="EM88" s="199">
        <v>0</v>
      </c>
      <c r="EN88" s="199">
        <v>0</v>
      </c>
      <c r="EO88" s="199">
        <f t="shared" si="76"/>
        <v>2983101</v>
      </c>
      <c r="EP88" s="199">
        <v>18528</v>
      </c>
      <c r="EQ88" s="199">
        <v>110747</v>
      </c>
      <c r="ER88" s="199">
        <v>197010</v>
      </c>
      <c r="ES88" s="199">
        <v>0</v>
      </c>
      <c r="ET88" s="199">
        <v>6317</v>
      </c>
      <c r="EU88" s="199">
        <v>2650499</v>
      </c>
      <c r="EV88" s="199">
        <v>0</v>
      </c>
      <c r="EW88" s="199">
        <v>0</v>
      </c>
      <c r="EX88" s="199">
        <v>0</v>
      </c>
      <c r="EY88" s="199">
        <v>0</v>
      </c>
      <c r="EZ88" s="199">
        <f t="shared" si="77"/>
        <v>2983101</v>
      </c>
      <c r="FA88" s="192" t="s">
        <v>6580</v>
      </c>
      <c r="FB88" s="199">
        <v>0</v>
      </c>
      <c r="FC88" s="199">
        <v>100857</v>
      </c>
      <c r="FD88" s="199">
        <v>217041</v>
      </c>
      <c r="FE88" s="199">
        <v>0</v>
      </c>
      <c r="FF88" s="199">
        <v>6090</v>
      </c>
      <c r="FG88" s="199">
        <v>3019903</v>
      </c>
      <c r="FH88" s="199">
        <v>0</v>
      </c>
      <c r="FI88" s="199">
        <v>0</v>
      </c>
      <c r="FJ88" s="199">
        <v>0</v>
      </c>
      <c r="FK88" s="199">
        <v>0</v>
      </c>
      <c r="FL88" s="199">
        <f t="shared" si="78"/>
        <v>3343891</v>
      </c>
      <c r="FM88" s="192" t="s">
        <v>6755</v>
      </c>
      <c r="FN88" s="199">
        <v>0</v>
      </c>
      <c r="FO88" s="199">
        <v>100857</v>
      </c>
      <c r="FP88" s="199">
        <v>217041</v>
      </c>
      <c r="FQ88" s="199">
        <v>0</v>
      </c>
      <c r="FR88" s="199">
        <v>6090</v>
      </c>
      <c r="FS88" s="199">
        <v>3019903</v>
      </c>
      <c r="FT88" s="199">
        <v>0</v>
      </c>
      <c r="FU88" s="199">
        <v>0</v>
      </c>
      <c r="FV88" s="199">
        <v>0</v>
      </c>
      <c r="FW88" s="199">
        <v>0</v>
      </c>
      <c r="FX88" s="199">
        <f t="shared" si="79"/>
        <v>3343891</v>
      </c>
      <c r="FY88" s="192" t="s">
        <v>6948</v>
      </c>
      <c r="FZ88" s="200">
        <f t="shared" si="80"/>
        <v>-3816</v>
      </c>
      <c r="GA88" s="193" t="str">
        <f t="shared" si="95"/>
        <v>BIP &lt; SIGFE</v>
      </c>
      <c r="GB88" s="199">
        <v>0</v>
      </c>
      <c r="GC88" s="199">
        <v>103415</v>
      </c>
      <c r="GD88" s="199">
        <v>218300</v>
      </c>
      <c r="GE88" s="199">
        <v>0</v>
      </c>
      <c r="GF88" s="199">
        <v>6090</v>
      </c>
      <c r="GG88" s="199">
        <v>3019902</v>
      </c>
      <c r="GH88" s="199">
        <v>0</v>
      </c>
      <c r="GI88" s="199">
        <v>0</v>
      </c>
      <c r="GJ88" s="199">
        <v>0</v>
      </c>
      <c r="GK88" s="199">
        <v>0</v>
      </c>
      <c r="GL88" s="199">
        <f t="shared" si="81"/>
        <v>3347707</v>
      </c>
      <c r="GM88" s="199">
        <v>0</v>
      </c>
      <c r="GN88" s="199">
        <v>112387</v>
      </c>
      <c r="GO88" s="199">
        <v>235923</v>
      </c>
      <c r="GP88" s="199">
        <v>0</v>
      </c>
      <c r="GQ88" s="199">
        <v>7168</v>
      </c>
      <c r="GR88" s="199">
        <v>3421548</v>
      </c>
      <c r="GS88" s="199">
        <v>0</v>
      </c>
      <c r="GT88" s="199">
        <v>0</v>
      </c>
      <c r="GU88" s="199">
        <v>0</v>
      </c>
      <c r="GV88" s="199">
        <v>0</v>
      </c>
      <c r="GW88" s="199">
        <f t="shared" si="82"/>
        <v>3777026</v>
      </c>
      <c r="GX88" s="199" t="s">
        <v>7131</v>
      </c>
      <c r="GY88" s="199">
        <v>23810</v>
      </c>
      <c r="GZ88" s="199">
        <v>142316</v>
      </c>
      <c r="HA88" s="199">
        <v>253169</v>
      </c>
      <c r="HB88" s="199">
        <v>0</v>
      </c>
      <c r="HC88" s="199">
        <v>8118</v>
      </c>
      <c r="HD88" s="199">
        <v>3406048</v>
      </c>
      <c r="HE88" s="199">
        <v>0</v>
      </c>
      <c r="HF88" s="199">
        <v>0</v>
      </c>
      <c r="HG88" s="199">
        <v>0</v>
      </c>
      <c r="HH88" s="199">
        <v>0</v>
      </c>
      <c r="HI88" s="199">
        <f t="shared" si="83"/>
        <v>3833461</v>
      </c>
      <c r="HJ88" s="199">
        <v>0</v>
      </c>
      <c r="HK88" s="199">
        <v>0</v>
      </c>
      <c r="HL88" s="199">
        <v>109511</v>
      </c>
      <c r="HM88" s="199">
        <v>231303</v>
      </c>
      <c r="HN88" s="199">
        <v>0</v>
      </c>
      <c r="HO88" s="199">
        <v>7168</v>
      </c>
      <c r="HP88" s="199">
        <v>3554351</v>
      </c>
      <c r="HQ88" s="199">
        <v>0</v>
      </c>
      <c r="HR88" s="199">
        <v>0</v>
      </c>
      <c r="HS88" s="199">
        <v>0</v>
      </c>
      <c r="HT88" s="199">
        <v>0</v>
      </c>
      <c r="HU88" s="199">
        <f t="shared" si="84"/>
        <v>3902333</v>
      </c>
      <c r="HV88" s="199">
        <v>0</v>
      </c>
      <c r="HW88" s="199">
        <v>109511</v>
      </c>
      <c r="HX88" s="199">
        <v>231303</v>
      </c>
      <c r="HY88" s="199">
        <v>0</v>
      </c>
      <c r="HZ88" s="199">
        <v>7168</v>
      </c>
      <c r="IA88" s="199">
        <v>3421549</v>
      </c>
      <c r="IB88" s="199">
        <v>0</v>
      </c>
      <c r="IC88" s="199">
        <v>0</v>
      </c>
      <c r="ID88" s="199">
        <v>0</v>
      </c>
      <c r="IE88" s="199">
        <v>0</v>
      </c>
      <c r="IF88" s="199">
        <f t="shared" si="85"/>
        <v>3769531</v>
      </c>
      <c r="IG88" s="197">
        <f t="shared" si="86"/>
        <v>1.7966010349394379</v>
      </c>
      <c r="IH88" s="197">
        <f t="shared" si="87"/>
        <v>-1.6676835893204567</v>
      </c>
      <c r="II88" s="197">
        <f t="shared" si="88"/>
        <v>0.45510221817190999</v>
      </c>
      <c r="IJ88" s="197">
        <f t="shared" si="64"/>
        <v>-3.4031437091606498</v>
      </c>
      <c r="IK88" s="202"/>
      <c r="IL88" s="200">
        <f t="shared" si="89"/>
        <v>1451.4944166345783</v>
      </c>
      <c r="IM88" s="200">
        <f t="shared" si="90"/>
        <v>1317.5005775895263</v>
      </c>
      <c r="IN88" s="192" t="s">
        <v>7311</v>
      </c>
      <c r="IO88" s="192" t="str">
        <f t="shared" si="65"/>
        <v>Variación de 0 a +-10%</v>
      </c>
      <c r="IP88" s="192" t="str">
        <f t="shared" si="65"/>
        <v>Variación de 0 a +-10%</v>
      </c>
      <c r="IQ88" s="193" t="str">
        <f t="shared" si="91"/>
        <v>Grande</v>
      </c>
      <c r="IR88" s="193" t="str">
        <f t="shared" si="92"/>
        <v>Grande</v>
      </c>
      <c r="IS88" s="192" t="s">
        <v>7494</v>
      </c>
      <c r="IT88" s="192" t="s">
        <v>2021</v>
      </c>
      <c r="IU88" s="192" t="s">
        <v>236</v>
      </c>
      <c r="IV88" s="192" t="s">
        <v>942</v>
      </c>
      <c r="IW88" s="192" t="s">
        <v>248</v>
      </c>
      <c r="IX88" s="192" t="s">
        <v>249</v>
      </c>
      <c r="IY88" s="193" t="s">
        <v>208</v>
      </c>
      <c r="IZ88" s="199"/>
      <c r="JA88" s="199"/>
      <c r="JB88" s="203"/>
      <c r="JC88" s="192" t="s">
        <v>3970</v>
      </c>
      <c r="JD88" s="192" t="str">
        <f t="shared" si="99"/>
        <v>Sin Modificaciones</v>
      </c>
      <c r="JE88" s="193" t="s">
        <v>208</v>
      </c>
      <c r="JF88" s="200"/>
      <c r="JG88" s="200"/>
      <c r="JH88" s="200"/>
      <c r="JI88" s="197"/>
      <c r="JJ88" s="192" t="s">
        <v>7732</v>
      </c>
      <c r="JK88" s="192" t="str">
        <f t="shared" si="67"/>
        <v>Sin Reevaluación</v>
      </c>
      <c r="JL88" s="196" t="s">
        <v>1290</v>
      </c>
      <c r="JM88" s="204">
        <v>6.19</v>
      </c>
      <c r="JN88" s="204">
        <v>6.26</v>
      </c>
      <c r="JO88" s="197">
        <f t="shared" si="96"/>
        <v>1.1308562197092087</v>
      </c>
      <c r="JP88" s="205" t="str">
        <f t="shared" si="97"/>
        <v>Real &gt; Recomendado</v>
      </c>
      <c r="JQ88" s="193" t="s">
        <v>8</v>
      </c>
      <c r="JR88" s="202"/>
      <c r="JS88" s="202"/>
      <c r="JT88" s="202"/>
      <c r="JU88" s="192" t="s">
        <v>8045</v>
      </c>
      <c r="JV88" s="206"/>
      <c r="JW88" s="192" t="s">
        <v>8046</v>
      </c>
      <c r="JX88" s="192" t="s">
        <v>236</v>
      </c>
      <c r="JY88" s="192" t="s">
        <v>942</v>
      </c>
      <c r="JZ88" s="192" t="s">
        <v>248</v>
      </c>
      <c r="KA88" s="192" t="s">
        <v>249</v>
      </c>
    </row>
    <row r="89" spans="1:287" ht="15" customHeight="1" x14ac:dyDescent="0.25">
      <c r="A89" s="192" t="s">
        <v>1556</v>
      </c>
      <c r="B89" s="192" t="s">
        <v>1557</v>
      </c>
      <c r="C89" s="193">
        <v>8</v>
      </c>
      <c r="D89" s="192" t="s">
        <v>453</v>
      </c>
      <c r="E89" s="192" t="s">
        <v>112</v>
      </c>
      <c r="F89" s="192" t="s">
        <v>1558</v>
      </c>
      <c r="G89" s="192" t="s">
        <v>488</v>
      </c>
      <c r="H89" s="192" t="s">
        <v>154</v>
      </c>
      <c r="I89" s="209" t="s">
        <v>1374</v>
      </c>
      <c r="J89" s="192" t="s">
        <v>1956</v>
      </c>
      <c r="K89" s="192" t="s">
        <v>468</v>
      </c>
      <c r="L89" s="192" t="s">
        <v>102</v>
      </c>
      <c r="M89" s="192" t="s">
        <v>1267</v>
      </c>
      <c r="N89" s="192" t="s">
        <v>525</v>
      </c>
      <c r="O89" s="192" t="s">
        <v>525</v>
      </c>
      <c r="P89" s="192" t="s">
        <v>103</v>
      </c>
      <c r="Q89" s="192" t="s">
        <v>104</v>
      </c>
      <c r="R89" s="192" t="s">
        <v>116</v>
      </c>
      <c r="S89" s="192" t="s">
        <v>2216</v>
      </c>
      <c r="T89" s="192" t="s">
        <v>2217</v>
      </c>
      <c r="U89" s="194">
        <v>3745</v>
      </c>
      <c r="V89" s="192" t="s">
        <v>179</v>
      </c>
      <c r="W89" s="192" t="s">
        <v>534</v>
      </c>
      <c r="X89" s="192" t="s">
        <v>534</v>
      </c>
      <c r="Y89" s="195">
        <v>3</v>
      </c>
      <c r="Z89" s="195">
        <v>47</v>
      </c>
      <c r="AA89" s="196" t="s">
        <v>2658</v>
      </c>
      <c r="AB89" s="197">
        <f t="shared" si="106"/>
        <v>1466.6666666666665</v>
      </c>
      <c r="AC89" s="195"/>
      <c r="AD89" s="195"/>
      <c r="AE89" s="196"/>
      <c r="AF89" s="197"/>
      <c r="AG89" s="195"/>
      <c r="AH89" s="195"/>
      <c r="AI89" s="196" t="s">
        <v>8</v>
      </c>
      <c r="AJ89" s="197"/>
      <c r="AK89" s="195"/>
      <c r="AL89" s="195"/>
      <c r="AM89" s="196"/>
      <c r="AN89" s="197"/>
      <c r="AO89" s="195"/>
      <c r="AP89" s="195"/>
      <c r="AQ89" s="196"/>
      <c r="AR89" s="197"/>
      <c r="AS89" s="195">
        <v>8</v>
      </c>
      <c r="AT89" s="195">
        <v>51</v>
      </c>
      <c r="AU89" s="196" t="s">
        <v>3167</v>
      </c>
      <c r="AV89" s="197">
        <f t="shared" si="61"/>
        <v>537.5</v>
      </c>
      <c r="AW89" s="197" t="str">
        <f t="shared" si="68"/>
        <v>Variación &gt; al 100%</v>
      </c>
      <c r="AX89" s="198">
        <v>3</v>
      </c>
      <c r="AY89" s="198">
        <v>195</v>
      </c>
      <c r="AZ89" s="195"/>
      <c r="BA89" s="195"/>
      <c r="BB89" s="196"/>
      <c r="BC89" s="197"/>
      <c r="BD89" s="195"/>
      <c r="BE89" s="195"/>
      <c r="BF89" s="196"/>
      <c r="BG89" s="197"/>
      <c r="BH89" s="195"/>
      <c r="BI89" s="195"/>
      <c r="BJ89" s="196"/>
      <c r="BK89" s="197"/>
      <c r="BL89" s="195">
        <v>9</v>
      </c>
      <c r="BM89" s="195">
        <v>9</v>
      </c>
      <c r="BN89" s="195">
        <v>74</v>
      </c>
      <c r="BO89" s="195">
        <v>74</v>
      </c>
      <c r="BP89" s="195">
        <v>0</v>
      </c>
      <c r="BQ89" s="196" t="s">
        <v>3433</v>
      </c>
      <c r="BR89" s="197">
        <f t="shared" si="69"/>
        <v>722.22222222222217</v>
      </c>
      <c r="BS89" s="197">
        <f t="shared" si="69"/>
        <v>722.22222222222217</v>
      </c>
      <c r="BT89" s="192" t="s">
        <v>3649</v>
      </c>
      <c r="BU89" s="192" t="str">
        <f t="shared" si="70"/>
        <v>Variación &gt; al 100%</v>
      </c>
      <c r="BV89" s="193" t="str">
        <f t="shared" si="71"/>
        <v>Mayor a 3 años</v>
      </c>
      <c r="BW89" s="192" t="s">
        <v>3846</v>
      </c>
      <c r="BX89" s="199">
        <v>275922</v>
      </c>
      <c r="BY89" s="199">
        <v>0</v>
      </c>
      <c r="BZ89" s="199">
        <f t="shared" si="72"/>
        <v>275922</v>
      </c>
      <c r="CA89" s="199">
        <v>0</v>
      </c>
      <c r="CB89" s="200">
        <f t="shared" si="73"/>
        <v>275922</v>
      </c>
      <c r="CC89" s="192" t="s">
        <v>3971</v>
      </c>
      <c r="CD89" s="192" t="str">
        <f t="shared" si="74"/>
        <v>BIP &gt; SIGFE</v>
      </c>
      <c r="CE89" s="196" t="s">
        <v>678</v>
      </c>
      <c r="CF89" s="195">
        <v>1177</v>
      </c>
      <c r="CG89" s="195">
        <v>1177</v>
      </c>
      <c r="CH89" s="195">
        <f t="shared" si="75"/>
        <v>100</v>
      </c>
      <c r="CI89" s="196" t="s">
        <v>4277</v>
      </c>
      <c r="CJ89" s="196" t="s">
        <v>4278</v>
      </c>
      <c r="CK89" s="200" t="str">
        <f t="shared" si="93"/>
        <v>Real = Recomendada</v>
      </c>
      <c r="CL89" s="192" t="s">
        <v>206</v>
      </c>
      <c r="CM89" s="192" t="s">
        <v>811</v>
      </c>
      <c r="CN89" s="192" t="s">
        <v>206</v>
      </c>
      <c r="CO89" s="192" t="s">
        <v>4779</v>
      </c>
      <c r="CP89" s="193" t="s">
        <v>207</v>
      </c>
      <c r="CQ89" s="192" t="s">
        <v>811</v>
      </c>
      <c r="CR89" s="192" t="s">
        <v>5254</v>
      </c>
      <c r="CS89" s="192" t="s">
        <v>8</v>
      </c>
      <c r="CT89" s="192" t="str">
        <f t="shared" si="94"/>
        <v>En Operación</v>
      </c>
      <c r="CU89" s="192" t="s">
        <v>5458</v>
      </c>
      <c r="CV89" s="192" t="s">
        <v>5659</v>
      </c>
      <c r="CW89" s="192" t="s">
        <v>5660</v>
      </c>
      <c r="CX89" s="192" t="s">
        <v>234</v>
      </c>
      <c r="CY89" s="192" t="s">
        <v>948</v>
      </c>
      <c r="CZ89" s="192" t="s">
        <v>248</v>
      </c>
      <c r="DA89" s="192" t="s">
        <v>249</v>
      </c>
      <c r="DB89" s="193" t="s">
        <v>5820</v>
      </c>
      <c r="DC89" s="193" t="s">
        <v>5820</v>
      </c>
      <c r="DD89" s="200">
        <v>0</v>
      </c>
      <c r="DE89" s="193" t="s">
        <v>5877</v>
      </c>
      <c r="DF89" s="200">
        <v>171</v>
      </c>
      <c r="DG89" s="193" t="s">
        <v>440</v>
      </c>
      <c r="DH89" s="200">
        <v>0</v>
      </c>
      <c r="DI89" s="193" t="s">
        <v>1003</v>
      </c>
      <c r="DJ89" s="200">
        <v>173</v>
      </c>
      <c r="DK89" s="193" t="s">
        <v>3846</v>
      </c>
      <c r="DL89" s="200">
        <f>+DK89-DE89</f>
        <v>872</v>
      </c>
      <c r="DM89" s="193" t="s">
        <v>3846</v>
      </c>
      <c r="DN89" s="200">
        <v>0</v>
      </c>
      <c r="DO89" s="193" t="s">
        <v>5848</v>
      </c>
      <c r="DP89" s="200">
        <v>150</v>
      </c>
      <c r="DQ89" s="195">
        <f t="shared" si="62"/>
        <v>1193</v>
      </c>
      <c r="DR89" s="195">
        <f t="shared" si="63"/>
        <v>1193</v>
      </c>
      <c r="DS89" s="198" t="s">
        <v>6097</v>
      </c>
      <c r="DT89" s="196" t="s">
        <v>6243</v>
      </c>
      <c r="DU89" s="198">
        <v>2</v>
      </c>
      <c r="DV89" s="198" t="s">
        <v>8</v>
      </c>
      <c r="DW89" s="198" t="s">
        <v>8</v>
      </c>
      <c r="DX89" s="198" t="s">
        <v>8</v>
      </c>
      <c r="DY89" s="198" t="s">
        <v>8</v>
      </c>
      <c r="DZ89" s="198" t="s">
        <v>8</v>
      </c>
      <c r="EA89" s="198" t="s">
        <v>8</v>
      </c>
      <c r="EB89" s="198" t="s">
        <v>207</v>
      </c>
      <c r="EC89" s="198" t="s">
        <v>6273</v>
      </c>
      <c r="ED89" s="198" t="s">
        <v>6358</v>
      </c>
      <c r="EE89" s="208">
        <v>12800</v>
      </c>
      <c r="EF89" s="199">
        <v>0</v>
      </c>
      <c r="EG89" s="199">
        <v>0</v>
      </c>
      <c r="EH89" s="199">
        <v>0</v>
      </c>
      <c r="EI89" s="199">
        <v>0</v>
      </c>
      <c r="EJ89" s="199">
        <v>290043</v>
      </c>
      <c r="EK89" s="199">
        <v>0</v>
      </c>
      <c r="EL89" s="199">
        <v>0</v>
      </c>
      <c r="EM89" s="199">
        <v>0</v>
      </c>
      <c r="EN89" s="199">
        <v>0</v>
      </c>
      <c r="EO89" s="199">
        <f t="shared" si="76"/>
        <v>302843</v>
      </c>
      <c r="EP89" s="199">
        <v>12800</v>
      </c>
      <c r="EQ89" s="199">
        <v>0</v>
      </c>
      <c r="ER89" s="199">
        <v>0</v>
      </c>
      <c r="ES89" s="199">
        <v>0</v>
      </c>
      <c r="ET89" s="199">
        <v>0</v>
      </c>
      <c r="EU89" s="199">
        <v>290043</v>
      </c>
      <c r="EV89" s="199">
        <v>0</v>
      </c>
      <c r="EW89" s="199">
        <v>0</v>
      </c>
      <c r="EX89" s="199">
        <v>0</v>
      </c>
      <c r="EY89" s="199">
        <v>0</v>
      </c>
      <c r="EZ89" s="199">
        <f t="shared" si="77"/>
        <v>302843</v>
      </c>
      <c r="FA89" s="192" t="s">
        <v>198</v>
      </c>
      <c r="FB89" s="199">
        <v>22989</v>
      </c>
      <c r="FC89" s="199">
        <v>0</v>
      </c>
      <c r="FD89" s="199">
        <v>0</v>
      </c>
      <c r="FE89" s="199">
        <v>0</v>
      </c>
      <c r="FF89" s="199">
        <v>0</v>
      </c>
      <c r="FG89" s="199">
        <v>1131938</v>
      </c>
      <c r="FH89" s="199">
        <v>0</v>
      </c>
      <c r="FI89" s="199">
        <v>0</v>
      </c>
      <c r="FJ89" s="199">
        <v>0</v>
      </c>
      <c r="FK89" s="199">
        <v>0</v>
      </c>
      <c r="FL89" s="199">
        <f t="shared" si="78"/>
        <v>1154927</v>
      </c>
      <c r="FM89" s="192" t="s">
        <v>6756</v>
      </c>
      <c r="FN89" s="199">
        <v>22989</v>
      </c>
      <c r="FO89" s="199">
        <v>0</v>
      </c>
      <c r="FP89" s="199">
        <v>0</v>
      </c>
      <c r="FQ89" s="199">
        <v>0</v>
      </c>
      <c r="FR89" s="199">
        <v>0</v>
      </c>
      <c r="FS89" s="199">
        <v>852531</v>
      </c>
      <c r="FT89" s="199">
        <v>0</v>
      </c>
      <c r="FU89" s="199">
        <v>0</v>
      </c>
      <c r="FV89" s="199">
        <v>0</v>
      </c>
      <c r="FW89" s="199">
        <v>0</v>
      </c>
      <c r="FX89" s="199">
        <f t="shared" si="79"/>
        <v>875520</v>
      </c>
      <c r="FY89" s="192" t="s">
        <v>6949</v>
      </c>
      <c r="FZ89" s="200">
        <f t="shared" si="80"/>
        <v>875520</v>
      </c>
      <c r="GA89" s="193" t="str">
        <f t="shared" si="95"/>
        <v>BIP &gt; SIGFE</v>
      </c>
      <c r="GB89" s="199">
        <v>0</v>
      </c>
      <c r="GC89" s="199">
        <v>0</v>
      </c>
      <c r="GD89" s="199">
        <v>0</v>
      </c>
      <c r="GE89" s="199">
        <v>0</v>
      </c>
      <c r="GF89" s="199">
        <v>0</v>
      </c>
      <c r="GG89" s="199">
        <v>0</v>
      </c>
      <c r="GH89" s="199">
        <v>0</v>
      </c>
      <c r="GI89" s="199">
        <v>0</v>
      </c>
      <c r="GJ89" s="199">
        <v>0</v>
      </c>
      <c r="GK89" s="199">
        <v>0</v>
      </c>
      <c r="GL89" s="199">
        <f t="shared" si="81"/>
        <v>0</v>
      </c>
      <c r="GM89" s="199">
        <v>0</v>
      </c>
      <c r="GN89" s="199">
        <v>0</v>
      </c>
      <c r="GO89" s="199">
        <v>0</v>
      </c>
      <c r="GP89" s="199">
        <v>0</v>
      </c>
      <c r="GQ89" s="199">
        <v>0</v>
      </c>
      <c r="GR89" s="199">
        <v>0</v>
      </c>
      <c r="GS89" s="199">
        <v>0</v>
      </c>
      <c r="GT89" s="199">
        <v>0</v>
      </c>
      <c r="GU89" s="199">
        <v>0</v>
      </c>
      <c r="GV89" s="199">
        <v>0</v>
      </c>
      <c r="GW89" s="199">
        <f t="shared" si="82"/>
        <v>0</v>
      </c>
      <c r="GX89" s="199" t="s">
        <v>7132</v>
      </c>
      <c r="GY89" s="199">
        <v>16938</v>
      </c>
      <c r="GZ89" s="199">
        <v>0</v>
      </c>
      <c r="HA89" s="199">
        <v>0</v>
      </c>
      <c r="HB89" s="199">
        <v>0</v>
      </c>
      <c r="HC89" s="199">
        <v>0</v>
      </c>
      <c r="HD89" s="199">
        <v>383809</v>
      </c>
      <c r="HE89" s="199">
        <v>0</v>
      </c>
      <c r="HF89" s="199">
        <v>0</v>
      </c>
      <c r="HG89" s="199">
        <v>0</v>
      </c>
      <c r="HH89" s="199">
        <v>0</v>
      </c>
      <c r="HI89" s="199">
        <f t="shared" si="83"/>
        <v>400747</v>
      </c>
      <c r="HJ89" s="199">
        <v>944000</v>
      </c>
      <c r="HK89" s="199">
        <v>25921</v>
      </c>
      <c r="HL89" s="199">
        <v>0</v>
      </c>
      <c r="HM89" s="199">
        <v>0</v>
      </c>
      <c r="HN89" s="199">
        <v>0</v>
      </c>
      <c r="HO89" s="199">
        <v>0</v>
      </c>
      <c r="HP89" s="199">
        <v>1259652</v>
      </c>
      <c r="HQ89" s="199">
        <v>0</v>
      </c>
      <c r="HR89" s="199">
        <v>0</v>
      </c>
      <c r="HS89" s="199">
        <v>0</v>
      </c>
      <c r="HT89" s="199">
        <v>0</v>
      </c>
      <c r="HU89" s="199">
        <f t="shared" si="84"/>
        <v>1285573</v>
      </c>
      <c r="HV89" s="199">
        <v>25749</v>
      </c>
      <c r="HW89" s="199">
        <v>0</v>
      </c>
      <c r="HX89" s="199">
        <v>0</v>
      </c>
      <c r="HY89" s="199">
        <v>0</v>
      </c>
      <c r="HZ89" s="199">
        <v>0</v>
      </c>
      <c r="IA89" s="199">
        <v>902380</v>
      </c>
      <c r="IB89" s="199">
        <v>0</v>
      </c>
      <c r="IC89" s="199">
        <v>0</v>
      </c>
      <c r="ID89" s="199">
        <v>0</v>
      </c>
      <c r="IE89" s="199">
        <v>0</v>
      </c>
      <c r="IF89" s="199">
        <f t="shared" si="85"/>
        <v>928129</v>
      </c>
      <c r="IG89" s="197">
        <f t="shared" si="86"/>
        <v>220.79416689332669</v>
      </c>
      <c r="IH89" s="197">
        <f t="shared" si="87"/>
        <v>131.59973749023698</v>
      </c>
      <c r="II89" s="197">
        <f t="shared" si="88"/>
        <v>135.11173526415485</v>
      </c>
      <c r="IJ89" s="197">
        <f t="shared" si="64"/>
        <v>-27.804255378729948</v>
      </c>
      <c r="IK89" s="202">
        <f>((IF89/HJ89)-1)*100</f>
        <v>-1.6812500000000008</v>
      </c>
      <c r="IL89" s="200">
        <f t="shared" si="89"/>
        <v>788.55480033984702</v>
      </c>
      <c r="IM89" s="200">
        <f t="shared" si="90"/>
        <v>766.67799490229402</v>
      </c>
      <c r="IN89" s="192" t="s">
        <v>7312</v>
      </c>
      <c r="IO89" s="192" t="str">
        <f t="shared" si="65"/>
        <v>Variación Mayor a 20%</v>
      </c>
      <c r="IP89" s="192" t="str">
        <f t="shared" si="65"/>
        <v>Variación Mayor a 20%</v>
      </c>
      <c r="IQ89" s="193" t="str">
        <f t="shared" si="91"/>
        <v>Mediano</v>
      </c>
      <c r="IR89" s="193" t="str">
        <f t="shared" si="92"/>
        <v>Mediano</v>
      </c>
      <c r="IS89" s="192" t="s">
        <v>1269</v>
      </c>
      <c r="IT89" s="192" t="s">
        <v>1267</v>
      </c>
      <c r="IU89" s="192" t="s">
        <v>234</v>
      </c>
      <c r="IV89" s="192" t="s">
        <v>948</v>
      </c>
      <c r="IW89" s="192" t="s">
        <v>248</v>
      </c>
      <c r="IX89" s="192" t="s">
        <v>249</v>
      </c>
      <c r="IY89" s="193" t="s">
        <v>208</v>
      </c>
      <c r="IZ89" s="199"/>
      <c r="JA89" s="199"/>
      <c r="JB89" s="203"/>
      <c r="JC89" s="192" t="s">
        <v>534</v>
      </c>
      <c r="JD89" s="192" t="str">
        <f t="shared" si="99"/>
        <v>Sin Modificaciones</v>
      </c>
      <c r="JE89" s="193" t="s">
        <v>207</v>
      </c>
      <c r="JF89" s="200">
        <v>2</v>
      </c>
      <c r="JG89" s="200">
        <v>400748</v>
      </c>
      <c r="JH89" s="200">
        <v>944000</v>
      </c>
      <c r="JI89" s="197">
        <f t="shared" ref="JI89:JI93" si="107">((JH89/JG89)-1)*100</f>
        <v>135.5595037280286</v>
      </c>
      <c r="JJ89" s="192" t="s">
        <v>7733</v>
      </c>
      <c r="JK89" s="192" t="str">
        <f t="shared" si="67"/>
        <v>Con Reevaluación</v>
      </c>
      <c r="JL89" s="196" t="s">
        <v>1295</v>
      </c>
      <c r="JM89" s="204"/>
      <c r="JN89" s="204"/>
      <c r="JO89" s="197"/>
      <c r="JP89" s="205" t="str">
        <f t="shared" si="97"/>
        <v>Sin Datos</v>
      </c>
      <c r="JQ89" s="193" t="s">
        <v>8</v>
      </c>
      <c r="JR89" s="202"/>
      <c r="JS89" s="202"/>
      <c r="JT89" s="202"/>
      <c r="JU89" s="192" t="s">
        <v>8047</v>
      </c>
      <c r="JV89" s="206"/>
      <c r="JW89" s="192" t="s">
        <v>8048</v>
      </c>
      <c r="JX89" s="192" t="s">
        <v>234</v>
      </c>
      <c r="JY89" s="192" t="s">
        <v>948</v>
      </c>
      <c r="JZ89" s="192" t="s">
        <v>248</v>
      </c>
      <c r="KA89" s="192" t="s">
        <v>249</v>
      </c>
    </row>
    <row r="90" spans="1:287" ht="15" customHeight="1" x14ac:dyDescent="0.25">
      <c r="A90" s="192" t="s">
        <v>1559</v>
      </c>
      <c r="B90" s="192" t="s">
        <v>1560</v>
      </c>
      <c r="C90" s="193">
        <v>8</v>
      </c>
      <c r="D90" s="192" t="s">
        <v>453</v>
      </c>
      <c r="E90" s="192" t="s">
        <v>160</v>
      </c>
      <c r="F90" s="192" t="s">
        <v>1435</v>
      </c>
      <c r="G90" s="192" t="s">
        <v>488</v>
      </c>
      <c r="H90" s="192" t="s">
        <v>478</v>
      </c>
      <c r="I90" s="192" t="s">
        <v>478</v>
      </c>
      <c r="J90" s="192" t="s">
        <v>1978</v>
      </c>
      <c r="K90" s="192" t="s">
        <v>468</v>
      </c>
      <c r="L90" s="192" t="s">
        <v>102</v>
      </c>
      <c r="M90" s="192" t="s">
        <v>1267</v>
      </c>
      <c r="N90" s="192" t="s">
        <v>525</v>
      </c>
      <c r="O90" s="192" t="s">
        <v>525</v>
      </c>
      <c r="P90" s="192" t="s">
        <v>103</v>
      </c>
      <c r="Q90" s="192" t="s">
        <v>104</v>
      </c>
      <c r="R90" s="192" t="s">
        <v>116</v>
      </c>
      <c r="S90" s="192" t="s">
        <v>2218</v>
      </c>
      <c r="T90" s="192" t="s">
        <v>2219</v>
      </c>
      <c r="U90" s="194">
        <v>31270</v>
      </c>
      <c r="V90" s="192" t="s">
        <v>179</v>
      </c>
      <c r="W90" s="192" t="s">
        <v>534</v>
      </c>
      <c r="X90" s="192" t="s">
        <v>534</v>
      </c>
      <c r="Y90" s="195">
        <v>4</v>
      </c>
      <c r="Z90" s="195">
        <v>26</v>
      </c>
      <c r="AA90" s="196" t="s">
        <v>202</v>
      </c>
      <c r="AB90" s="197">
        <f t="shared" si="106"/>
        <v>550</v>
      </c>
      <c r="AC90" s="195">
        <v>2</v>
      </c>
      <c r="AD90" s="195">
        <v>2</v>
      </c>
      <c r="AE90" s="196" t="s">
        <v>202</v>
      </c>
      <c r="AF90" s="197">
        <f>((AD90/AC90)-1)*100</f>
        <v>0</v>
      </c>
      <c r="AG90" s="195">
        <v>2</v>
      </c>
      <c r="AH90" s="195">
        <v>2</v>
      </c>
      <c r="AI90" s="196" t="s">
        <v>202</v>
      </c>
      <c r="AJ90" s="197">
        <f>((AH90/AG90)-1)*100</f>
        <v>0</v>
      </c>
      <c r="AK90" s="195"/>
      <c r="AL90" s="195"/>
      <c r="AM90" s="196"/>
      <c r="AN90" s="197"/>
      <c r="AO90" s="195"/>
      <c r="AP90" s="195"/>
      <c r="AQ90" s="196"/>
      <c r="AR90" s="197"/>
      <c r="AS90" s="195">
        <v>10</v>
      </c>
      <c r="AT90" s="195">
        <v>10</v>
      </c>
      <c r="AU90" s="196" t="s">
        <v>202</v>
      </c>
      <c r="AV90" s="197">
        <f t="shared" si="61"/>
        <v>0</v>
      </c>
      <c r="AW90" s="197" t="str">
        <f t="shared" si="68"/>
        <v>Sin variación</v>
      </c>
      <c r="AX90" s="198">
        <v>0</v>
      </c>
      <c r="AY90" s="198">
        <v>0</v>
      </c>
      <c r="AZ90" s="195"/>
      <c r="BA90" s="195"/>
      <c r="BB90" s="196"/>
      <c r="BC90" s="197"/>
      <c r="BD90" s="195"/>
      <c r="BE90" s="195"/>
      <c r="BF90" s="196"/>
      <c r="BG90" s="197"/>
      <c r="BH90" s="195"/>
      <c r="BI90" s="195"/>
      <c r="BJ90" s="196"/>
      <c r="BK90" s="197"/>
      <c r="BL90" s="195">
        <v>14</v>
      </c>
      <c r="BM90" s="195">
        <v>14</v>
      </c>
      <c r="BN90" s="195">
        <v>38</v>
      </c>
      <c r="BO90" s="195">
        <v>41</v>
      </c>
      <c r="BP90" s="195">
        <v>3</v>
      </c>
      <c r="BQ90" s="196" t="s">
        <v>202</v>
      </c>
      <c r="BR90" s="197">
        <f t="shared" si="69"/>
        <v>171.42857142857144</v>
      </c>
      <c r="BS90" s="197">
        <f t="shared" si="69"/>
        <v>192.85714285714283</v>
      </c>
      <c r="BT90" s="192" t="s">
        <v>3650</v>
      </c>
      <c r="BU90" s="192" t="str">
        <f t="shared" si="70"/>
        <v>Variación &gt; al 100%</v>
      </c>
      <c r="BV90" s="193" t="str">
        <f t="shared" si="71"/>
        <v>Mayor a 3 años</v>
      </c>
      <c r="BW90" s="192" t="s">
        <v>782</v>
      </c>
      <c r="BX90" s="199">
        <v>778604</v>
      </c>
      <c r="BY90" s="199">
        <v>0</v>
      </c>
      <c r="BZ90" s="199">
        <f t="shared" si="72"/>
        <v>778604</v>
      </c>
      <c r="CA90" s="199">
        <v>0</v>
      </c>
      <c r="CB90" s="200">
        <f t="shared" si="73"/>
        <v>778604</v>
      </c>
      <c r="CC90" s="192" t="s">
        <v>3972</v>
      </c>
      <c r="CD90" s="192" t="str">
        <f t="shared" si="74"/>
        <v>BIP &gt; SIGFE</v>
      </c>
      <c r="CE90" s="196" t="s">
        <v>678</v>
      </c>
      <c r="CF90" s="195">
        <v>1259</v>
      </c>
      <c r="CG90" s="195">
        <v>1304</v>
      </c>
      <c r="CH90" s="195">
        <f t="shared" si="75"/>
        <v>103.57426528991263</v>
      </c>
      <c r="CI90" s="196" t="s">
        <v>4279</v>
      </c>
      <c r="CJ90" s="196" t="s">
        <v>4280</v>
      </c>
      <c r="CK90" s="200" t="str">
        <f t="shared" si="93"/>
        <v>Real &gt; Recomendada</v>
      </c>
      <c r="CL90" s="192" t="s">
        <v>4780</v>
      </c>
      <c r="CM90" s="192" t="s">
        <v>835</v>
      </c>
      <c r="CN90" s="192" t="s">
        <v>4781</v>
      </c>
      <c r="CO90" s="192" t="s">
        <v>8</v>
      </c>
      <c r="CP90" s="193" t="s">
        <v>207</v>
      </c>
      <c r="CQ90" s="192" t="s">
        <v>1205</v>
      </c>
      <c r="CR90" s="192" t="s">
        <v>209</v>
      </c>
      <c r="CS90" s="192" t="s">
        <v>8</v>
      </c>
      <c r="CT90" s="192" t="str">
        <f t="shared" si="94"/>
        <v>En Operación</v>
      </c>
      <c r="CU90" s="192" t="s">
        <v>5459</v>
      </c>
      <c r="CV90" s="192" t="s">
        <v>5661</v>
      </c>
      <c r="CW90" s="192" t="s">
        <v>5662</v>
      </c>
      <c r="CX90" s="192" t="s">
        <v>224</v>
      </c>
      <c r="CY90" s="192" t="s">
        <v>948</v>
      </c>
      <c r="CZ90" s="192" t="s">
        <v>5576</v>
      </c>
      <c r="DA90" s="192" t="s">
        <v>249</v>
      </c>
      <c r="DB90" s="193" t="s">
        <v>5821</v>
      </c>
      <c r="DC90" s="193" t="s">
        <v>5821</v>
      </c>
      <c r="DD90" s="200">
        <v>0</v>
      </c>
      <c r="DE90" s="193" t="s">
        <v>5906</v>
      </c>
      <c r="DF90" s="200">
        <v>187</v>
      </c>
      <c r="DG90" s="193" t="s">
        <v>440</v>
      </c>
      <c r="DH90" s="200">
        <v>0</v>
      </c>
      <c r="DI90" s="193" t="s">
        <v>5826</v>
      </c>
      <c r="DJ90" s="200">
        <v>204</v>
      </c>
      <c r="DK90" s="193" t="s">
        <v>3817</v>
      </c>
      <c r="DL90" s="200">
        <f>+DK90-DE90</f>
        <v>1004</v>
      </c>
      <c r="DM90" s="193" t="s">
        <v>782</v>
      </c>
      <c r="DN90" s="200">
        <v>14</v>
      </c>
      <c r="DO90" s="193" t="s">
        <v>1143</v>
      </c>
      <c r="DP90" s="200">
        <v>77</v>
      </c>
      <c r="DQ90" s="195">
        <f t="shared" si="62"/>
        <v>1282</v>
      </c>
      <c r="DR90" s="195">
        <f t="shared" si="63"/>
        <v>1282</v>
      </c>
      <c r="DS90" s="198" t="s">
        <v>6098</v>
      </c>
      <c r="DT90" s="196" t="s">
        <v>6243</v>
      </c>
      <c r="DU90" s="198">
        <v>1</v>
      </c>
      <c r="DV90" s="198" t="s">
        <v>8</v>
      </c>
      <c r="DW90" s="198" t="s">
        <v>8</v>
      </c>
      <c r="DX90" s="198" t="s">
        <v>8</v>
      </c>
      <c r="DY90" s="198" t="s">
        <v>8</v>
      </c>
      <c r="DZ90" s="198" t="s">
        <v>8</v>
      </c>
      <c r="EA90" s="198" t="s">
        <v>8</v>
      </c>
      <c r="EB90" s="198" t="s">
        <v>207</v>
      </c>
      <c r="EC90" s="198" t="s">
        <v>6273</v>
      </c>
      <c r="ED90" s="198" t="s">
        <v>6359</v>
      </c>
      <c r="EE90" s="208">
        <v>33989</v>
      </c>
      <c r="EF90" s="199">
        <v>12947</v>
      </c>
      <c r="EG90" s="199">
        <v>6255</v>
      </c>
      <c r="EH90" s="199">
        <v>0</v>
      </c>
      <c r="EI90" s="199">
        <v>0</v>
      </c>
      <c r="EJ90" s="199">
        <v>807104</v>
      </c>
      <c r="EK90" s="199">
        <v>0</v>
      </c>
      <c r="EL90" s="199">
        <v>0</v>
      </c>
      <c r="EM90" s="199">
        <v>0</v>
      </c>
      <c r="EN90" s="199">
        <v>0</v>
      </c>
      <c r="EO90" s="199">
        <f t="shared" si="76"/>
        <v>860295</v>
      </c>
      <c r="EP90" s="199">
        <v>33989</v>
      </c>
      <c r="EQ90" s="199">
        <v>12947</v>
      </c>
      <c r="ER90" s="199">
        <v>6255</v>
      </c>
      <c r="ES90" s="199">
        <v>0</v>
      </c>
      <c r="ET90" s="199">
        <v>0</v>
      </c>
      <c r="EU90" s="199">
        <v>807104</v>
      </c>
      <c r="EV90" s="199">
        <v>0</v>
      </c>
      <c r="EW90" s="199">
        <v>0</v>
      </c>
      <c r="EX90" s="199">
        <v>0</v>
      </c>
      <c r="EY90" s="199">
        <v>0</v>
      </c>
      <c r="EZ90" s="199">
        <f t="shared" si="77"/>
        <v>860295</v>
      </c>
      <c r="FA90" s="192" t="s">
        <v>6581</v>
      </c>
      <c r="FB90" s="199">
        <v>25500</v>
      </c>
      <c r="FC90" s="199">
        <v>15685</v>
      </c>
      <c r="FD90" s="199">
        <v>7420</v>
      </c>
      <c r="FE90" s="199">
        <v>0</v>
      </c>
      <c r="FF90" s="199">
        <v>0</v>
      </c>
      <c r="FG90" s="199">
        <v>1000571</v>
      </c>
      <c r="FH90" s="199">
        <v>0</v>
      </c>
      <c r="FI90" s="199">
        <v>0</v>
      </c>
      <c r="FJ90" s="199">
        <v>0</v>
      </c>
      <c r="FK90" s="199">
        <v>0</v>
      </c>
      <c r="FL90" s="199">
        <f t="shared" si="78"/>
        <v>1049176</v>
      </c>
      <c r="FM90" s="192" t="s">
        <v>6757</v>
      </c>
      <c r="FN90" s="199">
        <v>25500</v>
      </c>
      <c r="FO90" s="199">
        <v>15685</v>
      </c>
      <c r="FP90" s="199">
        <v>7420</v>
      </c>
      <c r="FQ90" s="199">
        <v>0</v>
      </c>
      <c r="FR90" s="199">
        <v>0</v>
      </c>
      <c r="FS90" s="199">
        <v>1000571</v>
      </c>
      <c r="FT90" s="199">
        <v>0</v>
      </c>
      <c r="FU90" s="199">
        <v>0</v>
      </c>
      <c r="FV90" s="199">
        <v>0</v>
      </c>
      <c r="FW90" s="199">
        <v>0</v>
      </c>
      <c r="FX90" s="199">
        <f t="shared" si="79"/>
        <v>1049176</v>
      </c>
      <c r="FY90" s="192" t="s">
        <v>6950</v>
      </c>
      <c r="FZ90" s="200">
        <f t="shared" si="80"/>
        <v>1049176</v>
      </c>
      <c r="GA90" s="193" t="str">
        <f t="shared" si="95"/>
        <v>BIP &gt; SIGFE</v>
      </c>
      <c r="GB90" s="199">
        <v>0</v>
      </c>
      <c r="GC90" s="199">
        <v>0</v>
      </c>
      <c r="GD90" s="199">
        <v>0</v>
      </c>
      <c r="GE90" s="199">
        <v>0</v>
      </c>
      <c r="GF90" s="199">
        <v>0</v>
      </c>
      <c r="GG90" s="199">
        <v>0</v>
      </c>
      <c r="GH90" s="199">
        <v>0</v>
      </c>
      <c r="GI90" s="199">
        <v>0</v>
      </c>
      <c r="GJ90" s="199">
        <v>0</v>
      </c>
      <c r="GK90" s="199">
        <v>0</v>
      </c>
      <c r="GL90" s="199">
        <f t="shared" si="81"/>
        <v>0</v>
      </c>
      <c r="GM90" s="199">
        <v>0</v>
      </c>
      <c r="GN90" s="199">
        <v>0</v>
      </c>
      <c r="GO90" s="199">
        <v>0</v>
      </c>
      <c r="GP90" s="199">
        <v>0</v>
      </c>
      <c r="GQ90" s="199">
        <v>0</v>
      </c>
      <c r="GR90" s="199">
        <v>0</v>
      </c>
      <c r="GS90" s="199">
        <v>0</v>
      </c>
      <c r="GT90" s="199">
        <v>0</v>
      </c>
      <c r="GU90" s="199">
        <v>0</v>
      </c>
      <c r="GV90" s="199">
        <v>0</v>
      </c>
      <c r="GW90" s="199">
        <f t="shared" si="82"/>
        <v>0</v>
      </c>
      <c r="GX90" s="199" t="s">
        <v>7133</v>
      </c>
      <c r="GY90" s="199">
        <v>43906</v>
      </c>
      <c r="GZ90" s="199">
        <v>16725</v>
      </c>
      <c r="HA90" s="199">
        <v>8080</v>
      </c>
      <c r="HB90" s="199">
        <v>0</v>
      </c>
      <c r="HC90" s="199">
        <v>0</v>
      </c>
      <c r="HD90" s="199">
        <v>1042600</v>
      </c>
      <c r="HE90" s="199">
        <v>0</v>
      </c>
      <c r="HF90" s="199">
        <v>0</v>
      </c>
      <c r="HG90" s="199">
        <v>0</v>
      </c>
      <c r="HH90" s="199">
        <v>0</v>
      </c>
      <c r="HI90" s="199">
        <f t="shared" si="83"/>
        <v>1111311</v>
      </c>
      <c r="HJ90" s="199">
        <v>1071041</v>
      </c>
      <c r="HK90" s="199">
        <v>32940</v>
      </c>
      <c r="HL90" s="199">
        <v>16790</v>
      </c>
      <c r="HM90" s="199">
        <v>7943</v>
      </c>
      <c r="HN90" s="199">
        <v>0</v>
      </c>
      <c r="HO90" s="199">
        <v>0</v>
      </c>
      <c r="HP90" s="199">
        <v>1071041</v>
      </c>
      <c r="HQ90" s="199">
        <v>0</v>
      </c>
      <c r="HR90" s="199">
        <v>0</v>
      </c>
      <c r="HS90" s="199">
        <v>0</v>
      </c>
      <c r="HT90" s="199">
        <v>0</v>
      </c>
      <c r="HU90" s="199">
        <f t="shared" si="84"/>
        <v>1128714</v>
      </c>
      <c r="HV90" s="199">
        <v>32940</v>
      </c>
      <c r="HW90" s="199">
        <v>16790</v>
      </c>
      <c r="HX90" s="199">
        <v>7943</v>
      </c>
      <c r="HY90" s="199">
        <v>0</v>
      </c>
      <c r="HZ90" s="199">
        <v>0</v>
      </c>
      <c r="IA90" s="199">
        <v>1071041</v>
      </c>
      <c r="IB90" s="199">
        <v>0</v>
      </c>
      <c r="IC90" s="199">
        <v>0</v>
      </c>
      <c r="ID90" s="199">
        <v>0</v>
      </c>
      <c r="IE90" s="199">
        <v>0</v>
      </c>
      <c r="IF90" s="199">
        <f t="shared" si="85"/>
        <v>1128714</v>
      </c>
      <c r="IG90" s="197">
        <f t="shared" si="86"/>
        <v>1.5659882787086632</v>
      </c>
      <c r="IH90" s="197">
        <f t="shared" si="87"/>
        <v>1.5659882787086632</v>
      </c>
      <c r="II90" s="197">
        <f t="shared" si="88"/>
        <v>2.7278918089391979</v>
      </c>
      <c r="IJ90" s="197">
        <f t="shared" si="64"/>
        <v>0</v>
      </c>
      <c r="IK90" s="202">
        <f>((IF90/HJ90)-1)*100</f>
        <v>5.3847611809445306</v>
      </c>
      <c r="IL90" s="200">
        <f t="shared" si="89"/>
        <v>865.57822085889575</v>
      </c>
      <c r="IM90" s="200">
        <f t="shared" si="90"/>
        <v>821.35046012269936</v>
      </c>
      <c r="IN90" s="192" t="s">
        <v>7313</v>
      </c>
      <c r="IO90" s="192" t="str">
        <f t="shared" si="65"/>
        <v>Variación de 0 a +-10%</v>
      </c>
      <c r="IP90" s="192" t="str">
        <f t="shared" si="65"/>
        <v>Variación de 0 a +-10%</v>
      </c>
      <c r="IQ90" s="193" t="str">
        <f t="shared" si="91"/>
        <v>Grande</v>
      </c>
      <c r="IR90" s="193" t="str">
        <f t="shared" si="92"/>
        <v>Grande</v>
      </c>
      <c r="IS90" s="192" t="s">
        <v>1268</v>
      </c>
      <c r="IT90" s="192" t="s">
        <v>1267</v>
      </c>
      <c r="IU90" s="192" t="s">
        <v>224</v>
      </c>
      <c r="IV90" s="192" t="s">
        <v>948</v>
      </c>
      <c r="IW90" s="192" t="s">
        <v>5576</v>
      </c>
      <c r="IX90" s="192" t="s">
        <v>249</v>
      </c>
      <c r="IY90" s="193" t="s">
        <v>208</v>
      </c>
      <c r="IZ90" s="199"/>
      <c r="JA90" s="199"/>
      <c r="JB90" s="203"/>
      <c r="JC90" s="192" t="s">
        <v>7559</v>
      </c>
      <c r="JD90" s="192" t="str">
        <f t="shared" si="99"/>
        <v>Sin Modificaciones</v>
      </c>
      <c r="JE90" s="193" t="s">
        <v>207</v>
      </c>
      <c r="JF90" s="200">
        <v>1</v>
      </c>
      <c r="JG90" s="200">
        <v>1042600</v>
      </c>
      <c r="JH90" s="200">
        <v>1071041</v>
      </c>
      <c r="JI90" s="197">
        <f t="shared" si="107"/>
        <v>2.7278918089391979</v>
      </c>
      <c r="JJ90" s="192" t="s">
        <v>7734</v>
      </c>
      <c r="JK90" s="192" t="str">
        <f t="shared" si="67"/>
        <v>Con Reevaluación</v>
      </c>
      <c r="JL90" s="196" t="s">
        <v>1286</v>
      </c>
      <c r="JM90" s="204">
        <v>764365</v>
      </c>
      <c r="JN90" s="204">
        <v>764532</v>
      </c>
      <c r="JO90" s="197">
        <f t="shared" si="96"/>
        <v>2.1848200794116757E-2</v>
      </c>
      <c r="JP90" s="205" t="str">
        <f t="shared" si="97"/>
        <v>Real &gt; Recomendado</v>
      </c>
      <c r="JQ90" s="193" t="s">
        <v>1287</v>
      </c>
      <c r="JR90" s="202">
        <v>62576</v>
      </c>
      <c r="JS90" s="202">
        <v>62591</v>
      </c>
      <c r="JT90" s="202">
        <f t="shared" si="98"/>
        <v>2.3970851444632402E-2</v>
      </c>
      <c r="JU90" s="192" t="s">
        <v>8049</v>
      </c>
      <c r="JV90" s="192" t="str">
        <f t="shared" ref="JV90:JV92" si="108">IF(JT90="","Sin Datos",IF(JT90=0,"Real = Recomendado",IF(JT90&gt;0,"Real &gt; Recomendado",IF(JT90&lt;0,"Real &lt; Recomendado","error"))))</f>
        <v>Real &gt; Recomendado</v>
      </c>
      <c r="JW90" s="192" t="s">
        <v>8050</v>
      </c>
      <c r="JX90" s="192" t="s">
        <v>224</v>
      </c>
      <c r="JY90" s="192" t="s">
        <v>948</v>
      </c>
      <c r="JZ90" s="192" t="s">
        <v>5576</v>
      </c>
      <c r="KA90" s="192" t="s">
        <v>249</v>
      </c>
    </row>
    <row r="91" spans="1:287" ht="15" customHeight="1" x14ac:dyDescent="0.25">
      <c r="A91" s="192" t="s">
        <v>1561</v>
      </c>
      <c r="B91" s="192" t="s">
        <v>1562</v>
      </c>
      <c r="C91" s="193">
        <v>11</v>
      </c>
      <c r="D91" s="192" t="s">
        <v>506</v>
      </c>
      <c r="E91" s="192" t="s">
        <v>169</v>
      </c>
      <c r="F91" s="192" t="s">
        <v>169</v>
      </c>
      <c r="G91" s="192" t="s">
        <v>507</v>
      </c>
      <c r="H91" s="192" t="s">
        <v>478</v>
      </c>
      <c r="I91" s="192" t="s">
        <v>1563</v>
      </c>
      <c r="J91" s="192" t="s">
        <v>1979</v>
      </c>
      <c r="K91" s="192" t="s">
        <v>468</v>
      </c>
      <c r="L91" s="192" t="s">
        <v>102</v>
      </c>
      <c r="M91" s="192" t="s">
        <v>2028</v>
      </c>
      <c r="N91" s="192" t="s">
        <v>525</v>
      </c>
      <c r="O91" s="192" t="s">
        <v>525</v>
      </c>
      <c r="P91" s="192" t="s">
        <v>103</v>
      </c>
      <c r="Q91" s="192" t="s">
        <v>120</v>
      </c>
      <c r="R91" s="192" t="s">
        <v>105</v>
      </c>
      <c r="S91" s="192" t="s">
        <v>2220</v>
      </c>
      <c r="T91" s="192" t="s">
        <v>2221</v>
      </c>
      <c r="U91" s="194">
        <v>141</v>
      </c>
      <c r="V91" s="192" t="s">
        <v>161</v>
      </c>
      <c r="W91" s="192" t="s">
        <v>534</v>
      </c>
      <c r="X91" s="192" t="s">
        <v>534</v>
      </c>
      <c r="Y91" s="195">
        <v>3</v>
      </c>
      <c r="Z91" s="195">
        <v>57</v>
      </c>
      <c r="AA91" s="196" t="s">
        <v>2659</v>
      </c>
      <c r="AB91" s="197">
        <f t="shared" si="106"/>
        <v>1800</v>
      </c>
      <c r="AC91" s="195">
        <v>2</v>
      </c>
      <c r="AD91" s="195">
        <v>27</v>
      </c>
      <c r="AE91" s="196" t="s">
        <v>2660</v>
      </c>
      <c r="AF91" s="197">
        <f>((AD91/AC91)-1)*100</f>
        <v>1250</v>
      </c>
      <c r="AG91" s="195">
        <v>4</v>
      </c>
      <c r="AH91" s="195">
        <v>4</v>
      </c>
      <c r="AI91" s="196" t="s">
        <v>2660</v>
      </c>
      <c r="AJ91" s="197">
        <f>((AH91/AG91)-1)*100</f>
        <v>0</v>
      </c>
      <c r="AK91" s="195"/>
      <c r="AL91" s="195"/>
      <c r="AM91" s="196"/>
      <c r="AN91" s="197"/>
      <c r="AO91" s="195">
        <v>1</v>
      </c>
      <c r="AP91" s="195">
        <v>60</v>
      </c>
      <c r="AQ91" s="196" t="s">
        <v>2984</v>
      </c>
      <c r="AR91" s="197">
        <f t="shared" ref="AR91:AR98" si="109">((AP91/AO91)-1)*100</f>
        <v>5900</v>
      </c>
      <c r="AS91" s="195">
        <v>14</v>
      </c>
      <c r="AT91" s="195">
        <v>21</v>
      </c>
      <c r="AU91" s="196" t="s">
        <v>3168</v>
      </c>
      <c r="AV91" s="197">
        <f t="shared" si="61"/>
        <v>50</v>
      </c>
      <c r="AW91" s="197" t="str">
        <f t="shared" si="68"/>
        <v>Variación de 30% al 50%</v>
      </c>
      <c r="AX91" s="198">
        <v>3</v>
      </c>
      <c r="AY91" s="198">
        <v>150</v>
      </c>
      <c r="AZ91" s="195"/>
      <c r="BA91" s="195"/>
      <c r="BB91" s="196"/>
      <c r="BC91" s="197"/>
      <c r="BD91" s="195"/>
      <c r="BE91" s="195"/>
      <c r="BF91" s="196"/>
      <c r="BG91" s="197"/>
      <c r="BH91" s="195"/>
      <c r="BI91" s="195"/>
      <c r="BJ91" s="196"/>
      <c r="BK91" s="197"/>
      <c r="BL91" s="195">
        <v>15</v>
      </c>
      <c r="BM91" s="195">
        <v>15</v>
      </c>
      <c r="BN91" s="195">
        <v>62</v>
      </c>
      <c r="BO91" s="195">
        <v>62</v>
      </c>
      <c r="BP91" s="195">
        <v>0</v>
      </c>
      <c r="BQ91" s="196" t="s">
        <v>3168</v>
      </c>
      <c r="BR91" s="197">
        <f t="shared" si="69"/>
        <v>313.33333333333337</v>
      </c>
      <c r="BS91" s="197">
        <f t="shared" si="69"/>
        <v>313.33333333333337</v>
      </c>
      <c r="BT91" s="192" t="s">
        <v>3651</v>
      </c>
      <c r="BU91" s="192" t="str">
        <f t="shared" si="70"/>
        <v>Variación &gt; al 100%</v>
      </c>
      <c r="BV91" s="193" t="str">
        <f t="shared" si="71"/>
        <v>Mayor a 3 años</v>
      </c>
      <c r="BW91" s="192" t="s">
        <v>1119</v>
      </c>
      <c r="BX91" s="199">
        <v>4382496</v>
      </c>
      <c r="BY91" s="199">
        <v>7530</v>
      </c>
      <c r="BZ91" s="199">
        <f t="shared" si="72"/>
        <v>4390026</v>
      </c>
      <c r="CA91" s="199">
        <v>4117338</v>
      </c>
      <c r="CB91" s="200">
        <f t="shared" si="73"/>
        <v>272688</v>
      </c>
      <c r="CC91" s="192" t="s">
        <v>3973</v>
      </c>
      <c r="CD91" s="192" t="str">
        <f t="shared" si="74"/>
        <v>BIP &gt; SIGFE</v>
      </c>
      <c r="CE91" s="196" t="s">
        <v>678</v>
      </c>
      <c r="CF91" s="195">
        <v>3369</v>
      </c>
      <c r="CG91" s="195">
        <v>3428</v>
      </c>
      <c r="CH91" s="195">
        <f t="shared" si="75"/>
        <v>101.75126150192935</v>
      </c>
      <c r="CI91" s="196" t="s">
        <v>4281</v>
      </c>
      <c r="CJ91" s="196" t="s">
        <v>4282</v>
      </c>
      <c r="CK91" s="200" t="str">
        <f t="shared" si="93"/>
        <v>Real &gt; Recomendada</v>
      </c>
      <c r="CL91" s="192" t="s">
        <v>200</v>
      </c>
      <c r="CM91" s="192" t="s">
        <v>560</v>
      </c>
      <c r="CN91" s="192" t="s">
        <v>814</v>
      </c>
      <c r="CO91" s="192" t="s">
        <v>906</v>
      </c>
      <c r="CP91" s="193" t="s">
        <v>207</v>
      </c>
      <c r="CQ91" s="192" t="s">
        <v>3886</v>
      </c>
      <c r="CR91" s="192" t="s">
        <v>722</v>
      </c>
      <c r="CS91" s="192" t="s">
        <v>8</v>
      </c>
      <c r="CT91" s="192" t="str">
        <f t="shared" si="94"/>
        <v>En Operación</v>
      </c>
      <c r="CU91" s="192" t="s">
        <v>5460</v>
      </c>
      <c r="CV91" s="192" t="s">
        <v>5663</v>
      </c>
      <c r="CW91" s="192" t="s">
        <v>5664</v>
      </c>
      <c r="CX91" s="192" t="s">
        <v>534</v>
      </c>
      <c r="CY91" s="192" t="s">
        <v>8</v>
      </c>
      <c r="CZ91" s="192" t="s">
        <v>248</v>
      </c>
      <c r="DA91" s="192" t="s">
        <v>249</v>
      </c>
      <c r="DB91" s="193" t="s">
        <v>5822</v>
      </c>
      <c r="DC91" s="193" t="s">
        <v>5822</v>
      </c>
      <c r="DD91" s="200">
        <v>0</v>
      </c>
      <c r="DE91" s="193" t="s">
        <v>5907</v>
      </c>
      <c r="DF91" s="200">
        <v>24</v>
      </c>
      <c r="DG91" s="193" t="s">
        <v>5940</v>
      </c>
      <c r="DH91" s="200">
        <v>41</v>
      </c>
      <c r="DI91" s="193" t="s">
        <v>5970</v>
      </c>
      <c r="DJ91" s="200">
        <v>140</v>
      </c>
      <c r="DK91" s="193" t="s">
        <v>5989</v>
      </c>
      <c r="DL91" s="200">
        <f>+DK91-DG91</f>
        <v>639</v>
      </c>
      <c r="DM91" s="193" t="s">
        <v>1119</v>
      </c>
      <c r="DN91" s="200">
        <v>32</v>
      </c>
      <c r="DO91" s="193" t="s">
        <v>1057</v>
      </c>
      <c r="DP91" s="200">
        <v>107</v>
      </c>
      <c r="DQ91" s="200">
        <f t="shared" si="62"/>
        <v>843</v>
      </c>
      <c r="DR91" s="200">
        <f t="shared" si="63"/>
        <v>843</v>
      </c>
      <c r="DS91" s="193" t="s">
        <v>6099</v>
      </c>
      <c r="DT91" s="192" t="s">
        <v>6243</v>
      </c>
      <c r="DU91" s="193">
        <v>2</v>
      </c>
      <c r="DV91" s="193" t="s">
        <v>8</v>
      </c>
      <c r="DW91" s="193" t="s">
        <v>8</v>
      </c>
      <c r="DX91" s="193" t="s">
        <v>8</v>
      </c>
      <c r="DY91" s="193" t="s">
        <v>8</v>
      </c>
      <c r="DZ91" s="193" t="s">
        <v>207</v>
      </c>
      <c r="EA91" s="193" t="s">
        <v>6360</v>
      </c>
      <c r="EB91" s="193" t="s">
        <v>207</v>
      </c>
      <c r="EC91" s="193" t="s">
        <v>6361</v>
      </c>
      <c r="ED91" s="193" t="s">
        <v>6362</v>
      </c>
      <c r="EE91" s="199">
        <v>34750</v>
      </c>
      <c r="EF91" s="199">
        <v>104982</v>
      </c>
      <c r="EG91" s="199">
        <v>0</v>
      </c>
      <c r="EH91" s="199">
        <v>0</v>
      </c>
      <c r="EI91" s="199">
        <v>7210</v>
      </c>
      <c r="EJ91" s="199">
        <v>2685540</v>
      </c>
      <c r="EK91" s="199">
        <v>0</v>
      </c>
      <c r="EL91" s="199">
        <v>0</v>
      </c>
      <c r="EM91" s="199">
        <v>0</v>
      </c>
      <c r="EN91" s="199">
        <v>0</v>
      </c>
      <c r="EO91" s="199">
        <f t="shared" si="76"/>
        <v>2832482</v>
      </c>
      <c r="EP91" s="199">
        <v>34750</v>
      </c>
      <c r="EQ91" s="199">
        <v>104982</v>
      </c>
      <c r="ER91" s="199">
        <v>0</v>
      </c>
      <c r="ES91" s="199">
        <v>0</v>
      </c>
      <c r="ET91" s="199">
        <v>7210</v>
      </c>
      <c r="EU91" s="199">
        <v>2685540</v>
      </c>
      <c r="EV91" s="199">
        <v>0</v>
      </c>
      <c r="EW91" s="199">
        <v>0</v>
      </c>
      <c r="EX91" s="199">
        <v>0</v>
      </c>
      <c r="EY91" s="199">
        <v>0</v>
      </c>
      <c r="EZ91" s="199">
        <f t="shared" si="77"/>
        <v>2832482</v>
      </c>
      <c r="FA91" s="192" t="s">
        <v>6582</v>
      </c>
      <c r="FB91" s="199">
        <v>25861</v>
      </c>
      <c r="FC91" s="199">
        <v>129930</v>
      </c>
      <c r="FD91" s="199">
        <v>10750</v>
      </c>
      <c r="FE91" s="199">
        <v>0</v>
      </c>
      <c r="FF91" s="199">
        <v>7530</v>
      </c>
      <c r="FG91" s="199">
        <v>4390433</v>
      </c>
      <c r="FH91" s="199">
        <v>0</v>
      </c>
      <c r="FI91" s="199">
        <v>0</v>
      </c>
      <c r="FJ91" s="199">
        <v>0</v>
      </c>
      <c r="FK91" s="199">
        <v>0</v>
      </c>
      <c r="FL91" s="199">
        <f t="shared" si="78"/>
        <v>4564504</v>
      </c>
      <c r="FM91" s="192" t="s">
        <v>6758</v>
      </c>
      <c r="FN91" s="199">
        <v>25861</v>
      </c>
      <c r="FO91" s="199">
        <v>129930</v>
      </c>
      <c r="FP91" s="199">
        <v>10750</v>
      </c>
      <c r="FQ91" s="199">
        <v>0</v>
      </c>
      <c r="FR91" s="199">
        <v>7530</v>
      </c>
      <c r="FS91" s="199">
        <v>4215956</v>
      </c>
      <c r="FT91" s="199">
        <v>0</v>
      </c>
      <c r="FU91" s="199">
        <v>0</v>
      </c>
      <c r="FV91" s="199">
        <v>0</v>
      </c>
      <c r="FW91" s="199">
        <v>0</v>
      </c>
      <c r="FX91" s="199">
        <f t="shared" si="79"/>
        <v>4390027</v>
      </c>
      <c r="FY91" s="192" t="s">
        <v>6951</v>
      </c>
      <c r="FZ91" s="200">
        <f t="shared" si="80"/>
        <v>272689</v>
      </c>
      <c r="GA91" s="193" t="str">
        <f t="shared" si="95"/>
        <v>BIP &gt; SIGFE</v>
      </c>
      <c r="GB91" s="199">
        <v>15310</v>
      </c>
      <c r="GC91" s="199">
        <v>129930</v>
      </c>
      <c r="GD91" s="199">
        <v>10750</v>
      </c>
      <c r="GE91" s="199">
        <v>0</v>
      </c>
      <c r="GF91" s="199">
        <v>7530</v>
      </c>
      <c r="GG91" s="199">
        <v>3953818</v>
      </c>
      <c r="GH91" s="199">
        <v>0</v>
      </c>
      <c r="GI91" s="199">
        <v>0</v>
      </c>
      <c r="GJ91" s="199">
        <v>0</v>
      </c>
      <c r="GK91" s="199">
        <v>0</v>
      </c>
      <c r="GL91" s="199">
        <f t="shared" si="81"/>
        <v>4117338</v>
      </c>
      <c r="GM91" s="199">
        <v>18019</v>
      </c>
      <c r="GN91" s="199">
        <v>139244</v>
      </c>
      <c r="GO91" s="199">
        <v>11029</v>
      </c>
      <c r="GP91" s="199">
        <v>0</v>
      </c>
      <c r="GQ91" s="199">
        <v>9129</v>
      </c>
      <c r="GR91" s="199">
        <v>4267619</v>
      </c>
      <c r="GS91" s="199">
        <v>0</v>
      </c>
      <c r="GT91" s="199">
        <v>0</v>
      </c>
      <c r="GU91" s="199">
        <v>0</v>
      </c>
      <c r="GV91" s="199">
        <v>0</v>
      </c>
      <c r="GW91" s="199">
        <f t="shared" si="82"/>
        <v>4445040</v>
      </c>
      <c r="GX91" s="199" t="s">
        <v>7134</v>
      </c>
      <c r="GY91" s="199">
        <v>44656</v>
      </c>
      <c r="GZ91" s="199">
        <v>134908</v>
      </c>
      <c r="HA91" s="199">
        <v>0</v>
      </c>
      <c r="HB91" s="199">
        <v>0</v>
      </c>
      <c r="HC91" s="199">
        <v>9265</v>
      </c>
      <c r="HD91" s="199">
        <v>3451077</v>
      </c>
      <c r="HE91" s="199">
        <v>0</v>
      </c>
      <c r="HF91" s="199">
        <v>0</v>
      </c>
      <c r="HG91" s="199">
        <v>0</v>
      </c>
      <c r="HH91" s="199">
        <v>0</v>
      </c>
      <c r="HI91" s="199">
        <f t="shared" si="83"/>
        <v>3639906</v>
      </c>
      <c r="HJ91" s="199">
        <v>5017821</v>
      </c>
      <c r="HK91" s="199">
        <v>30437</v>
      </c>
      <c r="HL91" s="199">
        <v>139244</v>
      </c>
      <c r="HM91" s="199">
        <v>11030</v>
      </c>
      <c r="HN91" s="199">
        <v>0</v>
      </c>
      <c r="HO91" s="199">
        <v>9129</v>
      </c>
      <c r="HP91" s="199">
        <v>4940161</v>
      </c>
      <c r="HQ91" s="199">
        <v>0</v>
      </c>
      <c r="HR91" s="199">
        <v>0</v>
      </c>
      <c r="HS91" s="199">
        <v>0</v>
      </c>
      <c r="HT91" s="199">
        <v>0</v>
      </c>
      <c r="HU91" s="199">
        <f t="shared" si="84"/>
        <v>5130001</v>
      </c>
      <c r="HV91" s="199">
        <v>28569</v>
      </c>
      <c r="HW91" s="199">
        <v>139244</v>
      </c>
      <c r="HX91" s="199">
        <v>11030</v>
      </c>
      <c r="HY91" s="199">
        <v>0</v>
      </c>
      <c r="HZ91" s="199">
        <v>9129</v>
      </c>
      <c r="IA91" s="199">
        <v>4562579</v>
      </c>
      <c r="IB91" s="199">
        <v>0</v>
      </c>
      <c r="IC91" s="199">
        <v>0</v>
      </c>
      <c r="ID91" s="199">
        <v>0</v>
      </c>
      <c r="IE91" s="199">
        <v>0</v>
      </c>
      <c r="IF91" s="199">
        <f t="shared" si="85"/>
        <v>4750551</v>
      </c>
      <c r="IG91" s="197">
        <f t="shared" si="86"/>
        <v>40.937733007390854</v>
      </c>
      <c r="IH91" s="197">
        <f t="shared" si="87"/>
        <v>30.513013248144325</v>
      </c>
      <c r="II91" s="197">
        <f t="shared" si="88"/>
        <v>32.207394966846593</v>
      </c>
      <c r="IJ91" s="197">
        <f t="shared" si="64"/>
        <v>-7.3966847179951838</v>
      </c>
      <c r="IK91" s="202">
        <f>((IF91/HJ91)-1)*100</f>
        <v>-5.3264155895557108</v>
      </c>
      <c r="IL91" s="200">
        <f t="shared" si="89"/>
        <v>1385.8083430571762</v>
      </c>
      <c r="IM91" s="200">
        <f t="shared" si="90"/>
        <v>1330.9740373395566</v>
      </c>
      <c r="IN91" s="192" t="s">
        <v>7314</v>
      </c>
      <c r="IO91" s="192" t="str">
        <f t="shared" si="65"/>
        <v>Variación Mayor a 20%</v>
      </c>
      <c r="IP91" s="192" t="str">
        <f t="shared" si="65"/>
        <v>Variación Mayor a 20%</v>
      </c>
      <c r="IQ91" s="193" t="str">
        <f t="shared" si="91"/>
        <v>Grande</v>
      </c>
      <c r="IR91" s="193" t="str">
        <f t="shared" si="92"/>
        <v>Grande</v>
      </c>
      <c r="IS91" s="192" t="s">
        <v>1275</v>
      </c>
      <c r="IT91" s="192" t="s">
        <v>2028</v>
      </c>
      <c r="IU91" s="192" t="s">
        <v>534</v>
      </c>
      <c r="IV91" s="192" t="s">
        <v>8</v>
      </c>
      <c r="IW91" s="192" t="s">
        <v>248</v>
      </c>
      <c r="IX91" s="192" t="s">
        <v>249</v>
      </c>
      <c r="IY91" s="193" t="s">
        <v>207</v>
      </c>
      <c r="IZ91" s="199">
        <v>3639906</v>
      </c>
      <c r="JA91" s="199">
        <v>-20916</v>
      </c>
      <c r="JB91" s="203">
        <f t="shared" si="66"/>
        <v>-0.57463022396732222</v>
      </c>
      <c r="JC91" s="192" t="s">
        <v>7560</v>
      </c>
      <c r="JD91" s="192" t="str">
        <f t="shared" si="99"/>
        <v>Con Modificaciones &lt; 10%</v>
      </c>
      <c r="JE91" s="193" t="s">
        <v>207</v>
      </c>
      <c r="JF91" s="200">
        <v>2</v>
      </c>
      <c r="JG91" s="200">
        <v>3639907</v>
      </c>
      <c r="JH91" s="200">
        <v>5017821</v>
      </c>
      <c r="JI91" s="197">
        <f t="shared" si="107"/>
        <v>37.855747413326782</v>
      </c>
      <c r="JJ91" s="192" t="s">
        <v>7735</v>
      </c>
      <c r="JK91" s="192" t="str">
        <f t="shared" si="67"/>
        <v>Con Reevaluación</v>
      </c>
      <c r="JL91" s="196" t="s">
        <v>1286</v>
      </c>
      <c r="JM91" s="204">
        <v>13316</v>
      </c>
      <c r="JN91" s="204">
        <v>17378.71</v>
      </c>
      <c r="JO91" s="197">
        <f t="shared" si="96"/>
        <v>30.509987984379695</v>
      </c>
      <c r="JP91" s="205" t="str">
        <f t="shared" si="97"/>
        <v>Real &gt; Recomendado</v>
      </c>
      <c r="JQ91" s="193" t="s">
        <v>1287</v>
      </c>
      <c r="JR91" s="202">
        <v>1161</v>
      </c>
      <c r="JS91" s="202">
        <v>1515.22</v>
      </c>
      <c r="JT91" s="202">
        <f t="shared" si="98"/>
        <v>30.509905254091297</v>
      </c>
      <c r="JU91" s="192" t="s">
        <v>8051</v>
      </c>
      <c r="JV91" s="192" t="str">
        <f t="shared" si="108"/>
        <v>Real &gt; Recomendado</v>
      </c>
      <c r="JW91" s="192" t="s">
        <v>8052</v>
      </c>
      <c r="JX91" s="192" t="s">
        <v>1323</v>
      </c>
      <c r="JY91" s="192" t="s">
        <v>976</v>
      </c>
      <c r="JZ91" s="192" t="s">
        <v>248</v>
      </c>
      <c r="KA91" s="192" t="s">
        <v>249</v>
      </c>
    </row>
    <row r="92" spans="1:287" ht="15" customHeight="1" x14ac:dyDescent="0.25">
      <c r="A92" s="192" t="s">
        <v>1564</v>
      </c>
      <c r="B92" s="192" t="s">
        <v>1565</v>
      </c>
      <c r="C92" s="193">
        <v>4</v>
      </c>
      <c r="D92" s="192" t="s">
        <v>449</v>
      </c>
      <c r="E92" s="192" t="s">
        <v>132</v>
      </c>
      <c r="F92" s="192" t="s">
        <v>133</v>
      </c>
      <c r="G92" s="192" t="s">
        <v>475</v>
      </c>
      <c r="H92" s="192" t="s">
        <v>470</v>
      </c>
      <c r="I92" s="192" t="s">
        <v>124</v>
      </c>
      <c r="J92" s="192" t="s">
        <v>1339</v>
      </c>
      <c r="K92" s="192" t="s">
        <v>468</v>
      </c>
      <c r="L92" s="192" t="s">
        <v>102</v>
      </c>
      <c r="M92" s="192" t="s">
        <v>2010</v>
      </c>
      <c r="N92" s="192" t="s">
        <v>525</v>
      </c>
      <c r="O92" s="192" t="s">
        <v>525</v>
      </c>
      <c r="P92" s="192" t="s">
        <v>103</v>
      </c>
      <c r="Q92" s="192" t="s">
        <v>120</v>
      </c>
      <c r="R92" s="192" t="s">
        <v>116</v>
      </c>
      <c r="S92" s="192" t="s">
        <v>2222</v>
      </c>
      <c r="T92" s="192" t="s">
        <v>2223</v>
      </c>
      <c r="U92" s="194">
        <v>565</v>
      </c>
      <c r="V92" s="192" t="s">
        <v>534</v>
      </c>
      <c r="W92" s="192" t="s">
        <v>534</v>
      </c>
      <c r="X92" s="192" t="s">
        <v>534</v>
      </c>
      <c r="Y92" s="195">
        <v>15</v>
      </c>
      <c r="Z92" s="195">
        <v>19</v>
      </c>
      <c r="AA92" s="196" t="s">
        <v>2661</v>
      </c>
      <c r="AB92" s="197">
        <f t="shared" si="106"/>
        <v>26.666666666666661</v>
      </c>
      <c r="AC92" s="195"/>
      <c r="AD92" s="195"/>
      <c r="AE92" s="196"/>
      <c r="AF92" s="197"/>
      <c r="AG92" s="195"/>
      <c r="AH92" s="195"/>
      <c r="AI92" s="196" t="s">
        <v>8</v>
      </c>
      <c r="AJ92" s="197"/>
      <c r="AK92" s="195"/>
      <c r="AL92" s="195"/>
      <c r="AM92" s="196"/>
      <c r="AN92" s="197"/>
      <c r="AO92" s="195">
        <v>15</v>
      </c>
      <c r="AP92" s="195">
        <v>14</v>
      </c>
      <c r="AQ92" s="196" t="s">
        <v>8</v>
      </c>
      <c r="AR92" s="197">
        <f t="shared" si="109"/>
        <v>-6.6666666666666652</v>
      </c>
      <c r="AS92" s="195">
        <v>13</v>
      </c>
      <c r="AT92" s="195">
        <v>47</v>
      </c>
      <c r="AU92" s="196" t="s">
        <v>3169</v>
      </c>
      <c r="AV92" s="197">
        <f t="shared" si="61"/>
        <v>261.53846153846155</v>
      </c>
      <c r="AW92" s="197" t="str">
        <f t="shared" si="68"/>
        <v>Variación &gt; al 100%</v>
      </c>
      <c r="AX92" s="198">
        <v>2</v>
      </c>
      <c r="AY92" s="198" t="s">
        <v>3102</v>
      </c>
      <c r="AZ92" s="195"/>
      <c r="BA92" s="195"/>
      <c r="BB92" s="196"/>
      <c r="BC92" s="197"/>
      <c r="BD92" s="195"/>
      <c r="BE92" s="195"/>
      <c r="BF92" s="196"/>
      <c r="BG92" s="197"/>
      <c r="BH92" s="195"/>
      <c r="BI92" s="195"/>
      <c r="BJ92" s="196"/>
      <c r="BK92" s="197"/>
      <c r="BL92" s="195">
        <v>15</v>
      </c>
      <c r="BM92" s="195">
        <v>15</v>
      </c>
      <c r="BN92" s="195">
        <v>47</v>
      </c>
      <c r="BO92" s="195">
        <v>47</v>
      </c>
      <c r="BP92" s="195">
        <v>0</v>
      </c>
      <c r="BQ92" s="196" t="s">
        <v>3434</v>
      </c>
      <c r="BR92" s="197">
        <f t="shared" si="69"/>
        <v>213.33333333333334</v>
      </c>
      <c r="BS92" s="197">
        <f t="shared" si="69"/>
        <v>213.33333333333334</v>
      </c>
      <c r="BT92" s="192" t="s">
        <v>3652</v>
      </c>
      <c r="BU92" s="192" t="str">
        <f t="shared" si="70"/>
        <v>Variación &gt; al 100%</v>
      </c>
      <c r="BV92" s="193" t="str">
        <f t="shared" si="71"/>
        <v>Mayor a 3 años</v>
      </c>
      <c r="BW92" s="192" t="s">
        <v>3847</v>
      </c>
      <c r="BX92" s="199">
        <v>1172931</v>
      </c>
      <c r="BY92" s="199">
        <v>0</v>
      </c>
      <c r="BZ92" s="199">
        <f t="shared" si="72"/>
        <v>1172931</v>
      </c>
      <c r="CA92" s="199">
        <v>0</v>
      </c>
      <c r="CB92" s="200">
        <f t="shared" si="73"/>
        <v>1172931</v>
      </c>
      <c r="CC92" s="192" t="s">
        <v>3974</v>
      </c>
      <c r="CD92" s="192" t="str">
        <f t="shared" si="74"/>
        <v>BIP &gt; SIGFE</v>
      </c>
      <c r="CE92" s="196" t="s">
        <v>4177</v>
      </c>
      <c r="CF92" s="195">
        <v>565</v>
      </c>
      <c r="CG92" s="195">
        <v>565</v>
      </c>
      <c r="CH92" s="195">
        <f t="shared" si="75"/>
        <v>100</v>
      </c>
      <c r="CI92" s="196" t="s">
        <v>196</v>
      </c>
      <c r="CJ92" s="196" t="s">
        <v>4283</v>
      </c>
      <c r="CK92" s="200" t="str">
        <f t="shared" si="93"/>
        <v>Real = Recomendada</v>
      </c>
      <c r="CL92" s="192" t="s">
        <v>4782</v>
      </c>
      <c r="CM92" s="192" t="s">
        <v>594</v>
      </c>
      <c r="CN92" s="192" t="s">
        <v>4783</v>
      </c>
      <c r="CO92" s="192" t="s">
        <v>4643</v>
      </c>
      <c r="CP92" s="193" t="s">
        <v>207</v>
      </c>
      <c r="CQ92" s="192" t="s">
        <v>594</v>
      </c>
      <c r="CR92" s="192" t="s">
        <v>5255</v>
      </c>
      <c r="CS92" s="192" t="s">
        <v>8</v>
      </c>
      <c r="CT92" s="192" t="str">
        <f t="shared" si="94"/>
        <v>En Operación</v>
      </c>
      <c r="CU92" s="192" t="s">
        <v>5461</v>
      </c>
      <c r="CV92" s="192" t="s">
        <v>5633</v>
      </c>
      <c r="CW92" s="192" t="s">
        <v>5634</v>
      </c>
      <c r="CX92" s="192" t="s">
        <v>928</v>
      </c>
      <c r="CY92" s="192" t="s">
        <v>929</v>
      </c>
      <c r="CZ92" s="192" t="s">
        <v>248</v>
      </c>
      <c r="DA92" s="192" t="s">
        <v>249</v>
      </c>
      <c r="DB92" s="193" t="s">
        <v>5823</v>
      </c>
      <c r="DC92" s="193" t="s">
        <v>1027</v>
      </c>
      <c r="DD92" s="200">
        <v>321</v>
      </c>
      <c r="DE92" s="193" t="s">
        <v>1028</v>
      </c>
      <c r="DF92" s="200">
        <v>154</v>
      </c>
      <c r="DG92" s="193" t="s">
        <v>1029</v>
      </c>
      <c r="DH92" s="200">
        <v>106</v>
      </c>
      <c r="DI92" s="193" t="s">
        <v>5777</v>
      </c>
      <c r="DJ92" s="200">
        <v>788</v>
      </c>
      <c r="DK92" s="193" t="s">
        <v>5777</v>
      </c>
      <c r="DL92" s="200">
        <f>+DK92-DG92</f>
        <v>788</v>
      </c>
      <c r="DM92" s="193" t="s">
        <v>3847</v>
      </c>
      <c r="DN92" s="200">
        <v>1</v>
      </c>
      <c r="DO92" s="193" t="s">
        <v>1067</v>
      </c>
      <c r="DP92" s="200">
        <v>73</v>
      </c>
      <c r="DQ92" s="200">
        <f t="shared" si="62"/>
        <v>1443</v>
      </c>
      <c r="DR92" s="200">
        <f t="shared" si="63"/>
        <v>1122</v>
      </c>
      <c r="DS92" s="193" t="s">
        <v>6100</v>
      </c>
      <c r="DT92" s="192" t="s">
        <v>6243</v>
      </c>
      <c r="DU92" s="193">
        <v>2</v>
      </c>
      <c r="DV92" s="193" t="s">
        <v>8</v>
      </c>
      <c r="DW92" s="193" t="s">
        <v>8</v>
      </c>
      <c r="DX92" s="193" t="s">
        <v>8</v>
      </c>
      <c r="DY92" s="193" t="s">
        <v>8</v>
      </c>
      <c r="DZ92" s="193" t="s">
        <v>208</v>
      </c>
      <c r="EA92" s="193" t="s">
        <v>6273</v>
      </c>
      <c r="EB92" s="193" t="s">
        <v>207</v>
      </c>
      <c r="EC92" s="193" t="s">
        <v>6273</v>
      </c>
      <c r="ED92" s="193" t="s">
        <v>6363</v>
      </c>
      <c r="EE92" s="199">
        <v>44442</v>
      </c>
      <c r="EF92" s="199">
        <v>0</v>
      </c>
      <c r="EG92" s="199">
        <v>0</v>
      </c>
      <c r="EH92" s="199">
        <v>0</v>
      </c>
      <c r="EI92" s="199">
        <v>5053</v>
      </c>
      <c r="EJ92" s="199">
        <v>615345</v>
      </c>
      <c r="EK92" s="199">
        <v>0</v>
      </c>
      <c r="EL92" s="199">
        <v>0</v>
      </c>
      <c r="EM92" s="199">
        <v>0</v>
      </c>
      <c r="EN92" s="199">
        <v>0</v>
      </c>
      <c r="EO92" s="199">
        <f t="shared" si="76"/>
        <v>664840</v>
      </c>
      <c r="EP92" s="199">
        <v>45765</v>
      </c>
      <c r="EQ92" s="199">
        <v>0</v>
      </c>
      <c r="ER92" s="199">
        <v>0</v>
      </c>
      <c r="ES92" s="199">
        <v>0</v>
      </c>
      <c r="ET92" s="199">
        <v>5204</v>
      </c>
      <c r="EU92" s="199">
        <v>633649</v>
      </c>
      <c r="EV92" s="199">
        <v>0</v>
      </c>
      <c r="EW92" s="199">
        <v>0</v>
      </c>
      <c r="EX92" s="199">
        <v>0</v>
      </c>
      <c r="EY92" s="199">
        <v>0</v>
      </c>
      <c r="EZ92" s="199">
        <f t="shared" si="77"/>
        <v>684618</v>
      </c>
      <c r="FA92" s="192" t="s">
        <v>6583</v>
      </c>
      <c r="FB92" s="199">
        <v>33250</v>
      </c>
      <c r="FC92" s="199">
        <v>0</v>
      </c>
      <c r="FD92" s="199">
        <v>0</v>
      </c>
      <c r="FE92" s="199">
        <v>0</v>
      </c>
      <c r="FF92" s="199">
        <v>5433</v>
      </c>
      <c r="FG92" s="199">
        <v>1180597</v>
      </c>
      <c r="FH92" s="199">
        <v>0</v>
      </c>
      <c r="FI92" s="199">
        <v>0</v>
      </c>
      <c r="FJ92" s="199">
        <v>0</v>
      </c>
      <c r="FK92" s="199">
        <v>0</v>
      </c>
      <c r="FL92" s="199">
        <f t="shared" si="78"/>
        <v>1219280</v>
      </c>
      <c r="FM92" s="192" t="s">
        <v>6759</v>
      </c>
      <c r="FN92" s="199">
        <v>33250</v>
      </c>
      <c r="FO92" s="199">
        <v>0</v>
      </c>
      <c r="FP92" s="199">
        <v>0</v>
      </c>
      <c r="FQ92" s="199">
        <v>0</v>
      </c>
      <c r="FR92" s="199">
        <v>5433</v>
      </c>
      <c r="FS92" s="199">
        <v>1180597</v>
      </c>
      <c r="FT92" s="199">
        <v>0</v>
      </c>
      <c r="FU92" s="199">
        <v>0</v>
      </c>
      <c r="FV92" s="199">
        <v>0</v>
      </c>
      <c r="FW92" s="199">
        <v>0</v>
      </c>
      <c r="FX92" s="199">
        <f t="shared" si="79"/>
        <v>1219280</v>
      </c>
      <c r="FY92" s="192" t="s">
        <v>6952</v>
      </c>
      <c r="FZ92" s="200">
        <f t="shared" si="80"/>
        <v>1219280</v>
      </c>
      <c r="GA92" s="193" t="str">
        <f t="shared" si="95"/>
        <v>BIP &gt; SIGFE</v>
      </c>
      <c r="GB92" s="199">
        <v>0</v>
      </c>
      <c r="GC92" s="199">
        <v>0</v>
      </c>
      <c r="GD92" s="199">
        <v>0</v>
      </c>
      <c r="GE92" s="199">
        <v>0</v>
      </c>
      <c r="GF92" s="199">
        <v>0</v>
      </c>
      <c r="GG92" s="199">
        <v>0</v>
      </c>
      <c r="GH92" s="199">
        <v>0</v>
      </c>
      <c r="GI92" s="199">
        <v>0</v>
      </c>
      <c r="GJ92" s="199">
        <v>0</v>
      </c>
      <c r="GK92" s="199">
        <v>0</v>
      </c>
      <c r="GL92" s="199">
        <f t="shared" si="81"/>
        <v>0</v>
      </c>
      <c r="GM92" s="199">
        <v>0</v>
      </c>
      <c r="GN92" s="199">
        <v>0</v>
      </c>
      <c r="GO92" s="199">
        <v>0</v>
      </c>
      <c r="GP92" s="199">
        <v>0</v>
      </c>
      <c r="GQ92" s="199">
        <v>0</v>
      </c>
      <c r="GR92" s="199">
        <v>0</v>
      </c>
      <c r="GS92" s="199">
        <v>0</v>
      </c>
      <c r="GT92" s="199">
        <v>0</v>
      </c>
      <c r="GU92" s="199">
        <v>0</v>
      </c>
      <c r="GV92" s="199">
        <v>0</v>
      </c>
      <c r="GW92" s="199">
        <f t="shared" si="82"/>
        <v>0</v>
      </c>
      <c r="GX92" s="199" t="s">
        <v>239</v>
      </c>
      <c r="GY92" s="199">
        <v>58811</v>
      </c>
      <c r="GZ92" s="199">
        <v>0</v>
      </c>
      <c r="HA92" s="199">
        <v>0</v>
      </c>
      <c r="HB92" s="199">
        <v>0</v>
      </c>
      <c r="HC92" s="199">
        <v>6687</v>
      </c>
      <c r="HD92" s="199">
        <v>814276</v>
      </c>
      <c r="HE92" s="199">
        <v>0</v>
      </c>
      <c r="HF92" s="199">
        <v>0</v>
      </c>
      <c r="HG92" s="199">
        <v>0</v>
      </c>
      <c r="HH92" s="199">
        <v>0</v>
      </c>
      <c r="HI92" s="199">
        <f t="shared" si="83"/>
        <v>879774</v>
      </c>
      <c r="HJ92" s="199">
        <v>1277503</v>
      </c>
      <c r="HK92" s="199">
        <v>35836</v>
      </c>
      <c r="HL92" s="199">
        <v>0</v>
      </c>
      <c r="HM92" s="199">
        <v>0</v>
      </c>
      <c r="HN92" s="199">
        <v>0</v>
      </c>
      <c r="HO92" s="199">
        <v>5856</v>
      </c>
      <c r="HP92" s="199">
        <v>1269228</v>
      </c>
      <c r="HQ92" s="199">
        <v>0</v>
      </c>
      <c r="HR92" s="199">
        <v>0</v>
      </c>
      <c r="HS92" s="199">
        <v>0</v>
      </c>
      <c r="HT92" s="199">
        <v>0</v>
      </c>
      <c r="HU92" s="199">
        <f t="shared" si="84"/>
        <v>1310920</v>
      </c>
      <c r="HV92" s="199">
        <v>35836</v>
      </c>
      <c r="HW92" s="199">
        <v>0</v>
      </c>
      <c r="HX92" s="199">
        <v>0</v>
      </c>
      <c r="HY92" s="199">
        <v>0</v>
      </c>
      <c r="HZ92" s="199">
        <v>5856</v>
      </c>
      <c r="IA92" s="199">
        <v>1245290</v>
      </c>
      <c r="IB92" s="199">
        <v>0</v>
      </c>
      <c r="IC92" s="199">
        <v>0</v>
      </c>
      <c r="ID92" s="199">
        <v>0</v>
      </c>
      <c r="IE92" s="199">
        <v>0</v>
      </c>
      <c r="IF92" s="199">
        <f t="shared" si="85"/>
        <v>1286982</v>
      </c>
      <c r="IG92" s="197">
        <f t="shared" si="86"/>
        <v>49.006449383591686</v>
      </c>
      <c r="IH92" s="197">
        <f t="shared" si="87"/>
        <v>46.285523327581842</v>
      </c>
      <c r="II92" s="197">
        <f t="shared" si="88"/>
        <v>52.932175331214481</v>
      </c>
      <c r="IJ92" s="197">
        <f t="shared" si="64"/>
        <v>-1.8260458304091731</v>
      </c>
      <c r="IK92" s="202">
        <f>((IF92/HJ92)-1)*100</f>
        <v>0.74199434365320727</v>
      </c>
      <c r="IL92" s="200">
        <f t="shared" si="89"/>
        <v>2277.8442477876106</v>
      </c>
      <c r="IM92" s="200">
        <f t="shared" si="90"/>
        <v>2204.0530973451328</v>
      </c>
      <c r="IN92" s="192" t="s">
        <v>7315</v>
      </c>
      <c r="IO92" s="192" t="str">
        <f t="shared" si="65"/>
        <v>Variación Mayor a 20%</v>
      </c>
      <c r="IP92" s="192" t="str">
        <f t="shared" si="65"/>
        <v>Variación Mayor a 20%</v>
      </c>
      <c r="IQ92" s="193" t="str">
        <f t="shared" si="91"/>
        <v>Grande</v>
      </c>
      <c r="IR92" s="193" t="str">
        <f t="shared" si="92"/>
        <v>Grande</v>
      </c>
      <c r="IS92" s="192" t="s">
        <v>7492</v>
      </c>
      <c r="IT92" s="192" t="s">
        <v>2010</v>
      </c>
      <c r="IU92" s="192" t="s">
        <v>928</v>
      </c>
      <c r="IV92" s="192" t="s">
        <v>929</v>
      </c>
      <c r="IW92" s="192" t="s">
        <v>248</v>
      </c>
      <c r="IX92" s="192" t="s">
        <v>249</v>
      </c>
      <c r="IY92" s="193" t="s">
        <v>207</v>
      </c>
      <c r="IZ92" s="199">
        <v>879772</v>
      </c>
      <c r="JA92" s="199">
        <v>210367</v>
      </c>
      <c r="JB92" s="203">
        <f t="shared" si="66"/>
        <v>23.911536170735147</v>
      </c>
      <c r="JC92" s="192" t="s">
        <v>7561</v>
      </c>
      <c r="JD92" s="192" t="str">
        <f t="shared" si="99"/>
        <v>Con Modificaciones &lt; 10%</v>
      </c>
      <c r="JE92" s="193" t="s">
        <v>207</v>
      </c>
      <c r="JF92" s="200">
        <v>4</v>
      </c>
      <c r="JG92" s="200">
        <v>879774</v>
      </c>
      <c r="JH92" s="200">
        <v>1277503</v>
      </c>
      <c r="JI92" s="197">
        <f t="shared" si="107"/>
        <v>45.208087531570619</v>
      </c>
      <c r="JJ92" s="192" t="s">
        <v>7736</v>
      </c>
      <c r="JK92" s="192" t="str">
        <f t="shared" si="67"/>
        <v>Con Reevaluación</v>
      </c>
      <c r="JL92" s="196" t="s">
        <v>1286</v>
      </c>
      <c r="JM92" s="204">
        <v>1541130</v>
      </c>
      <c r="JN92" s="204">
        <v>1541130</v>
      </c>
      <c r="JO92" s="197">
        <f>((JN92/JM92)-1)*100</f>
        <v>0</v>
      </c>
      <c r="JP92" s="205" t="str">
        <f t="shared" si="97"/>
        <v>Real = Recomendado</v>
      </c>
      <c r="JQ92" s="193" t="s">
        <v>1287</v>
      </c>
      <c r="JR92" s="200">
        <v>134363</v>
      </c>
      <c r="JS92" s="200">
        <v>134363</v>
      </c>
      <c r="JT92" s="202">
        <f>((JS92/JR92)-1)*100</f>
        <v>0</v>
      </c>
      <c r="JU92" s="192" t="s">
        <v>8053</v>
      </c>
      <c r="JV92" s="192" t="str">
        <f t="shared" si="108"/>
        <v>Real = Recomendado</v>
      </c>
      <c r="JW92" s="192" t="s">
        <v>8054</v>
      </c>
      <c r="JX92" s="192" t="s">
        <v>928</v>
      </c>
      <c r="JY92" s="192" t="s">
        <v>929</v>
      </c>
      <c r="JZ92" s="192" t="s">
        <v>248</v>
      </c>
      <c r="KA92" s="192" t="s">
        <v>249</v>
      </c>
    </row>
    <row r="93" spans="1:287" ht="15" customHeight="1" x14ac:dyDescent="0.25">
      <c r="A93" s="192" t="s">
        <v>1566</v>
      </c>
      <c r="B93" s="192" t="s">
        <v>1567</v>
      </c>
      <c r="C93" s="193">
        <v>10</v>
      </c>
      <c r="D93" s="192" t="s">
        <v>454</v>
      </c>
      <c r="E93" s="192" t="s">
        <v>125</v>
      </c>
      <c r="F93" s="192" t="s">
        <v>125</v>
      </c>
      <c r="G93" s="192" t="s">
        <v>502</v>
      </c>
      <c r="H93" s="192" t="s">
        <v>470</v>
      </c>
      <c r="I93" s="192" t="s">
        <v>119</v>
      </c>
      <c r="J93" s="192" t="s">
        <v>1980</v>
      </c>
      <c r="K93" s="192" t="s">
        <v>468</v>
      </c>
      <c r="L93" s="192" t="s">
        <v>102</v>
      </c>
      <c r="M93" s="192" t="s">
        <v>2008</v>
      </c>
      <c r="N93" s="192" t="s">
        <v>525</v>
      </c>
      <c r="O93" s="192" t="s">
        <v>525</v>
      </c>
      <c r="P93" s="192" t="s">
        <v>103</v>
      </c>
      <c r="Q93" s="192" t="s">
        <v>120</v>
      </c>
      <c r="R93" s="192" t="s">
        <v>116</v>
      </c>
      <c r="S93" s="192" t="s">
        <v>2224</v>
      </c>
      <c r="T93" s="192" t="s">
        <v>2225</v>
      </c>
      <c r="U93" s="194">
        <v>0</v>
      </c>
      <c r="V93" s="192" t="s">
        <v>534</v>
      </c>
      <c r="W93" s="192" t="s">
        <v>534</v>
      </c>
      <c r="X93" s="192" t="s">
        <v>534</v>
      </c>
      <c r="Y93" s="195"/>
      <c r="Z93" s="195"/>
      <c r="AA93" s="196"/>
      <c r="AB93" s="197"/>
      <c r="AC93" s="195"/>
      <c r="AD93" s="195"/>
      <c r="AE93" s="196"/>
      <c r="AF93" s="197"/>
      <c r="AG93" s="195"/>
      <c r="AH93" s="195"/>
      <c r="AI93" s="196" t="s">
        <v>8</v>
      </c>
      <c r="AJ93" s="197"/>
      <c r="AK93" s="195"/>
      <c r="AL93" s="195"/>
      <c r="AM93" s="196"/>
      <c r="AN93" s="197"/>
      <c r="AO93" s="195">
        <v>1</v>
      </c>
      <c r="AP93" s="195">
        <v>0</v>
      </c>
      <c r="AQ93" s="196" t="s">
        <v>2985</v>
      </c>
      <c r="AR93" s="197">
        <f t="shared" si="109"/>
        <v>-100</v>
      </c>
      <c r="AS93" s="195">
        <v>10</v>
      </c>
      <c r="AT93" s="195">
        <v>6</v>
      </c>
      <c r="AU93" s="196" t="s">
        <v>3170</v>
      </c>
      <c r="AV93" s="197">
        <f t="shared" si="61"/>
        <v>-40</v>
      </c>
      <c r="AW93" s="197" t="str">
        <f t="shared" si="68"/>
        <v>Variación de -50% al -30%</v>
      </c>
      <c r="AX93" s="198">
        <v>2</v>
      </c>
      <c r="AY93" s="198">
        <v>60</v>
      </c>
      <c r="AZ93" s="195"/>
      <c r="BA93" s="195"/>
      <c r="BB93" s="196"/>
      <c r="BC93" s="197"/>
      <c r="BD93" s="195"/>
      <c r="BE93" s="195"/>
      <c r="BF93" s="196"/>
      <c r="BG93" s="197"/>
      <c r="BH93" s="195"/>
      <c r="BI93" s="195"/>
      <c r="BJ93" s="196"/>
      <c r="BK93" s="197"/>
      <c r="BL93" s="195">
        <v>11</v>
      </c>
      <c r="BM93" s="195">
        <v>11</v>
      </c>
      <c r="BN93" s="195">
        <v>6</v>
      </c>
      <c r="BO93" s="195">
        <v>6</v>
      </c>
      <c r="BP93" s="195">
        <v>0</v>
      </c>
      <c r="BQ93" s="196" t="s">
        <v>3435</v>
      </c>
      <c r="BR93" s="197">
        <f t="shared" si="69"/>
        <v>-45.45454545454546</v>
      </c>
      <c r="BS93" s="197">
        <f t="shared" si="69"/>
        <v>-45.45454545454546</v>
      </c>
      <c r="BT93" s="192" t="s">
        <v>3653</v>
      </c>
      <c r="BU93" s="192" t="str">
        <f t="shared" si="70"/>
        <v>Variación de -50% al -30%</v>
      </c>
      <c r="BV93" s="193" t="str">
        <f t="shared" si="71"/>
        <v>Un año</v>
      </c>
      <c r="BW93" s="192" t="s">
        <v>882</v>
      </c>
      <c r="BX93" s="199">
        <v>78287</v>
      </c>
      <c r="BY93" s="199">
        <v>0</v>
      </c>
      <c r="BZ93" s="199">
        <f t="shared" si="72"/>
        <v>78287</v>
      </c>
      <c r="CA93" s="199">
        <v>74934</v>
      </c>
      <c r="CB93" s="200">
        <f t="shared" si="73"/>
        <v>3353</v>
      </c>
      <c r="CC93" s="192" t="s">
        <v>3975</v>
      </c>
      <c r="CD93" s="192" t="str">
        <f t="shared" si="74"/>
        <v>BIP &gt; SIGFE</v>
      </c>
      <c r="CE93" s="196" t="s">
        <v>678</v>
      </c>
      <c r="CF93" s="195">
        <v>3968</v>
      </c>
      <c r="CG93" s="195">
        <v>3271</v>
      </c>
      <c r="CH93" s="195">
        <f t="shared" si="75"/>
        <v>82.434475806451616</v>
      </c>
      <c r="CI93" s="196" t="s">
        <v>4284</v>
      </c>
      <c r="CJ93" s="196" t="s">
        <v>4285</v>
      </c>
      <c r="CK93" s="200" t="str">
        <f t="shared" si="93"/>
        <v>Real &lt; Recomendada</v>
      </c>
      <c r="CL93" s="192" t="s">
        <v>4784</v>
      </c>
      <c r="CM93" s="192" t="s">
        <v>4785</v>
      </c>
      <c r="CN93" s="192" t="s">
        <v>8</v>
      </c>
      <c r="CO93" s="192" t="s">
        <v>4786</v>
      </c>
      <c r="CP93" s="193" t="s">
        <v>207</v>
      </c>
      <c r="CQ93" s="192" t="s">
        <v>4785</v>
      </c>
      <c r="CR93" s="192" t="s">
        <v>5256</v>
      </c>
      <c r="CS93" s="192" t="s">
        <v>8</v>
      </c>
      <c r="CT93" s="192" t="str">
        <f t="shared" si="94"/>
        <v>En Operación</v>
      </c>
      <c r="CU93" s="192" t="s">
        <v>5462</v>
      </c>
      <c r="CV93" s="192" t="s">
        <v>964</v>
      </c>
      <c r="CW93" s="192" t="s">
        <v>965</v>
      </c>
      <c r="CX93" s="192" t="s">
        <v>534</v>
      </c>
      <c r="CY93" s="192" t="s">
        <v>8</v>
      </c>
      <c r="CZ93" s="192" t="s">
        <v>248</v>
      </c>
      <c r="DA93" s="192" t="s">
        <v>249</v>
      </c>
      <c r="DB93" s="193" t="s">
        <v>663</v>
      </c>
      <c r="DC93" s="193" t="s">
        <v>3855</v>
      </c>
      <c r="DD93" s="200">
        <v>238</v>
      </c>
      <c r="DE93" s="207">
        <v>42985</v>
      </c>
      <c r="DF93" s="200">
        <v>112</v>
      </c>
      <c r="DG93" s="193" t="s">
        <v>440</v>
      </c>
      <c r="DH93" s="200">
        <v>0</v>
      </c>
      <c r="DI93" s="193" t="s">
        <v>818</v>
      </c>
      <c r="DJ93" s="200">
        <v>140</v>
      </c>
      <c r="DK93" s="193" t="s">
        <v>818</v>
      </c>
      <c r="DL93" s="200">
        <v>0</v>
      </c>
      <c r="DM93" s="193" t="s">
        <v>882</v>
      </c>
      <c r="DN93" s="200">
        <v>18</v>
      </c>
      <c r="DO93" s="193" t="s">
        <v>5015</v>
      </c>
      <c r="DP93" s="200">
        <v>77</v>
      </c>
      <c r="DQ93" s="200">
        <f t="shared" si="62"/>
        <v>585</v>
      </c>
      <c r="DR93" s="200">
        <f t="shared" si="63"/>
        <v>347</v>
      </c>
      <c r="DS93" s="193" t="s">
        <v>6101</v>
      </c>
      <c r="DT93" s="192" t="s">
        <v>6243</v>
      </c>
      <c r="DU93" s="193">
        <v>1</v>
      </c>
      <c r="DV93" s="193" t="s">
        <v>8</v>
      </c>
      <c r="DW93" s="193" t="s">
        <v>8</v>
      </c>
      <c r="DX93" s="193" t="s">
        <v>8</v>
      </c>
      <c r="DY93" s="193" t="s">
        <v>8</v>
      </c>
      <c r="DZ93" s="193" t="s">
        <v>208</v>
      </c>
      <c r="EA93" s="193" t="s">
        <v>6273</v>
      </c>
      <c r="EB93" s="193" t="s">
        <v>207</v>
      </c>
      <c r="EC93" s="193" t="s">
        <v>6273</v>
      </c>
      <c r="ED93" s="193" t="s">
        <v>6364</v>
      </c>
      <c r="EE93" s="199">
        <v>0</v>
      </c>
      <c r="EF93" s="199">
        <v>0</v>
      </c>
      <c r="EG93" s="199">
        <v>0</v>
      </c>
      <c r="EH93" s="199">
        <v>0</v>
      </c>
      <c r="EI93" s="199">
        <v>1001</v>
      </c>
      <c r="EJ93" s="199">
        <v>97732</v>
      </c>
      <c r="EK93" s="199">
        <v>0</v>
      </c>
      <c r="EL93" s="199">
        <v>0</v>
      </c>
      <c r="EM93" s="199">
        <v>0</v>
      </c>
      <c r="EN93" s="199">
        <v>0</v>
      </c>
      <c r="EO93" s="199">
        <f t="shared" si="76"/>
        <v>98733</v>
      </c>
      <c r="EP93" s="199">
        <v>0</v>
      </c>
      <c r="EQ93" s="199">
        <v>0</v>
      </c>
      <c r="ER93" s="199">
        <v>0</v>
      </c>
      <c r="ES93" s="199">
        <v>0</v>
      </c>
      <c r="ET93" s="199">
        <v>1098</v>
      </c>
      <c r="EU93" s="199">
        <v>107184</v>
      </c>
      <c r="EV93" s="199">
        <v>0</v>
      </c>
      <c r="EW93" s="199">
        <v>0</v>
      </c>
      <c r="EX93" s="199">
        <v>0</v>
      </c>
      <c r="EY93" s="199">
        <v>0</v>
      </c>
      <c r="EZ93" s="199">
        <f t="shared" si="77"/>
        <v>108282</v>
      </c>
      <c r="FA93" s="192" t="s">
        <v>6584</v>
      </c>
      <c r="FB93" s="199">
        <v>0</v>
      </c>
      <c r="FC93" s="199">
        <v>0</v>
      </c>
      <c r="FD93" s="199">
        <v>0</v>
      </c>
      <c r="FE93" s="199">
        <v>0</v>
      </c>
      <c r="FF93" s="199">
        <v>0</v>
      </c>
      <c r="FG93" s="199">
        <v>78287</v>
      </c>
      <c r="FH93" s="199">
        <v>0</v>
      </c>
      <c r="FI93" s="199">
        <v>0</v>
      </c>
      <c r="FJ93" s="199">
        <v>0</v>
      </c>
      <c r="FK93" s="199">
        <v>0</v>
      </c>
      <c r="FL93" s="199">
        <f t="shared" si="78"/>
        <v>78287</v>
      </c>
      <c r="FM93" s="192" t="s">
        <v>6760</v>
      </c>
      <c r="FN93" s="199">
        <v>0</v>
      </c>
      <c r="FO93" s="199">
        <v>0</v>
      </c>
      <c r="FP93" s="199">
        <v>0</v>
      </c>
      <c r="FQ93" s="199">
        <v>0</v>
      </c>
      <c r="FR93" s="199">
        <v>0</v>
      </c>
      <c r="FS93" s="199">
        <v>78287</v>
      </c>
      <c r="FT93" s="199">
        <v>0</v>
      </c>
      <c r="FU93" s="199">
        <v>0</v>
      </c>
      <c r="FV93" s="199">
        <v>0</v>
      </c>
      <c r="FW93" s="199">
        <v>0</v>
      </c>
      <c r="FX93" s="199">
        <f t="shared" si="79"/>
        <v>78287</v>
      </c>
      <c r="FY93" s="192" t="s">
        <v>6953</v>
      </c>
      <c r="FZ93" s="200">
        <f t="shared" si="80"/>
        <v>3353</v>
      </c>
      <c r="GA93" s="193" t="str">
        <f t="shared" si="95"/>
        <v>BIP &gt; SIGFE</v>
      </c>
      <c r="GB93" s="199">
        <v>0</v>
      </c>
      <c r="GC93" s="199">
        <v>0</v>
      </c>
      <c r="GD93" s="199">
        <v>0</v>
      </c>
      <c r="GE93" s="199">
        <v>0</v>
      </c>
      <c r="GF93" s="199">
        <v>0</v>
      </c>
      <c r="GG93" s="199">
        <v>74934</v>
      </c>
      <c r="GH93" s="199">
        <v>0</v>
      </c>
      <c r="GI93" s="199">
        <v>0</v>
      </c>
      <c r="GJ93" s="199">
        <v>0</v>
      </c>
      <c r="GK93" s="199">
        <v>0</v>
      </c>
      <c r="GL93" s="199">
        <f t="shared" si="81"/>
        <v>74934</v>
      </c>
      <c r="GM93" s="199">
        <v>0</v>
      </c>
      <c r="GN93" s="199">
        <v>0</v>
      </c>
      <c r="GO93" s="199">
        <v>0</v>
      </c>
      <c r="GP93" s="199">
        <v>0</v>
      </c>
      <c r="GQ93" s="199">
        <v>0</v>
      </c>
      <c r="GR93" s="199">
        <v>74934</v>
      </c>
      <c r="GS93" s="199">
        <v>0</v>
      </c>
      <c r="GT93" s="199">
        <v>0</v>
      </c>
      <c r="GU93" s="199">
        <v>0</v>
      </c>
      <c r="GV93" s="199">
        <v>0</v>
      </c>
      <c r="GW93" s="199">
        <f t="shared" si="82"/>
        <v>74934</v>
      </c>
      <c r="GX93" s="199" t="s">
        <v>7135</v>
      </c>
      <c r="GY93" s="199">
        <v>0</v>
      </c>
      <c r="GZ93" s="199">
        <v>0</v>
      </c>
      <c r="HA93" s="199">
        <v>0</v>
      </c>
      <c r="HB93" s="199">
        <v>0</v>
      </c>
      <c r="HC93" s="199">
        <v>1127</v>
      </c>
      <c r="HD93" s="199">
        <v>109971</v>
      </c>
      <c r="HE93" s="199">
        <v>0</v>
      </c>
      <c r="HF93" s="199">
        <v>0</v>
      </c>
      <c r="HG93" s="199">
        <v>0</v>
      </c>
      <c r="HH93" s="199">
        <v>0</v>
      </c>
      <c r="HI93" s="199">
        <f t="shared" si="83"/>
        <v>111098</v>
      </c>
      <c r="HJ93" s="199">
        <v>111097</v>
      </c>
      <c r="HK93" s="199">
        <v>0</v>
      </c>
      <c r="HL93" s="199">
        <v>0</v>
      </c>
      <c r="HM93" s="199">
        <v>0</v>
      </c>
      <c r="HN93" s="199">
        <v>0</v>
      </c>
      <c r="HO93" s="199">
        <v>0</v>
      </c>
      <c r="HP93" s="199">
        <v>78287</v>
      </c>
      <c r="HQ93" s="199">
        <v>0</v>
      </c>
      <c r="HR93" s="199">
        <v>0</v>
      </c>
      <c r="HS93" s="199">
        <v>0</v>
      </c>
      <c r="HT93" s="199">
        <v>0</v>
      </c>
      <c r="HU93" s="199">
        <f t="shared" si="84"/>
        <v>78287</v>
      </c>
      <c r="HV93" s="199">
        <v>0</v>
      </c>
      <c r="HW93" s="199">
        <v>0</v>
      </c>
      <c r="HX93" s="199">
        <v>0</v>
      </c>
      <c r="HY93" s="199">
        <v>0</v>
      </c>
      <c r="HZ93" s="199">
        <v>0</v>
      </c>
      <c r="IA93" s="199">
        <v>78287</v>
      </c>
      <c r="IB93" s="199">
        <v>0</v>
      </c>
      <c r="IC93" s="199">
        <v>0</v>
      </c>
      <c r="ID93" s="199">
        <v>0</v>
      </c>
      <c r="IE93" s="199">
        <v>0</v>
      </c>
      <c r="IF93" s="199">
        <f t="shared" si="85"/>
        <v>78287</v>
      </c>
      <c r="IG93" s="197">
        <f t="shared" si="86"/>
        <v>-29.533384939422845</v>
      </c>
      <c r="IH93" s="197">
        <f t="shared" si="87"/>
        <v>-29.533384939422845</v>
      </c>
      <c r="II93" s="197">
        <f t="shared" si="88"/>
        <v>-28.811232052086456</v>
      </c>
      <c r="IJ93" s="197">
        <f t="shared" si="64"/>
        <v>0</v>
      </c>
      <c r="IK93" s="202">
        <f>((IF93/HJ93)-1)*100</f>
        <v>-29.53275065933374</v>
      </c>
      <c r="IL93" s="200">
        <f t="shared" si="89"/>
        <v>23.933659431366554</v>
      </c>
      <c r="IM93" s="200">
        <f t="shared" si="90"/>
        <v>23.933659431366554</v>
      </c>
      <c r="IN93" s="192" t="s">
        <v>7316</v>
      </c>
      <c r="IO93" s="192" t="str">
        <f t="shared" si="65"/>
        <v>Variación Mayor al -20%</v>
      </c>
      <c r="IP93" s="192" t="str">
        <f t="shared" si="65"/>
        <v>Variación Mayor al -20%</v>
      </c>
      <c r="IQ93" s="193" t="str">
        <f t="shared" si="91"/>
        <v>Pequeño</v>
      </c>
      <c r="IR93" s="193" t="str">
        <f t="shared" si="92"/>
        <v>Pequeño</v>
      </c>
      <c r="IS93" s="192" t="s">
        <v>7498</v>
      </c>
      <c r="IT93" s="192" t="s">
        <v>2008</v>
      </c>
      <c r="IU93" s="192" t="s">
        <v>534</v>
      </c>
      <c r="IV93" s="192" t="s">
        <v>8</v>
      </c>
      <c r="IW93" s="192" t="s">
        <v>248</v>
      </c>
      <c r="IX93" s="192" t="s">
        <v>249</v>
      </c>
      <c r="IY93" s="193" t="s">
        <v>208</v>
      </c>
      <c r="IZ93" s="199"/>
      <c r="JA93" s="199"/>
      <c r="JB93" s="203"/>
      <c r="JC93" s="192" t="s">
        <v>534</v>
      </c>
      <c r="JD93" s="192" t="str">
        <f t="shared" si="99"/>
        <v>Sin Modificaciones</v>
      </c>
      <c r="JE93" s="193" t="s">
        <v>207</v>
      </c>
      <c r="JF93" s="200">
        <v>1</v>
      </c>
      <c r="JG93" s="200">
        <v>111097</v>
      </c>
      <c r="JH93" s="200">
        <v>111097</v>
      </c>
      <c r="JI93" s="197">
        <f t="shared" si="107"/>
        <v>0</v>
      </c>
      <c r="JJ93" s="192" t="s">
        <v>7737</v>
      </c>
      <c r="JK93" s="192" t="str">
        <f t="shared" si="67"/>
        <v>Con Reevaluación</v>
      </c>
      <c r="JL93" s="196" t="s">
        <v>1287</v>
      </c>
      <c r="JM93" s="204">
        <v>10665</v>
      </c>
      <c r="JN93" s="204">
        <v>8551</v>
      </c>
      <c r="JO93" s="197">
        <f t="shared" si="96"/>
        <v>-19.82184716361931</v>
      </c>
      <c r="JP93" s="205" t="str">
        <f t="shared" si="97"/>
        <v>Real &lt; Recomendado</v>
      </c>
      <c r="JQ93" s="193" t="s">
        <v>8</v>
      </c>
      <c r="JR93" s="202"/>
      <c r="JS93" s="202"/>
      <c r="JT93" s="202"/>
      <c r="JU93" s="192" t="s">
        <v>8055</v>
      </c>
      <c r="JV93" s="206"/>
      <c r="JW93" s="192" t="s">
        <v>8056</v>
      </c>
      <c r="JX93" s="192" t="s">
        <v>445</v>
      </c>
      <c r="JY93" s="192" t="s">
        <v>966</v>
      </c>
      <c r="JZ93" s="192" t="s">
        <v>248</v>
      </c>
      <c r="KA93" s="192" t="s">
        <v>249</v>
      </c>
    </row>
    <row r="94" spans="1:287" ht="15" customHeight="1" x14ac:dyDescent="0.25">
      <c r="A94" s="213" t="s">
        <v>1568</v>
      </c>
      <c r="B94" s="192" t="s">
        <v>1569</v>
      </c>
      <c r="C94" s="193">
        <v>12</v>
      </c>
      <c r="D94" s="192" t="s">
        <v>508</v>
      </c>
      <c r="E94" s="192" t="s">
        <v>164</v>
      </c>
      <c r="F94" s="192" t="s">
        <v>165</v>
      </c>
      <c r="G94" s="192" t="s">
        <v>509</v>
      </c>
      <c r="H94" s="192" t="s">
        <v>470</v>
      </c>
      <c r="I94" s="192" t="s">
        <v>119</v>
      </c>
      <c r="J94" s="192" t="s">
        <v>380</v>
      </c>
      <c r="K94" s="192" t="s">
        <v>468</v>
      </c>
      <c r="L94" s="192" t="s">
        <v>102</v>
      </c>
      <c r="M94" s="192" t="s">
        <v>2017</v>
      </c>
      <c r="N94" s="192" t="s">
        <v>525</v>
      </c>
      <c r="O94" s="192" t="s">
        <v>525</v>
      </c>
      <c r="P94" s="192" t="s">
        <v>103</v>
      </c>
      <c r="Q94" s="192" t="s">
        <v>120</v>
      </c>
      <c r="R94" s="192" t="s">
        <v>116</v>
      </c>
      <c r="S94" s="192" t="s">
        <v>2226</v>
      </c>
      <c r="T94" s="192" t="s">
        <v>2227</v>
      </c>
      <c r="U94" s="194">
        <v>0</v>
      </c>
      <c r="V94" s="192" t="s">
        <v>534</v>
      </c>
      <c r="W94" s="192" t="s">
        <v>534</v>
      </c>
      <c r="X94" s="192" t="s">
        <v>534</v>
      </c>
      <c r="Y94" s="195">
        <v>10</v>
      </c>
      <c r="Z94" s="195">
        <v>0</v>
      </c>
      <c r="AA94" s="196" t="s">
        <v>2662</v>
      </c>
      <c r="AB94" s="197">
        <f t="shared" ref="AB94:AB122" si="110">((Z94/Y94)-1)*100</f>
        <v>-100</v>
      </c>
      <c r="AC94" s="195"/>
      <c r="AD94" s="195"/>
      <c r="AE94" s="196"/>
      <c r="AF94" s="197"/>
      <c r="AG94" s="195"/>
      <c r="AH94" s="195"/>
      <c r="AI94" s="196" t="s">
        <v>8</v>
      </c>
      <c r="AJ94" s="197"/>
      <c r="AK94" s="195"/>
      <c r="AL94" s="195"/>
      <c r="AM94" s="196"/>
      <c r="AN94" s="197"/>
      <c r="AO94" s="195">
        <v>10</v>
      </c>
      <c r="AP94" s="195">
        <v>0</v>
      </c>
      <c r="AQ94" s="196" t="s">
        <v>2986</v>
      </c>
      <c r="AR94" s="197">
        <f t="shared" si="109"/>
        <v>-100</v>
      </c>
      <c r="AS94" s="195">
        <v>9</v>
      </c>
      <c r="AT94" s="195">
        <v>8</v>
      </c>
      <c r="AU94" s="196" t="s">
        <v>3171</v>
      </c>
      <c r="AV94" s="197">
        <f t="shared" si="61"/>
        <v>-11.111111111111116</v>
      </c>
      <c r="AW94" s="197" t="str">
        <f t="shared" si="68"/>
        <v>Variación de -30% a -0%</v>
      </c>
      <c r="AX94" s="198">
        <v>1</v>
      </c>
      <c r="AY94" s="198">
        <v>40</v>
      </c>
      <c r="AZ94" s="195"/>
      <c r="BA94" s="195"/>
      <c r="BB94" s="196"/>
      <c r="BC94" s="197"/>
      <c r="BD94" s="195"/>
      <c r="BE94" s="195"/>
      <c r="BF94" s="196"/>
      <c r="BG94" s="197"/>
      <c r="BH94" s="195"/>
      <c r="BI94" s="195"/>
      <c r="BJ94" s="196"/>
      <c r="BK94" s="197"/>
      <c r="BL94" s="195">
        <v>10</v>
      </c>
      <c r="BM94" s="195">
        <v>10</v>
      </c>
      <c r="BN94" s="195">
        <v>8</v>
      </c>
      <c r="BO94" s="195">
        <v>8</v>
      </c>
      <c r="BP94" s="195">
        <v>0</v>
      </c>
      <c r="BQ94" s="196" t="s">
        <v>3436</v>
      </c>
      <c r="BR94" s="197">
        <f t="shared" si="69"/>
        <v>-19.999999999999996</v>
      </c>
      <c r="BS94" s="197">
        <f t="shared" si="69"/>
        <v>-19.999999999999996</v>
      </c>
      <c r="BT94" s="192" t="s">
        <v>3654</v>
      </c>
      <c r="BU94" s="192" t="str">
        <f t="shared" si="70"/>
        <v>Variación de -30% a -0%</v>
      </c>
      <c r="BV94" s="193" t="str">
        <f t="shared" si="71"/>
        <v>Un año</v>
      </c>
      <c r="BW94" s="192" t="s">
        <v>3848</v>
      </c>
      <c r="BX94" s="199">
        <v>44975</v>
      </c>
      <c r="BY94" s="199">
        <v>0</v>
      </c>
      <c r="BZ94" s="199">
        <f t="shared" si="72"/>
        <v>44975</v>
      </c>
      <c r="CA94" s="199">
        <v>334781</v>
      </c>
      <c r="CB94" s="200">
        <f t="shared" si="73"/>
        <v>-289806</v>
      </c>
      <c r="CC94" s="192" t="s">
        <v>3976</v>
      </c>
      <c r="CD94" s="192" t="str">
        <f t="shared" si="74"/>
        <v>BIP &lt; SIGFE</v>
      </c>
      <c r="CE94" s="196" t="s">
        <v>678</v>
      </c>
      <c r="CF94" s="195">
        <v>3712</v>
      </c>
      <c r="CG94" s="195">
        <v>3712</v>
      </c>
      <c r="CH94" s="195">
        <f t="shared" si="75"/>
        <v>100</v>
      </c>
      <c r="CI94" s="196" t="s">
        <v>4286</v>
      </c>
      <c r="CJ94" s="196" t="s">
        <v>4287</v>
      </c>
      <c r="CK94" s="200" t="str">
        <f t="shared" si="93"/>
        <v>Real = Recomendada</v>
      </c>
      <c r="CL94" s="192" t="s">
        <v>4787</v>
      </c>
      <c r="CM94" s="192" t="s">
        <v>4788</v>
      </c>
      <c r="CN94" s="192" t="s">
        <v>4789</v>
      </c>
      <c r="CO94" s="192" t="s">
        <v>4788</v>
      </c>
      <c r="CP94" s="193" t="s">
        <v>207</v>
      </c>
      <c r="CQ94" s="192" t="s">
        <v>4788</v>
      </c>
      <c r="CR94" s="192" t="s">
        <v>197</v>
      </c>
      <c r="CS94" s="192" t="s">
        <v>8</v>
      </c>
      <c r="CT94" s="192" t="str">
        <f t="shared" si="94"/>
        <v>En Operación</v>
      </c>
      <c r="CU94" s="192" t="s">
        <v>8</v>
      </c>
      <c r="CV94" s="192" t="s">
        <v>5616</v>
      </c>
      <c r="CW94" s="192" t="s">
        <v>2041</v>
      </c>
      <c r="CX94" s="192" t="s">
        <v>1326</v>
      </c>
      <c r="CY94" s="192" t="s">
        <v>979</v>
      </c>
      <c r="CZ94" s="192" t="s">
        <v>5576</v>
      </c>
      <c r="DA94" s="192" t="s">
        <v>249</v>
      </c>
      <c r="DB94" s="193" t="s">
        <v>1136</v>
      </c>
      <c r="DC94" s="193" t="s">
        <v>1136</v>
      </c>
      <c r="DD94" s="200">
        <v>0</v>
      </c>
      <c r="DE94" s="193" t="s">
        <v>3859</v>
      </c>
      <c r="DF94" s="200">
        <v>72</v>
      </c>
      <c r="DG94" s="193" t="s">
        <v>440</v>
      </c>
      <c r="DH94" s="200">
        <v>0</v>
      </c>
      <c r="DI94" s="193" t="s">
        <v>4857</v>
      </c>
      <c r="DJ94" s="200">
        <v>512</v>
      </c>
      <c r="DK94" s="193" t="s">
        <v>4857</v>
      </c>
      <c r="DL94" s="200">
        <f>+DK94-DE94</f>
        <v>512</v>
      </c>
      <c r="DM94" s="193" t="s">
        <v>3848</v>
      </c>
      <c r="DN94" s="200">
        <v>26</v>
      </c>
      <c r="DO94" s="193" t="s">
        <v>852</v>
      </c>
      <c r="DP94" s="200">
        <v>51</v>
      </c>
      <c r="DQ94" s="200">
        <f t="shared" si="62"/>
        <v>661</v>
      </c>
      <c r="DR94" s="200">
        <f t="shared" si="63"/>
        <v>661</v>
      </c>
      <c r="DS94" s="193" t="s">
        <v>6102</v>
      </c>
      <c r="DT94" s="192" t="s">
        <v>6243</v>
      </c>
      <c r="DU94" s="193">
        <v>1</v>
      </c>
      <c r="DV94" s="193" t="s">
        <v>8</v>
      </c>
      <c r="DW94" s="193" t="s">
        <v>8</v>
      </c>
      <c r="DX94" s="193" t="s">
        <v>8</v>
      </c>
      <c r="DY94" s="193" t="s">
        <v>8</v>
      </c>
      <c r="DZ94" s="193" t="s">
        <v>8</v>
      </c>
      <c r="EA94" s="193" t="s">
        <v>8</v>
      </c>
      <c r="EB94" s="193" t="s">
        <v>207</v>
      </c>
      <c r="EC94" s="193" t="s">
        <v>6269</v>
      </c>
      <c r="ED94" s="193" t="s">
        <v>6365</v>
      </c>
      <c r="EE94" s="199">
        <v>13200</v>
      </c>
      <c r="EF94" s="199">
        <v>0</v>
      </c>
      <c r="EG94" s="199">
        <v>0</v>
      </c>
      <c r="EH94" s="199">
        <v>0</v>
      </c>
      <c r="EI94" s="199">
        <v>2000</v>
      </c>
      <c r="EJ94" s="199">
        <v>472202</v>
      </c>
      <c r="EK94" s="199">
        <v>0</v>
      </c>
      <c r="EL94" s="199">
        <v>0</v>
      </c>
      <c r="EM94" s="199">
        <v>0</v>
      </c>
      <c r="EN94" s="199">
        <v>0</v>
      </c>
      <c r="EO94" s="199">
        <f t="shared" si="76"/>
        <v>487402</v>
      </c>
      <c r="EP94" s="199">
        <v>13200</v>
      </c>
      <c r="EQ94" s="199">
        <v>0</v>
      </c>
      <c r="ER94" s="199">
        <v>0</v>
      </c>
      <c r="ES94" s="199">
        <v>0</v>
      </c>
      <c r="ET94" s="199">
        <v>2000</v>
      </c>
      <c r="EU94" s="199">
        <v>472202</v>
      </c>
      <c r="EV94" s="199">
        <v>0</v>
      </c>
      <c r="EW94" s="199">
        <v>0</v>
      </c>
      <c r="EX94" s="199">
        <v>0</v>
      </c>
      <c r="EY94" s="199">
        <v>0</v>
      </c>
      <c r="EZ94" s="199">
        <f t="shared" si="77"/>
        <v>487402</v>
      </c>
      <c r="FA94" s="192" t="s">
        <v>6585</v>
      </c>
      <c r="FB94" s="199">
        <v>0</v>
      </c>
      <c r="FC94" s="199">
        <v>0</v>
      </c>
      <c r="FD94" s="199">
        <v>0</v>
      </c>
      <c r="FE94" s="199">
        <v>0</v>
      </c>
      <c r="FF94" s="199">
        <v>0</v>
      </c>
      <c r="FG94" s="199">
        <v>443873</v>
      </c>
      <c r="FH94" s="199">
        <v>0</v>
      </c>
      <c r="FI94" s="199">
        <v>0</v>
      </c>
      <c r="FJ94" s="199">
        <v>0</v>
      </c>
      <c r="FK94" s="199">
        <v>0</v>
      </c>
      <c r="FL94" s="199">
        <f t="shared" si="78"/>
        <v>443873</v>
      </c>
      <c r="FM94" s="192" t="s">
        <v>6761</v>
      </c>
      <c r="FN94" s="199">
        <v>0</v>
      </c>
      <c r="FO94" s="199">
        <v>0</v>
      </c>
      <c r="FP94" s="199">
        <v>0</v>
      </c>
      <c r="FQ94" s="199">
        <v>0</v>
      </c>
      <c r="FR94" s="199">
        <v>0</v>
      </c>
      <c r="FS94" s="199">
        <v>334781</v>
      </c>
      <c r="FT94" s="199">
        <v>0</v>
      </c>
      <c r="FU94" s="199">
        <v>0</v>
      </c>
      <c r="FV94" s="199">
        <v>0</v>
      </c>
      <c r="FW94" s="199">
        <v>0</v>
      </c>
      <c r="FX94" s="199">
        <f t="shared" si="79"/>
        <v>334781</v>
      </c>
      <c r="FY94" s="192" t="s">
        <v>6954</v>
      </c>
      <c r="FZ94" s="200">
        <f t="shared" si="80"/>
        <v>0</v>
      </c>
      <c r="GA94" s="193" t="str">
        <f t="shared" si="95"/>
        <v>BIP = SIGFE</v>
      </c>
      <c r="GB94" s="199">
        <v>0</v>
      </c>
      <c r="GC94" s="199">
        <v>0</v>
      </c>
      <c r="GD94" s="199">
        <v>0</v>
      </c>
      <c r="GE94" s="199">
        <v>0</v>
      </c>
      <c r="GF94" s="199">
        <v>0</v>
      </c>
      <c r="GG94" s="199">
        <v>334781</v>
      </c>
      <c r="GH94" s="199">
        <v>0</v>
      </c>
      <c r="GI94" s="199">
        <v>0</v>
      </c>
      <c r="GJ94" s="199">
        <v>0</v>
      </c>
      <c r="GK94" s="199">
        <v>0</v>
      </c>
      <c r="GL94" s="199">
        <f t="shared" si="81"/>
        <v>334781</v>
      </c>
      <c r="GM94" s="199">
        <v>0</v>
      </c>
      <c r="GN94" s="199">
        <v>0</v>
      </c>
      <c r="GO94" s="199">
        <v>0</v>
      </c>
      <c r="GP94" s="199">
        <v>0</v>
      </c>
      <c r="GQ94" s="199">
        <v>0</v>
      </c>
      <c r="GR94" s="199">
        <v>335951</v>
      </c>
      <c r="GS94" s="199">
        <v>0</v>
      </c>
      <c r="GT94" s="199">
        <v>0</v>
      </c>
      <c r="GU94" s="199">
        <v>0</v>
      </c>
      <c r="GV94" s="199">
        <v>0</v>
      </c>
      <c r="GW94" s="199">
        <f t="shared" si="82"/>
        <v>335951</v>
      </c>
      <c r="GX94" s="199" t="s">
        <v>7136</v>
      </c>
      <c r="GY94" s="199">
        <v>14853</v>
      </c>
      <c r="GZ94" s="199">
        <v>0</v>
      </c>
      <c r="HA94" s="199">
        <v>0</v>
      </c>
      <c r="HB94" s="199">
        <v>0</v>
      </c>
      <c r="HC94" s="199">
        <v>2250</v>
      </c>
      <c r="HD94" s="199">
        <v>531327</v>
      </c>
      <c r="HE94" s="199">
        <v>0</v>
      </c>
      <c r="HF94" s="199">
        <v>0</v>
      </c>
      <c r="HG94" s="199">
        <v>0</v>
      </c>
      <c r="HH94" s="199">
        <v>0</v>
      </c>
      <c r="HI94" s="199">
        <f t="shared" si="83"/>
        <v>548430</v>
      </c>
      <c r="HJ94" s="199">
        <v>0</v>
      </c>
      <c r="HK94" s="199">
        <v>0</v>
      </c>
      <c r="HL94" s="199">
        <v>0</v>
      </c>
      <c r="HM94" s="199">
        <v>0</v>
      </c>
      <c r="HN94" s="199">
        <v>0</v>
      </c>
      <c r="HO94" s="199">
        <v>0</v>
      </c>
      <c r="HP94" s="199">
        <v>455414</v>
      </c>
      <c r="HQ94" s="199">
        <v>0</v>
      </c>
      <c r="HR94" s="199">
        <v>0</v>
      </c>
      <c r="HS94" s="199">
        <v>0</v>
      </c>
      <c r="HT94" s="199">
        <v>0</v>
      </c>
      <c r="HU94" s="199">
        <f t="shared" si="84"/>
        <v>455414</v>
      </c>
      <c r="HV94" s="199">
        <v>0</v>
      </c>
      <c r="HW94" s="199">
        <v>0</v>
      </c>
      <c r="HX94" s="199">
        <v>0</v>
      </c>
      <c r="HY94" s="199">
        <v>0</v>
      </c>
      <c r="HZ94" s="199">
        <v>0</v>
      </c>
      <c r="IA94" s="199">
        <v>335950</v>
      </c>
      <c r="IB94" s="199">
        <v>0</v>
      </c>
      <c r="IC94" s="199">
        <v>0</v>
      </c>
      <c r="ID94" s="199">
        <v>0</v>
      </c>
      <c r="IE94" s="199">
        <v>0</v>
      </c>
      <c r="IF94" s="199">
        <f t="shared" si="85"/>
        <v>335950</v>
      </c>
      <c r="IG94" s="197">
        <f t="shared" si="86"/>
        <v>-16.960414273471546</v>
      </c>
      <c r="IH94" s="197">
        <f t="shared" si="87"/>
        <v>-38.743321845996761</v>
      </c>
      <c r="II94" s="197">
        <f t="shared" si="88"/>
        <v>-36.771517351837943</v>
      </c>
      <c r="IJ94" s="197">
        <f t="shared" si="64"/>
        <v>-26.231955978516254</v>
      </c>
      <c r="IK94" s="202"/>
      <c r="IL94" s="200">
        <f t="shared" si="89"/>
        <v>90.503771551724142</v>
      </c>
      <c r="IM94" s="200">
        <f t="shared" si="90"/>
        <v>90.503771551724142</v>
      </c>
      <c r="IN94" s="192" t="s">
        <v>7317</v>
      </c>
      <c r="IO94" s="192" t="str">
        <f t="shared" si="65"/>
        <v>Variación Mayor al -20%</v>
      </c>
      <c r="IP94" s="192" t="str">
        <f t="shared" si="65"/>
        <v>Variación Mayor al -20%</v>
      </c>
      <c r="IQ94" s="193" t="str">
        <f t="shared" si="91"/>
        <v>Pequeño</v>
      </c>
      <c r="IR94" s="193" t="str">
        <f t="shared" si="92"/>
        <v>Pequeño</v>
      </c>
      <c r="IS94" s="192" t="s">
        <v>7499</v>
      </c>
      <c r="IT94" s="192" t="s">
        <v>2017</v>
      </c>
      <c r="IU94" s="192" t="s">
        <v>1326</v>
      </c>
      <c r="IV94" s="192" t="s">
        <v>979</v>
      </c>
      <c r="IW94" s="192" t="s">
        <v>5576</v>
      </c>
      <c r="IX94" s="192" t="s">
        <v>249</v>
      </c>
      <c r="IY94" s="193" t="s">
        <v>207</v>
      </c>
      <c r="IZ94" s="199">
        <v>548430</v>
      </c>
      <c r="JA94" s="199">
        <v>0</v>
      </c>
      <c r="JB94" s="203">
        <f t="shared" si="66"/>
        <v>0</v>
      </c>
      <c r="JC94" s="192" t="s">
        <v>7562</v>
      </c>
      <c r="JD94" s="192" t="str">
        <f t="shared" si="99"/>
        <v>Con Modificaciones &lt; 10%</v>
      </c>
      <c r="JE94" s="193" t="s">
        <v>208</v>
      </c>
      <c r="JF94" s="200"/>
      <c r="JG94" s="200"/>
      <c r="JH94" s="200"/>
      <c r="JI94" s="197"/>
      <c r="JJ94" s="192" t="s">
        <v>7738</v>
      </c>
      <c r="JK94" s="192" t="str">
        <f t="shared" si="67"/>
        <v>Sin Reevaluación</v>
      </c>
      <c r="JL94" s="196" t="s">
        <v>1286</v>
      </c>
      <c r="JM94" s="204">
        <v>445375</v>
      </c>
      <c r="JN94" s="204">
        <v>394238</v>
      </c>
      <c r="JO94" s="197">
        <f t="shared" si="96"/>
        <v>-11.481785012629809</v>
      </c>
      <c r="JP94" s="205" t="str">
        <f t="shared" si="97"/>
        <v>Real &lt; Recomendado</v>
      </c>
      <c r="JQ94" s="193" t="s">
        <v>8</v>
      </c>
      <c r="JR94" s="202"/>
      <c r="JS94" s="202"/>
      <c r="JT94" s="202"/>
      <c r="JU94" s="192" t="s">
        <v>8057</v>
      </c>
      <c r="JV94" s="206"/>
      <c r="JW94" s="192" t="s">
        <v>8058</v>
      </c>
      <c r="JX94" s="192" t="s">
        <v>1326</v>
      </c>
      <c r="JY94" s="192" t="s">
        <v>979</v>
      </c>
      <c r="JZ94" s="192" t="s">
        <v>5576</v>
      </c>
      <c r="KA94" s="192" t="s">
        <v>249</v>
      </c>
    </row>
    <row r="95" spans="1:287" ht="15" customHeight="1" x14ac:dyDescent="0.25">
      <c r="A95" s="192" t="s">
        <v>1570</v>
      </c>
      <c r="B95" s="192" t="s">
        <v>1571</v>
      </c>
      <c r="C95" s="193">
        <v>15</v>
      </c>
      <c r="D95" s="192" t="s">
        <v>456</v>
      </c>
      <c r="E95" s="192" t="s">
        <v>1572</v>
      </c>
      <c r="F95" s="192" t="s">
        <v>1573</v>
      </c>
      <c r="G95" s="192" t="s">
        <v>521</v>
      </c>
      <c r="H95" s="192" t="s">
        <v>465</v>
      </c>
      <c r="I95" s="192" t="s">
        <v>138</v>
      </c>
      <c r="J95" s="192" t="s">
        <v>1340</v>
      </c>
      <c r="K95" s="192" t="s">
        <v>468</v>
      </c>
      <c r="L95" s="192" t="s">
        <v>102</v>
      </c>
      <c r="M95" s="192" t="s">
        <v>1281</v>
      </c>
      <c r="N95" s="192" t="s">
        <v>525</v>
      </c>
      <c r="O95" s="192" t="s">
        <v>525</v>
      </c>
      <c r="P95" s="192" t="s">
        <v>103</v>
      </c>
      <c r="Q95" s="192" t="s">
        <v>120</v>
      </c>
      <c r="R95" s="192" t="s">
        <v>116</v>
      </c>
      <c r="S95" s="192" t="s">
        <v>2228</v>
      </c>
      <c r="T95" s="192" t="s">
        <v>2229</v>
      </c>
      <c r="U95" s="194">
        <v>120</v>
      </c>
      <c r="V95" s="192" t="s">
        <v>177</v>
      </c>
      <c r="W95" s="192" t="s">
        <v>534</v>
      </c>
      <c r="X95" s="192" t="s">
        <v>534</v>
      </c>
      <c r="Y95" s="195">
        <v>8</v>
      </c>
      <c r="Z95" s="195">
        <v>9</v>
      </c>
      <c r="AA95" s="196" t="s">
        <v>2663</v>
      </c>
      <c r="AB95" s="197">
        <f t="shared" si="110"/>
        <v>12.5</v>
      </c>
      <c r="AC95" s="195"/>
      <c r="AD95" s="195"/>
      <c r="AE95" s="196"/>
      <c r="AF95" s="197"/>
      <c r="AG95" s="195"/>
      <c r="AH95" s="195"/>
      <c r="AI95" s="196" t="s">
        <v>8</v>
      </c>
      <c r="AJ95" s="197"/>
      <c r="AK95" s="195"/>
      <c r="AL95" s="195"/>
      <c r="AM95" s="196"/>
      <c r="AN95" s="197"/>
      <c r="AO95" s="195">
        <v>1</v>
      </c>
      <c r="AP95" s="195">
        <v>0</v>
      </c>
      <c r="AQ95" s="196" t="s">
        <v>2987</v>
      </c>
      <c r="AR95" s="197">
        <f t="shared" si="109"/>
        <v>-100</v>
      </c>
      <c r="AS95" s="195">
        <v>8</v>
      </c>
      <c r="AT95" s="195">
        <v>10</v>
      </c>
      <c r="AU95" s="196" t="s">
        <v>3172</v>
      </c>
      <c r="AV95" s="197">
        <f t="shared" si="61"/>
        <v>25</v>
      </c>
      <c r="AW95" s="197" t="str">
        <f t="shared" si="68"/>
        <v>Variación de 0 a 30%</v>
      </c>
      <c r="AX95" s="198">
        <v>1</v>
      </c>
      <c r="AY95" s="198">
        <v>63</v>
      </c>
      <c r="AZ95" s="195"/>
      <c r="BA95" s="195"/>
      <c r="BB95" s="196"/>
      <c r="BC95" s="197"/>
      <c r="BD95" s="195"/>
      <c r="BE95" s="195"/>
      <c r="BF95" s="196"/>
      <c r="BG95" s="197"/>
      <c r="BH95" s="195"/>
      <c r="BI95" s="195"/>
      <c r="BJ95" s="196"/>
      <c r="BK95" s="197"/>
      <c r="BL95" s="195">
        <v>8</v>
      </c>
      <c r="BM95" s="195">
        <v>8</v>
      </c>
      <c r="BN95" s="195">
        <v>10</v>
      </c>
      <c r="BO95" s="195">
        <v>15</v>
      </c>
      <c r="BP95" s="195">
        <v>5</v>
      </c>
      <c r="BQ95" s="196" t="s">
        <v>3437</v>
      </c>
      <c r="BR95" s="197">
        <f t="shared" si="69"/>
        <v>25</v>
      </c>
      <c r="BS95" s="197">
        <f t="shared" si="69"/>
        <v>87.5</v>
      </c>
      <c r="BT95" s="192" t="s">
        <v>3655</v>
      </c>
      <c r="BU95" s="192" t="str">
        <f t="shared" si="70"/>
        <v>Variación del 50% al 100%</v>
      </c>
      <c r="BV95" s="193" t="str">
        <f t="shared" si="71"/>
        <v>Dos Años</v>
      </c>
      <c r="BW95" s="192" t="s">
        <v>3849</v>
      </c>
      <c r="BX95" s="199">
        <v>671560</v>
      </c>
      <c r="BY95" s="199">
        <v>1800</v>
      </c>
      <c r="BZ95" s="199">
        <f t="shared" si="72"/>
        <v>673360</v>
      </c>
      <c r="CA95" s="199">
        <v>722586</v>
      </c>
      <c r="CB95" s="200">
        <f t="shared" si="73"/>
        <v>-49226</v>
      </c>
      <c r="CC95" s="192" t="s">
        <v>3977</v>
      </c>
      <c r="CD95" s="192" t="str">
        <f t="shared" si="74"/>
        <v>BIP &lt; SIGFE</v>
      </c>
      <c r="CE95" s="196" t="s">
        <v>683</v>
      </c>
      <c r="CF95" s="195">
        <v>107</v>
      </c>
      <c r="CG95" s="195">
        <v>157</v>
      </c>
      <c r="CH95" s="195">
        <f t="shared" si="75"/>
        <v>146.72897196261684</v>
      </c>
      <c r="CI95" s="196" t="s">
        <v>4288</v>
      </c>
      <c r="CJ95" s="196" t="s">
        <v>4288</v>
      </c>
      <c r="CK95" s="200" t="str">
        <f t="shared" si="93"/>
        <v>Real &gt; Recomendada</v>
      </c>
      <c r="CL95" s="192" t="s">
        <v>4790</v>
      </c>
      <c r="CM95" s="192" t="s">
        <v>4750</v>
      </c>
      <c r="CN95" s="192" t="s">
        <v>4791</v>
      </c>
      <c r="CO95" s="192" t="s">
        <v>4792</v>
      </c>
      <c r="CP95" s="193" t="s">
        <v>207</v>
      </c>
      <c r="CQ95" s="192" t="s">
        <v>744</v>
      </c>
      <c r="CR95" s="192" t="s">
        <v>5257</v>
      </c>
      <c r="CS95" s="192" t="s">
        <v>8</v>
      </c>
      <c r="CT95" s="192" t="str">
        <f t="shared" si="94"/>
        <v>En Operación</v>
      </c>
      <c r="CU95" s="192" t="s">
        <v>5463</v>
      </c>
      <c r="CV95" s="192" t="s">
        <v>5665</v>
      </c>
      <c r="CW95" s="192" t="s">
        <v>5666</v>
      </c>
      <c r="CX95" s="192" t="s">
        <v>5667</v>
      </c>
      <c r="CY95" s="192" t="s">
        <v>1330</v>
      </c>
      <c r="CZ95" s="192" t="s">
        <v>248</v>
      </c>
      <c r="DA95" s="192" t="s">
        <v>249</v>
      </c>
      <c r="DB95" s="193" t="s">
        <v>5824</v>
      </c>
      <c r="DC95" s="193" t="s">
        <v>1046</v>
      </c>
      <c r="DD95" s="200">
        <v>1372</v>
      </c>
      <c r="DE95" s="193" t="s">
        <v>3871</v>
      </c>
      <c r="DF95" s="200">
        <v>42</v>
      </c>
      <c r="DG95" s="193" t="s">
        <v>1076</v>
      </c>
      <c r="DH95" s="200">
        <v>110</v>
      </c>
      <c r="DI95" s="193" t="s">
        <v>1220</v>
      </c>
      <c r="DJ95" s="200">
        <v>144</v>
      </c>
      <c r="DK95" s="193" t="s">
        <v>1220</v>
      </c>
      <c r="DL95" s="200">
        <f>+DK95-DG95</f>
        <v>144</v>
      </c>
      <c r="DM95" s="193" t="s">
        <v>3849</v>
      </c>
      <c r="DN95" s="200">
        <v>4</v>
      </c>
      <c r="DO95" s="193" t="s">
        <v>700</v>
      </c>
      <c r="DP95" s="200">
        <v>66</v>
      </c>
      <c r="DQ95" s="200">
        <f t="shared" si="62"/>
        <v>1738</v>
      </c>
      <c r="DR95" s="200">
        <f t="shared" si="63"/>
        <v>366</v>
      </c>
      <c r="DS95" s="193" t="s">
        <v>6103</v>
      </c>
      <c r="DT95" s="192" t="s">
        <v>6243</v>
      </c>
      <c r="DU95" s="193">
        <v>1</v>
      </c>
      <c r="DV95" s="193" t="s">
        <v>208</v>
      </c>
      <c r="DW95" s="193" t="s">
        <v>6273</v>
      </c>
      <c r="DX95" s="193" t="s">
        <v>208</v>
      </c>
      <c r="DY95" s="193" t="s">
        <v>6273</v>
      </c>
      <c r="DZ95" s="193" t="s">
        <v>208</v>
      </c>
      <c r="EA95" s="193" t="s">
        <v>6273</v>
      </c>
      <c r="EB95" s="193" t="s">
        <v>207</v>
      </c>
      <c r="EC95" s="193" t="s">
        <v>6273</v>
      </c>
      <c r="ED95" s="193" t="s">
        <v>6366</v>
      </c>
      <c r="EE95" s="199">
        <v>14520</v>
      </c>
      <c r="EF95" s="199">
        <v>0</v>
      </c>
      <c r="EG95" s="199">
        <v>0</v>
      </c>
      <c r="EH95" s="199">
        <v>0</v>
      </c>
      <c r="EI95" s="199">
        <v>1500</v>
      </c>
      <c r="EJ95" s="199">
        <v>254431</v>
      </c>
      <c r="EK95" s="199">
        <v>0</v>
      </c>
      <c r="EL95" s="199">
        <v>0</v>
      </c>
      <c r="EM95" s="199">
        <v>0</v>
      </c>
      <c r="EN95" s="199">
        <v>0</v>
      </c>
      <c r="EO95" s="199">
        <f t="shared" si="76"/>
        <v>270451</v>
      </c>
      <c r="EP95" s="199">
        <v>21416</v>
      </c>
      <c r="EQ95" s="199">
        <v>0</v>
      </c>
      <c r="ER95" s="199">
        <v>0</v>
      </c>
      <c r="ES95" s="199">
        <v>0</v>
      </c>
      <c r="ET95" s="199">
        <v>1721</v>
      </c>
      <c r="EU95" s="199">
        <v>619256</v>
      </c>
      <c r="EV95" s="199">
        <v>0</v>
      </c>
      <c r="EW95" s="199">
        <v>0</v>
      </c>
      <c r="EX95" s="199">
        <v>0</v>
      </c>
      <c r="EY95" s="199">
        <v>0</v>
      </c>
      <c r="EZ95" s="199">
        <f t="shared" si="77"/>
        <v>642393</v>
      </c>
      <c r="FA95" s="192" t="s">
        <v>6586</v>
      </c>
      <c r="FB95" s="199">
        <v>22513</v>
      </c>
      <c r="FC95" s="199">
        <v>0</v>
      </c>
      <c r="FD95" s="199">
        <v>0</v>
      </c>
      <c r="FE95" s="199">
        <v>0</v>
      </c>
      <c r="FF95" s="199">
        <v>1800</v>
      </c>
      <c r="FG95" s="199">
        <v>698487</v>
      </c>
      <c r="FH95" s="199">
        <v>0</v>
      </c>
      <c r="FI95" s="199">
        <v>0</v>
      </c>
      <c r="FJ95" s="199">
        <v>0</v>
      </c>
      <c r="FK95" s="199">
        <v>0</v>
      </c>
      <c r="FL95" s="199">
        <f t="shared" si="78"/>
        <v>722800</v>
      </c>
      <c r="FM95" s="192" t="s">
        <v>6762</v>
      </c>
      <c r="FN95" s="199">
        <v>22300</v>
      </c>
      <c r="FO95" s="199">
        <v>0</v>
      </c>
      <c r="FP95" s="199">
        <v>0</v>
      </c>
      <c r="FQ95" s="199">
        <v>0</v>
      </c>
      <c r="FR95" s="199">
        <v>1800</v>
      </c>
      <c r="FS95" s="199">
        <v>698486</v>
      </c>
      <c r="FT95" s="199">
        <v>0</v>
      </c>
      <c r="FU95" s="199">
        <v>0</v>
      </c>
      <c r="FV95" s="199">
        <v>0</v>
      </c>
      <c r="FW95" s="199">
        <v>0</v>
      </c>
      <c r="FX95" s="199">
        <f t="shared" si="79"/>
        <v>722586</v>
      </c>
      <c r="FY95" s="192" t="s">
        <v>6762</v>
      </c>
      <c r="FZ95" s="200">
        <f t="shared" si="80"/>
        <v>0</v>
      </c>
      <c r="GA95" s="193" t="str">
        <f t="shared" si="95"/>
        <v>BIP = SIGFE</v>
      </c>
      <c r="GB95" s="199">
        <v>22300</v>
      </c>
      <c r="GC95" s="199">
        <v>0</v>
      </c>
      <c r="GD95" s="199">
        <v>0</v>
      </c>
      <c r="GE95" s="199">
        <v>0</v>
      </c>
      <c r="GF95" s="199">
        <v>1800</v>
      </c>
      <c r="GG95" s="199">
        <v>698486</v>
      </c>
      <c r="GH95" s="199">
        <v>0</v>
      </c>
      <c r="GI95" s="199">
        <v>0</v>
      </c>
      <c r="GJ95" s="199">
        <v>0</v>
      </c>
      <c r="GK95" s="199">
        <v>0</v>
      </c>
      <c r="GL95" s="199">
        <f t="shared" si="81"/>
        <v>722586</v>
      </c>
      <c r="GM95" s="199">
        <v>23518</v>
      </c>
      <c r="GN95" s="199">
        <v>0</v>
      </c>
      <c r="GO95" s="199">
        <v>0</v>
      </c>
      <c r="GP95" s="199">
        <v>0</v>
      </c>
      <c r="GQ95" s="199">
        <v>1940</v>
      </c>
      <c r="GR95" s="199">
        <v>734878</v>
      </c>
      <c r="GS95" s="199">
        <v>0</v>
      </c>
      <c r="GT95" s="199">
        <v>0</v>
      </c>
      <c r="GU95" s="199">
        <v>0</v>
      </c>
      <c r="GV95" s="199">
        <v>0</v>
      </c>
      <c r="GW95" s="199">
        <f t="shared" si="82"/>
        <v>760336</v>
      </c>
      <c r="GX95" s="199" t="s">
        <v>8</v>
      </c>
      <c r="GY95" s="199">
        <v>25206</v>
      </c>
      <c r="GZ95" s="199">
        <v>0</v>
      </c>
      <c r="HA95" s="199">
        <v>0</v>
      </c>
      <c r="HB95" s="199">
        <v>0</v>
      </c>
      <c r="HC95" s="199">
        <v>2026</v>
      </c>
      <c r="HD95" s="199">
        <v>728849</v>
      </c>
      <c r="HE95" s="199">
        <v>0</v>
      </c>
      <c r="HF95" s="199">
        <v>0</v>
      </c>
      <c r="HG95" s="199">
        <v>0</v>
      </c>
      <c r="HH95" s="199">
        <v>0</v>
      </c>
      <c r="HI95" s="199">
        <f t="shared" si="83"/>
        <v>756081</v>
      </c>
      <c r="HJ95" s="199">
        <v>756081</v>
      </c>
      <c r="HK95" s="199">
        <v>23566</v>
      </c>
      <c r="HL95" s="199">
        <v>0</v>
      </c>
      <c r="HM95" s="199">
        <v>0</v>
      </c>
      <c r="HN95" s="199">
        <v>0</v>
      </c>
      <c r="HO95" s="199">
        <v>1940</v>
      </c>
      <c r="HP95" s="199">
        <v>738146</v>
      </c>
      <c r="HQ95" s="199">
        <v>0</v>
      </c>
      <c r="HR95" s="199">
        <v>0</v>
      </c>
      <c r="HS95" s="199">
        <v>0</v>
      </c>
      <c r="HT95" s="199">
        <v>0</v>
      </c>
      <c r="HU95" s="199">
        <f t="shared" si="84"/>
        <v>763652</v>
      </c>
      <c r="HV95" s="199">
        <v>23517</v>
      </c>
      <c r="HW95" s="199">
        <v>0</v>
      </c>
      <c r="HX95" s="199">
        <v>0</v>
      </c>
      <c r="HY95" s="199">
        <v>0</v>
      </c>
      <c r="HZ95" s="199">
        <v>1940</v>
      </c>
      <c r="IA95" s="199">
        <v>734878</v>
      </c>
      <c r="IB95" s="199">
        <v>0</v>
      </c>
      <c r="IC95" s="199">
        <v>0</v>
      </c>
      <c r="ID95" s="199">
        <v>0</v>
      </c>
      <c r="IE95" s="199">
        <v>0</v>
      </c>
      <c r="IF95" s="199">
        <f t="shared" si="85"/>
        <v>760335</v>
      </c>
      <c r="IG95" s="197">
        <f t="shared" si="86"/>
        <v>1.0013477391972447</v>
      </c>
      <c r="IH95" s="197">
        <f t="shared" si="87"/>
        <v>0.56263813004162611</v>
      </c>
      <c r="II95" s="197">
        <f t="shared" si="88"/>
        <v>0.82719465897600486</v>
      </c>
      <c r="IJ95" s="197">
        <f t="shared" si="64"/>
        <v>-0.43436015357780633</v>
      </c>
      <c r="IK95" s="202">
        <f>((IF95/HJ95)-1)*100</f>
        <v>0.56263813004162611</v>
      </c>
      <c r="IL95" s="200">
        <f t="shared" si="89"/>
        <v>4842.8980891719748</v>
      </c>
      <c r="IM95" s="200">
        <f t="shared" si="90"/>
        <v>4680.751592356688</v>
      </c>
      <c r="IN95" s="192" t="s">
        <v>7318</v>
      </c>
      <c r="IO95" s="192" t="str">
        <f t="shared" si="65"/>
        <v>Variación de 0 a +-10%</v>
      </c>
      <c r="IP95" s="192" t="str">
        <f t="shared" si="65"/>
        <v>Variación de 0 a +-10%</v>
      </c>
      <c r="IQ95" s="193" t="str">
        <f t="shared" si="91"/>
        <v>Mediano</v>
      </c>
      <c r="IR95" s="193" t="str">
        <f t="shared" si="92"/>
        <v>Mediano</v>
      </c>
      <c r="IS95" s="192" t="s">
        <v>7500</v>
      </c>
      <c r="IT95" s="192" t="s">
        <v>1281</v>
      </c>
      <c r="IU95" s="192" t="s">
        <v>5667</v>
      </c>
      <c r="IV95" s="192" t="s">
        <v>1330</v>
      </c>
      <c r="IW95" s="192" t="s">
        <v>248</v>
      </c>
      <c r="IX95" s="192" t="s">
        <v>249</v>
      </c>
      <c r="IY95" s="193" t="s">
        <v>207</v>
      </c>
      <c r="IZ95" s="199">
        <v>357883</v>
      </c>
      <c r="JA95" s="199">
        <v>63486</v>
      </c>
      <c r="JB95" s="203">
        <f t="shared" si="66"/>
        <v>17.739317039367613</v>
      </c>
      <c r="JC95" s="192" t="s">
        <v>7563</v>
      </c>
      <c r="JD95" s="192" t="str">
        <f t="shared" si="99"/>
        <v>Con Modificaciones &lt; 10%</v>
      </c>
      <c r="JE95" s="193" t="s">
        <v>207</v>
      </c>
      <c r="JF95" s="200">
        <v>1</v>
      </c>
      <c r="JG95" s="200">
        <v>357883</v>
      </c>
      <c r="JH95" s="200">
        <v>756081</v>
      </c>
      <c r="JI95" s="197">
        <f>((JH95/JG95)-1)*100</f>
        <v>111.26485471508846</v>
      </c>
      <c r="JJ95" s="192" t="s">
        <v>7739</v>
      </c>
      <c r="JK95" s="192" t="str">
        <f t="shared" si="67"/>
        <v>Con Reevaluación</v>
      </c>
      <c r="JL95" s="196" t="s">
        <v>1286</v>
      </c>
      <c r="JM95" s="204">
        <v>543527</v>
      </c>
      <c r="JN95" s="204">
        <v>572928</v>
      </c>
      <c r="JO95" s="197">
        <f t="shared" si="96"/>
        <v>5.4092988940751763</v>
      </c>
      <c r="JP95" s="205" t="str">
        <f t="shared" si="97"/>
        <v>Real &gt; Recomendado</v>
      </c>
      <c r="JQ95" s="193" t="s">
        <v>1287</v>
      </c>
      <c r="JR95" s="202">
        <v>32612</v>
      </c>
      <c r="JS95" s="202">
        <v>34376</v>
      </c>
      <c r="JT95" s="202">
        <f t="shared" si="98"/>
        <v>5.4090518827425438</v>
      </c>
      <c r="JU95" s="192" t="s">
        <v>8059</v>
      </c>
      <c r="JV95" s="192" t="str">
        <f>IF(JT95="","Sin Datos",IF(JT95=0,"Real = Recomendado",IF(JT95&gt;0,"Real &gt; Recomendado",IF(JT95&lt;0,"Real &lt; Recomendado","error"))))</f>
        <v>Real &gt; Recomendado</v>
      </c>
      <c r="JW95" s="192" t="s">
        <v>8060</v>
      </c>
      <c r="JX95" s="192" t="s">
        <v>5667</v>
      </c>
      <c r="JY95" s="192" t="s">
        <v>1330</v>
      </c>
      <c r="JZ95" s="192" t="s">
        <v>248</v>
      </c>
      <c r="KA95" s="192" t="s">
        <v>249</v>
      </c>
    </row>
    <row r="96" spans="1:287" ht="16.5" customHeight="1" x14ac:dyDescent="0.25">
      <c r="A96" s="192" t="s">
        <v>1574</v>
      </c>
      <c r="B96" s="192" t="s">
        <v>1575</v>
      </c>
      <c r="C96" s="193">
        <v>5</v>
      </c>
      <c r="D96" s="192" t="s">
        <v>451</v>
      </c>
      <c r="E96" s="192" t="s">
        <v>173</v>
      </c>
      <c r="F96" s="192" t="s">
        <v>1576</v>
      </c>
      <c r="G96" s="192" t="s">
        <v>479</v>
      </c>
      <c r="H96" s="192" t="s">
        <v>472</v>
      </c>
      <c r="I96" s="192" t="s">
        <v>401</v>
      </c>
      <c r="J96" s="192" t="s">
        <v>1943</v>
      </c>
      <c r="K96" s="192" t="s">
        <v>466</v>
      </c>
      <c r="L96" s="192" t="s">
        <v>114</v>
      </c>
      <c r="M96" s="192" t="s">
        <v>178</v>
      </c>
      <c r="N96" s="192" t="s">
        <v>529</v>
      </c>
      <c r="O96" s="192" t="s">
        <v>524</v>
      </c>
      <c r="P96" s="192" t="s">
        <v>103</v>
      </c>
      <c r="Q96" s="192" t="s">
        <v>104</v>
      </c>
      <c r="R96" s="192" t="s">
        <v>116</v>
      </c>
      <c r="S96" s="192" t="s">
        <v>2230</v>
      </c>
      <c r="T96" s="192" t="s">
        <v>2231</v>
      </c>
      <c r="U96" s="194">
        <v>68</v>
      </c>
      <c r="V96" s="192" t="s">
        <v>179</v>
      </c>
      <c r="W96" s="192" t="s">
        <v>534</v>
      </c>
      <c r="X96" s="192" t="s">
        <v>534</v>
      </c>
      <c r="Y96" s="195">
        <v>25</v>
      </c>
      <c r="Z96" s="195">
        <v>7</v>
      </c>
      <c r="AA96" s="196" t="s">
        <v>2664</v>
      </c>
      <c r="AB96" s="197">
        <f t="shared" si="110"/>
        <v>-72</v>
      </c>
      <c r="AC96" s="195">
        <v>4</v>
      </c>
      <c r="AD96" s="195">
        <v>8</v>
      </c>
      <c r="AE96" s="196" t="s">
        <v>2562</v>
      </c>
      <c r="AF96" s="197">
        <f>((AD96/AC96)-1)*100</f>
        <v>100</v>
      </c>
      <c r="AG96" s="195">
        <v>4</v>
      </c>
      <c r="AH96" s="195">
        <v>3</v>
      </c>
      <c r="AI96" s="196" t="s">
        <v>2562</v>
      </c>
      <c r="AJ96" s="197">
        <f>((AH96/AG96)-1)*100</f>
        <v>-25</v>
      </c>
      <c r="AK96" s="195"/>
      <c r="AL96" s="195"/>
      <c r="AM96" s="196"/>
      <c r="AN96" s="197"/>
      <c r="AO96" s="195">
        <v>25</v>
      </c>
      <c r="AP96" s="195">
        <v>0</v>
      </c>
      <c r="AQ96" s="196" t="s">
        <v>2562</v>
      </c>
      <c r="AR96" s="197">
        <f t="shared" si="109"/>
        <v>-100</v>
      </c>
      <c r="AS96" s="195">
        <v>25</v>
      </c>
      <c r="AT96" s="195">
        <v>16</v>
      </c>
      <c r="AU96" s="196" t="s">
        <v>3173</v>
      </c>
      <c r="AV96" s="197">
        <f t="shared" si="61"/>
        <v>-36</v>
      </c>
      <c r="AW96" s="197" t="str">
        <f t="shared" si="68"/>
        <v>Variación de -50% al -30%</v>
      </c>
      <c r="AX96" s="198">
        <v>0</v>
      </c>
      <c r="AY96" s="198">
        <v>0</v>
      </c>
      <c r="AZ96" s="195"/>
      <c r="BA96" s="195"/>
      <c r="BB96" s="196"/>
      <c r="BC96" s="197"/>
      <c r="BD96" s="195"/>
      <c r="BE96" s="195"/>
      <c r="BF96" s="196"/>
      <c r="BG96" s="197"/>
      <c r="BH96" s="195"/>
      <c r="BI96" s="195"/>
      <c r="BJ96" s="196"/>
      <c r="BK96" s="197"/>
      <c r="BL96" s="195">
        <v>26</v>
      </c>
      <c r="BM96" s="195">
        <v>26</v>
      </c>
      <c r="BN96" s="195">
        <v>18</v>
      </c>
      <c r="BO96" s="195">
        <v>22</v>
      </c>
      <c r="BP96" s="195">
        <v>4</v>
      </c>
      <c r="BQ96" s="196" t="s">
        <v>3438</v>
      </c>
      <c r="BR96" s="197">
        <f t="shared" si="69"/>
        <v>-30.76923076923077</v>
      </c>
      <c r="BS96" s="197">
        <f t="shared" si="69"/>
        <v>-15.384615384615385</v>
      </c>
      <c r="BT96" s="192" t="s">
        <v>3656</v>
      </c>
      <c r="BU96" s="192" t="str">
        <f t="shared" si="70"/>
        <v>Variación de -30% a -0%</v>
      </c>
      <c r="BV96" s="193" t="str">
        <f t="shared" si="71"/>
        <v>Dos Años</v>
      </c>
      <c r="BW96" s="192" t="s">
        <v>903</v>
      </c>
      <c r="BX96" s="199">
        <v>1580675</v>
      </c>
      <c r="BY96" s="199">
        <v>2992</v>
      </c>
      <c r="BZ96" s="199">
        <f t="shared" si="72"/>
        <v>1583667</v>
      </c>
      <c r="CA96" s="199">
        <v>1583666</v>
      </c>
      <c r="CB96" s="200">
        <f t="shared" si="73"/>
        <v>1</v>
      </c>
      <c r="CC96" s="192" t="s">
        <v>3978</v>
      </c>
      <c r="CD96" s="192" t="str">
        <f t="shared" si="74"/>
        <v>BIP = SIGFE</v>
      </c>
      <c r="CE96" s="196" t="s">
        <v>678</v>
      </c>
      <c r="CF96" s="195">
        <v>436</v>
      </c>
      <c r="CG96" s="195">
        <v>436</v>
      </c>
      <c r="CH96" s="195">
        <f t="shared" si="75"/>
        <v>100</v>
      </c>
      <c r="CI96" s="196" t="s">
        <v>4289</v>
      </c>
      <c r="CJ96" s="196" t="s">
        <v>4290</v>
      </c>
      <c r="CK96" s="200" t="str">
        <f t="shared" si="93"/>
        <v>Real = Recomendada</v>
      </c>
      <c r="CL96" s="192" t="s">
        <v>4793</v>
      </c>
      <c r="CM96" s="192" t="s">
        <v>4794</v>
      </c>
      <c r="CN96" s="192" t="s">
        <v>4795</v>
      </c>
      <c r="CO96" s="192" t="s">
        <v>4796</v>
      </c>
      <c r="CP96" s="193" t="s">
        <v>207</v>
      </c>
      <c r="CQ96" s="192" t="s">
        <v>708</v>
      </c>
      <c r="CR96" s="192" t="s">
        <v>5258</v>
      </c>
      <c r="CS96" s="192" t="s">
        <v>8</v>
      </c>
      <c r="CT96" s="192" t="str">
        <f t="shared" si="94"/>
        <v>En Operación</v>
      </c>
      <c r="CU96" s="192" t="s">
        <v>5464</v>
      </c>
      <c r="CV96" s="192" t="s">
        <v>5668</v>
      </c>
      <c r="CW96" s="192" t="s">
        <v>5669</v>
      </c>
      <c r="CX96" s="192" t="s">
        <v>534</v>
      </c>
      <c r="CY96" s="192" t="s">
        <v>8</v>
      </c>
      <c r="CZ96" s="192" t="s">
        <v>248</v>
      </c>
      <c r="DA96" s="192" t="s">
        <v>249</v>
      </c>
      <c r="DB96" s="193" t="s">
        <v>1122</v>
      </c>
      <c r="DC96" s="193" t="s">
        <v>1122</v>
      </c>
      <c r="DD96" s="200">
        <v>0</v>
      </c>
      <c r="DE96" s="193" t="s">
        <v>5908</v>
      </c>
      <c r="DF96" s="200">
        <v>81</v>
      </c>
      <c r="DG96" s="193" t="s">
        <v>1080</v>
      </c>
      <c r="DH96" s="200">
        <v>233</v>
      </c>
      <c r="DI96" s="193" t="s">
        <v>1205</v>
      </c>
      <c r="DJ96" s="200">
        <v>60</v>
      </c>
      <c r="DK96" s="193" t="s">
        <v>1205</v>
      </c>
      <c r="DL96" s="200">
        <f>+DK96-DG96</f>
        <v>60</v>
      </c>
      <c r="DM96" s="193" t="s">
        <v>903</v>
      </c>
      <c r="DN96" s="200">
        <v>34</v>
      </c>
      <c r="DO96" s="193" t="s">
        <v>1125</v>
      </c>
      <c r="DP96" s="200">
        <v>29</v>
      </c>
      <c r="DQ96" s="200">
        <f t="shared" si="62"/>
        <v>437</v>
      </c>
      <c r="DR96" s="200">
        <f t="shared" si="63"/>
        <v>437</v>
      </c>
      <c r="DS96" s="193" t="s">
        <v>6104</v>
      </c>
      <c r="DT96" s="192" t="s">
        <v>6249</v>
      </c>
      <c r="DU96" s="193">
        <v>1</v>
      </c>
      <c r="DV96" s="193" t="s">
        <v>8</v>
      </c>
      <c r="DW96" s="193" t="s">
        <v>8</v>
      </c>
      <c r="DX96" s="193" t="s">
        <v>8</v>
      </c>
      <c r="DY96" s="193" t="s">
        <v>8</v>
      </c>
      <c r="DZ96" s="193" t="s">
        <v>207</v>
      </c>
      <c r="EA96" s="193" t="s">
        <v>6269</v>
      </c>
      <c r="EB96" s="193" t="s">
        <v>207</v>
      </c>
      <c r="EC96" s="193" t="s">
        <v>6269</v>
      </c>
      <c r="ED96" s="193" t="s">
        <v>6367</v>
      </c>
      <c r="EE96" s="199">
        <v>158512</v>
      </c>
      <c r="EF96" s="199">
        <v>13580</v>
      </c>
      <c r="EG96" s="199">
        <v>5220</v>
      </c>
      <c r="EH96" s="199">
        <v>0</v>
      </c>
      <c r="EI96" s="199">
        <v>16254</v>
      </c>
      <c r="EJ96" s="199">
        <v>1473311</v>
      </c>
      <c r="EK96" s="199">
        <v>0</v>
      </c>
      <c r="EL96" s="199">
        <v>0</v>
      </c>
      <c r="EM96" s="199">
        <v>0</v>
      </c>
      <c r="EN96" s="199">
        <v>0</v>
      </c>
      <c r="EO96" s="199">
        <f t="shared" si="76"/>
        <v>1666877</v>
      </c>
      <c r="EP96" s="199">
        <v>158512</v>
      </c>
      <c r="EQ96" s="199">
        <v>13580</v>
      </c>
      <c r="ER96" s="199">
        <v>5220</v>
      </c>
      <c r="ES96" s="199">
        <v>0</v>
      </c>
      <c r="ET96" s="199">
        <v>16254</v>
      </c>
      <c r="EU96" s="199">
        <v>1473311</v>
      </c>
      <c r="EV96" s="199">
        <v>0</v>
      </c>
      <c r="EW96" s="199">
        <v>0</v>
      </c>
      <c r="EX96" s="199">
        <v>0</v>
      </c>
      <c r="EY96" s="199">
        <v>0</v>
      </c>
      <c r="EZ96" s="199">
        <f t="shared" si="77"/>
        <v>1666877</v>
      </c>
      <c r="FA96" s="192" t="s">
        <v>6587</v>
      </c>
      <c r="FB96" s="199">
        <v>44501</v>
      </c>
      <c r="FC96" s="199">
        <v>4825</v>
      </c>
      <c r="FD96" s="199">
        <v>4101</v>
      </c>
      <c r="FE96" s="199">
        <v>0</v>
      </c>
      <c r="FF96" s="199">
        <v>2992</v>
      </c>
      <c r="FG96" s="199">
        <v>1569002</v>
      </c>
      <c r="FH96" s="199">
        <v>0</v>
      </c>
      <c r="FI96" s="199">
        <v>0</v>
      </c>
      <c r="FJ96" s="199">
        <v>0</v>
      </c>
      <c r="FK96" s="199">
        <v>0</v>
      </c>
      <c r="FL96" s="199">
        <f t="shared" si="78"/>
        <v>1625421</v>
      </c>
      <c r="FM96" s="192" t="s">
        <v>6763</v>
      </c>
      <c r="FN96" s="199">
        <v>3224</v>
      </c>
      <c r="FO96" s="199">
        <v>4823</v>
      </c>
      <c r="FP96" s="199">
        <v>3626</v>
      </c>
      <c r="FQ96" s="199">
        <v>0</v>
      </c>
      <c r="FR96" s="199">
        <v>2992</v>
      </c>
      <c r="FS96" s="199">
        <v>1569002</v>
      </c>
      <c r="FT96" s="199">
        <v>0</v>
      </c>
      <c r="FU96" s="199">
        <v>0</v>
      </c>
      <c r="FV96" s="199">
        <v>0</v>
      </c>
      <c r="FW96" s="199">
        <v>0</v>
      </c>
      <c r="FX96" s="199">
        <f t="shared" si="79"/>
        <v>1583667</v>
      </c>
      <c r="FY96" s="192" t="s">
        <v>6955</v>
      </c>
      <c r="FZ96" s="200">
        <f t="shared" si="80"/>
        <v>1</v>
      </c>
      <c r="GA96" s="193" t="str">
        <f t="shared" si="95"/>
        <v>BIP = SIGFE</v>
      </c>
      <c r="GB96" s="199">
        <v>3224</v>
      </c>
      <c r="GC96" s="199">
        <v>4823</v>
      </c>
      <c r="GD96" s="199">
        <v>3626</v>
      </c>
      <c r="GE96" s="199">
        <v>0</v>
      </c>
      <c r="GF96" s="199">
        <v>2992</v>
      </c>
      <c r="GG96" s="199">
        <v>1569001</v>
      </c>
      <c r="GH96" s="199">
        <v>0</v>
      </c>
      <c r="GI96" s="199">
        <v>0</v>
      </c>
      <c r="GJ96" s="199">
        <v>0</v>
      </c>
      <c r="GK96" s="199">
        <v>0</v>
      </c>
      <c r="GL96" s="199">
        <f t="shared" si="81"/>
        <v>1583666</v>
      </c>
      <c r="GM96" s="199">
        <v>3407</v>
      </c>
      <c r="GN96" s="199">
        <v>4949</v>
      </c>
      <c r="GO96" s="199">
        <v>3720</v>
      </c>
      <c r="GP96" s="199">
        <v>0</v>
      </c>
      <c r="GQ96" s="199">
        <v>3162</v>
      </c>
      <c r="GR96" s="199">
        <v>1618038</v>
      </c>
      <c r="GS96" s="199">
        <v>0</v>
      </c>
      <c r="GT96" s="199">
        <v>0</v>
      </c>
      <c r="GU96" s="199">
        <v>0</v>
      </c>
      <c r="GV96" s="199">
        <v>0</v>
      </c>
      <c r="GW96" s="199">
        <f t="shared" si="82"/>
        <v>1633276</v>
      </c>
      <c r="GX96" s="199" t="s">
        <v>8</v>
      </c>
      <c r="GY96" s="199">
        <v>186565</v>
      </c>
      <c r="GZ96" s="199">
        <v>15983</v>
      </c>
      <c r="HA96" s="199">
        <v>6144</v>
      </c>
      <c r="HB96" s="199">
        <v>0</v>
      </c>
      <c r="HC96" s="199">
        <v>19131</v>
      </c>
      <c r="HD96" s="199">
        <v>1734051</v>
      </c>
      <c r="HE96" s="199">
        <v>0</v>
      </c>
      <c r="HF96" s="199">
        <v>0</v>
      </c>
      <c r="HG96" s="199">
        <v>0</v>
      </c>
      <c r="HH96" s="199">
        <v>0</v>
      </c>
      <c r="HI96" s="199">
        <f t="shared" si="83"/>
        <v>1961874</v>
      </c>
      <c r="HJ96" s="199">
        <v>0</v>
      </c>
      <c r="HK96" s="199">
        <v>47028</v>
      </c>
      <c r="HL96" s="199">
        <v>4950</v>
      </c>
      <c r="HM96" s="199">
        <v>4208</v>
      </c>
      <c r="HN96" s="199">
        <v>0</v>
      </c>
      <c r="HO96" s="199">
        <v>3162</v>
      </c>
      <c r="HP96" s="199">
        <v>1657131</v>
      </c>
      <c r="HQ96" s="199">
        <v>0</v>
      </c>
      <c r="HR96" s="199">
        <v>0</v>
      </c>
      <c r="HS96" s="199">
        <v>0</v>
      </c>
      <c r="HT96" s="199">
        <v>0</v>
      </c>
      <c r="HU96" s="199">
        <f t="shared" si="84"/>
        <v>1716479</v>
      </c>
      <c r="HV96" s="199">
        <v>3407</v>
      </c>
      <c r="HW96" s="199">
        <v>4948</v>
      </c>
      <c r="HX96" s="199">
        <v>3720</v>
      </c>
      <c r="HY96" s="199">
        <v>0</v>
      </c>
      <c r="HZ96" s="199">
        <v>3162</v>
      </c>
      <c r="IA96" s="199">
        <v>1618041</v>
      </c>
      <c r="IB96" s="199">
        <v>0</v>
      </c>
      <c r="IC96" s="199">
        <v>0</v>
      </c>
      <c r="ID96" s="199">
        <v>0</v>
      </c>
      <c r="IE96" s="199">
        <v>0</v>
      </c>
      <c r="IF96" s="199">
        <f t="shared" si="85"/>
        <v>1633278</v>
      </c>
      <c r="IG96" s="197">
        <f t="shared" si="86"/>
        <v>-12.508193696435143</v>
      </c>
      <c r="IH96" s="197">
        <f t="shared" si="87"/>
        <v>-16.749087861911615</v>
      </c>
      <c r="II96" s="197">
        <f t="shared" si="88"/>
        <v>-6.6901146506071596</v>
      </c>
      <c r="IJ96" s="197">
        <f t="shared" si="64"/>
        <v>-4.8471900908778949</v>
      </c>
      <c r="IK96" s="202"/>
      <c r="IL96" s="200">
        <f t="shared" si="89"/>
        <v>3746.0504587155965</v>
      </c>
      <c r="IM96" s="200">
        <f t="shared" si="90"/>
        <v>3711.1032110091742</v>
      </c>
      <c r="IN96" s="192" t="s">
        <v>7319</v>
      </c>
      <c r="IO96" s="192" t="str">
        <f t="shared" si="65"/>
        <v>Variación entre el -10% al -20%</v>
      </c>
      <c r="IP96" s="192" t="str">
        <f t="shared" si="65"/>
        <v>Variación de 0 a +-10%</v>
      </c>
      <c r="IQ96" s="193" t="str">
        <f t="shared" si="91"/>
        <v>Grande</v>
      </c>
      <c r="IR96" s="193" t="str">
        <f t="shared" si="92"/>
        <v>Grande</v>
      </c>
      <c r="IS96" s="192" t="s">
        <v>1258</v>
      </c>
      <c r="IT96" s="192" t="s">
        <v>178</v>
      </c>
      <c r="IU96" s="192" t="s">
        <v>534</v>
      </c>
      <c r="IV96" s="192" t="s">
        <v>8</v>
      </c>
      <c r="IW96" s="192" t="s">
        <v>248</v>
      </c>
      <c r="IX96" s="192" t="s">
        <v>249</v>
      </c>
      <c r="IY96" s="193" t="s">
        <v>207</v>
      </c>
      <c r="IZ96" s="199">
        <v>1961874</v>
      </c>
      <c r="JA96" s="199">
        <v>27916</v>
      </c>
      <c r="JB96" s="203">
        <f t="shared" si="66"/>
        <v>1.4229252235362719</v>
      </c>
      <c r="JC96" s="192" t="s">
        <v>7564</v>
      </c>
      <c r="JD96" s="192" t="str">
        <f t="shared" si="99"/>
        <v>Con Modificaciones &lt; 10%</v>
      </c>
      <c r="JE96" s="193" t="s">
        <v>208</v>
      </c>
      <c r="JF96" s="200"/>
      <c r="JG96" s="200"/>
      <c r="JH96" s="200"/>
      <c r="JI96" s="197"/>
      <c r="JJ96" s="192" t="s">
        <v>7740</v>
      </c>
      <c r="JK96" s="192" t="str">
        <f t="shared" si="67"/>
        <v>Sin Reevaluación</v>
      </c>
      <c r="JL96" s="196" t="s">
        <v>1287</v>
      </c>
      <c r="JM96" s="204">
        <v>297095</v>
      </c>
      <c r="JN96" s="204">
        <v>247332</v>
      </c>
      <c r="JO96" s="197">
        <f t="shared" si="96"/>
        <v>-16.749861155522648</v>
      </c>
      <c r="JP96" s="205" t="str">
        <f t="shared" si="97"/>
        <v>Real &lt; Recomendado</v>
      </c>
      <c r="JQ96" s="193" t="s">
        <v>8</v>
      </c>
      <c r="JR96" s="202"/>
      <c r="JS96" s="202"/>
      <c r="JT96" s="202"/>
      <c r="JU96" s="192" t="s">
        <v>8061</v>
      </c>
      <c r="JV96" s="206"/>
      <c r="JW96" s="192" t="s">
        <v>8062</v>
      </c>
      <c r="JX96" s="192" t="s">
        <v>444</v>
      </c>
      <c r="JY96" s="192" t="s">
        <v>939</v>
      </c>
      <c r="JZ96" s="192" t="s">
        <v>248</v>
      </c>
      <c r="KA96" s="192" t="s">
        <v>249</v>
      </c>
    </row>
    <row r="97" spans="1:287" ht="15" customHeight="1" x14ac:dyDescent="0.25">
      <c r="A97" s="192" t="s">
        <v>1577</v>
      </c>
      <c r="B97" s="192" t="s">
        <v>1578</v>
      </c>
      <c r="C97" s="193">
        <v>1</v>
      </c>
      <c r="D97" s="192" t="s">
        <v>446</v>
      </c>
      <c r="E97" s="192" t="s">
        <v>190</v>
      </c>
      <c r="F97" s="192" t="s">
        <v>190</v>
      </c>
      <c r="G97" s="192" t="s">
        <v>464</v>
      </c>
      <c r="H97" s="192" t="s">
        <v>154</v>
      </c>
      <c r="I97" s="192" t="s">
        <v>1374</v>
      </c>
      <c r="J97" s="192" t="s">
        <v>1981</v>
      </c>
      <c r="K97" s="192" t="s">
        <v>468</v>
      </c>
      <c r="L97" s="192" t="s">
        <v>102</v>
      </c>
      <c r="M97" s="192" t="s">
        <v>2012</v>
      </c>
      <c r="N97" s="192" t="s">
        <v>525</v>
      </c>
      <c r="O97" s="192" t="s">
        <v>525</v>
      </c>
      <c r="P97" s="192" t="s">
        <v>103</v>
      </c>
      <c r="Q97" s="192" t="s">
        <v>104</v>
      </c>
      <c r="R97" s="192" t="s">
        <v>116</v>
      </c>
      <c r="S97" s="192" t="s">
        <v>2232</v>
      </c>
      <c r="T97" s="192" t="s">
        <v>2233</v>
      </c>
      <c r="U97" s="194">
        <v>230</v>
      </c>
      <c r="V97" s="192" t="s">
        <v>534</v>
      </c>
      <c r="W97" s="192" t="s">
        <v>534</v>
      </c>
      <c r="X97" s="192" t="s">
        <v>534</v>
      </c>
      <c r="Y97" s="195">
        <v>12</v>
      </c>
      <c r="Z97" s="195">
        <v>9</v>
      </c>
      <c r="AA97" s="196" t="s">
        <v>2665</v>
      </c>
      <c r="AB97" s="197">
        <f t="shared" si="110"/>
        <v>-25</v>
      </c>
      <c r="AC97" s="195">
        <v>12</v>
      </c>
      <c r="AD97" s="195">
        <v>9</v>
      </c>
      <c r="AE97" s="196" t="s">
        <v>2666</v>
      </c>
      <c r="AF97" s="197">
        <f>((AD97/AC97)-1)*100</f>
        <v>-25</v>
      </c>
      <c r="AG97" s="195"/>
      <c r="AH97" s="195"/>
      <c r="AI97" s="196" t="s">
        <v>8</v>
      </c>
      <c r="AJ97" s="197"/>
      <c r="AK97" s="195"/>
      <c r="AL97" s="195"/>
      <c r="AM97" s="196"/>
      <c r="AN97" s="197"/>
      <c r="AO97" s="195">
        <v>3</v>
      </c>
      <c r="AP97" s="195">
        <v>1</v>
      </c>
      <c r="AQ97" s="196" t="s">
        <v>2988</v>
      </c>
      <c r="AR97" s="197">
        <f t="shared" si="109"/>
        <v>-66.666666666666671</v>
      </c>
      <c r="AS97" s="195">
        <v>10</v>
      </c>
      <c r="AT97" s="195">
        <v>12</v>
      </c>
      <c r="AU97" s="196" t="s">
        <v>3174</v>
      </c>
      <c r="AV97" s="197">
        <f t="shared" si="61"/>
        <v>19.999999999999996</v>
      </c>
      <c r="AW97" s="197" t="str">
        <f t="shared" si="68"/>
        <v>Variación de 0 a 30%</v>
      </c>
      <c r="AX97" s="198">
        <v>1</v>
      </c>
      <c r="AY97" s="198">
        <v>120</v>
      </c>
      <c r="AZ97" s="195"/>
      <c r="BA97" s="195"/>
      <c r="BB97" s="196"/>
      <c r="BC97" s="197"/>
      <c r="BD97" s="195"/>
      <c r="BE97" s="195"/>
      <c r="BF97" s="196"/>
      <c r="BG97" s="197"/>
      <c r="BH97" s="195"/>
      <c r="BI97" s="195"/>
      <c r="BJ97" s="196"/>
      <c r="BK97" s="197"/>
      <c r="BL97" s="195">
        <v>12</v>
      </c>
      <c r="BM97" s="195">
        <v>12</v>
      </c>
      <c r="BN97" s="195">
        <v>29</v>
      </c>
      <c r="BO97" s="195">
        <v>50</v>
      </c>
      <c r="BP97" s="195">
        <v>21</v>
      </c>
      <c r="BQ97" s="196" t="s">
        <v>3439</v>
      </c>
      <c r="BR97" s="197">
        <f t="shared" si="69"/>
        <v>141.66666666666666</v>
      </c>
      <c r="BS97" s="197">
        <f t="shared" si="69"/>
        <v>316.66666666666669</v>
      </c>
      <c r="BT97" s="192" t="s">
        <v>3657</v>
      </c>
      <c r="BU97" s="192" t="str">
        <f t="shared" si="70"/>
        <v>Variación &gt; al 100%</v>
      </c>
      <c r="BV97" s="193" t="str">
        <f t="shared" si="71"/>
        <v>Mayor a 3 años</v>
      </c>
      <c r="BW97" s="192" t="s">
        <v>580</v>
      </c>
      <c r="BX97" s="199">
        <v>469632</v>
      </c>
      <c r="BY97" s="199">
        <v>1500</v>
      </c>
      <c r="BZ97" s="199">
        <f t="shared" si="72"/>
        <v>471132</v>
      </c>
      <c r="CA97" s="199">
        <v>469633</v>
      </c>
      <c r="CB97" s="200">
        <f t="shared" si="73"/>
        <v>1499</v>
      </c>
      <c r="CC97" s="192" t="s">
        <v>3979</v>
      </c>
      <c r="CD97" s="192" t="str">
        <f t="shared" si="74"/>
        <v>BIP &gt; SIGFE</v>
      </c>
      <c r="CE97" s="196" t="s">
        <v>678</v>
      </c>
      <c r="CF97" s="195">
        <v>546</v>
      </c>
      <c r="CG97" s="195">
        <v>546</v>
      </c>
      <c r="CH97" s="195">
        <f t="shared" si="75"/>
        <v>100</v>
      </c>
      <c r="CI97" s="196" t="s">
        <v>4291</v>
      </c>
      <c r="CJ97" s="196" t="s">
        <v>4292</v>
      </c>
      <c r="CK97" s="200" t="str">
        <f t="shared" si="93"/>
        <v>Real = Recomendada</v>
      </c>
      <c r="CL97" s="192" t="s">
        <v>4797</v>
      </c>
      <c r="CM97" s="192" t="s">
        <v>4798</v>
      </c>
      <c r="CN97" s="192" t="s">
        <v>4799</v>
      </c>
      <c r="CO97" s="192" t="s">
        <v>4798</v>
      </c>
      <c r="CP97" s="193" t="s">
        <v>207</v>
      </c>
      <c r="CQ97" s="192" t="s">
        <v>1218</v>
      </c>
      <c r="CR97" s="192" t="s">
        <v>5259</v>
      </c>
      <c r="CS97" s="192" t="s">
        <v>8</v>
      </c>
      <c r="CT97" s="192" t="str">
        <f t="shared" si="94"/>
        <v>En Operación</v>
      </c>
      <c r="CU97" s="192" t="s">
        <v>8</v>
      </c>
      <c r="CV97" s="192" t="s">
        <v>248</v>
      </c>
      <c r="CW97" s="192" t="s">
        <v>249</v>
      </c>
      <c r="CX97" s="192" t="s">
        <v>534</v>
      </c>
      <c r="CY97" s="192" t="s">
        <v>8</v>
      </c>
      <c r="CZ97" s="192" t="s">
        <v>248</v>
      </c>
      <c r="DA97" s="192" t="s">
        <v>249</v>
      </c>
      <c r="DB97" s="193" t="s">
        <v>5825</v>
      </c>
      <c r="DC97" s="193" t="s">
        <v>5825</v>
      </c>
      <c r="DD97" s="200">
        <v>0</v>
      </c>
      <c r="DE97" s="193" t="s">
        <v>5909</v>
      </c>
      <c r="DF97" s="200">
        <v>177</v>
      </c>
      <c r="DG97" s="193" t="s">
        <v>5941</v>
      </c>
      <c r="DH97" s="200">
        <v>76</v>
      </c>
      <c r="DI97" s="193" t="s">
        <v>5893</v>
      </c>
      <c r="DJ97" s="275"/>
      <c r="DK97" s="193" t="s">
        <v>622</v>
      </c>
      <c r="DL97" s="200">
        <f>+DK97-DG97</f>
        <v>588</v>
      </c>
      <c r="DM97" s="193" t="s">
        <v>580</v>
      </c>
      <c r="DN97" s="200">
        <v>20</v>
      </c>
      <c r="DO97" s="193" t="s">
        <v>614</v>
      </c>
      <c r="DP97" s="200">
        <v>1</v>
      </c>
      <c r="DQ97" s="200">
        <f t="shared" si="62"/>
        <v>862</v>
      </c>
      <c r="DR97" s="200">
        <f t="shared" si="63"/>
        <v>862</v>
      </c>
      <c r="DS97" s="193" t="s">
        <v>200</v>
      </c>
      <c r="DT97" s="192" t="s">
        <v>6243</v>
      </c>
      <c r="DU97" s="193">
        <v>2</v>
      </c>
      <c r="DV97" s="193" t="s">
        <v>8</v>
      </c>
      <c r="DW97" s="193" t="s">
        <v>8</v>
      </c>
      <c r="DX97" s="193" t="s">
        <v>8</v>
      </c>
      <c r="DY97" s="193" t="s">
        <v>8</v>
      </c>
      <c r="DZ97" s="193" t="s">
        <v>8</v>
      </c>
      <c r="EA97" s="193" t="s">
        <v>8</v>
      </c>
      <c r="EB97" s="193" t="s">
        <v>207</v>
      </c>
      <c r="EC97" s="193" t="s">
        <v>6269</v>
      </c>
      <c r="ED97" s="193" t="s">
        <v>6368</v>
      </c>
      <c r="EE97" s="199">
        <v>15600</v>
      </c>
      <c r="EF97" s="199">
        <v>0</v>
      </c>
      <c r="EG97" s="199">
        <v>0</v>
      </c>
      <c r="EH97" s="199">
        <v>0</v>
      </c>
      <c r="EI97" s="199">
        <v>1500</v>
      </c>
      <c r="EJ97" s="199">
        <v>299261</v>
      </c>
      <c r="EK97" s="199">
        <v>0</v>
      </c>
      <c r="EL97" s="199">
        <v>0</v>
      </c>
      <c r="EM97" s="199">
        <v>0</v>
      </c>
      <c r="EN97" s="199">
        <v>0</v>
      </c>
      <c r="EO97" s="199">
        <f t="shared" si="76"/>
        <v>316361</v>
      </c>
      <c r="EP97" s="199">
        <v>15600</v>
      </c>
      <c r="EQ97" s="199">
        <v>0</v>
      </c>
      <c r="ER97" s="199">
        <v>0</v>
      </c>
      <c r="ES97" s="199">
        <v>0</v>
      </c>
      <c r="ET97" s="199">
        <v>1500</v>
      </c>
      <c r="EU97" s="199">
        <v>299261</v>
      </c>
      <c r="EV97" s="199">
        <v>0</v>
      </c>
      <c r="EW97" s="199">
        <v>0</v>
      </c>
      <c r="EX97" s="199">
        <v>0</v>
      </c>
      <c r="EY97" s="199">
        <v>0</v>
      </c>
      <c r="EZ97" s="199">
        <f t="shared" si="77"/>
        <v>316361</v>
      </c>
      <c r="FA97" s="192" t="s">
        <v>200</v>
      </c>
      <c r="FB97" s="199">
        <v>12600</v>
      </c>
      <c r="FC97" s="199">
        <v>27742</v>
      </c>
      <c r="FD97" s="199">
        <v>0</v>
      </c>
      <c r="FE97" s="199">
        <v>0</v>
      </c>
      <c r="FF97" s="199">
        <v>1500</v>
      </c>
      <c r="FG97" s="199">
        <v>429774</v>
      </c>
      <c r="FH97" s="199">
        <v>0</v>
      </c>
      <c r="FI97" s="199">
        <v>0</v>
      </c>
      <c r="FJ97" s="199">
        <v>0</v>
      </c>
      <c r="FK97" s="199">
        <v>0</v>
      </c>
      <c r="FL97" s="199">
        <f t="shared" si="78"/>
        <v>471616</v>
      </c>
      <c r="FM97" s="192" t="s">
        <v>200</v>
      </c>
      <c r="FN97" s="199">
        <v>12116</v>
      </c>
      <c r="FO97" s="199">
        <v>27742</v>
      </c>
      <c r="FP97" s="199">
        <v>0</v>
      </c>
      <c r="FQ97" s="199">
        <v>0</v>
      </c>
      <c r="FR97" s="199">
        <v>1500</v>
      </c>
      <c r="FS97" s="199">
        <v>429774</v>
      </c>
      <c r="FT97" s="199">
        <v>0</v>
      </c>
      <c r="FU97" s="199">
        <v>0</v>
      </c>
      <c r="FV97" s="199">
        <v>0</v>
      </c>
      <c r="FW97" s="199">
        <v>0</v>
      </c>
      <c r="FX97" s="199">
        <f t="shared" si="79"/>
        <v>471132</v>
      </c>
      <c r="FY97" s="192" t="s">
        <v>200</v>
      </c>
      <c r="FZ97" s="200">
        <f t="shared" si="80"/>
        <v>1499</v>
      </c>
      <c r="GA97" s="193" t="str">
        <f t="shared" si="95"/>
        <v>BIP &gt; SIGFE</v>
      </c>
      <c r="GB97" s="199">
        <v>12117</v>
      </c>
      <c r="GC97" s="199">
        <v>27742</v>
      </c>
      <c r="GD97" s="199">
        <v>0</v>
      </c>
      <c r="GE97" s="199">
        <v>0</v>
      </c>
      <c r="GF97" s="199">
        <v>0</v>
      </c>
      <c r="GG97" s="199">
        <v>429774</v>
      </c>
      <c r="GH97" s="199">
        <v>0</v>
      </c>
      <c r="GI97" s="199">
        <v>0</v>
      </c>
      <c r="GJ97" s="199">
        <v>0</v>
      </c>
      <c r="GK97" s="199">
        <v>0</v>
      </c>
      <c r="GL97" s="199">
        <f t="shared" si="81"/>
        <v>469633</v>
      </c>
      <c r="GM97" s="199">
        <v>13634</v>
      </c>
      <c r="GN97" s="199">
        <v>28395</v>
      </c>
      <c r="GO97" s="199">
        <v>0</v>
      </c>
      <c r="GP97" s="199">
        <v>0</v>
      </c>
      <c r="GQ97" s="199">
        <v>0</v>
      </c>
      <c r="GR97" s="199">
        <v>455041</v>
      </c>
      <c r="GS97" s="199">
        <v>0</v>
      </c>
      <c r="GT97" s="199">
        <v>0</v>
      </c>
      <c r="GU97" s="199">
        <v>0</v>
      </c>
      <c r="GV97" s="199">
        <v>0</v>
      </c>
      <c r="GW97" s="199">
        <f t="shared" si="82"/>
        <v>497070</v>
      </c>
      <c r="GX97" s="199" t="s">
        <v>200</v>
      </c>
      <c r="GY97" s="199">
        <v>18914</v>
      </c>
      <c r="GZ97" s="199">
        <v>0</v>
      </c>
      <c r="HA97" s="199">
        <v>0</v>
      </c>
      <c r="HB97" s="199">
        <v>0</v>
      </c>
      <c r="HC97" s="199">
        <v>1819</v>
      </c>
      <c r="HD97" s="199">
        <v>362827</v>
      </c>
      <c r="HE97" s="199">
        <v>0</v>
      </c>
      <c r="HF97" s="199">
        <v>0</v>
      </c>
      <c r="HG97" s="199">
        <v>0</v>
      </c>
      <c r="HH97" s="199">
        <v>0</v>
      </c>
      <c r="HI97" s="199">
        <f t="shared" si="83"/>
        <v>383560</v>
      </c>
      <c r="HJ97" s="199">
        <v>546742</v>
      </c>
      <c r="HK97" s="199">
        <v>14178</v>
      </c>
      <c r="HL97" s="199">
        <v>28395</v>
      </c>
      <c r="HM97" s="199">
        <v>0</v>
      </c>
      <c r="HN97" s="199">
        <v>0</v>
      </c>
      <c r="HO97" s="199">
        <v>1688</v>
      </c>
      <c r="HP97" s="199">
        <v>462698</v>
      </c>
      <c r="HQ97" s="199">
        <v>0</v>
      </c>
      <c r="HR97" s="199">
        <v>0</v>
      </c>
      <c r="HS97" s="199">
        <v>0</v>
      </c>
      <c r="HT97" s="199">
        <v>0</v>
      </c>
      <c r="HU97" s="199">
        <f t="shared" si="84"/>
        <v>506959</v>
      </c>
      <c r="HV97" s="199">
        <v>13634</v>
      </c>
      <c r="HW97" s="199">
        <v>28395</v>
      </c>
      <c r="HX97" s="199">
        <v>0</v>
      </c>
      <c r="HY97" s="199">
        <v>0</v>
      </c>
      <c r="HZ97" s="199">
        <v>1688</v>
      </c>
      <c r="IA97" s="199">
        <v>455042</v>
      </c>
      <c r="IB97" s="199">
        <v>0</v>
      </c>
      <c r="IC97" s="199">
        <v>0</v>
      </c>
      <c r="ID97" s="199">
        <v>0</v>
      </c>
      <c r="IE97" s="199">
        <v>0</v>
      </c>
      <c r="IF97" s="199">
        <f t="shared" si="85"/>
        <v>498759</v>
      </c>
      <c r="IG97" s="197">
        <f t="shared" si="86"/>
        <v>32.172020022942945</v>
      </c>
      <c r="IH97" s="197">
        <f t="shared" si="87"/>
        <v>30.034153717801647</v>
      </c>
      <c r="II97" s="197">
        <f t="shared" si="88"/>
        <v>25.415693980877929</v>
      </c>
      <c r="IJ97" s="197">
        <f t="shared" si="64"/>
        <v>-1.6174878047337193</v>
      </c>
      <c r="IK97" s="202">
        <f>((IF97/HJ97)-1)*100</f>
        <v>-8.77616864992995</v>
      </c>
      <c r="IL97" s="200">
        <f t="shared" si="89"/>
        <v>913.47802197802196</v>
      </c>
      <c r="IM97" s="200">
        <f t="shared" si="90"/>
        <v>833.41025641025647</v>
      </c>
      <c r="IN97" s="192" t="s">
        <v>7320</v>
      </c>
      <c r="IO97" s="192" t="str">
        <f t="shared" si="65"/>
        <v>Variación Mayor a 20%</v>
      </c>
      <c r="IP97" s="192" t="str">
        <f t="shared" si="65"/>
        <v>Variación Mayor a 20%</v>
      </c>
      <c r="IQ97" s="193" t="str">
        <f t="shared" si="91"/>
        <v>Mediano</v>
      </c>
      <c r="IR97" s="193" t="str">
        <f t="shared" si="92"/>
        <v>Mediano</v>
      </c>
      <c r="IS97" s="192" t="s">
        <v>1248</v>
      </c>
      <c r="IT97" s="192" t="s">
        <v>2012</v>
      </c>
      <c r="IU97" s="192" t="s">
        <v>534</v>
      </c>
      <c r="IV97" s="192" t="s">
        <v>8</v>
      </c>
      <c r="IW97" s="192" t="s">
        <v>248</v>
      </c>
      <c r="IX97" s="192" t="s">
        <v>249</v>
      </c>
      <c r="IY97" s="193" t="s">
        <v>207</v>
      </c>
      <c r="IZ97" s="199">
        <v>383560</v>
      </c>
      <c r="JA97" s="199">
        <v>101953</v>
      </c>
      <c r="JB97" s="203">
        <f t="shared" si="66"/>
        <v>26.580717488789237</v>
      </c>
      <c r="JC97" s="192" t="s">
        <v>7565</v>
      </c>
      <c r="JD97" s="192" t="str">
        <f t="shared" si="99"/>
        <v>Con Modificaciones &lt; 10%</v>
      </c>
      <c r="JE97" s="193" t="s">
        <v>207</v>
      </c>
      <c r="JF97" s="200">
        <v>1</v>
      </c>
      <c r="JG97" s="200">
        <v>381741</v>
      </c>
      <c r="JH97" s="200">
        <v>546742</v>
      </c>
      <c r="JI97" s="197">
        <f>((JH97/JG97)-1)*100</f>
        <v>43.223284897351874</v>
      </c>
      <c r="JJ97" s="192" t="s">
        <v>7741</v>
      </c>
      <c r="JK97" s="192" t="str">
        <f t="shared" si="67"/>
        <v>Con Reevaluación</v>
      </c>
      <c r="JL97" s="196" t="s">
        <v>1287</v>
      </c>
      <c r="JM97" s="204">
        <v>866</v>
      </c>
      <c r="JN97" s="204">
        <v>866</v>
      </c>
      <c r="JO97" s="197">
        <f t="shared" si="96"/>
        <v>0</v>
      </c>
      <c r="JP97" s="205" t="str">
        <f t="shared" si="97"/>
        <v>Real = Recomendado</v>
      </c>
      <c r="JQ97" s="193" t="s">
        <v>8</v>
      </c>
      <c r="JR97" s="202"/>
      <c r="JS97" s="202"/>
      <c r="JT97" s="202"/>
      <c r="JU97" s="192" t="s">
        <v>8063</v>
      </c>
      <c r="JV97" s="206"/>
      <c r="JW97" s="192" t="s">
        <v>8064</v>
      </c>
      <c r="JX97" s="192" t="s">
        <v>8</v>
      </c>
      <c r="JY97" s="192" t="s">
        <v>8</v>
      </c>
      <c r="JZ97" s="192" t="s">
        <v>248</v>
      </c>
      <c r="KA97" s="192" t="s">
        <v>249</v>
      </c>
    </row>
    <row r="98" spans="1:287" s="3" customFormat="1" ht="15" customHeight="1" x14ac:dyDescent="0.25">
      <c r="A98" s="192" t="s">
        <v>1579</v>
      </c>
      <c r="B98" s="192" t="s">
        <v>1580</v>
      </c>
      <c r="C98" s="193">
        <v>5</v>
      </c>
      <c r="D98" s="192" t="s">
        <v>451</v>
      </c>
      <c r="E98" s="192" t="s">
        <v>170</v>
      </c>
      <c r="F98" s="192" t="s">
        <v>1581</v>
      </c>
      <c r="G98" s="192" t="s">
        <v>479</v>
      </c>
      <c r="H98" s="192" t="s">
        <v>470</v>
      </c>
      <c r="I98" s="192" t="s">
        <v>119</v>
      </c>
      <c r="J98" s="192" t="s">
        <v>1942</v>
      </c>
      <c r="K98" s="192" t="s">
        <v>466</v>
      </c>
      <c r="L98" s="192" t="s">
        <v>114</v>
      </c>
      <c r="M98" s="192" t="s">
        <v>2029</v>
      </c>
      <c r="N98" s="192" t="s">
        <v>526</v>
      </c>
      <c r="O98" s="192" t="s">
        <v>524</v>
      </c>
      <c r="P98" s="192" t="s">
        <v>103</v>
      </c>
      <c r="Q98" s="192" t="s">
        <v>120</v>
      </c>
      <c r="R98" s="192" t="s">
        <v>105</v>
      </c>
      <c r="S98" s="192" t="s">
        <v>2234</v>
      </c>
      <c r="T98" s="192" t="s">
        <v>2235</v>
      </c>
      <c r="U98" s="194">
        <v>78000</v>
      </c>
      <c r="V98" s="192" t="s">
        <v>167</v>
      </c>
      <c r="W98" s="192" t="s">
        <v>534</v>
      </c>
      <c r="X98" s="192" t="s">
        <v>534</v>
      </c>
      <c r="Y98" s="195">
        <v>14</v>
      </c>
      <c r="Z98" s="195">
        <v>12</v>
      </c>
      <c r="AA98" s="196" t="s">
        <v>2667</v>
      </c>
      <c r="AB98" s="197">
        <f t="shared" si="110"/>
        <v>-14.28571428571429</v>
      </c>
      <c r="AC98" s="195"/>
      <c r="AD98" s="195"/>
      <c r="AE98" s="196"/>
      <c r="AF98" s="197"/>
      <c r="AG98" s="195"/>
      <c r="AH98" s="195"/>
      <c r="AI98" s="196" t="s">
        <v>8</v>
      </c>
      <c r="AJ98" s="197"/>
      <c r="AK98" s="195"/>
      <c r="AL98" s="195"/>
      <c r="AM98" s="196"/>
      <c r="AN98" s="197"/>
      <c r="AO98" s="195">
        <v>1</v>
      </c>
      <c r="AP98" s="195">
        <v>4</v>
      </c>
      <c r="AQ98" s="196" t="s">
        <v>2989</v>
      </c>
      <c r="AR98" s="197">
        <f t="shared" si="109"/>
        <v>300</v>
      </c>
      <c r="AS98" s="195">
        <v>14</v>
      </c>
      <c r="AT98" s="195">
        <v>13</v>
      </c>
      <c r="AU98" s="196" t="s">
        <v>3175</v>
      </c>
      <c r="AV98" s="197">
        <f t="shared" si="61"/>
        <v>-7.1428571428571397</v>
      </c>
      <c r="AW98" s="197" t="str">
        <f t="shared" si="68"/>
        <v>Variación de -30% a -0%</v>
      </c>
      <c r="AX98" s="198">
        <v>1</v>
      </c>
      <c r="AY98" s="198">
        <v>30</v>
      </c>
      <c r="AZ98" s="195"/>
      <c r="BA98" s="195"/>
      <c r="BB98" s="196"/>
      <c r="BC98" s="197"/>
      <c r="BD98" s="195"/>
      <c r="BE98" s="195"/>
      <c r="BF98" s="196"/>
      <c r="BG98" s="197"/>
      <c r="BH98" s="195"/>
      <c r="BI98" s="195"/>
      <c r="BJ98" s="196"/>
      <c r="BK98" s="197"/>
      <c r="BL98" s="195">
        <v>15</v>
      </c>
      <c r="BM98" s="195">
        <v>15</v>
      </c>
      <c r="BN98" s="195">
        <v>16</v>
      </c>
      <c r="BO98" s="195">
        <v>16</v>
      </c>
      <c r="BP98" s="195">
        <v>0</v>
      </c>
      <c r="BQ98" s="196" t="s">
        <v>3440</v>
      </c>
      <c r="BR98" s="197">
        <f t="shared" si="69"/>
        <v>6.6666666666666652</v>
      </c>
      <c r="BS98" s="197">
        <f t="shared" si="69"/>
        <v>6.6666666666666652</v>
      </c>
      <c r="BT98" s="192" t="s">
        <v>3658</v>
      </c>
      <c r="BU98" s="192" t="str">
        <f t="shared" si="70"/>
        <v>Variación de 0 a 30%</v>
      </c>
      <c r="BV98" s="193" t="str">
        <f t="shared" si="71"/>
        <v>Dos Años</v>
      </c>
      <c r="BW98" s="192" t="s">
        <v>1237</v>
      </c>
      <c r="BX98" s="199">
        <v>1640242</v>
      </c>
      <c r="BY98" s="199">
        <v>5000</v>
      </c>
      <c r="BZ98" s="199">
        <f t="shared" si="72"/>
        <v>1645242</v>
      </c>
      <c r="CA98" s="199">
        <v>1996690</v>
      </c>
      <c r="CB98" s="200">
        <f t="shared" si="73"/>
        <v>-351448</v>
      </c>
      <c r="CC98" s="192" t="s">
        <v>3980</v>
      </c>
      <c r="CD98" s="192" t="str">
        <f t="shared" si="74"/>
        <v>BIP &lt; SIGFE</v>
      </c>
      <c r="CE98" s="196" t="s">
        <v>678</v>
      </c>
      <c r="CF98" s="195">
        <v>24000</v>
      </c>
      <c r="CG98" s="195">
        <v>24000</v>
      </c>
      <c r="CH98" s="195">
        <f t="shared" si="75"/>
        <v>100</v>
      </c>
      <c r="CI98" s="196" t="s">
        <v>4293</v>
      </c>
      <c r="CJ98" s="196" t="s">
        <v>4294</v>
      </c>
      <c r="CK98" s="200" t="str">
        <f t="shared" si="93"/>
        <v>Real = Recomendada</v>
      </c>
      <c r="CL98" s="192" t="s">
        <v>4800</v>
      </c>
      <c r="CM98" s="192" t="s">
        <v>4801</v>
      </c>
      <c r="CN98" s="192" t="s">
        <v>910</v>
      </c>
      <c r="CO98" s="192" t="s">
        <v>8</v>
      </c>
      <c r="CP98" s="193" t="s">
        <v>207</v>
      </c>
      <c r="CQ98" s="192" t="s">
        <v>822</v>
      </c>
      <c r="CR98" s="192" t="s">
        <v>5260</v>
      </c>
      <c r="CS98" s="192" t="s">
        <v>8</v>
      </c>
      <c r="CT98" s="192" t="str">
        <f t="shared" si="94"/>
        <v>En Operación</v>
      </c>
      <c r="CU98" s="192" t="s">
        <v>5465</v>
      </c>
      <c r="CV98" s="192" t="s">
        <v>1260</v>
      </c>
      <c r="CW98" s="192" t="s">
        <v>2029</v>
      </c>
      <c r="CX98" s="192" t="s">
        <v>534</v>
      </c>
      <c r="CY98" s="192" t="s">
        <v>8</v>
      </c>
      <c r="CZ98" s="192" t="s">
        <v>248</v>
      </c>
      <c r="DA98" s="192" t="s">
        <v>249</v>
      </c>
      <c r="DB98" s="193" t="s">
        <v>838</v>
      </c>
      <c r="DC98" s="193" t="s">
        <v>838</v>
      </c>
      <c r="DD98" s="200">
        <v>0</v>
      </c>
      <c r="DE98" s="193" t="s">
        <v>1128</v>
      </c>
      <c r="DF98" s="200">
        <v>55</v>
      </c>
      <c r="DG98" s="193" t="s">
        <v>845</v>
      </c>
      <c r="DH98" s="200">
        <v>34</v>
      </c>
      <c r="DI98" s="193" t="s">
        <v>566</v>
      </c>
      <c r="DJ98" s="200">
        <v>106</v>
      </c>
      <c r="DK98" s="193" t="s">
        <v>566</v>
      </c>
      <c r="DL98" s="200">
        <f>+DK98-DG98</f>
        <v>106</v>
      </c>
      <c r="DM98" s="193" t="s">
        <v>1237</v>
      </c>
      <c r="DN98" s="200">
        <v>1</v>
      </c>
      <c r="DO98" s="193" t="s">
        <v>784</v>
      </c>
      <c r="DP98" s="200">
        <v>14</v>
      </c>
      <c r="DQ98" s="195">
        <f t="shared" si="62"/>
        <v>210</v>
      </c>
      <c r="DR98" s="195">
        <f t="shared" si="63"/>
        <v>210</v>
      </c>
      <c r="DS98" s="198" t="s">
        <v>6105</v>
      </c>
      <c r="DT98" s="196" t="s">
        <v>6243</v>
      </c>
      <c r="DU98" s="198">
        <v>1</v>
      </c>
      <c r="DV98" s="198" t="s">
        <v>8</v>
      </c>
      <c r="DW98" s="198" t="s">
        <v>8</v>
      </c>
      <c r="DX98" s="198" t="s">
        <v>8</v>
      </c>
      <c r="DY98" s="198" t="s">
        <v>8</v>
      </c>
      <c r="DZ98" s="198" t="s">
        <v>8</v>
      </c>
      <c r="EA98" s="198" t="s">
        <v>8</v>
      </c>
      <c r="EB98" s="198" t="s">
        <v>207</v>
      </c>
      <c r="EC98" s="198" t="s">
        <v>6269</v>
      </c>
      <c r="ED98" s="198" t="s">
        <v>6369</v>
      </c>
      <c r="EE98" s="208">
        <v>57653</v>
      </c>
      <c r="EF98" s="199">
        <v>0</v>
      </c>
      <c r="EG98" s="199">
        <v>0</v>
      </c>
      <c r="EH98" s="199">
        <v>0</v>
      </c>
      <c r="EI98" s="199">
        <v>4804</v>
      </c>
      <c r="EJ98" s="199">
        <v>1796557</v>
      </c>
      <c r="EK98" s="199">
        <v>0</v>
      </c>
      <c r="EL98" s="199">
        <v>0</v>
      </c>
      <c r="EM98" s="199">
        <v>0</v>
      </c>
      <c r="EN98" s="199">
        <v>0</v>
      </c>
      <c r="EO98" s="199">
        <f t="shared" si="76"/>
        <v>1859014</v>
      </c>
      <c r="EP98" s="199">
        <v>57653</v>
      </c>
      <c r="EQ98" s="199">
        <v>0</v>
      </c>
      <c r="ER98" s="199">
        <v>0</v>
      </c>
      <c r="ES98" s="199">
        <v>0</v>
      </c>
      <c r="ET98" s="199">
        <v>4804</v>
      </c>
      <c r="EU98" s="199">
        <v>1796557</v>
      </c>
      <c r="EV98" s="199">
        <v>0</v>
      </c>
      <c r="EW98" s="199">
        <v>0</v>
      </c>
      <c r="EX98" s="199">
        <v>0</v>
      </c>
      <c r="EY98" s="199">
        <v>0</v>
      </c>
      <c r="EZ98" s="199">
        <f t="shared" si="77"/>
        <v>1859014</v>
      </c>
      <c r="FA98" s="192" t="s">
        <v>206</v>
      </c>
      <c r="FB98" s="199">
        <v>3333</v>
      </c>
      <c r="FC98" s="199">
        <v>0</v>
      </c>
      <c r="FD98" s="199">
        <v>0</v>
      </c>
      <c r="FE98" s="199">
        <v>0</v>
      </c>
      <c r="FF98" s="199">
        <v>5000</v>
      </c>
      <c r="FG98" s="199">
        <v>1991690</v>
      </c>
      <c r="FH98" s="199">
        <v>0</v>
      </c>
      <c r="FI98" s="199">
        <v>0</v>
      </c>
      <c r="FJ98" s="199">
        <v>0</v>
      </c>
      <c r="FK98" s="199">
        <v>0</v>
      </c>
      <c r="FL98" s="199">
        <f t="shared" si="78"/>
        <v>2000023</v>
      </c>
      <c r="FM98" s="192" t="s">
        <v>6764</v>
      </c>
      <c r="FN98" s="199">
        <v>3333</v>
      </c>
      <c r="FO98" s="199">
        <v>0</v>
      </c>
      <c r="FP98" s="199">
        <v>0</v>
      </c>
      <c r="FQ98" s="199">
        <v>0</v>
      </c>
      <c r="FR98" s="199">
        <v>4999</v>
      </c>
      <c r="FS98" s="199">
        <v>1991691</v>
      </c>
      <c r="FT98" s="199">
        <v>0</v>
      </c>
      <c r="FU98" s="199">
        <v>0</v>
      </c>
      <c r="FV98" s="199">
        <v>0</v>
      </c>
      <c r="FW98" s="199">
        <v>0</v>
      </c>
      <c r="FX98" s="199">
        <f t="shared" si="79"/>
        <v>2000023</v>
      </c>
      <c r="FY98" s="192" t="s">
        <v>6956</v>
      </c>
      <c r="FZ98" s="200">
        <f t="shared" si="80"/>
        <v>3333</v>
      </c>
      <c r="GA98" s="193" t="str">
        <f t="shared" si="95"/>
        <v>BIP &gt; SIGFE</v>
      </c>
      <c r="GB98" s="199">
        <v>0</v>
      </c>
      <c r="GC98" s="199">
        <v>0</v>
      </c>
      <c r="GD98" s="199">
        <v>0</v>
      </c>
      <c r="GE98" s="199">
        <v>0</v>
      </c>
      <c r="GF98" s="199">
        <v>4999</v>
      </c>
      <c r="GG98" s="199">
        <v>1991691</v>
      </c>
      <c r="GH98" s="199">
        <v>0</v>
      </c>
      <c r="GI98" s="199">
        <v>0</v>
      </c>
      <c r="GJ98" s="199">
        <v>0</v>
      </c>
      <c r="GK98" s="199">
        <v>0</v>
      </c>
      <c r="GL98" s="199">
        <f t="shared" si="81"/>
        <v>1996690</v>
      </c>
      <c r="GM98" s="199">
        <v>0</v>
      </c>
      <c r="GN98" s="199">
        <v>0</v>
      </c>
      <c r="GO98" s="199">
        <v>0</v>
      </c>
      <c r="GP98" s="199">
        <v>0</v>
      </c>
      <c r="GQ98" s="199">
        <v>5283</v>
      </c>
      <c r="GR98" s="199">
        <v>2055077</v>
      </c>
      <c r="GS98" s="199">
        <v>0</v>
      </c>
      <c r="GT98" s="199">
        <v>0</v>
      </c>
      <c r="GU98" s="199">
        <v>0</v>
      </c>
      <c r="GV98" s="199">
        <v>0</v>
      </c>
      <c r="GW98" s="199">
        <f t="shared" si="82"/>
        <v>2060360</v>
      </c>
      <c r="GX98" s="199" t="s">
        <v>8</v>
      </c>
      <c r="GY98" s="199">
        <v>64872</v>
      </c>
      <c r="GZ98" s="199">
        <v>0</v>
      </c>
      <c r="HA98" s="199">
        <v>0</v>
      </c>
      <c r="HB98" s="199">
        <v>0</v>
      </c>
      <c r="HC98" s="199">
        <v>5406</v>
      </c>
      <c r="HD98" s="199">
        <v>2021505</v>
      </c>
      <c r="HE98" s="199">
        <v>0</v>
      </c>
      <c r="HF98" s="199">
        <v>0</v>
      </c>
      <c r="HG98" s="199">
        <v>0</v>
      </c>
      <c r="HH98" s="199">
        <v>0</v>
      </c>
      <c r="HI98" s="199">
        <f t="shared" si="83"/>
        <v>2091783</v>
      </c>
      <c r="HJ98" s="199">
        <v>0</v>
      </c>
      <c r="HK98" s="199">
        <v>3420</v>
      </c>
      <c r="HL98" s="199">
        <v>0</v>
      </c>
      <c r="HM98" s="199">
        <v>0</v>
      </c>
      <c r="HN98" s="199">
        <v>0</v>
      </c>
      <c r="HO98" s="199">
        <v>5284</v>
      </c>
      <c r="HP98" s="199">
        <v>2092690</v>
      </c>
      <c r="HQ98" s="199">
        <v>0</v>
      </c>
      <c r="HR98" s="199">
        <v>0</v>
      </c>
      <c r="HS98" s="199">
        <v>0</v>
      </c>
      <c r="HT98" s="199">
        <v>0</v>
      </c>
      <c r="HU98" s="199">
        <f t="shared" si="84"/>
        <v>2101394</v>
      </c>
      <c r="HV98" s="199">
        <v>3420</v>
      </c>
      <c r="HW98" s="199">
        <v>0</v>
      </c>
      <c r="HX98" s="199">
        <v>0</v>
      </c>
      <c r="HY98" s="199">
        <v>0</v>
      </c>
      <c r="HZ98" s="199">
        <v>5284</v>
      </c>
      <c r="IA98" s="199">
        <v>2055080</v>
      </c>
      <c r="IB98" s="199">
        <v>0</v>
      </c>
      <c r="IC98" s="199">
        <v>0</v>
      </c>
      <c r="ID98" s="199">
        <v>0</v>
      </c>
      <c r="IE98" s="199">
        <v>0</v>
      </c>
      <c r="IF98" s="199">
        <f t="shared" si="85"/>
        <v>2063784</v>
      </c>
      <c r="IG98" s="197">
        <f t="shared" si="86"/>
        <v>0.45946448556088981</v>
      </c>
      <c r="IH98" s="197">
        <f t="shared" si="87"/>
        <v>-1.3385231642096707</v>
      </c>
      <c r="II98" s="197">
        <f t="shared" si="88"/>
        <v>1.6608912666552955</v>
      </c>
      <c r="IJ98" s="197">
        <f t="shared" si="64"/>
        <v>-1.7897643183524825</v>
      </c>
      <c r="IK98" s="202"/>
      <c r="IL98" s="200">
        <f t="shared" si="89"/>
        <v>85.991</v>
      </c>
      <c r="IM98" s="200">
        <f t="shared" si="90"/>
        <v>85.62833333333333</v>
      </c>
      <c r="IN98" s="192" t="s">
        <v>7321</v>
      </c>
      <c r="IO98" s="192" t="str">
        <f t="shared" si="65"/>
        <v>Variación de 0 a +-10%</v>
      </c>
      <c r="IP98" s="192" t="str">
        <f t="shared" si="65"/>
        <v>Variación de 0 a +-10%</v>
      </c>
      <c r="IQ98" s="193" t="str">
        <f t="shared" si="91"/>
        <v>Grande</v>
      </c>
      <c r="IR98" s="193" t="str">
        <f t="shared" si="92"/>
        <v>Grande</v>
      </c>
      <c r="IS98" s="192" t="s">
        <v>235</v>
      </c>
      <c r="IT98" s="192" t="s">
        <v>2029</v>
      </c>
      <c r="IU98" s="192" t="s">
        <v>534</v>
      </c>
      <c r="IV98" s="192" t="s">
        <v>8</v>
      </c>
      <c r="IW98" s="192" t="s">
        <v>248</v>
      </c>
      <c r="IX98" s="192" t="s">
        <v>249</v>
      </c>
      <c r="IY98" s="193" t="s">
        <v>207</v>
      </c>
      <c r="IZ98" s="199">
        <v>2091783</v>
      </c>
      <c r="JA98" s="199">
        <v>392693</v>
      </c>
      <c r="JB98" s="203">
        <f t="shared" si="66"/>
        <v>18.773123215935879</v>
      </c>
      <c r="JC98" s="192" t="s">
        <v>534</v>
      </c>
      <c r="JD98" s="192" t="str">
        <f t="shared" si="99"/>
        <v>Con Modificaciones &lt; 10%</v>
      </c>
      <c r="JE98" s="193" t="s">
        <v>208</v>
      </c>
      <c r="JF98" s="200"/>
      <c r="JG98" s="200"/>
      <c r="JH98" s="200"/>
      <c r="JI98" s="197"/>
      <c r="JJ98" s="192" t="s">
        <v>7726</v>
      </c>
      <c r="JK98" s="192" t="str">
        <f t="shared" si="67"/>
        <v>Sin Reevaluación</v>
      </c>
      <c r="JL98" s="196" t="s">
        <v>1287</v>
      </c>
      <c r="JM98" s="204">
        <v>271194</v>
      </c>
      <c r="JN98" s="204">
        <v>265000</v>
      </c>
      <c r="JO98" s="197">
        <f t="shared" si="96"/>
        <v>-2.2839738342293692</v>
      </c>
      <c r="JP98" s="205" t="str">
        <f t="shared" si="97"/>
        <v>Real &lt; Recomendado</v>
      </c>
      <c r="JQ98" s="193" t="s">
        <v>8</v>
      </c>
      <c r="JR98" s="202"/>
      <c r="JS98" s="202"/>
      <c r="JT98" s="202"/>
      <c r="JU98" s="192" t="s">
        <v>8065</v>
      </c>
      <c r="JV98" s="206"/>
      <c r="JW98" s="192" t="s">
        <v>8066</v>
      </c>
      <c r="JX98" s="192" t="s">
        <v>1308</v>
      </c>
      <c r="JY98" s="192" t="s">
        <v>939</v>
      </c>
      <c r="JZ98" s="192" t="s">
        <v>248</v>
      </c>
      <c r="KA98" s="192" t="s">
        <v>249</v>
      </c>
    </row>
    <row r="99" spans="1:287" ht="15" customHeight="1" x14ac:dyDescent="0.25">
      <c r="A99" s="192" t="s">
        <v>1582</v>
      </c>
      <c r="B99" s="192" t="s">
        <v>1583</v>
      </c>
      <c r="C99" s="193">
        <v>14</v>
      </c>
      <c r="D99" s="192" t="s">
        <v>455</v>
      </c>
      <c r="E99" s="192" t="s">
        <v>8</v>
      </c>
      <c r="F99" s="192" t="s">
        <v>8</v>
      </c>
      <c r="G99" s="192" t="s">
        <v>517</v>
      </c>
      <c r="H99" s="192" t="s">
        <v>465</v>
      </c>
      <c r="I99" s="192" t="s">
        <v>126</v>
      </c>
      <c r="J99" s="192" t="s">
        <v>1938</v>
      </c>
      <c r="K99" s="192" t="s">
        <v>466</v>
      </c>
      <c r="L99" s="192" t="s">
        <v>114</v>
      </c>
      <c r="M99" s="192" t="s">
        <v>127</v>
      </c>
      <c r="N99" s="192" t="s">
        <v>523</v>
      </c>
      <c r="O99" s="192" t="s">
        <v>524</v>
      </c>
      <c r="P99" s="192" t="s">
        <v>103</v>
      </c>
      <c r="Q99" s="192" t="s">
        <v>120</v>
      </c>
      <c r="R99" s="192" t="s">
        <v>116</v>
      </c>
      <c r="S99" s="192" t="s">
        <v>2236</v>
      </c>
      <c r="T99" s="192" t="s">
        <v>2237</v>
      </c>
      <c r="U99" s="194">
        <v>532</v>
      </c>
      <c r="V99" s="192" t="s">
        <v>127</v>
      </c>
      <c r="W99" s="192" t="s">
        <v>534</v>
      </c>
      <c r="X99" s="192" t="s">
        <v>534</v>
      </c>
      <c r="Y99" s="195">
        <v>8</v>
      </c>
      <c r="Z99" s="195">
        <v>32</v>
      </c>
      <c r="AA99" s="196" t="s">
        <v>2668</v>
      </c>
      <c r="AB99" s="197">
        <f t="shared" si="110"/>
        <v>300</v>
      </c>
      <c r="AC99" s="195"/>
      <c r="AD99" s="195"/>
      <c r="AE99" s="196"/>
      <c r="AF99" s="197"/>
      <c r="AG99" s="195"/>
      <c r="AH99" s="195"/>
      <c r="AI99" s="196" t="s">
        <v>8</v>
      </c>
      <c r="AJ99" s="197"/>
      <c r="AK99" s="195">
        <v>1</v>
      </c>
      <c r="AL99" s="195">
        <v>27</v>
      </c>
      <c r="AM99" s="196" t="s">
        <v>203</v>
      </c>
      <c r="AN99" s="197">
        <f>((AL99/AK99)-1)*100</f>
        <v>2600</v>
      </c>
      <c r="AO99" s="195"/>
      <c r="AP99" s="195"/>
      <c r="AQ99" s="196"/>
      <c r="AR99" s="197"/>
      <c r="AS99" s="195">
        <v>8</v>
      </c>
      <c r="AT99" s="195">
        <v>31</v>
      </c>
      <c r="AU99" s="196" t="s">
        <v>3176</v>
      </c>
      <c r="AV99" s="197">
        <f t="shared" si="61"/>
        <v>287.5</v>
      </c>
      <c r="AW99" s="197" t="str">
        <f t="shared" si="68"/>
        <v>Variación &gt; al 100%</v>
      </c>
      <c r="AX99" s="198">
        <v>2</v>
      </c>
      <c r="AY99" s="198">
        <v>90</v>
      </c>
      <c r="AZ99" s="195"/>
      <c r="BA99" s="195"/>
      <c r="BB99" s="196"/>
      <c r="BC99" s="197"/>
      <c r="BD99" s="195"/>
      <c r="BE99" s="195"/>
      <c r="BF99" s="196"/>
      <c r="BG99" s="197"/>
      <c r="BH99" s="195"/>
      <c r="BI99" s="195"/>
      <c r="BJ99" s="196"/>
      <c r="BK99" s="197"/>
      <c r="BL99" s="195">
        <v>8</v>
      </c>
      <c r="BM99" s="195">
        <v>8</v>
      </c>
      <c r="BN99" s="195">
        <v>32</v>
      </c>
      <c r="BO99" s="195">
        <v>32</v>
      </c>
      <c r="BP99" s="195">
        <v>0</v>
      </c>
      <c r="BQ99" s="196" t="s">
        <v>3441</v>
      </c>
      <c r="BR99" s="197">
        <f t="shared" si="69"/>
        <v>300</v>
      </c>
      <c r="BS99" s="197">
        <f t="shared" si="69"/>
        <v>300</v>
      </c>
      <c r="BT99" s="192" t="s">
        <v>3659</v>
      </c>
      <c r="BU99" s="192" t="str">
        <f t="shared" si="70"/>
        <v>Variación &gt; al 100%</v>
      </c>
      <c r="BV99" s="193" t="str">
        <f t="shared" si="71"/>
        <v>Tres años</v>
      </c>
      <c r="BW99" s="192" t="s">
        <v>1215</v>
      </c>
      <c r="BX99" s="199">
        <v>715355</v>
      </c>
      <c r="BY99" s="199">
        <v>0</v>
      </c>
      <c r="BZ99" s="199">
        <f t="shared" si="72"/>
        <v>715355</v>
      </c>
      <c r="CA99" s="199">
        <v>565129</v>
      </c>
      <c r="CB99" s="200">
        <f t="shared" si="73"/>
        <v>150226</v>
      </c>
      <c r="CC99" s="192" t="s">
        <v>196</v>
      </c>
      <c r="CD99" s="192" t="str">
        <f t="shared" si="74"/>
        <v>BIP &gt; SIGFE</v>
      </c>
      <c r="CE99" s="196" t="s">
        <v>685</v>
      </c>
      <c r="CF99" s="195">
        <v>103</v>
      </c>
      <c r="CG99" s="195">
        <v>173</v>
      </c>
      <c r="CH99" s="195">
        <f t="shared" si="75"/>
        <v>167.96116504854368</v>
      </c>
      <c r="CI99" s="196" t="s">
        <v>4295</v>
      </c>
      <c r="CJ99" s="196" t="s">
        <v>4296</v>
      </c>
      <c r="CK99" s="200" t="str">
        <f t="shared" si="93"/>
        <v>Real &gt; Recomendada</v>
      </c>
      <c r="CL99" s="192" t="s">
        <v>206</v>
      </c>
      <c r="CM99" s="192" t="s">
        <v>4802</v>
      </c>
      <c r="CN99" s="192" t="s">
        <v>238</v>
      </c>
      <c r="CO99" s="192" t="s">
        <v>4803</v>
      </c>
      <c r="CP99" s="193" t="s">
        <v>207</v>
      </c>
      <c r="CQ99" s="192" t="s">
        <v>5261</v>
      </c>
      <c r="CR99" s="192" t="s">
        <v>196</v>
      </c>
      <c r="CS99" s="192" t="s">
        <v>8</v>
      </c>
      <c r="CT99" s="192" t="str">
        <f t="shared" si="94"/>
        <v>En Operación</v>
      </c>
      <c r="CU99" s="192" t="s">
        <v>3441</v>
      </c>
      <c r="CV99" s="192" t="s">
        <v>990</v>
      </c>
      <c r="CW99" s="192" t="s">
        <v>5670</v>
      </c>
      <c r="CX99" s="192" t="s">
        <v>534</v>
      </c>
      <c r="CY99" s="192" t="s">
        <v>8</v>
      </c>
      <c r="CZ99" s="192" t="s">
        <v>248</v>
      </c>
      <c r="DA99" s="192" t="s">
        <v>249</v>
      </c>
      <c r="DB99" s="193" t="s">
        <v>1165</v>
      </c>
      <c r="DC99" s="193" t="s">
        <v>1165</v>
      </c>
      <c r="DD99" s="200">
        <v>0</v>
      </c>
      <c r="DE99" s="193" t="s">
        <v>1147</v>
      </c>
      <c r="DF99" s="200">
        <v>168</v>
      </c>
      <c r="DG99" s="193" t="s">
        <v>440</v>
      </c>
      <c r="DH99" s="200">
        <v>0</v>
      </c>
      <c r="DI99" s="193" t="s">
        <v>572</v>
      </c>
      <c r="DJ99" s="200">
        <v>113</v>
      </c>
      <c r="DK99" s="193" t="s">
        <v>572</v>
      </c>
      <c r="DL99" s="200">
        <f>+DK99-DE99</f>
        <v>113</v>
      </c>
      <c r="DM99" s="193" t="s">
        <v>1215</v>
      </c>
      <c r="DN99" s="200">
        <v>43</v>
      </c>
      <c r="DO99" s="193" t="s">
        <v>996</v>
      </c>
      <c r="DP99" s="200">
        <v>54</v>
      </c>
      <c r="DQ99" s="200">
        <f t="shared" si="62"/>
        <v>378</v>
      </c>
      <c r="DR99" s="200">
        <f t="shared" si="63"/>
        <v>378</v>
      </c>
      <c r="DS99" s="193" t="s">
        <v>6106</v>
      </c>
      <c r="DT99" s="192" t="s">
        <v>6250</v>
      </c>
      <c r="DU99" s="193">
        <v>1</v>
      </c>
      <c r="DV99" s="193" t="s">
        <v>8</v>
      </c>
      <c r="DW99" s="193" t="s">
        <v>8</v>
      </c>
      <c r="DX99" s="193" t="s">
        <v>8</v>
      </c>
      <c r="DY99" s="193" t="s">
        <v>8</v>
      </c>
      <c r="DZ99" s="193" t="s">
        <v>8</v>
      </c>
      <c r="EA99" s="193" t="s">
        <v>8</v>
      </c>
      <c r="EB99" s="193" t="s">
        <v>207</v>
      </c>
      <c r="EC99" s="193" t="s">
        <v>6269</v>
      </c>
      <c r="ED99" s="193" t="s">
        <v>6370</v>
      </c>
      <c r="EE99" s="199">
        <v>78225</v>
      </c>
      <c r="EF99" s="199">
        <v>0</v>
      </c>
      <c r="EG99" s="199">
        <v>0</v>
      </c>
      <c r="EH99" s="199">
        <v>5960</v>
      </c>
      <c r="EI99" s="199">
        <v>0</v>
      </c>
      <c r="EJ99" s="199">
        <v>496666</v>
      </c>
      <c r="EK99" s="199">
        <v>0</v>
      </c>
      <c r="EL99" s="199">
        <v>0</v>
      </c>
      <c r="EM99" s="199">
        <v>0</v>
      </c>
      <c r="EN99" s="199">
        <v>0</v>
      </c>
      <c r="EO99" s="199">
        <f t="shared" si="76"/>
        <v>580851</v>
      </c>
      <c r="EP99" s="199">
        <v>78225</v>
      </c>
      <c r="EQ99" s="199">
        <v>0</v>
      </c>
      <c r="ER99" s="199">
        <v>0</v>
      </c>
      <c r="ES99" s="199">
        <v>5960</v>
      </c>
      <c r="ET99" s="199">
        <v>0</v>
      </c>
      <c r="EU99" s="199">
        <v>496666</v>
      </c>
      <c r="EV99" s="199">
        <v>0</v>
      </c>
      <c r="EW99" s="199">
        <v>0</v>
      </c>
      <c r="EX99" s="199">
        <v>0</v>
      </c>
      <c r="EY99" s="199">
        <v>0</v>
      </c>
      <c r="EZ99" s="199">
        <f t="shared" si="77"/>
        <v>580851</v>
      </c>
      <c r="FA99" s="192" t="s">
        <v>196</v>
      </c>
      <c r="FB99" s="199">
        <v>91769</v>
      </c>
      <c r="FC99" s="199">
        <v>0</v>
      </c>
      <c r="FD99" s="199">
        <v>0</v>
      </c>
      <c r="FE99" s="199">
        <v>5960</v>
      </c>
      <c r="FF99" s="199">
        <v>0</v>
      </c>
      <c r="FG99" s="199">
        <v>632886</v>
      </c>
      <c r="FH99" s="199">
        <v>0</v>
      </c>
      <c r="FI99" s="199">
        <v>0</v>
      </c>
      <c r="FJ99" s="199">
        <v>0</v>
      </c>
      <c r="FK99" s="199">
        <v>0</v>
      </c>
      <c r="FL99" s="199">
        <f t="shared" si="78"/>
        <v>730615</v>
      </c>
      <c r="FM99" s="192" t="s">
        <v>6765</v>
      </c>
      <c r="FN99" s="199">
        <v>91769</v>
      </c>
      <c r="FO99" s="199">
        <v>0</v>
      </c>
      <c r="FP99" s="199">
        <v>0</v>
      </c>
      <c r="FQ99" s="199">
        <v>5960</v>
      </c>
      <c r="FR99" s="199">
        <v>0</v>
      </c>
      <c r="FS99" s="199">
        <v>633030</v>
      </c>
      <c r="FT99" s="199">
        <v>0</v>
      </c>
      <c r="FU99" s="199">
        <v>0</v>
      </c>
      <c r="FV99" s="199">
        <v>0</v>
      </c>
      <c r="FW99" s="199">
        <v>0</v>
      </c>
      <c r="FX99" s="199">
        <f t="shared" si="79"/>
        <v>730759</v>
      </c>
      <c r="FY99" s="192" t="s">
        <v>238</v>
      </c>
      <c r="FZ99" s="200">
        <f t="shared" si="80"/>
        <v>165630</v>
      </c>
      <c r="GA99" s="193" t="str">
        <f t="shared" si="95"/>
        <v>BIP &gt; SIGFE</v>
      </c>
      <c r="GB99" s="199">
        <v>71567</v>
      </c>
      <c r="GC99" s="199">
        <v>0</v>
      </c>
      <c r="GD99" s="199">
        <v>0</v>
      </c>
      <c r="GE99" s="199">
        <v>0</v>
      </c>
      <c r="GF99" s="199">
        <v>0</v>
      </c>
      <c r="GG99" s="199">
        <v>493562</v>
      </c>
      <c r="GH99" s="199">
        <v>0</v>
      </c>
      <c r="GI99" s="199">
        <v>0</v>
      </c>
      <c r="GJ99" s="199">
        <v>0</v>
      </c>
      <c r="GK99" s="199">
        <v>0</v>
      </c>
      <c r="GL99" s="199">
        <f t="shared" si="81"/>
        <v>565129</v>
      </c>
      <c r="GM99" s="199">
        <v>72811</v>
      </c>
      <c r="GN99" s="199">
        <v>0</v>
      </c>
      <c r="GO99" s="199">
        <v>0</v>
      </c>
      <c r="GP99" s="199">
        <v>0</v>
      </c>
      <c r="GQ99" s="199">
        <v>0</v>
      </c>
      <c r="GR99" s="199">
        <v>502145</v>
      </c>
      <c r="GS99" s="199">
        <v>0</v>
      </c>
      <c r="GT99" s="199">
        <v>0</v>
      </c>
      <c r="GU99" s="199">
        <v>0</v>
      </c>
      <c r="GV99" s="199">
        <v>0</v>
      </c>
      <c r="GW99" s="199">
        <f t="shared" si="82"/>
        <v>574956</v>
      </c>
      <c r="GX99" s="199" t="s">
        <v>7137</v>
      </c>
      <c r="GY99" s="199">
        <v>92069</v>
      </c>
      <c r="GZ99" s="199">
        <v>0</v>
      </c>
      <c r="HA99" s="199">
        <v>0</v>
      </c>
      <c r="HB99" s="199">
        <v>7015</v>
      </c>
      <c r="HC99" s="199">
        <v>0</v>
      </c>
      <c r="HD99" s="199">
        <v>584564</v>
      </c>
      <c r="HE99" s="199">
        <v>0</v>
      </c>
      <c r="HF99" s="199">
        <v>0</v>
      </c>
      <c r="HG99" s="199">
        <v>0</v>
      </c>
      <c r="HH99" s="199">
        <v>0</v>
      </c>
      <c r="HI99" s="199">
        <f t="shared" si="83"/>
        <v>683648</v>
      </c>
      <c r="HJ99" s="199">
        <v>735862</v>
      </c>
      <c r="HK99" s="199">
        <v>96111</v>
      </c>
      <c r="HL99" s="199">
        <v>0</v>
      </c>
      <c r="HM99" s="199">
        <v>0</v>
      </c>
      <c r="HN99" s="199">
        <v>6298</v>
      </c>
      <c r="HO99" s="199">
        <v>0</v>
      </c>
      <c r="HP99" s="199">
        <v>662836</v>
      </c>
      <c r="HQ99" s="199">
        <v>0</v>
      </c>
      <c r="HR99" s="199">
        <v>0</v>
      </c>
      <c r="HS99" s="199">
        <v>0</v>
      </c>
      <c r="HT99" s="199">
        <v>0</v>
      </c>
      <c r="HU99" s="199">
        <f t="shared" si="84"/>
        <v>765245</v>
      </c>
      <c r="HV99" s="199">
        <v>93022</v>
      </c>
      <c r="HW99" s="199">
        <v>0</v>
      </c>
      <c r="HX99" s="199">
        <v>0</v>
      </c>
      <c r="HY99" s="199">
        <v>6298</v>
      </c>
      <c r="HZ99" s="199">
        <v>0</v>
      </c>
      <c r="IA99" s="199">
        <v>641619</v>
      </c>
      <c r="IB99" s="199">
        <v>0</v>
      </c>
      <c r="IC99" s="199">
        <v>0</v>
      </c>
      <c r="ID99" s="199">
        <v>0</v>
      </c>
      <c r="IE99" s="199">
        <v>0</v>
      </c>
      <c r="IF99" s="199">
        <f t="shared" si="85"/>
        <v>740939</v>
      </c>
      <c r="IG99" s="197">
        <f t="shared" si="86"/>
        <v>11.935528225051485</v>
      </c>
      <c r="IH99" s="197">
        <f t="shared" si="87"/>
        <v>8.3801898052799029</v>
      </c>
      <c r="II99" s="197">
        <f t="shared" si="88"/>
        <v>9.7602657707282603</v>
      </c>
      <c r="IJ99" s="197">
        <f t="shared" si="64"/>
        <v>-3.1762376755156807</v>
      </c>
      <c r="IK99" s="202">
        <f>((IF99/HJ99)-1)*100</f>
        <v>0.68993914619861485</v>
      </c>
      <c r="IL99" s="200">
        <f t="shared" si="89"/>
        <v>4282.884393063584</v>
      </c>
      <c r="IM99" s="200">
        <f t="shared" si="90"/>
        <v>3708.7803468208094</v>
      </c>
      <c r="IN99" s="192" t="s">
        <v>7322</v>
      </c>
      <c r="IO99" s="192" t="str">
        <f t="shared" si="65"/>
        <v>Variación de 0 a +-10%</v>
      </c>
      <c r="IP99" s="192" t="str">
        <f t="shared" si="65"/>
        <v>Variación de 0 a +-10%</v>
      </c>
      <c r="IQ99" s="193" t="str">
        <f t="shared" si="91"/>
        <v>Mediano</v>
      </c>
      <c r="IR99" s="193" t="str">
        <f t="shared" si="92"/>
        <v>Mediano</v>
      </c>
      <c r="IS99" s="192" t="s">
        <v>1282</v>
      </c>
      <c r="IT99" s="192" t="s">
        <v>127</v>
      </c>
      <c r="IU99" s="192" t="s">
        <v>534</v>
      </c>
      <c r="IV99" s="192" t="s">
        <v>8</v>
      </c>
      <c r="IW99" s="192" t="s">
        <v>248</v>
      </c>
      <c r="IX99" s="192" t="s">
        <v>249</v>
      </c>
      <c r="IY99" s="193" t="s">
        <v>208</v>
      </c>
      <c r="IZ99" s="199"/>
      <c r="JA99" s="199"/>
      <c r="JB99" s="203"/>
      <c r="JC99" s="192" t="s">
        <v>534</v>
      </c>
      <c r="JD99" s="192" t="str">
        <f t="shared" si="99"/>
        <v>Sin Modificaciones</v>
      </c>
      <c r="JE99" s="193" t="s">
        <v>207</v>
      </c>
      <c r="JF99" s="200">
        <v>1</v>
      </c>
      <c r="JG99" s="200">
        <v>659496</v>
      </c>
      <c r="JH99" s="200">
        <v>735862</v>
      </c>
      <c r="JI99" s="197">
        <f>((JH99/JG99)-1)*100</f>
        <v>11.579448548588612</v>
      </c>
      <c r="JJ99" s="192" t="s">
        <v>7742</v>
      </c>
      <c r="JK99" s="192" t="str">
        <f t="shared" si="67"/>
        <v>Con Reevaluación</v>
      </c>
      <c r="JL99" s="196" t="s">
        <v>1286</v>
      </c>
      <c r="JM99" s="204">
        <v>444005</v>
      </c>
      <c r="JN99" s="204">
        <v>539259</v>
      </c>
      <c r="JO99" s="197">
        <f t="shared" si="96"/>
        <v>21.453362011689059</v>
      </c>
      <c r="JP99" s="205" t="str">
        <f t="shared" si="97"/>
        <v>Real &gt; Recomendado</v>
      </c>
      <c r="JQ99" s="193" t="s">
        <v>1287</v>
      </c>
      <c r="JR99" s="200">
        <v>38711</v>
      </c>
      <c r="JS99" s="202">
        <v>47014</v>
      </c>
      <c r="JT99" s="202">
        <f t="shared" si="98"/>
        <v>21.448683836635585</v>
      </c>
      <c r="JU99" s="192" t="s">
        <v>8067</v>
      </c>
      <c r="JV99" s="192" t="str">
        <f t="shared" ref="JV99:JV100" si="111">IF(JT99="","Sin Datos",IF(JT99=0,"Real = Recomendado",IF(JT99&gt;0,"Real &gt; Recomendado",IF(JT99&lt;0,"Real &lt; Recomendado","error"))))</f>
        <v>Real &gt; Recomendado</v>
      </c>
      <c r="JW99" s="192" t="s">
        <v>8068</v>
      </c>
      <c r="JX99" s="192" t="s">
        <v>8376</v>
      </c>
      <c r="JY99" s="192" t="s">
        <v>992</v>
      </c>
      <c r="JZ99" s="192" t="s">
        <v>248</v>
      </c>
      <c r="KA99" s="192" t="s">
        <v>249</v>
      </c>
    </row>
    <row r="100" spans="1:287" ht="15" customHeight="1" x14ac:dyDescent="0.25">
      <c r="A100" s="192" t="s">
        <v>1584</v>
      </c>
      <c r="B100" s="192" t="s">
        <v>1585</v>
      </c>
      <c r="C100" s="193">
        <v>4</v>
      </c>
      <c r="D100" s="192" t="s">
        <v>449</v>
      </c>
      <c r="E100" s="192" t="s">
        <v>150</v>
      </c>
      <c r="F100" s="192" t="s">
        <v>406</v>
      </c>
      <c r="G100" s="192" t="s">
        <v>475</v>
      </c>
      <c r="H100" s="192" t="s">
        <v>470</v>
      </c>
      <c r="I100" s="192" t="s">
        <v>1586</v>
      </c>
      <c r="J100" s="192" t="s">
        <v>1337</v>
      </c>
      <c r="K100" s="192" t="s">
        <v>466</v>
      </c>
      <c r="L100" s="192" t="s">
        <v>114</v>
      </c>
      <c r="M100" s="192" t="s">
        <v>2030</v>
      </c>
      <c r="N100" s="192" t="s">
        <v>526</v>
      </c>
      <c r="O100" s="192" t="s">
        <v>524</v>
      </c>
      <c r="P100" s="192" t="s">
        <v>103</v>
      </c>
      <c r="Q100" s="192" t="s">
        <v>104</v>
      </c>
      <c r="R100" s="192" t="s">
        <v>116</v>
      </c>
      <c r="S100" s="192" t="s">
        <v>2238</v>
      </c>
      <c r="T100" s="192" t="s">
        <v>2239</v>
      </c>
      <c r="U100" s="194">
        <v>18483</v>
      </c>
      <c r="V100" s="192" t="s">
        <v>2240</v>
      </c>
      <c r="W100" s="192" t="s">
        <v>534</v>
      </c>
      <c r="X100" s="192" t="s">
        <v>534</v>
      </c>
      <c r="Y100" s="195">
        <v>12</v>
      </c>
      <c r="Z100" s="195">
        <v>9</v>
      </c>
      <c r="AA100" s="196" t="s">
        <v>2669</v>
      </c>
      <c r="AB100" s="197">
        <f t="shared" si="110"/>
        <v>-25</v>
      </c>
      <c r="AC100" s="195"/>
      <c r="AD100" s="195"/>
      <c r="AE100" s="196"/>
      <c r="AF100" s="197"/>
      <c r="AG100" s="195"/>
      <c r="AH100" s="195"/>
      <c r="AI100" s="196" t="s">
        <v>8</v>
      </c>
      <c r="AJ100" s="197"/>
      <c r="AK100" s="195"/>
      <c r="AL100" s="195"/>
      <c r="AM100" s="196"/>
      <c r="AN100" s="197"/>
      <c r="AO100" s="195">
        <v>2</v>
      </c>
      <c r="AP100" s="195">
        <v>0</v>
      </c>
      <c r="AQ100" s="196" t="s">
        <v>2990</v>
      </c>
      <c r="AR100" s="197">
        <f>((AP100/AO100)-1)*100</f>
        <v>-100</v>
      </c>
      <c r="AS100" s="195">
        <v>12</v>
      </c>
      <c r="AT100" s="195">
        <v>11</v>
      </c>
      <c r="AU100" s="196" t="s">
        <v>3177</v>
      </c>
      <c r="AV100" s="197">
        <f t="shared" si="61"/>
        <v>-8.3333333333333375</v>
      </c>
      <c r="AW100" s="197" t="str">
        <f t="shared" si="68"/>
        <v>Variación de -30% a -0%</v>
      </c>
      <c r="AX100" s="198">
        <v>1</v>
      </c>
      <c r="AY100" s="198">
        <v>30</v>
      </c>
      <c r="AZ100" s="195"/>
      <c r="BA100" s="195"/>
      <c r="BB100" s="196"/>
      <c r="BC100" s="197"/>
      <c r="BD100" s="195"/>
      <c r="BE100" s="195"/>
      <c r="BF100" s="196"/>
      <c r="BG100" s="197"/>
      <c r="BH100" s="195"/>
      <c r="BI100" s="195"/>
      <c r="BJ100" s="196"/>
      <c r="BK100" s="197"/>
      <c r="BL100" s="195">
        <v>12</v>
      </c>
      <c r="BM100" s="195">
        <v>12</v>
      </c>
      <c r="BN100" s="195">
        <v>11</v>
      </c>
      <c r="BO100" s="195">
        <v>11</v>
      </c>
      <c r="BP100" s="195">
        <v>0</v>
      </c>
      <c r="BQ100" s="196" t="s">
        <v>3442</v>
      </c>
      <c r="BR100" s="197">
        <f t="shared" si="69"/>
        <v>-8.3333333333333375</v>
      </c>
      <c r="BS100" s="197">
        <f t="shared" si="69"/>
        <v>-8.3333333333333375</v>
      </c>
      <c r="BT100" s="192" t="s">
        <v>3660</v>
      </c>
      <c r="BU100" s="192" t="str">
        <f t="shared" si="70"/>
        <v>Variación de -30% a -0%</v>
      </c>
      <c r="BV100" s="193" t="str">
        <f t="shared" si="71"/>
        <v>Un año</v>
      </c>
      <c r="BW100" s="192" t="s">
        <v>747</v>
      </c>
      <c r="BX100" s="199">
        <v>406386</v>
      </c>
      <c r="BY100" s="199">
        <v>350</v>
      </c>
      <c r="BZ100" s="199">
        <f t="shared" si="72"/>
        <v>406736</v>
      </c>
      <c r="CA100" s="199">
        <v>165719</v>
      </c>
      <c r="CB100" s="200">
        <f t="shared" si="73"/>
        <v>241017</v>
      </c>
      <c r="CC100" s="192" t="s">
        <v>3981</v>
      </c>
      <c r="CD100" s="192" t="str">
        <f t="shared" si="74"/>
        <v>BIP &gt; SIGFE</v>
      </c>
      <c r="CE100" s="196" t="s">
        <v>678</v>
      </c>
      <c r="CF100" s="195">
        <v>4446</v>
      </c>
      <c r="CG100" s="195">
        <v>4446</v>
      </c>
      <c r="CH100" s="195">
        <f t="shared" si="75"/>
        <v>100</v>
      </c>
      <c r="CI100" s="196" t="s">
        <v>4297</v>
      </c>
      <c r="CJ100" s="196" t="s">
        <v>4298</v>
      </c>
      <c r="CK100" s="200" t="str">
        <f t="shared" si="93"/>
        <v>Real = Recomendada</v>
      </c>
      <c r="CL100" s="192" t="s">
        <v>4804</v>
      </c>
      <c r="CM100" s="192" t="s">
        <v>4805</v>
      </c>
      <c r="CN100" s="192" t="s">
        <v>4806</v>
      </c>
      <c r="CO100" s="192" t="s">
        <v>4807</v>
      </c>
      <c r="CP100" s="193" t="s">
        <v>207</v>
      </c>
      <c r="CQ100" s="192" t="s">
        <v>5262</v>
      </c>
      <c r="CR100" s="192" t="s">
        <v>5263</v>
      </c>
      <c r="CS100" s="192" t="s">
        <v>8</v>
      </c>
      <c r="CT100" s="192" t="str">
        <f t="shared" si="94"/>
        <v>En Operación</v>
      </c>
      <c r="CU100" s="192" t="s">
        <v>5466</v>
      </c>
      <c r="CV100" s="192" t="s">
        <v>223</v>
      </c>
      <c r="CW100" s="192" t="s">
        <v>2030</v>
      </c>
      <c r="CX100" s="192" t="s">
        <v>534</v>
      </c>
      <c r="CY100" s="192" t="s">
        <v>8</v>
      </c>
      <c r="CZ100" s="192" t="s">
        <v>248</v>
      </c>
      <c r="DA100" s="192" t="s">
        <v>249</v>
      </c>
      <c r="DB100" s="193" t="s">
        <v>3890</v>
      </c>
      <c r="DC100" s="193" t="s">
        <v>3890</v>
      </c>
      <c r="DD100" s="200">
        <v>0</v>
      </c>
      <c r="DE100" s="193" t="s">
        <v>750</v>
      </c>
      <c r="DF100" s="200">
        <v>53</v>
      </c>
      <c r="DG100" s="193" t="s">
        <v>908</v>
      </c>
      <c r="DH100" s="200">
        <v>207</v>
      </c>
      <c r="DI100" s="193" t="s">
        <v>899</v>
      </c>
      <c r="DJ100" s="275"/>
      <c r="DK100" s="193" t="s">
        <v>899</v>
      </c>
      <c r="DL100" s="275"/>
      <c r="DM100" s="193" t="s">
        <v>747</v>
      </c>
      <c r="DN100" s="200">
        <v>31</v>
      </c>
      <c r="DO100" s="193" t="s">
        <v>849</v>
      </c>
      <c r="DP100" s="200">
        <v>98</v>
      </c>
      <c r="DQ100" s="200">
        <f t="shared" si="62"/>
        <v>336</v>
      </c>
      <c r="DR100" s="200">
        <f t="shared" si="63"/>
        <v>336</v>
      </c>
      <c r="DS100" s="193" t="s">
        <v>6107</v>
      </c>
      <c r="DT100" s="192" t="s">
        <v>6243</v>
      </c>
      <c r="DU100" s="193">
        <v>1</v>
      </c>
      <c r="DV100" s="193" t="s">
        <v>8</v>
      </c>
      <c r="DW100" s="193" t="s">
        <v>8</v>
      </c>
      <c r="DX100" s="193" t="s">
        <v>8</v>
      </c>
      <c r="DY100" s="193" t="s">
        <v>8</v>
      </c>
      <c r="DZ100" s="193" t="s">
        <v>208</v>
      </c>
      <c r="EA100" s="193" t="s">
        <v>6273</v>
      </c>
      <c r="EB100" s="193" t="s">
        <v>207</v>
      </c>
      <c r="EC100" s="193" t="s">
        <v>6273</v>
      </c>
      <c r="ED100" s="193" t="s">
        <v>6371</v>
      </c>
      <c r="EE100" s="199">
        <v>16800</v>
      </c>
      <c r="EF100" s="199">
        <v>0</v>
      </c>
      <c r="EG100" s="199">
        <v>0</v>
      </c>
      <c r="EH100" s="199">
        <v>0</v>
      </c>
      <c r="EI100" s="199">
        <v>550</v>
      </c>
      <c r="EJ100" s="199">
        <v>493889</v>
      </c>
      <c r="EK100" s="199">
        <v>0</v>
      </c>
      <c r="EL100" s="199">
        <v>0</v>
      </c>
      <c r="EM100" s="199">
        <v>0</v>
      </c>
      <c r="EN100" s="199">
        <v>0</v>
      </c>
      <c r="EO100" s="199">
        <f t="shared" si="76"/>
        <v>511239</v>
      </c>
      <c r="EP100" s="199">
        <v>16800</v>
      </c>
      <c r="EQ100" s="199">
        <v>0</v>
      </c>
      <c r="ER100" s="199">
        <v>0</v>
      </c>
      <c r="ES100" s="199">
        <v>0</v>
      </c>
      <c r="ET100" s="199">
        <v>550</v>
      </c>
      <c r="EU100" s="199">
        <v>493889</v>
      </c>
      <c r="EV100" s="199">
        <v>0</v>
      </c>
      <c r="EW100" s="199">
        <v>0</v>
      </c>
      <c r="EX100" s="199">
        <v>0</v>
      </c>
      <c r="EY100" s="199">
        <v>0</v>
      </c>
      <c r="EZ100" s="199">
        <f t="shared" si="77"/>
        <v>511239</v>
      </c>
      <c r="FA100" s="192" t="s">
        <v>6588</v>
      </c>
      <c r="FB100" s="199">
        <v>14040</v>
      </c>
      <c r="FC100" s="199">
        <v>0</v>
      </c>
      <c r="FD100" s="199">
        <v>0</v>
      </c>
      <c r="FE100" s="199">
        <v>0</v>
      </c>
      <c r="FF100" s="199">
        <v>350</v>
      </c>
      <c r="FG100" s="199">
        <v>392347</v>
      </c>
      <c r="FH100" s="199">
        <v>0</v>
      </c>
      <c r="FI100" s="199">
        <v>0</v>
      </c>
      <c r="FJ100" s="199">
        <v>0</v>
      </c>
      <c r="FK100" s="199">
        <v>0</v>
      </c>
      <c r="FL100" s="199">
        <f t="shared" si="78"/>
        <v>406737</v>
      </c>
      <c r="FM100" s="192" t="s">
        <v>6766</v>
      </c>
      <c r="FN100" s="199">
        <v>14040</v>
      </c>
      <c r="FO100" s="199">
        <v>0</v>
      </c>
      <c r="FP100" s="199">
        <v>0</v>
      </c>
      <c r="FQ100" s="199">
        <v>0</v>
      </c>
      <c r="FR100" s="199">
        <v>350</v>
      </c>
      <c r="FS100" s="199">
        <v>392346</v>
      </c>
      <c r="FT100" s="199">
        <v>0</v>
      </c>
      <c r="FU100" s="199">
        <v>0</v>
      </c>
      <c r="FV100" s="199">
        <v>0</v>
      </c>
      <c r="FW100" s="199">
        <v>0</v>
      </c>
      <c r="FX100" s="199">
        <f t="shared" si="79"/>
        <v>406736</v>
      </c>
      <c r="FY100" s="192" t="s">
        <v>4518</v>
      </c>
      <c r="FZ100" s="200">
        <f t="shared" si="80"/>
        <v>241017</v>
      </c>
      <c r="GA100" s="193" t="str">
        <f t="shared" si="95"/>
        <v>BIP &gt; SIGFE</v>
      </c>
      <c r="GB100" s="199">
        <v>10920</v>
      </c>
      <c r="GC100" s="199">
        <v>0</v>
      </c>
      <c r="GD100" s="199">
        <v>0</v>
      </c>
      <c r="GE100" s="199">
        <v>0</v>
      </c>
      <c r="GF100" s="199">
        <v>350</v>
      </c>
      <c r="GG100" s="199">
        <v>154449</v>
      </c>
      <c r="GH100" s="199">
        <v>0</v>
      </c>
      <c r="GI100" s="199">
        <v>0</v>
      </c>
      <c r="GJ100" s="199">
        <v>0</v>
      </c>
      <c r="GK100" s="199">
        <v>0</v>
      </c>
      <c r="GL100" s="199">
        <f t="shared" si="81"/>
        <v>165719</v>
      </c>
      <c r="GM100" s="199">
        <v>10920</v>
      </c>
      <c r="GN100" s="199">
        <v>0</v>
      </c>
      <c r="GO100" s="199">
        <v>0</v>
      </c>
      <c r="GP100" s="199">
        <v>0</v>
      </c>
      <c r="GQ100" s="199">
        <v>359</v>
      </c>
      <c r="GR100" s="199">
        <v>154449</v>
      </c>
      <c r="GS100" s="199">
        <v>0</v>
      </c>
      <c r="GT100" s="199">
        <v>0</v>
      </c>
      <c r="GU100" s="199">
        <v>0</v>
      </c>
      <c r="GV100" s="199">
        <v>0</v>
      </c>
      <c r="GW100" s="199">
        <f t="shared" si="82"/>
        <v>165728</v>
      </c>
      <c r="GX100" s="199" t="s">
        <v>7138</v>
      </c>
      <c r="GY100" s="199">
        <v>17237</v>
      </c>
      <c r="GZ100" s="199">
        <v>0</v>
      </c>
      <c r="HA100" s="199">
        <v>0</v>
      </c>
      <c r="HB100" s="199">
        <v>0</v>
      </c>
      <c r="HC100" s="199">
        <v>564</v>
      </c>
      <c r="HD100" s="199">
        <v>506730</v>
      </c>
      <c r="HE100" s="199">
        <v>0</v>
      </c>
      <c r="HF100" s="199">
        <v>0</v>
      </c>
      <c r="HG100" s="199">
        <v>0</v>
      </c>
      <c r="HH100" s="199">
        <v>0</v>
      </c>
      <c r="HI100" s="199">
        <f t="shared" si="83"/>
        <v>524531</v>
      </c>
      <c r="HJ100" s="199">
        <v>0</v>
      </c>
      <c r="HK100" s="199">
        <v>14405</v>
      </c>
      <c r="HL100" s="199">
        <v>0</v>
      </c>
      <c r="HM100" s="199">
        <v>0</v>
      </c>
      <c r="HN100" s="199">
        <v>0</v>
      </c>
      <c r="HO100" s="199">
        <v>359</v>
      </c>
      <c r="HP100" s="199">
        <v>402548</v>
      </c>
      <c r="HQ100" s="199">
        <v>0</v>
      </c>
      <c r="HR100" s="199">
        <v>0</v>
      </c>
      <c r="HS100" s="199">
        <v>0</v>
      </c>
      <c r="HT100" s="199">
        <v>0</v>
      </c>
      <c r="HU100" s="199">
        <f t="shared" si="84"/>
        <v>417312</v>
      </c>
      <c r="HV100" s="199">
        <v>14040</v>
      </c>
      <c r="HW100" s="199">
        <v>0</v>
      </c>
      <c r="HX100" s="199">
        <v>0</v>
      </c>
      <c r="HY100" s="199">
        <v>0</v>
      </c>
      <c r="HZ100" s="199">
        <v>359</v>
      </c>
      <c r="IA100" s="199">
        <v>392346</v>
      </c>
      <c r="IB100" s="199">
        <v>0</v>
      </c>
      <c r="IC100" s="199">
        <v>0</v>
      </c>
      <c r="ID100" s="199">
        <v>0</v>
      </c>
      <c r="IE100" s="199">
        <v>0</v>
      </c>
      <c r="IF100" s="199">
        <f t="shared" si="85"/>
        <v>406745</v>
      </c>
      <c r="IG100" s="197">
        <f t="shared" si="86"/>
        <v>-20.440927228323968</v>
      </c>
      <c r="IH100" s="197">
        <f t="shared" si="87"/>
        <v>-22.455488808097137</v>
      </c>
      <c r="II100" s="197">
        <f t="shared" si="88"/>
        <v>-22.572967852702618</v>
      </c>
      <c r="IJ100" s="197">
        <f t="shared" si="64"/>
        <v>-2.5321581933900772</v>
      </c>
      <c r="IK100" s="202"/>
      <c r="IL100" s="200">
        <f t="shared" si="89"/>
        <v>91.485605038236613</v>
      </c>
      <c r="IM100" s="200">
        <f t="shared" si="90"/>
        <v>88.246963562753038</v>
      </c>
      <c r="IN100" s="192" t="s">
        <v>7323</v>
      </c>
      <c r="IO100" s="192" t="str">
        <f t="shared" si="65"/>
        <v>Variación Mayor al -20%</v>
      </c>
      <c r="IP100" s="192" t="str">
        <f t="shared" si="65"/>
        <v>Variación Mayor al -20%</v>
      </c>
      <c r="IQ100" s="193" t="str">
        <f t="shared" si="91"/>
        <v>Mediano</v>
      </c>
      <c r="IR100" s="193" t="str">
        <f t="shared" si="92"/>
        <v>Mediano</v>
      </c>
      <c r="IS100" s="192" t="s">
        <v>223</v>
      </c>
      <c r="IT100" s="192" t="s">
        <v>2030</v>
      </c>
      <c r="IU100" s="192" t="s">
        <v>534</v>
      </c>
      <c r="IV100" s="192" t="s">
        <v>8</v>
      </c>
      <c r="IW100" s="192" t="s">
        <v>248</v>
      </c>
      <c r="IX100" s="192" t="s">
        <v>249</v>
      </c>
      <c r="IY100" s="193" t="s">
        <v>208</v>
      </c>
      <c r="IZ100" s="199"/>
      <c r="JA100" s="199"/>
      <c r="JB100" s="203"/>
      <c r="JC100" s="192" t="s">
        <v>534</v>
      </c>
      <c r="JD100" s="192" t="str">
        <f t="shared" si="99"/>
        <v>Sin Modificaciones</v>
      </c>
      <c r="JE100" s="193" t="s">
        <v>208</v>
      </c>
      <c r="JF100" s="200"/>
      <c r="JG100" s="200"/>
      <c r="JH100" s="200"/>
      <c r="JI100" s="197"/>
      <c r="JJ100" s="192" t="s">
        <v>7743</v>
      </c>
      <c r="JK100" s="192" t="str">
        <f t="shared" si="67"/>
        <v>Sin Reevaluación</v>
      </c>
      <c r="JL100" s="196" t="s">
        <v>1286</v>
      </c>
      <c r="JM100" s="204">
        <v>574248</v>
      </c>
      <c r="JN100" s="204">
        <v>589179</v>
      </c>
      <c r="JO100" s="197">
        <f t="shared" si="96"/>
        <v>2.6000961257157229</v>
      </c>
      <c r="JP100" s="205" t="str">
        <f t="shared" si="97"/>
        <v>Real &gt; Recomendado</v>
      </c>
      <c r="JQ100" s="193" t="s">
        <v>1287</v>
      </c>
      <c r="JR100" s="202">
        <v>50066</v>
      </c>
      <c r="JS100" s="202">
        <v>51368</v>
      </c>
      <c r="JT100" s="202">
        <f t="shared" si="98"/>
        <v>2.6005672512283695</v>
      </c>
      <c r="JU100" s="192" t="s">
        <v>8069</v>
      </c>
      <c r="JV100" s="192" t="str">
        <f t="shared" si="111"/>
        <v>Real &gt; Recomendado</v>
      </c>
      <c r="JW100" s="192" t="s">
        <v>8070</v>
      </c>
      <c r="JX100" s="192" t="s">
        <v>928</v>
      </c>
      <c r="JY100" s="192" t="s">
        <v>929</v>
      </c>
      <c r="JZ100" s="192" t="s">
        <v>248</v>
      </c>
      <c r="KA100" s="192" t="s">
        <v>249</v>
      </c>
    </row>
    <row r="101" spans="1:287" x14ac:dyDescent="0.25">
      <c r="A101" s="192" t="s">
        <v>1587</v>
      </c>
      <c r="B101" s="192" t="s">
        <v>1588</v>
      </c>
      <c r="C101" s="193">
        <v>5</v>
      </c>
      <c r="D101" s="192" t="s">
        <v>451</v>
      </c>
      <c r="E101" s="192" t="s">
        <v>174</v>
      </c>
      <c r="F101" s="192" t="s">
        <v>1589</v>
      </c>
      <c r="G101" s="192" t="s">
        <v>479</v>
      </c>
      <c r="H101" s="192" t="s">
        <v>100</v>
      </c>
      <c r="I101" s="192" t="s">
        <v>101</v>
      </c>
      <c r="J101" s="192" t="s">
        <v>1944</v>
      </c>
      <c r="K101" s="192" t="s">
        <v>466</v>
      </c>
      <c r="L101" s="192" t="s">
        <v>114</v>
      </c>
      <c r="M101" s="192" t="s">
        <v>115</v>
      </c>
      <c r="N101" s="192" t="s">
        <v>115</v>
      </c>
      <c r="O101" s="192" t="s">
        <v>524</v>
      </c>
      <c r="P101" s="192" t="s">
        <v>103</v>
      </c>
      <c r="Q101" s="192" t="s">
        <v>120</v>
      </c>
      <c r="R101" s="192" t="s">
        <v>105</v>
      </c>
      <c r="S101" s="192" t="s">
        <v>2241</v>
      </c>
      <c r="T101" s="192" t="s">
        <v>2242</v>
      </c>
      <c r="U101" s="194">
        <v>30000</v>
      </c>
      <c r="V101" s="192" t="s">
        <v>534</v>
      </c>
      <c r="W101" s="192" t="s">
        <v>534</v>
      </c>
      <c r="X101" s="192" t="s">
        <v>534</v>
      </c>
      <c r="Y101" s="195">
        <v>16</v>
      </c>
      <c r="Z101" s="195">
        <v>23</v>
      </c>
      <c r="AA101" s="196" t="s">
        <v>2670</v>
      </c>
      <c r="AB101" s="197">
        <f t="shared" si="110"/>
        <v>43.75</v>
      </c>
      <c r="AC101" s="195">
        <v>5</v>
      </c>
      <c r="AD101" s="195">
        <v>6</v>
      </c>
      <c r="AE101" s="196" t="s">
        <v>2671</v>
      </c>
      <c r="AF101" s="197">
        <f>((AD101/AC101)-1)*100</f>
        <v>19.999999999999996</v>
      </c>
      <c r="AG101" s="195">
        <v>5</v>
      </c>
      <c r="AH101" s="195">
        <v>5</v>
      </c>
      <c r="AI101" s="196" t="s">
        <v>2891</v>
      </c>
      <c r="AJ101" s="197">
        <f>((AH101/AG101)-1)*100</f>
        <v>0</v>
      </c>
      <c r="AK101" s="195"/>
      <c r="AL101" s="195"/>
      <c r="AM101" s="196"/>
      <c r="AN101" s="197"/>
      <c r="AO101" s="195"/>
      <c r="AP101" s="195"/>
      <c r="AQ101" s="196"/>
      <c r="AR101" s="197"/>
      <c r="AS101" s="195">
        <v>14</v>
      </c>
      <c r="AT101" s="195">
        <v>20</v>
      </c>
      <c r="AU101" s="196" t="s">
        <v>3178</v>
      </c>
      <c r="AV101" s="197">
        <f t="shared" si="61"/>
        <v>42.857142857142861</v>
      </c>
      <c r="AW101" s="197" t="str">
        <f t="shared" si="68"/>
        <v>Variación de 30% al 50%</v>
      </c>
      <c r="AX101" s="198">
        <v>5</v>
      </c>
      <c r="AY101" s="198">
        <v>236</v>
      </c>
      <c r="AZ101" s="195"/>
      <c r="BA101" s="195"/>
      <c r="BB101" s="196"/>
      <c r="BC101" s="197"/>
      <c r="BD101" s="195"/>
      <c r="BE101" s="195"/>
      <c r="BF101" s="196"/>
      <c r="BG101" s="197"/>
      <c r="BH101" s="195"/>
      <c r="BI101" s="195"/>
      <c r="BJ101" s="196"/>
      <c r="BK101" s="197"/>
      <c r="BL101" s="195">
        <v>19</v>
      </c>
      <c r="BM101" s="195">
        <v>19</v>
      </c>
      <c r="BN101" s="195">
        <v>23</v>
      </c>
      <c r="BO101" s="195">
        <v>24</v>
      </c>
      <c r="BP101" s="195">
        <v>1</v>
      </c>
      <c r="BQ101" s="196" t="s">
        <v>3443</v>
      </c>
      <c r="BR101" s="197">
        <f t="shared" si="69"/>
        <v>21.052631578947366</v>
      </c>
      <c r="BS101" s="197">
        <f t="shared" si="69"/>
        <v>26.315789473684205</v>
      </c>
      <c r="BT101" s="192" t="s">
        <v>3661</v>
      </c>
      <c r="BU101" s="192" t="str">
        <f t="shared" si="70"/>
        <v>Variación de 0 a 30%</v>
      </c>
      <c r="BV101" s="193" t="str">
        <f t="shared" si="71"/>
        <v>Dos Años</v>
      </c>
      <c r="BW101" s="192" t="s">
        <v>628</v>
      </c>
      <c r="BX101" s="199">
        <v>2621092</v>
      </c>
      <c r="BY101" s="199">
        <v>0</v>
      </c>
      <c r="BZ101" s="199">
        <f t="shared" si="72"/>
        <v>2621092</v>
      </c>
      <c r="CA101" s="199">
        <v>2205851</v>
      </c>
      <c r="CB101" s="200">
        <f t="shared" si="73"/>
        <v>415241</v>
      </c>
      <c r="CC101" s="192" t="s">
        <v>3982</v>
      </c>
      <c r="CD101" s="192" t="str">
        <f t="shared" si="74"/>
        <v>BIP &gt; SIGFE</v>
      </c>
      <c r="CE101" s="196" t="s">
        <v>678</v>
      </c>
      <c r="CF101" s="195">
        <v>2676</v>
      </c>
      <c r="CG101" s="195">
        <v>2676</v>
      </c>
      <c r="CH101" s="195">
        <f t="shared" si="75"/>
        <v>100</v>
      </c>
      <c r="CI101" s="196" t="s">
        <v>4299</v>
      </c>
      <c r="CJ101" s="196" t="s">
        <v>4300</v>
      </c>
      <c r="CK101" s="200" t="str">
        <f t="shared" si="93"/>
        <v>Real = Recomendada</v>
      </c>
      <c r="CL101" s="192" t="s">
        <v>197</v>
      </c>
      <c r="CM101" s="192" t="s">
        <v>4734</v>
      </c>
      <c r="CN101" s="192" t="s">
        <v>4808</v>
      </c>
      <c r="CO101" s="192" t="s">
        <v>8</v>
      </c>
      <c r="CP101" s="193" t="s">
        <v>207</v>
      </c>
      <c r="CQ101" s="192" t="s">
        <v>4686</v>
      </c>
      <c r="CR101" s="192" t="s">
        <v>8</v>
      </c>
      <c r="CS101" s="192" t="s">
        <v>8</v>
      </c>
      <c r="CT101" s="192" t="str">
        <f t="shared" si="94"/>
        <v>En Operación</v>
      </c>
      <c r="CU101" s="192" t="s">
        <v>5467</v>
      </c>
      <c r="CV101" s="192" t="s">
        <v>5671</v>
      </c>
      <c r="CW101" s="192" t="s">
        <v>5672</v>
      </c>
      <c r="CX101" s="192" t="s">
        <v>534</v>
      </c>
      <c r="CY101" s="192" t="s">
        <v>8</v>
      </c>
      <c r="CZ101" s="192" t="s">
        <v>248</v>
      </c>
      <c r="DA101" s="192" t="s">
        <v>249</v>
      </c>
      <c r="DB101" s="193" t="s">
        <v>616</v>
      </c>
      <c r="DC101" s="193" t="s">
        <v>642</v>
      </c>
      <c r="DD101" s="200">
        <v>63</v>
      </c>
      <c r="DE101" s="193" t="s">
        <v>1136</v>
      </c>
      <c r="DF101" s="200">
        <v>29</v>
      </c>
      <c r="DG101" s="193" t="s">
        <v>440</v>
      </c>
      <c r="DH101" s="200">
        <v>0</v>
      </c>
      <c r="DI101" s="193" t="s">
        <v>618</v>
      </c>
      <c r="DJ101" s="200">
        <v>113</v>
      </c>
      <c r="DK101" s="193" t="s">
        <v>579</v>
      </c>
      <c r="DL101" s="200">
        <f>+DK101-DE101</f>
        <v>213</v>
      </c>
      <c r="DM101" s="193" t="s">
        <v>628</v>
      </c>
      <c r="DN101" s="200">
        <v>3</v>
      </c>
      <c r="DO101" s="193" t="s">
        <v>998</v>
      </c>
      <c r="DP101" s="200">
        <v>46</v>
      </c>
      <c r="DQ101" s="200">
        <f t="shared" si="62"/>
        <v>354</v>
      </c>
      <c r="DR101" s="200">
        <f t="shared" si="63"/>
        <v>291</v>
      </c>
      <c r="DS101" s="193" t="s">
        <v>6108</v>
      </c>
      <c r="DT101" s="192" t="s">
        <v>6243</v>
      </c>
      <c r="DU101" s="193">
        <v>1</v>
      </c>
      <c r="DV101" s="193" t="s">
        <v>8</v>
      </c>
      <c r="DW101" s="193" t="s">
        <v>8</v>
      </c>
      <c r="DX101" s="193" t="s">
        <v>8</v>
      </c>
      <c r="DY101" s="193" t="s">
        <v>8</v>
      </c>
      <c r="DZ101" s="193" t="s">
        <v>208</v>
      </c>
      <c r="EA101" s="193" t="s">
        <v>6273</v>
      </c>
      <c r="EB101" s="193" t="s">
        <v>207</v>
      </c>
      <c r="EC101" s="193" t="s">
        <v>6269</v>
      </c>
      <c r="ED101" s="193" t="s">
        <v>6372</v>
      </c>
      <c r="EE101" s="199">
        <v>27536</v>
      </c>
      <c r="EF101" s="199">
        <v>192854</v>
      </c>
      <c r="EG101" s="199">
        <v>203337</v>
      </c>
      <c r="EH101" s="199">
        <v>0</v>
      </c>
      <c r="EI101" s="199">
        <v>0</v>
      </c>
      <c r="EJ101" s="199">
        <v>2954111</v>
      </c>
      <c r="EK101" s="199">
        <v>0</v>
      </c>
      <c r="EL101" s="199">
        <v>0</v>
      </c>
      <c r="EM101" s="199">
        <v>0</v>
      </c>
      <c r="EN101" s="199">
        <v>0</v>
      </c>
      <c r="EO101" s="199">
        <f t="shared" si="76"/>
        <v>3377838</v>
      </c>
      <c r="EP101" s="199">
        <v>28804</v>
      </c>
      <c r="EQ101" s="199">
        <v>201726</v>
      </c>
      <c r="ER101" s="199">
        <v>212691</v>
      </c>
      <c r="ES101" s="199">
        <v>0</v>
      </c>
      <c r="ET101" s="199">
        <v>0</v>
      </c>
      <c r="EU101" s="199">
        <v>3090016</v>
      </c>
      <c r="EV101" s="199">
        <v>0</v>
      </c>
      <c r="EW101" s="199">
        <v>0</v>
      </c>
      <c r="EX101" s="199">
        <v>0</v>
      </c>
      <c r="EY101" s="199">
        <v>0</v>
      </c>
      <c r="EZ101" s="199">
        <f t="shared" si="77"/>
        <v>3533237</v>
      </c>
      <c r="FA101" s="192" t="s">
        <v>6589</v>
      </c>
      <c r="FB101" s="199">
        <v>39900</v>
      </c>
      <c r="FC101" s="199">
        <v>109722</v>
      </c>
      <c r="FD101" s="199">
        <v>154504</v>
      </c>
      <c r="FE101" s="199">
        <v>0</v>
      </c>
      <c r="FF101" s="199">
        <v>0</v>
      </c>
      <c r="FG101" s="199">
        <v>3168418</v>
      </c>
      <c r="FH101" s="199">
        <v>0</v>
      </c>
      <c r="FI101" s="199">
        <v>0</v>
      </c>
      <c r="FJ101" s="199">
        <v>0</v>
      </c>
      <c r="FK101" s="199">
        <v>0</v>
      </c>
      <c r="FL101" s="199">
        <f t="shared" si="78"/>
        <v>3472544</v>
      </c>
      <c r="FM101" s="192" t="s">
        <v>6767</v>
      </c>
      <c r="FN101" s="199">
        <v>39900</v>
      </c>
      <c r="FO101" s="199">
        <v>109721</v>
      </c>
      <c r="FP101" s="199">
        <v>154504</v>
      </c>
      <c r="FQ101" s="199">
        <v>0</v>
      </c>
      <c r="FR101" s="199">
        <v>0</v>
      </c>
      <c r="FS101" s="199">
        <v>3168418</v>
      </c>
      <c r="FT101" s="199">
        <v>0</v>
      </c>
      <c r="FU101" s="199">
        <v>0</v>
      </c>
      <c r="FV101" s="199">
        <v>0</v>
      </c>
      <c r="FW101" s="199">
        <v>0</v>
      </c>
      <c r="FX101" s="199">
        <f t="shared" si="79"/>
        <v>3472543</v>
      </c>
      <c r="FY101" s="192" t="s">
        <v>6957</v>
      </c>
      <c r="FZ101" s="200">
        <f t="shared" si="80"/>
        <v>1266692</v>
      </c>
      <c r="GA101" s="193" t="str">
        <f t="shared" si="95"/>
        <v>BIP &gt; SIGFE</v>
      </c>
      <c r="GB101" s="199">
        <v>32300</v>
      </c>
      <c r="GC101" s="199">
        <v>107739</v>
      </c>
      <c r="GD101" s="199">
        <v>154504</v>
      </c>
      <c r="GE101" s="199">
        <v>0</v>
      </c>
      <c r="GF101" s="199">
        <v>0</v>
      </c>
      <c r="GG101" s="199">
        <v>1911308</v>
      </c>
      <c r="GH101" s="199">
        <v>0</v>
      </c>
      <c r="GI101" s="199">
        <v>0</v>
      </c>
      <c r="GJ101" s="199">
        <v>0</v>
      </c>
      <c r="GK101" s="199">
        <v>0</v>
      </c>
      <c r="GL101" s="199">
        <f t="shared" si="81"/>
        <v>2205851</v>
      </c>
      <c r="GM101" s="199">
        <v>33506</v>
      </c>
      <c r="GN101" s="199">
        <v>110540</v>
      </c>
      <c r="GO101" s="199">
        <v>158521</v>
      </c>
      <c r="GP101" s="199">
        <v>0</v>
      </c>
      <c r="GQ101" s="199">
        <v>0</v>
      </c>
      <c r="GR101" s="199">
        <v>1946364</v>
      </c>
      <c r="GS101" s="199">
        <v>0</v>
      </c>
      <c r="GT101" s="199">
        <v>0</v>
      </c>
      <c r="GU101" s="199">
        <v>0</v>
      </c>
      <c r="GV101" s="199">
        <v>0</v>
      </c>
      <c r="GW101" s="199">
        <f t="shared" si="82"/>
        <v>2248931</v>
      </c>
      <c r="GX101" s="199" t="s">
        <v>7139</v>
      </c>
      <c r="GY101" s="199">
        <v>32411</v>
      </c>
      <c r="GZ101" s="199">
        <v>226984</v>
      </c>
      <c r="HA101" s="199">
        <v>239322</v>
      </c>
      <c r="HB101" s="199">
        <v>0</v>
      </c>
      <c r="HC101" s="199">
        <v>0</v>
      </c>
      <c r="HD101" s="199">
        <v>3476918</v>
      </c>
      <c r="HE101" s="199">
        <v>0</v>
      </c>
      <c r="HF101" s="199">
        <v>0</v>
      </c>
      <c r="HG101" s="199">
        <v>0</v>
      </c>
      <c r="HH101" s="199">
        <v>0</v>
      </c>
      <c r="HI101" s="199">
        <f t="shared" si="83"/>
        <v>3975635</v>
      </c>
      <c r="HJ101" s="199">
        <v>0</v>
      </c>
      <c r="HK101" s="199">
        <v>41106</v>
      </c>
      <c r="HL101" s="199">
        <v>112523</v>
      </c>
      <c r="HM101" s="199">
        <v>158522</v>
      </c>
      <c r="HN101" s="199">
        <v>0</v>
      </c>
      <c r="HO101" s="199">
        <v>0</v>
      </c>
      <c r="HP101" s="199">
        <v>3348320</v>
      </c>
      <c r="HQ101" s="199">
        <v>0</v>
      </c>
      <c r="HR101" s="199">
        <v>0</v>
      </c>
      <c r="HS101" s="199">
        <v>0</v>
      </c>
      <c r="HT101" s="199">
        <v>0</v>
      </c>
      <c r="HU101" s="199">
        <f t="shared" si="84"/>
        <v>3660471</v>
      </c>
      <c r="HV101" s="199">
        <v>41103</v>
      </c>
      <c r="HW101" s="199">
        <v>112523</v>
      </c>
      <c r="HX101" s="199">
        <v>158522</v>
      </c>
      <c r="HY101" s="199">
        <v>0</v>
      </c>
      <c r="HZ101" s="199">
        <v>0</v>
      </c>
      <c r="IA101" s="199">
        <v>3251819</v>
      </c>
      <c r="IB101" s="199">
        <v>0</v>
      </c>
      <c r="IC101" s="199">
        <v>0</v>
      </c>
      <c r="ID101" s="199">
        <v>0</v>
      </c>
      <c r="IE101" s="199">
        <v>0</v>
      </c>
      <c r="IF101" s="199">
        <f t="shared" si="85"/>
        <v>3563967</v>
      </c>
      <c r="IG101" s="197">
        <f t="shared" si="86"/>
        <v>-7.9273877003296356</v>
      </c>
      <c r="IH101" s="197">
        <f t="shared" si="87"/>
        <v>-10.35477351416818</v>
      </c>
      <c r="II101" s="197">
        <f t="shared" si="88"/>
        <v>-6.474095736511476</v>
      </c>
      <c r="IJ101" s="197">
        <f t="shared" si="64"/>
        <v>-2.6363820393605075</v>
      </c>
      <c r="IK101" s="202"/>
      <c r="IL101" s="200">
        <f t="shared" si="89"/>
        <v>1331.8262331838564</v>
      </c>
      <c r="IM101" s="200">
        <f t="shared" si="90"/>
        <v>1215.1789985052317</v>
      </c>
      <c r="IN101" s="192" t="s">
        <v>7324</v>
      </c>
      <c r="IO101" s="192" t="str">
        <f t="shared" si="65"/>
        <v>Variación entre el -10% al -20%</v>
      </c>
      <c r="IP101" s="192" t="str">
        <f t="shared" si="65"/>
        <v>Variación de 0 a +-10%</v>
      </c>
      <c r="IQ101" s="193" t="str">
        <f t="shared" si="91"/>
        <v>Grande</v>
      </c>
      <c r="IR101" s="193" t="str">
        <f t="shared" si="92"/>
        <v>Grande</v>
      </c>
      <c r="IS101" s="192" t="s">
        <v>5671</v>
      </c>
      <c r="IT101" s="192" t="s">
        <v>115</v>
      </c>
      <c r="IU101" s="192" t="s">
        <v>534</v>
      </c>
      <c r="IV101" s="192" t="s">
        <v>8</v>
      </c>
      <c r="IW101" s="192" t="s">
        <v>248</v>
      </c>
      <c r="IX101" s="192" t="s">
        <v>249</v>
      </c>
      <c r="IY101" s="193" t="s">
        <v>207</v>
      </c>
      <c r="IZ101" s="199">
        <v>3975632</v>
      </c>
      <c r="JA101" s="199">
        <v>60691</v>
      </c>
      <c r="JB101" s="203">
        <f t="shared" si="66"/>
        <v>1.5265748942558064</v>
      </c>
      <c r="JC101" s="192" t="s">
        <v>7566</v>
      </c>
      <c r="JD101" s="192" t="str">
        <f t="shared" si="99"/>
        <v>Con Modificaciones &lt; 10%</v>
      </c>
      <c r="JE101" s="193" t="s">
        <v>208</v>
      </c>
      <c r="JF101" s="200"/>
      <c r="JG101" s="200"/>
      <c r="JH101" s="200"/>
      <c r="JI101" s="197"/>
      <c r="JJ101" s="192" t="s">
        <v>7744</v>
      </c>
      <c r="JK101" s="192" t="str">
        <f t="shared" si="67"/>
        <v>Sin Reevaluación</v>
      </c>
      <c r="JL101" s="196" t="s">
        <v>1290</v>
      </c>
      <c r="JM101" s="204">
        <v>8</v>
      </c>
      <c r="JN101" s="204">
        <v>8</v>
      </c>
      <c r="JO101" s="197">
        <f t="shared" si="96"/>
        <v>0</v>
      </c>
      <c r="JP101" s="205" t="str">
        <f t="shared" si="97"/>
        <v>Real = Recomendado</v>
      </c>
      <c r="JQ101" s="193" t="s">
        <v>8</v>
      </c>
      <c r="JR101" s="202"/>
      <c r="JS101" s="202"/>
      <c r="JT101" s="202"/>
      <c r="JU101" s="192" t="s">
        <v>8071</v>
      </c>
      <c r="JV101" s="206"/>
      <c r="JW101" s="192" t="s">
        <v>8072</v>
      </c>
      <c r="JX101" s="192" t="s">
        <v>1306</v>
      </c>
      <c r="JY101" s="192" t="s">
        <v>939</v>
      </c>
      <c r="JZ101" s="192" t="s">
        <v>248</v>
      </c>
      <c r="KA101" s="192" t="s">
        <v>249</v>
      </c>
    </row>
    <row r="102" spans="1:287" ht="15" customHeight="1" x14ac:dyDescent="0.25">
      <c r="A102" s="192" t="s">
        <v>1590</v>
      </c>
      <c r="B102" s="192" t="s">
        <v>1591</v>
      </c>
      <c r="C102" s="193">
        <v>2</v>
      </c>
      <c r="D102" s="192" t="s">
        <v>447</v>
      </c>
      <c r="E102" s="192" t="s">
        <v>1592</v>
      </c>
      <c r="F102" s="192" t="s">
        <v>1592</v>
      </c>
      <c r="G102" s="192" t="s">
        <v>469</v>
      </c>
      <c r="H102" s="192" t="s">
        <v>107</v>
      </c>
      <c r="I102" s="192" t="s">
        <v>108</v>
      </c>
      <c r="J102" s="192" t="s">
        <v>1982</v>
      </c>
      <c r="K102" s="192" t="s">
        <v>468</v>
      </c>
      <c r="L102" s="192" t="s">
        <v>102</v>
      </c>
      <c r="M102" s="192" t="s">
        <v>2019</v>
      </c>
      <c r="N102" s="192" t="s">
        <v>525</v>
      </c>
      <c r="O102" s="192" t="s">
        <v>525</v>
      </c>
      <c r="P102" s="192" t="s">
        <v>103</v>
      </c>
      <c r="Q102" s="192" t="s">
        <v>120</v>
      </c>
      <c r="R102" s="192" t="s">
        <v>116</v>
      </c>
      <c r="S102" s="192" t="s">
        <v>2243</v>
      </c>
      <c r="T102" s="192" t="s">
        <v>2244</v>
      </c>
      <c r="U102" s="194">
        <v>0</v>
      </c>
      <c r="V102" s="192" t="s">
        <v>534</v>
      </c>
      <c r="W102" s="192" t="s">
        <v>534</v>
      </c>
      <c r="X102" s="192" t="s">
        <v>534</v>
      </c>
      <c r="Y102" s="195">
        <v>3</v>
      </c>
      <c r="Z102" s="195">
        <v>4</v>
      </c>
      <c r="AA102" s="196" t="s">
        <v>2672</v>
      </c>
      <c r="AB102" s="197">
        <f t="shared" si="110"/>
        <v>33.333333333333329</v>
      </c>
      <c r="AC102" s="195"/>
      <c r="AD102" s="195"/>
      <c r="AE102" s="196"/>
      <c r="AF102" s="197"/>
      <c r="AG102" s="195"/>
      <c r="AH102" s="195"/>
      <c r="AI102" s="196" t="s">
        <v>8</v>
      </c>
      <c r="AJ102" s="197"/>
      <c r="AK102" s="195"/>
      <c r="AL102" s="195"/>
      <c r="AM102" s="196"/>
      <c r="AN102" s="197"/>
      <c r="AO102" s="195">
        <v>1</v>
      </c>
      <c r="AP102" s="195">
        <v>0</v>
      </c>
      <c r="AQ102" s="196" t="s">
        <v>2991</v>
      </c>
      <c r="AR102" s="197">
        <f>((AP102/AO102)-1)*100</f>
        <v>-100</v>
      </c>
      <c r="AS102" s="195">
        <v>2</v>
      </c>
      <c r="AT102" s="195">
        <v>4</v>
      </c>
      <c r="AU102" s="196" t="s">
        <v>3179</v>
      </c>
      <c r="AV102" s="197">
        <f t="shared" si="61"/>
        <v>100</v>
      </c>
      <c r="AW102" s="197" t="str">
        <f t="shared" si="68"/>
        <v>Variación del 50% al 100%</v>
      </c>
      <c r="AX102" s="198">
        <v>4</v>
      </c>
      <c r="AY102" s="198">
        <v>55</v>
      </c>
      <c r="AZ102" s="195"/>
      <c r="BA102" s="195"/>
      <c r="BB102" s="196"/>
      <c r="BC102" s="197"/>
      <c r="BD102" s="195"/>
      <c r="BE102" s="195"/>
      <c r="BF102" s="196"/>
      <c r="BG102" s="197"/>
      <c r="BH102" s="195"/>
      <c r="BI102" s="195"/>
      <c r="BJ102" s="196"/>
      <c r="BK102" s="197"/>
      <c r="BL102" s="195">
        <v>3</v>
      </c>
      <c r="BM102" s="195">
        <v>3</v>
      </c>
      <c r="BN102" s="195">
        <v>7</v>
      </c>
      <c r="BO102" s="195">
        <v>7</v>
      </c>
      <c r="BP102" s="195">
        <v>0</v>
      </c>
      <c r="BQ102" s="196" t="s">
        <v>3444</v>
      </c>
      <c r="BR102" s="197">
        <f t="shared" ref="BR102:BS133" si="112">((BN102/BL102)-1)*100</f>
        <v>133.33333333333334</v>
      </c>
      <c r="BS102" s="197">
        <f t="shared" si="112"/>
        <v>133.33333333333334</v>
      </c>
      <c r="BT102" s="192" t="s">
        <v>3662</v>
      </c>
      <c r="BU102" s="192" t="str">
        <f t="shared" si="70"/>
        <v>Variación &gt; al 100%</v>
      </c>
      <c r="BV102" s="193" t="str">
        <f t="shared" si="71"/>
        <v>Un año</v>
      </c>
      <c r="BW102" s="192" t="s">
        <v>3848</v>
      </c>
      <c r="BX102" s="199">
        <v>72070</v>
      </c>
      <c r="BY102" s="199">
        <v>0</v>
      </c>
      <c r="BZ102" s="199">
        <f t="shared" si="72"/>
        <v>72070</v>
      </c>
      <c r="CA102" s="199">
        <v>34406</v>
      </c>
      <c r="CB102" s="200">
        <f t="shared" si="73"/>
        <v>37664</v>
      </c>
      <c r="CC102" s="192" t="s">
        <v>3983</v>
      </c>
      <c r="CD102" s="192" t="str">
        <f t="shared" si="74"/>
        <v>BIP &gt; SIGFE</v>
      </c>
      <c r="CE102" s="196" t="s">
        <v>686</v>
      </c>
      <c r="CF102" s="195">
        <v>26</v>
      </c>
      <c r="CG102" s="195">
        <v>26</v>
      </c>
      <c r="CH102" s="195">
        <f t="shared" si="75"/>
        <v>100</v>
      </c>
      <c r="CI102" s="196" t="s">
        <v>4301</v>
      </c>
      <c r="CJ102" s="196" t="s">
        <v>4302</v>
      </c>
      <c r="CK102" s="200" t="str">
        <f t="shared" si="93"/>
        <v>Real = Recomendada</v>
      </c>
      <c r="CL102" s="192" t="s">
        <v>4809</v>
      </c>
      <c r="CM102" s="192" t="s">
        <v>786</v>
      </c>
      <c r="CN102" s="192" t="s">
        <v>4810</v>
      </c>
      <c r="CO102" s="192" t="s">
        <v>575</v>
      </c>
      <c r="CP102" s="193" t="s">
        <v>207</v>
      </c>
      <c r="CQ102" s="192" t="s">
        <v>786</v>
      </c>
      <c r="CR102" s="192" t="s">
        <v>5264</v>
      </c>
      <c r="CS102" s="192" t="s">
        <v>8</v>
      </c>
      <c r="CT102" s="192" t="str">
        <f t="shared" si="94"/>
        <v>En Operación</v>
      </c>
      <c r="CU102" s="192" t="s">
        <v>5468</v>
      </c>
      <c r="CV102" s="192" t="s">
        <v>5673</v>
      </c>
      <c r="CW102" s="192" t="s">
        <v>5674</v>
      </c>
      <c r="CX102" s="192" t="s">
        <v>245</v>
      </c>
      <c r="CY102" s="192" t="s">
        <v>921</v>
      </c>
      <c r="CZ102" s="192" t="s">
        <v>248</v>
      </c>
      <c r="DA102" s="192" t="s">
        <v>249</v>
      </c>
      <c r="DB102" s="193" t="s">
        <v>1221</v>
      </c>
      <c r="DC102" s="193" t="s">
        <v>1221</v>
      </c>
      <c r="DD102" s="200">
        <v>0</v>
      </c>
      <c r="DE102" s="193" t="s">
        <v>907</v>
      </c>
      <c r="DF102" s="200">
        <v>79</v>
      </c>
      <c r="DG102" s="193" t="s">
        <v>440</v>
      </c>
      <c r="DH102" s="200">
        <v>0</v>
      </c>
      <c r="DI102" s="193" t="s">
        <v>3858</v>
      </c>
      <c r="DJ102" s="200">
        <v>340</v>
      </c>
      <c r="DK102" s="193" t="s">
        <v>3858</v>
      </c>
      <c r="DL102" s="200">
        <f>+DK102-DE102</f>
        <v>340</v>
      </c>
      <c r="DM102" s="193" t="s">
        <v>3848</v>
      </c>
      <c r="DN102" s="200">
        <v>9</v>
      </c>
      <c r="DO102" s="193" t="s">
        <v>825</v>
      </c>
      <c r="DP102" s="200">
        <v>64</v>
      </c>
      <c r="DQ102" s="200">
        <f t="shared" si="62"/>
        <v>492</v>
      </c>
      <c r="DR102" s="200">
        <f t="shared" si="63"/>
        <v>492</v>
      </c>
      <c r="DS102" s="193" t="s">
        <v>6109</v>
      </c>
      <c r="DT102" s="192" t="s">
        <v>6243</v>
      </c>
      <c r="DU102" s="193">
        <v>1</v>
      </c>
      <c r="DV102" s="193" t="s">
        <v>8</v>
      </c>
      <c r="DW102" s="193" t="s">
        <v>8</v>
      </c>
      <c r="DX102" s="193" t="s">
        <v>8</v>
      </c>
      <c r="DY102" s="193" t="s">
        <v>8</v>
      </c>
      <c r="DZ102" s="193" t="s">
        <v>208</v>
      </c>
      <c r="EA102" s="193" t="s">
        <v>6273</v>
      </c>
      <c r="EB102" s="193" t="s">
        <v>207</v>
      </c>
      <c r="EC102" s="193" t="s">
        <v>6273</v>
      </c>
      <c r="ED102" s="193" t="s">
        <v>6373</v>
      </c>
      <c r="EE102" s="199">
        <v>3900</v>
      </c>
      <c r="EF102" s="199">
        <v>0</v>
      </c>
      <c r="EG102" s="199">
        <v>0</v>
      </c>
      <c r="EH102" s="199">
        <v>0</v>
      </c>
      <c r="EI102" s="199">
        <v>1200</v>
      </c>
      <c r="EJ102" s="199">
        <v>64497</v>
      </c>
      <c r="EK102" s="199">
        <v>0</v>
      </c>
      <c r="EL102" s="199">
        <v>0</v>
      </c>
      <c r="EM102" s="199">
        <v>0</v>
      </c>
      <c r="EN102" s="199">
        <v>0</v>
      </c>
      <c r="EO102" s="199">
        <f t="shared" si="76"/>
        <v>69597</v>
      </c>
      <c r="EP102" s="199">
        <v>3900</v>
      </c>
      <c r="EQ102" s="199">
        <v>0</v>
      </c>
      <c r="ER102" s="199">
        <v>0</v>
      </c>
      <c r="ES102" s="199">
        <v>0</v>
      </c>
      <c r="ET102" s="199">
        <v>1200</v>
      </c>
      <c r="EU102" s="199">
        <v>64497</v>
      </c>
      <c r="EV102" s="199">
        <v>0</v>
      </c>
      <c r="EW102" s="199">
        <v>0</v>
      </c>
      <c r="EX102" s="199">
        <v>0</v>
      </c>
      <c r="EY102" s="199">
        <v>0</v>
      </c>
      <c r="EZ102" s="199">
        <f t="shared" si="77"/>
        <v>69597</v>
      </c>
      <c r="FA102" s="192" t="s">
        <v>6590</v>
      </c>
      <c r="FB102" s="199">
        <v>4278</v>
      </c>
      <c r="FC102" s="199">
        <v>0</v>
      </c>
      <c r="FD102" s="199">
        <v>0</v>
      </c>
      <c r="FE102" s="199">
        <v>0</v>
      </c>
      <c r="FF102" s="199">
        <v>0</v>
      </c>
      <c r="FG102" s="199">
        <v>67793</v>
      </c>
      <c r="FH102" s="199">
        <v>0</v>
      </c>
      <c r="FI102" s="199">
        <v>0</v>
      </c>
      <c r="FJ102" s="199">
        <v>0</v>
      </c>
      <c r="FK102" s="199">
        <v>0</v>
      </c>
      <c r="FL102" s="199">
        <f t="shared" si="78"/>
        <v>72071</v>
      </c>
      <c r="FM102" s="192" t="s">
        <v>6768</v>
      </c>
      <c r="FN102" s="199">
        <v>4278</v>
      </c>
      <c r="FO102" s="199">
        <v>0</v>
      </c>
      <c r="FP102" s="199">
        <v>0</v>
      </c>
      <c r="FQ102" s="199">
        <v>0</v>
      </c>
      <c r="FR102" s="199">
        <v>0</v>
      </c>
      <c r="FS102" s="199">
        <v>67792</v>
      </c>
      <c r="FT102" s="199">
        <v>0</v>
      </c>
      <c r="FU102" s="199">
        <v>0</v>
      </c>
      <c r="FV102" s="199">
        <v>0</v>
      </c>
      <c r="FW102" s="199">
        <v>0</v>
      </c>
      <c r="FX102" s="199">
        <f t="shared" si="79"/>
        <v>72070</v>
      </c>
      <c r="FY102" s="192" t="s">
        <v>196</v>
      </c>
      <c r="FZ102" s="200">
        <f t="shared" si="80"/>
        <v>37664</v>
      </c>
      <c r="GA102" s="193" t="str">
        <f t="shared" si="95"/>
        <v>BIP &gt; SIGFE</v>
      </c>
      <c r="GB102" s="199">
        <v>0</v>
      </c>
      <c r="GC102" s="199">
        <v>0</v>
      </c>
      <c r="GD102" s="199">
        <v>0</v>
      </c>
      <c r="GE102" s="199">
        <v>0</v>
      </c>
      <c r="GF102" s="199">
        <v>0</v>
      </c>
      <c r="GG102" s="199">
        <v>34406</v>
      </c>
      <c r="GH102" s="199">
        <v>0</v>
      </c>
      <c r="GI102" s="199">
        <v>0</v>
      </c>
      <c r="GJ102" s="199">
        <v>0</v>
      </c>
      <c r="GK102" s="199">
        <v>0</v>
      </c>
      <c r="GL102" s="199">
        <f t="shared" si="81"/>
        <v>34406</v>
      </c>
      <c r="GM102" s="199">
        <v>0</v>
      </c>
      <c r="GN102" s="199">
        <v>0</v>
      </c>
      <c r="GO102" s="199">
        <v>0</v>
      </c>
      <c r="GP102" s="199">
        <v>0</v>
      </c>
      <c r="GQ102" s="199">
        <v>0</v>
      </c>
      <c r="GR102" s="199">
        <v>34406</v>
      </c>
      <c r="GS102" s="199">
        <v>0</v>
      </c>
      <c r="GT102" s="199">
        <v>0</v>
      </c>
      <c r="GU102" s="199">
        <v>0</v>
      </c>
      <c r="GV102" s="199">
        <v>0</v>
      </c>
      <c r="GW102" s="199">
        <f t="shared" si="82"/>
        <v>34406</v>
      </c>
      <c r="GX102" s="199" t="s">
        <v>7140</v>
      </c>
      <c r="GY102" s="199">
        <v>4388</v>
      </c>
      <c r="GZ102" s="199">
        <v>0</v>
      </c>
      <c r="HA102" s="199">
        <v>0</v>
      </c>
      <c r="HB102" s="199">
        <v>0</v>
      </c>
      <c r="HC102" s="199">
        <v>1350</v>
      </c>
      <c r="HD102" s="199">
        <v>72573</v>
      </c>
      <c r="HE102" s="199">
        <v>0</v>
      </c>
      <c r="HF102" s="199">
        <v>0</v>
      </c>
      <c r="HG102" s="199">
        <v>0</v>
      </c>
      <c r="HH102" s="199">
        <v>0</v>
      </c>
      <c r="HI102" s="199">
        <f t="shared" si="83"/>
        <v>78311</v>
      </c>
      <c r="HJ102" s="199">
        <v>73945</v>
      </c>
      <c r="HK102" s="199">
        <v>4389</v>
      </c>
      <c r="HL102" s="199">
        <v>0</v>
      </c>
      <c r="HM102" s="199">
        <v>0</v>
      </c>
      <c r="HN102" s="199">
        <v>0</v>
      </c>
      <c r="HO102" s="199">
        <v>0</v>
      </c>
      <c r="HP102" s="199">
        <v>69556</v>
      </c>
      <c r="HQ102" s="199">
        <v>0</v>
      </c>
      <c r="HR102" s="199">
        <v>0</v>
      </c>
      <c r="HS102" s="199">
        <v>0</v>
      </c>
      <c r="HT102" s="199">
        <v>0</v>
      </c>
      <c r="HU102" s="199">
        <f t="shared" si="84"/>
        <v>73945</v>
      </c>
      <c r="HV102" s="199">
        <v>4363</v>
      </c>
      <c r="HW102" s="199">
        <v>0</v>
      </c>
      <c r="HX102" s="199">
        <v>0</v>
      </c>
      <c r="HY102" s="199">
        <v>0</v>
      </c>
      <c r="HZ102" s="199">
        <v>0</v>
      </c>
      <c r="IA102" s="199">
        <v>68617</v>
      </c>
      <c r="IB102" s="199">
        <v>0</v>
      </c>
      <c r="IC102" s="199">
        <v>0</v>
      </c>
      <c r="ID102" s="199">
        <v>0</v>
      </c>
      <c r="IE102" s="199">
        <v>0</v>
      </c>
      <c r="IF102" s="199">
        <f t="shared" si="85"/>
        <v>72980</v>
      </c>
      <c r="IG102" s="197">
        <f t="shared" si="86"/>
        <v>-5.5752065482499225</v>
      </c>
      <c r="IH102" s="197">
        <f t="shared" si="87"/>
        <v>-6.8074727688319676</v>
      </c>
      <c r="II102" s="197">
        <f t="shared" si="88"/>
        <v>-5.4510630675320026</v>
      </c>
      <c r="IJ102" s="197">
        <f t="shared" si="64"/>
        <v>-1.3050240043275374</v>
      </c>
      <c r="IK102" s="202">
        <f>((IF102/HJ102)-1)*100</f>
        <v>-1.3050240043275374</v>
      </c>
      <c r="IL102" s="200">
        <f t="shared" si="89"/>
        <v>2806.9230769230771</v>
      </c>
      <c r="IM102" s="200">
        <f t="shared" si="90"/>
        <v>2639.1153846153848</v>
      </c>
      <c r="IN102" s="192" t="s">
        <v>7325</v>
      </c>
      <c r="IO102" s="192" t="str">
        <f t="shared" si="65"/>
        <v>Variación de 0 a +-10%</v>
      </c>
      <c r="IP102" s="192" t="str">
        <f t="shared" si="65"/>
        <v>Variación de 0 a +-10%</v>
      </c>
      <c r="IQ102" s="193" t="str">
        <f t="shared" si="91"/>
        <v>Pequeño</v>
      </c>
      <c r="IR102" s="193" t="str">
        <f t="shared" si="92"/>
        <v>Pequeño</v>
      </c>
      <c r="IS102" s="192" t="s">
        <v>7497</v>
      </c>
      <c r="IT102" s="192" t="s">
        <v>2019</v>
      </c>
      <c r="IU102" s="192" t="s">
        <v>245</v>
      </c>
      <c r="IV102" s="192" t="s">
        <v>921</v>
      </c>
      <c r="IW102" s="192" t="s">
        <v>248</v>
      </c>
      <c r="IX102" s="192" t="s">
        <v>249</v>
      </c>
      <c r="IY102" s="193" t="s">
        <v>207</v>
      </c>
      <c r="IZ102" s="199">
        <v>78311</v>
      </c>
      <c r="JA102" s="199">
        <v>2501</v>
      </c>
      <c r="JB102" s="203">
        <f t="shared" si="66"/>
        <v>3.1936764950007026</v>
      </c>
      <c r="JC102" s="192" t="s">
        <v>7567</v>
      </c>
      <c r="JD102" s="192" t="str">
        <f t="shared" si="99"/>
        <v>Con Modificaciones &lt; 10%</v>
      </c>
      <c r="JE102" s="193" t="s">
        <v>207</v>
      </c>
      <c r="JF102" s="200">
        <v>1</v>
      </c>
      <c r="JG102" s="200">
        <v>78312</v>
      </c>
      <c r="JH102" s="200">
        <v>73945</v>
      </c>
      <c r="JI102" s="197">
        <f>((JH102/JG102)-1)*100</f>
        <v>-5.5764122995198733</v>
      </c>
      <c r="JJ102" s="192" t="s">
        <v>7745</v>
      </c>
      <c r="JK102" s="192" t="str">
        <f t="shared" si="67"/>
        <v>Con Reevaluación</v>
      </c>
      <c r="JL102" s="196" t="s">
        <v>1286</v>
      </c>
      <c r="JM102" s="204">
        <v>78296</v>
      </c>
      <c r="JN102" s="204">
        <v>77784</v>
      </c>
      <c r="JO102" s="197">
        <f t="shared" si="96"/>
        <v>-0.65392868090323741</v>
      </c>
      <c r="JP102" s="205" t="str">
        <f t="shared" si="97"/>
        <v>Real &lt; Recomendado</v>
      </c>
      <c r="JQ102" s="193" t="s">
        <v>8</v>
      </c>
      <c r="JR102" s="202"/>
      <c r="JS102" s="202"/>
      <c r="JT102" s="202"/>
      <c r="JU102" s="192" t="s">
        <v>8073</v>
      </c>
      <c r="JV102" s="206"/>
      <c r="JW102" s="192" t="s">
        <v>8074</v>
      </c>
      <c r="JX102" s="192" t="s">
        <v>245</v>
      </c>
      <c r="JY102" s="192" t="s">
        <v>921</v>
      </c>
      <c r="JZ102" s="192" t="s">
        <v>248</v>
      </c>
      <c r="KA102" s="192" t="s">
        <v>249</v>
      </c>
    </row>
    <row r="103" spans="1:287" ht="15" customHeight="1" x14ac:dyDescent="0.25">
      <c r="A103" s="192" t="s">
        <v>1593</v>
      </c>
      <c r="B103" s="192" t="s">
        <v>1594</v>
      </c>
      <c r="C103" s="193">
        <v>15</v>
      </c>
      <c r="D103" s="192" t="s">
        <v>456</v>
      </c>
      <c r="E103" s="192" t="s">
        <v>171</v>
      </c>
      <c r="F103" s="192" t="s">
        <v>172</v>
      </c>
      <c r="G103" s="192" t="s">
        <v>521</v>
      </c>
      <c r="H103" s="192" t="s">
        <v>100</v>
      </c>
      <c r="I103" s="192" t="s">
        <v>101</v>
      </c>
      <c r="J103" s="192" t="s">
        <v>1335</v>
      </c>
      <c r="K103" s="192" t="s">
        <v>466</v>
      </c>
      <c r="L103" s="192" t="s">
        <v>114</v>
      </c>
      <c r="M103" s="192" t="s">
        <v>115</v>
      </c>
      <c r="N103" s="192" t="s">
        <v>115</v>
      </c>
      <c r="O103" s="192" t="s">
        <v>524</v>
      </c>
      <c r="P103" s="192" t="s">
        <v>103</v>
      </c>
      <c r="Q103" s="192" t="s">
        <v>120</v>
      </c>
      <c r="R103" s="192" t="s">
        <v>116</v>
      </c>
      <c r="S103" s="192" t="s">
        <v>2245</v>
      </c>
      <c r="T103" s="192" t="s">
        <v>2246</v>
      </c>
      <c r="U103" s="194">
        <v>189644</v>
      </c>
      <c r="V103" s="192" t="s">
        <v>534</v>
      </c>
      <c r="W103" s="192" t="s">
        <v>534</v>
      </c>
      <c r="X103" s="192" t="s">
        <v>534</v>
      </c>
      <c r="Y103" s="195">
        <v>13</v>
      </c>
      <c r="Z103" s="195">
        <v>29</v>
      </c>
      <c r="AA103" s="196" t="s">
        <v>2673</v>
      </c>
      <c r="AB103" s="197">
        <f t="shared" si="110"/>
        <v>123.07692307692308</v>
      </c>
      <c r="AC103" s="195">
        <v>1</v>
      </c>
      <c r="AD103" s="195">
        <v>26</v>
      </c>
      <c r="AE103" s="196" t="s">
        <v>2674</v>
      </c>
      <c r="AF103" s="197">
        <f>((AD103/AC103)-1)*100</f>
        <v>2500</v>
      </c>
      <c r="AG103" s="195">
        <v>1</v>
      </c>
      <c r="AH103" s="195">
        <v>31</v>
      </c>
      <c r="AI103" s="196" t="s">
        <v>2674</v>
      </c>
      <c r="AJ103" s="197">
        <f>((AH103/AG103)-1)*100</f>
        <v>3000</v>
      </c>
      <c r="AK103" s="195"/>
      <c r="AL103" s="195"/>
      <c r="AM103" s="196"/>
      <c r="AN103" s="197"/>
      <c r="AO103" s="195">
        <v>6</v>
      </c>
      <c r="AP103" s="195">
        <v>6</v>
      </c>
      <c r="AQ103" s="196" t="s">
        <v>239</v>
      </c>
      <c r="AR103" s="197">
        <f>((AP103/AO103)-1)*100</f>
        <v>0</v>
      </c>
      <c r="AS103" s="195">
        <v>6</v>
      </c>
      <c r="AT103" s="195">
        <v>8</v>
      </c>
      <c r="AU103" s="196" t="s">
        <v>3180</v>
      </c>
      <c r="AV103" s="197">
        <f t="shared" si="61"/>
        <v>33.333333333333329</v>
      </c>
      <c r="AW103" s="197" t="str">
        <f t="shared" si="68"/>
        <v>Variación de 30% al 50%</v>
      </c>
      <c r="AX103" s="198">
        <v>1</v>
      </c>
      <c r="AY103" s="198">
        <v>37</v>
      </c>
      <c r="AZ103" s="195"/>
      <c r="BA103" s="195"/>
      <c r="BB103" s="196"/>
      <c r="BC103" s="197"/>
      <c r="BD103" s="195">
        <v>1</v>
      </c>
      <c r="BE103" s="195">
        <v>4</v>
      </c>
      <c r="BF103" s="196" t="s">
        <v>3332</v>
      </c>
      <c r="BG103" s="197">
        <f>((BE103/BD103)-1)*100</f>
        <v>300</v>
      </c>
      <c r="BH103" s="195"/>
      <c r="BI103" s="195"/>
      <c r="BJ103" s="196"/>
      <c r="BK103" s="197"/>
      <c r="BL103" s="195">
        <v>13</v>
      </c>
      <c r="BM103" s="195">
        <v>13</v>
      </c>
      <c r="BN103" s="195">
        <v>42</v>
      </c>
      <c r="BO103" s="195">
        <v>42</v>
      </c>
      <c r="BP103" s="195">
        <v>0</v>
      </c>
      <c r="BQ103" s="196" t="s">
        <v>3445</v>
      </c>
      <c r="BR103" s="197">
        <f t="shared" si="112"/>
        <v>223.07692307692309</v>
      </c>
      <c r="BS103" s="197">
        <f t="shared" si="112"/>
        <v>223.07692307692309</v>
      </c>
      <c r="BT103" s="192" t="s">
        <v>3663</v>
      </c>
      <c r="BU103" s="192" t="str">
        <f t="shared" si="70"/>
        <v>Variación &gt; al 100%</v>
      </c>
      <c r="BV103" s="193" t="str">
        <f t="shared" si="71"/>
        <v>Mayor a 3 años</v>
      </c>
      <c r="BW103" s="192" t="s">
        <v>714</v>
      </c>
      <c r="BX103" s="199">
        <v>1085379</v>
      </c>
      <c r="BY103" s="199">
        <v>961</v>
      </c>
      <c r="BZ103" s="199">
        <f t="shared" si="72"/>
        <v>1086340</v>
      </c>
      <c r="CA103" s="199">
        <v>889525</v>
      </c>
      <c r="CB103" s="200">
        <f t="shared" si="73"/>
        <v>196815</v>
      </c>
      <c r="CC103" s="192" t="s">
        <v>3984</v>
      </c>
      <c r="CD103" s="192" t="str">
        <f t="shared" si="74"/>
        <v>BIP &gt; SIGFE</v>
      </c>
      <c r="CE103" s="196" t="s">
        <v>678</v>
      </c>
      <c r="CF103" s="195">
        <v>496</v>
      </c>
      <c r="CG103" s="195">
        <v>464</v>
      </c>
      <c r="CH103" s="195">
        <f t="shared" si="75"/>
        <v>93.548387096774192</v>
      </c>
      <c r="CI103" s="196" t="s">
        <v>4303</v>
      </c>
      <c r="CJ103" s="196" t="s">
        <v>4304</v>
      </c>
      <c r="CK103" s="200" t="str">
        <f t="shared" si="93"/>
        <v>Real &lt; Recomendada</v>
      </c>
      <c r="CL103" s="192" t="s">
        <v>4811</v>
      </c>
      <c r="CM103" s="192" t="s">
        <v>734</v>
      </c>
      <c r="CN103" s="192" t="s">
        <v>4812</v>
      </c>
      <c r="CO103" s="192" t="s">
        <v>8</v>
      </c>
      <c r="CP103" s="193" t="s">
        <v>207</v>
      </c>
      <c r="CQ103" s="192" t="s">
        <v>5081</v>
      </c>
      <c r="CR103" s="192" t="s">
        <v>5265</v>
      </c>
      <c r="CS103" s="192" t="s">
        <v>8</v>
      </c>
      <c r="CT103" s="192" t="str">
        <f t="shared" si="94"/>
        <v>En Operación</v>
      </c>
      <c r="CU103" s="192" t="s">
        <v>8</v>
      </c>
      <c r="CV103" s="192" t="s">
        <v>993</v>
      </c>
      <c r="CW103" s="192" t="s">
        <v>5675</v>
      </c>
      <c r="CX103" s="192" t="s">
        <v>534</v>
      </c>
      <c r="CY103" s="192" t="s">
        <v>8</v>
      </c>
      <c r="CZ103" s="192" t="s">
        <v>534</v>
      </c>
      <c r="DA103" s="192" t="s">
        <v>8</v>
      </c>
      <c r="DB103" s="193" t="s">
        <v>1006</v>
      </c>
      <c r="DC103" s="193" t="s">
        <v>1006</v>
      </c>
      <c r="DD103" s="200">
        <v>0</v>
      </c>
      <c r="DE103" s="193" t="s">
        <v>1013</v>
      </c>
      <c r="DF103" s="200">
        <v>25</v>
      </c>
      <c r="DG103" s="193" t="s">
        <v>1133</v>
      </c>
      <c r="DH103" s="200">
        <v>245</v>
      </c>
      <c r="DI103" s="193" t="s">
        <v>1083</v>
      </c>
      <c r="DJ103" s="275"/>
      <c r="DK103" s="193" t="s">
        <v>3852</v>
      </c>
      <c r="DL103" s="200">
        <f>+DK103-DG103</f>
        <v>506</v>
      </c>
      <c r="DM103" s="193" t="s">
        <v>714</v>
      </c>
      <c r="DN103" s="200">
        <v>18</v>
      </c>
      <c r="DO103" s="193" t="s">
        <v>837</v>
      </c>
      <c r="DP103" s="200">
        <v>25</v>
      </c>
      <c r="DQ103" s="200">
        <f t="shared" si="62"/>
        <v>819</v>
      </c>
      <c r="DR103" s="200">
        <f t="shared" si="63"/>
        <v>819</v>
      </c>
      <c r="DS103" s="193" t="s">
        <v>6110</v>
      </c>
      <c r="DT103" s="192" t="s">
        <v>6243</v>
      </c>
      <c r="DU103" s="193">
        <v>1</v>
      </c>
      <c r="DV103" s="193" t="s">
        <v>8</v>
      </c>
      <c r="DW103" s="193" t="s">
        <v>8</v>
      </c>
      <c r="DX103" s="193" t="s">
        <v>8</v>
      </c>
      <c r="DY103" s="193" t="s">
        <v>8</v>
      </c>
      <c r="DZ103" s="193" t="s">
        <v>8</v>
      </c>
      <c r="EA103" s="193" t="s">
        <v>8</v>
      </c>
      <c r="EB103" s="193" t="s">
        <v>207</v>
      </c>
      <c r="EC103" s="193" t="s">
        <v>6269</v>
      </c>
      <c r="ED103" s="193" t="s">
        <v>6374</v>
      </c>
      <c r="EE103" s="199">
        <v>28408</v>
      </c>
      <c r="EF103" s="199">
        <v>14740</v>
      </c>
      <c r="EG103" s="199">
        <v>179012</v>
      </c>
      <c r="EH103" s="199">
        <v>0</v>
      </c>
      <c r="EI103" s="199">
        <v>956</v>
      </c>
      <c r="EJ103" s="199">
        <v>705837</v>
      </c>
      <c r="EK103" s="199">
        <v>0</v>
      </c>
      <c r="EL103" s="199">
        <v>47705</v>
      </c>
      <c r="EM103" s="199">
        <v>0</v>
      </c>
      <c r="EN103" s="199">
        <v>0</v>
      </c>
      <c r="EO103" s="199">
        <f t="shared" si="76"/>
        <v>976658</v>
      </c>
      <c r="EP103" s="199">
        <v>28408</v>
      </c>
      <c r="EQ103" s="199">
        <v>14740</v>
      </c>
      <c r="ER103" s="199">
        <v>179012</v>
      </c>
      <c r="ES103" s="199">
        <v>0</v>
      </c>
      <c r="ET103" s="199">
        <v>956</v>
      </c>
      <c r="EU103" s="199">
        <v>705837</v>
      </c>
      <c r="EV103" s="199">
        <v>0</v>
      </c>
      <c r="EW103" s="199">
        <v>47705</v>
      </c>
      <c r="EX103" s="199">
        <v>0</v>
      </c>
      <c r="EY103" s="199">
        <v>0</v>
      </c>
      <c r="EZ103" s="199">
        <f t="shared" si="77"/>
        <v>976658</v>
      </c>
      <c r="FA103" s="192" t="s">
        <v>198</v>
      </c>
      <c r="FB103" s="199">
        <v>25353</v>
      </c>
      <c r="FC103" s="199">
        <v>13673</v>
      </c>
      <c r="FD103" s="199">
        <v>153440</v>
      </c>
      <c r="FE103" s="199">
        <v>0</v>
      </c>
      <c r="FF103" s="199">
        <v>961</v>
      </c>
      <c r="FG103" s="199">
        <v>847298</v>
      </c>
      <c r="FH103" s="199">
        <v>0</v>
      </c>
      <c r="FI103" s="199">
        <v>45613</v>
      </c>
      <c r="FJ103" s="199">
        <v>0</v>
      </c>
      <c r="FK103" s="199">
        <v>0</v>
      </c>
      <c r="FL103" s="199">
        <f t="shared" si="78"/>
        <v>1086338</v>
      </c>
      <c r="FM103" s="192" t="s">
        <v>198</v>
      </c>
      <c r="FN103" s="199">
        <v>25353</v>
      </c>
      <c r="FO103" s="199">
        <v>13673</v>
      </c>
      <c r="FP103" s="199">
        <v>153440</v>
      </c>
      <c r="FQ103" s="199">
        <v>0</v>
      </c>
      <c r="FR103" s="199">
        <v>961</v>
      </c>
      <c r="FS103" s="199">
        <v>847298</v>
      </c>
      <c r="FT103" s="199">
        <v>0</v>
      </c>
      <c r="FU103" s="199">
        <v>45613</v>
      </c>
      <c r="FV103" s="199">
        <v>0</v>
      </c>
      <c r="FW103" s="199">
        <v>0</v>
      </c>
      <c r="FX103" s="199">
        <f t="shared" si="79"/>
        <v>1086338</v>
      </c>
      <c r="FY103" s="192" t="s">
        <v>6958</v>
      </c>
      <c r="FZ103" s="200">
        <f t="shared" si="80"/>
        <v>196813</v>
      </c>
      <c r="GA103" s="193" t="str">
        <f t="shared" si="95"/>
        <v>BIP &gt; SIGFE</v>
      </c>
      <c r="GB103" s="199">
        <v>28574</v>
      </c>
      <c r="GC103" s="199">
        <v>16090</v>
      </c>
      <c r="GD103" s="199">
        <v>29461</v>
      </c>
      <c r="GE103" s="199">
        <v>0</v>
      </c>
      <c r="GF103" s="199">
        <v>925</v>
      </c>
      <c r="GG103" s="199">
        <v>768862</v>
      </c>
      <c r="GH103" s="199">
        <v>0</v>
      </c>
      <c r="GI103" s="199">
        <v>45613</v>
      </c>
      <c r="GJ103" s="199">
        <v>0</v>
      </c>
      <c r="GK103" s="199">
        <v>0</v>
      </c>
      <c r="GL103" s="199">
        <f t="shared" si="81"/>
        <v>889525</v>
      </c>
      <c r="GM103" s="199">
        <v>30053</v>
      </c>
      <c r="GN103" s="199">
        <v>16707</v>
      </c>
      <c r="GO103" s="199">
        <v>29932</v>
      </c>
      <c r="GP103" s="199">
        <v>0</v>
      </c>
      <c r="GQ103" s="199">
        <v>978</v>
      </c>
      <c r="GR103" s="199">
        <v>781638</v>
      </c>
      <c r="GS103" s="199">
        <v>0</v>
      </c>
      <c r="GT103" s="199">
        <v>48203</v>
      </c>
      <c r="GU103" s="199">
        <v>0</v>
      </c>
      <c r="GV103" s="199">
        <v>0</v>
      </c>
      <c r="GW103" s="199">
        <f t="shared" si="82"/>
        <v>907511</v>
      </c>
      <c r="GX103" s="199" t="s">
        <v>7141</v>
      </c>
      <c r="GY103" s="199">
        <v>33436</v>
      </c>
      <c r="GZ103" s="199">
        <v>17349</v>
      </c>
      <c r="HA103" s="199">
        <v>210693</v>
      </c>
      <c r="HB103" s="199">
        <v>0</v>
      </c>
      <c r="HC103" s="199">
        <v>1125</v>
      </c>
      <c r="HD103" s="199">
        <v>830753</v>
      </c>
      <c r="HE103" s="199">
        <v>0</v>
      </c>
      <c r="HF103" s="199">
        <v>56148</v>
      </c>
      <c r="HG103" s="199">
        <v>0</v>
      </c>
      <c r="HH103" s="199">
        <v>0</v>
      </c>
      <c r="HI103" s="199">
        <f t="shared" si="83"/>
        <v>1149504</v>
      </c>
      <c r="HJ103" s="199">
        <v>0</v>
      </c>
      <c r="HK103" s="199">
        <v>27325</v>
      </c>
      <c r="HL103" s="199">
        <v>13673</v>
      </c>
      <c r="HM103" s="199">
        <v>153440</v>
      </c>
      <c r="HN103" s="199">
        <v>0</v>
      </c>
      <c r="HO103" s="199">
        <v>1015</v>
      </c>
      <c r="HP103" s="199">
        <v>869319</v>
      </c>
      <c r="HQ103" s="199">
        <v>0</v>
      </c>
      <c r="HR103" s="199">
        <v>48203</v>
      </c>
      <c r="HS103" s="199">
        <v>0</v>
      </c>
      <c r="HT103" s="199">
        <v>0</v>
      </c>
      <c r="HU103" s="199">
        <f t="shared" si="84"/>
        <v>1112975</v>
      </c>
      <c r="HV103" s="199">
        <v>27325</v>
      </c>
      <c r="HW103" s="199">
        <v>13673</v>
      </c>
      <c r="HX103" s="199">
        <v>153440</v>
      </c>
      <c r="HY103" s="199">
        <v>0</v>
      </c>
      <c r="HZ103" s="199">
        <v>1015</v>
      </c>
      <c r="IA103" s="199">
        <v>868949</v>
      </c>
      <c r="IB103" s="199">
        <v>0</v>
      </c>
      <c r="IC103" s="199">
        <v>48203</v>
      </c>
      <c r="ID103" s="199">
        <v>0</v>
      </c>
      <c r="IE103" s="199">
        <v>0</v>
      </c>
      <c r="IF103" s="199">
        <f t="shared" si="85"/>
        <v>1112605</v>
      </c>
      <c r="IG103" s="197">
        <f t="shared" si="86"/>
        <v>-3.177805383887311</v>
      </c>
      <c r="IH103" s="197">
        <f t="shared" si="87"/>
        <v>-3.2099931796670589</v>
      </c>
      <c r="II103" s="197">
        <f t="shared" si="88"/>
        <v>4.5977564932055515</v>
      </c>
      <c r="IJ103" s="197">
        <f t="shared" si="64"/>
        <v>-3.3244232799478635E-2</v>
      </c>
      <c r="IK103" s="202"/>
      <c r="IL103" s="200">
        <f t="shared" si="89"/>
        <v>2397.8556034482758</v>
      </c>
      <c r="IM103" s="200">
        <f t="shared" si="90"/>
        <v>1872.7349137931035</v>
      </c>
      <c r="IN103" s="192" t="s">
        <v>7326</v>
      </c>
      <c r="IO103" s="192" t="str">
        <f t="shared" si="65"/>
        <v>Variación de 0 a +-10%</v>
      </c>
      <c r="IP103" s="192" t="str">
        <f t="shared" si="65"/>
        <v>Variación de 0 a +-10%</v>
      </c>
      <c r="IQ103" s="193" t="str">
        <f t="shared" si="91"/>
        <v>Mediano</v>
      </c>
      <c r="IR103" s="193" t="str">
        <f t="shared" si="92"/>
        <v>Grande</v>
      </c>
      <c r="IS103" s="192" t="s">
        <v>7501</v>
      </c>
      <c r="IT103" s="192" t="s">
        <v>5675</v>
      </c>
      <c r="IU103" s="192" t="s">
        <v>534</v>
      </c>
      <c r="IV103" s="192" t="s">
        <v>8</v>
      </c>
      <c r="IW103" s="192" t="s">
        <v>534</v>
      </c>
      <c r="IX103" s="192" t="s">
        <v>8</v>
      </c>
      <c r="IY103" s="193" t="s">
        <v>208</v>
      </c>
      <c r="IZ103" s="199"/>
      <c r="JA103" s="199"/>
      <c r="JB103" s="203"/>
      <c r="JC103" s="192" t="s">
        <v>534</v>
      </c>
      <c r="JD103" s="192" t="str">
        <f t="shared" si="99"/>
        <v>Sin Modificaciones</v>
      </c>
      <c r="JE103" s="193" t="s">
        <v>208</v>
      </c>
      <c r="JF103" s="200"/>
      <c r="JG103" s="200"/>
      <c r="JH103" s="200"/>
      <c r="JI103" s="197"/>
      <c r="JJ103" s="192" t="s">
        <v>7746</v>
      </c>
      <c r="JK103" s="192" t="str">
        <f t="shared" si="67"/>
        <v>Sin Reevaluación</v>
      </c>
      <c r="JL103" s="196" t="s">
        <v>1290</v>
      </c>
      <c r="JM103" s="204">
        <v>9.99</v>
      </c>
      <c r="JN103" s="204">
        <v>10.08</v>
      </c>
      <c r="JO103" s="197">
        <f t="shared" si="96"/>
        <v>0.9009009009008917</v>
      </c>
      <c r="JP103" s="205" t="str">
        <f t="shared" si="97"/>
        <v>Real &gt; Recomendado</v>
      </c>
      <c r="JQ103" s="193" t="s">
        <v>8</v>
      </c>
      <c r="JR103" s="202"/>
      <c r="JS103" s="202"/>
      <c r="JT103" s="202"/>
      <c r="JU103" s="192" t="s">
        <v>8075</v>
      </c>
      <c r="JV103" s="206"/>
      <c r="JW103" s="192" t="s">
        <v>8076</v>
      </c>
      <c r="JX103" s="192" t="s">
        <v>5667</v>
      </c>
      <c r="JY103" s="192" t="s">
        <v>1330</v>
      </c>
      <c r="JZ103" s="192" t="s">
        <v>248</v>
      </c>
      <c r="KA103" s="192" t="s">
        <v>249</v>
      </c>
    </row>
    <row r="104" spans="1:287" ht="15" customHeight="1" x14ac:dyDescent="0.25">
      <c r="A104" s="192" t="s">
        <v>1595</v>
      </c>
      <c r="B104" s="192" t="s">
        <v>1596</v>
      </c>
      <c r="C104" s="193">
        <v>6</v>
      </c>
      <c r="D104" s="192" t="s">
        <v>481</v>
      </c>
      <c r="E104" s="192" t="s">
        <v>168</v>
      </c>
      <c r="F104" s="192" t="s">
        <v>483</v>
      </c>
      <c r="G104" s="192" t="s">
        <v>482</v>
      </c>
      <c r="H104" s="192" t="s">
        <v>472</v>
      </c>
      <c r="I104" s="209" t="s">
        <v>545</v>
      </c>
      <c r="J104" s="192" t="s">
        <v>1983</v>
      </c>
      <c r="K104" s="192" t="s">
        <v>468</v>
      </c>
      <c r="L104" s="192" t="s">
        <v>102</v>
      </c>
      <c r="M104" s="192" t="s">
        <v>2009</v>
      </c>
      <c r="N104" s="192" t="s">
        <v>525</v>
      </c>
      <c r="O104" s="192" t="s">
        <v>525</v>
      </c>
      <c r="P104" s="192" t="s">
        <v>103</v>
      </c>
      <c r="Q104" s="192" t="s">
        <v>104</v>
      </c>
      <c r="R104" s="192" t="s">
        <v>116</v>
      </c>
      <c r="S104" s="192" t="s">
        <v>2247</v>
      </c>
      <c r="T104" s="192" t="s">
        <v>2248</v>
      </c>
      <c r="U104" s="194">
        <v>1949</v>
      </c>
      <c r="V104" s="192" t="s">
        <v>534</v>
      </c>
      <c r="W104" s="192" t="s">
        <v>534</v>
      </c>
      <c r="X104" s="192" t="s">
        <v>534</v>
      </c>
      <c r="Y104" s="195">
        <v>12</v>
      </c>
      <c r="Z104" s="195">
        <v>0</v>
      </c>
      <c r="AA104" s="196" t="s">
        <v>2675</v>
      </c>
      <c r="AB104" s="197">
        <f t="shared" si="110"/>
        <v>-100</v>
      </c>
      <c r="AC104" s="195">
        <v>8</v>
      </c>
      <c r="AD104" s="195">
        <v>18</v>
      </c>
      <c r="AE104" s="196" t="s">
        <v>2676</v>
      </c>
      <c r="AF104" s="197">
        <f>((AD104/AC104)-1)*100</f>
        <v>125</v>
      </c>
      <c r="AG104" s="195">
        <v>8</v>
      </c>
      <c r="AH104" s="195">
        <v>2</v>
      </c>
      <c r="AI104" s="196" t="s">
        <v>2892</v>
      </c>
      <c r="AJ104" s="197">
        <f>((AH104/AG104)-1)*100</f>
        <v>-75</v>
      </c>
      <c r="AK104" s="195"/>
      <c r="AL104" s="195"/>
      <c r="AM104" s="196"/>
      <c r="AN104" s="197"/>
      <c r="AO104" s="195">
        <v>4</v>
      </c>
      <c r="AP104" s="195">
        <v>42</v>
      </c>
      <c r="AQ104" s="196" t="s">
        <v>2992</v>
      </c>
      <c r="AR104" s="197">
        <f>((AP104/AO104)-1)*100</f>
        <v>950</v>
      </c>
      <c r="AS104" s="195">
        <v>12</v>
      </c>
      <c r="AT104" s="195">
        <v>25</v>
      </c>
      <c r="AU104" s="196" t="s">
        <v>3181</v>
      </c>
      <c r="AV104" s="197">
        <f t="shared" si="61"/>
        <v>108.33333333333334</v>
      </c>
      <c r="AW104" s="197" t="str">
        <f t="shared" si="68"/>
        <v>Variación &gt; al 100%</v>
      </c>
      <c r="AX104" s="198">
        <v>0</v>
      </c>
      <c r="AY104" s="198">
        <v>0</v>
      </c>
      <c r="AZ104" s="195"/>
      <c r="BA104" s="195"/>
      <c r="BB104" s="196"/>
      <c r="BC104" s="197"/>
      <c r="BD104" s="195"/>
      <c r="BE104" s="195"/>
      <c r="BF104" s="196"/>
      <c r="BG104" s="197"/>
      <c r="BH104" s="195"/>
      <c r="BI104" s="195"/>
      <c r="BJ104" s="196"/>
      <c r="BK104" s="197"/>
      <c r="BL104" s="195">
        <v>14</v>
      </c>
      <c r="BM104" s="195">
        <v>14</v>
      </c>
      <c r="BN104" s="195">
        <v>46</v>
      </c>
      <c r="BO104" s="195">
        <v>46</v>
      </c>
      <c r="BP104" s="195">
        <v>0</v>
      </c>
      <c r="BQ104" s="196" t="s">
        <v>3446</v>
      </c>
      <c r="BR104" s="197">
        <f t="shared" si="112"/>
        <v>228.57142857142856</v>
      </c>
      <c r="BS104" s="197">
        <f t="shared" si="112"/>
        <v>228.57142857142856</v>
      </c>
      <c r="BT104" s="192" t="s">
        <v>3664</v>
      </c>
      <c r="BU104" s="192" t="str">
        <f t="shared" si="70"/>
        <v>Variación &gt; al 100%</v>
      </c>
      <c r="BV104" s="193" t="str">
        <f t="shared" si="71"/>
        <v>Mayor a 3 años</v>
      </c>
      <c r="BW104" s="192" t="s">
        <v>3847</v>
      </c>
      <c r="BX104" s="199">
        <v>1355966</v>
      </c>
      <c r="BY104" s="199">
        <v>15812</v>
      </c>
      <c r="BZ104" s="199">
        <f t="shared" si="72"/>
        <v>1371778</v>
      </c>
      <c r="CA104" s="199">
        <v>1371779</v>
      </c>
      <c r="CB104" s="200">
        <f t="shared" si="73"/>
        <v>-1</v>
      </c>
      <c r="CC104" s="192" t="s">
        <v>3985</v>
      </c>
      <c r="CD104" s="192" t="str">
        <f t="shared" si="74"/>
        <v>BIP = SIGFE</v>
      </c>
      <c r="CE104" s="196" t="s">
        <v>678</v>
      </c>
      <c r="CF104" s="195">
        <v>914</v>
      </c>
      <c r="CG104" s="195">
        <v>1265</v>
      </c>
      <c r="CH104" s="195">
        <f t="shared" si="75"/>
        <v>138.40262582056891</v>
      </c>
      <c r="CI104" s="196" t="s">
        <v>4305</v>
      </c>
      <c r="CJ104" s="196" t="s">
        <v>4306</v>
      </c>
      <c r="CK104" s="200" t="str">
        <f t="shared" si="93"/>
        <v>Real &gt; Recomendada</v>
      </c>
      <c r="CL104" s="192" t="s">
        <v>4813</v>
      </c>
      <c r="CM104" s="192" t="s">
        <v>794</v>
      </c>
      <c r="CN104" s="192" t="s">
        <v>4814</v>
      </c>
      <c r="CO104" s="192" t="s">
        <v>860</v>
      </c>
      <c r="CP104" s="193" t="s">
        <v>207</v>
      </c>
      <c r="CQ104" s="192" t="s">
        <v>836</v>
      </c>
      <c r="CR104" s="192" t="s">
        <v>5266</v>
      </c>
      <c r="CS104" s="192" t="s">
        <v>8</v>
      </c>
      <c r="CT104" s="192" t="str">
        <f t="shared" si="94"/>
        <v>En Operación</v>
      </c>
      <c r="CU104" s="192" t="s">
        <v>5469</v>
      </c>
      <c r="CV104" s="192" t="s">
        <v>433</v>
      </c>
      <c r="CW104" s="192" t="s">
        <v>5676</v>
      </c>
      <c r="CX104" s="192" t="s">
        <v>534</v>
      </c>
      <c r="CY104" s="192" t="s">
        <v>8</v>
      </c>
      <c r="CZ104" s="192" t="s">
        <v>248</v>
      </c>
      <c r="DA104" s="192" t="s">
        <v>249</v>
      </c>
      <c r="DB104" s="193" t="s">
        <v>5826</v>
      </c>
      <c r="DC104" s="193" t="s">
        <v>5774</v>
      </c>
      <c r="DD104" s="200">
        <v>285</v>
      </c>
      <c r="DE104" s="193" t="s">
        <v>1151</v>
      </c>
      <c r="DF104" s="200">
        <v>51</v>
      </c>
      <c r="DG104" s="193" t="s">
        <v>5942</v>
      </c>
      <c r="DH104" s="200">
        <v>223</v>
      </c>
      <c r="DI104" s="193" t="s">
        <v>5841</v>
      </c>
      <c r="DJ104" s="200">
        <v>118</v>
      </c>
      <c r="DK104" s="193" t="s">
        <v>5841</v>
      </c>
      <c r="DL104" s="200">
        <f>+DK104-DG104</f>
        <v>118</v>
      </c>
      <c r="DM104" s="193" t="s">
        <v>3847</v>
      </c>
      <c r="DN104" s="200">
        <v>43</v>
      </c>
      <c r="DO104" s="193" t="s">
        <v>1170</v>
      </c>
      <c r="DP104" s="200">
        <v>63</v>
      </c>
      <c r="DQ104" s="200">
        <f t="shared" si="62"/>
        <v>783</v>
      </c>
      <c r="DR104" s="200">
        <f t="shared" si="63"/>
        <v>498</v>
      </c>
      <c r="DS104" s="193" t="s">
        <v>6111</v>
      </c>
      <c r="DT104" s="192" t="s">
        <v>6243</v>
      </c>
      <c r="DU104" s="193">
        <v>1</v>
      </c>
      <c r="DV104" s="193" t="s">
        <v>8</v>
      </c>
      <c r="DW104" s="193" t="s">
        <v>8</v>
      </c>
      <c r="DX104" s="193" t="s">
        <v>8</v>
      </c>
      <c r="DY104" s="193" t="s">
        <v>8</v>
      </c>
      <c r="DZ104" s="193" t="s">
        <v>8</v>
      </c>
      <c r="EA104" s="193" t="s">
        <v>8</v>
      </c>
      <c r="EB104" s="193" t="s">
        <v>207</v>
      </c>
      <c r="EC104" s="193" t="s">
        <v>6273</v>
      </c>
      <c r="ED104" s="193" t="s">
        <v>6375</v>
      </c>
      <c r="EE104" s="199">
        <v>18000</v>
      </c>
      <c r="EF104" s="199">
        <v>49559</v>
      </c>
      <c r="EG104" s="199">
        <v>2273</v>
      </c>
      <c r="EH104" s="199">
        <v>0</v>
      </c>
      <c r="EI104" s="199">
        <v>501</v>
      </c>
      <c r="EJ104" s="199">
        <v>670841</v>
      </c>
      <c r="EK104" s="199">
        <v>0</v>
      </c>
      <c r="EL104" s="199">
        <v>0</v>
      </c>
      <c r="EM104" s="199">
        <v>0</v>
      </c>
      <c r="EN104" s="199">
        <v>0</v>
      </c>
      <c r="EO104" s="199">
        <f t="shared" si="76"/>
        <v>741174</v>
      </c>
      <c r="EP104" s="199">
        <v>34200</v>
      </c>
      <c r="EQ104" s="199">
        <v>51760</v>
      </c>
      <c r="ER104" s="199">
        <v>2374</v>
      </c>
      <c r="ES104" s="199">
        <v>0</v>
      </c>
      <c r="ET104" s="199">
        <v>15812</v>
      </c>
      <c r="EU104" s="199">
        <v>700628</v>
      </c>
      <c r="EV104" s="199">
        <v>0</v>
      </c>
      <c r="EW104" s="199">
        <v>0</v>
      </c>
      <c r="EX104" s="199">
        <v>0</v>
      </c>
      <c r="EY104" s="199">
        <v>0</v>
      </c>
      <c r="EZ104" s="199">
        <f t="shared" si="77"/>
        <v>804774</v>
      </c>
      <c r="FA104" s="192" t="s">
        <v>200</v>
      </c>
      <c r="FB104" s="199">
        <v>0</v>
      </c>
      <c r="FC104" s="199">
        <v>54649</v>
      </c>
      <c r="FD104" s="199">
        <v>4185</v>
      </c>
      <c r="FE104" s="199">
        <v>0</v>
      </c>
      <c r="FF104" s="199">
        <v>15812</v>
      </c>
      <c r="FG104" s="199">
        <v>1474190</v>
      </c>
      <c r="FH104" s="199">
        <v>0</v>
      </c>
      <c r="FI104" s="199">
        <v>0</v>
      </c>
      <c r="FJ104" s="199">
        <v>0</v>
      </c>
      <c r="FK104" s="199">
        <v>0</v>
      </c>
      <c r="FL104" s="199">
        <f t="shared" si="78"/>
        <v>1548836</v>
      </c>
      <c r="FM104" s="192" t="s">
        <v>6769</v>
      </c>
      <c r="FN104" s="199">
        <v>0</v>
      </c>
      <c r="FO104" s="199">
        <v>54650</v>
      </c>
      <c r="FP104" s="199">
        <v>4185</v>
      </c>
      <c r="FQ104" s="199">
        <v>0</v>
      </c>
      <c r="FR104" s="199">
        <v>15812</v>
      </c>
      <c r="FS104" s="199">
        <v>1297131</v>
      </c>
      <c r="FT104" s="199">
        <v>0</v>
      </c>
      <c r="FU104" s="199">
        <v>0</v>
      </c>
      <c r="FV104" s="199">
        <v>0</v>
      </c>
      <c r="FW104" s="199">
        <v>0</v>
      </c>
      <c r="FX104" s="199">
        <f t="shared" si="79"/>
        <v>1371778</v>
      </c>
      <c r="FY104" s="192" t="s">
        <v>200</v>
      </c>
      <c r="FZ104" s="200">
        <f t="shared" si="80"/>
        <v>-1</v>
      </c>
      <c r="GA104" s="193" t="str">
        <f t="shared" si="95"/>
        <v>BIP = SIGFE</v>
      </c>
      <c r="GB104" s="199">
        <v>0</v>
      </c>
      <c r="GC104" s="199">
        <v>54650</v>
      </c>
      <c r="GD104" s="199">
        <v>4185</v>
      </c>
      <c r="GE104" s="199">
        <v>0</v>
      </c>
      <c r="GF104" s="199">
        <v>15812</v>
      </c>
      <c r="GG104" s="199">
        <v>1297132</v>
      </c>
      <c r="GH104" s="199">
        <v>0</v>
      </c>
      <c r="GI104" s="199">
        <v>0</v>
      </c>
      <c r="GJ104" s="199">
        <v>0</v>
      </c>
      <c r="GK104" s="199">
        <v>0</v>
      </c>
      <c r="GL104" s="199">
        <f t="shared" si="81"/>
        <v>1371779</v>
      </c>
      <c r="GM104" s="199">
        <v>0</v>
      </c>
      <c r="GN104" s="199">
        <v>55490</v>
      </c>
      <c r="GO104" s="199">
        <v>4294</v>
      </c>
      <c r="GP104" s="199">
        <v>0</v>
      </c>
      <c r="GQ104" s="199">
        <v>17792</v>
      </c>
      <c r="GR104" s="199">
        <v>1382251</v>
      </c>
      <c r="GS104" s="199">
        <v>0</v>
      </c>
      <c r="GT104" s="199">
        <v>0</v>
      </c>
      <c r="GU104" s="199">
        <v>0</v>
      </c>
      <c r="GV104" s="199">
        <v>0</v>
      </c>
      <c r="GW104" s="199">
        <f t="shared" si="82"/>
        <v>1459827</v>
      </c>
      <c r="GX104" s="199" t="s">
        <v>200</v>
      </c>
      <c r="GY104" s="199">
        <v>42081</v>
      </c>
      <c r="GZ104" s="199">
        <v>63687</v>
      </c>
      <c r="HA104" s="199">
        <v>2921</v>
      </c>
      <c r="HB104" s="199">
        <v>0</v>
      </c>
      <c r="HC104" s="199">
        <v>19455</v>
      </c>
      <c r="HD104" s="199">
        <v>862070</v>
      </c>
      <c r="HE104" s="199">
        <v>0</v>
      </c>
      <c r="HF104" s="199">
        <v>0</v>
      </c>
      <c r="HG104" s="199">
        <v>0</v>
      </c>
      <c r="HH104" s="199">
        <v>0</v>
      </c>
      <c r="HI104" s="199">
        <f t="shared" si="83"/>
        <v>990214</v>
      </c>
      <c r="HJ104" s="199">
        <v>1653996</v>
      </c>
      <c r="HK104" s="199">
        <v>0</v>
      </c>
      <c r="HL104" s="199">
        <v>55490</v>
      </c>
      <c r="HM104" s="199">
        <v>4294</v>
      </c>
      <c r="HN104" s="199">
        <v>0</v>
      </c>
      <c r="HO104" s="199">
        <v>17792</v>
      </c>
      <c r="HP104" s="199">
        <v>1681653</v>
      </c>
      <c r="HQ104" s="199">
        <v>0</v>
      </c>
      <c r="HR104" s="199">
        <v>0</v>
      </c>
      <c r="HS104" s="199">
        <v>0</v>
      </c>
      <c r="HT104" s="199">
        <v>0</v>
      </c>
      <c r="HU104" s="199">
        <f t="shared" si="84"/>
        <v>1759229</v>
      </c>
      <c r="HV104" s="199">
        <v>0</v>
      </c>
      <c r="HW104" s="199">
        <v>55490</v>
      </c>
      <c r="HX104" s="199">
        <v>4294</v>
      </c>
      <c r="HY104" s="199">
        <v>0</v>
      </c>
      <c r="HZ104" s="199">
        <v>17792</v>
      </c>
      <c r="IA104" s="199">
        <v>1382251</v>
      </c>
      <c r="IB104" s="199">
        <v>0</v>
      </c>
      <c r="IC104" s="199">
        <v>0</v>
      </c>
      <c r="ID104" s="199">
        <v>0</v>
      </c>
      <c r="IE104" s="199">
        <v>0</v>
      </c>
      <c r="IF104" s="199">
        <f t="shared" si="85"/>
        <v>1459827</v>
      </c>
      <c r="IG104" s="197">
        <f t="shared" si="86"/>
        <v>77.661495393924952</v>
      </c>
      <c r="IH104" s="197">
        <f t="shared" si="87"/>
        <v>47.425405013461727</v>
      </c>
      <c r="II104" s="197">
        <f t="shared" si="88"/>
        <v>60.340923590891691</v>
      </c>
      <c r="IJ104" s="197">
        <f t="shared" si="64"/>
        <v>-17.018932725642877</v>
      </c>
      <c r="IK104" s="202">
        <f>((IF104/HJ104)-1)*100</f>
        <v>-11.739387519679612</v>
      </c>
      <c r="IL104" s="200">
        <f t="shared" si="89"/>
        <v>1154.0134387351779</v>
      </c>
      <c r="IM104" s="200">
        <f t="shared" si="90"/>
        <v>1092.6885375494071</v>
      </c>
      <c r="IN104" s="192" t="s">
        <v>7327</v>
      </c>
      <c r="IO104" s="192" t="str">
        <f t="shared" si="65"/>
        <v>Variación Mayor a 20%</v>
      </c>
      <c r="IP104" s="192" t="str">
        <f t="shared" si="65"/>
        <v>Variación Mayor a 20%</v>
      </c>
      <c r="IQ104" s="193" t="str">
        <f t="shared" si="91"/>
        <v>Grande</v>
      </c>
      <c r="IR104" s="193" t="str">
        <f t="shared" si="92"/>
        <v>Grande</v>
      </c>
      <c r="IS104" s="192" t="s">
        <v>1261</v>
      </c>
      <c r="IT104" s="192" t="s">
        <v>2009</v>
      </c>
      <c r="IU104" s="192" t="s">
        <v>534</v>
      </c>
      <c r="IV104" s="192" t="s">
        <v>8</v>
      </c>
      <c r="IW104" s="192" t="s">
        <v>248</v>
      </c>
      <c r="IX104" s="192" t="s">
        <v>249</v>
      </c>
      <c r="IY104" s="193" t="s">
        <v>208</v>
      </c>
      <c r="IZ104" s="199"/>
      <c r="JA104" s="199"/>
      <c r="JB104" s="203"/>
      <c r="JC104" s="192" t="s">
        <v>534</v>
      </c>
      <c r="JD104" s="192" t="str">
        <f t="shared" si="99"/>
        <v>Sin Modificaciones</v>
      </c>
      <c r="JE104" s="193" t="s">
        <v>207</v>
      </c>
      <c r="JF104" s="200">
        <v>3</v>
      </c>
      <c r="JG104" s="200">
        <v>952453</v>
      </c>
      <c r="JH104" s="200">
        <v>1653996</v>
      </c>
      <c r="JI104" s="197">
        <f t="shared" ref="JI104:JI105" si="113">((JH104/JG104)-1)*100</f>
        <v>73.656442890095363</v>
      </c>
      <c r="JJ104" s="192" t="s">
        <v>7747</v>
      </c>
      <c r="JK104" s="192" t="str">
        <f t="shared" si="67"/>
        <v>Con Reevaluación</v>
      </c>
      <c r="JL104" s="196" t="s">
        <v>1287</v>
      </c>
      <c r="JM104" s="204">
        <v>180838</v>
      </c>
      <c r="JN104" s="204">
        <v>266609</v>
      </c>
      <c r="JO104" s="197">
        <f t="shared" si="96"/>
        <v>47.429743748548425</v>
      </c>
      <c r="JP104" s="205" t="str">
        <f t="shared" si="97"/>
        <v>Real &gt; Recomendado</v>
      </c>
      <c r="JQ104" s="193" t="s">
        <v>8</v>
      </c>
      <c r="JR104" s="202"/>
      <c r="JS104" s="202"/>
      <c r="JT104" s="202"/>
      <c r="JU104" s="192" t="s">
        <v>8077</v>
      </c>
      <c r="JV104" s="206"/>
      <c r="JW104" s="192" t="s">
        <v>8078</v>
      </c>
      <c r="JX104" s="192" t="s">
        <v>1310</v>
      </c>
      <c r="JY104" s="192" t="s">
        <v>940</v>
      </c>
      <c r="JZ104" s="192" t="s">
        <v>248</v>
      </c>
      <c r="KA104" s="192" t="s">
        <v>249</v>
      </c>
    </row>
    <row r="105" spans="1:287" ht="15" customHeight="1" x14ac:dyDescent="0.25">
      <c r="A105" s="192" t="s">
        <v>1597</v>
      </c>
      <c r="B105" s="192" t="s">
        <v>1598</v>
      </c>
      <c r="C105" s="193">
        <v>8</v>
      </c>
      <c r="D105" s="192" t="s">
        <v>453</v>
      </c>
      <c r="E105" s="192" t="s">
        <v>142</v>
      </c>
      <c r="F105" s="192" t="s">
        <v>1599</v>
      </c>
      <c r="G105" s="192" t="s">
        <v>488</v>
      </c>
      <c r="H105" s="192" t="s">
        <v>100</v>
      </c>
      <c r="I105" s="192" t="s">
        <v>101</v>
      </c>
      <c r="J105" s="192" t="s">
        <v>1335</v>
      </c>
      <c r="K105" s="192" t="s">
        <v>466</v>
      </c>
      <c r="L105" s="192" t="s">
        <v>114</v>
      </c>
      <c r="M105" s="192" t="s">
        <v>115</v>
      </c>
      <c r="N105" s="192" t="s">
        <v>115</v>
      </c>
      <c r="O105" s="192" t="s">
        <v>524</v>
      </c>
      <c r="P105" s="192" t="s">
        <v>103</v>
      </c>
      <c r="Q105" s="192" t="s">
        <v>120</v>
      </c>
      <c r="R105" s="192" t="s">
        <v>539</v>
      </c>
      <c r="S105" s="192" t="s">
        <v>2249</v>
      </c>
      <c r="T105" s="192" t="s">
        <v>2250</v>
      </c>
      <c r="U105" s="194">
        <v>33468</v>
      </c>
      <c r="V105" s="192" t="s">
        <v>534</v>
      </c>
      <c r="W105" s="192" t="s">
        <v>534</v>
      </c>
      <c r="X105" s="192" t="s">
        <v>534</v>
      </c>
      <c r="Y105" s="195">
        <v>10</v>
      </c>
      <c r="Z105" s="195">
        <v>7</v>
      </c>
      <c r="AA105" s="196" t="s">
        <v>2557</v>
      </c>
      <c r="AB105" s="197">
        <f t="shared" si="110"/>
        <v>-30.000000000000004</v>
      </c>
      <c r="AC105" s="195">
        <v>3</v>
      </c>
      <c r="AD105" s="195">
        <v>2</v>
      </c>
      <c r="AE105" s="196" t="s">
        <v>2677</v>
      </c>
      <c r="AF105" s="197">
        <f>((AD105/AC105)-1)*100</f>
        <v>-33.333333333333336</v>
      </c>
      <c r="AG105" s="195">
        <v>3</v>
      </c>
      <c r="AH105" s="195">
        <v>9</v>
      </c>
      <c r="AI105" s="196" t="s">
        <v>2893</v>
      </c>
      <c r="AJ105" s="197">
        <f>((AH105/AG105)-1)*100</f>
        <v>200</v>
      </c>
      <c r="AK105" s="195"/>
      <c r="AL105" s="195"/>
      <c r="AM105" s="196"/>
      <c r="AN105" s="197"/>
      <c r="AO105" s="195"/>
      <c r="AP105" s="195"/>
      <c r="AQ105" s="196"/>
      <c r="AR105" s="197"/>
      <c r="AS105" s="195">
        <v>7</v>
      </c>
      <c r="AT105" s="195">
        <v>8</v>
      </c>
      <c r="AU105" s="196" t="s">
        <v>3182</v>
      </c>
      <c r="AV105" s="197">
        <f t="shared" si="61"/>
        <v>14.285714285714279</v>
      </c>
      <c r="AW105" s="197" t="str">
        <f t="shared" si="68"/>
        <v>Variación de 0 a 30%</v>
      </c>
      <c r="AX105" s="198">
        <v>1</v>
      </c>
      <c r="AY105" s="198">
        <v>25</v>
      </c>
      <c r="AZ105" s="195"/>
      <c r="BA105" s="195"/>
      <c r="BB105" s="196"/>
      <c r="BC105" s="197"/>
      <c r="BD105" s="195">
        <v>0</v>
      </c>
      <c r="BE105" s="195">
        <v>1</v>
      </c>
      <c r="BF105" s="196" t="s">
        <v>3322</v>
      </c>
      <c r="BG105" s="197">
        <v>100</v>
      </c>
      <c r="BH105" s="195"/>
      <c r="BI105" s="195"/>
      <c r="BJ105" s="196"/>
      <c r="BK105" s="197"/>
      <c r="BL105" s="195">
        <v>10</v>
      </c>
      <c r="BM105" s="195">
        <v>10</v>
      </c>
      <c r="BN105" s="195">
        <v>16</v>
      </c>
      <c r="BO105" s="195">
        <v>28</v>
      </c>
      <c r="BP105" s="195">
        <v>12</v>
      </c>
      <c r="BQ105" s="196" t="s">
        <v>3447</v>
      </c>
      <c r="BR105" s="197">
        <f t="shared" si="112"/>
        <v>60.000000000000007</v>
      </c>
      <c r="BS105" s="197">
        <f t="shared" si="112"/>
        <v>179.99999999999997</v>
      </c>
      <c r="BT105" s="192" t="s">
        <v>3665</v>
      </c>
      <c r="BU105" s="192" t="str">
        <f t="shared" si="70"/>
        <v>Variación &gt; al 100%</v>
      </c>
      <c r="BV105" s="193" t="str">
        <f t="shared" si="71"/>
        <v>Tres años</v>
      </c>
      <c r="BW105" s="192" t="s">
        <v>3850</v>
      </c>
      <c r="BX105" s="199">
        <v>1036951</v>
      </c>
      <c r="BY105" s="199">
        <v>0</v>
      </c>
      <c r="BZ105" s="199">
        <f t="shared" si="72"/>
        <v>1036951</v>
      </c>
      <c r="CA105" s="199">
        <v>949627</v>
      </c>
      <c r="CB105" s="200">
        <f t="shared" si="73"/>
        <v>87324</v>
      </c>
      <c r="CC105" s="192" t="s">
        <v>3986</v>
      </c>
      <c r="CD105" s="192" t="str">
        <f t="shared" si="74"/>
        <v>BIP &gt; SIGFE</v>
      </c>
      <c r="CE105" s="196" t="s">
        <v>678</v>
      </c>
      <c r="CF105" s="195">
        <v>412</v>
      </c>
      <c r="CG105" s="195">
        <v>450</v>
      </c>
      <c r="CH105" s="195">
        <f t="shared" si="75"/>
        <v>109.22330097087378</v>
      </c>
      <c r="CI105" s="196" t="s">
        <v>4307</v>
      </c>
      <c r="CJ105" s="196" t="s">
        <v>4308</v>
      </c>
      <c r="CK105" s="200" t="str">
        <f t="shared" si="93"/>
        <v>Real &gt; Recomendada</v>
      </c>
      <c r="CL105" s="192" t="s">
        <v>4815</v>
      </c>
      <c r="CM105" s="192" t="s">
        <v>4816</v>
      </c>
      <c r="CN105" s="192" t="s">
        <v>4817</v>
      </c>
      <c r="CO105" s="192" t="s">
        <v>8</v>
      </c>
      <c r="CP105" s="193" t="s">
        <v>207</v>
      </c>
      <c r="CQ105" s="192" t="s">
        <v>5267</v>
      </c>
      <c r="CR105" s="192" t="s">
        <v>5268</v>
      </c>
      <c r="CS105" s="192" t="s">
        <v>8</v>
      </c>
      <c r="CT105" s="192" t="str">
        <f t="shared" si="94"/>
        <v>En Operación</v>
      </c>
      <c r="CU105" s="192" t="s">
        <v>8</v>
      </c>
      <c r="CV105" s="192" t="s">
        <v>5572</v>
      </c>
      <c r="CW105" s="192" t="s">
        <v>5573</v>
      </c>
      <c r="CX105" s="192" t="s">
        <v>534</v>
      </c>
      <c r="CY105" s="192" t="s">
        <v>8</v>
      </c>
      <c r="CZ105" s="192" t="s">
        <v>248</v>
      </c>
      <c r="DA105" s="192" t="s">
        <v>249</v>
      </c>
      <c r="DB105" s="193" t="s">
        <v>612</v>
      </c>
      <c r="DC105" s="193" t="s">
        <v>646</v>
      </c>
      <c r="DD105" s="200">
        <v>45</v>
      </c>
      <c r="DE105" s="193" t="s">
        <v>1144</v>
      </c>
      <c r="DF105" s="200">
        <v>20</v>
      </c>
      <c r="DG105" s="193" t="s">
        <v>440</v>
      </c>
      <c r="DH105" s="200">
        <v>0</v>
      </c>
      <c r="DI105" s="193" t="s">
        <v>5770</v>
      </c>
      <c r="DJ105" s="200">
        <v>95</v>
      </c>
      <c r="DK105" s="193" t="s">
        <v>672</v>
      </c>
      <c r="DL105" s="200">
        <f>+DK105-DE105</f>
        <v>288</v>
      </c>
      <c r="DM105" s="193" t="s">
        <v>3850</v>
      </c>
      <c r="DN105" s="200">
        <v>3</v>
      </c>
      <c r="DO105" s="193" t="s">
        <v>784</v>
      </c>
      <c r="DP105" s="200">
        <v>9</v>
      </c>
      <c r="DQ105" s="200">
        <f t="shared" si="62"/>
        <v>365</v>
      </c>
      <c r="DR105" s="200">
        <f t="shared" si="63"/>
        <v>320</v>
      </c>
      <c r="DS105" s="193" t="s">
        <v>6112</v>
      </c>
      <c r="DT105" s="192" t="s">
        <v>6243</v>
      </c>
      <c r="DU105" s="193">
        <v>1</v>
      </c>
      <c r="DV105" s="193" t="s">
        <v>8</v>
      </c>
      <c r="DW105" s="193" t="s">
        <v>8</v>
      </c>
      <c r="DX105" s="193" t="s">
        <v>8</v>
      </c>
      <c r="DY105" s="193" t="s">
        <v>8</v>
      </c>
      <c r="DZ105" s="193" t="s">
        <v>8</v>
      </c>
      <c r="EA105" s="193" t="s">
        <v>8</v>
      </c>
      <c r="EB105" s="193" t="s">
        <v>207</v>
      </c>
      <c r="EC105" s="193" t="s">
        <v>6269</v>
      </c>
      <c r="ED105" s="193" t="s">
        <v>6272</v>
      </c>
      <c r="EE105" s="199">
        <v>37066</v>
      </c>
      <c r="EF105" s="199">
        <v>14674</v>
      </c>
      <c r="EG105" s="199">
        <v>199526</v>
      </c>
      <c r="EH105" s="199">
        <v>0</v>
      </c>
      <c r="EI105" s="199">
        <v>0</v>
      </c>
      <c r="EJ105" s="199">
        <v>562480</v>
      </c>
      <c r="EK105" s="199">
        <v>0</v>
      </c>
      <c r="EL105" s="199">
        <v>56144</v>
      </c>
      <c r="EM105" s="199">
        <v>0</v>
      </c>
      <c r="EN105" s="199">
        <v>0</v>
      </c>
      <c r="EO105" s="199">
        <f t="shared" si="76"/>
        <v>869890</v>
      </c>
      <c r="EP105" s="199">
        <v>38771</v>
      </c>
      <c r="EQ105" s="199">
        <v>15349</v>
      </c>
      <c r="ER105" s="199">
        <v>208705</v>
      </c>
      <c r="ES105" s="199">
        <v>0</v>
      </c>
      <c r="ET105" s="199">
        <v>0</v>
      </c>
      <c r="EU105" s="199">
        <v>588356</v>
      </c>
      <c r="EV105" s="199">
        <v>0</v>
      </c>
      <c r="EW105" s="199">
        <v>56144</v>
      </c>
      <c r="EX105" s="199">
        <v>0</v>
      </c>
      <c r="EY105" s="199">
        <v>0</v>
      </c>
      <c r="EZ105" s="199">
        <f t="shared" si="77"/>
        <v>907325</v>
      </c>
      <c r="FA105" s="192" t="s">
        <v>6528</v>
      </c>
      <c r="FB105" s="199">
        <v>38793</v>
      </c>
      <c r="FC105" s="199">
        <v>16024</v>
      </c>
      <c r="FD105" s="199">
        <v>217549</v>
      </c>
      <c r="FE105" s="199">
        <v>0</v>
      </c>
      <c r="FF105" s="199">
        <v>0</v>
      </c>
      <c r="FG105" s="199">
        <v>712820</v>
      </c>
      <c r="FH105" s="199">
        <v>0</v>
      </c>
      <c r="FI105" s="199">
        <v>51765</v>
      </c>
      <c r="FJ105" s="199">
        <v>0</v>
      </c>
      <c r="FK105" s="199">
        <v>0</v>
      </c>
      <c r="FL105" s="199">
        <f t="shared" si="78"/>
        <v>1036951</v>
      </c>
      <c r="FM105" s="192" t="s">
        <v>6689</v>
      </c>
      <c r="FN105" s="199">
        <v>38793</v>
      </c>
      <c r="FO105" s="199">
        <v>16024</v>
      </c>
      <c r="FP105" s="199">
        <v>217549</v>
      </c>
      <c r="FQ105" s="199">
        <v>0</v>
      </c>
      <c r="FR105" s="199">
        <v>0</v>
      </c>
      <c r="FS105" s="199">
        <v>712820</v>
      </c>
      <c r="FT105" s="199">
        <v>0</v>
      </c>
      <c r="FU105" s="199">
        <v>51765</v>
      </c>
      <c r="FV105" s="199">
        <v>0</v>
      </c>
      <c r="FW105" s="199">
        <v>0</v>
      </c>
      <c r="FX105" s="199">
        <f t="shared" si="79"/>
        <v>1036951</v>
      </c>
      <c r="FY105" s="192" t="s">
        <v>6888</v>
      </c>
      <c r="FZ105" s="200">
        <f t="shared" si="80"/>
        <v>87324</v>
      </c>
      <c r="GA105" s="193" t="str">
        <f t="shared" si="95"/>
        <v>BIP &gt; SIGFE</v>
      </c>
      <c r="GB105" s="199">
        <v>38789</v>
      </c>
      <c r="GC105" s="199">
        <v>16024</v>
      </c>
      <c r="GD105" s="199">
        <v>217553</v>
      </c>
      <c r="GE105" s="199">
        <v>0</v>
      </c>
      <c r="GF105" s="199">
        <v>0</v>
      </c>
      <c r="GG105" s="199">
        <v>677261</v>
      </c>
      <c r="GH105" s="199">
        <v>0</v>
      </c>
      <c r="GI105" s="199">
        <v>0</v>
      </c>
      <c r="GJ105" s="199">
        <v>0</v>
      </c>
      <c r="GK105" s="199">
        <v>0</v>
      </c>
      <c r="GL105" s="199">
        <f t="shared" si="81"/>
        <v>949627</v>
      </c>
      <c r="GM105" s="199">
        <v>40991</v>
      </c>
      <c r="GN105" s="199">
        <v>16934</v>
      </c>
      <c r="GO105" s="199">
        <v>229906</v>
      </c>
      <c r="GP105" s="199">
        <v>0</v>
      </c>
      <c r="GQ105" s="199">
        <v>0</v>
      </c>
      <c r="GR105" s="199">
        <v>695558</v>
      </c>
      <c r="GS105" s="199">
        <v>0</v>
      </c>
      <c r="GT105" s="199">
        <v>0</v>
      </c>
      <c r="GU105" s="199">
        <v>0</v>
      </c>
      <c r="GV105" s="199">
        <v>0</v>
      </c>
      <c r="GW105" s="199">
        <f t="shared" si="82"/>
        <v>983389</v>
      </c>
      <c r="GX105" s="199" t="s">
        <v>8</v>
      </c>
      <c r="GY105" s="199">
        <v>43626</v>
      </c>
      <c r="GZ105" s="199">
        <v>17271</v>
      </c>
      <c r="HA105" s="199">
        <v>234837</v>
      </c>
      <c r="HB105" s="199">
        <v>0</v>
      </c>
      <c r="HC105" s="199">
        <v>0</v>
      </c>
      <c r="HD105" s="199">
        <v>662024</v>
      </c>
      <c r="HE105" s="199">
        <v>0</v>
      </c>
      <c r="HF105" s="199">
        <v>56144</v>
      </c>
      <c r="HG105" s="199">
        <v>0</v>
      </c>
      <c r="HH105" s="199">
        <v>0</v>
      </c>
      <c r="HI105" s="199">
        <f t="shared" si="83"/>
        <v>1013902</v>
      </c>
      <c r="HJ105" s="199">
        <v>989634</v>
      </c>
      <c r="HK105" s="199">
        <v>40996</v>
      </c>
      <c r="HL105" s="199">
        <v>16934</v>
      </c>
      <c r="HM105" s="199">
        <v>229901</v>
      </c>
      <c r="HN105" s="199">
        <v>0</v>
      </c>
      <c r="HO105" s="199">
        <v>0</v>
      </c>
      <c r="HP105" s="199">
        <v>760536</v>
      </c>
      <c r="HQ105" s="199">
        <v>0</v>
      </c>
      <c r="HR105" s="199">
        <v>56144</v>
      </c>
      <c r="HS105" s="199">
        <v>0</v>
      </c>
      <c r="HT105" s="199">
        <v>0</v>
      </c>
      <c r="HU105" s="199">
        <f t="shared" si="84"/>
        <v>1104511</v>
      </c>
      <c r="HV105" s="199">
        <v>40998</v>
      </c>
      <c r="HW105" s="199">
        <v>16934</v>
      </c>
      <c r="HX105" s="199">
        <v>229903</v>
      </c>
      <c r="HY105" s="199">
        <v>0</v>
      </c>
      <c r="HZ105" s="199">
        <v>0</v>
      </c>
      <c r="IA105" s="199">
        <v>736948</v>
      </c>
      <c r="IB105" s="199">
        <v>0</v>
      </c>
      <c r="IC105" s="199">
        <v>56144</v>
      </c>
      <c r="ID105" s="199">
        <v>0</v>
      </c>
      <c r="IE105" s="199">
        <v>0</v>
      </c>
      <c r="IF105" s="199">
        <f t="shared" si="85"/>
        <v>1080927</v>
      </c>
      <c r="IG105" s="197">
        <f t="shared" si="86"/>
        <v>8.9366625176792169</v>
      </c>
      <c r="IH105" s="197">
        <f t="shared" si="87"/>
        <v>6.6105994464948248</v>
      </c>
      <c r="II105" s="197">
        <f t="shared" si="88"/>
        <v>11.317414474399712</v>
      </c>
      <c r="IJ105" s="197">
        <f t="shared" si="64"/>
        <v>-2.1352435602723707</v>
      </c>
      <c r="IK105" s="202">
        <f>((IF105/HJ105)-1)*100</f>
        <v>9.2249255785472162</v>
      </c>
      <c r="IL105" s="200">
        <f t="shared" si="89"/>
        <v>2402.06</v>
      </c>
      <c r="IM105" s="200">
        <f t="shared" si="90"/>
        <v>1637.6622222222222</v>
      </c>
      <c r="IN105" s="192" t="s">
        <v>7328</v>
      </c>
      <c r="IO105" s="192" t="str">
        <f t="shared" si="65"/>
        <v>Variación de 0 a +-10%</v>
      </c>
      <c r="IP105" s="192" t="str">
        <f t="shared" si="65"/>
        <v>Variación del 10% al 20%</v>
      </c>
      <c r="IQ105" s="193" t="str">
        <f t="shared" si="91"/>
        <v>Mediano</v>
      </c>
      <c r="IR105" s="193" t="str">
        <f t="shared" si="92"/>
        <v>Grande</v>
      </c>
      <c r="IS105" s="192" t="s">
        <v>5572</v>
      </c>
      <c r="IT105" s="192" t="s">
        <v>115</v>
      </c>
      <c r="IU105" s="192" t="s">
        <v>534</v>
      </c>
      <c r="IV105" s="192" t="s">
        <v>8</v>
      </c>
      <c r="IW105" s="192" t="s">
        <v>248</v>
      </c>
      <c r="IX105" s="192" t="s">
        <v>249</v>
      </c>
      <c r="IY105" s="193" t="s">
        <v>208</v>
      </c>
      <c r="IZ105" s="199"/>
      <c r="JA105" s="199"/>
      <c r="JB105" s="203"/>
      <c r="JC105" s="192"/>
      <c r="JD105" s="192" t="str">
        <f t="shared" si="99"/>
        <v>Sin Modificaciones</v>
      </c>
      <c r="JE105" s="193" t="s">
        <v>207</v>
      </c>
      <c r="JF105" s="200">
        <v>1</v>
      </c>
      <c r="JG105" s="200">
        <v>936299</v>
      </c>
      <c r="JH105" s="200">
        <v>989634</v>
      </c>
      <c r="JI105" s="197">
        <f t="shared" si="113"/>
        <v>5.696364088822059</v>
      </c>
      <c r="JJ105" s="192" t="s">
        <v>7748</v>
      </c>
      <c r="JK105" s="192" t="str">
        <f t="shared" si="67"/>
        <v>Con Reevaluación</v>
      </c>
      <c r="JL105" s="196" t="s">
        <v>1290</v>
      </c>
      <c r="JM105" s="204">
        <v>14</v>
      </c>
      <c r="JN105" s="204">
        <v>14</v>
      </c>
      <c r="JO105" s="197">
        <f t="shared" si="96"/>
        <v>0</v>
      </c>
      <c r="JP105" s="205" t="str">
        <f t="shared" si="97"/>
        <v>Real = Recomendado</v>
      </c>
      <c r="JQ105" s="193" t="s">
        <v>8</v>
      </c>
      <c r="JR105" s="202"/>
      <c r="JS105" s="202"/>
      <c r="JT105" s="202"/>
      <c r="JU105" s="192" t="s">
        <v>8079</v>
      </c>
      <c r="JV105" s="206"/>
      <c r="JW105" s="192" t="s">
        <v>8080</v>
      </c>
      <c r="JX105" s="192" t="s">
        <v>232</v>
      </c>
      <c r="JY105" s="192" t="s">
        <v>948</v>
      </c>
      <c r="JZ105" s="192" t="s">
        <v>534</v>
      </c>
      <c r="KA105" s="192" t="s">
        <v>8</v>
      </c>
    </row>
    <row r="106" spans="1:287" ht="15" customHeight="1" x14ac:dyDescent="0.25">
      <c r="A106" s="192" t="s">
        <v>1600</v>
      </c>
      <c r="B106" s="192" t="s">
        <v>1601</v>
      </c>
      <c r="C106" s="193">
        <v>14</v>
      </c>
      <c r="D106" s="192" t="s">
        <v>455</v>
      </c>
      <c r="E106" s="192" t="s">
        <v>134</v>
      </c>
      <c r="F106" s="192" t="s">
        <v>186</v>
      </c>
      <c r="G106" s="192" t="s">
        <v>517</v>
      </c>
      <c r="H106" s="192" t="s">
        <v>107</v>
      </c>
      <c r="I106" s="192" t="s">
        <v>108</v>
      </c>
      <c r="J106" s="192" t="s">
        <v>1948</v>
      </c>
      <c r="K106" s="192" t="s">
        <v>468</v>
      </c>
      <c r="L106" s="192" t="s">
        <v>102</v>
      </c>
      <c r="M106" s="192" t="s">
        <v>2005</v>
      </c>
      <c r="N106" s="192" t="s">
        <v>525</v>
      </c>
      <c r="O106" s="192" t="s">
        <v>525</v>
      </c>
      <c r="P106" s="192" t="s">
        <v>103</v>
      </c>
      <c r="Q106" s="192" t="s">
        <v>109</v>
      </c>
      <c r="R106" s="192" t="s">
        <v>116</v>
      </c>
      <c r="S106" s="192" t="s">
        <v>2251</v>
      </c>
      <c r="T106" s="192" t="s">
        <v>2252</v>
      </c>
      <c r="U106" s="194">
        <v>0</v>
      </c>
      <c r="V106" s="192" t="s">
        <v>534</v>
      </c>
      <c r="W106" s="192" t="s">
        <v>534</v>
      </c>
      <c r="X106" s="192" t="s">
        <v>534</v>
      </c>
      <c r="Y106" s="195">
        <v>6</v>
      </c>
      <c r="Z106" s="195">
        <v>4</v>
      </c>
      <c r="AA106" s="196" t="s">
        <v>2678</v>
      </c>
      <c r="AB106" s="197">
        <f t="shared" si="110"/>
        <v>-33.333333333333336</v>
      </c>
      <c r="AC106" s="195"/>
      <c r="AD106" s="195"/>
      <c r="AE106" s="196"/>
      <c r="AF106" s="197"/>
      <c r="AG106" s="195"/>
      <c r="AH106" s="195"/>
      <c r="AI106" s="196" t="s">
        <v>8</v>
      </c>
      <c r="AJ106" s="197"/>
      <c r="AK106" s="195"/>
      <c r="AL106" s="195"/>
      <c r="AM106" s="196"/>
      <c r="AN106" s="197"/>
      <c r="AO106" s="195">
        <v>1</v>
      </c>
      <c r="AP106" s="195">
        <v>1</v>
      </c>
      <c r="AQ106" s="196" t="s">
        <v>2993</v>
      </c>
      <c r="AR106" s="197">
        <f>((AP106/AO106)-1)*100</f>
        <v>0</v>
      </c>
      <c r="AS106" s="195">
        <v>5</v>
      </c>
      <c r="AT106" s="195">
        <v>3</v>
      </c>
      <c r="AU106" s="196" t="s">
        <v>3183</v>
      </c>
      <c r="AV106" s="197">
        <f t="shared" si="61"/>
        <v>-40</v>
      </c>
      <c r="AW106" s="197" t="str">
        <f t="shared" si="68"/>
        <v>Variación de -50% al -30%</v>
      </c>
      <c r="AX106" s="198">
        <v>0</v>
      </c>
      <c r="AY106" s="198">
        <v>0</v>
      </c>
      <c r="AZ106" s="195"/>
      <c r="BA106" s="195"/>
      <c r="BB106" s="196"/>
      <c r="BC106" s="197"/>
      <c r="BD106" s="195"/>
      <c r="BE106" s="195"/>
      <c r="BF106" s="196"/>
      <c r="BG106" s="197"/>
      <c r="BH106" s="195"/>
      <c r="BI106" s="195"/>
      <c r="BJ106" s="196"/>
      <c r="BK106" s="197"/>
      <c r="BL106" s="195">
        <v>6</v>
      </c>
      <c r="BM106" s="195">
        <v>6</v>
      </c>
      <c r="BN106" s="195">
        <v>5</v>
      </c>
      <c r="BO106" s="195">
        <v>5</v>
      </c>
      <c r="BP106" s="195">
        <v>0</v>
      </c>
      <c r="BQ106" s="196" t="s">
        <v>3448</v>
      </c>
      <c r="BR106" s="197">
        <f t="shared" si="112"/>
        <v>-16.666666666666664</v>
      </c>
      <c r="BS106" s="197">
        <f t="shared" si="112"/>
        <v>-16.666666666666664</v>
      </c>
      <c r="BT106" s="192" t="s">
        <v>3666</v>
      </c>
      <c r="BU106" s="192" t="str">
        <f t="shared" si="70"/>
        <v>Variación de -30% a -0%</v>
      </c>
      <c r="BV106" s="193" t="str">
        <f t="shared" si="71"/>
        <v>Un año</v>
      </c>
      <c r="BW106" s="192" t="s">
        <v>3851</v>
      </c>
      <c r="BX106" s="199">
        <v>260336</v>
      </c>
      <c r="BY106" s="199">
        <v>655</v>
      </c>
      <c r="BZ106" s="199">
        <f t="shared" si="72"/>
        <v>260991</v>
      </c>
      <c r="CA106" s="199">
        <v>260990</v>
      </c>
      <c r="CB106" s="200">
        <f t="shared" si="73"/>
        <v>1</v>
      </c>
      <c r="CC106" s="192" t="s">
        <v>3987</v>
      </c>
      <c r="CD106" s="192" t="str">
        <f t="shared" si="74"/>
        <v>BIP = SIGFE</v>
      </c>
      <c r="CE106" s="196" t="s">
        <v>679</v>
      </c>
      <c r="CF106" s="195">
        <v>250</v>
      </c>
      <c r="CG106" s="195">
        <v>250</v>
      </c>
      <c r="CH106" s="195">
        <f t="shared" si="75"/>
        <v>100</v>
      </c>
      <c r="CI106" s="196" t="s">
        <v>4309</v>
      </c>
      <c r="CJ106" s="196" t="s">
        <v>4310</v>
      </c>
      <c r="CK106" s="200" t="str">
        <f t="shared" si="93"/>
        <v>Real = Recomendada</v>
      </c>
      <c r="CL106" s="192" t="s">
        <v>4818</v>
      </c>
      <c r="CM106" s="192" t="s">
        <v>778</v>
      </c>
      <c r="CN106" s="192" t="s">
        <v>4819</v>
      </c>
      <c r="CO106" s="192" t="s">
        <v>8</v>
      </c>
      <c r="CP106" s="193" t="s">
        <v>207</v>
      </c>
      <c r="CQ106" s="192" t="s">
        <v>778</v>
      </c>
      <c r="CR106" s="192" t="s">
        <v>5269</v>
      </c>
      <c r="CS106" s="192" t="s">
        <v>8</v>
      </c>
      <c r="CT106" s="192" t="str">
        <f t="shared" si="94"/>
        <v>En Operación</v>
      </c>
      <c r="CU106" s="192" t="s">
        <v>5470</v>
      </c>
      <c r="CV106" s="192" t="s">
        <v>991</v>
      </c>
      <c r="CW106" s="192" t="s">
        <v>5677</v>
      </c>
      <c r="CX106" s="192" t="s">
        <v>534</v>
      </c>
      <c r="CY106" s="192" t="s">
        <v>8</v>
      </c>
      <c r="CZ106" s="192" t="s">
        <v>5576</v>
      </c>
      <c r="DA106" s="192" t="s">
        <v>249</v>
      </c>
      <c r="DB106" s="193" t="s">
        <v>1197</v>
      </c>
      <c r="DC106" s="193" t="s">
        <v>5827</v>
      </c>
      <c r="DD106" s="200">
        <v>528</v>
      </c>
      <c r="DE106" s="193" t="s">
        <v>5827</v>
      </c>
      <c r="DF106" s="200">
        <v>0</v>
      </c>
      <c r="DG106" s="193" t="s">
        <v>5943</v>
      </c>
      <c r="DH106" s="200">
        <v>126</v>
      </c>
      <c r="DI106" s="193" t="s">
        <v>854</v>
      </c>
      <c r="DJ106" s="200">
        <v>54</v>
      </c>
      <c r="DK106" s="193" t="s">
        <v>854</v>
      </c>
      <c r="DL106" s="200">
        <f>+DK106-DG106</f>
        <v>54</v>
      </c>
      <c r="DM106" s="193" t="s">
        <v>3851</v>
      </c>
      <c r="DN106" s="200">
        <v>15</v>
      </c>
      <c r="DO106" s="193" t="s">
        <v>843</v>
      </c>
      <c r="DP106" s="200">
        <v>54</v>
      </c>
      <c r="DQ106" s="200">
        <f t="shared" si="62"/>
        <v>777</v>
      </c>
      <c r="DR106" s="200">
        <f t="shared" si="63"/>
        <v>249</v>
      </c>
      <c r="DS106" s="193" t="s">
        <v>6113</v>
      </c>
      <c r="DT106" s="192" t="s">
        <v>6243</v>
      </c>
      <c r="DU106" s="193">
        <v>1</v>
      </c>
      <c r="DV106" s="193" t="s">
        <v>8</v>
      </c>
      <c r="DW106" s="193" t="s">
        <v>8</v>
      </c>
      <c r="DX106" s="193" t="s">
        <v>8</v>
      </c>
      <c r="DY106" s="193" t="s">
        <v>8</v>
      </c>
      <c r="DZ106" s="193" t="s">
        <v>208</v>
      </c>
      <c r="EA106" s="193" t="s">
        <v>6273</v>
      </c>
      <c r="EB106" s="193" t="s">
        <v>207</v>
      </c>
      <c r="EC106" s="193" t="s">
        <v>6273</v>
      </c>
      <c r="ED106" s="193" t="s">
        <v>6376</v>
      </c>
      <c r="EE106" s="199">
        <v>9003</v>
      </c>
      <c r="EF106" s="199">
        <v>0</v>
      </c>
      <c r="EG106" s="199">
        <v>0</v>
      </c>
      <c r="EH106" s="199">
        <v>0</v>
      </c>
      <c r="EI106" s="199">
        <v>570</v>
      </c>
      <c r="EJ106" s="199">
        <v>221289</v>
      </c>
      <c r="EK106" s="199">
        <v>0</v>
      </c>
      <c r="EL106" s="199">
        <v>0</v>
      </c>
      <c r="EM106" s="199">
        <v>0</v>
      </c>
      <c r="EN106" s="199">
        <v>0</v>
      </c>
      <c r="EO106" s="199">
        <f t="shared" si="76"/>
        <v>230862</v>
      </c>
      <c r="EP106" s="199">
        <v>10328</v>
      </c>
      <c r="EQ106" s="199">
        <v>0</v>
      </c>
      <c r="ER106" s="199">
        <v>0</v>
      </c>
      <c r="ES106" s="199">
        <v>0</v>
      </c>
      <c r="ET106" s="199">
        <v>655</v>
      </c>
      <c r="EU106" s="199">
        <v>253854</v>
      </c>
      <c r="EV106" s="199">
        <v>0</v>
      </c>
      <c r="EW106" s="199">
        <v>0</v>
      </c>
      <c r="EX106" s="199">
        <v>0</v>
      </c>
      <c r="EY106" s="199">
        <v>0</v>
      </c>
      <c r="EZ106" s="199">
        <f t="shared" si="77"/>
        <v>264837</v>
      </c>
      <c r="FA106" s="192" t="s">
        <v>6591</v>
      </c>
      <c r="FB106" s="199">
        <v>6886</v>
      </c>
      <c r="FC106" s="199">
        <v>0</v>
      </c>
      <c r="FD106" s="199">
        <v>0</v>
      </c>
      <c r="FE106" s="199">
        <v>0</v>
      </c>
      <c r="FF106" s="199">
        <v>655</v>
      </c>
      <c r="FG106" s="199">
        <v>253450</v>
      </c>
      <c r="FH106" s="199">
        <v>0</v>
      </c>
      <c r="FI106" s="199">
        <v>0</v>
      </c>
      <c r="FJ106" s="199">
        <v>0</v>
      </c>
      <c r="FK106" s="199">
        <v>0</v>
      </c>
      <c r="FL106" s="199">
        <f t="shared" si="78"/>
        <v>260991</v>
      </c>
      <c r="FM106" s="192" t="s">
        <v>6770</v>
      </c>
      <c r="FN106" s="199">
        <v>6886</v>
      </c>
      <c r="FO106" s="199">
        <v>0</v>
      </c>
      <c r="FP106" s="199">
        <v>0</v>
      </c>
      <c r="FQ106" s="199">
        <v>0</v>
      </c>
      <c r="FR106" s="199">
        <v>655</v>
      </c>
      <c r="FS106" s="199">
        <v>253450</v>
      </c>
      <c r="FT106" s="199">
        <v>0</v>
      </c>
      <c r="FU106" s="199">
        <v>0</v>
      </c>
      <c r="FV106" s="199">
        <v>0</v>
      </c>
      <c r="FW106" s="199">
        <v>0</v>
      </c>
      <c r="FX106" s="199">
        <f t="shared" si="79"/>
        <v>260991</v>
      </c>
      <c r="FY106" s="192" t="s">
        <v>6959</v>
      </c>
      <c r="FZ106" s="200">
        <f t="shared" si="80"/>
        <v>1</v>
      </c>
      <c r="GA106" s="193" t="str">
        <f t="shared" si="95"/>
        <v>BIP = SIGFE</v>
      </c>
      <c r="GB106" s="199">
        <v>6885</v>
      </c>
      <c r="GC106" s="199">
        <v>0</v>
      </c>
      <c r="GD106" s="199">
        <v>0</v>
      </c>
      <c r="GE106" s="199">
        <v>0</v>
      </c>
      <c r="GF106" s="199">
        <v>655</v>
      </c>
      <c r="GG106" s="199">
        <v>253450</v>
      </c>
      <c r="GH106" s="199">
        <v>0</v>
      </c>
      <c r="GI106" s="199">
        <v>0</v>
      </c>
      <c r="GJ106" s="199">
        <v>0</v>
      </c>
      <c r="GK106" s="199">
        <v>0</v>
      </c>
      <c r="GL106" s="199">
        <f t="shared" si="81"/>
        <v>260990</v>
      </c>
      <c r="GM106" s="199">
        <v>7019</v>
      </c>
      <c r="GN106" s="199">
        <v>0</v>
      </c>
      <c r="GO106" s="199">
        <v>0</v>
      </c>
      <c r="GP106" s="199">
        <v>0</v>
      </c>
      <c r="GQ106" s="199">
        <v>672</v>
      </c>
      <c r="GR106" s="199">
        <v>260040</v>
      </c>
      <c r="GS106" s="199">
        <v>0</v>
      </c>
      <c r="GT106" s="199">
        <v>0</v>
      </c>
      <c r="GU106" s="199">
        <v>0</v>
      </c>
      <c r="GV106" s="199">
        <v>0</v>
      </c>
      <c r="GW106" s="199">
        <f t="shared" si="82"/>
        <v>267731</v>
      </c>
      <c r="GX106" s="199" t="s">
        <v>7142</v>
      </c>
      <c r="GY106" s="199">
        <v>11131</v>
      </c>
      <c r="GZ106" s="199">
        <v>0</v>
      </c>
      <c r="HA106" s="199">
        <v>0</v>
      </c>
      <c r="HB106" s="199">
        <v>0</v>
      </c>
      <c r="HC106" s="199">
        <v>706</v>
      </c>
      <c r="HD106" s="199">
        <v>273601</v>
      </c>
      <c r="HE106" s="199">
        <v>0</v>
      </c>
      <c r="HF106" s="199">
        <v>0</v>
      </c>
      <c r="HG106" s="199">
        <v>0</v>
      </c>
      <c r="HH106" s="199">
        <v>0</v>
      </c>
      <c r="HI106" s="199">
        <f t="shared" si="83"/>
        <v>285438</v>
      </c>
      <c r="HJ106" s="199">
        <v>0</v>
      </c>
      <c r="HK106" s="199">
        <v>7065</v>
      </c>
      <c r="HL106" s="199">
        <v>0</v>
      </c>
      <c r="HM106" s="199">
        <v>0</v>
      </c>
      <c r="HN106" s="199">
        <v>0</v>
      </c>
      <c r="HO106" s="199">
        <v>672</v>
      </c>
      <c r="HP106" s="199">
        <v>260040</v>
      </c>
      <c r="HQ106" s="199">
        <v>0</v>
      </c>
      <c r="HR106" s="199">
        <v>0</v>
      </c>
      <c r="HS106" s="199">
        <v>0</v>
      </c>
      <c r="HT106" s="199">
        <v>0</v>
      </c>
      <c r="HU106" s="199">
        <f t="shared" si="84"/>
        <v>267777</v>
      </c>
      <c r="HV106" s="199">
        <v>7020</v>
      </c>
      <c r="HW106" s="199">
        <v>0</v>
      </c>
      <c r="HX106" s="199">
        <v>0</v>
      </c>
      <c r="HY106" s="199">
        <v>0</v>
      </c>
      <c r="HZ106" s="199">
        <v>672</v>
      </c>
      <c r="IA106" s="199">
        <v>260040</v>
      </c>
      <c r="IB106" s="199">
        <v>0</v>
      </c>
      <c r="IC106" s="199">
        <v>0</v>
      </c>
      <c r="ID106" s="199">
        <v>0</v>
      </c>
      <c r="IE106" s="199">
        <v>0</v>
      </c>
      <c r="IF106" s="199">
        <f t="shared" si="85"/>
        <v>267732</v>
      </c>
      <c r="IG106" s="197">
        <f t="shared" si="86"/>
        <v>-6.187333151157171</v>
      </c>
      <c r="IH106" s="197">
        <f t="shared" si="87"/>
        <v>-6.203098396149076</v>
      </c>
      <c r="II106" s="197">
        <f t="shared" si="88"/>
        <v>-4.9564877321354839</v>
      </c>
      <c r="IJ106" s="197">
        <f t="shared" si="64"/>
        <v>-1.6805028064392769E-2</v>
      </c>
      <c r="IK106" s="202"/>
      <c r="IL106" s="200">
        <f t="shared" si="89"/>
        <v>1070.9280000000001</v>
      </c>
      <c r="IM106" s="200">
        <f t="shared" si="90"/>
        <v>1040.1600000000001</v>
      </c>
      <c r="IN106" s="192" t="s">
        <v>7329</v>
      </c>
      <c r="IO106" s="192" t="str">
        <f t="shared" si="65"/>
        <v>Variación de 0 a +-10%</v>
      </c>
      <c r="IP106" s="192" t="str">
        <f t="shared" si="65"/>
        <v>Variación de 0 a +-10%</v>
      </c>
      <c r="IQ106" s="193" t="str">
        <f t="shared" si="91"/>
        <v>Pequeño</v>
      </c>
      <c r="IR106" s="193" t="str">
        <f t="shared" si="92"/>
        <v>Pequeño</v>
      </c>
      <c r="IS106" s="192" t="s">
        <v>1278</v>
      </c>
      <c r="IT106" s="192" t="s">
        <v>2005</v>
      </c>
      <c r="IU106" s="192" t="s">
        <v>534</v>
      </c>
      <c r="IV106" s="192" t="s">
        <v>8</v>
      </c>
      <c r="IW106" s="192" t="s">
        <v>5576</v>
      </c>
      <c r="IX106" s="192" t="s">
        <v>249</v>
      </c>
      <c r="IY106" s="193" t="s">
        <v>208</v>
      </c>
      <c r="IZ106" s="199"/>
      <c r="JA106" s="199"/>
      <c r="JB106" s="203"/>
      <c r="JC106" s="192" t="s">
        <v>534</v>
      </c>
      <c r="JD106" s="192" t="str">
        <f t="shared" si="99"/>
        <v>Sin Modificaciones</v>
      </c>
      <c r="JE106" s="193" t="s">
        <v>208</v>
      </c>
      <c r="JF106" s="200"/>
      <c r="JG106" s="200"/>
      <c r="JH106" s="200"/>
      <c r="JI106" s="197"/>
      <c r="JJ106" s="192" t="s">
        <v>7749</v>
      </c>
      <c r="JK106" s="192" t="str">
        <f t="shared" si="67"/>
        <v>Sin Reevaluación</v>
      </c>
      <c r="JL106" s="196" t="s">
        <v>1288</v>
      </c>
      <c r="JM106" s="204">
        <v>22490</v>
      </c>
      <c r="JN106" s="204">
        <v>22490</v>
      </c>
      <c r="JO106" s="197">
        <f t="shared" si="96"/>
        <v>0</v>
      </c>
      <c r="JP106" s="205" t="str">
        <f t="shared" si="97"/>
        <v>Real = Recomendado</v>
      </c>
      <c r="JQ106" s="193" t="s">
        <v>1289</v>
      </c>
      <c r="JR106" s="202">
        <v>7.4</v>
      </c>
      <c r="JS106" s="202">
        <v>7.4</v>
      </c>
      <c r="JT106" s="202">
        <f t="shared" si="98"/>
        <v>0</v>
      </c>
      <c r="JU106" s="192" t="s">
        <v>8081</v>
      </c>
      <c r="JV106" s="192" t="str">
        <f t="shared" ref="JV106:JV107" si="114">IF(JT106="","Sin Datos",IF(JT106=0,"Real = Recomendado",IF(JT106&gt;0,"Real &gt; Recomendado",IF(JT106&lt;0,"Real &lt; Recomendado","error"))))</f>
        <v>Real = Recomendado</v>
      </c>
      <c r="JW106" s="192" t="s">
        <v>8082</v>
      </c>
      <c r="JX106" s="192" t="s">
        <v>5703</v>
      </c>
      <c r="JY106" s="192" t="s">
        <v>992</v>
      </c>
      <c r="JZ106" s="192" t="s">
        <v>5576</v>
      </c>
      <c r="KA106" s="192" t="s">
        <v>249</v>
      </c>
    </row>
    <row r="107" spans="1:287" ht="15" customHeight="1" x14ac:dyDescent="0.25">
      <c r="A107" s="192" t="s">
        <v>1602</v>
      </c>
      <c r="B107" s="192" t="s">
        <v>1603</v>
      </c>
      <c r="C107" s="193">
        <v>8</v>
      </c>
      <c r="D107" s="192" t="s">
        <v>453</v>
      </c>
      <c r="E107" s="192" t="s">
        <v>112</v>
      </c>
      <c r="F107" s="192" t="s">
        <v>140</v>
      </c>
      <c r="G107" s="192" t="s">
        <v>488</v>
      </c>
      <c r="H107" s="192" t="s">
        <v>465</v>
      </c>
      <c r="I107" s="192" t="s">
        <v>126</v>
      </c>
      <c r="J107" s="192" t="s">
        <v>1938</v>
      </c>
      <c r="K107" s="192" t="s">
        <v>466</v>
      </c>
      <c r="L107" s="192" t="s">
        <v>114</v>
      </c>
      <c r="M107" s="192" t="s">
        <v>127</v>
      </c>
      <c r="N107" s="192" t="s">
        <v>523</v>
      </c>
      <c r="O107" s="192" t="s">
        <v>524</v>
      </c>
      <c r="P107" s="192" t="s">
        <v>103</v>
      </c>
      <c r="Q107" s="192" t="s">
        <v>120</v>
      </c>
      <c r="R107" s="192" t="s">
        <v>116</v>
      </c>
      <c r="S107" s="192" t="s">
        <v>2253</v>
      </c>
      <c r="T107" s="192" t="s">
        <v>2254</v>
      </c>
      <c r="U107" s="194">
        <v>774</v>
      </c>
      <c r="V107" s="192" t="s">
        <v>127</v>
      </c>
      <c r="W107" s="192" t="s">
        <v>534</v>
      </c>
      <c r="X107" s="192" t="s">
        <v>534</v>
      </c>
      <c r="Y107" s="195">
        <v>8</v>
      </c>
      <c r="Z107" s="195">
        <v>10</v>
      </c>
      <c r="AA107" s="196" t="s">
        <v>2679</v>
      </c>
      <c r="AB107" s="197">
        <f t="shared" si="110"/>
        <v>25</v>
      </c>
      <c r="AC107" s="195"/>
      <c r="AD107" s="195"/>
      <c r="AE107" s="196"/>
      <c r="AF107" s="197"/>
      <c r="AG107" s="195"/>
      <c r="AH107" s="195"/>
      <c r="AI107" s="196" t="s">
        <v>8</v>
      </c>
      <c r="AJ107" s="197"/>
      <c r="AK107" s="195"/>
      <c r="AL107" s="195"/>
      <c r="AM107" s="196"/>
      <c r="AN107" s="197"/>
      <c r="AO107" s="195"/>
      <c r="AP107" s="195"/>
      <c r="AQ107" s="196"/>
      <c r="AR107" s="197"/>
      <c r="AS107" s="195">
        <v>8</v>
      </c>
      <c r="AT107" s="195">
        <v>10</v>
      </c>
      <c r="AU107" s="196" t="s">
        <v>2679</v>
      </c>
      <c r="AV107" s="197">
        <f t="shared" si="61"/>
        <v>25</v>
      </c>
      <c r="AW107" s="197" t="str">
        <f t="shared" si="68"/>
        <v>Variación de 0 a 30%</v>
      </c>
      <c r="AX107" s="198">
        <v>1</v>
      </c>
      <c r="AY107" s="198">
        <v>60</v>
      </c>
      <c r="AZ107" s="195"/>
      <c r="BA107" s="195"/>
      <c r="BB107" s="196"/>
      <c r="BC107" s="197"/>
      <c r="BD107" s="195"/>
      <c r="BE107" s="195"/>
      <c r="BF107" s="196"/>
      <c r="BG107" s="197"/>
      <c r="BH107" s="195"/>
      <c r="BI107" s="195"/>
      <c r="BJ107" s="196"/>
      <c r="BK107" s="197"/>
      <c r="BL107" s="195">
        <v>8</v>
      </c>
      <c r="BM107" s="195">
        <v>8</v>
      </c>
      <c r="BN107" s="195">
        <v>10</v>
      </c>
      <c r="BO107" s="195">
        <v>10</v>
      </c>
      <c r="BP107" s="195">
        <v>0</v>
      </c>
      <c r="BQ107" s="196" t="s">
        <v>2679</v>
      </c>
      <c r="BR107" s="197">
        <f t="shared" si="112"/>
        <v>25</v>
      </c>
      <c r="BS107" s="197">
        <f t="shared" si="112"/>
        <v>25</v>
      </c>
      <c r="BT107" s="192" t="s">
        <v>3667</v>
      </c>
      <c r="BU107" s="192" t="str">
        <f t="shared" si="70"/>
        <v>Variación de 0 a 30%</v>
      </c>
      <c r="BV107" s="193" t="str">
        <f t="shared" si="71"/>
        <v>Un año</v>
      </c>
      <c r="BW107" s="192" t="s">
        <v>3852</v>
      </c>
      <c r="BX107" s="199">
        <v>852861</v>
      </c>
      <c r="BY107" s="199">
        <v>0</v>
      </c>
      <c r="BZ107" s="199">
        <f t="shared" si="72"/>
        <v>852861</v>
      </c>
      <c r="CA107" s="199">
        <v>852861</v>
      </c>
      <c r="CB107" s="200">
        <f t="shared" si="73"/>
        <v>0</v>
      </c>
      <c r="CC107" s="192" t="s">
        <v>3988</v>
      </c>
      <c r="CD107" s="192" t="str">
        <f t="shared" si="74"/>
        <v>BIP = SIGFE</v>
      </c>
      <c r="CE107" s="196" t="s">
        <v>685</v>
      </c>
      <c r="CF107" s="195">
        <v>221</v>
      </c>
      <c r="CG107" s="195">
        <v>221</v>
      </c>
      <c r="CH107" s="195">
        <f t="shared" si="75"/>
        <v>100</v>
      </c>
      <c r="CI107" s="196" t="s">
        <v>200</v>
      </c>
      <c r="CJ107" s="196" t="s">
        <v>4311</v>
      </c>
      <c r="CK107" s="200" t="str">
        <f t="shared" si="93"/>
        <v>Real = Recomendada</v>
      </c>
      <c r="CL107" s="192" t="s">
        <v>4820</v>
      </c>
      <c r="CM107" s="192" t="s">
        <v>4788</v>
      </c>
      <c r="CN107" s="192" t="s">
        <v>4821</v>
      </c>
      <c r="CO107" s="192" t="s">
        <v>4822</v>
      </c>
      <c r="CP107" s="193" t="s">
        <v>207</v>
      </c>
      <c r="CQ107" s="192" t="s">
        <v>4889</v>
      </c>
      <c r="CR107" s="192" t="s">
        <v>5270</v>
      </c>
      <c r="CS107" s="192" t="s">
        <v>8</v>
      </c>
      <c r="CT107" s="192" t="str">
        <f t="shared" si="94"/>
        <v>En Operación</v>
      </c>
      <c r="CU107" s="192" t="s">
        <v>5471</v>
      </c>
      <c r="CV107" s="192" t="s">
        <v>5678</v>
      </c>
      <c r="CW107" s="192" t="s">
        <v>933</v>
      </c>
      <c r="CX107" s="192" t="s">
        <v>534</v>
      </c>
      <c r="CY107" s="192" t="s">
        <v>8</v>
      </c>
      <c r="CZ107" s="192" t="s">
        <v>248</v>
      </c>
      <c r="DA107" s="192" t="s">
        <v>249</v>
      </c>
      <c r="DB107" s="193" t="s">
        <v>609</v>
      </c>
      <c r="DC107" s="193" t="s">
        <v>568</v>
      </c>
      <c r="DD107" s="200">
        <v>132</v>
      </c>
      <c r="DE107" s="193" t="s">
        <v>3872</v>
      </c>
      <c r="DF107" s="200">
        <v>33</v>
      </c>
      <c r="DG107" s="193" t="s">
        <v>440</v>
      </c>
      <c r="DH107" s="200">
        <v>0</v>
      </c>
      <c r="DI107" s="193" t="s">
        <v>5971</v>
      </c>
      <c r="DJ107" s="200">
        <v>197</v>
      </c>
      <c r="DK107" s="193" t="s">
        <v>5971</v>
      </c>
      <c r="DL107" s="200">
        <f>+DK107-DE107</f>
        <v>197</v>
      </c>
      <c r="DM107" s="193" t="s">
        <v>3852</v>
      </c>
      <c r="DN107" s="200">
        <v>8</v>
      </c>
      <c r="DO107" s="193" t="s">
        <v>5311</v>
      </c>
      <c r="DP107" s="200">
        <v>91</v>
      </c>
      <c r="DQ107" s="200">
        <f t="shared" si="62"/>
        <v>461</v>
      </c>
      <c r="DR107" s="200">
        <f t="shared" si="63"/>
        <v>329</v>
      </c>
      <c r="DS107" s="193" t="s">
        <v>6114</v>
      </c>
      <c r="DT107" s="192" t="s">
        <v>6243</v>
      </c>
      <c r="DU107" s="193">
        <v>2</v>
      </c>
      <c r="DV107" s="193" t="s">
        <v>207</v>
      </c>
      <c r="DW107" s="193" t="s">
        <v>6377</v>
      </c>
      <c r="DX107" s="193" t="s">
        <v>8</v>
      </c>
      <c r="DY107" s="193" t="s">
        <v>8</v>
      </c>
      <c r="DZ107" s="193" t="s">
        <v>208</v>
      </c>
      <c r="EA107" s="193" t="s">
        <v>6378</v>
      </c>
      <c r="EB107" s="193" t="s">
        <v>207</v>
      </c>
      <c r="EC107" s="193" t="s">
        <v>6377</v>
      </c>
      <c r="ED107" s="193" t="s">
        <v>6379</v>
      </c>
      <c r="EE107" s="199">
        <v>100209</v>
      </c>
      <c r="EF107" s="199">
        <v>0</v>
      </c>
      <c r="EG107" s="199">
        <v>0</v>
      </c>
      <c r="EH107" s="199">
        <v>0</v>
      </c>
      <c r="EI107" s="199">
        <v>0</v>
      </c>
      <c r="EJ107" s="199">
        <v>691097</v>
      </c>
      <c r="EK107" s="199">
        <v>0</v>
      </c>
      <c r="EL107" s="199">
        <v>0</v>
      </c>
      <c r="EM107" s="199">
        <v>0</v>
      </c>
      <c r="EN107" s="199">
        <v>0</v>
      </c>
      <c r="EO107" s="199">
        <f t="shared" si="76"/>
        <v>791306</v>
      </c>
      <c r="EP107" s="199">
        <v>109899</v>
      </c>
      <c r="EQ107" s="199">
        <v>0</v>
      </c>
      <c r="ER107" s="199">
        <v>0</v>
      </c>
      <c r="ES107" s="199">
        <v>0</v>
      </c>
      <c r="ET107" s="199">
        <v>0</v>
      </c>
      <c r="EU107" s="199">
        <v>757929</v>
      </c>
      <c r="EV107" s="199">
        <v>0</v>
      </c>
      <c r="EW107" s="199">
        <v>0</v>
      </c>
      <c r="EX107" s="199">
        <v>0</v>
      </c>
      <c r="EY107" s="199">
        <v>0</v>
      </c>
      <c r="EZ107" s="199">
        <f t="shared" si="77"/>
        <v>867828</v>
      </c>
      <c r="FA107" s="192" t="s">
        <v>200</v>
      </c>
      <c r="FB107" s="199">
        <v>108004</v>
      </c>
      <c r="FC107" s="199">
        <v>0</v>
      </c>
      <c r="FD107" s="199">
        <v>0</v>
      </c>
      <c r="FE107" s="199">
        <v>0</v>
      </c>
      <c r="FF107" s="199">
        <v>0</v>
      </c>
      <c r="FG107" s="199">
        <v>744856</v>
      </c>
      <c r="FH107" s="199">
        <v>0</v>
      </c>
      <c r="FI107" s="199">
        <v>0</v>
      </c>
      <c r="FJ107" s="199">
        <v>0</v>
      </c>
      <c r="FK107" s="199">
        <v>0</v>
      </c>
      <c r="FL107" s="199">
        <f t="shared" si="78"/>
        <v>852860</v>
      </c>
      <c r="FM107" s="192" t="s">
        <v>200</v>
      </c>
      <c r="FN107" s="199">
        <v>108004</v>
      </c>
      <c r="FO107" s="199">
        <v>0</v>
      </c>
      <c r="FP107" s="199">
        <v>0</v>
      </c>
      <c r="FQ107" s="199">
        <v>0</v>
      </c>
      <c r="FR107" s="199">
        <v>0</v>
      </c>
      <c r="FS107" s="199">
        <v>744856</v>
      </c>
      <c r="FT107" s="199">
        <v>0</v>
      </c>
      <c r="FU107" s="199">
        <v>0</v>
      </c>
      <c r="FV107" s="199">
        <v>0</v>
      </c>
      <c r="FW107" s="199">
        <v>0</v>
      </c>
      <c r="FX107" s="199">
        <f t="shared" si="79"/>
        <v>852860</v>
      </c>
      <c r="FY107" s="192" t="s">
        <v>200</v>
      </c>
      <c r="FZ107" s="200">
        <f t="shared" si="80"/>
        <v>-1</v>
      </c>
      <c r="GA107" s="193" t="str">
        <f t="shared" si="95"/>
        <v>BIP = SIGFE</v>
      </c>
      <c r="GB107" s="199">
        <v>108004</v>
      </c>
      <c r="GC107" s="199">
        <v>0</v>
      </c>
      <c r="GD107" s="199">
        <v>0</v>
      </c>
      <c r="GE107" s="199">
        <v>0</v>
      </c>
      <c r="GF107" s="199">
        <v>0</v>
      </c>
      <c r="GG107" s="199">
        <v>744857</v>
      </c>
      <c r="GH107" s="199">
        <v>0</v>
      </c>
      <c r="GI107" s="199">
        <v>0</v>
      </c>
      <c r="GJ107" s="199">
        <v>0</v>
      </c>
      <c r="GK107" s="199">
        <v>0</v>
      </c>
      <c r="GL107" s="199">
        <f t="shared" si="81"/>
        <v>852861</v>
      </c>
      <c r="GM107" s="199">
        <v>109360</v>
      </c>
      <c r="GN107" s="199">
        <v>0</v>
      </c>
      <c r="GO107" s="199">
        <v>0</v>
      </c>
      <c r="GP107" s="199">
        <v>0</v>
      </c>
      <c r="GQ107" s="199">
        <v>0</v>
      </c>
      <c r="GR107" s="199">
        <v>754340</v>
      </c>
      <c r="GS107" s="199">
        <v>0</v>
      </c>
      <c r="GT107" s="199">
        <v>0</v>
      </c>
      <c r="GU107" s="199">
        <v>0</v>
      </c>
      <c r="GV107" s="199">
        <v>0</v>
      </c>
      <c r="GW107" s="199">
        <f t="shared" si="82"/>
        <v>863700</v>
      </c>
      <c r="GX107" s="199" t="s">
        <v>7143</v>
      </c>
      <c r="GY107" s="199">
        <v>118448</v>
      </c>
      <c r="GZ107" s="199">
        <v>0</v>
      </c>
      <c r="HA107" s="199">
        <v>0</v>
      </c>
      <c r="HB107" s="199">
        <v>0</v>
      </c>
      <c r="HC107" s="199">
        <v>0</v>
      </c>
      <c r="HD107" s="199">
        <v>816888</v>
      </c>
      <c r="HE107" s="199">
        <v>0</v>
      </c>
      <c r="HF107" s="199">
        <v>0</v>
      </c>
      <c r="HG107" s="199">
        <v>0</v>
      </c>
      <c r="HH107" s="199">
        <v>0</v>
      </c>
      <c r="HI107" s="199">
        <f t="shared" si="83"/>
        <v>935336</v>
      </c>
      <c r="HJ107" s="199">
        <v>0</v>
      </c>
      <c r="HK107" s="199">
        <v>110812</v>
      </c>
      <c r="HL107" s="199">
        <v>0</v>
      </c>
      <c r="HM107" s="199">
        <v>0</v>
      </c>
      <c r="HN107" s="199">
        <v>0</v>
      </c>
      <c r="HO107" s="199">
        <v>0</v>
      </c>
      <c r="HP107" s="199">
        <v>764223</v>
      </c>
      <c r="HQ107" s="199">
        <v>0</v>
      </c>
      <c r="HR107" s="199">
        <v>0</v>
      </c>
      <c r="HS107" s="199">
        <v>0</v>
      </c>
      <c r="HT107" s="199">
        <v>0</v>
      </c>
      <c r="HU107" s="199">
        <f t="shared" si="84"/>
        <v>875035</v>
      </c>
      <c r="HV107" s="199">
        <v>109359</v>
      </c>
      <c r="HW107" s="199">
        <v>0</v>
      </c>
      <c r="HX107" s="199">
        <v>0</v>
      </c>
      <c r="HY107" s="199">
        <v>0</v>
      </c>
      <c r="HZ107" s="199">
        <v>0</v>
      </c>
      <c r="IA107" s="199">
        <v>754339</v>
      </c>
      <c r="IB107" s="199">
        <v>0</v>
      </c>
      <c r="IC107" s="199">
        <v>0</v>
      </c>
      <c r="ID107" s="199">
        <v>0</v>
      </c>
      <c r="IE107" s="199">
        <v>0</v>
      </c>
      <c r="IF107" s="199">
        <f t="shared" si="85"/>
        <v>863698</v>
      </c>
      <c r="IG107" s="197">
        <f t="shared" si="86"/>
        <v>-6.4469880342465142</v>
      </c>
      <c r="IH107" s="197">
        <f t="shared" si="87"/>
        <v>-7.6590658330268457</v>
      </c>
      <c r="II107" s="197">
        <f t="shared" si="88"/>
        <v>-7.6569860250119914</v>
      </c>
      <c r="IJ107" s="197">
        <f t="shared" si="64"/>
        <v>-1.2956053186443994</v>
      </c>
      <c r="IK107" s="202"/>
      <c r="IL107" s="200">
        <f t="shared" si="89"/>
        <v>3908.135746606335</v>
      </c>
      <c r="IM107" s="200">
        <f t="shared" si="90"/>
        <v>3413.2986425339368</v>
      </c>
      <c r="IN107" s="192" t="s">
        <v>7330</v>
      </c>
      <c r="IO107" s="192" t="str">
        <f t="shared" si="65"/>
        <v>Variación de 0 a +-10%</v>
      </c>
      <c r="IP107" s="192" t="str">
        <f t="shared" si="65"/>
        <v>Variación de 0 a +-10%</v>
      </c>
      <c r="IQ107" s="193" t="str">
        <f t="shared" si="91"/>
        <v>Mediano</v>
      </c>
      <c r="IR107" s="193" t="str">
        <f t="shared" si="92"/>
        <v>Mediano</v>
      </c>
      <c r="IS107" s="192" t="s">
        <v>5678</v>
      </c>
      <c r="IT107" s="192" t="s">
        <v>933</v>
      </c>
      <c r="IU107" s="192" t="s">
        <v>534</v>
      </c>
      <c r="IV107" s="192" t="s">
        <v>8</v>
      </c>
      <c r="IW107" s="192" t="s">
        <v>248</v>
      </c>
      <c r="IX107" s="192" t="s">
        <v>249</v>
      </c>
      <c r="IY107" s="193" t="s">
        <v>208</v>
      </c>
      <c r="IZ107" s="199"/>
      <c r="JA107" s="199"/>
      <c r="JB107" s="203"/>
      <c r="JC107" s="192" t="s">
        <v>534</v>
      </c>
      <c r="JD107" s="192" t="str">
        <f t="shared" si="99"/>
        <v>Sin Modificaciones</v>
      </c>
      <c r="JE107" s="193" t="s">
        <v>208</v>
      </c>
      <c r="JF107" s="200"/>
      <c r="JG107" s="200"/>
      <c r="JH107" s="200"/>
      <c r="JI107" s="197"/>
      <c r="JJ107" s="192" t="s">
        <v>7750</v>
      </c>
      <c r="JK107" s="192" t="str">
        <f t="shared" si="67"/>
        <v>Sin Reevaluación</v>
      </c>
      <c r="JL107" s="196" t="s">
        <v>1286</v>
      </c>
      <c r="JM107" s="204">
        <v>845306</v>
      </c>
      <c r="JN107" s="204">
        <v>833085</v>
      </c>
      <c r="JO107" s="197">
        <f t="shared" si="96"/>
        <v>-1.4457486401374231</v>
      </c>
      <c r="JP107" s="205" t="str">
        <f t="shared" si="97"/>
        <v>Real &lt; Recomendado</v>
      </c>
      <c r="JQ107" s="193" t="s">
        <v>1287</v>
      </c>
      <c r="JR107" s="202">
        <v>73698</v>
      </c>
      <c r="JS107" s="202">
        <v>72632</v>
      </c>
      <c r="JT107" s="202">
        <f t="shared" si="98"/>
        <v>-1.446443594127389</v>
      </c>
      <c r="JU107" s="192" t="s">
        <v>8083</v>
      </c>
      <c r="JV107" s="192" t="str">
        <f t="shared" si="114"/>
        <v>Real &lt; Recomendado</v>
      </c>
      <c r="JW107" s="192" t="s">
        <v>8084</v>
      </c>
      <c r="JX107" s="192" t="s">
        <v>217</v>
      </c>
      <c r="JY107" s="192" t="s">
        <v>948</v>
      </c>
      <c r="JZ107" s="192" t="s">
        <v>248</v>
      </c>
      <c r="KA107" s="192" t="s">
        <v>249</v>
      </c>
    </row>
    <row r="108" spans="1:287" ht="15" customHeight="1" x14ac:dyDescent="0.25">
      <c r="A108" s="192" t="s">
        <v>1604</v>
      </c>
      <c r="B108" s="192" t="s">
        <v>1605</v>
      </c>
      <c r="C108" s="193">
        <v>15</v>
      </c>
      <c r="D108" s="192" t="s">
        <v>456</v>
      </c>
      <c r="E108" s="192" t="s">
        <v>171</v>
      </c>
      <c r="F108" s="192" t="s">
        <v>172</v>
      </c>
      <c r="G108" s="192" t="s">
        <v>521</v>
      </c>
      <c r="H108" s="192" t="s">
        <v>470</v>
      </c>
      <c r="I108" s="192" t="s">
        <v>1586</v>
      </c>
      <c r="J108" s="192" t="s">
        <v>1337</v>
      </c>
      <c r="K108" s="192" t="s">
        <v>468</v>
      </c>
      <c r="L108" s="192" t="s">
        <v>102</v>
      </c>
      <c r="M108" s="192" t="s">
        <v>1281</v>
      </c>
      <c r="N108" s="192" t="s">
        <v>525</v>
      </c>
      <c r="O108" s="192" t="s">
        <v>525</v>
      </c>
      <c r="P108" s="192" t="s">
        <v>103</v>
      </c>
      <c r="Q108" s="192" t="s">
        <v>120</v>
      </c>
      <c r="R108" s="192" t="s">
        <v>105</v>
      </c>
      <c r="S108" s="192" t="s">
        <v>2255</v>
      </c>
      <c r="T108" s="192" t="s">
        <v>2256</v>
      </c>
      <c r="U108" s="194">
        <v>339028</v>
      </c>
      <c r="V108" s="192" t="s">
        <v>177</v>
      </c>
      <c r="W108" s="192" t="s">
        <v>534</v>
      </c>
      <c r="X108" s="192" t="s">
        <v>534</v>
      </c>
      <c r="Y108" s="195">
        <v>16</v>
      </c>
      <c r="Z108" s="195">
        <v>15</v>
      </c>
      <c r="AA108" s="196" t="s">
        <v>2680</v>
      </c>
      <c r="AB108" s="197">
        <f t="shared" si="110"/>
        <v>-6.25</v>
      </c>
      <c r="AC108" s="195"/>
      <c r="AD108" s="195"/>
      <c r="AE108" s="196"/>
      <c r="AF108" s="197"/>
      <c r="AG108" s="195"/>
      <c r="AH108" s="195"/>
      <c r="AI108" s="196" t="s">
        <v>8</v>
      </c>
      <c r="AJ108" s="197"/>
      <c r="AK108" s="195"/>
      <c r="AL108" s="195"/>
      <c r="AM108" s="196"/>
      <c r="AN108" s="197"/>
      <c r="AO108" s="195">
        <v>1</v>
      </c>
      <c r="AP108" s="195">
        <v>6</v>
      </c>
      <c r="AQ108" s="196" t="s">
        <v>2994</v>
      </c>
      <c r="AR108" s="197">
        <f>((AP108/AO108)-1)*100</f>
        <v>500</v>
      </c>
      <c r="AS108" s="195">
        <v>16</v>
      </c>
      <c r="AT108" s="195">
        <v>14</v>
      </c>
      <c r="AU108" s="196" t="s">
        <v>3184</v>
      </c>
      <c r="AV108" s="197">
        <f t="shared" si="61"/>
        <v>-12.5</v>
      </c>
      <c r="AW108" s="197" t="str">
        <f t="shared" si="68"/>
        <v>Variación de -30% a -0%</v>
      </c>
      <c r="AX108" s="198">
        <v>1</v>
      </c>
      <c r="AY108" s="198">
        <v>29</v>
      </c>
      <c r="AZ108" s="195"/>
      <c r="BA108" s="195"/>
      <c r="BB108" s="196"/>
      <c r="BC108" s="197"/>
      <c r="BD108" s="195"/>
      <c r="BE108" s="195"/>
      <c r="BF108" s="196"/>
      <c r="BG108" s="197"/>
      <c r="BH108" s="195"/>
      <c r="BI108" s="195"/>
      <c r="BJ108" s="196"/>
      <c r="BK108" s="197"/>
      <c r="BL108" s="195">
        <v>18</v>
      </c>
      <c r="BM108" s="195">
        <v>18</v>
      </c>
      <c r="BN108" s="195">
        <v>21</v>
      </c>
      <c r="BO108" s="195">
        <v>23</v>
      </c>
      <c r="BP108" s="195">
        <v>2</v>
      </c>
      <c r="BQ108" s="196" t="s">
        <v>3449</v>
      </c>
      <c r="BR108" s="197">
        <f t="shared" si="112"/>
        <v>16.666666666666675</v>
      </c>
      <c r="BS108" s="197">
        <f t="shared" si="112"/>
        <v>27.777777777777768</v>
      </c>
      <c r="BT108" s="192" t="s">
        <v>3668</v>
      </c>
      <c r="BU108" s="192" t="str">
        <f t="shared" si="70"/>
        <v>Variación de 0 a 30%</v>
      </c>
      <c r="BV108" s="193" t="str">
        <f t="shared" si="71"/>
        <v>Dos Años</v>
      </c>
      <c r="BW108" s="192" t="s">
        <v>886</v>
      </c>
      <c r="BX108" s="199">
        <v>6411458</v>
      </c>
      <c r="BY108" s="199">
        <v>1000</v>
      </c>
      <c r="BZ108" s="199">
        <f t="shared" si="72"/>
        <v>6412458</v>
      </c>
      <c r="CA108" s="199">
        <v>6412458</v>
      </c>
      <c r="CB108" s="200">
        <f t="shared" si="73"/>
        <v>0</v>
      </c>
      <c r="CC108" s="192" t="s">
        <v>3989</v>
      </c>
      <c r="CD108" s="192" t="str">
        <f t="shared" si="74"/>
        <v>BIP = SIGFE</v>
      </c>
      <c r="CE108" s="196" t="s">
        <v>678</v>
      </c>
      <c r="CF108" s="195">
        <v>28000</v>
      </c>
      <c r="CG108" s="195">
        <v>28000</v>
      </c>
      <c r="CH108" s="195">
        <f t="shared" si="75"/>
        <v>100</v>
      </c>
      <c r="CI108" s="196" t="s">
        <v>4312</v>
      </c>
      <c r="CJ108" s="196" t="s">
        <v>4313</v>
      </c>
      <c r="CK108" s="200" t="str">
        <f t="shared" si="93"/>
        <v>Real = Recomendada</v>
      </c>
      <c r="CL108" s="192" t="s">
        <v>4823</v>
      </c>
      <c r="CM108" s="192" t="s">
        <v>4824</v>
      </c>
      <c r="CN108" s="192" t="s">
        <v>4825</v>
      </c>
      <c r="CO108" s="192" t="s">
        <v>4826</v>
      </c>
      <c r="CP108" s="193" t="s">
        <v>207</v>
      </c>
      <c r="CQ108" s="192" t="s">
        <v>730</v>
      </c>
      <c r="CR108" s="192" t="s">
        <v>5271</v>
      </c>
      <c r="CS108" s="192" t="s">
        <v>8</v>
      </c>
      <c r="CT108" s="192" t="str">
        <f t="shared" si="94"/>
        <v>En Operación</v>
      </c>
      <c r="CU108" s="192" t="s">
        <v>5472</v>
      </c>
      <c r="CV108" s="192" t="s">
        <v>5679</v>
      </c>
      <c r="CW108" s="192" t="s">
        <v>5680</v>
      </c>
      <c r="CX108" s="192" t="s">
        <v>534</v>
      </c>
      <c r="CY108" s="192" t="s">
        <v>8</v>
      </c>
      <c r="CZ108" s="192" t="s">
        <v>248</v>
      </c>
      <c r="DA108" s="192" t="s">
        <v>249</v>
      </c>
      <c r="DB108" s="193" t="s">
        <v>1222</v>
      </c>
      <c r="DC108" s="193" t="s">
        <v>1222</v>
      </c>
      <c r="DD108" s="200">
        <v>0</v>
      </c>
      <c r="DE108" s="193" t="s">
        <v>1058</v>
      </c>
      <c r="DF108" s="200">
        <v>42</v>
      </c>
      <c r="DG108" s="193" t="s">
        <v>721</v>
      </c>
      <c r="DH108" s="200">
        <v>73</v>
      </c>
      <c r="DI108" s="193" t="s">
        <v>1105</v>
      </c>
      <c r="DJ108" s="200">
        <v>299</v>
      </c>
      <c r="DK108" s="193" t="s">
        <v>1105</v>
      </c>
      <c r="DL108" s="200">
        <f>+DK108-DG108</f>
        <v>299</v>
      </c>
      <c r="DM108" s="193" t="s">
        <v>886</v>
      </c>
      <c r="DN108" s="200">
        <v>119</v>
      </c>
      <c r="DO108" s="193" t="s">
        <v>817</v>
      </c>
      <c r="DP108" s="200">
        <v>34</v>
      </c>
      <c r="DQ108" s="195">
        <f t="shared" si="62"/>
        <v>567</v>
      </c>
      <c r="DR108" s="195">
        <f t="shared" si="63"/>
        <v>567</v>
      </c>
      <c r="DS108" s="198" t="s">
        <v>6115</v>
      </c>
      <c r="DT108" s="196" t="s">
        <v>6244</v>
      </c>
      <c r="DU108" s="198">
        <v>1</v>
      </c>
      <c r="DV108" s="198" t="s">
        <v>8</v>
      </c>
      <c r="DW108" s="198" t="s">
        <v>8</v>
      </c>
      <c r="DX108" s="198" t="s">
        <v>8</v>
      </c>
      <c r="DY108" s="198" t="s">
        <v>8</v>
      </c>
      <c r="DZ108" s="198" t="s">
        <v>207</v>
      </c>
      <c r="EA108" s="198" t="s">
        <v>6269</v>
      </c>
      <c r="EB108" s="198" t="s">
        <v>207</v>
      </c>
      <c r="EC108" s="198" t="s">
        <v>6269</v>
      </c>
      <c r="ED108" s="198" t="s">
        <v>198</v>
      </c>
      <c r="EE108" s="208">
        <v>131919</v>
      </c>
      <c r="EF108" s="199">
        <v>0</v>
      </c>
      <c r="EG108" s="199">
        <v>0</v>
      </c>
      <c r="EH108" s="199">
        <v>0</v>
      </c>
      <c r="EI108" s="199">
        <v>956</v>
      </c>
      <c r="EJ108" s="199">
        <v>7417265</v>
      </c>
      <c r="EK108" s="199">
        <v>0</v>
      </c>
      <c r="EL108" s="199">
        <v>0</v>
      </c>
      <c r="EM108" s="199">
        <v>0</v>
      </c>
      <c r="EN108" s="199">
        <v>0</v>
      </c>
      <c r="EO108" s="199">
        <f t="shared" si="76"/>
        <v>7550140</v>
      </c>
      <c r="EP108" s="199">
        <v>131919</v>
      </c>
      <c r="EQ108" s="199">
        <v>0</v>
      </c>
      <c r="ER108" s="199">
        <v>0</v>
      </c>
      <c r="ES108" s="199">
        <v>0</v>
      </c>
      <c r="ET108" s="199">
        <v>956</v>
      </c>
      <c r="EU108" s="199">
        <v>7417265</v>
      </c>
      <c r="EV108" s="199">
        <v>0</v>
      </c>
      <c r="EW108" s="199">
        <v>0</v>
      </c>
      <c r="EX108" s="199">
        <v>0</v>
      </c>
      <c r="EY108" s="199">
        <v>0</v>
      </c>
      <c r="EZ108" s="199">
        <f t="shared" si="77"/>
        <v>7550140</v>
      </c>
      <c r="FA108" s="192" t="s">
        <v>8</v>
      </c>
      <c r="FB108" s="199">
        <v>131442</v>
      </c>
      <c r="FC108" s="199">
        <v>0</v>
      </c>
      <c r="FD108" s="199">
        <v>0</v>
      </c>
      <c r="FE108" s="199">
        <v>0</v>
      </c>
      <c r="FF108" s="199">
        <v>1000</v>
      </c>
      <c r="FG108" s="199">
        <v>6280016</v>
      </c>
      <c r="FH108" s="199">
        <v>0</v>
      </c>
      <c r="FI108" s="199">
        <v>0</v>
      </c>
      <c r="FJ108" s="199">
        <v>0</v>
      </c>
      <c r="FK108" s="199">
        <v>0</v>
      </c>
      <c r="FL108" s="199">
        <f t="shared" si="78"/>
        <v>6412458</v>
      </c>
      <c r="FM108" s="192" t="s">
        <v>198</v>
      </c>
      <c r="FN108" s="199">
        <v>131442</v>
      </c>
      <c r="FO108" s="199">
        <v>0</v>
      </c>
      <c r="FP108" s="199">
        <v>0</v>
      </c>
      <c r="FQ108" s="199">
        <v>0</v>
      </c>
      <c r="FR108" s="199">
        <v>1000</v>
      </c>
      <c r="FS108" s="199">
        <v>6280016</v>
      </c>
      <c r="FT108" s="199">
        <v>0</v>
      </c>
      <c r="FU108" s="199">
        <v>0</v>
      </c>
      <c r="FV108" s="199">
        <v>0</v>
      </c>
      <c r="FW108" s="199">
        <v>0</v>
      </c>
      <c r="FX108" s="199">
        <f t="shared" si="79"/>
        <v>6412458</v>
      </c>
      <c r="FY108" s="192" t="s">
        <v>198</v>
      </c>
      <c r="FZ108" s="200">
        <f t="shared" si="80"/>
        <v>0</v>
      </c>
      <c r="GA108" s="193" t="str">
        <f t="shared" si="95"/>
        <v>BIP = SIGFE</v>
      </c>
      <c r="GB108" s="199">
        <v>131442</v>
      </c>
      <c r="GC108" s="199">
        <v>0</v>
      </c>
      <c r="GD108" s="199">
        <v>0</v>
      </c>
      <c r="GE108" s="199">
        <v>0</v>
      </c>
      <c r="GF108" s="199">
        <v>1000</v>
      </c>
      <c r="GG108" s="199">
        <v>6280016</v>
      </c>
      <c r="GH108" s="199">
        <v>0</v>
      </c>
      <c r="GI108" s="199">
        <v>0</v>
      </c>
      <c r="GJ108" s="199">
        <v>0</v>
      </c>
      <c r="GK108" s="199">
        <v>0</v>
      </c>
      <c r="GL108" s="199">
        <f t="shared" si="81"/>
        <v>6412458</v>
      </c>
      <c r="GM108" s="199">
        <v>133924</v>
      </c>
      <c r="GN108" s="199">
        <v>0</v>
      </c>
      <c r="GO108" s="199">
        <v>0</v>
      </c>
      <c r="GP108" s="199">
        <v>0</v>
      </c>
      <c r="GQ108" s="199">
        <v>1078</v>
      </c>
      <c r="GR108" s="199">
        <v>6375108</v>
      </c>
      <c r="GS108" s="199">
        <v>0</v>
      </c>
      <c r="GT108" s="199">
        <v>0</v>
      </c>
      <c r="GU108" s="199">
        <v>0</v>
      </c>
      <c r="GV108" s="199">
        <v>0</v>
      </c>
      <c r="GW108" s="199">
        <f t="shared" si="82"/>
        <v>6510110</v>
      </c>
      <c r="GX108" s="199" t="s">
        <v>198</v>
      </c>
      <c r="GY108" s="199">
        <v>155265</v>
      </c>
      <c r="GZ108" s="199">
        <v>0</v>
      </c>
      <c r="HA108" s="199">
        <v>0</v>
      </c>
      <c r="HB108" s="199">
        <v>0</v>
      </c>
      <c r="HC108" s="199">
        <v>1125</v>
      </c>
      <c r="HD108" s="199">
        <v>8729938</v>
      </c>
      <c r="HE108" s="199">
        <v>0</v>
      </c>
      <c r="HF108" s="199">
        <v>0</v>
      </c>
      <c r="HG108" s="199">
        <v>0</v>
      </c>
      <c r="HH108" s="199">
        <v>0</v>
      </c>
      <c r="HI108" s="199">
        <f t="shared" si="83"/>
        <v>8886328</v>
      </c>
      <c r="HJ108" s="199">
        <v>0</v>
      </c>
      <c r="HK108" s="199">
        <v>131442</v>
      </c>
      <c r="HL108" s="199">
        <v>0</v>
      </c>
      <c r="HM108" s="199">
        <v>0</v>
      </c>
      <c r="HN108" s="199">
        <v>0</v>
      </c>
      <c r="HO108" s="199">
        <v>1000</v>
      </c>
      <c r="HP108" s="199">
        <v>6375108</v>
      </c>
      <c r="HQ108" s="199">
        <v>0</v>
      </c>
      <c r="HR108" s="199">
        <v>0</v>
      </c>
      <c r="HS108" s="199">
        <v>0</v>
      </c>
      <c r="HT108" s="199">
        <v>0</v>
      </c>
      <c r="HU108" s="199">
        <f t="shared" si="84"/>
        <v>6507550</v>
      </c>
      <c r="HV108" s="199">
        <v>133924</v>
      </c>
      <c r="HW108" s="199">
        <v>0</v>
      </c>
      <c r="HX108" s="199">
        <v>0</v>
      </c>
      <c r="HY108" s="199">
        <v>0</v>
      </c>
      <c r="HZ108" s="199">
        <v>1000</v>
      </c>
      <c r="IA108" s="199">
        <v>6375108</v>
      </c>
      <c r="IB108" s="199">
        <v>0</v>
      </c>
      <c r="IC108" s="199">
        <v>0</v>
      </c>
      <c r="ID108" s="199">
        <v>0</v>
      </c>
      <c r="IE108" s="199">
        <v>0</v>
      </c>
      <c r="IF108" s="199">
        <f t="shared" si="85"/>
        <v>6510032</v>
      </c>
      <c r="IG108" s="197">
        <f t="shared" si="86"/>
        <v>-26.768964638712411</v>
      </c>
      <c r="IH108" s="197">
        <f t="shared" si="87"/>
        <v>-26.741034091921879</v>
      </c>
      <c r="II108" s="197">
        <f t="shared" si="88"/>
        <v>-26.974189278320193</v>
      </c>
      <c r="IJ108" s="197">
        <f t="shared" si="64"/>
        <v>3.8140313943024751E-2</v>
      </c>
      <c r="IK108" s="202"/>
      <c r="IL108" s="200">
        <f t="shared" si="89"/>
        <v>232.50114285714287</v>
      </c>
      <c r="IM108" s="200">
        <f t="shared" si="90"/>
        <v>227.68242857142857</v>
      </c>
      <c r="IN108" s="192" t="s">
        <v>7331</v>
      </c>
      <c r="IO108" s="192" t="str">
        <f t="shared" si="65"/>
        <v>Variación Mayor al -20%</v>
      </c>
      <c r="IP108" s="192" t="str">
        <f t="shared" si="65"/>
        <v>Variación Mayor al -20%</v>
      </c>
      <c r="IQ108" s="193" t="str">
        <f t="shared" si="91"/>
        <v>Muy Grande</v>
      </c>
      <c r="IR108" s="193" t="str">
        <f t="shared" si="92"/>
        <v>Muy Grande</v>
      </c>
      <c r="IS108" s="192" t="s">
        <v>1280</v>
      </c>
      <c r="IT108" s="192" t="s">
        <v>1281</v>
      </c>
      <c r="IU108" s="192" t="s">
        <v>534</v>
      </c>
      <c r="IV108" s="192" t="s">
        <v>8</v>
      </c>
      <c r="IW108" s="192" t="s">
        <v>248</v>
      </c>
      <c r="IX108" s="192" t="s">
        <v>249</v>
      </c>
      <c r="IY108" s="193" t="s">
        <v>207</v>
      </c>
      <c r="IZ108" s="199">
        <v>8886328</v>
      </c>
      <c r="JA108" s="199">
        <v>779598</v>
      </c>
      <c r="JB108" s="203">
        <f t="shared" si="66"/>
        <v>8.7730050027412894</v>
      </c>
      <c r="JC108" s="192" t="s">
        <v>7568</v>
      </c>
      <c r="JD108" s="192" t="str">
        <f t="shared" si="99"/>
        <v>Con Modificaciones &lt; 10%</v>
      </c>
      <c r="JE108" s="193" t="s">
        <v>208</v>
      </c>
      <c r="JF108" s="200"/>
      <c r="JG108" s="200"/>
      <c r="JH108" s="200"/>
      <c r="JI108" s="197"/>
      <c r="JJ108" s="192" t="s">
        <v>198</v>
      </c>
      <c r="JK108" s="192" t="str">
        <f t="shared" si="67"/>
        <v>Sin Reevaluación</v>
      </c>
      <c r="JL108" s="196" t="s">
        <v>1286</v>
      </c>
      <c r="JM108" s="204">
        <v>5967992</v>
      </c>
      <c r="JN108" s="204">
        <v>5581439</v>
      </c>
      <c r="JO108" s="197">
        <f t="shared" si="96"/>
        <v>-6.4771031864653938</v>
      </c>
      <c r="JP108" s="205" t="str">
        <f t="shared" si="97"/>
        <v>Real &lt; Recomendado</v>
      </c>
      <c r="JQ108" s="193" t="s">
        <v>8</v>
      </c>
      <c r="JR108" s="202"/>
      <c r="JS108" s="202"/>
      <c r="JT108" s="202"/>
      <c r="JU108" s="192" t="s">
        <v>8085</v>
      </c>
      <c r="JV108" s="206"/>
      <c r="JW108" s="192" t="s">
        <v>8086</v>
      </c>
      <c r="JX108" s="192" t="s">
        <v>5667</v>
      </c>
      <c r="JY108" s="192" t="s">
        <v>1330</v>
      </c>
      <c r="JZ108" s="192" t="s">
        <v>248</v>
      </c>
      <c r="KA108" s="192" t="s">
        <v>249</v>
      </c>
    </row>
    <row r="109" spans="1:287" ht="15" customHeight="1" x14ac:dyDescent="0.25">
      <c r="A109" s="192" t="s">
        <v>1606</v>
      </c>
      <c r="B109" s="192" t="s">
        <v>1607</v>
      </c>
      <c r="C109" s="193">
        <v>1</v>
      </c>
      <c r="D109" s="192" t="s">
        <v>446</v>
      </c>
      <c r="E109" s="192" t="s">
        <v>1540</v>
      </c>
      <c r="F109" s="192" t="s">
        <v>1541</v>
      </c>
      <c r="G109" s="192" t="s">
        <v>464</v>
      </c>
      <c r="H109" s="192" t="s">
        <v>100</v>
      </c>
      <c r="I109" s="192" t="s">
        <v>101</v>
      </c>
      <c r="J109" s="192" t="s">
        <v>1953</v>
      </c>
      <c r="K109" s="192" t="s">
        <v>468</v>
      </c>
      <c r="L109" s="192" t="s">
        <v>102</v>
      </c>
      <c r="M109" s="192" t="s">
        <v>2012</v>
      </c>
      <c r="N109" s="192" t="s">
        <v>525</v>
      </c>
      <c r="O109" s="192" t="s">
        <v>525</v>
      </c>
      <c r="P109" s="192" t="s">
        <v>103</v>
      </c>
      <c r="Q109" s="192" t="s">
        <v>104</v>
      </c>
      <c r="R109" s="192" t="s">
        <v>105</v>
      </c>
      <c r="S109" s="192" t="s">
        <v>2257</v>
      </c>
      <c r="T109" s="192" t="s">
        <v>2258</v>
      </c>
      <c r="U109" s="194">
        <v>323</v>
      </c>
      <c r="V109" s="192" t="s">
        <v>534</v>
      </c>
      <c r="W109" s="192" t="s">
        <v>534</v>
      </c>
      <c r="X109" s="192" t="s">
        <v>534</v>
      </c>
      <c r="Y109" s="195">
        <v>12</v>
      </c>
      <c r="Z109" s="195">
        <v>4</v>
      </c>
      <c r="AA109" s="196" t="s">
        <v>2681</v>
      </c>
      <c r="AB109" s="197">
        <f t="shared" si="110"/>
        <v>-66.666666666666671</v>
      </c>
      <c r="AC109" s="195">
        <v>3</v>
      </c>
      <c r="AD109" s="195">
        <v>4</v>
      </c>
      <c r="AE109" s="196" t="s">
        <v>2682</v>
      </c>
      <c r="AF109" s="197">
        <f>((AD109/AC109)-1)*100</f>
        <v>33.333333333333329</v>
      </c>
      <c r="AG109" s="195">
        <v>3</v>
      </c>
      <c r="AH109" s="195">
        <v>12</v>
      </c>
      <c r="AI109" s="196" t="s">
        <v>2862</v>
      </c>
      <c r="AJ109" s="197">
        <f>((AH109/AG109)-1)*100</f>
        <v>300</v>
      </c>
      <c r="AK109" s="195"/>
      <c r="AL109" s="195"/>
      <c r="AM109" s="196"/>
      <c r="AN109" s="197"/>
      <c r="AO109" s="195">
        <v>2</v>
      </c>
      <c r="AP109" s="195">
        <v>1</v>
      </c>
      <c r="AQ109" s="196" t="s">
        <v>2946</v>
      </c>
      <c r="AR109" s="197">
        <f>((AP109/AO109)-1)*100</f>
        <v>-50</v>
      </c>
      <c r="AS109" s="195">
        <v>12</v>
      </c>
      <c r="AT109" s="195">
        <v>26</v>
      </c>
      <c r="AU109" s="196" t="s">
        <v>3185</v>
      </c>
      <c r="AV109" s="197">
        <f t="shared" si="61"/>
        <v>116.66666666666666</v>
      </c>
      <c r="AW109" s="197" t="str">
        <f t="shared" si="68"/>
        <v>Variación &gt; al 100%</v>
      </c>
      <c r="AX109" s="198" t="s">
        <v>3102</v>
      </c>
      <c r="AY109" s="198" t="s">
        <v>3102</v>
      </c>
      <c r="AZ109" s="195"/>
      <c r="BA109" s="195"/>
      <c r="BB109" s="196"/>
      <c r="BC109" s="197"/>
      <c r="BD109" s="195"/>
      <c r="BE109" s="195"/>
      <c r="BF109" s="196"/>
      <c r="BG109" s="197"/>
      <c r="BH109" s="195"/>
      <c r="BI109" s="195"/>
      <c r="BJ109" s="196"/>
      <c r="BK109" s="197"/>
      <c r="BL109" s="195">
        <v>13</v>
      </c>
      <c r="BM109" s="195">
        <v>13</v>
      </c>
      <c r="BN109" s="195">
        <v>26</v>
      </c>
      <c r="BO109" s="195">
        <v>36</v>
      </c>
      <c r="BP109" s="195">
        <v>10</v>
      </c>
      <c r="BQ109" s="196" t="s">
        <v>3450</v>
      </c>
      <c r="BR109" s="197">
        <f t="shared" si="112"/>
        <v>100</v>
      </c>
      <c r="BS109" s="197">
        <f t="shared" si="112"/>
        <v>176.92307692307691</v>
      </c>
      <c r="BT109" s="192" t="s">
        <v>3669</v>
      </c>
      <c r="BU109" s="192" t="str">
        <f t="shared" si="70"/>
        <v>Variación &gt; al 100%</v>
      </c>
      <c r="BV109" s="193" t="str">
        <f t="shared" si="71"/>
        <v>Tres años</v>
      </c>
      <c r="BW109" s="192" t="s">
        <v>665</v>
      </c>
      <c r="BX109" s="199">
        <v>418102</v>
      </c>
      <c r="BY109" s="199">
        <v>1001</v>
      </c>
      <c r="BZ109" s="199">
        <f t="shared" si="72"/>
        <v>419103</v>
      </c>
      <c r="CA109" s="199">
        <v>362867</v>
      </c>
      <c r="CB109" s="200">
        <f t="shared" si="73"/>
        <v>56236</v>
      </c>
      <c r="CC109" s="192" t="s">
        <v>3912</v>
      </c>
      <c r="CD109" s="192" t="str">
        <f t="shared" si="74"/>
        <v>BIP &gt; SIGFE</v>
      </c>
      <c r="CE109" s="196" t="s">
        <v>678</v>
      </c>
      <c r="CF109" s="195">
        <v>224</v>
      </c>
      <c r="CG109" s="195">
        <v>302</v>
      </c>
      <c r="CH109" s="195">
        <f t="shared" si="75"/>
        <v>134.82142857142858</v>
      </c>
      <c r="CI109" s="196" t="s">
        <v>4314</v>
      </c>
      <c r="CJ109" s="196" t="s">
        <v>4315</v>
      </c>
      <c r="CK109" s="200" t="str">
        <f t="shared" si="93"/>
        <v>Real &gt; Recomendada</v>
      </c>
      <c r="CL109" s="192" t="s">
        <v>4827</v>
      </c>
      <c r="CM109" s="192" t="s">
        <v>4828</v>
      </c>
      <c r="CN109" s="192" t="s">
        <v>4829</v>
      </c>
      <c r="CO109" s="192" t="s">
        <v>4830</v>
      </c>
      <c r="CP109" s="193" t="s">
        <v>208</v>
      </c>
      <c r="CQ109" s="192" t="s">
        <v>8</v>
      </c>
      <c r="CR109" s="192" t="s">
        <v>8</v>
      </c>
      <c r="CS109" s="192" t="s">
        <v>5272</v>
      </c>
      <c r="CT109" s="192" t="str">
        <f t="shared" si="94"/>
        <v>Sin Operar</v>
      </c>
      <c r="CU109" s="192" t="s">
        <v>5473</v>
      </c>
      <c r="CV109" s="192" t="s">
        <v>5589</v>
      </c>
      <c r="CW109" s="192" t="s">
        <v>5590</v>
      </c>
      <c r="CX109" s="192" t="s">
        <v>534</v>
      </c>
      <c r="CY109" s="192" t="s">
        <v>8</v>
      </c>
      <c r="CZ109" s="192" t="s">
        <v>248</v>
      </c>
      <c r="DA109" s="192" t="s">
        <v>249</v>
      </c>
      <c r="DB109" s="193" t="s">
        <v>5828</v>
      </c>
      <c r="DC109" s="193" t="s">
        <v>5828</v>
      </c>
      <c r="DD109" s="200">
        <v>0</v>
      </c>
      <c r="DE109" s="193" t="s">
        <v>1116</v>
      </c>
      <c r="DF109" s="200">
        <v>36</v>
      </c>
      <c r="DG109" s="193" t="s">
        <v>1101</v>
      </c>
      <c r="DH109" s="200">
        <v>377</v>
      </c>
      <c r="DI109" s="193" t="s">
        <v>1203</v>
      </c>
      <c r="DJ109" s="200">
        <v>262</v>
      </c>
      <c r="DK109" s="193" t="s">
        <v>1203</v>
      </c>
      <c r="DL109" s="200">
        <f>+DK109-DG109</f>
        <v>262</v>
      </c>
      <c r="DM109" s="193" t="s">
        <v>665</v>
      </c>
      <c r="DN109" s="200">
        <v>40</v>
      </c>
      <c r="DO109" s="193" t="s">
        <v>626</v>
      </c>
      <c r="DP109" s="200">
        <v>62</v>
      </c>
      <c r="DQ109" s="195">
        <f t="shared" si="62"/>
        <v>777</v>
      </c>
      <c r="DR109" s="195">
        <f t="shared" si="63"/>
        <v>777</v>
      </c>
      <c r="DS109" s="198" t="s">
        <v>6116</v>
      </c>
      <c r="DT109" s="196" t="s">
        <v>6243</v>
      </c>
      <c r="DU109" s="198">
        <v>2</v>
      </c>
      <c r="DV109" s="198" t="s">
        <v>8</v>
      </c>
      <c r="DW109" s="198" t="s">
        <v>8</v>
      </c>
      <c r="DX109" s="198" t="s">
        <v>8</v>
      </c>
      <c r="DY109" s="198" t="s">
        <v>8</v>
      </c>
      <c r="DZ109" s="198" t="s">
        <v>207</v>
      </c>
      <c r="EA109" s="198" t="s">
        <v>6269</v>
      </c>
      <c r="EB109" s="198" t="s">
        <v>207</v>
      </c>
      <c r="EC109" s="198" t="s">
        <v>6269</v>
      </c>
      <c r="ED109" s="198" t="s">
        <v>6380</v>
      </c>
      <c r="EE109" s="208">
        <v>17737</v>
      </c>
      <c r="EF109" s="199">
        <v>12087</v>
      </c>
      <c r="EG109" s="199">
        <v>15277</v>
      </c>
      <c r="EH109" s="199">
        <v>0</v>
      </c>
      <c r="EI109" s="199">
        <v>986</v>
      </c>
      <c r="EJ109" s="199">
        <v>355660</v>
      </c>
      <c r="EK109" s="199">
        <v>0</v>
      </c>
      <c r="EL109" s="199">
        <v>0</v>
      </c>
      <c r="EM109" s="199">
        <v>0</v>
      </c>
      <c r="EN109" s="199">
        <v>0</v>
      </c>
      <c r="EO109" s="199">
        <f t="shared" si="76"/>
        <v>401747</v>
      </c>
      <c r="EP109" s="199">
        <v>17737</v>
      </c>
      <c r="EQ109" s="199">
        <v>12087</v>
      </c>
      <c r="ER109" s="199">
        <v>15277</v>
      </c>
      <c r="ES109" s="199">
        <v>0</v>
      </c>
      <c r="ET109" s="199">
        <v>986</v>
      </c>
      <c r="EU109" s="199">
        <v>355660</v>
      </c>
      <c r="EV109" s="199">
        <v>0</v>
      </c>
      <c r="EW109" s="199">
        <v>0</v>
      </c>
      <c r="EX109" s="199">
        <v>0</v>
      </c>
      <c r="EY109" s="199">
        <v>0</v>
      </c>
      <c r="EZ109" s="199">
        <f t="shared" si="77"/>
        <v>401747</v>
      </c>
      <c r="FA109" s="192" t="s">
        <v>206</v>
      </c>
      <c r="FB109" s="199">
        <v>18000</v>
      </c>
      <c r="FC109" s="199">
        <v>12352</v>
      </c>
      <c r="FD109" s="199">
        <v>15213</v>
      </c>
      <c r="FE109" s="199">
        <v>0</v>
      </c>
      <c r="FF109" s="199">
        <v>1001</v>
      </c>
      <c r="FG109" s="199">
        <v>375704</v>
      </c>
      <c r="FH109" s="199">
        <v>0</v>
      </c>
      <c r="FI109" s="199">
        <v>0</v>
      </c>
      <c r="FJ109" s="199">
        <v>0</v>
      </c>
      <c r="FK109" s="199">
        <v>0</v>
      </c>
      <c r="FL109" s="199">
        <f t="shared" si="78"/>
        <v>422270</v>
      </c>
      <c r="FM109" s="192" t="s">
        <v>6771</v>
      </c>
      <c r="FN109" s="199">
        <v>18000</v>
      </c>
      <c r="FO109" s="199">
        <v>12267</v>
      </c>
      <c r="FP109" s="199">
        <v>12993</v>
      </c>
      <c r="FQ109" s="199">
        <v>0</v>
      </c>
      <c r="FR109" s="199">
        <v>1001</v>
      </c>
      <c r="FS109" s="199">
        <v>375704</v>
      </c>
      <c r="FT109" s="199">
        <v>0</v>
      </c>
      <c r="FU109" s="199">
        <v>0</v>
      </c>
      <c r="FV109" s="199">
        <v>0</v>
      </c>
      <c r="FW109" s="199">
        <v>0</v>
      </c>
      <c r="FX109" s="199">
        <f t="shared" si="79"/>
        <v>419965</v>
      </c>
      <c r="FY109" s="192" t="s">
        <v>6960</v>
      </c>
      <c r="FZ109" s="200">
        <f t="shared" si="80"/>
        <v>57098</v>
      </c>
      <c r="GA109" s="193" t="str">
        <f t="shared" si="95"/>
        <v>BIP &gt; SIGFE</v>
      </c>
      <c r="GB109" s="199">
        <v>14400</v>
      </c>
      <c r="GC109" s="199">
        <v>12169</v>
      </c>
      <c r="GD109" s="199">
        <v>12994</v>
      </c>
      <c r="GE109" s="199">
        <v>0</v>
      </c>
      <c r="GF109" s="199">
        <v>0</v>
      </c>
      <c r="GG109" s="199">
        <v>323304</v>
      </c>
      <c r="GH109" s="199">
        <v>0</v>
      </c>
      <c r="GI109" s="199">
        <v>0</v>
      </c>
      <c r="GJ109" s="199">
        <v>0</v>
      </c>
      <c r="GK109" s="199">
        <v>0</v>
      </c>
      <c r="GL109" s="199">
        <f t="shared" si="81"/>
        <v>362867</v>
      </c>
      <c r="GM109" s="199">
        <v>15331</v>
      </c>
      <c r="GN109" s="199">
        <v>12860</v>
      </c>
      <c r="GO109" s="199">
        <v>13392</v>
      </c>
      <c r="GP109" s="199">
        <v>0</v>
      </c>
      <c r="GQ109" s="199">
        <v>0</v>
      </c>
      <c r="GR109" s="199">
        <v>338280</v>
      </c>
      <c r="GS109" s="199">
        <v>0</v>
      </c>
      <c r="GT109" s="199">
        <v>0</v>
      </c>
      <c r="GU109" s="199">
        <v>0</v>
      </c>
      <c r="GV109" s="199">
        <v>0</v>
      </c>
      <c r="GW109" s="199">
        <f t="shared" si="82"/>
        <v>379863</v>
      </c>
      <c r="GX109" s="199" t="s">
        <v>8</v>
      </c>
      <c r="GY109" s="199">
        <v>21824</v>
      </c>
      <c r="GZ109" s="199">
        <v>14872</v>
      </c>
      <c r="HA109" s="199">
        <v>18797</v>
      </c>
      <c r="HB109" s="199">
        <v>0</v>
      </c>
      <c r="HC109" s="199">
        <v>1213</v>
      </c>
      <c r="HD109" s="199">
        <v>437613</v>
      </c>
      <c r="HE109" s="199">
        <v>0</v>
      </c>
      <c r="HF109" s="199">
        <v>0</v>
      </c>
      <c r="HG109" s="199">
        <v>0</v>
      </c>
      <c r="HH109" s="199">
        <v>0</v>
      </c>
      <c r="HI109" s="199">
        <f t="shared" si="83"/>
        <v>494319</v>
      </c>
      <c r="HJ109" s="199">
        <v>0</v>
      </c>
      <c r="HK109" s="199">
        <v>19400</v>
      </c>
      <c r="HL109" s="199">
        <v>13053</v>
      </c>
      <c r="HM109" s="199">
        <v>15668</v>
      </c>
      <c r="HN109" s="199">
        <v>0</v>
      </c>
      <c r="HO109" s="199">
        <v>1126</v>
      </c>
      <c r="HP109" s="199">
        <v>536135</v>
      </c>
      <c r="HQ109" s="199">
        <v>0</v>
      </c>
      <c r="HR109" s="199">
        <v>0</v>
      </c>
      <c r="HS109" s="199">
        <v>0</v>
      </c>
      <c r="HT109" s="199">
        <v>0</v>
      </c>
      <c r="HU109" s="199">
        <f t="shared" si="84"/>
        <v>585382</v>
      </c>
      <c r="HV109" s="199">
        <v>19134</v>
      </c>
      <c r="HW109" s="199">
        <v>12053</v>
      </c>
      <c r="HX109" s="199">
        <v>13391</v>
      </c>
      <c r="HY109" s="199">
        <v>0</v>
      </c>
      <c r="HZ109" s="199">
        <v>1126</v>
      </c>
      <c r="IA109" s="199">
        <v>393656</v>
      </c>
      <c r="IB109" s="199">
        <v>0</v>
      </c>
      <c r="IC109" s="199">
        <v>0</v>
      </c>
      <c r="ID109" s="199">
        <v>0</v>
      </c>
      <c r="IE109" s="199">
        <v>0</v>
      </c>
      <c r="IF109" s="199">
        <f t="shared" si="85"/>
        <v>439360</v>
      </c>
      <c r="IG109" s="197">
        <f t="shared" si="86"/>
        <v>18.421909738448239</v>
      </c>
      <c r="IH109" s="197">
        <f t="shared" si="87"/>
        <v>-11.118124126323281</v>
      </c>
      <c r="II109" s="197">
        <f t="shared" si="88"/>
        <v>-10.044719878065777</v>
      </c>
      <c r="IJ109" s="197">
        <f t="shared" si="64"/>
        <v>-24.944736941006042</v>
      </c>
      <c r="IK109" s="202"/>
      <c r="IL109" s="200">
        <f t="shared" si="89"/>
        <v>1454.8344370860927</v>
      </c>
      <c r="IM109" s="200">
        <f t="shared" si="90"/>
        <v>1303.4966887417218</v>
      </c>
      <c r="IN109" s="192" t="s">
        <v>7332</v>
      </c>
      <c r="IO109" s="192" t="str">
        <f t="shared" si="65"/>
        <v>Variación entre el -10% al -20%</v>
      </c>
      <c r="IP109" s="192" t="str">
        <f t="shared" si="65"/>
        <v>Variación entre el -10% al -20%</v>
      </c>
      <c r="IQ109" s="193" t="str">
        <f t="shared" si="91"/>
        <v>Mediano</v>
      </c>
      <c r="IR109" s="193" t="str">
        <f t="shared" si="92"/>
        <v>Mediano</v>
      </c>
      <c r="IS109" s="192" t="s">
        <v>1248</v>
      </c>
      <c r="IT109" s="192" t="s">
        <v>2012</v>
      </c>
      <c r="IU109" s="192" t="s">
        <v>534</v>
      </c>
      <c r="IV109" s="192" t="s">
        <v>8</v>
      </c>
      <c r="IW109" s="192" t="s">
        <v>248</v>
      </c>
      <c r="IX109" s="192" t="s">
        <v>249</v>
      </c>
      <c r="IY109" s="193" t="s">
        <v>208</v>
      </c>
      <c r="IZ109" s="199"/>
      <c r="JA109" s="199"/>
      <c r="JB109" s="203"/>
      <c r="JC109" s="192" t="s">
        <v>534</v>
      </c>
      <c r="JD109" s="192" t="str">
        <f t="shared" si="99"/>
        <v>Sin Modificaciones</v>
      </c>
      <c r="JE109" s="193" t="s">
        <v>208</v>
      </c>
      <c r="JF109" s="200"/>
      <c r="JG109" s="200"/>
      <c r="JH109" s="200"/>
      <c r="JI109" s="197"/>
      <c r="JJ109" s="192" t="s">
        <v>7751</v>
      </c>
      <c r="JK109" s="192" t="str">
        <f t="shared" si="67"/>
        <v>Sin Reevaluación</v>
      </c>
      <c r="JL109" s="196" t="s">
        <v>1292</v>
      </c>
      <c r="JM109" s="204">
        <v>327</v>
      </c>
      <c r="JN109" s="204">
        <v>345</v>
      </c>
      <c r="JO109" s="197">
        <f t="shared" si="96"/>
        <v>5.504587155963292</v>
      </c>
      <c r="JP109" s="205" t="str">
        <f t="shared" si="97"/>
        <v>Real &gt; Recomendado</v>
      </c>
      <c r="JQ109" s="193" t="s">
        <v>8</v>
      </c>
      <c r="JR109" s="202"/>
      <c r="JS109" s="202"/>
      <c r="JT109" s="202"/>
      <c r="JU109" s="192" t="s">
        <v>8087</v>
      </c>
      <c r="JV109" s="206"/>
      <c r="JW109" s="192" t="s">
        <v>8088</v>
      </c>
      <c r="JX109" s="192" t="s">
        <v>1298</v>
      </c>
      <c r="JY109" s="192" t="s">
        <v>1299</v>
      </c>
      <c r="JZ109" s="192" t="s">
        <v>248</v>
      </c>
      <c r="KA109" s="192" t="s">
        <v>249</v>
      </c>
    </row>
    <row r="110" spans="1:287" ht="15" customHeight="1" x14ac:dyDescent="0.25">
      <c r="A110" s="192" t="s">
        <v>1608</v>
      </c>
      <c r="B110" s="192" t="s">
        <v>1609</v>
      </c>
      <c r="C110" s="193">
        <v>4</v>
      </c>
      <c r="D110" s="192" t="s">
        <v>449</v>
      </c>
      <c r="E110" s="192" t="s">
        <v>132</v>
      </c>
      <c r="F110" s="192" t="s">
        <v>152</v>
      </c>
      <c r="G110" s="192" t="s">
        <v>475</v>
      </c>
      <c r="H110" s="192" t="s">
        <v>472</v>
      </c>
      <c r="I110" s="192" t="s">
        <v>401</v>
      </c>
      <c r="J110" s="192" t="s">
        <v>1943</v>
      </c>
      <c r="K110" s="192" t="s">
        <v>466</v>
      </c>
      <c r="L110" s="192" t="s">
        <v>114</v>
      </c>
      <c r="M110" s="192" t="s">
        <v>178</v>
      </c>
      <c r="N110" s="192" t="s">
        <v>529</v>
      </c>
      <c r="O110" s="192" t="s">
        <v>524</v>
      </c>
      <c r="P110" s="192" t="s">
        <v>103</v>
      </c>
      <c r="Q110" s="192" t="s">
        <v>104</v>
      </c>
      <c r="R110" s="192" t="s">
        <v>105</v>
      </c>
      <c r="S110" s="192" t="s">
        <v>2259</v>
      </c>
      <c r="T110" s="192" t="s">
        <v>2260</v>
      </c>
      <c r="U110" s="194">
        <v>165</v>
      </c>
      <c r="V110" s="192" t="s">
        <v>534</v>
      </c>
      <c r="W110" s="192" t="s">
        <v>534</v>
      </c>
      <c r="X110" s="192" t="s">
        <v>534</v>
      </c>
      <c r="Y110" s="195">
        <v>14</v>
      </c>
      <c r="Z110" s="195">
        <v>15</v>
      </c>
      <c r="AA110" s="196" t="s">
        <v>2683</v>
      </c>
      <c r="AB110" s="197">
        <f t="shared" si="110"/>
        <v>7.1428571428571397</v>
      </c>
      <c r="AC110" s="195">
        <v>2</v>
      </c>
      <c r="AD110" s="195">
        <v>1</v>
      </c>
      <c r="AE110" s="196" t="s">
        <v>2684</v>
      </c>
      <c r="AF110" s="197">
        <f>((AD110/AC110)-1)*100</f>
        <v>-50</v>
      </c>
      <c r="AG110" s="195">
        <v>2</v>
      </c>
      <c r="AH110" s="195">
        <v>1</v>
      </c>
      <c r="AI110" s="196" t="s">
        <v>2894</v>
      </c>
      <c r="AJ110" s="197">
        <f>((AH110/AG110)-1)*100</f>
        <v>-50</v>
      </c>
      <c r="AK110" s="195"/>
      <c r="AL110" s="195"/>
      <c r="AM110" s="196"/>
      <c r="AN110" s="197"/>
      <c r="AO110" s="195">
        <v>14</v>
      </c>
      <c r="AP110" s="195">
        <v>0</v>
      </c>
      <c r="AQ110" s="196" t="s">
        <v>2995</v>
      </c>
      <c r="AR110" s="197">
        <f>((AP110/AO110)-1)*100</f>
        <v>-100</v>
      </c>
      <c r="AS110" s="195">
        <v>12</v>
      </c>
      <c r="AT110" s="195">
        <v>13</v>
      </c>
      <c r="AU110" s="196" t="s">
        <v>3186</v>
      </c>
      <c r="AV110" s="197">
        <f t="shared" si="61"/>
        <v>8.333333333333325</v>
      </c>
      <c r="AW110" s="197" t="str">
        <f t="shared" si="68"/>
        <v>Variación de 0 a 30%</v>
      </c>
      <c r="AX110" s="198">
        <v>1</v>
      </c>
      <c r="AY110" s="198">
        <v>60</v>
      </c>
      <c r="AZ110" s="195"/>
      <c r="BA110" s="195"/>
      <c r="BB110" s="196"/>
      <c r="BC110" s="197"/>
      <c r="BD110" s="195"/>
      <c r="BE110" s="195"/>
      <c r="BF110" s="196"/>
      <c r="BG110" s="197"/>
      <c r="BH110" s="195"/>
      <c r="BI110" s="195"/>
      <c r="BJ110" s="196"/>
      <c r="BK110" s="197"/>
      <c r="BL110" s="195">
        <v>15</v>
      </c>
      <c r="BM110" s="195">
        <v>15</v>
      </c>
      <c r="BN110" s="195">
        <v>15</v>
      </c>
      <c r="BO110" s="195">
        <v>15</v>
      </c>
      <c r="BP110" s="195">
        <v>0</v>
      </c>
      <c r="BQ110" s="196" t="s">
        <v>3451</v>
      </c>
      <c r="BR110" s="197">
        <f t="shared" si="112"/>
        <v>0</v>
      </c>
      <c r="BS110" s="197">
        <f t="shared" si="112"/>
        <v>0</v>
      </c>
      <c r="BT110" s="192" t="s">
        <v>3670</v>
      </c>
      <c r="BU110" s="192" t="str">
        <f t="shared" si="70"/>
        <v>Sin variación</v>
      </c>
      <c r="BV110" s="193" t="str">
        <f t="shared" si="71"/>
        <v>Dos Años</v>
      </c>
      <c r="BW110" s="192" t="s">
        <v>879</v>
      </c>
      <c r="BX110" s="199">
        <v>900365</v>
      </c>
      <c r="BY110" s="199">
        <v>0</v>
      </c>
      <c r="BZ110" s="199">
        <f t="shared" si="72"/>
        <v>900365</v>
      </c>
      <c r="CA110" s="199">
        <v>900366</v>
      </c>
      <c r="CB110" s="200">
        <f t="shared" si="73"/>
        <v>-1</v>
      </c>
      <c r="CC110" s="192" t="s">
        <v>3990</v>
      </c>
      <c r="CD110" s="192" t="str">
        <f t="shared" si="74"/>
        <v>BIP = SIGFE</v>
      </c>
      <c r="CE110" s="196" t="s">
        <v>678</v>
      </c>
      <c r="CF110" s="195">
        <v>935</v>
      </c>
      <c r="CG110" s="195">
        <v>935</v>
      </c>
      <c r="CH110" s="195">
        <f t="shared" si="75"/>
        <v>100</v>
      </c>
      <c r="CI110" s="196" t="s">
        <v>4316</v>
      </c>
      <c r="CJ110" s="196" t="s">
        <v>4317</v>
      </c>
      <c r="CK110" s="200" t="str">
        <f t="shared" si="93"/>
        <v>Real = Recomendada</v>
      </c>
      <c r="CL110" s="192" t="s">
        <v>4831</v>
      </c>
      <c r="CM110" s="192" t="s">
        <v>737</v>
      </c>
      <c r="CN110" s="192" t="s">
        <v>200</v>
      </c>
      <c r="CO110" s="192" t="s">
        <v>4832</v>
      </c>
      <c r="CP110" s="193" t="s">
        <v>207</v>
      </c>
      <c r="CQ110" s="192" t="s">
        <v>3887</v>
      </c>
      <c r="CR110" s="192" t="s">
        <v>5273</v>
      </c>
      <c r="CS110" s="192" t="s">
        <v>8</v>
      </c>
      <c r="CT110" s="192" t="str">
        <f t="shared" si="94"/>
        <v>En Operación</v>
      </c>
      <c r="CU110" s="192" t="s">
        <v>5474</v>
      </c>
      <c r="CV110" s="192" t="s">
        <v>935</v>
      </c>
      <c r="CW110" s="192" t="s">
        <v>5681</v>
      </c>
      <c r="CX110" s="192" t="s">
        <v>534</v>
      </c>
      <c r="CY110" s="192" t="s">
        <v>8</v>
      </c>
      <c r="CZ110" s="192" t="s">
        <v>248</v>
      </c>
      <c r="DA110" s="192" t="s">
        <v>249</v>
      </c>
      <c r="DB110" s="193" t="s">
        <v>5829</v>
      </c>
      <c r="DC110" s="193" t="s">
        <v>5829</v>
      </c>
      <c r="DD110" s="200">
        <v>0</v>
      </c>
      <c r="DE110" s="193" t="s">
        <v>5910</v>
      </c>
      <c r="DF110" s="200">
        <v>19</v>
      </c>
      <c r="DG110" s="193" t="s">
        <v>440</v>
      </c>
      <c r="DH110" s="200">
        <v>0</v>
      </c>
      <c r="DI110" s="193" t="s">
        <v>1125</v>
      </c>
      <c r="DJ110" s="200">
        <v>752</v>
      </c>
      <c r="DK110" s="193" t="s">
        <v>641</v>
      </c>
      <c r="DL110" s="200">
        <f>+DK110-DE110</f>
        <v>766</v>
      </c>
      <c r="DM110" s="193" t="s">
        <v>879</v>
      </c>
      <c r="DN110" s="200">
        <v>39</v>
      </c>
      <c r="DO110" s="193" t="s">
        <v>847</v>
      </c>
      <c r="DP110" s="200">
        <v>36</v>
      </c>
      <c r="DQ110" s="200">
        <f t="shared" si="62"/>
        <v>860</v>
      </c>
      <c r="DR110" s="200">
        <f t="shared" si="63"/>
        <v>860</v>
      </c>
      <c r="DS110" s="193" t="s">
        <v>6117</v>
      </c>
      <c r="DT110" s="192" t="s">
        <v>6243</v>
      </c>
      <c r="DU110" s="193">
        <v>1</v>
      </c>
      <c r="DV110" s="193" t="s">
        <v>8</v>
      </c>
      <c r="DW110" s="193" t="s">
        <v>8</v>
      </c>
      <c r="DX110" s="193" t="s">
        <v>8</v>
      </c>
      <c r="DY110" s="193" t="s">
        <v>8</v>
      </c>
      <c r="DZ110" s="193" t="s">
        <v>207</v>
      </c>
      <c r="EA110" s="193" t="s">
        <v>6381</v>
      </c>
      <c r="EB110" s="193" t="s">
        <v>207</v>
      </c>
      <c r="EC110" s="193" t="s">
        <v>6381</v>
      </c>
      <c r="ED110" s="193" t="s">
        <v>6382</v>
      </c>
      <c r="EE110" s="199">
        <v>13961</v>
      </c>
      <c r="EF110" s="199">
        <v>41709</v>
      </c>
      <c r="EG110" s="199">
        <v>5453</v>
      </c>
      <c r="EH110" s="199">
        <v>0</v>
      </c>
      <c r="EI110" s="199">
        <v>105</v>
      </c>
      <c r="EJ110" s="199">
        <v>636235</v>
      </c>
      <c r="EK110" s="199">
        <v>0</v>
      </c>
      <c r="EL110" s="199">
        <v>0</v>
      </c>
      <c r="EM110" s="199">
        <v>0</v>
      </c>
      <c r="EN110" s="199">
        <v>0</v>
      </c>
      <c r="EO110" s="199">
        <f t="shared" si="76"/>
        <v>697463</v>
      </c>
      <c r="EP110" s="199">
        <v>13961</v>
      </c>
      <c r="EQ110" s="199">
        <v>41709</v>
      </c>
      <c r="ER110" s="199">
        <v>5453</v>
      </c>
      <c r="ES110" s="199">
        <v>0</v>
      </c>
      <c r="ET110" s="199">
        <v>105</v>
      </c>
      <c r="EU110" s="199">
        <v>636235</v>
      </c>
      <c r="EV110" s="199">
        <v>0</v>
      </c>
      <c r="EW110" s="199">
        <v>0</v>
      </c>
      <c r="EX110" s="199">
        <v>0</v>
      </c>
      <c r="EY110" s="199">
        <v>0</v>
      </c>
      <c r="EZ110" s="199">
        <f t="shared" si="77"/>
        <v>697463</v>
      </c>
      <c r="FA110" s="192" t="s">
        <v>196</v>
      </c>
      <c r="FB110" s="199">
        <v>29741</v>
      </c>
      <c r="FC110" s="199">
        <v>40353</v>
      </c>
      <c r="FD110" s="199">
        <v>4290</v>
      </c>
      <c r="FE110" s="199">
        <v>0</v>
      </c>
      <c r="FF110" s="199">
        <v>0</v>
      </c>
      <c r="FG110" s="199">
        <v>825981</v>
      </c>
      <c r="FH110" s="199">
        <v>0</v>
      </c>
      <c r="FI110" s="199">
        <v>0</v>
      </c>
      <c r="FJ110" s="199">
        <v>0</v>
      </c>
      <c r="FK110" s="199">
        <v>0</v>
      </c>
      <c r="FL110" s="199">
        <f t="shared" si="78"/>
        <v>900365</v>
      </c>
      <c r="FM110" s="192" t="s">
        <v>6772</v>
      </c>
      <c r="FN110" s="199">
        <v>29741</v>
      </c>
      <c r="FO110" s="199">
        <v>40353</v>
      </c>
      <c r="FP110" s="199">
        <v>4290</v>
      </c>
      <c r="FQ110" s="199">
        <v>0</v>
      </c>
      <c r="FR110" s="199">
        <v>0</v>
      </c>
      <c r="FS110" s="199">
        <v>825981</v>
      </c>
      <c r="FT110" s="199">
        <v>0</v>
      </c>
      <c r="FU110" s="199">
        <v>0</v>
      </c>
      <c r="FV110" s="199">
        <v>0</v>
      </c>
      <c r="FW110" s="199">
        <v>0</v>
      </c>
      <c r="FX110" s="199">
        <f t="shared" si="79"/>
        <v>900365</v>
      </c>
      <c r="FY110" s="192" t="s">
        <v>6961</v>
      </c>
      <c r="FZ110" s="200">
        <f t="shared" si="80"/>
        <v>-1</v>
      </c>
      <c r="GA110" s="193" t="str">
        <f t="shared" si="95"/>
        <v>BIP = SIGFE</v>
      </c>
      <c r="GB110" s="199">
        <v>29742</v>
      </c>
      <c r="GC110" s="199">
        <v>40353</v>
      </c>
      <c r="GD110" s="199">
        <v>4290</v>
      </c>
      <c r="GE110" s="199">
        <v>0</v>
      </c>
      <c r="GF110" s="199">
        <v>0</v>
      </c>
      <c r="GG110" s="199">
        <v>825981</v>
      </c>
      <c r="GH110" s="199">
        <v>0</v>
      </c>
      <c r="GI110" s="199">
        <v>0</v>
      </c>
      <c r="GJ110" s="199">
        <v>0</v>
      </c>
      <c r="GK110" s="199">
        <v>0</v>
      </c>
      <c r="GL110" s="199">
        <f t="shared" si="81"/>
        <v>900366</v>
      </c>
      <c r="GM110" s="199">
        <v>30761</v>
      </c>
      <c r="GN110" s="199">
        <v>41402</v>
      </c>
      <c r="GO110" s="199">
        <v>4402</v>
      </c>
      <c r="GP110" s="199">
        <v>0</v>
      </c>
      <c r="GQ110" s="199">
        <v>0</v>
      </c>
      <c r="GR110" s="199">
        <v>850983</v>
      </c>
      <c r="GS110" s="199">
        <v>0</v>
      </c>
      <c r="GT110" s="199">
        <v>0</v>
      </c>
      <c r="GU110" s="199">
        <v>0</v>
      </c>
      <c r="GV110" s="199">
        <v>0</v>
      </c>
      <c r="GW110" s="199">
        <f t="shared" si="82"/>
        <v>927548</v>
      </c>
      <c r="GX110" s="199" t="s">
        <v>7144</v>
      </c>
      <c r="GY110" s="199">
        <v>16926</v>
      </c>
      <c r="GZ110" s="199">
        <v>50568</v>
      </c>
      <c r="HA110" s="199">
        <v>6611</v>
      </c>
      <c r="HB110" s="199">
        <v>0</v>
      </c>
      <c r="HC110" s="199">
        <v>127</v>
      </c>
      <c r="HD110" s="199">
        <v>771379</v>
      </c>
      <c r="HE110" s="199">
        <v>0</v>
      </c>
      <c r="HF110" s="199">
        <v>0</v>
      </c>
      <c r="HG110" s="199">
        <v>0</v>
      </c>
      <c r="HH110" s="199">
        <v>0</v>
      </c>
      <c r="HI110" s="199">
        <f t="shared" si="83"/>
        <v>845611</v>
      </c>
      <c r="HJ110" s="199">
        <v>1008294</v>
      </c>
      <c r="HK110" s="199">
        <v>30761</v>
      </c>
      <c r="HL110" s="199">
        <v>41402</v>
      </c>
      <c r="HM110" s="199">
        <v>4402</v>
      </c>
      <c r="HN110" s="199">
        <v>0</v>
      </c>
      <c r="HO110" s="199">
        <v>0</v>
      </c>
      <c r="HP110" s="199">
        <v>872019</v>
      </c>
      <c r="HQ110" s="199">
        <v>0</v>
      </c>
      <c r="HR110" s="199">
        <v>0</v>
      </c>
      <c r="HS110" s="199">
        <v>0</v>
      </c>
      <c r="HT110" s="199">
        <v>0</v>
      </c>
      <c r="HU110" s="199">
        <f t="shared" si="84"/>
        <v>948584</v>
      </c>
      <c r="HV110" s="199">
        <v>30761</v>
      </c>
      <c r="HW110" s="199">
        <v>41402</v>
      </c>
      <c r="HX110" s="199">
        <v>4402</v>
      </c>
      <c r="HY110" s="199">
        <v>0</v>
      </c>
      <c r="HZ110" s="199">
        <v>0</v>
      </c>
      <c r="IA110" s="199">
        <v>850983</v>
      </c>
      <c r="IB110" s="199">
        <v>0</v>
      </c>
      <c r="IC110" s="199">
        <v>0</v>
      </c>
      <c r="ID110" s="199">
        <v>0</v>
      </c>
      <c r="IE110" s="199">
        <v>0</v>
      </c>
      <c r="IF110" s="199">
        <f t="shared" si="85"/>
        <v>927548</v>
      </c>
      <c r="IG110" s="197">
        <f t="shared" si="86"/>
        <v>12.177348686334488</v>
      </c>
      <c r="IH110" s="197">
        <f t="shared" si="87"/>
        <v>9.6896800065278335</v>
      </c>
      <c r="II110" s="197">
        <f t="shared" si="88"/>
        <v>10.319700173325952</v>
      </c>
      <c r="IJ110" s="197">
        <f t="shared" si="64"/>
        <v>-2.2176212122489991</v>
      </c>
      <c r="IK110" s="202">
        <f>((IF110/HJ110)-1)*100</f>
        <v>-8.0081801538043447</v>
      </c>
      <c r="IL110" s="200">
        <f t="shared" si="89"/>
        <v>992.02994652406414</v>
      </c>
      <c r="IM110" s="200">
        <f t="shared" si="90"/>
        <v>910.1422459893048</v>
      </c>
      <c r="IN110" s="192" t="s">
        <v>7333</v>
      </c>
      <c r="IO110" s="192" t="str">
        <f t="shared" si="65"/>
        <v>Variación de 0 a +-10%</v>
      </c>
      <c r="IP110" s="192" t="str">
        <f t="shared" si="65"/>
        <v>Variación del 10% al 20%</v>
      </c>
      <c r="IQ110" s="193" t="str">
        <f t="shared" si="91"/>
        <v>Mediano</v>
      </c>
      <c r="IR110" s="193" t="str">
        <f t="shared" si="92"/>
        <v>Mediano</v>
      </c>
      <c r="IS110" s="192" t="s">
        <v>7502</v>
      </c>
      <c r="IT110" s="192" t="s">
        <v>5681</v>
      </c>
      <c r="IU110" s="192" t="s">
        <v>534</v>
      </c>
      <c r="IV110" s="192" t="s">
        <v>8</v>
      </c>
      <c r="IW110" s="192" t="s">
        <v>248</v>
      </c>
      <c r="IX110" s="192" t="s">
        <v>249</v>
      </c>
      <c r="IY110" s="193" t="s">
        <v>207</v>
      </c>
      <c r="IZ110" s="199">
        <v>845611</v>
      </c>
      <c r="JA110" s="199">
        <v>27973</v>
      </c>
      <c r="JB110" s="203">
        <f t="shared" si="66"/>
        <v>3.3080222466358644</v>
      </c>
      <c r="JC110" s="192" t="s">
        <v>7569</v>
      </c>
      <c r="JD110" s="192" t="str">
        <f t="shared" si="99"/>
        <v>Con Modificaciones &lt; 10%</v>
      </c>
      <c r="JE110" s="193" t="s">
        <v>207</v>
      </c>
      <c r="JF110" s="200">
        <v>1</v>
      </c>
      <c r="JG110" s="200">
        <v>845612</v>
      </c>
      <c r="JH110" s="200">
        <v>1008294</v>
      </c>
      <c r="JI110" s="197">
        <f>((JH110/JG110)-1)*100</f>
        <v>19.238374100651367</v>
      </c>
      <c r="JJ110" s="192" t="s">
        <v>7752</v>
      </c>
      <c r="JK110" s="192" t="str">
        <f t="shared" si="67"/>
        <v>Con Reevaluación</v>
      </c>
      <c r="JL110" s="196" t="s">
        <v>1287</v>
      </c>
      <c r="JM110" s="204">
        <v>194754</v>
      </c>
      <c r="JN110" s="204">
        <v>208460</v>
      </c>
      <c r="JO110" s="197">
        <f t="shared" si="96"/>
        <v>7.0375961469340886</v>
      </c>
      <c r="JP110" s="205" t="str">
        <f t="shared" si="97"/>
        <v>Real &gt; Recomendado</v>
      </c>
      <c r="JQ110" s="193" t="s">
        <v>8</v>
      </c>
      <c r="JR110" s="202"/>
      <c r="JS110" s="202"/>
      <c r="JT110" s="202"/>
      <c r="JU110" s="192" t="s">
        <v>8089</v>
      </c>
      <c r="JV110" s="206"/>
      <c r="JW110" s="192" t="s">
        <v>8090</v>
      </c>
      <c r="JX110" s="192" t="s">
        <v>1305</v>
      </c>
      <c r="JY110" s="192" t="s">
        <v>929</v>
      </c>
      <c r="JZ110" s="192" t="s">
        <v>248</v>
      </c>
      <c r="KA110" s="192" t="s">
        <v>249</v>
      </c>
    </row>
    <row r="111" spans="1:287" s="3" customFormat="1" ht="15" customHeight="1" x14ac:dyDescent="0.25">
      <c r="A111" s="192" t="s">
        <v>1610</v>
      </c>
      <c r="B111" s="192" t="s">
        <v>1611</v>
      </c>
      <c r="C111" s="193">
        <v>5</v>
      </c>
      <c r="D111" s="192" t="s">
        <v>451</v>
      </c>
      <c r="E111" s="192" t="s">
        <v>173</v>
      </c>
      <c r="F111" s="192" t="s">
        <v>408</v>
      </c>
      <c r="G111" s="192" t="s">
        <v>479</v>
      </c>
      <c r="H111" s="192" t="s">
        <v>465</v>
      </c>
      <c r="I111" s="192" t="s">
        <v>176</v>
      </c>
      <c r="J111" s="192" t="s">
        <v>1333</v>
      </c>
      <c r="K111" s="192" t="s">
        <v>468</v>
      </c>
      <c r="L111" s="192" t="s">
        <v>102</v>
      </c>
      <c r="M111" s="192" t="s">
        <v>2022</v>
      </c>
      <c r="N111" s="192" t="s">
        <v>525</v>
      </c>
      <c r="O111" s="192" t="s">
        <v>525</v>
      </c>
      <c r="P111" s="192" t="s">
        <v>103</v>
      </c>
      <c r="Q111" s="192" t="s">
        <v>120</v>
      </c>
      <c r="R111" s="192" t="s">
        <v>116</v>
      </c>
      <c r="S111" s="192" t="s">
        <v>2261</v>
      </c>
      <c r="T111" s="192" t="s">
        <v>2262</v>
      </c>
      <c r="U111" s="194">
        <v>13635</v>
      </c>
      <c r="V111" s="192" t="s">
        <v>534</v>
      </c>
      <c r="W111" s="192" t="s">
        <v>534</v>
      </c>
      <c r="X111" s="192" t="s">
        <v>534</v>
      </c>
      <c r="Y111" s="195">
        <v>9</v>
      </c>
      <c r="Z111" s="195">
        <v>18</v>
      </c>
      <c r="AA111" s="196" t="s">
        <v>2685</v>
      </c>
      <c r="AB111" s="197">
        <f t="shared" si="110"/>
        <v>100</v>
      </c>
      <c r="AC111" s="195"/>
      <c r="AD111" s="195"/>
      <c r="AE111" s="196"/>
      <c r="AF111" s="197"/>
      <c r="AG111" s="195"/>
      <c r="AH111" s="195"/>
      <c r="AI111" s="196" t="s">
        <v>8</v>
      </c>
      <c r="AJ111" s="197"/>
      <c r="AK111" s="195"/>
      <c r="AL111" s="195"/>
      <c r="AM111" s="196"/>
      <c r="AN111" s="197"/>
      <c r="AO111" s="195"/>
      <c r="AP111" s="195"/>
      <c r="AQ111" s="196"/>
      <c r="AR111" s="197"/>
      <c r="AS111" s="195">
        <v>9</v>
      </c>
      <c r="AT111" s="195">
        <v>19</v>
      </c>
      <c r="AU111" s="196" t="s">
        <v>3187</v>
      </c>
      <c r="AV111" s="197">
        <f t="shared" si="61"/>
        <v>111.11111111111111</v>
      </c>
      <c r="AW111" s="197" t="str">
        <f t="shared" si="68"/>
        <v>Variación &gt; al 100%</v>
      </c>
      <c r="AX111" s="198" t="s">
        <v>3102</v>
      </c>
      <c r="AY111" s="198" t="s">
        <v>3102</v>
      </c>
      <c r="AZ111" s="195"/>
      <c r="BA111" s="195"/>
      <c r="BB111" s="196"/>
      <c r="BC111" s="197"/>
      <c r="BD111" s="195"/>
      <c r="BE111" s="195"/>
      <c r="BF111" s="196"/>
      <c r="BG111" s="197"/>
      <c r="BH111" s="195"/>
      <c r="BI111" s="195"/>
      <c r="BJ111" s="196"/>
      <c r="BK111" s="197"/>
      <c r="BL111" s="195">
        <v>9</v>
      </c>
      <c r="BM111" s="195">
        <v>9</v>
      </c>
      <c r="BN111" s="195">
        <v>19</v>
      </c>
      <c r="BO111" s="195">
        <v>19</v>
      </c>
      <c r="BP111" s="195">
        <v>0</v>
      </c>
      <c r="BQ111" s="196" t="s">
        <v>3452</v>
      </c>
      <c r="BR111" s="197">
        <f t="shared" si="112"/>
        <v>111.11111111111111</v>
      </c>
      <c r="BS111" s="197">
        <f t="shared" si="112"/>
        <v>111.11111111111111</v>
      </c>
      <c r="BT111" s="192" t="s">
        <v>3671</v>
      </c>
      <c r="BU111" s="192" t="str">
        <f t="shared" si="70"/>
        <v>Variación &gt; al 100%</v>
      </c>
      <c r="BV111" s="193" t="str">
        <f t="shared" si="71"/>
        <v>Dos Años</v>
      </c>
      <c r="BW111" s="192" t="s">
        <v>817</v>
      </c>
      <c r="BX111" s="199">
        <v>1317468</v>
      </c>
      <c r="BY111" s="199">
        <v>0</v>
      </c>
      <c r="BZ111" s="199">
        <f t="shared" si="72"/>
        <v>1317468</v>
      </c>
      <c r="CA111" s="199">
        <v>1185008</v>
      </c>
      <c r="CB111" s="200">
        <f t="shared" si="73"/>
        <v>132460</v>
      </c>
      <c r="CC111" s="192" t="s">
        <v>3991</v>
      </c>
      <c r="CD111" s="192" t="str">
        <f t="shared" si="74"/>
        <v>BIP &gt; SIGFE</v>
      </c>
      <c r="CE111" s="196" t="s">
        <v>679</v>
      </c>
      <c r="CF111" s="195">
        <v>1469</v>
      </c>
      <c r="CG111" s="195">
        <v>1469</v>
      </c>
      <c r="CH111" s="195">
        <f t="shared" si="75"/>
        <v>100</v>
      </c>
      <c r="CI111" s="196" t="s">
        <v>4318</v>
      </c>
      <c r="CJ111" s="196" t="s">
        <v>4319</v>
      </c>
      <c r="CK111" s="200" t="str">
        <f t="shared" si="93"/>
        <v>Real = Recomendada</v>
      </c>
      <c r="CL111" s="192" t="s">
        <v>4833</v>
      </c>
      <c r="CM111" s="192" t="s">
        <v>4834</v>
      </c>
      <c r="CN111" s="192" t="s">
        <v>4835</v>
      </c>
      <c r="CO111" s="192" t="s">
        <v>4836</v>
      </c>
      <c r="CP111" s="193" t="s">
        <v>207</v>
      </c>
      <c r="CQ111" s="192" t="s">
        <v>4834</v>
      </c>
      <c r="CR111" s="192" t="s">
        <v>5274</v>
      </c>
      <c r="CS111" s="192" t="s">
        <v>8</v>
      </c>
      <c r="CT111" s="192" t="str">
        <f t="shared" si="94"/>
        <v>En Operación</v>
      </c>
      <c r="CU111" s="192" t="s">
        <v>5475</v>
      </c>
      <c r="CV111" s="192" t="s">
        <v>936</v>
      </c>
      <c r="CW111" s="192" t="s">
        <v>937</v>
      </c>
      <c r="CX111" s="192" t="s">
        <v>534</v>
      </c>
      <c r="CY111" s="192" t="s">
        <v>8</v>
      </c>
      <c r="CZ111" s="192" t="s">
        <v>534</v>
      </c>
      <c r="DA111" s="192" t="s">
        <v>8</v>
      </c>
      <c r="DB111" s="193" t="s">
        <v>5830</v>
      </c>
      <c r="DC111" s="193" t="s">
        <v>1096</v>
      </c>
      <c r="DD111" s="200">
        <v>1112</v>
      </c>
      <c r="DE111" s="193" t="s">
        <v>5911</v>
      </c>
      <c r="DF111" s="200">
        <v>22</v>
      </c>
      <c r="DG111" s="193" t="s">
        <v>440</v>
      </c>
      <c r="DH111" s="200">
        <v>0</v>
      </c>
      <c r="DI111" s="193" t="s">
        <v>617</v>
      </c>
      <c r="DJ111" s="200">
        <v>323</v>
      </c>
      <c r="DK111" s="193" t="s">
        <v>617</v>
      </c>
      <c r="DL111" s="200">
        <f>+DK111-DE111</f>
        <v>323</v>
      </c>
      <c r="DM111" s="193" t="s">
        <v>817</v>
      </c>
      <c r="DN111" s="200">
        <v>53</v>
      </c>
      <c r="DO111" s="193" t="s">
        <v>555</v>
      </c>
      <c r="DP111" s="200">
        <v>79</v>
      </c>
      <c r="DQ111" s="195">
        <f t="shared" si="62"/>
        <v>1589</v>
      </c>
      <c r="DR111" s="195">
        <f t="shared" si="63"/>
        <v>477</v>
      </c>
      <c r="DS111" s="198" t="s">
        <v>6078</v>
      </c>
      <c r="DT111" s="196" t="s">
        <v>6243</v>
      </c>
      <c r="DU111" s="198">
        <v>1</v>
      </c>
      <c r="DV111" s="198" t="s">
        <v>8</v>
      </c>
      <c r="DW111" s="198" t="s">
        <v>8</v>
      </c>
      <c r="DX111" s="198" t="s">
        <v>8</v>
      </c>
      <c r="DY111" s="198" t="s">
        <v>8</v>
      </c>
      <c r="DZ111" s="198" t="s">
        <v>8</v>
      </c>
      <c r="EA111" s="198" t="s">
        <v>8</v>
      </c>
      <c r="EB111" s="198" t="s">
        <v>207</v>
      </c>
      <c r="EC111" s="198" t="s">
        <v>6273</v>
      </c>
      <c r="ED111" s="198" t="s">
        <v>6383</v>
      </c>
      <c r="EE111" s="208">
        <v>22000</v>
      </c>
      <c r="EF111" s="199">
        <v>0</v>
      </c>
      <c r="EG111" s="199">
        <v>0</v>
      </c>
      <c r="EH111" s="199">
        <v>0</v>
      </c>
      <c r="EI111" s="199">
        <v>1500</v>
      </c>
      <c r="EJ111" s="199">
        <v>632253</v>
      </c>
      <c r="EK111" s="199">
        <v>0</v>
      </c>
      <c r="EL111" s="199">
        <v>0</v>
      </c>
      <c r="EM111" s="199">
        <v>0</v>
      </c>
      <c r="EN111" s="199">
        <v>0</v>
      </c>
      <c r="EO111" s="199">
        <f t="shared" si="76"/>
        <v>655753</v>
      </c>
      <c r="EP111" s="199">
        <v>65311</v>
      </c>
      <c r="EQ111" s="199">
        <v>0</v>
      </c>
      <c r="ER111" s="199">
        <v>0</v>
      </c>
      <c r="ES111" s="199">
        <v>0</v>
      </c>
      <c r="ET111" s="199">
        <v>0</v>
      </c>
      <c r="EU111" s="199">
        <v>1304622</v>
      </c>
      <c r="EV111" s="199">
        <v>0</v>
      </c>
      <c r="EW111" s="199">
        <v>0</v>
      </c>
      <c r="EX111" s="199">
        <v>0</v>
      </c>
      <c r="EY111" s="199">
        <v>0</v>
      </c>
      <c r="EZ111" s="199">
        <f t="shared" si="77"/>
        <v>1369933</v>
      </c>
      <c r="FA111" s="192" t="s">
        <v>6592</v>
      </c>
      <c r="FB111" s="199">
        <v>65311</v>
      </c>
      <c r="FC111" s="199">
        <v>0</v>
      </c>
      <c r="FD111" s="199">
        <v>0</v>
      </c>
      <c r="FE111" s="199">
        <v>0</v>
      </c>
      <c r="FF111" s="199">
        <v>0</v>
      </c>
      <c r="FG111" s="199">
        <v>1252158</v>
      </c>
      <c r="FH111" s="199">
        <v>0</v>
      </c>
      <c r="FI111" s="199">
        <v>0</v>
      </c>
      <c r="FJ111" s="199">
        <v>0</v>
      </c>
      <c r="FK111" s="199">
        <v>0</v>
      </c>
      <c r="FL111" s="199">
        <f t="shared" si="78"/>
        <v>1317469</v>
      </c>
      <c r="FM111" s="192" t="s">
        <v>6773</v>
      </c>
      <c r="FN111" s="199">
        <v>65311</v>
      </c>
      <c r="FO111" s="199">
        <v>0</v>
      </c>
      <c r="FP111" s="199">
        <v>0</v>
      </c>
      <c r="FQ111" s="199">
        <v>0</v>
      </c>
      <c r="FR111" s="199">
        <v>0</v>
      </c>
      <c r="FS111" s="199">
        <v>1252158</v>
      </c>
      <c r="FT111" s="199">
        <v>0</v>
      </c>
      <c r="FU111" s="199">
        <v>0</v>
      </c>
      <c r="FV111" s="199">
        <v>0</v>
      </c>
      <c r="FW111" s="199">
        <v>0</v>
      </c>
      <c r="FX111" s="199">
        <f t="shared" si="79"/>
        <v>1317469</v>
      </c>
      <c r="FY111" s="192" t="s">
        <v>6962</v>
      </c>
      <c r="FZ111" s="200">
        <f t="shared" si="80"/>
        <v>132461</v>
      </c>
      <c r="GA111" s="193" t="str">
        <f t="shared" si="95"/>
        <v>BIP &gt; SIGFE</v>
      </c>
      <c r="GB111" s="199">
        <v>58779</v>
      </c>
      <c r="GC111" s="199">
        <v>0</v>
      </c>
      <c r="GD111" s="199">
        <v>0</v>
      </c>
      <c r="GE111" s="199">
        <v>0</v>
      </c>
      <c r="GF111" s="199">
        <v>0</v>
      </c>
      <c r="GG111" s="199">
        <v>1126229</v>
      </c>
      <c r="GH111" s="199">
        <v>0</v>
      </c>
      <c r="GI111" s="199">
        <v>0</v>
      </c>
      <c r="GJ111" s="199">
        <v>0</v>
      </c>
      <c r="GK111" s="199">
        <v>0</v>
      </c>
      <c r="GL111" s="199">
        <f t="shared" si="81"/>
        <v>1185008</v>
      </c>
      <c r="GM111" s="199">
        <v>60307</v>
      </c>
      <c r="GN111" s="199">
        <v>0</v>
      </c>
      <c r="GO111" s="199">
        <v>0</v>
      </c>
      <c r="GP111" s="199">
        <v>0</v>
      </c>
      <c r="GQ111" s="199">
        <v>0</v>
      </c>
      <c r="GR111" s="199">
        <v>1153418</v>
      </c>
      <c r="GS111" s="199">
        <v>0</v>
      </c>
      <c r="GT111" s="199">
        <v>0</v>
      </c>
      <c r="GU111" s="199">
        <v>0</v>
      </c>
      <c r="GV111" s="199">
        <v>0</v>
      </c>
      <c r="GW111" s="199">
        <f t="shared" si="82"/>
        <v>1213725</v>
      </c>
      <c r="GX111" s="199" t="s">
        <v>7145</v>
      </c>
      <c r="GY111" s="199">
        <v>73489</v>
      </c>
      <c r="GZ111" s="199">
        <v>0</v>
      </c>
      <c r="HA111" s="199">
        <v>0</v>
      </c>
      <c r="HB111" s="199">
        <v>0</v>
      </c>
      <c r="HC111" s="199">
        <v>0</v>
      </c>
      <c r="HD111" s="199">
        <v>1467974</v>
      </c>
      <c r="HE111" s="199">
        <v>0</v>
      </c>
      <c r="HF111" s="199">
        <v>0</v>
      </c>
      <c r="HG111" s="199">
        <v>0</v>
      </c>
      <c r="HH111" s="199">
        <v>0</v>
      </c>
      <c r="HI111" s="199">
        <f t="shared" si="83"/>
        <v>1541463</v>
      </c>
      <c r="HJ111" s="199">
        <v>0</v>
      </c>
      <c r="HK111" s="199">
        <v>67009</v>
      </c>
      <c r="HL111" s="199">
        <v>0</v>
      </c>
      <c r="HM111" s="199">
        <v>0</v>
      </c>
      <c r="HN111" s="199">
        <v>0</v>
      </c>
      <c r="HO111" s="199">
        <v>0</v>
      </c>
      <c r="HP111" s="199">
        <v>1320854</v>
      </c>
      <c r="HQ111" s="199">
        <v>0</v>
      </c>
      <c r="HR111" s="199">
        <v>0</v>
      </c>
      <c r="HS111" s="199">
        <v>0</v>
      </c>
      <c r="HT111" s="199">
        <v>0</v>
      </c>
      <c r="HU111" s="199">
        <f t="shared" si="84"/>
        <v>1387863</v>
      </c>
      <c r="HV111" s="199">
        <v>66841</v>
      </c>
      <c r="HW111" s="199">
        <v>0</v>
      </c>
      <c r="HX111" s="199">
        <v>0</v>
      </c>
      <c r="HY111" s="199">
        <v>0</v>
      </c>
      <c r="HZ111" s="199">
        <v>0</v>
      </c>
      <c r="IA111" s="199">
        <v>1279347</v>
      </c>
      <c r="IB111" s="199">
        <v>0</v>
      </c>
      <c r="IC111" s="199">
        <v>0</v>
      </c>
      <c r="ID111" s="199">
        <v>0</v>
      </c>
      <c r="IE111" s="199">
        <v>0</v>
      </c>
      <c r="IF111" s="199">
        <f t="shared" si="85"/>
        <v>1346188</v>
      </c>
      <c r="IG111" s="197">
        <f t="shared" si="86"/>
        <v>-9.9645596423657228</v>
      </c>
      <c r="IH111" s="197">
        <f t="shared" si="87"/>
        <v>-12.668160053144318</v>
      </c>
      <c r="II111" s="197">
        <f t="shared" si="88"/>
        <v>-12.849478260514147</v>
      </c>
      <c r="IJ111" s="197">
        <f t="shared" si="64"/>
        <v>-3.0028180014886163</v>
      </c>
      <c r="IK111" s="202"/>
      <c r="IL111" s="200">
        <f t="shared" si="89"/>
        <v>916.39754935330154</v>
      </c>
      <c r="IM111" s="200">
        <f t="shared" si="90"/>
        <v>870.89652825051053</v>
      </c>
      <c r="IN111" s="192" t="s">
        <v>7334</v>
      </c>
      <c r="IO111" s="192" t="str">
        <f t="shared" si="65"/>
        <v>Variación entre el -10% al -20%</v>
      </c>
      <c r="IP111" s="192" t="str">
        <f t="shared" si="65"/>
        <v>Variación entre el -10% al -20%</v>
      </c>
      <c r="IQ111" s="193" t="str">
        <f t="shared" si="91"/>
        <v>Grande</v>
      </c>
      <c r="IR111" s="193" t="str">
        <f t="shared" si="92"/>
        <v>Grande</v>
      </c>
      <c r="IS111" s="192" t="s">
        <v>1259</v>
      </c>
      <c r="IT111" s="192" t="s">
        <v>2022</v>
      </c>
      <c r="IU111" s="192" t="s">
        <v>534</v>
      </c>
      <c r="IV111" s="192" t="s">
        <v>8</v>
      </c>
      <c r="IW111" s="192" t="s">
        <v>534</v>
      </c>
      <c r="IX111" s="192" t="s">
        <v>8</v>
      </c>
      <c r="IY111" s="193" t="s">
        <v>207</v>
      </c>
      <c r="IZ111" s="199">
        <v>842681</v>
      </c>
      <c r="JA111" s="199">
        <v>77998</v>
      </c>
      <c r="JB111" s="203">
        <f t="shared" si="66"/>
        <v>9.2559343333954374</v>
      </c>
      <c r="JC111" s="192" t="s">
        <v>7570</v>
      </c>
      <c r="JD111" s="192" t="str">
        <f t="shared" si="99"/>
        <v>Con Modificaciones &lt; 10%</v>
      </c>
      <c r="JE111" s="193" t="s">
        <v>208</v>
      </c>
      <c r="JF111" s="200"/>
      <c r="JG111" s="200"/>
      <c r="JH111" s="200"/>
      <c r="JI111" s="197"/>
      <c r="JJ111" s="192" t="s">
        <v>7753</v>
      </c>
      <c r="JK111" s="192" t="str">
        <f t="shared" si="67"/>
        <v>Sin Reevaluación</v>
      </c>
      <c r="JL111" s="196" t="s">
        <v>1288</v>
      </c>
      <c r="JM111" s="204">
        <v>120840</v>
      </c>
      <c r="JN111" s="204">
        <v>280840</v>
      </c>
      <c r="JO111" s="197">
        <f t="shared" si="96"/>
        <v>132.40648791790795</v>
      </c>
      <c r="JP111" s="205" t="str">
        <f t="shared" si="97"/>
        <v>Real &gt; Recomendado</v>
      </c>
      <c r="JQ111" s="193" t="s">
        <v>1289</v>
      </c>
      <c r="JR111" s="214">
        <v>7.55</v>
      </c>
      <c r="JS111" s="202">
        <v>8</v>
      </c>
      <c r="JT111" s="202">
        <f t="shared" si="98"/>
        <v>5.9602649006622599</v>
      </c>
      <c r="JU111" s="192" t="s">
        <v>8091</v>
      </c>
      <c r="JV111" s="192" t="str">
        <f t="shared" ref="JV111:JV112" si="115">IF(JT111="","Sin Datos",IF(JT111=0,"Real = Recomendado",IF(JT111&gt;0,"Real &gt; Recomendado",IF(JT111&lt;0,"Real &lt; Recomendado","error"))))</f>
        <v>Real &gt; Recomendado</v>
      </c>
      <c r="JW111" s="192" t="s">
        <v>8092</v>
      </c>
      <c r="JX111" s="192" t="s">
        <v>1306</v>
      </c>
      <c r="JY111" s="192" t="s">
        <v>939</v>
      </c>
      <c r="JZ111" s="192" t="s">
        <v>248</v>
      </c>
      <c r="KA111" s="192" t="s">
        <v>249</v>
      </c>
    </row>
    <row r="112" spans="1:287" ht="15" customHeight="1" x14ac:dyDescent="0.25">
      <c r="A112" s="192" t="s">
        <v>1612</v>
      </c>
      <c r="B112" s="192" t="s">
        <v>1613</v>
      </c>
      <c r="C112" s="193">
        <v>14</v>
      </c>
      <c r="D112" s="192" t="s">
        <v>455</v>
      </c>
      <c r="E112" s="192" t="s">
        <v>134</v>
      </c>
      <c r="F112" s="192" t="s">
        <v>135</v>
      </c>
      <c r="G112" s="192" t="s">
        <v>517</v>
      </c>
      <c r="H112" s="192" t="s">
        <v>470</v>
      </c>
      <c r="I112" s="192" t="s">
        <v>119</v>
      </c>
      <c r="J112" s="192" t="s">
        <v>1942</v>
      </c>
      <c r="K112" s="192" t="s">
        <v>466</v>
      </c>
      <c r="L112" s="192" t="s">
        <v>114</v>
      </c>
      <c r="M112" s="192" t="s">
        <v>2031</v>
      </c>
      <c r="N112" s="192" t="s">
        <v>526</v>
      </c>
      <c r="O112" s="192" t="s">
        <v>524</v>
      </c>
      <c r="P112" s="192" t="s">
        <v>103</v>
      </c>
      <c r="Q112" s="192" t="s">
        <v>120</v>
      </c>
      <c r="R112" s="192" t="s">
        <v>105</v>
      </c>
      <c r="S112" s="192" t="s">
        <v>2263</v>
      </c>
      <c r="T112" s="192" t="s">
        <v>2264</v>
      </c>
      <c r="U112" s="194">
        <v>3800</v>
      </c>
      <c r="V112" s="192" t="s">
        <v>167</v>
      </c>
      <c r="W112" s="192" t="s">
        <v>534</v>
      </c>
      <c r="X112" s="192" t="s">
        <v>534</v>
      </c>
      <c r="Y112" s="195">
        <v>11</v>
      </c>
      <c r="Z112" s="195">
        <v>0</v>
      </c>
      <c r="AA112" s="196" t="s">
        <v>2686</v>
      </c>
      <c r="AB112" s="197">
        <f t="shared" si="110"/>
        <v>-100</v>
      </c>
      <c r="AC112" s="195"/>
      <c r="AD112" s="195"/>
      <c r="AE112" s="196"/>
      <c r="AF112" s="197"/>
      <c r="AG112" s="195"/>
      <c r="AH112" s="195"/>
      <c r="AI112" s="196" t="s">
        <v>8</v>
      </c>
      <c r="AJ112" s="197"/>
      <c r="AK112" s="195"/>
      <c r="AL112" s="195"/>
      <c r="AM112" s="196"/>
      <c r="AN112" s="197"/>
      <c r="AO112" s="195">
        <v>2</v>
      </c>
      <c r="AP112" s="195">
        <v>0</v>
      </c>
      <c r="AQ112" s="196" t="s">
        <v>549</v>
      </c>
      <c r="AR112" s="197">
        <f>((AP112/AO112)-1)*100</f>
        <v>-100</v>
      </c>
      <c r="AS112" s="195">
        <v>10</v>
      </c>
      <c r="AT112" s="195">
        <v>17</v>
      </c>
      <c r="AU112" s="196" t="s">
        <v>3188</v>
      </c>
      <c r="AV112" s="197">
        <f t="shared" si="61"/>
        <v>70</v>
      </c>
      <c r="AW112" s="197" t="str">
        <f t="shared" si="68"/>
        <v>Variación del 50% al 100%</v>
      </c>
      <c r="AX112" s="198">
        <v>0</v>
      </c>
      <c r="AY112" s="198">
        <v>1</v>
      </c>
      <c r="AZ112" s="195"/>
      <c r="BA112" s="195"/>
      <c r="BB112" s="196"/>
      <c r="BC112" s="197"/>
      <c r="BD112" s="195"/>
      <c r="BE112" s="195"/>
      <c r="BF112" s="196"/>
      <c r="BG112" s="197"/>
      <c r="BH112" s="195"/>
      <c r="BI112" s="195"/>
      <c r="BJ112" s="196"/>
      <c r="BK112" s="197"/>
      <c r="BL112" s="195">
        <v>12</v>
      </c>
      <c r="BM112" s="195">
        <v>12</v>
      </c>
      <c r="BN112" s="195">
        <v>17</v>
      </c>
      <c r="BO112" s="195">
        <v>17</v>
      </c>
      <c r="BP112" s="195">
        <v>0</v>
      </c>
      <c r="BQ112" s="196" t="s">
        <v>3453</v>
      </c>
      <c r="BR112" s="197">
        <f t="shared" si="112"/>
        <v>41.666666666666671</v>
      </c>
      <c r="BS112" s="197">
        <f t="shared" si="112"/>
        <v>41.666666666666671</v>
      </c>
      <c r="BT112" s="192" t="s">
        <v>3672</v>
      </c>
      <c r="BU112" s="192" t="str">
        <f t="shared" si="70"/>
        <v>Variación de 30% al 50%</v>
      </c>
      <c r="BV112" s="193" t="str">
        <f t="shared" si="71"/>
        <v>Dos Años</v>
      </c>
      <c r="BW112" s="192" t="s">
        <v>3853</v>
      </c>
      <c r="BX112" s="199">
        <v>703297</v>
      </c>
      <c r="BY112" s="199">
        <v>2000</v>
      </c>
      <c r="BZ112" s="199">
        <f t="shared" si="72"/>
        <v>705297</v>
      </c>
      <c r="CA112" s="199">
        <v>705297</v>
      </c>
      <c r="CB112" s="200">
        <f t="shared" si="73"/>
        <v>0</v>
      </c>
      <c r="CC112" s="192" t="s">
        <v>3992</v>
      </c>
      <c r="CD112" s="192" t="str">
        <f t="shared" si="74"/>
        <v>BIP = SIGFE</v>
      </c>
      <c r="CE112" s="196" t="s">
        <v>678</v>
      </c>
      <c r="CF112" s="195">
        <v>12112</v>
      </c>
      <c r="CG112" s="195">
        <v>12112</v>
      </c>
      <c r="CH112" s="195">
        <f t="shared" si="75"/>
        <v>100</v>
      </c>
      <c r="CI112" s="196" t="s">
        <v>198</v>
      </c>
      <c r="CJ112" s="196" t="s">
        <v>4320</v>
      </c>
      <c r="CK112" s="200" t="str">
        <f t="shared" si="93"/>
        <v>Real = Recomendada</v>
      </c>
      <c r="CL112" s="192" t="s">
        <v>198</v>
      </c>
      <c r="CM112" s="192" t="s">
        <v>4697</v>
      </c>
      <c r="CN112" s="192" t="s">
        <v>205</v>
      </c>
      <c r="CO112" s="192" t="s">
        <v>8</v>
      </c>
      <c r="CP112" s="193" t="s">
        <v>207</v>
      </c>
      <c r="CQ112" s="192" t="s">
        <v>5145</v>
      </c>
      <c r="CR112" s="192" t="s">
        <v>198</v>
      </c>
      <c r="CS112" s="192" t="s">
        <v>8</v>
      </c>
      <c r="CT112" s="192" t="str">
        <f t="shared" si="94"/>
        <v>En Operación</v>
      </c>
      <c r="CU112" s="192" t="s">
        <v>198</v>
      </c>
      <c r="CV112" s="192" t="s">
        <v>219</v>
      </c>
      <c r="CW112" s="192" t="s">
        <v>2031</v>
      </c>
      <c r="CX112" s="192" t="s">
        <v>534</v>
      </c>
      <c r="CY112" s="192" t="s">
        <v>8</v>
      </c>
      <c r="CZ112" s="192" t="s">
        <v>5576</v>
      </c>
      <c r="DA112" s="192" t="s">
        <v>249</v>
      </c>
      <c r="DB112" s="193" t="s">
        <v>1193</v>
      </c>
      <c r="DC112" s="193" t="s">
        <v>1193</v>
      </c>
      <c r="DD112" s="200">
        <v>0</v>
      </c>
      <c r="DE112" s="193" t="s">
        <v>599</v>
      </c>
      <c r="DF112" s="200">
        <v>210</v>
      </c>
      <c r="DG112" s="193" t="s">
        <v>594</v>
      </c>
      <c r="DH112" s="200">
        <v>49</v>
      </c>
      <c r="DI112" s="193" t="s">
        <v>3853</v>
      </c>
      <c r="DJ112" s="200">
        <v>15</v>
      </c>
      <c r="DK112" s="193" t="s">
        <v>3853</v>
      </c>
      <c r="DL112" s="200">
        <f>+DK112-DG112</f>
        <v>15</v>
      </c>
      <c r="DM112" s="193" t="s">
        <v>3853</v>
      </c>
      <c r="DN112" s="200">
        <v>0</v>
      </c>
      <c r="DO112" s="193" t="s">
        <v>726</v>
      </c>
      <c r="DP112" s="200">
        <v>13</v>
      </c>
      <c r="DQ112" s="200">
        <f t="shared" si="62"/>
        <v>287</v>
      </c>
      <c r="DR112" s="200">
        <f t="shared" si="63"/>
        <v>287</v>
      </c>
      <c r="DS112" s="193" t="s">
        <v>6118</v>
      </c>
      <c r="DT112" s="192" t="s">
        <v>6243</v>
      </c>
      <c r="DU112" s="193">
        <v>2</v>
      </c>
      <c r="DV112" s="193" t="s">
        <v>8</v>
      </c>
      <c r="DW112" s="193" t="s">
        <v>8</v>
      </c>
      <c r="DX112" s="193" t="s">
        <v>8</v>
      </c>
      <c r="DY112" s="193" t="s">
        <v>8</v>
      </c>
      <c r="DZ112" s="193" t="s">
        <v>8</v>
      </c>
      <c r="EA112" s="193" t="s">
        <v>8</v>
      </c>
      <c r="EB112" s="193" t="s">
        <v>207</v>
      </c>
      <c r="EC112" s="193" t="s">
        <v>6269</v>
      </c>
      <c r="ED112" s="193" t="s">
        <v>6384</v>
      </c>
      <c r="EE112" s="199">
        <v>16500</v>
      </c>
      <c r="EF112" s="199">
        <v>0</v>
      </c>
      <c r="EG112" s="199">
        <v>0</v>
      </c>
      <c r="EH112" s="199">
        <v>0</v>
      </c>
      <c r="EI112" s="199">
        <v>2000</v>
      </c>
      <c r="EJ112" s="199">
        <v>1101403</v>
      </c>
      <c r="EK112" s="199">
        <v>0</v>
      </c>
      <c r="EL112" s="199">
        <v>0</v>
      </c>
      <c r="EM112" s="199">
        <v>0</v>
      </c>
      <c r="EN112" s="199">
        <v>0</v>
      </c>
      <c r="EO112" s="199">
        <f t="shared" si="76"/>
        <v>1119903</v>
      </c>
      <c r="EP112" s="199">
        <v>16500</v>
      </c>
      <c r="EQ112" s="199">
        <v>0</v>
      </c>
      <c r="ER112" s="199">
        <v>0</v>
      </c>
      <c r="ES112" s="199">
        <v>0</v>
      </c>
      <c r="ET112" s="199">
        <v>2000</v>
      </c>
      <c r="EU112" s="199">
        <v>1101403</v>
      </c>
      <c r="EV112" s="199">
        <v>0</v>
      </c>
      <c r="EW112" s="199">
        <v>0</v>
      </c>
      <c r="EX112" s="199">
        <v>0</v>
      </c>
      <c r="EY112" s="199">
        <v>0</v>
      </c>
      <c r="EZ112" s="199">
        <f t="shared" si="77"/>
        <v>1119903</v>
      </c>
      <c r="FA112" s="192" t="s">
        <v>238</v>
      </c>
      <c r="FB112" s="199">
        <v>0</v>
      </c>
      <c r="FC112" s="199">
        <v>0</v>
      </c>
      <c r="FD112" s="199">
        <v>0</v>
      </c>
      <c r="FE112" s="199">
        <v>0</v>
      </c>
      <c r="FF112" s="199">
        <v>2000</v>
      </c>
      <c r="FG112" s="199">
        <v>703297</v>
      </c>
      <c r="FH112" s="199">
        <v>0</v>
      </c>
      <c r="FI112" s="199">
        <v>0</v>
      </c>
      <c r="FJ112" s="199">
        <v>0</v>
      </c>
      <c r="FK112" s="199">
        <v>0</v>
      </c>
      <c r="FL112" s="199">
        <f t="shared" si="78"/>
        <v>705297</v>
      </c>
      <c r="FM112" s="192" t="s">
        <v>6774</v>
      </c>
      <c r="FN112" s="199">
        <v>0</v>
      </c>
      <c r="FO112" s="199">
        <v>0</v>
      </c>
      <c r="FP112" s="199">
        <v>0</v>
      </c>
      <c r="FQ112" s="199">
        <v>0</v>
      </c>
      <c r="FR112" s="199">
        <v>2000</v>
      </c>
      <c r="FS112" s="199">
        <v>703297</v>
      </c>
      <c r="FT112" s="199">
        <v>0</v>
      </c>
      <c r="FU112" s="199">
        <v>0</v>
      </c>
      <c r="FV112" s="199">
        <v>0</v>
      </c>
      <c r="FW112" s="199">
        <v>0</v>
      </c>
      <c r="FX112" s="199">
        <f t="shared" si="79"/>
        <v>705297</v>
      </c>
      <c r="FY112" s="192" t="s">
        <v>238</v>
      </c>
      <c r="FZ112" s="200">
        <f t="shared" si="80"/>
        <v>0</v>
      </c>
      <c r="GA112" s="193" t="str">
        <f t="shared" si="95"/>
        <v>BIP = SIGFE</v>
      </c>
      <c r="GB112" s="199">
        <v>0</v>
      </c>
      <c r="GC112" s="199">
        <v>0</v>
      </c>
      <c r="GD112" s="199">
        <v>0</v>
      </c>
      <c r="GE112" s="199">
        <v>0</v>
      </c>
      <c r="GF112" s="199">
        <v>2000</v>
      </c>
      <c r="GG112" s="199">
        <v>703297</v>
      </c>
      <c r="GH112" s="199">
        <v>0</v>
      </c>
      <c r="GI112" s="199">
        <v>0</v>
      </c>
      <c r="GJ112" s="199">
        <v>0</v>
      </c>
      <c r="GK112" s="199">
        <v>0</v>
      </c>
      <c r="GL112" s="199">
        <f t="shared" si="81"/>
        <v>705297</v>
      </c>
      <c r="GM112" s="199">
        <v>0</v>
      </c>
      <c r="GN112" s="199">
        <v>0</v>
      </c>
      <c r="GO112" s="199">
        <v>0</v>
      </c>
      <c r="GP112" s="199">
        <v>0</v>
      </c>
      <c r="GQ112" s="199">
        <v>2114</v>
      </c>
      <c r="GR112" s="199">
        <v>711666</v>
      </c>
      <c r="GS112" s="199">
        <v>0</v>
      </c>
      <c r="GT112" s="199">
        <v>0</v>
      </c>
      <c r="GU112" s="199">
        <v>0</v>
      </c>
      <c r="GV112" s="199">
        <v>0</v>
      </c>
      <c r="GW112" s="199">
        <f t="shared" si="82"/>
        <v>713780</v>
      </c>
      <c r="GX112" s="199" t="s">
        <v>7146</v>
      </c>
      <c r="GY112" s="199">
        <v>18566</v>
      </c>
      <c r="GZ112" s="199">
        <v>0</v>
      </c>
      <c r="HA112" s="199">
        <v>0</v>
      </c>
      <c r="HB112" s="199">
        <v>0</v>
      </c>
      <c r="HC112" s="199">
        <v>2250</v>
      </c>
      <c r="HD112" s="199">
        <v>1239310</v>
      </c>
      <c r="HE112" s="199">
        <v>0</v>
      </c>
      <c r="HF112" s="199">
        <v>0</v>
      </c>
      <c r="HG112" s="199">
        <v>0</v>
      </c>
      <c r="HH112" s="199">
        <v>0</v>
      </c>
      <c r="HI112" s="199">
        <f t="shared" si="83"/>
        <v>1260126</v>
      </c>
      <c r="HJ112" s="199">
        <v>0</v>
      </c>
      <c r="HK112" s="199">
        <v>0</v>
      </c>
      <c r="HL112" s="199">
        <v>0</v>
      </c>
      <c r="HM112" s="199">
        <v>0</v>
      </c>
      <c r="HN112" s="199">
        <v>0</v>
      </c>
      <c r="HO112" s="199">
        <v>2114</v>
      </c>
      <c r="HP112" s="199">
        <v>722197</v>
      </c>
      <c r="HQ112" s="199">
        <v>0</v>
      </c>
      <c r="HR112" s="199">
        <v>0</v>
      </c>
      <c r="HS112" s="199">
        <v>0</v>
      </c>
      <c r="HT112" s="199">
        <v>0</v>
      </c>
      <c r="HU112" s="199">
        <f t="shared" si="84"/>
        <v>724311</v>
      </c>
      <c r="HV112" s="199">
        <v>0</v>
      </c>
      <c r="HW112" s="199">
        <v>0</v>
      </c>
      <c r="HX112" s="199">
        <v>0</v>
      </c>
      <c r="HY112" s="199">
        <v>0</v>
      </c>
      <c r="HZ112" s="199">
        <v>2114</v>
      </c>
      <c r="IA112" s="199">
        <v>713779</v>
      </c>
      <c r="IB112" s="199">
        <v>0</v>
      </c>
      <c r="IC112" s="199">
        <v>0</v>
      </c>
      <c r="ID112" s="199">
        <v>0</v>
      </c>
      <c r="IE112" s="199">
        <v>0</v>
      </c>
      <c r="IF112" s="199">
        <f t="shared" si="85"/>
        <v>715893</v>
      </c>
      <c r="IG112" s="197">
        <f t="shared" si="86"/>
        <v>-42.52074792520748</v>
      </c>
      <c r="IH112" s="197">
        <f t="shared" si="87"/>
        <v>-43.188776360459194</v>
      </c>
      <c r="II112" s="197">
        <f t="shared" si="88"/>
        <v>-42.405128660302914</v>
      </c>
      <c r="IJ112" s="197">
        <f t="shared" si="64"/>
        <v>-1.1622079465864799</v>
      </c>
      <c r="IK112" s="202"/>
      <c r="IL112" s="200">
        <f t="shared" si="89"/>
        <v>59.106093130779392</v>
      </c>
      <c r="IM112" s="200">
        <f t="shared" si="90"/>
        <v>58.931555482166445</v>
      </c>
      <c r="IN112" s="192" t="s">
        <v>7335</v>
      </c>
      <c r="IO112" s="192" t="str">
        <f t="shared" si="65"/>
        <v>Variación Mayor al -20%</v>
      </c>
      <c r="IP112" s="192" t="str">
        <f t="shared" si="65"/>
        <v>Variación Mayor al -20%</v>
      </c>
      <c r="IQ112" s="193" t="str">
        <f t="shared" si="91"/>
        <v>Mediano</v>
      </c>
      <c r="IR112" s="193" t="str">
        <f t="shared" si="92"/>
        <v>Mediano</v>
      </c>
      <c r="IS112" s="192" t="s">
        <v>219</v>
      </c>
      <c r="IT112" s="192" t="s">
        <v>2031</v>
      </c>
      <c r="IU112" s="192" t="s">
        <v>534</v>
      </c>
      <c r="IV112" s="192" t="s">
        <v>8</v>
      </c>
      <c r="IW112" s="192" t="s">
        <v>5576</v>
      </c>
      <c r="IX112" s="192" t="s">
        <v>249</v>
      </c>
      <c r="IY112" s="193" t="s">
        <v>208</v>
      </c>
      <c r="IZ112" s="199"/>
      <c r="JA112" s="199"/>
      <c r="JB112" s="203"/>
      <c r="JC112" s="192" t="s">
        <v>534</v>
      </c>
      <c r="JD112" s="192" t="str">
        <f t="shared" si="99"/>
        <v>Sin Modificaciones</v>
      </c>
      <c r="JE112" s="193" t="s">
        <v>208</v>
      </c>
      <c r="JF112" s="200"/>
      <c r="JG112" s="200"/>
      <c r="JH112" s="200"/>
      <c r="JI112" s="197"/>
      <c r="JJ112" s="192" t="s">
        <v>7754</v>
      </c>
      <c r="JK112" s="192" t="str">
        <f t="shared" si="67"/>
        <v>Sin Reevaluación</v>
      </c>
      <c r="JL112" s="196" t="s">
        <v>1286</v>
      </c>
      <c r="JM112" s="204">
        <v>278395</v>
      </c>
      <c r="JN112" s="204">
        <v>278395</v>
      </c>
      <c r="JO112" s="197">
        <f t="shared" si="96"/>
        <v>0</v>
      </c>
      <c r="JP112" s="205" t="str">
        <f t="shared" si="97"/>
        <v>Real = Recomendado</v>
      </c>
      <c r="JQ112" s="193" t="s">
        <v>1287</v>
      </c>
      <c r="JR112" s="202">
        <v>24271</v>
      </c>
      <c r="JS112" s="202">
        <v>24271</v>
      </c>
      <c r="JT112" s="202">
        <f t="shared" si="98"/>
        <v>0</v>
      </c>
      <c r="JU112" s="192" t="s">
        <v>8093</v>
      </c>
      <c r="JV112" s="192" t="str">
        <f t="shared" si="115"/>
        <v>Real = Recomendado</v>
      </c>
      <c r="JW112" s="192" t="s">
        <v>6118</v>
      </c>
      <c r="JX112" s="192" t="s">
        <v>247</v>
      </c>
      <c r="JY112" s="192" t="s">
        <v>992</v>
      </c>
      <c r="JZ112" s="192" t="s">
        <v>5576</v>
      </c>
      <c r="KA112" s="192" t="s">
        <v>249</v>
      </c>
    </row>
    <row r="113" spans="1:287" ht="15" customHeight="1" x14ac:dyDescent="0.25">
      <c r="A113" s="192" t="s">
        <v>1614</v>
      </c>
      <c r="B113" s="192" t="s">
        <v>1615</v>
      </c>
      <c r="C113" s="193">
        <v>8</v>
      </c>
      <c r="D113" s="192" t="s">
        <v>453</v>
      </c>
      <c r="E113" s="192" t="s">
        <v>142</v>
      </c>
      <c r="F113" s="192" t="s">
        <v>175</v>
      </c>
      <c r="G113" s="192" t="s">
        <v>488</v>
      </c>
      <c r="H113" s="192" t="s">
        <v>100</v>
      </c>
      <c r="I113" s="192" t="s">
        <v>101</v>
      </c>
      <c r="J113" s="192" t="s">
        <v>1335</v>
      </c>
      <c r="K113" s="192" t="s">
        <v>466</v>
      </c>
      <c r="L113" s="192" t="s">
        <v>114</v>
      </c>
      <c r="M113" s="192" t="s">
        <v>115</v>
      </c>
      <c r="N113" s="192" t="s">
        <v>115</v>
      </c>
      <c r="O113" s="192" t="s">
        <v>524</v>
      </c>
      <c r="P113" s="192" t="s">
        <v>103</v>
      </c>
      <c r="Q113" s="192" t="s">
        <v>120</v>
      </c>
      <c r="R113" s="192" t="s">
        <v>539</v>
      </c>
      <c r="S113" s="192" t="s">
        <v>2265</v>
      </c>
      <c r="T113" s="192" t="s">
        <v>2266</v>
      </c>
      <c r="U113" s="194">
        <v>41147</v>
      </c>
      <c r="V113" s="192" t="s">
        <v>534</v>
      </c>
      <c r="W113" s="192" t="s">
        <v>534</v>
      </c>
      <c r="X113" s="192" t="s">
        <v>534</v>
      </c>
      <c r="Y113" s="195">
        <v>8</v>
      </c>
      <c r="Z113" s="195">
        <v>3</v>
      </c>
      <c r="AA113" s="196" t="s">
        <v>2557</v>
      </c>
      <c r="AB113" s="197">
        <f t="shared" si="110"/>
        <v>-62.5</v>
      </c>
      <c r="AC113" s="195">
        <v>4</v>
      </c>
      <c r="AD113" s="195">
        <v>27</v>
      </c>
      <c r="AE113" s="196" t="s">
        <v>2687</v>
      </c>
      <c r="AF113" s="197">
        <f>((AD113/AC113)-1)*100</f>
        <v>575</v>
      </c>
      <c r="AG113" s="195">
        <v>4</v>
      </c>
      <c r="AH113" s="195">
        <v>26</v>
      </c>
      <c r="AI113" s="196" t="s">
        <v>2895</v>
      </c>
      <c r="AJ113" s="197">
        <f>((AH113/AG113)-1)*100</f>
        <v>550</v>
      </c>
      <c r="AK113" s="195"/>
      <c r="AL113" s="195"/>
      <c r="AM113" s="196"/>
      <c r="AN113" s="197"/>
      <c r="AO113" s="195"/>
      <c r="AP113" s="195"/>
      <c r="AQ113" s="196"/>
      <c r="AR113" s="197"/>
      <c r="AS113" s="195">
        <v>7</v>
      </c>
      <c r="AT113" s="195">
        <v>13</v>
      </c>
      <c r="AU113" s="196" t="s">
        <v>3189</v>
      </c>
      <c r="AV113" s="197">
        <f t="shared" si="61"/>
        <v>85.714285714285722</v>
      </c>
      <c r="AW113" s="197" t="str">
        <f t="shared" si="68"/>
        <v>Variación del 50% al 100%</v>
      </c>
      <c r="AX113" s="198">
        <v>3</v>
      </c>
      <c r="AY113" s="198">
        <v>79</v>
      </c>
      <c r="AZ113" s="195"/>
      <c r="BA113" s="195"/>
      <c r="BB113" s="196"/>
      <c r="BC113" s="197"/>
      <c r="BD113" s="195">
        <v>0</v>
      </c>
      <c r="BE113" s="195">
        <v>1</v>
      </c>
      <c r="BF113" s="196" t="s">
        <v>3322</v>
      </c>
      <c r="BG113" s="197">
        <v>100</v>
      </c>
      <c r="BH113" s="195"/>
      <c r="BI113" s="195"/>
      <c r="BJ113" s="196"/>
      <c r="BK113" s="197"/>
      <c r="BL113" s="195">
        <v>8</v>
      </c>
      <c r="BM113" s="195">
        <v>8</v>
      </c>
      <c r="BN113" s="195">
        <v>29</v>
      </c>
      <c r="BO113" s="195">
        <v>36</v>
      </c>
      <c r="BP113" s="195">
        <v>7</v>
      </c>
      <c r="BQ113" s="196" t="s">
        <v>3359</v>
      </c>
      <c r="BR113" s="197">
        <f t="shared" si="112"/>
        <v>262.5</v>
      </c>
      <c r="BS113" s="197">
        <f t="shared" si="112"/>
        <v>350</v>
      </c>
      <c r="BT113" s="192" t="s">
        <v>3673</v>
      </c>
      <c r="BU113" s="192" t="str">
        <f t="shared" si="70"/>
        <v>Variación &gt; al 100%</v>
      </c>
      <c r="BV113" s="193" t="str">
        <f t="shared" si="71"/>
        <v>Tres años</v>
      </c>
      <c r="BW113" s="192" t="s">
        <v>753</v>
      </c>
      <c r="BX113" s="199">
        <v>1213273</v>
      </c>
      <c r="BY113" s="199">
        <v>0</v>
      </c>
      <c r="BZ113" s="199">
        <f t="shared" si="72"/>
        <v>1213273</v>
      </c>
      <c r="CA113" s="199">
        <v>1158454</v>
      </c>
      <c r="CB113" s="200">
        <f t="shared" si="73"/>
        <v>54819</v>
      </c>
      <c r="CC113" s="192" t="s">
        <v>3986</v>
      </c>
      <c r="CD113" s="192" t="str">
        <f t="shared" si="74"/>
        <v>BIP &gt; SIGFE</v>
      </c>
      <c r="CE113" s="196" t="s">
        <v>678</v>
      </c>
      <c r="CF113" s="195">
        <v>544</v>
      </c>
      <c r="CG113" s="195">
        <v>687</v>
      </c>
      <c r="CH113" s="195">
        <f t="shared" si="75"/>
        <v>126.28676470588236</v>
      </c>
      <c r="CI113" s="196" t="s">
        <v>4321</v>
      </c>
      <c r="CJ113" s="196" t="s">
        <v>4322</v>
      </c>
      <c r="CK113" s="200" t="str">
        <f t="shared" si="93"/>
        <v>Real &gt; Recomendada</v>
      </c>
      <c r="CL113" s="192" t="s">
        <v>4837</v>
      </c>
      <c r="CM113" s="192" t="s">
        <v>812</v>
      </c>
      <c r="CN113" s="192" t="s">
        <v>4838</v>
      </c>
      <c r="CO113" s="192" t="s">
        <v>8</v>
      </c>
      <c r="CP113" s="193" t="s">
        <v>207</v>
      </c>
      <c r="CQ113" s="192" t="s">
        <v>5275</v>
      </c>
      <c r="CR113" s="192" t="s">
        <v>5173</v>
      </c>
      <c r="CS113" s="192" t="s">
        <v>8</v>
      </c>
      <c r="CT113" s="192" t="str">
        <f t="shared" si="94"/>
        <v>En Operación</v>
      </c>
      <c r="CU113" s="192" t="s">
        <v>8</v>
      </c>
      <c r="CV113" s="192" t="s">
        <v>5572</v>
      </c>
      <c r="CW113" s="192" t="s">
        <v>5573</v>
      </c>
      <c r="CX113" s="192" t="s">
        <v>232</v>
      </c>
      <c r="CY113" s="192" t="s">
        <v>948</v>
      </c>
      <c r="CZ113" s="192" t="s">
        <v>248</v>
      </c>
      <c r="DA113" s="192" t="s">
        <v>249</v>
      </c>
      <c r="DB113" s="193" t="s">
        <v>826</v>
      </c>
      <c r="DC113" s="193" t="s">
        <v>826</v>
      </c>
      <c r="DD113" s="200">
        <v>0</v>
      </c>
      <c r="DE113" s="193" t="s">
        <v>596</v>
      </c>
      <c r="DF113" s="200">
        <v>33</v>
      </c>
      <c r="DG113" s="193" t="s">
        <v>440</v>
      </c>
      <c r="DH113" s="200">
        <v>0</v>
      </c>
      <c r="DI113" s="193" t="s">
        <v>1190</v>
      </c>
      <c r="DJ113" s="200">
        <v>108</v>
      </c>
      <c r="DK113" s="193" t="s">
        <v>723</v>
      </c>
      <c r="DL113" s="200">
        <f>+DK113-DE113</f>
        <v>590</v>
      </c>
      <c r="DM113" s="193" t="s">
        <v>753</v>
      </c>
      <c r="DN113" s="200">
        <v>5</v>
      </c>
      <c r="DO113" s="207">
        <v>42734</v>
      </c>
      <c r="DP113" s="200">
        <v>18</v>
      </c>
      <c r="DQ113" s="200">
        <f t="shared" si="62"/>
        <v>646</v>
      </c>
      <c r="DR113" s="200">
        <f t="shared" si="63"/>
        <v>646</v>
      </c>
      <c r="DS113" s="193" t="s">
        <v>6025</v>
      </c>
      <c r="DT113" s="192" t="s">
        <v>6243</v>
      </c>
      <c r="DU113" s="193">
        <v>1</v>
      </c>
      <c r="DV113" s="193" t="s">
        <v>8</v>
      </c>
      <c r="DW113" s="193" t="s">
        <v>8</v>
      </c>
      <c r="DX113" s="193" t="s">
        <v>8</v>
      </c>
      <c r="DY113" s="193" t="s">
        <v>8</v>
      </c>
      <c r="DZ113" s="193" t="s">
        <v>8</v>
      </c>
      <c r="EA113" s="193" t="s">
        <v>8</v>
      </c>
      <c r="EB113" s="193" t="s">
        <v>207</v>
      </c>
      <c r="EC113" s="193" t="s">
        <v>6269</v>
      </c>
      <c r="ED113" s="193" t="s">
        <v>6272</v>
      </c>
      <c r="EE113" s="199">
        <v>30916</v>
      </c>
      <c r="EF113" s="199">
        <v>15091</v>
      </c>
      <c r="EG113" s="199">
        <v>199526</v>
      </c>
      <c r="EH113" s="199">
        <v>0</v>
      </c>
      <c r="EI113" s="199">
        <v>0</v>
      </c>
      <c r="EJ113" s="199">
        <v>729898</v>
      </c>
      <c r="EK113" s="199">
        <v>0</v>
      </c>
      <c r="EL113" s="199">
        <v>56144</v>
      </c>
      <c r="EM113" s="199">
        <v>0</v>
      </c>
      <c r="EN113" s="199">
        <v>0</v>
      </c>
      <c r="EO113" s="199">
        <f t="shared" si="76"/>
        <v>1031575</v>
      </c>
      <c r="EP113" s="199">
        <v>30916</v>
      </c>
      <c r="EQ113" s="199">
        <v>15091</v>
      </c>
      <c r="ER113" s="199">
        <v>199526</v>
      </c>
      <c r="ES113" s="199">
        <v>0</v>
      </c>
      <c r="ET113" s="199">
        <v>0</v>
      </c>
      <c r="EU113" s="199">
        <v>729898</v>
      </c>
      <c r="EV113" s="199">
        <v>0</v>
      </c>
      <c r="EW113" s="199">
        <v>56144</v>
      </c>
      <c r="EX113" s="199">
        <v>0</v>
      </c>
      <c r="EY113" s="199">
        <v>0</v>
      </c>
      <c r="EZ113" s="199">
        <f t="shared" si="77"/>
        <v>1031575</v>
      </c>
      <c r="FA113" s="192" t="s">
        <v>6528</v>
      </c>
      <c r="FB113" s="199">
        <v>30850</v>
      </c>
      <c r="FC113" s="199">
        <v>15777</v>
      </c>
      <c r="FD113" s="199">
        <v>208704</v>
      </c>
      <c r="FE113" s="199">
        <v>0</v>
      </c>
      <c r="FF113" s="199">
        <v>0</v>
      </c>
      <c r="FG113" s="199">
        <v>906177</v>
      </c>
      <c r="FH113" s="199">
        <v>0</v>
      </c>
      <c r="FI113" s="199">
        <v>51765</v>
      </c>
      <c r="FJ113" s="199">
        <v>0</v>
      </c>
      <c r="FK113" s="199">
        <v>0</v>
      </c>
      <c r="FL113" s="199">
        <f t="shared" si="78"/>
        <v>1213273</v>
      </c>
      <c r="FM113" s="192" t="s">
        <v>6689</v>
      </c>
      <c r="FN113" s="199">
        <v>30850</v>
      </c>
      <c r="FO113" s="199">
        <v>15777</v>
      </c>
      <c r="FP113" s="199">
        <v>208704</v>
      </c>
      <c r="FQ113" s="199">
        <v>0</v>
      </c>
      <c r="FR113" s="199">
        <v>0</v>
      </c>
      <c r="FS113" s="199">
        <v>906177</v>
      </c>
      <c r="FT113" s="199">
        <v>0</v>
      </c>
      <c r="FU113" s="199">
        <v>51765</v>
      </c>
      <c r="FV113" s="199">
        <v>0</v>
      </c>
      <c r="FW113" s="199">
        <v>0</v>
      </c>
      <c r="FX113" s="199">
        <f t="shared" si="79"/>
        <v>1213273</v>
      </c>
      <c r="FY113" s="192" t="s">
        <v>6888</v>
      </c>
      <c r="FZ113" s="200">
        <f t="shared" si="80"/>
        <v>54819</v>
      </c>
      <c r="GA113" s="193" t="str">
        <f t="shared" si="95"/>
        <v>BIP &gt; SIGFE</v>
      </c>
      <c r="GB113" s="199">
        <v>30851</v>
      </c>
      <c r="GC113" s="199">
        <v>15777</v>
      </c>
      <c r="GD113" s="199">
        <v>208704</v>
      </c>
      <c r="GE113" s="199">
        <v>0</v>
      </c>
      <c r="GF113" s="199">
        <v>0</v>
      </c>
      <c r="GG113" s="199">
        <v>903122</v>
      </c>
      <c r="GH113" s="199">
        <v>0</v>
      </c>
      <c r="GI113" s="199">
        <v>0</v>
      </c>
      <c r="GJ113" s="199">
        <v>0</v>
      </c>
      <c r="GK113" s="199">
        <v>0</v>
      </c>
      <c r="GL113" s="199">
        <f t="shared" si="81"/>
        <v>1158454</v>
      </c>
      <c r="GM113" s="199">
        <v>33251</v>
      </c>
      <c r="GN113" s="199">
        <v>17004</v>
      </c>
      <c r="GO113" s="199">
        <v>224939</v>
      </c>
      <c r="GP113" s="199">
        <v>0</v>
      </c>
      <c r="GQ113" s="199">
        <v>0</v>
      </c>
      <c r="GR113" s="199">
        <v>928094</v>
      </c>
      <c r="GS113" s="199">
        <v>0</v>
      </c>
      <c r="GT113" s="199">
        <v>0</v>
      </c>
      <c r="GU113" s="199">
        <v>0</v>
      </c>
      <c r="GV113" s="199">
        <v>0</v>
      </c>
      <c r="GW113" s="199">
        <f t="shared" si="82"/>
        <v>1203288</v>
      </c>
      <c r="GX113" s="199" t="s">
        <v>8</v>
      </c>
      <c r="GY113" s="199">
        <v>36387</v>
      </c>
      <c r="GZ113" s="199">
        <v>17762</v>
      </c>
      <c r="HA113" s="199">
        <v>234837</v>
      </c>
      <c r="HB113" s="199">
        <v>0</v>
      </c>
      <c r="HC113" s="199">
        <v>0</v>
      </c>
      <c r="HD113" s="199">
        <v>859072</v>
      </c>
      <c r="HE113" s="199">
        <v>0</v>
      </c>
      <c r="HF113" s="199">
        <v>56144</v>
      </c>
      <c r="HG113" s="199">
        <v>0</v>
      </c>
      <c r="HH113" s="199">
        <v>0</v>
      </c>
      <c r="HI113" s="199">
        <f t="shared" si="83"/>
        <v>1204202</v>
      </c>
      <c r="HJ113" s="199">
        <v>1175102</v>
      </c>
      <c r="HK113" s="199">
        <v>33250</v>
      </c>
      <c r="HL113" s="199">
        <v>17004</v>
      </c>
      <c r="HM113" s="199">
        <v>224939</v>
      </c>
      <c r="HN113" s="199">
        <v>0</v>
      </c>
      <c r="HO113" s="199">
        <v>0</v>
      </c>
      <c r="HP113" s="199">
        <v>938093</v>
      </c>
      <c r="HQ113" s="199">
        <v>0</v>
      </c>
      <c r="HR113" s="199">
        <v>56144</v>
      </c>
      <c r="HS113" s="199">
        <v>0</v>
      </c>
      <c r="HT113" s="199">
        <v>0</v>
      </c>
      <c r="HU113" s="199">
        <f t="shared" si="84"/>
        <v>1269430</v>
      </c>
      <c r="HV113" s="199">
        <v>33250</v>
      </c>
      <c r="HW113" s="199">
        <v>17004</v>
      </c>
      <c r="HX113" s="199">
        <v>224941</v>
      </c>
      <c r="HY113" s="199">
        <v>0</v>
      </c>
      <c r="HZ113" s="199">
        <v>0</v>
      </c>
      <c r="IA113" s="199">
        <v>938094</v>
      </c>
      <c r="IB113" s="199">
        <v>0</v>
      </c>
      <c r="IC113" s="199">
        <v>56144</v>
      </c>
      <c r="ID113" s="199">
        <v>0</v>
      </c>
      <c r="IE113" s="199">
        <v>0</v>
      </c>
      <c r="IF113" s="199">
        <f t="shared" si="85"/>
        <v>1269433</v>
      </c>
      <c r="IG113" s="197">
        <f t="shared" si="86"/>
        <v>5.4166991916638541</v>
      </c>
      <c r="IH113" s="197">
        <f t="shared" si="87"/>
        <v>5.4169483193019063</v>
      </c>
      <c r="II113" s="197">
        <f t="shared" si="88"/>
        <v>9.1985305073381429</v>
      </c>
      <c r="IJ113" s="197">
        <f t="shared" si="64"/>
        <v>2.3632654024829947E-4</v>
      </c>
      <c r="IK113" s="202">
        <f>((IF113/HJ113)-1)*100</f>
        <v>8.0274733597594192</v>
      </c>
      <c r="IL113" s="200">
        <f t="shared" si="89"/>
        <v>1847.7918486171761</v>
      </c>
      <c r="IM113" s="200">
        <f t="shared" si="90"/>
        <v>1365.4934497816594</v>
      </c>
      <c r="IN113" s="192" t="s">
        <v>7336</v>
      </c>
      <c r="IO113" s="192" t="str">
        <f t="shared" si="65"/>
        <v>Variación de 0 a +-10%</v>
      </c>
      <c r="IP113" s="192" t="str">
        <f t="shared" si="65"/>
        <v>Variación de 0 a +-10%</v>
      </c>
      <c r="IQ113" s="193" t="str">
        <f t="shared" si="91"/>
        <v>Mediano</v>
      </c>
      <c r="IR113" s="193" t="str">
        <f t="shared" si="92"/>
        <v>Grande</v>
      </c>
      <c r="IS113" s="192" t="s">
        <v>5572</v>
      </c>
      <c r="IT113" s="192" t="s">
        <v>115</v>
      </c>
      <c r="IU113" s="192" t="s">
        <v>232</v>
      </c>
      <c r="IV113" s="192" t="s">
        <v>948</v>
      </c>
      <c r="IW113" s="192" t="s">
        <v>248</v>
      </c>
      <c r="IX113" s="192" t="s">
        <v>249</v>
      </c>
      <c r="IY113" s="193" t="s">
        <v>208</v>
      </c>
      <c r="IZ113" s="199"/>
      <c r="JA113" s="199"/>
      <c r="JB113" s="203"/>
      <c r="JC113" s="192" t="s">
        <v>534</v>
      </c>
      <c r="JD113" s="192" t="str">
        <f t="shared" si="99"/>
        <v>Sin Modificaciones</v>
      </c>
      <c r="JE113" s="193" t="s">
        <v>207</v>
      </c>
      <c r="JF113" s="200">
        <v>3</v>
      </c>
      <c r="JG113" s="200">
        <v>933733</v>
      </c>
      <c r="JH113" s="200">
        <v>1175102</v>
      </c>
      <c r="JI113" s="197">
        <f t="shared" ref="JI113:JI114" si="116">((JH113/JG113)-1)*100</f>
        <v>25.849894991394763</v>
      </c>
      <c r="JJ113" s="192" t="s">
        <v>7755</v>
      </c>
      <c r="JK113" s="192" t="str">
        <f t="shared" si="67"/>
        <v>Con Reevaluación</v>
      </c>
      <c r="JL113" s="196" t="s">
        <v>1290</v>
      </c>
      <c r="JM113" s="204">
        <v>12</v>
      </c>
      <c r="JN113" s="204">
        <v>12</v>
      </c>
      <c r="JO113" s="197">
        <f t="shared" si="96"/>
        <v>0</v>
      </c>
      <c r="JP113" s="205" t="str">
        <f t="shared" si="97"/>
        <v>Real = Recomendado</v>
      </c>
      <c r="JQ113" s="193" t="s">
        <v>8</v>
      </c>
      <c r="JR113" s="202"/>
      <c r="JS113" s="202"/>
      <c r="JT113" s="202"/>
      <c r="JU113" s="192" t="s">
        <v>8094</v>
      </c>
      <c r="JV113" s="206"/>
      <c r="JW113" s="192" t="s">
        <v>8095</v>
      </c>
      <c r="JX113" s="192" t="s">
        <v>232</v>
      </c>
      <c r="JY113" s="192" t="s">
        <v>948</v>
      </c>
      <c r="JZ113" s="192" t="s">
        <v>248</v>
      </c>
      <c r="KA113" s="192" t="s">
        <v>249</v>
      </c>
    </row>
    <row r="114" spans="1:287" ht="15" customHeight="1" x14ac:dyDescent="0.25">
      <c r="A114" s="192" t="s">
        <v>1616</v>
      </c>
      <c r="B114" s="192" t="s">
        <v>1617</v>
      </c>
      <c r="C114" s="193">
        <v>6</v>
      </c>
      <c r="D114" s="192" t="s">
        <v>481</v>
      </c>
      <c r="E114" s="192" t="s">
        <v>111</v>
      </c>
      <c r="F114" s="192" t="s">
        <v>1618</v>
      </c>
      <c r="G114" s="192" t="s">
        <v>482</v>
      </c>
      <c r="H114" s="192" t="s">
        <v>154</v>
      </c>
      <c r="I114" s="192" t="s">
        <v>155</v>
      </c>
      <c r="J114" s="192" t="s">
        <v>1336</v>
      </c>
      <c r="K114" s="192" t="s">
        <v>468</v>
      </c>
      <c r="L114" s="192" t="s">
        <v>102</v>
      </c>
      <c r="M114" s="192" t="s">
        <v>2009</v>
      </c>
      <c r="N114" s="192" t="s">
        <v>525</v>
      </c>
      <c r="O114" s="192" t="s">
        <v>525</v>
      </c>
      <c r="P114" s="192" t="s">
        <v>103</v>
      </c>
      <c r="Q114" s="192" t="s">
        <v>120</v>
      </c>
      <c r="R114" s="192" t="s">
        <v>116</v>
      </c>
      <c r="S114" s="192" t="s">
        <v>2267</v>
      </c>
      <c r="T114" s="192" t="s">
        <v>2268</v>
      </c>
      <c r="U114" s="194">
        <v>20000</v>
      </c>
      <c r="V114" s="192" t="s">
        <v>534</v>
      </c>
      <c r="W114" s="192" t="s">
        <v>534</v>
      </c>
      <c r="X114" s="192" t="s">
        <v>534</v>
      </c>
      <c r="Y114" s="195">
        <v>3</v>
      </c>
      <c r="Z114" s="195">
        <v>3</v>
      </c>
      <c r="AA114" s="196" t="s">
        <v>2688</v>
      </c>
      <c r="AB114" s="197">
        <f t="shared" si="110"/>
        <v>0</v>
      </c>
      <c r="AC114" s="195">
        <v>3</v>
      </c>
      <c r="AD114" s="195">
        <v>2</v>
      </c>
      <c r="AE114" s="196" t="s">
        <v>2689</v>
      </c>
      <c r="AF114" s="197">
        <f>((AD114/AC114)-1)*100</f>
        <v>-33.333333333333336</v>
      </c>
      <c r="AG114" s="195"/>
      <c r="AH114" s="195"/>
      <c r="AI114" s="196" t="s">
        <v>8</v>
      </c>
      <c r="AJ114" s="197"/>
      <c r="AK114" s="195"/>
      <c r="AL114" s="195"/>
      <c r="AM114" s="196"/>
      <c r="AN114" s="197"/>
      <c r="AO114" s="195">
        <v>3</v>
      </c>
      <c r="AP114" s="195">
        <v>1</v>
      </c>
      <c r="AQ114" s="196" t="s">
        <v>2996</v>
      </c>
      <c r="AR114" s="197">
        <f>((AP114/AO114)-1)*100</f>
        <v>-66.666666666666671</v>
      </c>
      <c r="AS114" s="195">
        <v>12</v>
      </c>
      <c r="AT114" s="195">
        <v>16</v>
      </c>
      <c r="AU114" s="196" t="s">
        <v>3190</v>
      </c>
      <c r="AV114" s="197">
        <f t="shared" si="61"/>
        <v>33.333333333333329</v>
      </c>
      <c r="AW114" s="197" t="str">
        <f t="shared" si="68"/>
        <v>Variación de 30% al 50%</v>
      </c>
      <c r="AX114" s="198">
        <v>0</v>
      </c>
      <c r="AY114" s="198">
        <v>0</v>
      </c>
      <c r="AZ114" s="195"/>
      <c r="BA114" s="195"/>
      <c r="BB114" s="196"/>
      <c r="BC114" s="197"/>
      <c r="BD114" s="195"/>
      <c r="BE114" s="195"/>
      <c r="BF114" s="196"/>
      <c r="BG114" s="197"/>
      <c r="BH114" s="195"/>
      <c r="BI114" s="195"/>
      <c r="BJ114" s="196"/>
      <c r="BK114" s="197"/>
      <c r="BL114" s="195">
        <v>16</v>
      </c>
      <c r="BM114" s="195">
        <v>16</v>
      </c>
      <c r="BN114" s="195">
        <v>20</v>
      </c>
      <c r="BO114" s="195">
        <v>60</v>
      </c>
      <c r="BP114" s="195">
        <v>40</v>
      </c>
      <c r="BQ114" s="196" t="s">
        <v>198</v>
      </c>
      <c r="BR114" s="197">
        <f t="shared" si="112"/>
        <v>25</v>
      </c>
      <c r="BS114" s="197">
        <f t="shared" si="112"/>
        <v>275</v>
      </c>
      <c r="BT114" s="192" t="s">
        <v>3674</v>
      </c>
      <c r="BU114" s="192" t="str">
        <f t="shared" si="70"/>
        <v>Variación &gt; al 100%</v>
      </c>
      <c r="BV114" s="193" t="str">
        <f t="shared" si="71"/>
        <v>Mayor a 3 años</v>
      </c>
      <c r="BW114" s="192" t="s">
        <v>3854</v>
      </c>
      <c r="BX114" s="199">
        <v>1428663</v>
      </c>
      <c r="BY114" s="199">
        <v>4695</v>
      </c>
      <c r="BZ114" s="199">
        <f t="shared" si="72"/>
        <v>1433358</v>
      </c>
      <c r="CA114" s="199">
        <v>1467784</v>
      </c>
      <c r="CB114" s="200">
        <f t="shared" si="73"/>
        <v>-34426</v>
      </c>
      <c r="CC114" s="192" t="s">
        <v>3993</v>
      </c>
      <c r="CD114" s="192" t="str">
        <f t="shared" si="74"/>
        <v>BIP &lt; SIGFE</v>
      </c>
      <c r="CE114" s="196" t="s">
        <v>678</v>
      </c>
      <c r="CF114" s="195">
        <v>1600</v>
      </c>
      <c r="CG114" s="195">
        <v>1600</v>
      </c>
      <c r="CH114" s="195">
        <f t="shared" si="75"/>
        <v>100</v>
      </c>
      <c r="CI114" s="196" t="s">
        <v>198</v>
      </c>
      <c r="CJ114" s="196" t="s">
        <v>4323</v>
      </c>
      <c r="CK114" s="200" t="str">
        <f t="shared" si="93"/>
        <v>Real = Recomendada</v>
      </c>
      <c r="CL114" s="192" t="s">
        <v>198</v>
      </c>
      <c r="CM114" s="192" t="s">
        <v>762</v>
      </c>
      <c r="CN114" s="192" t="s">
        <v>4839</v>
      </c>
      <c r="CO114" s="192" t="s">
        <v>8</v>
      </c>
      <c r="CP114" s="193" t="s">
        <v>207</v>
      </c>
      <c r="CQ114" s="192" t="s">
        <v>5276</v>
      </c>
      <c r="CR114" s="192" t="s">
        <v>5277</v>
      </c>
      <c r="CS114" s="192" t="s">
        <v>8</v>
      </c>
      <c r="CT114" s="192" t="str">
        <f t="shared" si="94"/>
        <v>En Operación</v>
      </c>
      <c r="CU114" s="192" t="s">
        <v>5476</v>
      </c>
      <c r="CV114" s="192" t="s">
        <v>5682</v>
      </c>
      <c r="CW114" s="192" t="s">
        <v>5683</v>
      </c>
      <c r="CX114" s="192" t="s">
        <v>534</v>
      </c>
      <c r="CY114" s="192" t="s">
        <v>8</v>
      </c>
      <c r="CZ114" s="192" t="s">
        <v>248</v>
      </c>
      <c r="DA114" s="192" t="s">
        <v>249</v>
      </c>
      <c r="DB114" s="193" t="s">
        <v>5831</v>
      </c>
      <c r="DC114" s="193" t="s">
        <v>1059</v>
      </c>
      <c r="DD114" s="200">
        <v>108</v>
      </c>
      <c r="DE114" s="193" t="s">
        <v>5912</v>
      </c>
      <c r="DF114" s="200">
        <v>31</v>
      </c>
      <c r="DG114" s="193" t="s">
        <v>1194</v>
      </c>
      <c r="DH114" s="200">
        <v>1201</v>
      </c>
      <c r="DI114" s="193" t="s">
        <v>643</v>
      </c>
      <c r="DJ114" s="275"/>
      <c r="DK114" s="193" t="s">
        <v>815</v>
      </c>
      <c r="DL114" s="200">
        <f>+DK114-DG114</f>
        <v>503</v>
      </c>
      <c r="DM114" s="193" t="s">
        <v>3854</v>
      </c>
      <c r="DN114" s="200">
        <v>28</v>
      </c>
      <c r="DO114" s="193" t="s">
        <v>3872</v>
      </c>
      <c r="DP114" s="200">
        <v>54</v>
      </c>
      <c r="DQ114" s="195">
        <f t="shared" si="62"/>
        <v>1925</v>
      </c>
      <c r="DR114" s="195">
        <f t="shared" si="63"/>
        <v>1817</v>
      </c>
      <c r="DS114" s="198" t="s">
        <v>6119</v>
      </c>
      <c r="DT114" s="196" t="s">
        <v>6243</v>
      </c>
      <c r="DU114" s="198">
        <v>1</v>
      </c>
      <c r="DV114" s="198" t="s">
        <v>8</v>
      </c>
      <c r="DW114" s="198" t="s">
        <v>8</v>
      </c>
      <c r="DX114" s="198" t="s">
        <v>8</v>
      </c>
      <c r="DY114" s="198" t="s">
        <v>8</v>
      </c>
      <c r="DZ114" s="198" t="s">
        <v>8</v>
      </c>
      <c r="EA114" s="198" t="s">
        <v>8</v>
      </c>
      <c r="EB114" s="198" t="s">
        <v>207</v>
      </c>
      <c r="EC114" s="198" t="s">
        <v>6273</v>
      </c>
      <c r="ED114" s="198" t="s">
        <v>6385</v>
      </c>
      <c r="EE114" s="208">
        <v>30047</v>
      </c>
      <c r="EF114" s="199">
        <v>86661</v>
      </c>
      <c r="EG114" s="199">
        <v>0</v>
      </c>
      <c r="EH114" s="199">
        <v>0</v>
      </c>
      <c r="EI114" s="199">
        <v>4695</v>
      </c>
      <c r="EJ114" s="199">
        <v>901215</v>
      </c>
      <c r="EK114" s="199">
        <v>0</v>
      </c>
      <c r="EL114" s="199">
        <v>0</v>
      </c>
      <c r="EM114" s="199">
        <v>0</v>
      </c>
      <c r="EN114" s="199">
        <v>0</v>
      </c>
      <c r="EO114" s="199">
        <f t="shared" si="76"/>
        <v>1022618</v>
      </c>
      <c r="EP114" s="199">
        <v>30941</v>
      </c>
      <c r="EQ114" s="199">
        <v>89239</v>
      </c>
      <c r="ER114" s="199">
        <v>0</v>
      </c>
      <c r="ES114" s="199">
        <v>0</v>
      </c>
      <c r="ET114" s="199">
        <v>4835</v>
      </c>
      <c r="EU114" s="199">
        <v>928022</v>
      </c>
      <c r="EV114" s="199">
        <v>0</v>
      </c>
      <c r="EW114" s="199">
        <v>0</v>
      </c>
      <c r="EX114" s="199">
        <v>0</v>
      </c>
      <c r="EY114" s="199">
        <v>0</v>
      </c>
      <c r="EZ114" s="199">
        <f t="shared" si="77"/>
        <v>1053037</v>
      </c>
      <c r="FA114" s="192" t="s">
        <v>1242</v>
      </c>
      <c r="FB114" s="199">
        <v>30666</v>
      </c>
      <c r="FC114" s="199">
        <v>95874</v>
      </c>
      <c r="FD114" s="199">
        <v>0</v>
      </c>
      <c r="FE114" s="199">
        <v>0</v>
      </c>
      <c r="FF114" s="199">
        <v>4695</v>
      </c>
      <c r="FG114" s="199">
        <v>1348658</v>
      </c>
      <c r="FH114" s="199">
        <v>0</v>
      </c>
      <c r="FI114" s="199">
        <v>0</v>
      </c>
      <c r="FJ114" s="199">
        <v>0</v>
      </c>
      <c r="FK114" s="199">
        <v>0</v>
      </c>
      <c r="FL114" s="199">
        <f t="shared" si="78"/>
        <v>1479893</v>
      </c>
      <c r="FM114" s="192" t="s">
        <v>6775</v>
      </c>
      <c r="FN114" s="199">
        <v>30666</v>
      </c>
      <c r="FO114" s="199">
        <v>95874</v>
      </c>
      <c r="FP114" s="199">
        <v>0</v>
      </c>
      <c r="FQ114" s="199">
        <v>0</v>
      </c>
      <c r="FR114" s="199">
        <v>4695</v>
      </c>
      <c r="FS114" s="199">
        <v>1348658</v>
      </c>
      <c r="FT114" s="199">
        <v>0</v>
      </c>
      <c r="FU114" s="199">
        <v>0</v>
      </c>
      <c r="FV114" s="199">
        <v>0</v>
      </c>
      <c r="FW114" s="199">
        <v>0</v>
      </c>
      <c r="FX114" s="199">
        <f t="shared" si="79"/>
        <v>1479893</v>
      </c>
      <c r="FY114" s="192" t="s">
        <v>6963</v>
      </c>
      <c r="FZ114" s="200">
        <f t="shared" si="80"/>
        <v>12109</v>
      </c>
      <c r="GA114" s="193" t="str">
        <f t="shared" si="95"/>
        <v>BIP &gt; SIGFE</v>
      </c>
      <c r="GB114" s="199">
        <v>18556</v>
      </c>
      <c r="GC114" s="199">
        <v>95873</v>
      </c>
      <c r="GD114" s="199">
        <v>0</v>
      </c>
      <c r="GE114" s="199">
        <v>0</v>
      </c>
      <c r="GF114" s="199">
        <v>4695</v>
      </c>
      <c r="GG114" s="199">
        <v>1348660</v>
      </c>
      <c r="GH114" s="199">
        <v>0</v>
      </c>
      <c r="GI114" s="199">
        <v>0</v>
      </c>
      <c r="GJ114" s="199">
        <v>0</v>
      </c>
      <c r="GK114" s="199">
        <v>0</v>
      </c>
      <c r="GL114" s="199">
        <f t="shared" si="81"/>
        <v>1467784</v>
      </c>
      <c r="GM114" s="199">
        <v>20880</v>
      </c>
      <c r="GN114" s="199">
        <v>98365</v>
      </c>
      <c r="GO114" s="199">
        <v>0</v>
      </c>
      <c r="GP114" s="199">
        <v>0</v>
      </c>
      <c r="GQ114" s="199">
        <v>5060</v>
      </c>
      <c r="GR114" s="199">
        <v>1386748</v>
      </c>
      <c r="GS114" s="199">
        <v>0</v>
      </c>
      <c r="GT114" s="199">
        <v>0</v>
      </c>
      <c r="GU114" s="199">
        <v>0</v>
      </c>
      <c r="GV114" s="199">
        <v>0</v>
      </c>
      <c r="GW114" s="199">
        <f t="shared" si="82"/>
        <v>1511053</v>
      </c>
      <c r="GX114" s="199" t="s">
        <v>8</v>
      </c>
      <c r="GY114" s="199">
        <v>39761</v>
      </c>
      <c r="GZ114" s="199">
        <v>114677</v>
      </c>
      <c r="HA114" s="199">
        <v>0</v>
      </c>
      <c r="HB114" s="199">
        <v>0</v>
      </c>
      <c r="HC114" s="199">
        <v>6213</v>
      </c>
      <c r="HD114" s="199">
        <v>1192563</v>
      </c>
      <c r="HE114" s="199">
        <v>0</v>
      </c>
      <c r="HF114" s="199">
        <v>0</v>
      </c>
      <c r="HG114" s="199">
        <v>0</v>
      </c>
      <c r="HH114" s="199">
        <v>0</v>
      </c>
      <c r="HI114" s="199">
        <f t="shared" si="83"/>
        <v>1353214</v>
      </c>
      <c r="HJ114" s="199">
        <v>1659270</v>
      </c>
      <c r="HK114" s="199">
        <v>36093</v>
      </c>
      <c r="HL114" s="199">
        <v>98367</v>
      </c>
      <c r="HM114" s="199">
        <v>0</v>
      </c>
      <c r="HN114" s="199">
        <v>0</v>
      </c>
      <c r="HO114" s="199">
        <v>5060</v>
      </c>
      <c r="HP114" s="199">
        <v>1425234</v>
      </c>
      <c r="HQ114" s="199">
        <v>0</v>
      </c>
      <c r="HR114" s="199">
        <v>0</v>
      </c>
      <c r="HS114" s="199">
        <v>0</v>
      </c>
      <c r="HT114" s="199">
        <v>0</v>
      </c>
      <c r="HU114" s="199">
        <f t="shared" si="84"/>
        <v>1564754</v>
      </c>
      <c r="HV114" s="199">
        <v>35132</v>
      </c>
      <c r="HW114" s="199">
        <v>98367</v>
      </c>
      <c r="HX114" s="199">
        <v>0</v>
      </c>
      <c r="HY114" s="199">
        <v>0</v>
      </c>
      <c r="HZ114" s="199">
        <v>5060</v>
      </c>
      <c r="IA114" s="199">
        <v>1386746</v>
      </c>
      <c r="IB114" s="199">
        <v>0</v>
      </c>
      <c r="IC114" s="199">
        <v>0</v>
      </c>
      <c r="ID114" s="199">
        <v>0</v>
      </c>
      <c r="IE114" s="199">
        <v>0</v>
      </c>
      <c r="IF114" s="199">
        <f t="shared" si="85"/>
        <v>1525305</v>
      </c>
      <c r="IG114" s="197">
        <f t="shared" si="86"/>
        <v>15.632412907345028</v>
      </c>
      <c r="IH114" s="197">
        <f t="shared" si="87"/>
        <v>12.717205113160235</v>
      </c>
      <c r="II114" s="197">
        <f t="shared" si="88"/>
        <v>16.282829502508456</v>
      </c>
      <c r="IJ114" s="197">
        <f t="shared" si="64"/>
        <v>-2.5210991631911428</v>
      </c>
      <c r="IK114" s="202">
        <f>((IF114/HJ114)-1)*100</f>
        <v>-8.0737312191505932</v>
      </c>
      <c r="IL114" s="200">
        <f t="shared" si="89"/>
        <v>953.31562499999995</v>
      </c>
      <c r="IM114" s="200">
        <f t="shared" si="90"/>
        <v>866.71624999999995</v>
      </c>
      <c r="IN114" s="192" t="s">
        <v>7337</v>
      </c>
      <c r="IO114" s="192" t="str">
        <f t="shared" si="65"/>
        <v>Variación del 10% al 20%</v>
      </c>
      <c r="IP114" s="192" t="str">
        <f t="shared" si="65"/>
        <v>Variación del 10% al 20%</v>
      </c>
      <c r="IQ114" s="193" t="str">
        <f t="shared" si="91"/>
        <v>Grande</v>
      </c>
      <c r="IR114" s="193" t="str">
        <f t="shared" si="92"/>
        <v>Grande</v>
      </c>
      <c r="IS114" s="192" t="s">
        <v>1261</v>
      </c>
      <c r="IT114" s="192" t="s">
        <v>2009</v>
      </c>
      <c r="IU114" s="192" t="s">
        <v>534</v>
      </c>
      <c r="IV114" s="192" t="s">
        <v>8</v>
      </c>
      <c r="IW114" s="192" t="s">
        <v>248</v>
      </c>
      <c r="IX114" s="192" t="s">
        <v>249</v>
      </c>
      <c r="IY114" s="193" t="s">
        <v>208</v>
      </c>
      <c r="IZ114" s="199"/>
      <c r="JA114" s="199"/>
      <c r="JB114" s="203"/>
      <c r="JC114" s="192" t="s">
        <v>534</v>
      </c>
      <c r="JD114" s="192" t="str">
        <f t="shared" si="99"/>
        <v>Sin Modificaciones</v>
      </c>
      <c r="JE114" s="193" t="s">
        <v>207</v>
      </c>
      <c r="JF114" s="200">
        <v>2</v>
      </c>
      <c r="JG114" s="200">
        <v>1207247</v>
      </c>
      <c r="JH114" s="200">
        <v>1659270</v>
      </c>
      <c r="JI114" s="197">
        <f t="shared" si="116"/>
        <v>37.442462064515382</v>
      </c>
      <c r="JJ114" s="192" t="s">
        <v>7756</v>
      </c>
      <c r="JK114" s="192" t="str">
        <f t="shared" si="67"/>
        <v>Con Reevaluación</v>
      </c>
      <c r="JL114" s="196" t="s">
        <v>1291</v>
      </c>
      <c r="JM114" s="204">
        <v>9.61</v>
      </c>
      <c r="JN114" s="204">
        <v>11</v>
      </c>
      <c r="JO114" s="197">
        <f t="shared" si="96"/>
        <v>14.464099895941729</v>
      </c>
      <c r="JP114" s="205" t="str">
        <f t="shared" si="97"/>
        <v>Real &gt; Recomendado</v>
      </c>
      <c r="JQ114" s="193" t="s">
        <v>8</v>
      </c>
      <c r="JR114" s="202"/>
      <c r="JS114" s="202"/>
      <c r="JT114" s="202"/>
      <c r="JU114" s="192" t="s">
        <v>8096</v>
      </c>
      <c r="JV114" s="206"/>
      <c r="JW114" s="192" t="s">
        <v>8097</v>
      </c>
      <c r="JX114" s="192" t="s">
        <v>941</v>
      </c>
      <c r="JY114" s="192" t="s">
        <v>940</v>
      </c>
      <c r="JZ114" s="192" t="s">
        <v>248</v>
      </c>
      <c r="KA114" s="192" t="s">
        <v>249</v>
      </c>
    </row>
    <row r="115" spans="1:287" ht="15" customHeight="1" x14ac:dyDescent="0.25">
      <c r="A115" s="192" t="s">
        <v>1619</v>
      </c>
      <c r="B115" s="192" t="s">
        <v>1620</v>
      </c>
      <c r="C115" s="193">
        <v>7</v>
      </c>
      <c r="D115" s="192" t="s">
        <v>452</v>
      </c>
      <c r="E115" s="192" t="s">
        <v>183</v>
      </c>
      <c r="F115" s="192" t="s">
        <v>485</v>
      </c>
      <c r="G115" s="192" t="s">
        <v>484</v>
      </c>
      <c r="H115" s="192" t="s">
        <v>472</v>
      </c>
      <c r="I115" s="192" t="s">
        <v>401</v>
      </c>
      <c r="J115" s="192" t="s">
        <v>1943</v>
      </c>
      <c r="K115" s="192" t="s">
        <v>466</v>
      </c>
      <c r="L115" s="192" t="s">
        <v>114</v>
      </c>
      <c r="M115" s="192" t="s">
        <v>178</v>
      </c>
      <c r="N115" s="192" t="s">
        <v>529</v>
      </c>
      <c r="O115" s="192" t="s">
        <v>524</v>
      </c>
      <c r="P115" s="192" t="s">
        <v>103</v>
      </c>
      <c r="Q115" s="192" t="s">
        <v>120</v>
      </c>
      <c r="R115" s="192" t="s">
        <v>116</v>
      </c>
      <c r="S115" s="192" t="s">
        <v>2269</v>
      </c>
      <c r="T115" s="192" t="s">
        <v>2270</v>
      </c>
      <c r="U115" s="194">
        <v>48</v>
      </c>
      <c r="V115" s="192" t="s">
        <v>534</v>
      </c>
      <c r="W115" s="192" t="s">
        <v>534</v>
      </c>
      <c r="X115" s="192" t="s">
        <v>534</v>
      </c>
      <c r="Y115" s="195">
        <v>3</v>
      </c>
      <c r="Z115" s="195">
        <v>11</v>
      </c>
      <c r="AA115" s="196" t="s">
        <v>2690</v>
      </c>
      <c r="AB115" s="197">
        <f t="shared" si="110"/>
        <v>266.66666666666663</v>
      </c>
      <c r="AC115" s="195">
        <v>1</v>
      </c>
      <c r="AD115" s="195">
        <v>2</v>
      </c>
      <c r="AE115" s="196" t="s">
        <v>2691</v>
      </c>
      <c r="AF115" s="197">
        <f>((AD115/AC115)-1)*100</f>
        <v>100</v>
      </c>
      <c r="AG115" s="195">
        <v>1</v>
      </c>
      <c r="AH115" s="195">
        <v>0</v>
      </c>
      <c r="AI115" s="196" t="s">
        <v>2896</v>
      </c>
      <c r="AJ115" s="197">
        <f>((AH115/AG115)-1)*100</f>
        <v>-100</v>
      </c>
      <c r="AK115" s="195"/>
      <c r="AL115" s="195"/>
      <c r="AM115" s="196"/>
      <c r="AN115" s="197"/>
      <c r="AO115" s="195"/>
      <c r="AP115" s="195"/>
      <c r="AQ115" s="196"/>
      <c r="AR115" s="197"/>
      <c r="AS115" s="195">
        <v>8</v>
      </c>
      <c r="AT115" s="195">
        <v>11</v>
      </c>
      <c r="AU115" s="196" t="s">
        <v>3191</v>
      </c>
      <c r="AV115" s="197">
        <f t="shared" si="61"/>
        <v>37.5</v>
      </c>
      <c r="AW115" s="197" t="str">
        <f t="shared" si="68"/>
        <v>Variación de 30% al 50%</v>
      </c>
      <c r="AX115" s="198">
        <v>3</v>
      </c>
      <c r="AY115" s="198">
        <v>87</v>
      </c>
      <c r="AZ115" s="195"/>
      <c r="BA115" s="195"/>
      <c r="BB115" s="196"/>
      <c r="BC115" s="197"/>
      <c r="BD115" s="195"/>
      <c r="BE115" s="195"/>
      <c r="BF115" s="196"/>
      <c r="BG115" s="197"/>
      <c r="BH115" s="195">
        <v>1</v>
      </c>
      <c r="BI115" s="195">
        <v>0</v>
      </c>
      <c r="BJ115" s="196" t="s">
        <v>3333</v>
      </c>
      <c r="BK115" s="197">
        <f>((BI115/BH115)-1)*100</f>
        <v>-100</v>
      </c>
      <c r="BL115" s="195">
        <v>8</v>
      </c>
      <c r="BM115" s="195">
        <v>8</v>
      </c>
      <c r="BN115" s="195">
        <v>13</v>
      </c>
      <c r="BO115" s="195">
        <v>15</v>
      </c>
      <c r="BP115" s="195">
        <v>2</v>
      </c>
      <c r="BQ115" s="196" t="s">
        <v>3454</v>
      </c>
      <c r="BR115" s="197">
        <f t="shared" si="112"/>
        <v>62.5</v>
      </c>
      <c r="BS115" s="197">
        <f t="shared" si="112"/>
        <v>87.5</v>
      </c>
      <c r="BT115" s="192" t="s">
        <v>3675</v>
      </c>
      <c r="BU115" s="192" t="str">
        <f t="shared" si="70"/>
        <v>Variación del 50% al 100%</v>
      </c>
      <c r="BV115" s="193" t="str">
        <f t="shared" si="71"/>
        <v>Dos Años</v>
      </c>
      <c r="BW115" s="192" t="s">
        <v>870</v>
      </c>
      <c r="BX115" s="199">
        <v>609174</v>
      </c>
      <c r="BY115" s="199">
        <v>0</v>
      </c>
      <c r="BZ115" s="199">
        <f t="shared" si="72"/>
        <v>609174</v>
      </c>
      <c r="CA115" s="199">
        <v>375877</v>
      </c>
      <c r="CB115" s="200">
        <f t="shared" si="73"/>
        <v>233297</v>
      </c>
      <c r="CC115" s="192" t="s">
        <v>3994</v>
      </c>
      <c r="CD115" s="192" t="str">
        <f t="shared" si="74"/>
        <v>BIP &gt; SIGFE</v>
      </c>
      <c r="CE115" s="196" t="s">
        <v>678</v>
      </c>
      <c r="CF115" s="195">
        <v>541</v>
      </c>
      <c r="CG115" s="195">
        <v>525</v>
      </c>
      <c r="CH115" s="195">
        <f t="shared" si="75"/>
        <v>97.042513863216257</v>
      </c>
      <c r="CI115" s="196" t="s">
        <v>4324</v>
      </c>
      <c r="CJ115" s="196" t="s">
        <v>4325</v>
      </c>
      <c r="CK115" s="200" t="str">
        <f t="shared" si="93"/>
        <v>Real &lt; Recomendada</v>
      </c>
      <c r="CL115" s="192" t="s">
        <v>4840</v>
      </c>
      <c r="CM115" s="192" t="s">
        <v>4658</v>
      </c>
      <c r="CN115" s="192" t="s">
        <v>4841</v>
      </c>
      <c r="CO115" s="192" t="s">
        <v>4842</v>
      </c>
      <c r="CP115" s="193" t="s">
        <v>207</v>
      </c>
      <c r="CQ115" s="192" t="s">
        <v>5278</v>
      </c>
      <c r="CR115" s="192" t="s">
        <v>5279</v>
      </c>
      <c r="CS115" s="192" t="s">
        <v>8</v>
      </c>
      <c r="CT115" s="192" t="str">
        <f t="shared" si="94"/>
        <v>En Operación</v>
      </c>
      <c r="CU115" s="192" t="s">
        <v>5477</v>
      </c>
      <c r="CV115" s="192" t="s">
        <v>5684</v>
      </c>
      <c r="CW115" s="192" t="s">
        <v>5685</v>
      </c>
      <c r="CX115" s="192" t="s">
        <v>1314</v>
      </c>
      <c r="CY115" s="192" t="s">
        <v>942</v>
      </c>
      <c r="CZ115" s="192" t="s">
        <v>248</v>
      </c>
      <c r="DA115" s="192" t="s">
        <v>249</v>
      </c>
      <c r="DB115" s="193" t="s">
        <v>4743</v>
      </c>
      <c r="DC115" s="193" t="s">
        <v>4743</v>
      </c>
      <c r="DD115" s="200">
        <v>0</v>
      </c>
      <c r="DE115" s="193" t="s">
        <v>675</v>
      </c>
      <c r="DF115" s="200">
        <v>49</v>
      </c>
      <c r="DG115" s="193" t="s">
        <v>440</v>
      </c>
      <c r="DH115" s="200">
        <v>0</v>
      </c>
      <c r="DI115" s="193" t="s">
        <v>670</v>
      </c>
      <c r="DJ115" s="200">
        <v>104</v>
      </c>
      <c r="DK115" s="193" t="s">
        <v>670</v>
      </c>
      <c r="DL115" s="200">
        <f>+DK115-DE115</f>
        <v>104</v>
      </c>
      <c r="DM115" s="193" t="s">
        <v>870</v>
      </c>
      <c r="DN115" s="200">
        <v>2</v>
      </c>
      <c r="DO115" s="193" t="s">
        <v>852</v>
      </c>
      <c r="DP115" s="200">
        <v>65</v>
      </c>
      <c r="DQ115" s="195">
        <f t="shared" si="62"/>
        <v>220</v>
      </c>
      <c r="DR115" s="195">
        <f t="shared" si="63"/>
        <v>220</v>
      </c>
      <c r="DS115" s="198" t="s">
        <v>6120</v>
      </c>
      <c r="DT115" s="196" t="s">
        <v>6251</v>
      </c>
      <c r="DU115" s="198">
        <v>1</v>
      </c>
      <c r="DV115" s="198" t="s">
        <v>8</v>
      </c>
      <c r="DW115" s="198" t="s">
        <v>8</v>
      </c>
      <c r="DX115" s="198" t="s">
        <v>8</v>
      </c>
      <c r="DY115" s="198" t="s">
        <v>8</v>
      </c>
      <c r="DZ115" s="198" t="s">
        <v>207</v>
      </c>
      <c r="EA115" s="198" t="s">
        <v>6269</v>
      </c>
      <c r="EB115" s="198" t="s">
        <v>207</v>
      </c>
      <c r="EC115" s="198" t="s">
        <v>6269</v>
      </c>
      <c r="ED115" s="198" t="s">
        <v>6386</v>
      </c>
      <c r="EE115" s="208">
        <v>21661</v>
      </c>
      <c r="EF115" s="199">
        <v>20133</v>
      </c>
      <c r="EG115" s="199">
        <v>5660</v>
      </c>
      <c r="EH115" s="199">
        <v>0</v>
      </c>
      <c r="EI115" s="199">
        <v>0</v>
      </c>
      <c r="EJ115" s="199">
        <v>573177</v>
      </c>
      <c r="EK115" s="199">
        <v>0</v>
      </c>
      <c r="EL115" s="199">
        <v>0</v>
      </c>
      <c r="EM115" s="199">
        <v>1400</v>
      </c>
      <c r="EN115" s="199">
        <v>0</v>
      </c>
      <c r="EO115" s="199">
        <f t="shared" si="76"/>
        <v>622031</v>
      </c>
      <c r="EP115" s="199">
        <v>21661</v>
      </c>
      <c r="EQ115" s="199">
        <v>20133</v>
      </c>
      <c r="ER115" s="199">
        <v>5660</v>
      </c>
      <c r="ES115" s="199">
        <v>0</v>
      </c>
      <c r="ET115" s="199">
        <v>0</v>
      </c>
      <c r="EU115" s="199">
        <v>573177</v>
      </c>
      <c r="EV115" s="199">
        <v>0</v>
      </c>
      <c r="EW115" s="199">
        <v>0</v>
      </c>
      <c r="EX115" s="199">
        <v>1400</v>
      </c>
      <c r="EY115" s="199">
        <v>0</v>
      </c>
      <c r="EZ115" s="199">
        <f t="shared" si="77"/>
        <v>622031</v>
      </c>
      <c r="FA115" s="192" t="s">
        <v>6593</v>
      </c>
      <c r="FB115" s="199">
        <v>20217</v>
      </c>
      <c r="FC115" s="199">
        <v>2832</v>
      </c>
      <c r="FD115" s="199">
        <v>498</v>
      </c>
      <c r="FE115" s="199">
        <v>0</v>
      </c>
      <c r="FF115" s="199">
        <v>0</v>
      </c>
      <c r="FG115" s="199">
        <v>584527</v>
      </c>
      <c r="FH115" s="199">
        <v>0</v>
      </c>
      <c r="FI115" s="199">
        <v>0</v>
      </c>
      <c r="FJ115" s="199">
        <v>1102</v>
      </c>
      <c r="FK115" s="199">
        <v>0</v>
      </c>
      <c r="FL115" s="199">
        <f t="shared" si="78"/>
        <v>609176</v>
      </c>
      <c r="FM115" s="192" t="s">
        <v>6776</v>
      </c>
      <c r="FN115" s="199">
        <v>20217</v>
      </c>
      <c r="FO115" s="199">
        <v>2832</v>
      </c>
      <c r="FP115" s="199">
        <v>498</v>
      </c>
      <c r="FQ115" s="199">
        <v>0</v>
      </c>
      <c r="FR115" s="199">
        <v>0</v>
      </c>
      <c r="FS115" s="199">
        <v>584527</v>
      </c>
      <c r="FT115" s="199">
        <v>0</v>
      </c>
      <c r="FU115" s="199">
        <v>0</v>
      </c>
      <c r="FV115" s="199">
        <v>1102</v>
      </c>
      <c r="FW115" s="199">
        <v>0</v>
      </c>
      <c r="FX115" s="199">
        <f t="shared" si="79"/>
        <v>609176</v>
      </c>
      <c r="FY115" s="192" t="s">
        <v>6964</v>
      </c>
      <c r="FZ115" s="200">
        <f t="shared" si="80"/>
        <v>233299</v>
      </c>
      <c r="GA115" s="193" t="str">
        <f t="shared" si="95"/>
        <v>BIP &gt; SIGFE</v>
      </c>
      <c r="GB115" s="199">
        <v>20216</v>
      </c>
      <c r="GC115" s="199">
        <v>0</v>
      </c>
      <c r="GD115" s="199">
        <v>0</v>
      </c>
      <c r="GE115" s="199">
        <v>0</v>
      </c>
      <c r="GF115" s="199">
        <v>0</v>
      </c>
      <c r="GG115" s="199">
        <v>354559</v>
      </c>
      <c r="GH115" s="199">
        <v>0</v>
      </c>
      <c r="GI115" s="199">
        <v>0</v>
      </c>
      <c r="GJ115" s="199">
        <v>1102</v>
      </c>
      <c r="GK115" s="199">
        <v>0</v>
      </c>
      <c r="GL115" s="199">
        <f t="shared" si="81"/>
        <v>375877</v>
      </c>
      <c r="GM115" s="199">
        <v>20742</v>
      </c>
      <c r="GN115" s="199">
        <v>0</v>
      </c>
      <c r="GO115" s="199">
        <v>0</v>
      </c>
      <c r="GP115" s="199">
        <v>0</v>
      </c>
      <c r="GQ115" s="199">
        <v>0</v>
      </c>
      <c r="GR115" s="199">
        <v>356495</v>
      </c>
      <c r="GS115" s="199">
        <v>0</v>
      </c>
      <c r="GT115" s="199">
        <v>0</v>
      </c>
      <c r="GU115" s="199">
        <v>1131</v>
      </c>
      <c r="GV115" s="199">
        <v>0</v>
      </c>
      <c r="GW115" s="199">
        <f t="shared" si="82"/>
        <v>378368</v>
      </c>
      <c r="GX115" s="199" t="s">
        <v>8</v>
      </c>
      <c r="GY115" s="199">
        <v>22224</v>
      </c>
      <c r="GZ115" s="199">
        <v>20656</v>
      </c>
      <c r="HA115" s="199">
        <v>5807</v>
      </c>
      <c r="HB115" s="199">
        <v>0</v>
      </c>
      <c r="HC115" s="199">
        <v>0</v>
      </c>
      <c r="HD115" s="199">
        <v>588080</v>
      </c>
      <c r="HE115" s="199">
        <v>0</v>
      </c>
      <c r="HF115" s="199">
        <v>0</v>
      </c>
      <c r="HG115" s="199">
        <v>1436</v>
      </c>
      <c r="HH115" s="199">
        <v>0</v>
      </c>
      <c r="HI115" s="199">
        <f t="shared" si="83"/>
        <v>638203</v>
      </c>
      <c r="HJ115" s="199">
        <v>0</v>
      </c>
      <c r="HK115" s="199">
        <v>20742</v>
      </c>
      <c r="HL115" s="199">
        <v>2832</v>
      </c>
      <c r="HM115" s="199">
        <v>497</v>
      </c>
      <c r="HN115" s="199">
        <v>0</v>
      </c>
      <c r="HO115" s="199">
        <v>0</v>
      </c>
      <c r="HP115" s="199">
        <v>599724</v>
      </c>
      <c r="HQ115" s="199">
        <v>0</v>
      </c>
      <c r="HR115" s="199">
        <v>0</v>
      </c>
      <c r="HS115" s="199">
        <v>1131</v>
      </c>
      <c r="HT115" s="199">
        <v>0</v>
      </c>
      <c r="HU115" s="199">
        <f t="shared" si="84"/>
        <v>624926</v>
      </c>
      <c r="HV115" s="199">
        <v>20742</v>
      </c>
      <c r="HW115" s="199">
        <v>2832</v>
      </c>
      <c r="HX115" s="199">
        <v>497</v>
      </c>
      <c r="HY115" s="199">
        <v>0</v>
      </c>
      <c r="HZ115" s="199">
        <v>0</v>
      </c>
      <c r="IA115" s="199">
        <v>586464</v>
      </c>
      <c r="IB115" s="199">
        <v>0</v>
      </c>
      <c r="IC115" s="199">
        <v>0</v>
      </c>
      <c r="ID115" s="199">
        <v>1131</v>
      </c>
      <c r="IE115" s="199">
        <v>0</v>
      </c>
      <c r="IF115" s="199">
        <f t="shared" si="85"/>
        <v>611666</v>
      </c>
      <c r="IG115" s="197">
        <f t="shared" si="86"/>
        <v>-2.0803725460394218</v>
      </c>
      <c r="IH115" s="197">
        <f t="shared" si="87"/>
        <v>-4.15808136282656</v>
      </c>
      <c r="II115" s="197">
        <f t="shared" si="88"/>
        <v>-0.27479254523193886</v>
      </c>
      <c r="IJ115" s="197">
        <f t="shared" si="64"/>
        <v>-2.1218512271853007</v>
      </c>
      <c r="IK115" s="202"/>
      <c r="IL115" s="200">
        <f t="shared" si="89"/>
        <v>1165.0780952380953</v>
      </c>
      <c r="IM115" s="200">
        <f t="shared" si="90"/>
        <v>1117.0742857142857</v>
      </c>
      <c r="IN115" s="192" t="s">
        <v>7338</v>
      </c>
      <c r="IO115" s="192" t="str">
        <f t="shared" si="65"/>
        <v>Variación de 0 a +-10%</v>
      </c>
      <c r="IP115" s="192" t="str">
        <f t="shared" si="65"/>
        <v>Variación de 0 a +-10%</v>
      </c>
      <c r="IQ115" s="193" t="str">
        <f t="shared" si="91"/>
        <v>Mediano</v>
      </c>
      <c r="IR115" s="193" t="str">
        <f t="shared" si="92"/>
        <v>Mediano</v>
      </c>
      <c r="IS115" s="192" t="s">
        <v>1270</v>
      </c>
      <c r="IT115" s="192" t="s">
        <v>178</v>
      </c>
      <c r="IU115" s="192" t="s">
        <v>1314</v>
      </c>
      <c r="IV115" s="192" t="s">
        <v>942</v>
      </c>
      <c r="IW115" s="192" t="s">
        <v>248</v>
      </c>
      <c r="IX115" s="192" t="s">
        <v>249</v>
      </c>
      <c r="IY115" s="193" t="s">
        <v>207</v>
      </c>
      <c r="IZ115" s="199">
        <v>670418</v>
      </c>
      <c r="JA115" s="199">
        <v>47500</v>
      </c>
      <c r="JB115" s="203">
        <f t="shared" si="66"/>
        <v>7.085131962447309</v>
      </c>
      <c r="JC115" s="192" t="s">
        <v>7571</v>
      </c>
      <c r="JD115" s="192" t="str">
        <f t="shared" si="99"/>
        <v>Con Modificaciones &lt; 10%</v>
      </c>
      <c r="JE115" s="193" t="s">
        <v>208</v>
      </c>
      <c r="JF115" s="200"/>
      <c r="JG115" s="200"/>
      <c r="JH115" s="200"/>
      <c r="JI115" s="197"/>
      <c r="JJ115" s="192" t="s">
        <v>7757</v>
      </c>
      <c r="JK115" s="192" t="str">
        <f t="shared" si="67"/>
        <v>Sin Reevaluación</v>
      </c>
      <c r="JL115" s="196" t="s">
        <v>1287</v>
      </c>
      <c r="JM115" s="204">
        <v>156235</v>
      </c>
      <c r="JN115" s="204">
        <v>154964</v>
      </c>
      <c r="JO115" s="197">
        <f t="shared" si="96"/>
        <v>-0.81351809773738681</v>
      </c>
      <c r="JP115" s="205" t="str">
        <f t="shared" si="97"/>
        <v>Real &lt; Recomendado</v>
      </c>
      <c r="JQ115" s="193" t="s">
        <v>8</v>
      </c>
      <c r="JR115" s="202"/>
      <c r="JS115" s="202"/>
      <c r="JT115" s="202"/>
      <c r="JU115" s="192" t="s">
        <v>8098</v>
      </c>
      <c r="JV115" s="206"/>
      <c r="JW115" s="192" t="s">
        <v>8099</v>
      </c>
      <c r="JX115" s="192" t="s">
        <v>1314</v>
      </c>
      <c r="JY115" s="192" t="s">
        <v>942</v>
      </c>
      <c r="JZ115" s="192" t="s">
        <v>248</v>
      </c>
      <c r="KA115" s="192" t="s">
        <v>249</v>
      </c>
    </row>
    <row r="116" spans="1:287" ht="15" customHeight="1" x14ac:dyDescent="0.25">
      <c r="A116" s="192" t="s">
        <v>1621</v>
      </c>
      <c r="B116" s="192" t="s">
        <v>1622</v>
      </c>
      <c r="C116" s="193">
        <v>5</v>
      </c>
      <c r="D116" s="192" t="s">
        <v>451</v>
      </c>
      <c r="E116" s="192" t="s">
        <v>146</v>
      </c>
      <c r="F116" s="192" t="s">
        <v>480</v>
      </c>
      <c r="G116" s="192" t="s">
        <v>479</v>
      </c>
      <c r="H116" s="192" t="s">
        <v>465</v>
      </c>
      <c r="I116" s="192" t="s">
        <v>138</v>
      </c>
      <c r="J116" s="192" t="s">
        <v>1969</v>
      </c>
      <c r="K116" s="192" t="s">
        <v>468</v>
      </c>
      <c r="L116" s="192" t="s">
        <v>102</v>
      </c>
      <c r="M116" s="192" t="s">
        <v>2022</v>
      </c>
      <c r="N116" s="192" t="s">
        <v>525</v>
      </c>
      <c r="O116" s="192" t="s">
        <v>525</v>
      </c>
      <c r="P116" s="192" t="s">
        <v>103</v>
      </c>
      <c r="Q116" s="192" t="s">
        <v>120</v>
      </c>
      <c r="R116" s="192" t="s">
        <v>116</v>
      </c>
      <c r="S116" s="192" t="s">
        <v>2271</v>
      </c>
      <c r="T116" s="192" t="s">
        <v>2272</v>
      </c>
      <c r="U116" s="194">
        <v>1123</v>
      </c>
      <c r="V116" s="192" t="s">
        <v>534</v>
      </c>
      <c r="W116" s="192" t="s">
        <v>534</v>
      </c>
      <c r="X116" s="192" t="s">
        <v>534</v>
      </c>
      <c r="Y116" s="195">
        <v>10</v>
      </c>
      <c r="Z116" s="195">
        <v>10</v>
      </c>
      <c r="AA116" s="196" t="s">
        <v>2692</v>
      </c>
      <c r="AB116" s="197">
        <f t="shared" si="110"/>
        <v>0</v>
      </c>
      <c r="AC116" s="195"/>
      <c r="AD116" s="195"/>
      <c r="AE116" s="196"/>
      <c r="AF116" s="197"/>
      <c r="AG116" s="195"/>
      <c r="AH116" s="195"/>
      <c r="AI116" s="196" t="s">
        <v>8</v>
      </c>
      <c r="AJ116" s="197"/>
      <c r="AK116" s="195"/>
      <c r="AL116" s="195"/>
      <c r="AM116" s="196"/>
      <c r="AN116" s="197"/>
      <c r="AO116" s="195"/>
      <c r="AP116" s="195"/>
      <c r="AQ116" s="196"/>
      <c r="AR116" s="197"/>
      <c r="AS116" s="195">
        <v>10</v>
      </c>
      <c r="AT116" s="195">
        <v>12</v>
      </c>
      <c r="AU116" s="196" t="s">
        <v>3192</v>
      </c>
      <c r="AV116" s="197">
        <f t="shared" si="61"/>
        <v>19.999999999999996</v>
      </c>
      <c r="AW116" s="197" t="str">
        <f t="shared" si="68"/>
        <v>Variación de 0 a 30%</v>
      </c>
      <c r="AX116" s="198">
        <v>3</v>
      </c>
      <c r="AY116" s="198">
        <v>110</v>
      </c>
      <c r="AZ116" s="195"/>
      <c r="BA116" s="195"/>
      <c r="BB116" s="196"/>
      <c r="BC116" s="197"/>
      <c r="BD116" s="195"/>
      <c r="BE116" s="195"/>
      <c r="BF116" s="196"/>
      <c r="BG116" s="197"/>
      <c r="BH116" s="195"/>
      <c r="BI116" s="195"/>
      <c r="BJ116" s="196"/>
      <c r="BK116" s="197"/>
      <c r="BL116" s="195">
        <v>10</v>
      </c>
      <c r="BM116" s="195">
        <v>10</v>
      </c>
      <c r="BN116" s="195">
        <v>12</v>
      </c>
      <c r="BO116" s="195">
        <v>12</v>
      </c>
      <c r="BP116" s="195">
        <v>0</v>
      </c>
      <c r="BQ116" s="196" t="s">
        <v>3455</v>
      </c>
      <c r="BR116" s="197">
        <f t="shared" si="112"/>
        <v>19.999999999999996</v>
      </c>
      <c r="BS116" s="197">
        <f t="shared" si="112"/>
        <v>19.999999999999996</v>
      </c>
      <c r="BT116" s="192" t="s">
        <v>3676</v>
      </c>
      <c r="BU116" s="192" t="str">
        <f t="shared" si="70"/>
        <v>Variación de 0 a 30%</v>
      </c>
      <c r="BV116" s="193" t="str">
        <f t="shared" si="71"/>
        <v>Un año</v>
      </c>
      <c r="BW116" s="192" t="s">
        <v>592</v>
      </c>
      <c r="BX116" s="199">
        <v>1289232</v>
      </c>
      <c r="BY116" s="199">
        <v>0</v>
      </c>
      <c r="BZ116" s="199">
        <f t="shared" si="72"/>
        <v>1289232</v>
      </c>
      <c r="CA116" s="199">
        <v>1289232</v>
      </c>
      <c r="CB116" s="200">
        <f t="shared" si="73"/>
        <v>0</v>
      </c>
      <c r="CC116" s="192" t="s">
        <v>3995</v>
      </c>
      <c r="CD116" s="192" t="str">
        <f t="shared" si="74"/>
        <v>BIP = SIGFE</v>
      </c>
      <c r="CE116" s="196" t="s">
        <v>683</v>
      </c>
      <c r="CF116" s="195">
        <v>373</v>
      </c>
      <c r="CG116" s="195">
        <v>418</v>
      </c>
      <c r="CH116" s="195">
        <f t="shared" si="75"/>
        <v>112.06434316353888</v>
      </c>
      <c r="CI116" s="196" t="s">
        <v>4326</v>
      </c>
      <c r="CJ116" s="196" t="s">
        <v>4327</v>
      </c>
      <c r="CK116" s="200" t="str">
        <f t="shared" si="93"/>
        <v>Real &gt; Recomendada</v>
      </c>
      <c r="CL116" s="192" t="s">
        <v>4843</v>
      </c>
      <c r="CM116" s="192" t="s">
        <v>4844</v>
      </c>
      <c r="CN116" s="192" t="s">
        <v>4845</v>
      </c>
      <c r="CO116" s="192" t="s">
        <v>4846</v>
      </c>
      <c r="CP116" s="193" t="s">
        <v>207</v>
      </c>
      <c r="CQ116" s="192" t="s">
        <v>5280</v>
      </c>
      <c r="CR116" s="192" t="s">
        <v>5281</v>
      </c>
      <c r="CS116" s="192" t="s">
        <v>8</v>
      </c>
      <c r="CT116" s="192" t="str">
        <f t="shared" si="94"/>
        <v>En Operación</v>
      </c>
      <c r="CU116" s="192" t="s">
        <v>5478</v>
      </c>
      <c r="CV116" s="192" t="s">
        <v>5686</v>
      </c>
      <c r="CW116" s="192" t="s">
        <v>938</v>
      </c>
      <c r="CX116" s="192" t="s">
        <v>534</v>
      </c>
      <c r="CY116" s="192" t="s">
        <v>8</v>
      </c>
      <c r="CZ116" s="192" t="s">
        <v>248</v>
      </c>
      <c r="DA116" s="192" t="s">
        <v>249</v>
      </c>
      <c r="DB116" s="193" t="s">
        <v>5832</v>
      </c>
      <c r="DC116" s="193" t="s">
        <v>1175</v>
      </c>
      <c r="DD116" s="200">
        <v>406</v>
      </c>
      <c r="DE116" s="207">
        <v>42138</v>
      </c>
      <c r="DF116" s="200">
        <v>31</v>
      </c>
      <c r="DG116" s="193" t="s">
        <v>440</v>
      </c>
      <c r="DH116" s="200">
        <v>0</v>
      </c>
      <c r="DI116" s="193" t="s">
        <v>622</v>
      </c>
      <c r="DJ116" s="200">
        <v>210</v>
      </c>
      <c r="DK116" s="193" t="s">
        <v>622</v>
      </c>
      <c r="DL116" s="200">
        <v>0</v>
      </c>
      <c r="DM116" s="193" t="s">
        <v>592</v>
      </c>
      <c r="DN116" s="200">
        <v>25</v>
      </c>
      <c r="DO116" s="193" t="s">
        <v>1193</v>
      </c>
      <c r="DP116" s="200">
        <v>73</v>
      </c>
      <c r="DQ116" s="195">
        <f t="shared" si="62"/>
        <v>745</v>
      </c>
      <c r="DR116" s="195">
        <f t="shared" si="63"/>
        <v>339</v>
      </c>
      <c r="DS116" s="198" t="s">
        <v>6078</v>
      </c>
      <c r="DT116" s="196" t="s">
        <v>6243</v>
      </c>
      <c r="DU116" s="198">
        <v>1</v>
      </c>
      <c r="DV116" s="198" t="s">
        <v>8</v>
      </c>
      <c r="DW116" s="198" t="s">
        <v>8</v>
      </c>
      <c r="DX116" s="198" t="s">
        <v>8</v>
      </c>
      <c r="DY116" s="198" t="s">
        <v>8</v>
      </c>
      <c r="DZ116" s="198" t="s">
        <v>8</v>
      </c>
      <c r="EA116" s="198" t="s">
        <v>8</v>
      </c>
      <c r="EB116" s="198" t="s">
        <v>207</v>
      </c>
      <c r="EC116" s="198" t="s">
        <v>6273</v>
      </c>
      <c r="ED116" s="198" t="s">
        <v>6387</v>
      </c>
      <c r="EE116" s="208">
        <v>49925</v>
      </c>
      <c r="EF116" s="199">
        <v>0</v>
      </c>
      <c r="EG116" s="199">
        <v>0</v>
      </c>
      <c r="EH116" s="199">
        <v>0</v>
      </c>
      <c r="EI116" s="199">
        <v>0</v>
      </c>
      <c r="EJ116" s="199">
        <v>1248130</v>
      </c>
      <c r="EK116" s="199">
        <v>0</v>
      </c>
      <c r="EL116" s="199">
        <v>0</v>
      </c>
      <c r="EM116" s="199">
        <v>0</v>
      </c>
      <c r="EN116" s="199">
        <v>0</v>
      </c>
      <c r="EO116" s="199">
        <f t="shared" si="76"/>
        <v>1298055</v>
      </c>
      <c r="EP116" s="199">
        <v>51428</v>
      </c>
      <c r="EQ116" s="199">
        <v>0</v>
      </c>
      <c r="ER116" s="199">
        <v>0</v>
      </c>
      <c r="ES116" s="199">
        <v>0</v>
      </c>
      <c r="ET116" s="199">
        <v>0</v>
      </c>
      <c r="EU116" s="199">
        <v>1285708</v>
      </c>
      <c r="EV116" s="199">
        <v>0</v>
      </c>
      <c r="EW116" s="199">
        <v>0</v>
      </c>
      <c r="EX116" s="199">
        <v>0</v>
      </c>
      <c r="EY116" s="199">
        <v>0</v>
      </c>
      <c r="EZ116" s="199">
        <f t="shared" si="77"/>
        <v>1337136</v>
      </c>
      <c r="FA116" s="192" t="s">
        <v>6594</v>
      </c>
      <c r="FB116" s="199">
        <v>51800</v>
      </c>
      <c r="FC116" s="199">
        <v>0</v>
      </c>
      <c r="FD116" s="199">
        <v>0</v>
      </c>
      <c r="FE116" s="199">
        <v>0</v>
      </c>
      <c r="FF116" s="199">
        <v>0</v>
      </c>
      <c r="FG116" s="199">
        <v>1237432</v>
      </c>
      <c r="FH116" s="199">
        <v>0</v>
      </c>
      <c r="FI116" s="199">
        <v>0</v>
      </c>
      <c r="FJ116" s="199">
        <v>0</v>
      </c>
      <c r="FK116" s="199">
        <v>0</v>
      </c>
      <c r="FL116" s="199">
        <f t="shared" si="78"/>
        <v>1289232</v>
      </c>
      <c r="FM116" s="192" t="s">
        <v>6777</v>
      </c>
      <c r="FN116" s="199">
        <v>51800</v>
      </c>
      <c r="FO116" s="199">
        <v>0</v>
      </c>
      <c r="FP116" s="199">
        <v>0</v>
      </c>
      <c r="FQ116" s="199">
        <v>0</v>
      </c>
      <c r="FR116" s="199">
        <v>0</v>
      </c>
      <c r="FS116" s="199">
        <v>1237432</v>
      </c>
      <c r="FT116" s="199">
        <v>0</v>
      </c>
      <c r="FU116" s="199">
        <v>0</v>
      </c>
      <c r="FV116" s="199">
        <v>0</v>
      </c>
      <c r="FW116" s="199">
        <v>0</v>
      </c>
      <c r="FX116" s="199">
        <f t="shared" si="79"/>
        <v>1289232</v>
      </c>
      <c r="FY116" s="192" t="s">
        <v>6965</v>
      </c>
      <c r="FZ116" s="200">
        <f t="shared" si="80"/>
        <v>0</v>
      </c>
      <c r="GA116" s="193" t="str">
        <f t="shared" si="95"/>
        <v>BIP = SIGFE</v>
      </c>
      <c r="GB116" s="199">
        <v>51800</v>
      </c>
      <c r="GC116" s="199">
        <v>0</v>
      </c>
      <c r="GD116" s="199">
        <v>0</v>
      </c>
      <c r="GE116" s="199">
        <v>0</v>
      </c>
      <c r="GF116" s="199">
        <v>0</v>
      </c>
      <c r="GG116" s="199">
        <v>1237432</v>
      </c>
      <c r="GH116" s="199">
        <v>0</v>
      </c>
      <c r="GI116" s="199">
        <v>0</v>
      </c>
      <c r="GJ116" s="199">
        <v>0</v>
      </c>
      <c r="GK116" s="199">
        <v>0</v>
      </c>
      <c r="GL116" s="199">
        <f t="shared" si="81"/>
        <v>1289232</v>
      </c>
      <c r="GM116" s="199">
        <v>54009</v>
      </c>
      <c r="GN116" s="199">
        <v>0</v>
      </c>
      <c r="GO116" s="199">
        <v>0</v>
      </c>
      <c r="GP116" s="199">
        <v>0</v>
      </c>
      <c r="GQ116" s="199">
        <v>0</v>
      </c>
      <c r="GR116" s="199">
        <v>1292493</v>
      </c>
      <c r="GS116" s="199">
        <v>0</v>
      </c>
      <c r="GT116" s="199">
        <v>0</v>
      </c>
      <c r="GU116" s="199">
        <v>0</v>
      </c>
      <c r="GV116" s="199">
        <v>0</v>
      </c>
      <c r="GW116" s="199">
        <f t="shared" si="82"/>
        <v>1346502</v>
      </c>
      <c r="GX116" s="199" t="s">
        <v>7147</v>
      </c>
      <c r="GY116" s="199">
        <v>60529</v>
      </c>
      <c r="GZ116" s="199">
        <v>0</v>
      </c>
      <c r="HA116" s="199">
        <v>0</v>
      </c>
      <c r="HB116" s="199">
        <v>0</v>
      </c>
      <c r="HC116" s="199">
        <v>0</v>
      </c>
      <c r="HD116" s="199">
        <v>1513247</v>
      </c>
      <c r="HE116" s="199">
        <v>0</v>
      </c>
      <c r="HF116" s="199">
        <v>0</v>
      </c>
      <c r="HG116" s="199">
        <v>0</v>
      </c>
      <c r="HH116" s="199">
        <v>0</v>
      </c>
      <c r="HI116" s="199">
        <f t="shared" si="83"/>
        <v>1573776</v>
      </c>
      <c r="HJ116" s="199">
        <v>1573777</v>
      </c>
      <c r="HK116" s="199">
        <v>54741</v>
      </c>
      <c r="HL116" s="199">
        <v>0</v>
      </c>
      <c r="HM116" s="199">
        <v>0</v>
      </c>
      <c r="HN116" s="199">
        <v>0</v>
      </c>
      <c r="HO116" s="199">
        <v>0</v>
      </c>
      <c r="HP116" s="199">
        <v>1335807</v>
      </c>
      <c r="HQ116" s="199">
        <v>0</v>
      </c>
      <c r="HR116" s="199">
        <v>0</v>
      </c>
      <c r="HS116" s="199">
        <v>0</v>
      </c>
      <c r="HT116" s="199">
        <v>0</v>
      </c>
      <c r="HU116" s="199">
        <f t="shared" si="84"/>
        <v>1390548</v>
      </c>
      <c r="HV116" s="199">
        <v>54008</v>
      </c>
      <c r="HW116" s="199">
        <v>0</v>
      </c>
      <c r="HX116" s="199">
        <v>0</v>
      </c>
      <c r="HY116" s="199">
        <v>0</v>
      </c>
      <c r="HZ116" s="199">
        <v>0</v>
      </c>
      <c r="IA116" s="199">
        <v>1284806</v>
      </c>
      <c r="IB116" s="199">
        <v>0</v>
      </c>
      <c r="IC116" s="199">
        <v>0</v>
      </c>
      <c r="ID116" s="199">
        <v>0</v>
      </c>
      <c r="IE116" s="199">
        <v>0</v>
      </c>
      <c r="IF116" s="199">
        <f t="shared" si="85"/>
        <v>1338814</v>
      </c>
      <c r="IG116" s="197">
        <f t="shared" si="86"/>
        <v>-11.642571750998876</v>
      </c>
      <c r="IH116" s="197">
        <f t="shared" si="87"/>
        <v>-14.929824828946437</v>
      </c>
      <c r="II116" s="197">
        <f t="shared" si="88"/>
        <v>-15.096081472489287</v>
      </c>
      <c r="IJ116" s="197">
        <f t="shared" si="64"/>
        <v>-3.7204037544910307</v>
      </c>
      <c r="IK116" s="202">
        <f>((IF116/HJ116)-1)*100</f>
        <v>-14.92987888373003</v>
      </c>
      <c r="IL116" s="200">
        <f t="shared" si="89"/>
        <v>3202.9043062200958</v>
      </c>
      <c r="IM116" s="200">
        <f t="shared" si="90"/>
        <v>3073.6985645933014</v>
      </c>
      <c r="IN116" s="192" t="s">
        <v>7339</v>
      </c>
      <c r="IO116" s="192" t="str">
        <f t="shared" si="65"/>
        <v>Variación entre el -10% al -20%</v>
      </c>
      <c r="IP116" s="192" t="str">
        <f t="shared" si="65"/>
        <v>Variación entre el -10% al -20%</v>
      </c>
      <c r="IQ116" s="193" t="str">
        <f t="shared" si="91"/>
        <v>Grande</v>
      </c>
      <c r="IR116" s="193" t="str">
        <f t="shared" si="92"/>
        <v>Grande</v>
      </c>
      <c r="IS116" s="192" t="s">
        <v>1259</v>
      </c>
      <c r="IT116" s="192" t="s">
        <v>2022</v>
      </c>
      <c r="IU116" s="192" t="s">
        <v>534</v>
      </c>
      <c r="IV116" s="192" t="s">
        <v>8</v>
      </c>
      <c r="IW116" s="192" t="s">
        <v>248</v>
      </c>
      <c r="IX116" s="192" t="s">
        <v>249</v>
      </c>
      <c r="IY116" s="193" t="s">
        <v>207</v>
      </c>
      <c r="IZ116" s="199">
        <v>1573777</v>
      </c>
      <c r="JA116" s="199">
        <v>-109418</v>
      </c>
      <c r="JB116" s="203">
        <f t="shared" si="66"/>
        <v>-6.9525733315457012</v>
      </c>
      <c r="JC116" s="192" t="s">
        <v>7572</v>
      </c>
      <c r="JD116" s="192" t="str">
        <f t="shared" si="99"/>
        <v>Con Modificaciones &lt; 10%</v>
      </c>
      <c r="JE116" s="193" t="s">
        <v>207</v>
      </c>
      <c r="JF116" s="200">
        <v>1</v>
      </c>
      <c r="JG116" s="200">
        <v>1573777</v>
      </c>
      <c r="JH116" s="200">
        <v>1573777</v>
      </c>
      <c r="JI116" s="197">
        <f>((JH116/JG116)-1)*100</f>
        <v>0</v>
      </c>
      <c r="JJ116" s="192" t="s">
        <v>7758</v>
      </c>
      <c r="JK116" s="192" t="str">
        <f t="shared" si="67"/>
        <v>Con Reevaluación</v>
      </c>
      <c r="JL116" s="196" t="s">
        <v>1286</v>
      </c>
      <c r="JM116" s="204">
        <v>1044719</v>
      </c>
      <c r="JN116" s="204">
        <v>936278</v>
      </c>
      <c r="JO116" s="197">
        <f t="shared" si="96"/>
        <v>-10.379920342216419</v>
      </c>
      <c r="JP116" s="205" t="str">
        <f t="shared" si="97"/>
        <v>Real &lt; Recomendado</v>
      </c>
      <c r="JQ116" s="193" t="s">
        <v>8</v>
      </c>
      <c r="JR116" s="202"/>
      <c r="JS116" s="202"/>
      <c r="JT116" s="202"/>
      <c r="JU116" s="192" t="s">
        <v>8100</v>
      </c>
      <c r="JV116" s="206"/>
      <c r="JW116" s="192" t="s">
        <v>8101</v>
      </c>
      <c r="JX116" s="192" t="s">
        <v>8382</v>
      </c>
      <c r="JY116" s="192" t="s">
        <v>939</v>
      </c>
      <c r="JZ116" s="192" t="s">
        <v>248</v>
      </c>
      <c r="KA116" s="192" t="s">
        <v>249</v>
      </c>
    </row>
    <row r="117" spans="1:287" ht="15" customHeight="1" x14ac:dyDescent="0.25">
      <c r="A117" s="192" t="s">
        <v>1623</v>
      </c>
      <c r="B117" s="192" t="s">
        <v>1624</v>
      </c>
      <c r="C117" s="193">
        <v>13</v>
      </c>
      <c r="D117" s="192" t="s">
        <v>510</v>
      </c>
      <c r="E117" s="192" t="s">
        <v>117</v>
      </c>
      <c r="F117" s="192" t="s">
        <v>1625</v>
      </c>
      <c r="G117" s="192" t="s">
        <v>512</v>
      </c>
      <c r="H117" s="192" t="s">
        <v>100</v>
      </c>
      <c r="I117" s="192" t="s">
        <v>101</v>
      </c>
      <c r="J117" s="192" t="s">
        <v>1939</v>
      </c>
      <c r="K117" s="192" t="s">
        <v>466</v>
      </c>
      <c r="L117" s="192" t="s">
        <v>114</v>
      </c>
      <c r="M117" s="192" t="s">
        <v>115</v>
      </c>
      <c r="N117" s="192" t="s">
        <v>115</v>
      </c>
      <c r="O117" s="192" t="s">
        <v>524</v>
      </c>
      <c r="P117" s="192" t="s">
        <v>103</v>
      </c>
      <c r="Q117" s="192" t="s">
        <v>120</v>
      </c>
      <c r="R117" s="192" t="s">
        <v>116</v>
      </c>
      <c r="S117" s="192" t="s">
        <v>2273</v>
      </c>
      <c r="T117" s="192" t="s">
        <v>2274</v>
      </c>
      <c r="U117" s="194">
        <v>5000</v>
      </c>
      <c r="V117" s="192" t="s">
        <v>534</v>
      </c>
      <c r="W117" s="192" t="s">
        <v>534</v>
      </c>
      <c r="X117" s="192" t="s">
        <v>534</v>
      </c>
      <c r="Y117" s="195">
        <v>6</v>
      </c>
      <c r="Z117" s="195">
        <v>20</v>
      </c>
      <c r="AA117" s="196" t="s">
        <v>2693</v>
      </c>
      <c r="AB117" s="197">
        <f t="shared" si="110"/>
        <v>233.33333333333334</v>
      </c>
      <c r="AC117" s="195">
        <v>3</v>
      </c>
      <c r="AD117" s="195">
        <v>9</v>
      </c>
      <c r="AE117" s="196" t="s">
        <v>2694</v>
      </c>
      <c r="AF117" s="197">
        <f>((AD117/AC117)-1)*100</f>
        <v>200</v>
      </c>
      <c r="AG117" s="195">
        <v>3</v>
      </c>
      <c r="AH117" s="195">
        <v>9</v>
      </c>
      <c r="AI117" s="196" t="s">
        <v>2897</v>
      </c>
      <c r="AJ117" s="197">
        <f>((AH117/AG117)-1)*100</f>
        <v>200</v>
      </c>
      <c r="AK117" s="195"/>
      <c r="AL117" s="195"/>
      <c r="AM117" s="196"/>
      <c r="AN117" s="197"/>
      <c r="AO117" s="195">
        <v>4</v>
      </c>
      <c r="AP117" s="195">
        <v>0</v>
      </c>
      <c r="AQ117" s="196" t="s">
        <v>2997</v>
      </c>
      <c r="AR117" s="197">
        <f t="shared" ref="AR117:AR125" si="117">((AP117/AO117)-1)*100</f>
        <v>-100</v>
      </c>
      <c r="AS117" s="195">
        <v>6</v>
      </c>
      <c r="AT117" s="195">
        <v>9</v>
      </c>
      <c r="AU117" s="196" t="s">
        <v>3193</v>
      </c>
      <c r="AV117" s="197">
        <f t="shared" si="61"/>
        <v>50</v>
      </c>
      <c r="AW117" s="197" t="str">
        <f t="shared" si="68"/>
        <v>Variación de 30% al 50%</v>
      </c>
      <c r="AX117" s="198">
        <v>2</v>
      </c>
      <c r="AY117" s="198">
        <v>57</v>
      </c>
      <c r="AZ117" s="195"/>
      <c r="BA117" s="195"/>
      <c r="BB117" s="196"/>
      <c r="BC117" s="197"/>
      <c r="BD117" s="195"/>
      <c r="BE117" s="195"/>
      <c r="BF117" s="196"/>
      <c r="BG117" s="197"/>
      <c r="BH117" s="195">
        <v>4</v>
      </c>
      <c r="BI117" s="195">
        <v>0</v>
      </c>
      <c r="BJ117" s="196" t="s">
        <v>3334</v>
      </c>
      <c r="BK117" s="197">
        <f>((BI117/BH117)-1)*100</f>
        <v>-100</v>
      </c>
      <c r="BL117" s="195">
        <v>9</v>
      </c>
      <c r="BM117" s="195">
        <v>9</v>
      </c>
      <c r="BN117" s="195">
        <v>21</v>
      </c>
      <c r="BO117" s="195">
        <v>21</v>
      </c>
      <c r="BP117" s="195">
        <v>0</v>
      </c>
      <c r="BQ117" s="196" t="s">
        <v>3456</v>
      </c>
      <c r="BR117" s="197">
        <f t="shared" si="112"/>
        <v>133.33333333333334</v>
      </c>
      <c r="BS117" s="197">
        <f t="shared" si="112"/>
        <v>133.33333333333334</v>
      </c>
      <c r="BT117" s="192" t="s">
        <v>3677</v>
      </c>
      <c r="BU117" s="192" t="str">
        <f t="shared" si="70"/>
        <v>Variación &gt; al 100%</v>
      </c>
      <c r="BV117" s="193" t="str">
        <f t="shared" si="71"/>
        <v>Dos Años</v>
      </c>
      <c r="BW117" s="192" t="s">
        <v>3855</v>
      </c>
      <c r="BX117" s="199">
        <v>546215</v>
      </c>
      <c r="BY117" s="199">
        <v>0</v>
      </c>
      <c r="BZ117" s="199">
        <f t="shared" si="72"/>
        <v>546215</v>
      </c>
      <c r="CA117" s="199">
        <v>522546</v>
      </c>
      <c r="CB117" s="200">
        <f t="shared" si="73"/>
        <v>23669</v>
      </c>
      <c r="CC117" s="192" t="s">
        <v>3996</v>
      </c>
      <c r="CD117" s="192" t="str">
        <f t="shared" si="74"/>
        <v>BIP &gt; SIGFE</v>
      </c>
      <c r="CE117" s="196" t="s">
        <v>678</v>
      </c>
      <c r="CF117" s="195">
        <v>315</v>
      </c>
      <c r="CG117" s="195">
        <v>315</v>
      </c>
      <c r="CH117" s="195">
        <f t="shared" si="75"/>
        <v>100</v>
      </c>
      <c r="CI117" s="196" t="s">
        <v>4328</v>
      </c>
      <c r="CJ117" s="196" t="s">
        <v>4329</v>
      </c>
      <c r="CK117" s="200" t="str">
        <f t="shared" si="93"/>
        <v>Real = Recomendada</v>
      </c>
      <c r="CL117" s="192" t="s">
        <v>4847</v>
      </c>
      <c r="CM117" s="192" t="s">
        <v>884</v>
      </c>
      <c r="CN117" s="192" t="s">
        <v>4848</v>
      </c>
      <c r="CO117" s="192" t="s">
        <v>4849</v>
      </c>
      <c r="CP117" s="193" t="s">
        <v>207</v>
      </c>
      <c r="CQ117" s="192" t="s">
        <v>5282</v>
      </c>
      <c r="CR117" s="192" t="s">
        <v>8</v>
      </c>
      <c r="CS117" s="192" t="s">
        <v>8</v>
      </c>
      <c r="CT117" s="192" t="str">
        <f t="shared" si="94"/>
        <v>En Operación</v>
      </c>
      <c r="CU117" s="192" t="s">
        <v>8</v>
      </c>
      <c r="CV117" s="192" t="s">
        <v>983</v>
      </c>
      <c r="CW117" s="192" t="s">
        <v>115</v>
      </c>
      <c r="CX117" s="192" t="s">
        <v>226</v>
      </c>
      <c r="CY117" s="192" t="s">
        <v>982</v>
      </c>
      <c r="CZ117" s="192" t="s">
        <v>248</v>
      </c>
      <c r="DA117" s="192" t="s">
        <v>249</v>
      </c>
      <c r="DB117" s="193" t="s">
        <v>574</v>
      </c>
      <c r="DC117" s="193" t="s">
        <v>574</v>
      </c>
      <c r="DD117" s="200">
        <v>0</v>
      </c>
      <c r="DE117" s="193" t="s">
        <v>668</v>
      </c>
      <c r="DF117" s="200">
        <v>52</v>
      </c>
      <c r="DG117" s="193" t="s">
        <v>440</v>
      </c>
      <c r="DH117" s="200">
        <v>0</v>
      </c>
      <c r="DI117" s="193" t="s">
        <v>893</v>
      </c>
      <c r="DJ117" s="200">
        <v>14</v>
      </c>
      <c r="DK117" s="193" t="s">
        <v>5928</v>
      </c>
      <c r="DL117" s="200">
        <f>+DK117-DE117</f>
        <v>340</v>
      </c>
      <c r="DM117" s="193" t="s">
        <v>3855</v>
      </c>
      <c r="DN117" s="200">
        <v>30</v>
      </c>
      <c r="DO117" s="193" t="s">
        <v>5199</v>
      </c>
      <c r="DP117" s="200">
        <v>86</v>
      </c>
      <c r="DQ117" s="200">
        <f t="shared" si="62"/>
        <v>508</v>
      </c>
      <c r="DR117" s="200">
        <f t="shared" si="63"/>
        <v>508</v>
      </c>
      <c r="DS117" s="193" t="s">
        <v>6121</v>
      </c>
      <c r="DT117" s="192" t="s">
        <v>6243</v>
      </c>
      <c r="DU117" s="193">
        <v>2</v>
      </c>
      <c r="DV117" s="193" t="s">
        <v>8</v>
      </c>
      <c r="DW117" s="193" t="s">
        <v>8</v>
      </c>
      <c r="DX117" s="193" t="s">
        <v>8</v>
      </c>
      <c r="DY117" s="193" t="s">
        <v>8</v>
      </c>
      <c r="DZ117" s="193" t="s">
        <v>8</v>
      </c>
      <c r="EA117" s="193" t="s">
        <v>8</v>
      </c>
      <c r="EB117" s="193" t="s">
        <v>207</v>
      </c>
      <c r="EC117" s="193" t="s">
        <v>6269</v>
      </c>
      <c r="ED117" s="193" t="s">
        <v>6271</v>
      </c>
      <c r="EE117" s="199">
        <v>29413</v>
      </c>
      <c r="EF117" s="199">
        <v>9674</v>
      </c>
      <c r="EG117" s="199">
        <v>47920</v>
      </c>
      <c r="EH117" s="199">
        <v>0</v>
      </c>
      <c r="EI117" s="199">
        <v>546</v>
      </c>
      <c r="EJ117" s="199">
        <v>523569</v>
      </c>
      <c r="EK117" s="199">
        <v>0</v>
      </c>
      <c r="EL117" s="199">
        <v>0</v>
      </c>
      <c r="EM117" s="199">
        <v>6003</v>
      </c>
      <c r="EN117" s="199">
        <v>0</v>
      </c>
      <c r="EO117" s="199">
        <f t="shared" si="76"/>
        <v>617125</v>
      </c>
      <c r="EP117" s="199">
        <v>29413</v>
      </c>
      <c r="EQ117" s="199">
        <v>9674</v>
      </c>
      <c r="ER117" s="199">
        <v>47920</v>
      </c>
      <c r="ES117" s="199">
        <v>0</v>
      </c>
      <c r="ET117" s="199">
        <v>546</v>
      </c>
      <c r="EU117" s="199">
        <v>523569</v>
      </c>
      <c r="EV117" s="199">
        <v>0</v>
      </c>
      <c r="EW117" s="199">
        <v>0</v>
      </c>
      <c r="EX117" s="199">
        <v>6003</v>
      </c>
      <c r="EY117" s="199">
        <v>62890</v>
      </c>
      <c r="EZ117" s="199">
        <f t="shared" si="77"/>
        <v>680015</v>
      </c>
      <c r="FA117" s="192" t="s">
        <v>201</v>
      </c>
      <c r="FB117" s="199">
        <v>28023</v>
      </c>
      <c r="FC117" s="199">
        <v>7356</v>
      </c>
      <c r="FD117" s="199">
        <v>36694</v>
      </c>
      <c r="FE117" s="199">
        <v>0</v>
      </c>
      <c r="FF117" s="199">
        <v>0</v>
      </c>
      <c r="FG117" s="199">
        <v>549762</v>
      </c>
      <c r="FH117" s="199">
        <v>0</v>
      </c>
      <c r="FI117" s="199">
        <v>0</v>
      </c>
      <c r="FJ117" s="199">
        <v>643</v>
      </c>
      <c r="FK117" s="199">
        <v>6003</v>
      </c>
      <c r="FL117" s="199">
        <f t="shared" si="78"/>
        <v>628481</v>
      </c>
      <c r="FM117" s="192" t="s">
        <v>6778</v>
      </c>
      <c r="FN117" s="199">
        <v>28024</v>
      </c>
      <c r="FO117" s="199">
        <v>7356</v>
      </c>
      <c r="FP117" s="199">
        <v>36695</v>
      </c>
      <c r="FQ117" s="199">
        <v>0</v>
      </c>
      <c r="FR117" s="199">
        <v>0</v>
      </c>
      <c r="FS117" s="199">
        <v>549762</v>
      </c>
      <c r="FT117" s="199">
        <v>0</v>
      </c>
      <c r="FU117" s="199">
        <v>0</v>
      </c>
      <c r="FV117" s="199">
        <v>643</v>
      </c>
      <c r="FW117" s="199">
        <v>6003</v>
      </c>
      <c r="FX117" s="199">
        <f t="shared" si="79"/>
        <v>628483</v>
      </c>
      <c r="FY117" s="192" t="s">
        <v>6966</v>
      </c>
      <c r="FZ117" s="200">
        <f t="shared" si="80"/>
        <v>105937</v>
      </c>
      <c r="GA117" s="193" t="str">
        <f t="shared" si="95"/>
        <v>BIP &gt; SIGFE</v>
      </c>
      <c r="GB117" s="199">
        <v>28024</v>
      </c>
      <c r="GC117" s="199">
        <v>7356</v>
      </c>
      <c r="GD117" s="199">
        <v>36695</v>
      </c>
      <c r="GE117" s="199">
        <v>0</v>
      </c>
      <c r="GF117" s="199">
        <v>0</v>
      </c>
      <c r="GG117" s="199">
        <v>449828</v>
      </c>
      <c r="GH117" s="199">
        <v>0</v>
      </c>
      <c r="GI117" s="199">
        <v>0</v>
      </c>
      <c r="GJ117" s="199">
        <v>643</v>
      </c>
      <c r="GK117" s="199">
        <v>0</v>
      </c>
      <c r="GL117" s="199">
        <f t="shared" si="81"/>
        <v>522546</v>
      </c>
      <c r="GM117" s="199">
        <v>29196</v>
      </c>
      <c r="GN117" s="199">
        <v>7748</v>
      </c>
      <c r="GO117" s="199">
        <v>38554</v>
      </c>
      <c r="GP117" s="199">
        <v>0</v>
      </c>
      <c r="GQ117" s="199">
        <v>0</v>
      </c>
      <c r="GR117" s="199">
        <v>457096</v>
      </c>
      <c r="GS117" s="199">
        <v>0</v>
      </c>
      <c r="GT117" s="199">
        <v>0</v>
      </c>
      <c r="GU117" s="199">
        <v>680</v>
      </c>
      <c r="GV117" s="199">
        <v>0</v>
      </c>
      <c r="GW117" s="199">
        <f t="shared" si="82"/>
        <v>533274</v>
      </c>
      <c r="GX117" s="199" t="s">
        <v>7148</v>
      </c>
      <c r="GY117" s="199">
        <v>33096</v>
      </c>
      <c r="GZ117" s="199">
        <v>10885</v>
      </c>
      <c r="HA117" s="199">
        <v>53920</v>
      </c>
      <c r="HB117" s="199">
        <v>0</v>
      </c>
      <c r="HC117" s="199">
        <v>614</v>
      </c>
      <c r="HD117" s="199">
        <v>589125</v>
      </c>
      <c r="HE117" s="199">
        <v>0</v>
      </c>
      <c r="HF117" s="199">
        <v>0</v>
      </c>
      <c r="HG117" s="199">
        <v>6755</v>
      </c>
      <c r="HH117" s="199">
        <v>70764</v>
      </c>
      <c r="HI117" s="199">
        <f t="shared" si="83"/>
        <v>765159</v>
      </c>
      <c r="HJ117" s="199">
        <v>0</v>
      </c>
      <c r="HK117" s="199">
        <v>29197</v>
      </c>
      <c r="HL117" s="199">
        <v>7774</v>
      </c>
      <c r="HM117" s="199">
        <v>38777</v>
      </c>
      <c r="HN117" s="199">
        <v>0</v>
      </c>
      <c r="HO117" s="199">
        <v>0</v>
      </c>
      <c r="HP117" s="199">
        <v>563955</v>
      </c>
      <c r="HQ117" s="199">
        <v>0</v>
      </c>
      <c r="HR117" s="199">
        <v>0</v>
      </c>
      <c r="HS117" s="199">
        <v>680</v>
      </c>
      <c r="HT117" s="199">
        <v>0</v>
      </c>
      <c r="HU117" s="199">
        <f t="shared" si="84"/>
        <v>640383</v>
      </c>
      <c r="HV117" s="199">
        <v>29195</v>
      </c>
      <c r="HW117" s="199">
        <v>7774</v>
      </c>
      <c r="HX117" s="199">
        <v>38777</v>
      </c>
      <c r="HY117" s="199">
        <v>0</v>
      </c>
      <c r="HZ117" s="199">
        <v>0</v>
      </c>
      <c r="IA117" s="199">
        <v>554924</v>
      </c>
      <c r="IB117" s="199">
        <v>0</v>
      </c>
      <c r="IC117" s="199">
        <v>0</v>
      </c>
      <c r="ID117" s="199">
        <v>680</v>
      </c>
      <c r="IE117" s="199">
        <v>0</v>
      </c>
      <c r="IF117" s="199">
        <f t="shared" si="85"/>
        <v>631350</v>
      </c>
      <c r="IG117" s="197">
        <f t="shared" si="86"/>
        <v>-16.307198895915754</v>
      </c>
      <c r="IH117" s="197">
        <f t="shared" si="87"/>
        <v>-17.487737842722883</v>
      </c>
      <c r="II117" s="197">
        <f t="shared" si="88"/>
        <v>-5.8053893486102233</v>
      </c>
      <c r="IJ117" s="197">
        <f t="shared" si="64"/>
        <v>-1.4105621167332716</v>
      </c>
      <c r="IK117" s="202"/>
      <c r="IL117" s="200">
        <f t="shared" si="89"/>
        <v>2004.2857142857142</v>
      </c>
      <c r="IM117" s="200">
        <f t="shared" si="90"/>
        <v>1761.663492063492</v>
      </c>
      <c r="IN117" s="192" t="s">
        <v>7340</v>
      </c>
      <c r="IO117" s="192" t="str">
        <f t="shared" si="65"/>
        <v>Variación entre el -10% al -20%</v>
      </c>
      <c r="IP117" s="192" t="str">
        <f t="shared" si="65"/>
        <v>Variación de 0 a +-10%</v>
      </c>
      <c r="IQ117" s="193" t="str">
        <f t="shared" si="91"/>
        <v>Mediano</v>
      </c>
      <c r="IR117" s="193" t="str">
        <f t="shared" si="92"/>
        <v>Mediano</v>
      </c>
      <c r="IS117" s="192" t="s">
        <v>7481</v>
      </c>
      <c r="IT117" s="192" t="s">
        <v>115</v>
      </c>
      <c r="IU117" s="192" t="s">
        <v>226</v>
      </c>
      <c r="IV117" s="192" t="s">
        <v>982</v>
      </c>
      <c r="IW117" s="192" t="s">
        <v>248</v>
      </c>
      <c r="IX117" s="192" t="s">
        <v>249</v>
      </c>
      <c r="IY117" s="193" t="s">
        <v>207</v>
      </c>
      <c r="IZ117" s="199">
        <v>694395</v>
      </c>
      <c r="JA117" s="199">
        <v>3877</v>
      </c>
      <c r="JB117" s="203">
        <f t="shared" si="66"/>
        <v>0.55832775293600911</v>
      </c>
      <c r="JC117" s="192" t="s">
        <v>7573</v>
      </c>
      <c r="JD117" s="192" t="str">
        <f t="shared" si="99"/>
        <v>Con Modificaciones &lt; 10%</v>
      </c>
      <c r="JE117" s="193" t="s">
        <v>208</v>
      </c>
      <c r="JF117" s="200"/>
      <c r="JG117" s="200"/>
      <c r="JH117" s="200"/>
      <c r="JI117" s="197"/>
      <c r="JJ117" s="192" t="s">
        <v>7759</v>
      </c>
      <c r="JK117" s="192" t="str">
        <f t="shared" si="67"/>
        <v>Sin Reevaluación</v>
      </c>
      <c r="JL117" s="196" t="s">
        <v>1292</v>
      </c>
      <c r="JM117" s="204">
        <v>25.7</v>
      </c>
      <c r="JN117" s="204">
        <v>24.7</v>
      </c>
      <c r="JO117" s="197">
        <f t="shared" si="96"/>
        <v>-3.8910505836575848</v>
      </c>
      <c r="JP117" s="205" t="str">
        <f t="shared" si="97"/>
        <v>Real &lt; Recomendado</v>
      </c>
      <c r="JQ117" s="193" t="s">
        <v>8</v>
      </c>
      <c r="JR117" s="202"/>
      <c r="JS117" s="202"/>
      <c r="JT117" s="202"/>
      <c r="JU117" s="192" t="s">
        <v>8102</v>
      </c>
      <c r="JV117" s="206"/>
      <c r="JW117" s="192" t="s">
        <v>8103</v>
      </c>
      <c r="JX117" s="192" t="s">
        <v>226</v>
      </c>
      <c r="JY117" s="192" t="s">
        <v>982</v>
      </c>
      <c r="JZ117" s="192" t="s">
        <v>248</v>
      </c>
      <c r="KA117" s="192" t="s">
        <v>249</v>
      </c>
    </row>
    <row r="118" spans="1:287" ht="15" customHeight="1" x14ac:dyDescent="0.25">
      <c r="A118" s="192" t="s">
        <v>1626</v>
      </c>
      <c r="B118" s="192" t="s">
        <v>1627</v>
      </c>
      <c r="C118" s="193">
        <v>11</v>
      </c>
      <c r="D118" s="192" t="s">
        <v>506</v>
      </c>
      <c r="E118" s="192" t="s">
        <v>417</v>
      </c>
      <c r="F118" s="192" t="s">
        <v>8</v>
      </c>
      <c r="G118" s="192" t="s">
        <v>507</v>
      </c>
      <c r="H118" s="192" t="s">
        <v>144</v>
      </c>
      <c r="I118" s="192" t="s">
        <v>419</v>
      </c>
      <c r="J118" s="192" t="s">
        <v>1984</v>
      </c>
      <c r="K118" s="192" t="s">
        <v>468</v>
      </c>
      <c r="L118" s="192" t="s">
        <v>102</v>
      </c>
      <c r="M118" s="192" t="s">
        <v>2028</v>
      </c>
      <c r="N118" s="192" t="s">
        <v>525</v>
      </c>
      <c r="O118" s="192" t="s">
        <v>525</v>
      </c>
      <c r="P118" s="192" t="s">
        <v>103</v>
      </c>
      <c r="Q118" s="192" t="s">
        <v>120</v>
      </c>
      <c r="R118" s="192" t="s">
        <v>116</v>
      </c>
      <c r="S118" s="192" t="s">
        <v>2275</v>
      </c>
      <c r="T118" s="192" t="s">
        <v>2276</v>
      </c>
      <c r="U118" s="194">
        <v>120</v>
      </c>
      <c r="V118" s="192" t="s">
        <v>534</v>
      </c>
      <c r="W118" s="192" t="s">
        <v>534</v>
      </c>
      <c r="X118" s="192" t="s">
        <v>534</v>
      </c>
      <c r="Y118" s="195">
        <v>12</v>
      </c>
      <c r="Z118" s="195">
        <v>55</v>
      </c>
      <c r="AA118" s="196" t="s">
        <v>2695</v>
      </c>
      <c r="AB118" s="197">
        <f t="shared" si="110"/>
        <v>358.33333333333331</v>
      </c>
      <c r="AC118" s="195"/>
      <c r="AD118" s="195"/>
      <c r="AE118" s="196"/>
      <c r="AF118" s="197"/>
      <c r="AG118" s="195">
        <v>12</v>
      </c>
      <c r="AH118" s="195">
        <v>53</v>
      </c>
      <c r="AI118" s="196" t="s">
        <v>2898</v>
      </c>
      <c r="AJ118" s="197">
        <f>((AH118/AG118)-1)*100</f>
        <v>341.66666666666669</v>
      </c>
      <c r="AK118" s="195"/>
      <c r="AL118" s="195"/>
      <c r="AM118" s="196"/>
      <c r="AN118" s="197"/>
      <c r="AO118" s="195">
        <v>2</v>
      </c>
      <c r="AP118" s="195">
        <v>0</v>
      </c>
      <c r="AQ118" s="196" t="s">
        <v>2998</v>
      </c>
      <c r="AR118" s="197">
        <f t="shared" si="117"/>
        <v>-100</v>
      </c>
      <c r="AS118" s="195">
        <v>12</v>
      </c>
      <c r="AT118" s="195">
        <v>52</v>
      </c>
      <c r="AU118" s="196" t="s">
        <v>2898</v>
      </c>
      <c r="AV118" s="197">
        <f t="shared" si="61"/>
        <v>333.33333333333331</v>
      </c>
      <c r="AW118" s="197" t="str">
        <f t="shared" si="68"/>
        <v>Variación &gt; al 100%</v>
      </c>
      <c r="AX118" s="198">
        <v>2</v>
      </c>
      <c r="AY118" s="198">
        <v>277</v>
      </c>
      <c r="AZ118" s="195"/>
      <c r="BA118" s="195"/>
      <c r="BB118" s="196"/>
      <c r="BC118" s="197"/>
      <c r="BD118" s="195"/>
      <c r="BE118" s="195"/>
      <c r="BF118" s="196"/>
      <c r="BG118" s="197"/>
      <c r="BH118" s="195"/>
      <c r="BI118" s="195"/>
      <c r="BJ118" s="196"/>
      <c r="BK118" s="197"/>
      <c r="BL118" s="195">
        <v>26</v>
      </c>
      <c r="BM118" s="195">
        <v>26</v>
      </c>
      <c r="BN118" s="195">
        <v>64</v>
      </c>
      <c r="BO118" s="195">
        <v>64</v>
      </c>
      <c r="BP118" s="195">
        <v>0</v>
      </c>
      <c r="BQ118" s="196" t="s">
        <v>3457</v>
      </c>
      <c r="BR118" s="197">
        <f t="shared" si="112"/>
        <v>146.15384615384616</v>
      </c>
      <c r="BS118" s="197">
        <f t="shared" si="112"/>
        <v>146.15384615384616</v>
      </c>
      <c r="BT118" s="192" t="s">
        <v>3678</v>
      </c>
      <c r="BU118" s="192" t="str">
        <f t="shared" si="70"/>
        <v>Variación &gt; al 100%</v>
      </c>
      <c r="BV118" s="193" t="str">
        <f t="shared" si="71"/>
        <v>Mayor a 3 años</v>
      </c>
      <c r="BW118" s="192" t="s">
        <v>1233</v>
      </c>
      <c r="BX118" s="199">
        <v>708710</v>
      </c>
      <c r="BY118" s="199">
        <v>0</v>
      </c>
      <c r="BZ118" s="199">
        <f t="shared" si="72"/>
        <v>708710</v>
      </c>
      <c r="CA118" s="199">
        <v>699392</v>
      </c>
      <c r="CB118" s="200">
        <f t="shared" si="73"/>
        <v>9318</v>
      </c>
      <c r="CC118" s="192" t="s">
        <v>3997</v>
      </c>
      <c r="CD118" s="192" t="str">
        <f t="shared" si="74"/>
        <v>BIP &gt; SIGFE</v>
      </c>
      <c r="CE118" s="196" t="s">
        <v>682</v>
      </c>
      <c r="CF118" s="195">
        <v>120</v>
      </c>
      <c r="CG118" s="195">
        <v>118</v>
      </c>
      <c r="CH118" s="195">
        <f t="shared" si="75"/>
        <v>98.333333333333329</v>
      </c>
      <c r="CI118" s="196" t="s">
        <v>4330</v>
      </c>
      <c r="CJ118" s="196" t="s">
        <v>4331</v>
      </c>
      <c r="CK118" s="200" t="str">
        <f t="shared" si="93"/>
        <v>Real &lt; Recomendada</v>
      </c>
      <c r="CL118" s="192" t="s">
        <v>4850</v>
      </c>
      <c r="CM118" s="192" t="s">
        <v>4851</v>
      </c>
      <c r="CN118" s="192" t="s">
        <v>4852</v>
      </c>
      <c r="CO118" s="192" t="s">
        <v>4853</v>
      </c>
      <c r="CP118" s="193" t="s">
        <v>207</v>
      </c>
      <c r="CQ118" s="192" t="s">
        <v>751</v>
      </c>
      <c r="CR118" s="192" t="s">
        <v>5283</v>
      </c>
      <c r="CS118" s="192" t="s">
        <v>8</v>
      </c>
      <c r="CT118" s="192" t="str">
        <f t="shared" si="94"/>
        <v>En Operación</v>
      </c>
      <c r="CU118" s="192" t="s">
        <v>5479</v>
      </c>
      <c r="CV118" s="192" t="s">
        <v>5687</v>
      </c>
      <c r="CW118" s="192" t="s">
        <v>2028</v>
      </c>
      <c r="CX118" s="192" t="s">
        <v>5688</v>
      </c>
      <c r="CY118" s="192" t="s">
        <v>976</v>
      </c>
      <c r="CZ118" s="192" t="s">
        <v>248</v>
      </c>
      <c r="DA118" s="192" t="s">
        <v>249</v>
      </c>
      <c r="DB118" s="193" t="s">
        <v>5833</v>
      </c>
      <c r="DC118" s="193" t="s">
        <v>5833</v>
      </c>
      <c r="DD118" s="200">
        <v>0</v>
      </c>
      <c r="DE118" s="193" t="s">
        <v>5913</v>
      </c>
      <c r="DF118" s="200">
        <v>32</v>
      </c>
      <c r="DG118" s="193" t="s">
        <v>440</v>
      </c>
      <c r="DH118" s="200">
        <v>0</v>
      </c>
      <c r="DI118" s="193" t="s">
        <v>5972</v>
      </c>
      <c r="DJ118" s="200">
        <v>413</v>
      </c>
      <c r="DK118" s="193" t="s">
        <v>5972</v>
      </c>
      <c r="DL118" s="200">
        <f>+DK118-DE118</f>
        <v>413</v>
      </c>
      <c r="DM118" s="193" t="s">
        <v>1233</v>
      </c>
      <c r="DN118" s="200">
        <v>49</v>
      </c>
      <c r="DO118" s="193" t="s">
        <v>1030</v>
      </c>
      <c r="DP118" s="200">
        <v>237</v>
      </c>
      <c r="DQ118" s="200">
        <f t="shared" si="62"/>
        <v>731</v>
      </c>
      <c r="DR118" s="200">
        <f t="shared" si="63"/>
        <v>731</v>
      </c>
      <c r="DS118" s="193" t="s">
        <v>6122</v>
      </c>
      <c r="DT118" s="209" t="s">
        <v>6252</v>
      </c>
      <c r="DU118" s="193">
        <v>2</v>
      </c>
      <c r="DV118" s="193" t="s">
        <v>8</v>
      </c>
      <c r="DW118" s="193" t="s">
        <v>8</v>
      </c>
      <c r="DX118" s="193" t="s">
        <v>8</v>
      </c>
      <c r="DY118" s="193" t="s">
        <v>8</v>
      </c>
      <c r="DZ118" s="193" t="s">
        <v>8</v>
      </c>
      <c r="EA118" s="193" t="s">
        <v>8</v>
      </c>
      <c r="EB118" s="193" t="s">
        <v>207</v>
      </c>
      <c r="EC118" s="193" t="s">
        <v>6269</v>
      </c>
      <c r="ED118" s="193" t="s">
        <v>197</v>
      </c>
      <c r="EE118" s="199">
        <v>29732</v>
      </c>
      <c r="EF118" s="199">
        <v>0</v>
      </c>
      <c r="EG118" s="199">
        <v>343278</v>
      </c>
      <c r="EH118" s="199">
        <v>0</v>
      </c>
      <c r="EI118" s="199">
        <v>3303</v>
      </c>
      <c r="EJ118" s="199">
        <v>295753</v>
      </c>
      <c r="EK118" s="199">
        <v>0</v>
      </c>
      <c r="EL118" s="199">
        <v>0</v>
      </c>
      <c r="EM118" s="199">
        <v>0</v>
      </c>
      <c r="EN118" s="199">
        <v>0</v>
      </c>
      <c r="EO118" s="199">
        <f t="shared" si="76"/>
        <v>672066</v>
      </c>
      <c r="EP118" s="199">
        <v>29732</v>
      </c>
      <c r="EQ118" s="199">
        <v>0</v>
      </c>
      <c r="ER118" s="199">
        <v>343278</v>
      </c>
      <c r="ES118" s="199">
        <v>0</v>
      </c>
      <c r="ET118" s="199">
        <v>3303</v>
      </c>
      <c r="EU118" s="199">
        <v>295753</v>
      </c>
      <c r="EV118" s="199">
        <v>0</v>
      </c>
      <c r="EW118" s="199">
        <v>0</v>
      </c>
      <c r="EX118" s="199">
        <v>0</v>
      </c>
      <c r="EY118" s="199">
        <v>0</v>
      </c>
      <c r="EZ118" s="199">
        <f t="shared" si="77"/>
        <v>672066</v>
      </c>
      <c r="FA118" s="192" t="s">
        <v>6595</v>
      </c>
      <c r="FB118" s="199">
        <v>29000</v>
      </c>
      <c r="FC118" s="199">
        <v>0</v>
      </c>
      <c r="FD118" s="199">
        <v>438331</v>
      </c>
      <c r="FE118" s="199">
        <v>0</v>
      </c>
      <c r="FF118" s="199">
        <v>0</v>
      </c>
      <c r="FG118" s="199">
        <v>364293</v>
      </c>
      <c r="FH118" s="199">
        <v>0</v>
      </c>
      <c r="FI118" s="199">
        <v>0</v>
      </c>
      <c r="FJ118" s="199">
        <v>0</v>
      </c>
      <c r="FK118" s="199">
        <v>0</v>
      </c>
      <c r="FL118" s="199">
        <f t="shared" si="78"/>
        <v>831624</v>
      </c>
      <c r="FM118" s="192" t="s">
        <v>6779</v>
      </c>
      <c r="FN118" s="199">
        <v>23294</v>
      </c>
      <c r="FO118" s="199">
        <v>0</v>
      </c>
      <c r="FP118" s="199">
        <v>388331</v>
      </c>
      <c r="FQ118" s="199">
        <v>0</v>
      </c>
      <c r="FR118" s="199">
        <v>0</v>
      </c>
      <c r="FS118" s="199">
        <v>297085</v>
      </c>
      <c r="FT118" s="199">
        <v>0</v>
      </c>
      <c r="FU118" s="199">
        <v>0</v>
      </c>
      <c r="FV118" s="199">
        <v>0</v>
      </c>
      <c r="FW118" s="199">
        <v>0</v>
      </c>
      <c r="FX118" s="199">
        <f t="shared" si="79"/>
        <v>708710</v>
      </c>
      <c r="FY118" s="192" t="s">
        <v>6967</v>
      </c>
      <c r="FZ118" s="200">
        <f t="shared" si="80"/>
        <v>9318</v>
      </c>
      <c r="GA118" s="193" t="str">
        <f t="shared" si="95"/>
        <v>BIP &gt; SIGFE</v>
      </c>
      <c r="GB118" s="199">
        <v>13976</v>
      </c>
      <c r="GC118" s="199">
        <v>0</v>
      </c>
      <c r="GD118" s="199">
        <v>388331</v>
      </c>
      <c r="GE118" s="199">
        <v>0</v>
      </c>
      <c r="GF118" s="199">
        <v>0</v>
      </c>
      <c r="GG118" s="199">
        <v>297085</v>
      </c>
      <c r="GH118" s="199">
        <v>0</v>
      </c>
      <c r="GI118" s="199">
        <v>0</v>
      </c>
      <c r="GJ118" s="199">
        <v>0</v>
      </c>
      <c r="GK118" s="199">
        <v>0</v>
      </c>
      <c r="GL118" s="199">
        <f t="shared" si="81"/>
        <v>699392</v>
      </c>
      <c r="GM118" s="199">
        <v>15063</v>
      </c>
      <c r="GN118" s="199">
        <v>0</v>
      </c>
      <c r="GO118" s="199">
        <v>427427</v>
      </c>
      <c r="GP118" s="199">
        <v>0</v>
      </c>
      <c r="GQ118" s="199">
        <v>0</v>
      </c>
      <c r="GR118" s="199">
        <v>327751</v>
      </c>
      <c r="GS118" s="199">
        <v>0</v>
      </c>
      <c r="GT118" s="199">
        <v>0</v>
      </c>
      <c r="GU118" s="199">
        <v>0</v>
      </c>
      <c r="GV118" s="199">
        <v>0</v>
      </c>
      <c r="GW118" s="199">
        <f t="shared" si="82"/>
        <v>770241</v>
      </c>
      <c r="GX118" s="199" t="s">
        <v>7149</v>
      </c>
      <c r="GY118" s="199">
        <v>38207</v>
      </c>
      <c r="GZ118" s="199">
        <v>0</v>
      </c>
      <c r="HA118" s="199">
        <v>441132</v>
      </c>
      <c r="HB118" s="199">
        <v>0</v>
      </c>
      <c r="HC118" s="199">
        <v>4245</v>
      </c>
      <c r="HD118" s="199">
        <v>380060</v>
      </c>
      <c r="HE118" s="199">
        <v>0</v>
      </c>
      <c r="HF118" s="199">
        <v>0</v>
      </c>
      <c r="HG118" s="199">
        <v>0</v>
      </c>
      <c r="HH118" s="199">
        <v>0</v>
      </c>
      <c r="HI118" s="199">
        <f t="shared" si="83"/>
        <v>863644</v>
      </c>
      <c r="HJ118" s="199">
        <v>863644</v>
      </c>
      <c r="HK118" s="199">
        <v>32631</v>
      </c>
      <c r="HL118" s="199">
        <v>0</v>
      </c>
      <c r="HM118" s="199">
        <v>490945</v>
      </c>
      <c r="HN118" s="199">
        <v>0</v>
      </c>
      <c r="HO118" s="199">
        <v>0</v>
      </c>
      <c r="HP118" s="199">
        <v>408049</v>
      </c>
      <c r="HQ118" s="199">
        <v>0</v>
      </c>
      <c r="HR118" s="199">
        <v>0</v>
      </c>
      <c r="HS118" s="199">
        <v>0</v>
      </c>
      <c r="HT118" s="199">
        <v>0</v>
      </c>
      <c r="HU118" s="199">
        <f t="shared" si="84"/>
        <v>931625</v>
      </c>
      <c r="HV118" s="199">
        <v>25549</v>
      </c>
      <c r="HW118" s="199">
        <v>0</v>
      </c>
      <c r="HX118" s="199">
        <v>427427</v>
      </c>
      <c r="HY118" s="199">
        <v>0</v>
      </c>
      <c r="HZ118" s="199">
        <v>0</v>
      </c>
      <c r="IA118" s="199">
        <v>327751</v>
      </c>
      <c r="IB118" s="199">
        <v>0</v>
      </c>
      <c r="IC118" s="199">
        <v>0</v>
      </c>
      <c r="ID118" s="199">
        <v>0</v>
      </c>
      <c r="IE118" s="199">
        <v>0</v>
      </c>
      <c r="IF118" s="199">
        <f t="shared" si="85"/>
        <v>780727</v>
      </c>
      <c r="IG118" s="197">
        <f t="shared" si="86"/>
        <v>7.8714146106497518</v>
      </c>
      <c r="IH118" s="197">
        <f t="shared" si="87"/>
        <v>-9.6008308979162678</v>
      </c>
      <c r="II118" s="197">
        <f t="shared" si="88"/>
        <v>-13.763353154765035</v>
      </c>
      <c r="IJ118" s="197">
        <f t="shared" si="64"/>
        <v>-16.197289682007245</v>
      </c>
      <c r="IK118" s="202">
        <f>((IF118/HJ118)-1)*100</f>
        <v>-9.6008308979162678</v>
      </c>
      <c r="IL118" s="200">
        <f t="shared" si="89"/>
        <v>6616.3305084745762</v>
      </c>
      <c r="IM118" s="200">
        <f t="shared" si="90"/>
        <v>2777.5508474576272</v>
      </c>
      <c r="IN118" s="192" t="s">
        <v>7341</v>
      </c>
      <c r="IO118" s="192" t="str">
        <f t="shared" si="65"/>
        <v>Variación de 0 a +-10%</v>
      </c>
      <c r="IP118" s="192" t="str">
        <f t="shared" si="65"/>
        <v>Variación entre el -10% al -20%</v>
      </c>
      <c r="IQ118" s="193" t="str">
        <f t="shared" si="91"/>
        <v>Pequeño</v>
      </c>
      <c r="IR118" s="193" t="str">
        <f t="shared" si="92"/>
        <v>Mediano</v>
      </c>
      <c r="IS118" s="192" t="s">
        <v>242</v>
      </c>
      <c r="IT118" s="192" t="s">
        <v>2028</v>
      </c>
      <c r="IU118" s="192" t="s">
        <v>5688</v>
      </c>
      <c r="IV118" s="192" t="s">
        <v>976</v>
      </c>
      <c r="IW118" s="192" t="s">
        <v>248</v>
      </c>
      <c r="IX118" s="192" t="s">
        <v>249</v>
      </c>
      <c r="IY118" s="193" t="s">
        <v>207</v>
      </c>
      <c r="IZ118" s="199">
        <v>863644</v>
      </c>
      <c r="JA118" s="199">
        <v>0</v>
      </c>
      <c r="JB118" s="203">
        <f t="shared" si="66"/>
        <v>0</v>
      </c>
      <c r="JC118" s="192" t="s">
        <v>7574</v>
      </c>
      <c r="JD118" s="192" t="str">
        <f t="shared" si="99"/>
        <v>Con Modificaciones &lt; 10%</v>
      </c>
      <c r="JE118" s="193" t="s">
        <v>207</v>
      </c>
      <c r="JF118" s="200">
        <v>1</v>
      </c>
      <c r="JG118" s="200">
        <v>863633</v>
      </c>
      <c r="JH118" s="200">
        <v>863644</v>
      </c>
      <c r="JI118" s="197">
        <f t="shared" ref="JI118:JI119" si="118">((JH118/JG118)-1)*100</f>
        <v>1.2736891711995213E-3</v>
      </c>
      <c r="JJ118" s="192" t="s">
        <v>7760</v>
      </c>
      <c r="JK118" s="192" t="str">
        <f t="shared" si="67"/>
        <v>Con Reevaluación</v>
      </c>
      <c r="JL118" s="196" t="s">
        <v>1286</v>
      </c>
      <c r="JM118" s="204">
        <v>868226</v>
      </c>
      <c r="JN118" s="204">
        <v>784876.3</v>
      </c>
      <c r="JO118" s="197">
        <f t="shared" si="96"/>
        <v>-9.6000004607095342</v>
      </c>
      <c r="JP118" s="205" t="str">
        <f t="shared" si="97"/>
        <v>Real &lt; Recomendado</v>
      </c>
      <c r="JQ118" s="193" t="s">
        <v>1287</v>
      </c>
      <c r="JR118" s="202">
        <v>75696</v>
      </c>
      <c r="JS118" s="202">
        <v>68429.179999999993</v>
      </c>
      <c r="JT118" s="202">
        <f t="shared" si="98"/>
        <v>-9.6000052842950883</v>
      </c>
      <c r="JU118" s="192" t="s">
        <v>8104</v>
      </c>
      <c r="JV118" s="192" t="str">
        <f>IF(JT118="","Sin Datos",IF(JT118=0,"Real = Recomendado",IF(JT118&gt;0,"Real &gt; Recomendado",IF(JT118&lt;0,"Real &lt; Recomendado","error"))))</f>
        <v>Real &lt; Recomendado</v>
      </c>
      <c r="JW118" s="192" t="s">
        <v>8105</v>
      </c>
      <c r="JX118" s="192" t="s">
        <v>5688</v>
      </c>
      <c r="JY118" s="192" t="s">
        <v>976</v>
      </c>
      <c r="JZ118" s="192" t="s">
        <v>248</v>
      </c>
      <c r="KA118" s="192" t="s">
        <v>249</v>
      </c>
    </row>
    <row r="119" spans="1:287" ht="15" customHeight="1" x14ac:dyDescent="0.25">
      <c r="A119" s="192" t="s">
        <v>1628</v>
      </c>
      <c r="B119" s="192" t="s">
        <v>1629</v>
      </c>
      <c r="C119" s="193">
        <v>16</v>
      </c>
      <c r="D119" s="192" t="s">
        <v>1385</v>
      </c>
      <c r="E119" s="192" t="s">
        <v>1386</v>
      </c>
      <c r="F119" s="192" t="s">
        <v>1387</v>
      </c>
      <c r="G119" s="192" t="s">
        <v>1388</v>
      </c>
      <c r="H119" s="192" t="s">
        <v>478</v>
      </c>
      <c r="I119" s="192" t="s">
        <v>478</v>
      </c>
      <c r="J119" s="192" t="s">
        <v>1941</v>
      </c>
      <c r="K119" s="192" t="s">
        <v>466</v>
      </c>
      <c r="L119" s="192" t="s">
        <v>114</v>
      </c>
      <c r="M119" s="192" t="s">
        <v>182</v>
      </c>
      <c r="N119" s="192" t="s">
        <v>531</v>
      </c>
      <c r="O119" s="192" t="s">
        <v>524</v>
      </c>
      <c r="P119" s="192" t="s">
        <v>103</v>
      </c>
      <c r="Q119" s="192" t="s">
        <v>104</v>
      </c>
      <c r="R119" s="192" t="s">
        <v>116</v>
      </c>
      <c r="S119" s="192" t="s">
        <v>2277</v>
      </c>
      <c r="T119" s="192" t="s">
        <v>2278</v>
      </c>
      <c r="U119" s="194">
        <v>40</v>
      </c>
      <c r="V119" s="192" t="s">
        <v>534</v>
      </c>
      <c r="W119" s="192" t="s">
        <v>534</v>
      </c>
      <c r="X119" s="192" t="s">
        <v>534</v>
      </c>
      <c r="Y119" s="195">
        <v>16</v>
      </c>
      <c r="Z119" s="195">
        <v>26</v>
      </c>
      <c r="AA119" s="196" t="s">
        <v>2696</v>
      </c>
      <c r="AB119" s="197">
        <f t="shared" si="110"/>
        <v>62.5</v>
      </c>
      <c r="AC119" s="195">
        <v>4</v>
      </c>
      <c r="AD119" s="195">
        <v>0</v>
      </c>
      <c r="AE119" s="196" t="s">
        <v>2697</v>
      </c>
      <c r="AF119" s="197">
        <f>((AD119/AC119)-1)*100</f>
        <v>-100</v>
      </c>
      <c r="AG119" s="195"/>
      <c r="AH119" s="195"/>
      <c r="AI119" s="196" t="s">
        <v>8</v>
      </c>
      <c r="AJ119" s="197"/>
      <c r="AK119" s="195"/>
      <c r="AL119" s="195"/>
      <c r="AM119" s="196"/>
      <c r="AN119" s="197"/>
      <c r="AO119" s="195">
        <v>2</v>
      </c>
      <c r="AP119" s="195">
        <v>0</v>
      </c>
      <c r="AQ119" s="196" t="s">
        <v>2999</v>
      </c>
      <c r="AR119" s="197">
        <f t="shared" si="117"/>
        <v>-100</v>
      </c>
      <c r="AS119" s="195">
        <v>12</v>
      </c>
      <c r="AT119" s="195">
        <v>13</v>
      </c>
      <c r="AU119" s="196" t="s">
        <v>3194</v>
      </c>
      <c r="AV119" s="197">
        <f t="shared" si="61"/>
        <v>8.333333333333325</v>
      </c>
      <c r="AW119" s="197" t="str">
        <f t="shared" si="68"/>
        <v>Variación de 0 a 30%</v>
      </c>
      <c r="AX119" s="198" t="s">
        <v>202</v>
      </c>
      <c r="AY119" s="198" t="s">
        <v>202</v>
      </c>
      <c r="AZ119" s="195"/>
      <c r="BA119" s="195"/>
      <c r="BB119" s="196"/>
      <c r="BC119" s="197"/>
      <c r="BD119" s="195"/>
      <c r="BE119" s="195"/>
      <c r="BF119" s="196"/>
      <c r="BG119" s="197"/>
      <c r="BH119" s="195">
        <v>12</v>
      </c>
      <c r="BI119" s="195">
        <v>0</v>
      </c>
      <c r="BJ119" s="196" t="s">
        <v>3335</v>
      </c>
      <c r="BK119" s="197">
        <f>((BI119/BH119)-1)*100</f>
        <v>-100</v>
      </c>
      <c r="BL119" s="195">
        <v>12</v>
      </c>
      <c r="BM119" s="195">
        <v>12</v>
      </c>
      <c r="BN119" s="195">
        <v>26</v>
      </c>
      <c r="BO119" s="195">
        <v>37</v>
      </c>
      <c r="BP119" s="195">
        <v>11</v>
      </c>
      <c r="BQ119" s="196" t="s">
        <v>3458</v>
      </c>
      <c r="BR119" s="197">
        <f t="shared" si="112"/>
        <v>116.66666666666666</v>
      </c>
      <c r="BS119" s="197">
        <f t="shared" si="112"/>
        <v>208.33333333333334</v>
      </c>
      <c r="BT119" s="192" t="s">
        <v>3679</v>
      </c>
      <c r="BU119" s="192" t="str">
        <f t="shared" si="70"/>
        <v>Variación &gt; al 100%</v>
      </c>
      <c r="BV119" s="193" t="str">
        <f t="shared" si="71"/>
        <v>Mayor a 3 años</v>
      </c>
      <c r="BW119" s="192" t="s">
        <v>3856</v>
      </c>
      <c r="BX119" s="199">
        <v>1143391</v>
      </c>
      <c r="BY119" s="199">
        <v>5000</v>
      </c>
      <c r="BZ119" s="199">
        <f t="shared" si="72"/>
        <v>1148391</v>
      </c>
      <c r="CA119" s="199">
        <v>1159526</v>
      </c>
      <c r="CB119" s="200">
        <f t="shared" si="73"/>
        <v>-11135</v>
      </c>
      <c r="CC119" s="192" t="s">
        <v>3998</v>
      </c>
      <c r="CD119" s="192" t="str">
        <f t="shared" si="74"/>
        <v>BIP &lt; SIGFE</v>
      </c>
      <c r="CE119" s="196" t="s">
        <v>678</v>
      </c>
      <c r="CF119" s="195">
        <v>637</v>
      </c>
      <c r="CG119" s="195">
        <v>672</v>
      </c>
      <c r="CH119" s="195">
        <f t="shared" si="75"/>
        <v>105.4945054945055</v>
      </c>
      <c r="CI119" s="196" t="s">
        <v>4332</v>
      </c>
      <c r="CJ119" s="196" t="s">
        <v>4333</v>
      </c>
      <c r="CK119" s="200" t="str">
        <f t="shared" si="93"/>
        <v>Real &gt; Recomendada</v>
      </c>
      <c r="CL119" s="192" t="s">
        <v>756</v>
      </c>
      <c r="CM119" s="192" t="s">
        <v>697</v>
      </c>
      <c r="CN119" s="192" t="s">
        <v>4854</v>
      </c>
      <c r="CO119" s="192" t="s">
        <v>4725</v>
      </c>
      <c r="CP119" s="193" t="s">
        <v>207</v>
      </c>
      <c r="CQ119" s="192" t="s">
        <v>4725</v>
      </c>
      <c r="CR119" s="192" t="s">
        <v>200</v>
      </c>
      <c r="CS119" s="192" t="s">
        <v>8</v>
      </c>
      <c r="CT119" s="192" t="str">
        <f t="shared" si="94"/>
        <v>En Operación</v>
      </c>
      <c r="CU119" s="192" t="s">
        <v>8</v>
      </c>
      <c r="CV119" s="192" t="s">
        <v>1272</v>
      </c>
      <c r="CW119" s="192" t="s">
        <v>182</v>
      </c>
      <c r="CX119" s="192" t="s">
        <v>5689</v>
      </c>
      <c r="CY119" s="192" t="s">
        <v>5640</v>
      </c>
      <c r="CZ119" s="192" t="s">
        <v>248</v>
      </c>
      <c r="DA119" s="192" t="s">
        <v>249</v>
      </c>
      <c r="DB119" s="193" t="s">
        <v>1029</v>
      </c>
      <c r="DC119" s="193" t="s">
        <v>1029</v>
      </c>
      <c r="DD119" s="200">
        <v>0</v>
      </c>
      <c r="DE119" s="193" t="s">
        <v>5914</v>
      </c>
      <c r="DF119" s="200">
        <v>92</v>
      </c>
      <c r="DG119" s="193" t="s">
        <v>1184</v>
      </c>
      <c r="DH119" s="200">
        <v>677</v>
      </c>
      <c r="DI119" s="193" t="s">
        <v>565</v>
      </c>
      <c r="DJ119" s="200">
        <v>322</v>
      </c>
      <c r="DK119" s="193" t="s">
        <v>1088</v>
      </c>
      <c r="DL119" s="200">
        <f>+DK119-DG119</f>
        <v>573</v>
      </c>
      <c r="DM119" s="193" t="s">
        <v>3856</v>
      </c>
      <c r="DN119" s="200">
        <v>7</v>
      </c>
      <c r="DO119" s="193" t="s">
        <v>1085</v>
      </c>
      <c r="DP119" s="200">
        <v>71</v>
      </c>
      <c r="DQ119" s="200">
        <f t="shared" si="62"/>
        <v>1420</v>
      </c>
      <c r="DR119" s="200">
        <f t="shared" si="63"/>
        <v>1420</v>
      </c>
      <c r="DS119" s="193" t="s">
        <v>6123</v>
      </c>
      <c r="DT119" s="192" t="s">
        <v>6247</v>
      </c>
      <c r="DU119" s="193">
        <v>2</v>
      </c>
      <c r="DV119" s="193" t="s">
        <v>8</v>
      </c>
      <c r="DW119" s="193" t="s">
        <v>8</v>
      </c>
      <c r="DX119" s="193" t="s">
        <v>8</v>
      </c>
      <c r="DY119" s="193" t="s">
        <v>8</v>
      </c>
      <c r="DZ119" s="193" t="s">
        <v>8</v>
      </c>
      <c r="EA119" s="193" t="s">
        <v>8</v>
      </c>
      <c r="EB119" s="193" t="s">
        <v>207</v>
      </c>
      <c r="EC119" s="193" t="s">
        <v>6275</v>
      </c>
      <c r="ED119" s="193" t="s">
        <v>6388</v>
      </c>
      <c r="EE119" s="199">
        <v>10000</v>
      </c>
      <c r="EF119" s="199">
        <v>0</v>
      </c>
      <c r="EG119" s="199">
        <v>0</v>
      </c>
      <c r="EH119" s="199">
        <v>0</v>
      </c>
      <c r="EI119" s="199">
        <v>5500</v>
      </c>
      <c r="EJ119" s="199">
        <v>532762</v>
      </c>
      <c r="EK119" s="199">
        <v>0</v>
      </c>
      <c r="EL119" s="199">
        <v>0</v>
      </c>
      <c r="EM119" s="199">
        <v>10652</v>
      </c>
      <c r="EN119" s="199">
        <v>0</v>
      </c>
      <c r="EO119" s="199">
        <f t="shared" si="76"/>
        <v>558914</v>
      </c>
      <c r="EP119" s="199">
        <v>10000</v>
      </c>
      <c r="EQ119" s="199">
        <v>15025</v>
      </c>
      <c r="ER119" s="199">
        <v>0</v>
      </c>
      <c r="ES119" s="199">
        <v>0</v>
      </c>
      <c r="ET119" s="199">
        <v>5500</v>
      </c>
      <c r="EU119" s="199">
        <v>532762</v>
      </c>
      <c r="EV119" s="199">
        <v>0</v>
      </c>
      <c r="EW119" s="199">
        <v>0</v>
      </c>
      <c r="EX119" s="199">
        <v>10652</v>
      </c>
      <c r="EY119" s="199">
        <v>0</v>
      </c>
      <c r="EZ119" s="199">
        <f t="shared" si="77"/>
        <v>573939</v>
      </c>
      <c r="FA119" s="192" t="s">
        <v>6596</v>
      </c>
      <c r="FB119" s="199">
        <v>22729</v>
      </c>
      <c r="FC119" s="199">
        <v>24091</v>
      </c>
      <c r="FD119" s="199">
        <v>0</v>
      </c>
      <c r="FE119" s="199">
        <v>0</v>
      </c>
      <c r="FF119" s="199">
        <v>5000</v>
      </c>
      <c r="FG119" s="199">
        <v>1107704</v>
      </c>
      <c r="FH119" s="199">
        <v>0</v>
      </c>
      <c r="FI119" s="199">
        <v>0</v>
      </c>
      <c r="FJ119" s="199">
        <v>0</v>
      </c>
      <c r="FK119" s="199">
        <v>0</v>
      </c>
      <c r="FL119" s="199">
        <f t="shared" si="78"/>
        <v>1159524</v>
      </c>
      <c r="FM119" s="192" t="s">
        <v>6780</v>
      </c>
      <c r="FN119" s="199">
        <v>22728</v>
      </c>
      <c r="FO119" s="199">
        <v>24091</v>
      </c>
      <c r="FP119" s="199">
        <v>0</v>
      </c>
      <c r="FQ119" s="199">
        <v>0</v>
      </c>
      <c r="FR119" s="199">
        <v>5000</v>
      </c>
      <c r="FS119" s="199">
        <v>1107704</v>
      </c>
      <c r="FT119" s="199">
        <v>0</v>
      </c>
      <c r="FU119" s="199">
        <v>0</v>
      </c>
      <c r="FV119" s="199">
        <v>0</v>
      </c>
      <c r="FW119" s="199">
        <v>0</v>
      </c>
      <c r="FX119" s="199">
        <f t="shared" si="79"/>
        <v>1159523</v>
      </c>
      <c r="FY119" s="192" t="s">
        <v>6968</v>
      </c>
      <c r="FZ119" s="200">
        <f t="shared" si="80"/>
        <v>-3</v>
      </c>
      <c r="GA119" s="193" t="str">
        <f t="shared" si="95"/>
        <v>BIP = SIGFE</v>
      </c>
      <c r="GB119" s="199">
        <v>22730</v>
      </c>
      <c r="GC119" s="199">
        <v>24092</v>
      </c>
      <c r="GD119" s="199">
        <v>0</v>
      </c>
      <c r="GE119" s="199">
        <v>0</v>
      </c>
      <c r="GF119" s="199">
        <v>5000</v>
      </c>
      <c r="GG119" s="199">
        <v>1107704</v>
      </c>
      <c r="GH119" s="199">
        <v>0</v>
      </c>
      <c r="GI119" s="199">
        <v>0</v>
      </c>
      <c r="GJ119" s="199">
        <v>0</v>
      </c>
      <c r="GK119" s="199">
        <v>0</v>
      </c>
      <c r="GL119" s="199">
        <f t="shared" si="81"/>
        <v>1159526</v>
      </c>
      <c r="GM119" s="199">
        <v>23837</v>
      </c>
      <c r="GN119" s="199">
        <v>24429</v>
      </c>
      <c r="GO119" s="199">
        <v>0</v>
      </c>
      <c r="GP119" s="199">
        <v>0</v>
      </c>
      <c r="GQ119" s="199">
        <v>5626</v>
      </c>
      <c r="GR119" s="199">
        <v>1148299</v>
      </c>
      <c r="GS119" s="199">
        <v>0</v>
      </c>
      <c r="GT119" s="199">
        <v>0</v>
      </c>
      <c r="GU119" s="199">
        <v>0</v>
      </c>
      <c r="GV119" s="199">
        <v>0</v>
      </c>
      <c r="GW119" s="199">
        <f t="shared" si="82"/>
        <v>1202191</v>
      </c>
      <c r="GX119" s="199" t="s">
        <v>8</v>
      </c>
      <c r="GY119" s="199">
        <v>12304</v>
      </c>
      <c r="GZ119" s="199">
        <v>18487</v>
      </c>
      <c r="HA119" s="199">
        <v>0</v>
      </c>
      <c r="HB119" s="199">
        <v>0</v>
      </c>
      <c r="HC119" s="199">
        <v>6767</v>
      </c>
      <c r="HD119" s="199">
        <v>655523</v>
      </c>
      <c r="HE119" s="199">
        <v>0</v>
      </c>
      <c r="HF119" s="199">
        <v>0</v>
      </c>
      <c r="HG119" s="199">
        <v>13106</v>
      </c>
      <c r="HH119" s="199">
        <v>0</v>
      </c>
      <c r="HI119" s="199">
        <f t="shared" si="83"/>
        <v>706187</v>
      </c>
      <c r="HJ119" s="199">
        <v>1272339</v>
      </c>
      <c r="HK119" s="199">
        <v>23835</v>
      </c>
      <c r="HL119" s="199">
        <v>24717</v>
      </c>
      <c r="HM119" s="199">
        <v>0</v>
      </c>
      <c r="HN119" s="199">
        <v>0</v>
      </c>
      <c r="HO119" s="199">
        <v>5626</v>
      </c>
      <c r="HP119" s="199">
        <v>1170599</v>
      </c>
      <c r="HQ119" s="199">
        <v>0</v>
      </c>
      <c r="HR119" s="199">
        <v>0</v>
      </c>
      <c r="HS119" s="199">
        <v>0</v>
      </c>
      <c r="HT119" s="199">
        <v>0</v>
      </c>
      <c r="HU119" s="199">
        <f t="shared" si="84"/>
        <v>1224777</v>
      </c>
      <c r="HV119" s="199">
        <v>23834</v>
      </c>
      <c r="HW119" s="199">
        <v>24717</v>
      </c>
      <c r="HX119" s="199">
        <v>0</v>
      </c>
      <c r="HY119" s="199">
        <v>0</v>
      </c>
      <c r="HZ119" s="199">
        <v>5626</v>
      </c>
      <c r="IA119" s="199">
        <v>1148298</v>
      </c>
      <c r="IB119" s="199">
        <v>0</v>
      </c>
      <c r="IC119" s="199">
        <v>0</v>
      </c>
      <c r="ID119" s="199">
        <v>0</v>
      </c>
      <c r="IE119" s="199">
        <v>0</v>
      </c>
      <c r="IF119" s="199">
        <f t="shared" si="85"/>
        <v>1202475</v>
      </c>
      <c r="IG119" s="197">
        <f t="shared" si="86"/>
        <v>73.4352232482331</v>
      </c>
      <c r="IH119" s="197">
        <f t="shared" si="87"/>
        <v>70.27713622595715</v>
      </c>
      <c r="II119" s="197">
        <f t="shared" si="88"/>
        <v>75.172800954352482</v>
      </c>
      <c r="IJ119" s="197">
        <f t="shared" si="64"/>
        <v>-1.8209029072231098</v>
      </c>
      <c r="IK119" s="202">
        <f>((IF119/HJ119)-1)*100</f>
        <v>-5.4909894297038742</v>
      </c>
      <c r="IL119" s="200">
        <f t="shared" si="89"/>
        <v>1789.3973214285713</v>
      </c>
      <c r="IM119" s="200">
        <f t="shared" si="90"/>
        <v>1708.7767857142858</v>
      </c>
      <c r="IN119" s="192" t="s">
        <v>7342</v>
      </c>
      <c r="IO119" s="192" t="str">
        <f t="shared" si="65"/>
        <v>Variación Mayor a 20%</v>
      </c>
      <c r="IP119" s="192" t="str">
        <f t="shared" si="65"/>
        <v>Variación Mayor a 20%</v>
      </c>
      <c r="IQ119" s="193" t="str">
        <f t="shared" si="91"/>
        <v>Grande</v>
      </c>
      <c r="IR119" s="193" t="str">
        <f t="shared" si="92"/>
        <v>Grande</v>
      </c>
      <c r="IS119" s="192" t="s">
        <v>1272</v>
      </c>
      <c r="IT119" s="192" t="s">
        <v>182</v>
      </c>
      <c r="IU119" s="192" t="s">
        <v>5689</v>
      </c>
      <c r="IV119" s="192" t="s">
        <v>5640</v>
      </c>
      <c r="IW119" s="192" t="s">
        <v>248</v>
      </c>
      <c r="IX119" s="192" t="s">
        <v>249</v>
      </c>
      <c r="IY119" s="193" t="s">
        <v>207</v>
      </c>
      <c r="IZ119" s="199">
        <v>687700</v>
      </c>
      <c r="JA119" s="199">
        <v>83391</v>
      </c>
      <c r="JB119" s="203">
        <f t="shared" si="66"/>
        <v>12.126072415297367</v>
      </c>
      <c r="JC119" s="192" t="s">
        <v>7575</v>
      </c>
      <c r="JD119" s="192" t="str">
        <f t="shared" si="99"/>
        <v>Con Modificaciones &lt; 10%</v>
      </c>
      <c r="JE119" s="193" t="s">
        <v>207</v>
      </c>
      <c r="JF119" s="200">
        <v>2</v>
      </c>
      <c r="JG119" s="200">
        <v>687702</v>
      </c>
      <c r="JH119" s="200">
        <v>1272339</v>
      </c>
      <c r="JI119" s="197">
        <f t="shared" si="118"/>
        <v>85.013130687419846</v>
      </c>
      <c r="JJ119" s="192" t="s">
        <v>7761</v>
      </c>
      <c r="JK119" s="192" t="str">
        <f t="shared" si="67"/>
        <v>Con Reevaluación</v>
      </c>
      <c r="JL119" s="196" t="s">
        <v>1286</v>
      </c>
      <c r="JM119" s="204">
        <v>766488</v>
      </c>
      <c r="JN119" s="204">
        <v>766488</v>
      </c>
      <c r="JO119" s="197">
        <f t="shared" si="96"/>
        <v>0</v>
      </c>
      <c r="JP119" s="205" t="str">
        <f t="shared" si="97"/>
        <v>Real = Recomendado</v>
      </c>
      <c r="JQ119" s="193" t="s">
        <v>8</v>
      </c>
      <c r="JR119" s="202"/>
      <c r="JS119" s="202"/>
      <c r="JT119" s="202"/>
      <c r="JU119" s="192" t="s">
        <v>8106</v>
      </c>
      <c r="JV119" s="206"/>
      <c r="JW119" s="192" t="s">
        <v>8107</v>
      </c>
      <c r="JX119" s="192" t="s">
        <v>5639</v>
      </c>
      <c r="JY119" s="192" t="s">
        <v>5640</v>
      </c>
      <c r="JZ119" s="192" t="s">
        <v>248</v>
      </c>
      <c r="KA119" s="192" t="s">
        <v>249</v>
      </c>
    </row>
    <row r="120" spans="1:287" ht="15" customHeight="1" x14ac:dyDescent="0.25">
      <c r="A120" s="192" t="s">
        <v>1630</v>
      </c>
      <c r="B120" s="192" t="s">
        <v>1631</v>
      </c>
      <c r="C120" s="192">
        <v>12</v>
      </c>
      <c r="D120" s="192" t="s">
        <v>508</v>
      </c>
      <c r="E120" s="192" t="s">
        <v>164</v>
      </c>
      <c r="F120" s="194" t="s">
        <v>165</v>
      </c>
      <c r="G120" s="194" t="s">
        <v>509</v>
      </c>
      <c r="H120" s="192" t="s">
        <v>470</v>
      </c>
      <c r="I120" s="209" t="s">
        <v>124</v>
      </c>
      <c r="J120" s="192" t="s">
        <v>1976</v>
      </c>
      <c r="K120" s="192" t="s">
        <v>468</v>
      </c>
      <c r="L120" s="192" t="s">
        <v>102</v>
      </c>
      <c r="M120" s="192" t="s">
        <v>2017</v>
      </c>
      <c r="N120" s="192" t="s">
        <v>525</v>
      </c>
      <c r="O120" s="192" t="s">
        <v>525</v>
      </c>
      <c r="P120" s="192" t="s">
        <v>103</v>
      </c>
      <c r="Q120" s="192" t="s">
        <v>120</v>
      </c>
      <c r="R120" s="192" t="s">
        <v>116</v>
      </c>
      <c r="S120" s="192" t="s">
        <v>2279</v>
      </c>
      <c r="T120" s="192" t="s">
        <v>2280</v>
      </c>
      <c r="U120" s="194">
        <v>519</v>
      </c>
      <c r="V120" s="192" t="s">
        <v>2281</v>
      </c>
      <c r="W120" s="192" t="s">
        <v>177</v>
      </c>
      <c r="X120" s="192" t="s">
        <v>534</v>
      </c>
      <c r="Y120" s="195">
        <v>14</v>
      </c>
      <c r="Z120" s="195">
        <v>0</v>
      </c>
      <c r="AA120" s="196" t="s">
        <v>2698</v>
      </c>
      <c r="AB120" s="197">
        <f t="shared" si="110"/>
        <v>-100</v>
      </c>
      <c r="AC120" s="195"/>
      <c r="AD120" s="195"/>
      <c r="AE120" s="196"/>
      <c r="AF120" s="197"/>
      <c r="AG120" s="195"/>
      <c r="AH120" s="195"/>
      <c r="AI120" s="196" t="s">
        <v>8</v>
      </c>
      <c r="AJ120" s="197"/>
      <c r="AK120" s="195"/>
      <c r="AL120" s="195"/>
      <c r="AM120" s="196"/>
      <c r="AN120" s="197"/>
      <c r="AO120" s="195">
        <v>14</v>
      </c>
      <c r="AP120" s="195">
        <v>0</v>
      </c>
      <c r="AQ120" s="196" t="s">
        <v>3000</v>
      </c>
      <c r="AR120" s="197">
        <f t="shared" si="117"/>
        <v>-100</v>
      </c>
      <c r="AS120" s="195">
        <v>14</v>
      </c>
      <c r="AT120" s="195">
        <v>16</v>
      </c>
      <c r="AU120" s="196" t="s">
        <v>3195</v>
      </c>
      <c r="AV120" s="197">
        <f t="shared" si="61"/>
        <v>14.285714285714279</v>
      </c>
      <c r="AW120" s="197" t="str">
        <f t="shared" si="68"/>
        <v>Variación de 0 a 30%</v>
      </c>
      <c r="AX120" s="198">
        <v>2</v>
      </c>
      <c r="AY120" s="198">
        <v>111</v>
      </c>
      <c r="AZ120" s="195"/>
      <c r="BA120" s="195"/>
      <c r="BB120" s="196"/>
      <c r="BC120" s="197"/>
      <c r="BD120" s="195"/>
      <c r="BE120" s="195"/>
      <c r="BF120" s="196"/>
      <c r="BG120" s="197"/>
      <c r="BH120" s="195"/>
      <c r="BI120" s="195"/>
      <c r="BJ120" s="196"/>
      <c r="BK120" s="197"/>
      <c r="BL120" s="195">
        <v>15</v>
      </c>
      <c r="BM120" s="195">
        <v>15</v>
      </c>
      <c r="BN120" s="195">
        <v>16</v>
      </c>
      <c r="BO120" s="195">
        <v>16</v>
      </c>
      <c r="BP120" s="195">
        <v>0</v>
      </c>
      <c r="BQ120" s="196" t="s">
        <v>3195</v>
      </c>
      <c r="BR120" s="197">
        <f t="shared" si="112"/>
        <v>6.6666666666666652</v>
      </c>
      <c r="BS120" s="197">
        <f t="shared" si="112"/>
        <v>6.6666666666666652</v>
      </c>
      <c r="BT120" s="192" t="s">
        <v>3680</v>
      </c>
      <c r="BU120" s="192" t="str">
        <f t="shared" si="70"/>
        <v>Variación de 0 a 30%</v>
      </c>
      <c r="BV120" s="193" t="str">
        <f t="shared" si="71"/>
        <v>Dos Años</v>
      </c>
      <c r="BW120" s="192" t="s">
        <v>1091</v>
      </c>
      <c r="BX120" s="199">
        <v>2783305</v>
      </c>
      <c r="BY120" s="199">
        <v>0</v>
      </c>
      <c r="BZ120" s="199">
        <f t="shared" si="72"/>
        <v>2783305</v>
      </c>
      <c r="CA120" s="199">
        <v>2929793</v>
      </c>
      <c r="CB120" s="200">
        <f t="shared" si="73"/>
        <v>-146488</v>
      </c>
      <c r="CC120" s="192" t="s">
        <v>3999</v>
      </c>
      <c r="CD120" s="192" t="str">
        <f t="shared" si="74"/>
        <v>BIP &lt; SIGFE</v>
      </c>
      <c r="CE120" s="196" t="s">
        <v>682</v>
      </c>
      <c r="CF120" s="195">
        <v>130</v>
      </c>
      <c r="CG120" s="195">
        <v>130</v>
      </c>
      <c r="CH120" s="195">
        <f t="shared" si="75"/>
        <v>100</v>
      </c>
      <c r="CI120" s="196" t="s">
        <v>4334</v>
      </c>
      <c r="CJ120" s="196" t="s">
        <v>4335</v>
      </c>
      <c r="CK120" s="200" t="str">
        <f t="shared" si="93"/>
        <v>Real = Recomendada</v>
      </c>
      <c r="CL120" s="192" t="s">
        <v>4855</v>
      </c>
      <c r="CM120" s="192" t="s">
        <v>840</v>
      </c>
      <c r="CN120" s="192" t="s">
        <v>4856</v>
      </c>
      <c r="CO120" s="192" t="s">
        <v>4857</v>
      </c>
      <c r="CP120" s="193" t="s">
        <v>207</v>
      </c>
      <c r="CQ120" s="192" t="s">
        <v>5284</v>
      </c>
      <c r="CR120" s="192" t="s">
        <v>8</v>
      </c>
      <c r="CS120" s="192" t="s">
        <v>8</v>
      </c>
      <c r="CT120" s="192" t="str">
        <f t="shared" si="94"/>
        <v>En Operación</v>
      </c>
      <c r="CU120" s="192" t="s">
        <v>8</v>
      </c>
      <c r="CV120" s="192" t="s">
        <v>5616</v>
      </c>
      <c r="CW120" s="192" t="s">
        <v>2041</v>
      </c>
      <c r="CX120" s="192" t="s">
        <v>1327</v>
      </c>
      <c r="CY120" s="192" t="s">
        <v>979</v>
      </c>
      <c r="CZ120" s="192" t="s">
        <v>5576</v>
      </c>
      <c r="DA120" s="192" t="s">
        <v>249</v>
      </c>
      <c r="DB120" s="211" t="s">
        <v>1169</v>
      </c>
      <c r="DC120" s="211" t="s">
        <v>1169</v>
      </c>
      <c r="DD120" s="211">
        <v>0</v>
      </c>
      <c r="DE120" s="211" t="s">
        <v>1216</v>
      </c>
      <c r="DF120" s="211">
        <v>34</v>
      </c>
      <c r="DG120" s="211" t="s">
        <v>440</v>
      </c>
      <c r="DH120" s="211">
        <v>0</v>
      </c>
      <c r="DI120" s="211" t="s">
        <v>1171</v>
      </c>
      <c r="DJ120" s="211">
        <v>327</v>
      </c>
      <c r="DK120" s="211" t="s">
        <v>1171</v>
      </c>
      <c r="DL120" s="200">
        <f>+DK120-DE120</f>
        <v>327</v>
      </c>
      <c r="DM120" s="211" t="s">
        <v>1091</v>
      </c>
      <c r="DN120" s="211">
        <v>57</v>
      </c>
      <c r="DO120" s="211" t="s">
        <v>1061</v>
      </c>
      <c r="DP120" s="211">
        <v>52</v>
      </c>
      <c r="DQ120" s="200">
        <f t="shared" si="62"/>
        <v>470</v>
      </c>
      <c r="DR120" s="200">
        <f t="shared" si="63"/>
        <v>470</v>
      </c>
      <c r="DS120" s="193" t="s">
        <v>6124</v>
      </c>
      <c r="DT120" s="192" t="s">
        <v>6243</v>
      </c>
      <c r="DU120" s="193">
        <v>1</v>
      </c>
      <c r="DV120" s="193" t="s">
        <v>8</v>
      </c>
      <c r="DW120" s="193" t="s">
        <v>8</v>
      </c>
      <c r="DX120" s="193" t="s">
        <v>8</v>
      </c>
      <c r="DY120" s="193" t="s">
        <v>8</v>
      </c>
      <c r="DZ120" s="193" t="s">
        <v>208</v>
      </c>
      <c r="EA120" s="193" t="s">
        <v>6269</v>
      </c>
      <c r="EB120" s="193" t="s">
        <v>207</v>
      </c>
      <c r="EC120" s="193" t="s">
        <v>6269</v>
      </c>
      <c r="ED120" s="193" t="s">
        <v>6389</v>
      </c>
      <c r="EE120" s="199">
        <v>90800</v>
      </c>
      <c r="EF120" s="199">
        <v>0</v>
      </c>
      <c r="EG120" s="199">
        <v>0</v>
      </c>
      <c r="EH120" s="199">
        <v>0</v>
      </c>
      <c r="EI120" s="199">
        <v>2380</v>
      </c>
      <c r="EJ120" s="199">
        <v>2679835</v>
      </c>
      <c r="EK120" s="199">
        <v>0</v>
      </c>
      <c r="EL120" s="199">
        <v>0</v>
      </c>
      <c r="EM120" s="199">
        <v>0</v>
      </c>
      <c r="EN120" s="199">
        <v>0</v>
      </c>
      <c r="EO120" s="199">
        <f t="shared" si="76"/>
        <v>2773015</v>
      </c>
      <c r="EP120" s="199">
        <v>90800</v>
      </c>
      <c r="EQ120" s="199">
        <v>0</v>
      </c>
      <c r="ER120" s="199">
        <v>0</v>
      </c>
      <c r="ES120" s="199">
        <v>0</v>
      </c>
      <c r="ET120" s="199">
        <v>2380</v>
      </c>
      <c r="EU120" s="199">
        <v>2679835</v>
      </c>
      <c r="EV120" s="199">
        <v>0</v>
      </c>
      <c r="EW120" s="199">
        <v>0</v>
      </c>
      <c r="EX120" s="199">
        <v>0</v>
      </c>
      <c r="EY120" s="199">
        <v>0</v>
      </c>
      <c r="EZ120" s="199">
        <f t="shared" si="77"/>
        <v>2773015</v>
      </c>
      <c r="FA120" s="192" t="s">
        <v>6597</v>
      </c>
      <c r="FB120" s="199">
        <v>0</v>
      </c>
      <c r="FC120" s="199">
        <v>0</v>
      </c>
      <c r="FD120" s="199">
        <v>0</v>
      </c>
      <c r="FE120" s="199">
        <v>0</v>
      </c>
      <c r="FF120" s="199">
        <v>0</v>
      </c>
      <c r="FG120" s="199">
        <v>2929795</v>
      </c>
      <c r="FH120" s="199">
        <v>0</v>
      </c>
      <c r="FI120" s="199">
        <v>0</v>
      </c>
      <c r="FJ120" s="199">
        <v>0</v>
      </c>
      <c r="FK120" s="199">
        <v>0</v>
      </c>
      <c r="FL120" s="199">
        <f t="shared" si="78"/>
        <v>2929795</v>
      </c>
      <c r="FM120" s="192" t="s">
        <v>6781</v>
      </c>
      <c r="FN120" s="199">
        <v>0</v>
      </c>
      <c r="FO120" s="199">
        <v>0</v>
      </c>
      <c r="FP120" s="199">
        <v>0</v>
      </c>
      <c r="FQ120" s="199">
        <v>0</v>
      </c>
      <c r="FR120" s="199">
        <v>0</v>
      </c>
      <c r="FS120" s="199">
        <v>2929795</v>
      </c>
      <c r="FT120" s="199">
        <v>0</v>
      </c>
      <c r="FU120" s="199">
        <v>0</v>
      </c>
      <c r="FV120" s="199">
        <v>0</v>
      </c>
      <c r="FW120" s="199">
        <v>0</v>
      </c>
      <c r="FX120" s="199">
        <f t="shared" si="79"/>
        <v>2929795</v>
      </c>
      <c r="FY120" s="192" t="s">
        <v>6969</v>
      </c>
      <c r="FZ120" s="200">
        <f t="shared" si="80"/>
        <v>2</v>
      </c>
      <c r="GA120" s="193" t="str">
        <f t="shared" si="95"/>
        <v>BIP = SIGFE</v>
      </c>
      <c r="GB120" s="199">
        <v>0</v>
      </c>
      <c r="GC120" s="199">
        <v>0</v>
      </c>
      <c r="GD120" s="199">
        <v>0</v>
      </c>
      <c r="GE120" s="199">
        <v>0</v>
      </c>
      <c r="GF120" s="199">
        <v>0</v>
      </c>
      <c r="GG120" s="199">
        <v>2929793</v>
      </c>
      <c r="GH120" s="199">
        <v>0</v>
      </c>
      <c r="GI120" s="199">
        <v>0</v>
      </c>
      <c r="GJ120" s="199">
        <v>0</v>
      </c>
      <c r="GK120" s="199">
        <v>0</v>
      </c>
      <c r="GL120" s="199">
        <f t="shared" si="81"/>
        <v>2929793</v>
      </c>
      <c r="GM120" s="199">
        <v>0</v>
      </c>
      <c r="GN120" s="199">
        <v>0</v>
      </c>
      <c r="GO120" s="199">
        <v>0</v>
      </c>
      <c r="GP120" s="199">
        <v>0</v>
      </c>
      <c r="GQ120" s="199">
        <v>0</v>
      </c>
      <c r="GR120" s="199">
        <v>3037258</v>
      </c>
      <c r="GS120" s="199">
        <v>0</v>
      </c>
      <c r="GT120" s="199">
        <v>0</v>
      </c>
      <c r="GU120" s="199">
        <v>0</v>
      </c>
      <c r="GV120" s="199">
        <v>0</v>
      </c>
      <c r="GW120" s="199">
        <f t="shared" si="82"/>
        <v>3037258</v>
      </c>
      <c r="GX120" s="199" t="s">
        <v>7150</v>
      </c>
      <c r="GY120" s="199">
        <v>106869</v>
      </c>
      <c r="GZ120" s="199">
        <v>0</v>
      </c>
      <c r="HA120" s="199">
        <v>0</v>
      </c>
      <c r="HB120" s="199">
        <v>0</v>
      </c>
      <c r="HC120" s="199">
        <v>2801</v>
      </c>
      <c r="HD120" s="199">
        <v>3154100</v>
      </c>
      <c r="HE120" s="199">
        <v>0</v>
      </c>
      <c r="HF120" s="199">
        <v>0</v>
      </c>
      <c r="HG120" s="199">
        <v>0</v>
      </c>
      <c r="HH120" s="199">
        <v>0</v>
      </c>
      <c r="HI120" s="199">
        <f t="shared" si="83"/>
        <v>3263770</v>
      </c>
      <c r="HJ120" s="199">
        <v>0</v>
      </c>
      <c r="HK120" s="199">
        <v>0</v>
      </c>
      <c r="HL120" s="199">
        <v>0</v>
      </c>
      <c r="HM120" s="199">
        <v>0</v>
      </c>
      <c r="HN120" s="199">
        <v>0</v>
      </c>
      <c r="HO120" s="199">
        <v>0</v>
      </c>
      <c r="HP120" s="199">
        <v>3096146</v>
      </c>
      <c r="HQ120" s="199">
        <v>0</v>
      </c>
      <c r="HR120" s="199">
        <v>0</v>
      </c>
      <c r="HS120" s="199">
        <v>0</v>
      </c>
      <c r="HT120" s="199">
        <v>0</v>
      </c>
      <c r="HU120" s="199">
        <f t="shared" si="84"/>
        <v>3096146</v>
      </c>
      <c r="HV120" s="199">
        <v>0</v>
      </c>
      <c r="HW120" s="199">
        <v>0</v>
      </c>
      <c r="HX120" s="199">
        <v>0</v>
      </c>
      <c r="HY120" s="199">
        <v>0</v>
      </c>
      <c r="HZ120" s="199">
        <v>0</v>
      </c>
      <c r="IA120" s="199">
        <v>3037258</v>
      </c>
      <c r="IB120" s="199">
        <v>0</v>
      </c>
      <c r="IC120" s="199">
        <v>0</v>
      </c>
      <c r="ID120" s="199">
        <v>0</v>
      </c>
      <c r="IE120" s="199">
        <v>0</v>
      </c>
      <c r="IF120" s="199">
        <f t="shared" si="85"/>
        <v>3037258</v>
      </c>
      <c r="IG120" s="197">
        <f t="shared" si="86"/>
        <v>-5.135901120483366</v>
      </c>
      <c r="IH120" s="197">
        <f t="shared" si="87"/>
        <v>-6.9401949279514152</v>
      </c>
      <c r="II120" s="197">
        <f t="shared" si="88"/>
        <v>-3.7044481785612371</v>
      </c>
      <c r="IJ120" s="197">
        <f t="shared" si="64"/>
        <v>-1.9019774907255704</v>
      </c>
      <c r="IK120" s="202"/>
      <c r="IL120" s="200">
        <f t="shared" si="89"/>
        <v>23363.523076923077</v>
      </c>
      <c r="IM120" s="200">
        <f t="shared" si="90"/>
        <v>23363.523076923077</v>
      </c>
      <c r="IN120" s="192" t="s">
        <v>7343</v>
      </c>
      <c r="IO120" s="192" t="str">
        <f t="shared" si="65"/>
        <v>Variación de 0 a +-10%</v>
      </c>
      <c r="IP120" s="192" t="str">
        <f t="shared" si="65"/>
        <v>Variación de 0 a +-10%</v>
      </c>
      <c r="IQ120" s="193" t="str">
        <f t="shared" si="91"/>
        <v>Grande</v>
      </c>
      <c r="IR120" s="193" t="str">
        <f t="shared" si="92"/>
        <v>Grande</v>
      </c>
      <c r="IS120" s="192" t="s">
        <v>7499</v>
      </c>
      <c r="IT120" s="192" t="s">
        <v>2017</v>
      </c>
      <c r="IU120" s="192" t="s">
        <v>1327</v>
      </c>
      <c r="IV120" s="192" t="s">
        <v>979</v>
      </c>
      <c r="IW120" s="192" t="s">
        <v>5576</v>
      </c>
      <c r="IX120" s="192" t="s">
        <v>249</v>
      </c>
      <c r="IY120" s="193" t="s">
        <v>208</v>
      </c>
      <c r="IZ120" s="199"/>
      <c r="JA120" s="199"/>
      <c r="JB120" s="203"/>
      <c r="JC120" s="192" t="s">
        <v>534</v>
      </c>
      <c r="JD120" s="192" t="str">
        <f t="shared" si="99"/>
        <v>Sin Modificaciones</v>
      </c>
      <c r="JE120" s="193" t="s">
        <v>208</v>
      </c>
      <c r="JF120" s="200"/>
      <c r="JG120" s="200"/>
      <c r="JH120" s="200"/>
      <c r="JI120" s="197"/>
      <c r="JJ120" s="192" t="s">
        <v>7762</v>
      </c>
      <c r="JK120" s="192" t="str">
        <f t="shared" si="67"/>
        <v>Sin Reevaluación</v>
      </c>
      <c r="JL120" s="196" t="s">
        <v>1286</v>
      </c>
      <c r="JM120" s="204">
        <v>2332779</v>
      </c>
      <c r="JN120" s="204">
        <v>2469553</v>
      </c>
      <c r="JO120" s="197">
        <f t="shared" si="96"/>
        <v>5.8631357706838028</v>
      </c>
      <c r="JP120" s="205" t="str">
        <f t="shared" si="97"/>
        <v>Real &gt; Recomendado</v>
      </c>
      <c r="JQ120" s="211" t="s">
        <v>1287</v>
      </c>
      <c r="JR120" s="211">
        <v>203382</v>
      </c>
      <c r="JS120" s="211">
        <v>215307</v>
      </c>
      <c r="JT120" s="211">
        <f t="shared" si="98"/>
        <v>5.8633507390034589</v>
      </c>
      <c r="JU120" s="212" t="s">
        <v>8108</v>
      </c>
      <c r="JV120" s="192" t="str">
        <f t="shared" ref="JV120:JV121" si="119">IF(JT120="","Sin Datos",IF(JT120=0,"Real = Recomendado",IF(JT120&gt;0,"Real &gt; Recomendado",IF(JT120&lt;0,"Real &lt; Recomendado","error"))))</f>
        <v>Real &gt; Recomendado</v>
      </c>
      <c r="JW120" s="212" t="s">
        <v>8109</v>
      </c>
      <c r="JX120" s="192" t="s">
        <v>1327</v>
      </c>
      <c r="JY120" s="192" t="s">
        <v>979</v>
      </c>
      <c r="JZ120" s="192" t="s">
        <v>5576</v>
      </c>
      <c r="KA120" s="192" t="s">
        <v>249</v>
      </c>
    </row>
    <row r="121" spans="1:287" ht="15" customHeight="1" x14ac:dyDescent="0.25">
      <c r="A121" s="192" t="s">
        <v>1632</v>
      </c>
      <c r="B121" s="192" t="s">
        <v>1633</v>
      </c>
      <c r="C121" s="193">
        <v>14</v>
      </c>
      <c r="D121" s="192" t="s">
        <v>455</v>
      </c>
      <c r="E121" s="192" t="s">
        <v>8</v>
      </c>
      <c r="F121" s="192" t="s">
        <v>8</v>
      </c>
      <c r="G121" s="192" t="s">
        <v>517</v>
      </c>
      <c r="H121" s="192" t="s">
        <v>107</v>
      </c>
      <c r="I121" s="192" t="s">
        <v>149</v>
      </c>
      <c r="J121" s="192" t="s">
        <v>1342</v>
      </c>
      <c r="K121" s="192" t="s">
        <v>468</v>
      </c>
      <c r="L121" s="192" t="s">
        <v>102</v>
      </c>
      <c r="M121" s="192" t="s">
        <v>2005</v>
      </c>
      <c r="N121" s="192" t="s">
        <v>525</v>
      </c>
      <c r="O121" s="192" t="s">
        <v>525</v>
      </c>
      <c r="P121" s="192" t="s">
        <v>103</v>
      </c>
      <c r="Q121" s="192" t="s">
        <v>104</v>
      </c>
      <c r="R121" s="192" t="s">
        <v>116</v>
      </c>
      <c r="S121" s="192" t="s">
        <v>2282</v>
      </c>
      <c r="T121" s="192" t="s">
        <v>2283</v>
      </c>
      <c r="U121" s="194">
        <v>16194</v>
      </c>
      <c r="V121" s="192" t="s">
        <v>534</v>
      </c>
      <c r="W121" s="192" t="s">
        <v>534</v>
      </c>
      <c r="X121" s="192" t="s">
        <v>534</v>
      </c>
      <c r="Y121" s="195">
        <v>15</v>
      </c>
      <c r="Z121" s="195">
        <v>11</v>
      </c>
      <c r="AA121" s="196" t="s">
        <v>2699</v>
      </c>
      <c r="AB121" s="197">
        <f t="shared" si="110"/>
        <v>-26.666666666666671</v>
      </c>
      <c r="AC121" s="195"/>
      <c r="AD121" s="195"/>
      <c r="AE121" s="196"/>
      <c r="AF121" s="197"/>
      <c r="AG121" s="195"/>
      <c r="AH121" s="195"/>
      <c r="AI121" s="196" t="s">
        <v>8</v>
      </c>
      <c r="AJ121" s="197"/>
      <c r="AK121" s="195">
        <v>4</v>
      </c>
      <c r="AL121" s="195">
        <v>15</v>
      </c>
      <c r="AM121" s="196" t="s">
        <v>2899</v>
      </c>
      <c r="AN121" s="197">
        <f>((AL121/AK121)-1)*100</f>
        <v>275</v>
      </c>
      <c r="AO121" s="195">
        <v>2</v>
      </c>
      <c r="AP121" s="195">
        <v>0</v>
      </c>
      <c r="AQ121" s="196" t="s">
        <v>3001</v>
      </c>
      <c r="AR121" s="197">
        <f t="shared" si="117"/>
        <v>-100</v>
      </c>
      <c r="AS121" s="195">
        <v>15</v>
      </c>
      <c r="AT121" s="195">
        <v>18</v>
      </c>
      <c r="AU121" s="196" t="s">
        <v>3196</v>
      </c>
      <c r="AV121" s="197">
        <f t="shared" si="61"/>
        <v>19.999999999999996</v>
      </c>
      <c r="AW121" s="197" t="str">
        <f t="shared" si="68"/>
        <v>Variación de 0 a 30%</v>
      </c>
      <c r="AX121" s="198">
        <v>0</v>
      </c>
      <c r="AY121" s="198">
        <v>0</v>
      </c>
      <c r="AZ121" s="195"/>
      <c r="BA121" s="195"/>
      <c r="BB121" s="196"/>
      <c r="BC121" s="197"/>
      <c r="BD121" s="195"/>
      <c r="BE121" s="195"/>
      <c r="BF121" s="196"/>
      <c r="BG121" s="197"/>
      <c r="BH121" s="195"/>
      <c r="BI121" s="195"/>
      <c r="BJ121" s="196"/>
      <c r="BK121" s="197"/>
      <c r="BL121" s="195">
        <v>17</v>
      </c>
      <c r="BM121" s="195">
        <v>17</v>
      </c>
      <c r="BN121" s="195">
        <v>27</v>
      </c>
      <c r="BO121" s="195">
        <v>27</v>
      </c>
      <c r="BP121" s="195">
        <v>0</v>
      </c>
      <c r="BQ121" s="196" t="s">
        <v>3459</v>
      </c>
      <c r="BR121" s="197">
        <f t="shared" si="112"/>
        <v>58.823529411764696</v>
      </c>
      <c r="BS121" s="197">
        <f t="shared" si="112"/>
        <v>58.823529411764696</v>
      </c>
      <c r="BT121" s="192" t="s">
        <v>3681</v>
      </c>
      <c r="BU121" s="192" t="str">
        <f t="shared" si="70"/>
        <v>Variación del 50% al 100%</v>
      </c>
      <c r="BV121" s="193" t="str">
        <f t="shared" si="71"/>
        <v>Tres años</v>
      </c>
      <c r="BW121" s="192" t="s">
        <v>3857</v>
      </c>
      <c r="BX121" s="199">
        <v>4331716</v>
      </c>
      <c r="BY121" s="199">
        <v>3290</v>
      </c>
      <c r="BZ121" s="199">
        <f t="shared" si="72"/>
        <v>4335006</v>
      </c>
      <c r="CA121" s="199">
        <v>4348628</v>
      </c>
      <c r="CB121" s="200">
        <f t="shared" si="73"/>
        <v>-13622</v>
      </c>
      <c r="CC121" s="192" t="s">
        <v>4000</v>
      </c>
      <c r="CD121" s="192" t="str">
        <f t="shared" si="74"/>
        <v>BIP &lt; SIGFE</v>
      </c>
      <c r="CE121" s="196" t="s">
        <v>680</v>
      </c>
      <c r="CF121" s="195">
        <v>4</v>
      </c>
      <c r="CG121" s="195">
        <v>4</v>
      </c>
      <c r="CH121" s="195">
        <f t="shared" si="75"/>
        <v>100</v>
      </c>
      <c r="CI121" s="196" t="s">
        <v>197</v>
      </c>
      <c r="CJ121" s="196" t="s">
        <v>4336</v>
      </c>
      <c r="CK121" s="200" t="str">
        <f t="shared" si="93"/>
        <v>Real = Recomendada</v>
      </c>
      <c r="CL121" s="192" t="s">
        <v>4858</v>
      </c>
      <c r="CM121" s="192" t="s">
        <v>1125</v>
      </c>
      <c r="CN121" s="192" t="s">
        <v>4859</v>
      </c>
      <c r="CO121" s="192" t="s">
        <v>787</v>
      </c>
      <c r="CP121" s="193" t="s">
        <v>207</v>
      </c>
      <c r="CQ121" s="192" t="s">
        <v>1111</v>
      </c>
      <c r="CR121" s="192" t="s">
        <v>5285</v>
      </c>
      <c r="CS121" s="192" t="s">
        <v>8</v>
      </c>
      <c r="CT121" s="192" t="str">
        <f t="shared" si="94"/>
        <v>En Operación</v>
      </c>
      <c r="CU121" s="192" t="s">
        <v>5480</v>
      </c>
      <c r="CV121" s="192" t="s">
        <v>5690</v>
      </c>
      <c r="CW121" s="192" t="s">
        <v>1257</v>
      </c>
      <c r="CX121" s="192" t="s">
        <v>534</v>
      </c>
      <c r="CY121" s="192" t="s">
        <v>8</v>
      </c>
      <c r="CZ121" s="192" t="s">
        <v>5576</v>
      </c>
      <c r="DA121" s="192" t="s">
        <v>249</v>
      </c>
      <c r="DB121" s="193" t="s">
        <v>5834</v>
      </c>
      <c r="DC121" s="193" t="s">
        <v>5834</v>
      </c>
      <c r="DD121" s="200">
        <v>0</v>
      </c>
      <c r="DE121" s="193" t="s">
        <v>5859</v>
      </c>
      <c r="DF121" s="200">
        <v>51</v>
      </c>
      <c r="DG121" s="193" t="s">
        <v>1043</v>
      </c>
      <c r="DH121" s="200">
        <v>803</v>
      </c>
      <c r="DI121" s="193" t="s">
        <v>5973</v>
      </c>
      <c r="DJ121" s="200">
        <v>175</v>
      </c>
      <c r="DK121" s="193" t="s">
        <v>5973</v>
      </c>
      <c r="DL121" s="200">
        <f>+DK121-DG121</f>
        <v>175</v>
      </c>
      <c r="DM121" s="193" t="s">
        <v>644</v>
      </c>
      <c r="DN121" s="200">
        <v>43</v>
      </c>
      <c r="DO121" s="193" t="s">
        <v>1078</v>
      </c>
      <c r="DP121" s="200">
        <v>63</v>
      </c>
      <c r="DQ121" s="200">
        <f t="shared" si="62"/>
        <v>1135</v>
      </c>
      <c r="DR121" s="200">
        <f t="shared" si="63"/>
        <v>1135</v>
      </c>
      <c r="DS121" s="193" t="s">
        <v>6125</v>
      </c>
      <c r="DT121" s="192" t="s">
        <v>6243</v>
      </c>
      <c r="DU121" s="193">
        <v>1</v>
      </c>
      <c r="DV121" s="193" t="s">
        <v>8</v>
      </c>
      <c r="DW121" s="193" t="s">
        <v>8</v>
      </c>
      <c r="DX121" s="193" t="s">
        <v>8</v>
      </c>
      <c r="DY121" s="193" t="s">
        <v>8</v>
      </c>
      <c r="DZ121" s="193" t="s">
        <v>208</v>
      </c>
      <c r="EA121" s="193" t="s">
        <v>6269</v>
      </c>
      <c r="EB121" s="193" t="s">
        <v>207</v>
      </c>
      <c r="EC121" s="193" t="s">
        <v>6269</v>
      </c>
      <c r="ED121" s="193" t="s">
        <v>6390</v>
      </c>
      <c r="EE121" s="199">
        <v>268316</v>
      </c>
      <c r="EF121" s="199">
        <v>0</v>
      </c>
      <c r="EG121" s="199">
        <v>0</v>
      </c>
      <c r="EH121" s="199">
        <v>20000</v>
      </c>
      <c r="EI121" s="199">
        <v>1000</v>
      </c>
      <c r="EJ121" s="199">
        <v>2683158</v>
      </c>
      <c r="EK121" s="199">
        <v>0</v>
      </c>
      <c r="EL121" s="199">
        <v>0</v>
      </c>
      <c r="EM121" s="199">
        <v>0</v>
      </c>
      <c r="EN121" s="199">
        <v>0</v>
      </c>
      <c r="EO121" s="199">
        <f t="shared" si="76"/>
        <v>2972474</v>
      </c>
      <c r="EP121" s="199">
        <v>268316</v>
      </c>
      <c r="EQ121" s="199">
        <v>0</v>
      </c>
      <c r="ER121" s="199">
        <v>0</v>
      </c>
      <c r="ES121" s="199">
        <v>20000</v>
      </c>
      <c r="ET121" s="199">
        <v>1000</v>
      </c>
      <c r="EU121" s="199">
        <v>2683158</v>
      </c>
      <c r="EV121" s="199">
        <v>0</v>
      </c>
      <c r="EW121" s="199">
        <v>0</v>
      </c>
      <c r="EX121" s="199">
        <v>0</v>
      </c>
      <c r="EY121" s="199">
        <v>0</v>
      </c>
      <c r="EZ121" s="199">
        <f t="shared" si="77"/>
        <v>2972474</v>
      </c>
      <c r="FA121" s="192" t="s">
        <v>6598</v>
      </c>
      <c r="FB121" s="199">
        <v>312483</v>
      </c>
      <c r="FC121" s="199">
        <v>0</v>
      </c>
      <c r="FD121" s="199">
        <v>0</v>
      </c>
      <c r="FE121" s="199">
        <v>3485</v>
      </c>
      <c r="FF121" s="199">
        <v>1000</v>
      </c>
      <c r="FG121" s="199">
        <v>3715606</v>
      </c>
      <c r="FH121" s="199">
        <v>0</v>
      </c>
      <c r="FI121" s="199">
        <v>0</v>
      </c>
      <c r="FJ121" s="199">
        <v>0</v>
      </c>
      <c r="FK121" s="199">
        <v>0</v>
      </c>
      <c r="FL121" s="199">
        <f t="shared" si="78"/>
        <v>4032574</v>
      </c>
      <c r="FM121" s="192" t="s">
        <v>6782</v>
      </c>
      <c r="FN121" s="199">
        <v>182432</v>
      </c>
      <c r="FO121" s="199">
        <v>0</v>
      </c>
      <c r="FP121" s="199">
        <v>0</v>
      </c>
      <c r="FQ121" s="199">
        <v>2290</v>
      </c>
      <c r="FR121" s="199">
        <v>1000</v>
      </c>
      <c r="FS121" s="199">
        <v>4162906</v>
      </c>
      <c r="FT121" s="199">
        <v>0</v>
      </c>
      <c r="FU121" s="199">
        <v>0</v>
      </c>
      <c r="FV121" s="199">
        <v>0</v>
      </c>
      <c r="FW121" s="199">
        <v>0</v>
      </c>
      <c r="FX121" s="199">
        <f t="shared" si="79"/>
        <v>4348628</v>
      </c>
      <c r="FY121" s="192" t="s">
        <v>6970</v>
      </c>
      <c r="FZ121" s="200">
        <f t="shared" si="80"/>
        <v>0</v>
      </c>
      <c r="GA121" s="193" t="str">
        <f t="shared" si="95"/>
        <v>BIP = SIGFE</v>
      </c>
      <c r="GB121" s="199">
        <v>182432</v>
      </c>
      <c r="GC121" s="199">
        <v>0</v>
      </c>
      <c r="GD121" s="199">
        <v>0</v>
      </c>
      <c r="GE121" s="199">
        <v>2290</v>
      </c>
      <c r="GF121" s="199">
        <v>1000</v>
      </c>
      <c r="GG121" s="199">
        <v>4162906</v>
      </c>
      <c r="GH121" s="199">
        <v>0</v>
      </c>
      <c r="GI121" s="199">
        <v>0</v>
      </c>
      <c r="GJ121" s="199">
        <v>0</v>
      </c>
      <c r="GK121" s="199">
        <v>0</v>
      </c>
      <c r="GL121" s="199">
        <f t="shared" si="81"/>
        <v>4348628</v>
      </c>
      <c r="GM121" s="199">
        <v>193101</v>
      </c>
      <c r="GN121" s="199">
        <v>0</v>
      </c>
      <c r="GO121" s="199">
        <v>0</v>
      </c>
      <c r="GP121" s="199">
        <v>2418</v>
      </c>
      <c r="GQ121" s="199">
        <v>1125</v>
      </c>
      <c r="GR121" s="199">
        <v>4418517</v>
      </c>
      <c r="GS121" s="199">
        <v>0</v>
      </c>
      <c r="GT121" s="199">
        <v>0</v>
      </c>
      <c r="GU121" s="199">
        <v>0</v>
      </c>
      <c r="GV121" s="199">
        <v>0</v>
      </c>
      <c r="GW121" s="199">
        <f t="shared" si="82"/>
        <v>4615161</v>
      </c>
      <c r="GX121" s="199" t="s">
        <v>7151</v>
      </c>
      <c r="GY121" s="199">
        <v>344802</v>
      </c>
      <c r="GZ121" s="199">
        <v>0</v>
      </c>
      <c r="HA121" s="199">
        <v>0</v>
      </c>
      <c r="HB121" s="199">
        <v>25701</v>
      </c>
      <c r="HC121" s="199">
        <v>1285</v>
      </c>
      <c r="HD121" s="199">
        <v>3448016</v>
      </c>
      <c r="HE121" s="199">
        <v>0</v>
      </c>
      <c r="HF121" s="199">
        <v>0</v>
      </c>
      <c r="HG121" s="199">
        <v>0</v>
      </c>
      <c r="HH121" s="199">
        <v>0</v>
      </c>
      <c r="HI121" s="199">
        <f t="shared" si="83"/>
        <v>3819804</v>
      </c>
      <c r="HJ121" s="199">
        <v>5143304</v>
      </c>
      <c r="HK121" s="199">
        <v>336791</v>
      </c>
      <c r="HL121" s="199">
        <v>0</v>
      </c>
      <c r="HM121" s="199">
        <v>0</v>
      </c>
      <c r="HN121" s="199">
        <v>2419</v>
      </c>
      <c r="HO121" s="199">
        <v>1125</v>
      </c>
      <c r="HP121" s="199">
        <v>4496544</v>
      </c>
      <c r="HQ121" s="199">
        <v>0</v>
      </c>
      <c r="HR121" s="199">
        <v>0</v>
      </c>
      <c r="HS121" s="199">
        <v>0</v>
      </c>
      <c r="HT121" s="199">
        <v>0</v>
      </c>
      <c r="HU121" s="199">
        <f t="shared" si="84"/>
        <v>4836879</v>
      </c>
      <c r="HV121" s="199">
        <v>193102</v>
      </c>
      <c r="HW121" s="199">
        <v>0</v>
      </c>
      <c r="HX121" s="199">
        <v>0</v>
      </c>
      <c r="HY121" s="199">
        <v>2419</v>
      </c>
      <c r="HZ121" s="199">
        <v>1125</v>
      </c>
      <c r="IA121" s="199">
        <v>4418518</v>
      </c>
      <c r="IB121" s="199">
        <v>0</v>
      </c>
      <c r="IC121" s="199">
        <v>0</v>
      </c>
      <c r="ID121" s="199">
        <v>0</v>
      </c>
      <c r="IE121" s="199">
        <v>0</v>
      </c>
      <c r="IF121" s="199">
        <f t="shared" si="85"/>
        <v>4615164</v>
      </c>
      <c r="IG121" s="197">
        <f t="shared" si="86"/>
        <v>26.626366169573103</v>
      </c>
      <c r="IH121" s="197">
        <f t="shared" si="87"/>
        <v>20.822010762855903</v>
      </c>
      <c r="II121" s="197">
        <f t="shared" si="88"/>
        <v>28.146679133739518</v>
      </c>
      <c r="IJ121" s="197">
        <f t="shared" si="64"/>
        <v>-4.5838442516341615</v>
      </c>
      <c r="IK121" s="202">
        <f>((IF121/HJ121)-1)*100</f>
        <v>-10.268496670622618</v>
      </c>
      <c r="IL121" s="200">
        <f t="shared" si="89"/>
        <v>1153791</v>
      </c>
      <c r="IM121" s="200">
        <f t="shared" si="90"/>
        <v>1104629.5</v>
      </c>
      <c r="IN121" s="192" t="s">
        <v>7344</v>
      </c>
      <c r="IO121" s="192" t="str">
        <f t="shared" si="65"/>
        <v>Variación Mayor a 20%</v>
      </c>
      <c r="IP121" s="192" t="str">
        <f t="shared" si="65"/>
        <v>Variación Mayor a 20%</v>
      </c>
      <c r="IQ121" s="193" t="str">
        <f t="shared" si="91"/>
        <v>Grande</v>
      </c>
      <c r="IR121" s="193" t="str">
        <f t="shared" si="92"/>
        <v>Grande</v>
      </c>
      <c r="IS121" s="192" t="s">
        <v>1279</v>
      </c>
      <c r="IT121" s="192" t="s">
        <v>2005</v>
      </c>
      <c r="IU121" s="192" t="s">
        <v>534</v>
      </c>
      <c r="IV121" s="192" t="s">
        <v>8</v>
      </c>
      <c r="IW121" s="192" t="s">
        <v>5576</v>
      </c>
      <c r="IX121" s="192" t="s">
        <v>249</v>
      </c>
      <c r="IY121" s="193" t="s">
        <v>208</v>
      </c>
      <c r="IZ121" s="199"/>
      <c r="JA121" s="199"/>
      <c r="JB121" s="203"/>
      <c r="JC121" s="192" t="s">
        <v>534</v>
      </c>
      <c r="JD121" s="192" t="str">
        <f t="shared" si="99"/>
        <v>Sin Modificaciones</v>
      </c>
      <c r="JE121" s="193" t="s">
        <v>207</v>
      </c>
      <c r="JF121" s="200">
        <v>3</v>
      </c>
      <c r="JG121" s="200">
        <v>3819808</v>
      </c>
      <c r="JH121" s="200">
        <v>5143304</v>
      </c>
      <c r="JI121" s="197">
        <f>((JH121/JG121)-1)*100</f>
        <v>34.648233628496513</v>
      </c>
      <c r="JJ121" s="192" t="s">
        <v>7763</v>
      </c>
      <c r="JK121" s="192" t="str">
        <f t="shared" si="67"/>
        <v>Con Reevaluación</v>
      </c>
      <c r="JL121" s="196" t="s">
        <v>1288</v>
      </c>
      <c r="JM121" s="204">
        <v>2014402</v>
      </c>
      <c r="JN121" s="204">
        <v>1552849</v>
      </c>
      <c r="JO121" s="197">
        <f t="shared" si="96"/>
        <v>-22.912655964400351</v>
      </c>
      <c r="JP121" s="205" t="str">
        <f t="shared" si="97"/>
        <v>Real &lt; Recomendado</v>
      </c>
      <c r="JQ121" s="193" t="s">
        <v>1289</v>
      </c>
      <c r="JR121" s="202">
        <v>13.4</v>
      </c>
      <c r="JS121" s="202">
        <v>11.6</v>
      </c>
      <c r="JT121" s="202">
        <f t="shared" si="98"/>
        <v>-13.432835820895528</v>
      </c>
      <c r="JU121" s="192" t="s">
        <v>8110</v>
      </c>
      <c r="JV121" s="192" t="str">
        <f t="shared" si="119"/>
        <v>Real &lt; Recomendado</v>
      </c>
      <c r="JW121" s="192" t="s">
        <v>7151</v>
      </c>
      <c r="JX121" s="192" t="s">
        <v>5703</v>
      </c>
      <c r="JY121" s="192" t="s">
        <v>992</v>
      </c>
      <c r="JZ121" s="192" t="s">
        <v>5576</v>
      </c>
      <c r="KA121" s="192" t="s">
        <v>249</v>
      </c>
    </row>
    <row r="122" spans="1:287" ht="15" customHeight="1" x14ac:dyDescent="0.25">
      <c r="A122" s="192" t="s">
        <v>1634</v>
      </c>
      <c r="B122" s="192" t="s">
        <v>1635</v>
      </c>
      <c r="C122" s="193">
        <v>3</v>
      </c>
      <c r="D122" s="192" t="s">
        <v>448</v>
      </c>
      <c r="E122" s="192" t="s">
        <v>404</v>
      </c>
      <c r="F122" s="192" t="s">
        <v>1549</v>
      </c>
      <c r="G122" s="192" t="s">
        <v>473</v>
      </c>
      <c r="H122" s="192" t="s">
        <v>107</v>
      </c>
      <c r="I122" s="192" t="s">
        <v>108</v>
      </c>
      <c r="J122" s="192" t="s">
        <v>1948</v>
      </c>
      <c r="K122" s="192" t="s">
        <v>468</v>
      </c>
      <c r="L122" s="192" t="s">
        <v>102</v>
      </c>
      <c r="M122" s="192" t="s">
        <v>2014</v>
      </c>
      <c r="N122" s="192" t="s">
        <v>525</v>
      </c>
      <c r="O122" s="192" t="s">
        <v>525</v>
      </c>
      <c r="P122" s="192" t="s">
        <v>103</v>
      </c>
      <c r="Q122" s="192" t="s">
        <v>104</v>
      </c>
      <c r="R122" s="192" t="s">
        <v>116</v>
      </c>
      <c r="S122" s="192" t="s">
        <v>2284</v>
      </c>
      <c r="T122" s="192" t="s">
        <v>2285</v>
      </c>
      <c r="U122" s="194">
        <v>0</v>
      </c>
      <c r="V122" s="192" t="s">
        <v>141</v>
      </c>
      <c r="W122" s="192" t="s">
        <v>2286</v>
      </c>
      <c r="X122" s="192" t="s">
        <v>534</v>
      </c>
      <c r="Y122" s="195">
        <v>6</v>
      </c>
      <c r="Z122" s="195">
        <v>0</v>
      </c>
      <c r="AA122" s="196" t="s">
        <v>2700</v>
      </c>
      <c r="AB122" s="197">
        <f t="shared" si="110"/>
        <v>-100</v>
      </c>
      <c r="AC122" s="195"/>
      <c r="AD122" s="195"/>
      <c r="AE122" s="196"/>
      <c r="AF122" s="197"/>
      <c r="AG122" s="195"/>
      <c r="AH122" s="195"/>
      <c r="AI122" s="196" t="s">
        <v>8</v>
      </c>
      <c r="AJ122" s="197"/>
      <c r="AK122" s="195"/>
      <c r="AL122" s="195"/>
      <c r="AM122" s="196"/>
      <c r="AN122" s="197"/>
      <c r="AO122" s="195">
        <v>1</v>
      </c>
      <c r="AP122" s="195">
        <v>0</v>
      </c>
      <c r="AQ122" s="196" t="s">
        <v>3002</v>
      </c>
      <c r="AR122" s="197">
        <f t="shared" si="117"/>
        <v>-100</v>
      </c>
      <c r="AS122" s="195">
        <v>6</v>
      </c>
      <c r="AT122" s="195">
        <v>5</v>
      </c>
      <c r="AU122" s="196" t="s">
        <v>3197</v>
      </c>
      <c r="AV122" s="197">
        <f t="shared" si="61"/>
        <v>-16.666666666666664</v>
      </c>
      <c r="AW122" s="197" t="str">
        <f t="shared" si="68"/>
        <v>Variación de -30% a -0%</v>
      </c>
      <c r="AX122" s="198">
        <v>1</v>
      </c>
      <c r="AY122" s="198">
        <v>14</v>
      </c>
      <c r="AZ122" s="195"/>
      <c r="BA122" s="195"/>
      <c r="BB122" s="196"/>
      <c r="BC122" s="197"/>
      <c r="BD122" s="195"/>
      <c r="BE122" s="195"/>
      <c r="BF122" s="196"/>
      <c r="BG122" s="197"/>
      <c r="BH122" s="195"/>
      <c r="BI122" s="195"/>
      <c r="BJ122" s="196"/>
      <c r="BK122" s="197"/>
      <c r="BL122" s="195">
        <v>7</v>
      </c>
      <c r="BM122" s="195">
        <v>7</v>
      </c>
      <c r="BN122" s="195">
        <v>5</v>
      </c>
      <c r="BO122" s="195">
        <v>8</v>
      </c>
      <c r="BP122" s="195">
        <v>3</v>
      </c>
      <c r="BQ122" s="196" t="s">
        <v>3460</v>
      </c>
      <c r="BR122" s="197">
        <f t="shared" si="112"/>
        <v>-28.571428571428569</v>
      </c>
      <c r="BS122" s="197">
        <f t="shared" si="112"/>
        <v>14.285714285714279</v>
      </c>
      <c r="BT122" s="192" t="s">
        <v>3682</v>
      </c>
      <c r="BU122" s="192" t="str">
        <f t="shared" si="70"/>
        <v>Variación de 0 a 30%</v>
      </c>
      <c r="BV122" s="193" t="str">
        <f t="shared" si="71"/>
        <v>Un año</v>
      </c>
      <c r="BW122" s="192" t="s">
        <v>3858</v>
      </c>
      <c r="BX122" s="199">
        <v>443804</v>
      </c>
      <c r="BY122" s="199">
        <v>0</v>
      </c>
      <c r="BZ122" s="199">
        <f t="shared" si="72"/>
        <v>443804</v>
      </c>
      <c r="CA122" s="199">
        <v>443804</v>
      </c>
      <c r="CB122" s="200">
        <f t="shared" si="73"/>
        <v>0</v>
      </c>
      <c r="CC122" s="192" t="s">
        <v>4001</v>
      </c>
      <c r="CD122" s="192" t="str">
        <f t="shared" si="74"/>
        <v>BIP = SIGFE</v>
      </c>
      <c r="CE122" s="196" t="s">
        <v>678</v>
      </c>
      <c r="CF122" s="195">
        <v>6200</v>
      </c>
      <c r="CG122" s="195">
        <v>7193</v>
      </c>
      <c r="CH122" s="195">
        <f t="shared" si="75"/>
        <v>116.01612903225806</v>
      </c>
      <c r="CI122" s="196" t="s">
        <v>4337</v>
      </c>
      <c r="CJ122" s="196" t="s">
        <v>4338</v>
      </c>
      <c r="CK122" s="200" t="str">
        <f t="shared" si="93"/>
        <v>Real &gt; Recomendada</v>
      </c>
      <c r="CL122" s="192" t="s">
        <v>197</v>
      </c>
      <c r="CM122" s="192" t="s">
        <v>650</v>
      </c>
      <c r="CN122" s="192" t="s">
        <v>197</v>
      </c>
      <c r="CO122" s="192" t="s">
        <v>883</v>
      </c>
      <c r="CP122" s="193" t="s">
        <v>207</v>
      </c>
      <c r="CQ122" s="192" t="s">
        <v>906</v>
      </c>
      <c r="CR122" s="192" t="s">
        <v>8</v>
      </c>
      <c r="CS122" s="192" t="s">
        <v>8</v>
      </c>
      <c r="CT122" s="192" t="str">
        <f t="shared" si="94"/>
        <v>En Operación</v>
      </c>
      <c r="CU122" s="192" t="s">
        <v>8</v>
      </c>
      <c r="CV122" s="192" t="s">
        <v>5691</v>
      </c>
      <c r="CW122" s="192" t="s">
        <v>5692</v>
      </c>
      <c r="CX122" s="192" t="s">
        <v>534</v>
      </c>
      <c r="CY122" s="192" t="s">
        <v>8</v>
      </c>
      <c r="CZ122" s="192" t="s">
        <v>248</v>
      </c>
      <c r="DA122" s="192" t="s">
        <v>249</v>
      </c>
      <c r="DB122" s="193" t="s">
        <v>5835</v>
      </c>
      <c r="DC122" s="193" t="s">
        <v>5836</v>
      </c>
      <c r="DD122" s="200">
        <v>68</v>
      </c>
      <c r="DE122" s="193" t="s">
        <v>672</v>
      </c>
      <c r="DF122" s="200">
        <v>145</v>
      </c>
      <c r="DG122" s="193" t="s">
        <v>440</v>
      </c>
      <c r="DH122" s="200">
        <v>0</v>
      </c>
      <c r="DI122" s="193" t="s">
        <v>3858</v>
      </c>
      <c r="DJ122" s="200">
        <v>318</v>
      </c>
      <c r="DK122" s="193" t="s">
        <v>3858</v>
      </c>
      <c r="DL122" s="200">
        <f>+DK122-DE122</f>
        <v>318</v>
      </c>
      <c r="DM122" s="193" t="s">
        <v>3858</v>
      </c>
      <c r="DN122" s="200">
        <v>0</v>
      </c>
      <c r="DO122" s="193" t="s">
        <v>843</v>
      </c>
      <c r="DP122" s="200">
        <v>29</v>
      </c>
      <c r="DQ122" s="200">
        <f t="shared" si="62"/>
        <v>560</v>
      </c>
      <c r="DR122" s="200">
        <f t="shared" si="63"/>
        <v>492</v>
      </c>
      <c r="DS122" s="193" t="s">
        <v>6126</v>
      </c>
      <c r="DT122" s="192" t="s">
        <v>6243</v>
      </c>
      <c r="DU122" s="193">
        <v>1</v>
      </c>
      <c r="DV122" s="193" t="s">
        <v>8</v>
      </c>
      <c r="DW122" s="193" t="s">
        <v>8</v>
      </c>
      <c r="DX122" s="193" t="s">
        <v>8</v>
      </c>
      <c r="DY122" s="193" t="s">
        <v>8</v>
      </c>
      <c r="DZ122" s="193" t="s">
        <v>8</v>
      </c>
      <c r="EA122" s="193" t="s">
        <v>8</v>
      </c>
      <c r="EB122" s="193" t="s">
        <v>207</v>
      </c>
      <c r="EC122" s="193" t="s">
        <v>6273</v>
      </c>
      <c r="ED122" s="193" t="s">
        <v>6391</v>
      </c>
      <c r="EE122" s="199">
        <v>9000</v>
      </c>
      <c r="EF122" s="199">
        <v>0</v>
      </c>
      <c r="EG122" s="199">
        <v>0</v>
      </c>
      <c r="EH122" s="199">
        <v>0</v>
      </c>
      <c r="EI122" s="199">
        <v>750</v>
      </c>
      <c r="EJ122" s="199">
        <v>419509</v>
      </c>
      <c r="EK122" s="199">
        <v>0</v>
      </c>
      <c r="EL122" s="199">
        <v>0</v>
      </c>
      <c r="EM122" s="199">
        <v>0</v>
      </c>
      <c r="EN122" s="199">
        <v>0</v>
      </c>
      <c r="EO122" s="199">
        <f t="shared" si="76"/>
        <v>429259</v>
      </c>
      <c r="EP122" s="199">
        <v>9000</v>
      </c>
      <c r="EQ122" s="199">
        <v>0</v>
      </c>
      <c r="ER122" s="199">
        <v>0</v>
      </c>
      <c r="ES122" s="199">
        <v>0</v>
      </c>
      <c r="ET122" s="199">
        <v>750</v>
      </c>
      <c r="EU122" s="199">
        <v>419509</v>
      </c>
      <c r="EV122" s="199">
        <v>0</v>
      </c>
      <c r="EW122" s="199">
        <v>0</v>
      </c>
      <c r="EX122" s="199">
        <v>0</v>
      </c>
      <c r="EY122" s="199">
        <v>0</v>
      </c>
      <c r="EZ122" s="199">
        <f t="shared" si="77"/>
        <v>429259</v>
      </c>
      <c r="FA122" s="192" t="s">
        <v>6599</v>
      </c>
      <c r="FB122" s="199">
        <v>0</v>
      </c>
      <c r="FC122" s="199">
        <v>0</v>
      </c>
      <c r="FD122" s="199">
        <v>0</v>
      </c>
      <c r="FE122" s="199">
        <v>0</v>
      </c>
      <c r="FF122" s="199">
        <v>0</v>
      </c>
      <c r="FG122" s="199">
        <v>443805</v>
      </c>
      <c r="FH122" s="199">
        <v>0</v>
      </c>
      <c r="FI122" s="199">
        <v>0</v>
      </c>
      <c r="FJ122" s="199">
        <v>0</v>
      </c>
      <c r="FK122" s="199">
        <v>0</v>
      </c>
      <c r="FL122" s="199">
        <f t="shared" si="78"/>
        <v>443805</v>
      </c>
      <c r="FM122" s="192" t="s">
        <v>8</v>
      </c>
      <c r="FN122" s="199">
        <v>0</v>
      </c>
      <c r="FO122" s="199">
        <v>0</v>
      </c>
      <c r="FP122" s="199">
        <v>0</v>
      </c>
      <c r="FQ122" s="199">
        <v>0</v>
      </c>
      <c r="FR122" s="199">
        <v>0</v>
      </c>
      <c r="FS122" s="199">
        <v>443805</v>
      </c>
      <c r="FT122" s="199">
        <v>0</v>
      </c>
      <c r="FU122" s="199">
        <v>0</v>
      </c>
      <c r="FV122" s="199">
        <v>0</v>
      </c>
      <c r="FW122" s="199">
        <v>0</v>
      </c>
      <c r="FX122" s="199">
        <f t="shared" si="79"/>
        <v>443805</v>
      </c>
      <c r="FY122" s="192" t="s">
        <v>6971</v>
      </c>
      <c r="FZ122" s="200">
        <f t="shared" si="80"/>
        <v>1</v>
      </c>
      <c r="GA122" s="193" t="str">
        <f t="shared" si="95"/>
        <v>BIP = SIGFE</v>
      </c>
      <c r="GB122" s="199">
        <v>0</v>
      </c>
      <c r="GC122" s="199">
        <v>0</v>
      </c>
      <c r="GD122" s="199">
        <v>0</v>
      </c>
      <c r="GE122" s="199">
        <v>0</v>
      </c>
      <c r="GF122" s="199">
        <v>0</v>
      </c>
      <c r="GG122" s="199">
        <v>443804</v>
      </c>
      <c r="GH122" s="199">
        <v>0</v>
      </c>
      <c r="GI122" s="199">
        <v>0</v>
      </c>
      <c r="GJ122" s="199">
        <v>0</v>
      </c>
      <c r="GK122" s="199">
        <v>0</v>
      </c>
      <c r="GL122" s="199">
        <f t="shared" si="81"/>
        <v>443804</v>
      </c>
      <c r="GM122" s="199">
        <v>0</v>
      </c>
      <c r="GN122" s="199">
        <v>0</v>
      </c>
      <c r="GO122" s="199">
        <v>0</v>
      </c>
      <c r="GP122" s="199">
        <v>0</v>
      </c>
      <c r="GQ122" s="199">
        <v>0</v>
      </c>
      <c r="GR122" s="199">
        <v>450899</v>
      </c>
      <c r="GS122" s="199">
        <v>0</v>
      </c>
      <c r="GT122" s="199">
        <v>0</v>
      </c>
      <c r="GU122" s="199">
        <v>0</v>
      </c>
      <c r="GV122" s="199">
        <v>0</v>
      </c>
      <c r="GW122" s="199">
        <f t="shared" si="82"/>
        <v>450899</v>
      </c>
      <c r="GX122" s="199" t="s">
        <v>202</v>
      </c>
      <c r="GY122" s="199">
        <v>10127</v>
      </c>
      <c r="GZ122" s="199">
        <v>0</v>
      </c>
      <c r="HA122" s="199">
        <v>0</v>
      </c>
      <c r="HB122" s="199">
        <v>0</v>
      </c>
      <c r="HC122" s="199">
        <v>844</v>
      </c>
      <c r="HD122" s="199">
        <v>472036</v>
      </c>
      <c r="HE122" s="199">
        <v>0</v>
      </c>
      <c r="HF122" s="199">
        <v>0</v>
      </c>
      <c r="HG122" s="199">
        <v>0</v>
      </c>
      <c r="HH122" s="199">
        <v>0</v>
      </c>
      <c r="HI122" s="199">
        <f t="shared" si="83"/>
        <v>483007</v>
      </c>
      <c r="HJ122" s="199">
        <v>0</v>
      </c>
      <c r="HK122" s="199">
        <v>0</v>
      </c>
      <c r="HL122" s="199">
        <v>0</v>
      </c>
      <c r="HM122" s="199">
        <v>0</v>
      </c>
      <c r="HN122" s="199">
        <v>0</v>
      </c>
      <c r="HO122" s="199">
        <v>0</v>
      </c>
      <c r="HP122" s="199">
        <v>455344</v>
      </c>
      <c r="HQ122" s="199">
        <v>0</v>
      </c>
      <c r="HR122" s="199">
        <v>0</v>
      </c>
      <c r="HS122" s="199">
        <v>0</v>
      </c>
      <c r="HT122" s="199">
        <v>0</v>
      </c>
      <c r="HU122" s="199">
        <f t="shared" si="84"/>
        <v>455344</v>
      </c>
      <c r="HV122" s="199">
        <v>0</v>
      </c>
      <c r="HW122" s="199">
        <v>0</v>
      </c>
      <c r="HX122" s="199">
        <v>0</v>
      </c>
      <c r="HY122" s="199">
        <v>0</v>
      </c>
      <c r="HZ122" s="199">
        <v>0</v>
      </c>
      <c r="IA122" s="199">
        <v>450899</v>
      </c>
      <c r="IB122" s="199">
        <v>0</v>
      </c>
      <c r="IC122" s="199">
        <v>0</v>
      </c>
      <c r="ID122" s="199">
        <v>0</v>
      </c>
      <c r="IE122" s="199">
        <v>0</v>
      </c>
      <c r="IF122" s="199">
        <f t="shared" si="85"/>
        <v>450899</v>
      </c>
      <c r="IG122" s="197">
        <f t="shared" si="86"/>
        <v>-5.7272461889786292</v>
      </c>
      <c r="IH122" s="197">
        <f t="shared" si="87"/>
        <v>-6.6475227067102516</v>
      </c>
      <c r="II122" s="197">
        <f t="shared" si="88"/>
        <v>-4.4778364362040186</v>
      </c>
      <c r="IJ122" s="197">
        <f t="shared" si="64"/>
        <v>-0.97618503812502144</v>
      </c>
      <c r="IK122" s="202"/>
      <c r="IL122" s="200">
        <f t="shared" si="89"/>
        <v>62.68580564437648</v>
      </c>
      <c r="IM122" s="200">
        <f t="shared" si="90"/>
        <v>62.68580564437648</v>
      </c>
      <c r="IN122" s="192" t="s">
        <v>7345</v>
      </c>
      <c r="IO122" s="192" t="str">
        <f t="shared" si="65"/>
        <v>Variación de 0 a +-10%</v>
      </c>
      <c r="IP122" s="192" t="str">
        <f t="shared" si="65"/>
        <v>Variación de 0 a +-10%</v>
      </c>
      <c r="IQ122" s="193" t="str">
        <f t="shared" si="91"/>
        <v>Mediano</v>
      </c>
      <c r="IR122" s="193" t="str">
        <f t="shared" si="92"/>
        <v>Mediano</v>
      </c>
      <c r="IS122" s="192" t="s">
        <v>7487</v>
      </c>
      <c r="IT122" s="192" t="s">
        <v>2014</v>
      </c>
      <c r="IU122" s="192" t="s">
        <v>534</v>
      </c>
      <c r="IV122" s="192" t="s">
        <v>8</v>
      </c>
      <c r="IW122" s="192" t="s">
        <v>248</v>
      </c>
      <c r="IX122" s="192" t="s">
        <v>249</v>
      </c>
      <c r="IY122" s="193" t="s">
        <v>207</v>
      </c>
      <c r="IZ122" s="199">
        <v>483007</v>
      </c>
      <c r="JA122" s="199">
        <v>-39202</v>
      </c>
      <c r="JB122" s="203">
        <f t="shared" si="66"/>
        <v>-8.1162384810158024</v>
      </c>
      <c r="JC122" s="192" t="s">
        <v>7576</v>
      </c>
      <c r="JD122" s="192" t="str">
        <f t="shared" si="99"/>
        <v>Con Modificaciones &lt; 10%</v>
      </c>
      <c r="JE122" s="193" t="s">
        <v>208</v>
      </c>
      <c r="JF122" s="200"/>
      <c r="JG122" s="200"/>
      <c r="JH122" s="200"/>
      <c r="JI122" s="197"/>
      <c r="JJ122" s="192" t="s">
        <v>7764</v>
      </c>
      <c r="JK122" s="192" t="str">
        <f t="shared" si="67"/>
        <v>Sin Reevaluación</v>
      </c>
      <c r="JL122" s="196" t="s">
        <v>1289</v>
      </c>
      <c r="JM122" s="204">
        <v>8.8000000000000007</v>
      </c>
      <c r="JN122" s="204">
        <v>7.8</v>
      </c>
      <c r="JO122" s="197">
        <f t="shared" si="96"/>
        <v>-11.363636363636376</v>
      </c>
      <c r="JP122" s="205" t="str">
        <f t="shared" si="97"/>
        <v>Real &lt; Recomendado</v>
      </c>
      <c r="JQ122" s="193" t="s">
        <v>8</v>
      </c>
      <c r="JR122" s="202"/>
      <c r="JS122" s="202"/>
      <c r="JT122" s="202"/>
      <c r="JU122" s="192" t="s">
        <v>8111</v>
      </c>
      <c r="JV122" s="206"/>
      <c r="JW122" s="192" t="s">
        <v>8112</v>
      </c>
      <c r="JX122" s="192" t="s">
        <v>244</v>
      </c>
      <c r="JY122" s="192" t="s">
        <v>925</v>
      </c>
      <c r="JZ122" s="192" t="s">
        <v>248</v>
      </c>
      <c r="KA122" s="192" t="s">
        <v>249</v>
      </c>
    </row>
    <row r="123" spans="1:287" ht="15" customHeight="1" x14ac:dyDescent="0.25">
      <c r="A123" s="192" t="s">
        <v>1636</v>
      </c>
      <c r="B123" s="192" t="s">
        <v>1637</v>
      </c>
      <c r="C123" s="193">
        <v>7</v>
      </c>
      <c r="D123" s="192" t="s">
        <v>452</v>
      </c>
      <c r="E123" s="192" t="s">
        <v>180</v>
      </c>
      <c r="F123" s="192" t="s">
        <v>1638</v>
      </c>
      <c r="G123" s="192" t="s">
        <v>484</v>
      </c>
      <c r="H123" s="192" t="s">
        <v>100</v>
      </c>
      <c r="I123" s="192" t="s">
        <v>101</v>
      </c>
      <c r="J123" s="192" t="s">
        <v>1953</v>
      </c>
      <c r="K123" s="192" t="s">
        <v>468</v>
      </c>
      <c r="L123" s="192" t="s">
        <v>102</v>
      </c>
      <c r="M123" s="192" t="s">
        <v>2021</v>
      </c>
      <c r="N123" s="192" t="s">
        <v>525</v>
      </c>
      <c r="O123" s="192" t="s">
        <v>525</v>
      </c>
      <c r="P123" s="192" t="s">
        <v>103</v>
      </c>
      <c r="Q123" s="192" t="s">
        <v>120</v>
      </c>
      <c r="R123" s="192" t="s">
        <v>116</v>
      </c>
      <c r="S123" s="192" t="s">
        <v>2287</v>
      </c>
      <c r="T123" s="192" t="s">
        <v>2288</v>
      </c>
      <c r="U123" s="194">
        <v>526</v>
      </c>
      <c r="V123" s="192" t="s">
        <v>534</v>
      </c>
      <c r="W123" s="192" t="s">
        <v>534</v>
      </c>
      <c r="X123" s="192" t="s">
        <v>534</v>
      </c>
      <c r="Y123" s="195"/>
      <c r="Z123" s="195"/>
      <c r="AA123" s="196"/>
      <c r="AB123" s="197"/>
      <c r="AC123" s="195">
        <v>5</v>
      </c>
      <c r="AD123" s="195">
        <v>16</v>
      </c>
      <c r="AE123" s="196" t="s">
        <v>2701</v>
      </c>
      <c r="AF123" s="197">
        <f>((AD123/AC123)-1)*100</f>
        <v>220.00000000000003</v>
      </c>
      <c r="AG123" s="195">
        <v>5</v>
      </c>
      <c r="AH123" s="195">
        <v>7</v>
      </c>
      <c r="AI123" s="196" t="s">
        <v>2900</v>
      </c>
      <c r="AJ123" s="197">
        <f>((AH123/AG123)-1)*100</f>
        <v>39.999999999999993</v>
      </c>
      <c r="AK123" s="195"/>
      <c r="AL123" s="195"/>
      <c r="AM123" s="196"/>
      <c r="AN123" s="197"/>
      <c r="AO123" s="195">
        <v>5</v>
      </c>
      <c r="AP123" s="195">
        <v>22</v>
      </c>
      <c r="AQ123" s="196" t="s">
        <v>3003</v>
      </c>
      <c r="AR123" s="197">
        <f t="shared" si="117"/>
        <v>340.00000000000006</v>
      </c>
      <c r="AS123" s="195">
        <v>5</v>
      </c>
      <c r="AT123" s="195">
        <v>6</v>
      </c>
      <c r="AU123" s="196" t="s">
        <v>3198</v>
      </c>
      <c r="AV123" s="197">
        <f t="shared" si="61"/>
        <v>19.999999999999996</v>
      </c>
      <c r="AW123" s="197" t="str">
        <f t="shared" si="68"/>
        <v>Variación de 0 a 30%</v>
      </c>
      <c r="AX123" s="198">
        <v>1</v>
      </c>
      <c r="AY123" s="198">
        <v>23</v>
      </c>
      <c r="AZ123" s="195"/>
      <c r="BA123" s="195"/>
      <c r="BB123" s="196"/>
      <c r="BC123" s="197"/>
      <c r="BD123" s="195"/>
      <c r="BE123" s="195"/>
      <c r="BF123" s="196"/>
      <c r="BG123" s="197"/>
      <c r="BH123" s="195"/>
      <c r="BI123" s="195"/>
      <c r="BJ123" s="196"/>
      <c r="BK123" s="197"/>
      <c r="BL123" s="195">
        <v>5</v>
      </c>
      <c r="BM123" s="195">
        <v>5</v>
      </c>
      <c r="BN123" s="195">
        <v>27</v>
      </c>
      <c r="BO123" s="195">
        <v>27</v>
      </c>
      <c r="BP123" s="195">
        <v>0</v>
      </c>
      <c r="BQ123" s="196" t="s">
        <v>3432</v>
      </c>
      <c r="BR123" s="197">
        <f t="shared" si="112"/>
        <v>440.00000000000006</v>
      </c>
      <c r="BS123" s="197">
        <f t="shared" si="112"/>
        <v>440.00000000000006</v>
      </c>
      <c r="BT123" s="192" t="s">
        <v>3683</v>
      </c>
      <c r="BU123" s="192" t="str">
        <f t="shared" si="70"/>
        <v>Variación &gt; al 100%</v>
      </c>
      <c r="BV123" s="193" t="str">
        <f t="shared" si="71"/>
        <v>Tres años</v>
      </c>
      <c r="BW123" s="192" t="s">
        <v>616</v>
      </c>
      <c r="BX123" s="199">
        <v>199731</v>
      </c>
      <c r="BY123" s="199">
        <v>1634</v>
      </c>
      <c r="BZ123" s="199">
        <f t="shared" si="72"/>
        <v>201365</v>
      </c>
      <c r="CA123" s="199">
        <v>200982</v>
      </c>
      <c r="CB123" s="200">
        <f t="shared" si="73"/>
        <v>383</v>
      </c>
      <c r="CC123" s="192" t="s">
        <v>4002</v>
      </c>
      <c r="CD123" s="192" t="str">
        <f t="shared" si="74"/>
        <v>BIP &gt; SIGFE</v>
      </c>
      <c r="CE123" s="196" t="s">
        <v>678</v>
      </c>
      <c r="CF123" s="195">
        <v>254</v>
      </c>
      <c r="CG123" s="195">
        <v>254</v>
      </c>
      <c r="CH123" s="195">
        <f t="shared" si="75"/>
        <v>100</v>
      </c>
      <c r="CI123" s="196" t="s">
        <v>4339</v>
      </c>
      <c r="CJ123" s="196" t="s">
        <v>4340</v>
      </c>
      <c r="CK123" s="200" t="str">
        <f t="shared" si="93"/>
        <v>Real = Recomendada</v>
      </c>
      <c r="CL123" s="192" t="s">
        <v>4860</v>
      </c>
      <c r="CM123" s="192" t="s">
        <v>716</v>
      </c>
      <c r="CN123" s="192" t="s">
        <v>4861</v>
      </c>
      <c r="CO123" s="192" t="s">
        <v>770</v>
      </c>
      <c r="CP123" s="193" t="s">
        <v>207</v>
      </c>
      <c r="CQ123" s="192" t="s">
        <v>594</v>
      </c>
      <c r="CR123" s="192" t="s">
        <v>8</v>
      </c>
      <c r="CS123" s="192" t="s">
        <v>8</v>
      </c>
      <c r="CT123" s="192" t="str">
        <f t="shared" si="94"/>
        <v>En Operación</v>
      </c>
      <c r="CU123" s="192" t="s">
        <v>8</v>
      </c>
      <c r="CV123" s="192" t="s">
        <v>5658</v>
      </c>
      <c r="CW123" s="192" t="s">
        <v>434</v>
      </c>
      <c r="CX123" s="192" t="s">
        <v>236</v>
      </c>
      <c r="CY123" s="192" t="s">
        <v>942</v>
      </c>
      <c r="CZ123" s="192" t="s">
        <v>248</v>
      </c>
      <c r="DA123" s="192" t="s">
        <v>249</v>
      </c>
      <c r="DB123" s="193" t="s">
        <v>5837</v>
      </c>
      <c r="DC123" s="193" t="s">
        <v>5838</v>
      </c>
      <c r="DD123" s="200">
        <v>275</v>
      </c>
      <c r="DE123" s="193" t="s">
        <v>5915</v>
      </c>
      <c r="DF123" s="200">
        <v>117</v>
      </c>
      <c r="DG123" s="193" t="s">
        <v>5944</v>
      </c>
      <c r="DH123" s="200">
        <v>316</v>
      </c>
      <c r="DI123" s="193" t="s">
        <v>616</v>
      </c>
      <c r="DJ123" s="200">
        <v>117</v>
      </c>
      <c r="DK123" s="193" t="s">
        <v>616</v>
      </c>
      <c r="DL123" s="200">
        <f>+DK123-DG123</f>
        <v>117</v>
      </c>
      <c r="DM123" s="193" t="s">
        <v>616</v>
      </c>
      <c r="DN123" s="200">
        <v>0</v>
      </c>
      <c r="DO123" s="193" t="s">
        <v>997</v>
      </c>
      <c r="DP123" s="200">
        <v>50</v>
      </c>
      <c r="DQ123" s="195">
        <f t="shared" si="62"/>
        <v>875</v>
      </c>
      <c r="DR123" s="195">
        <f t="shared" si="63"/>
        <v>600</v>
      </c>
      <c r="DS123" s="198" t="s">
        <v>6127</v>
      </c>
      <c r="DT123" s="196" t="s">
        <v>6243</v>
      </c>
      <c r="DU123" s="198">
        <v>1</v>
      </c>
      <c r="DV123" s="198" t="s">
        <v>8</v>
      </c>
      <c r="DW123" s="198" t="s">
        <v>8</v>
      </c>
      <c r="DX123" s="198" t="s">
        <v>8</v>
      </c>
      <c r="DY123" s="198" t="s">
        <v>8</v>
      </c>
      <c r="DZ123" s="198" t="s">
        <v>208</v>
      </c>
      <c r="EA123" s="198" t="s">
        <v>6269</v>
      </c>
      <c r="EB123" s="198" t="s">
        <v>207</v>
      </c>
      <c r="EC123" s="198" t="s">
        <v>6269</v>
      </c>
      <c r="ED123" s="198" t="s">
        <v>6392</v>
      </c>
      <c r="EE123" s="208">
        <v>0</v>
      </c>
      <c r="EF123" s="199">
        <v>16644</v>
      </c>
      <c r="EG123" s="199">
        <v>11252</v>
      </c>
      <c r="EH123" s="199">
        <v>0</v>
      </c>
      <c r="EI123" s="199">
        <v>1932</v>
      </c>
      <c r="EJ123" s="199">
        <v>171557</v>
      </c>
      <c r="EK123" s="199">
        <v>0</v>
      </c>
      <c r="EL123" s="199">
        <v>0</v>
      </c>
      <c r="EM123" s="199">
        <v>0</v>
      </c>
      <c r="EN123" s="199">
        <v>0</v>
      </c>
      <c r="EO123" s="199">
        <f t="shared" si="76"/>
        <v>201385</v>
      </c>
      <c r="EP123" s="199">
        <v>0</v>
      </c>
      <c r="EQ123" s="199">
        <v>16891</v>
      </c>
      <c r="ER123" s="199">
        <v>11419</v>
      </c>
      <c r="ES123" s="199">
        <v>0</v>
      </c>
      <c r="ET123" s="199">
        <v>1960</v>
      </c>
      <c r="EU123" s="199">
        <v>174106</v>
      </c>
      <c r="EV123" s="199">
        <v>0</v>
      </c>
      <c r="EW123" s="199">
        <v>0</v>
      </c>
      <c r="EX123" s="199">
        <v>0</v>
      </c>
      <c r="EY123" s="199">
        <v>0</v>
      </c>
      <c r="EZ123" s="199">
        <f t="shared" si="77"/>
        <v>204376</v>
      </c>
      <c r="FA123" s="192" t="s">
        <v>6600</v>
      </c>
      <c r="FB123" s="199">
        <v>0</v>
      </c>
      <c r="FC123" s="199">
        <v>15786</v>
      </c>
      <c r="FD123" s="199">
        <v>10531</v>
      </c>
      <c r="FE123" s="199">
        <v>0</v>
      </c>
      <c r="FF123" s="199">
        <v>1634</v>
      </c>
      <c r="FG123" s="199">
        <v>173491</v>
      </c>
      <c r="FH123" s="199">
        <v>0</v>
      </c>
      <c r="FI123" s="199">
        <v>0</v>
      </c>
      <c r="FJ123" s="199">
        <v>0</v>
      </c>
      <c r="FK123" s="199">
        <v>0</v>
      </c>
      <c r="FL123" s="199">
        <f t="shared" si="78"/>
        <v>201442</v>
      </c>
      <c r="FM123" s="192" t="s">
        <v>6783</v>
      </c>
      <c r="FN123" s="199">
        <v>0</v>
      </c>
      <c r="FO123" s="199">
        <v>15784</v>
      </c>
      <c r="FP123" s="199">
        <v>10532</v>
      </c>
      <c r="FQ123" s="199">
        <v>0</v>
      </c>
      <c r="FR123" s="199">
        <v>1176</v>
      </c>
      <c r="FS123" s="199">
        <v>173491</v>
      </c>
      <c r="FT123" s="199">
        <v>0</v>
      </c>
      <c r="FU123" s="199">
        <v>0</v>
      </c>
      <c r="FV123" s="199">
        <v>0</v>
      </c>
      <c r="FW123" s="199">
        <v>0</v>
      </c>
      <c r="FX123" s="199">
        <f t="shared" si="79"/>
        <v>200983</v>
      </c>
      <c r="FY123" s="192" t="s">
        <v>6972</v>
      </c>
      <c r="FZ123" s="200">
        <f t="shared" si="80"/>
        <v>1</v>
      </c>
      <c r="GA123" s="193" t="str">
        <f t="shared" si="95"/>
        <v>BIP = SIGFE</v>
      </c>
      <c r="GB123" s="199">
        <v>0</v>
      </c>
      <c r="GC123" s="199">
        <v>15784</v>
      </c>
      <c r="GD123" s="199">
        <v>10531</v>
      </c>
      <c r="GE123" s="199">
        <v>0</v>
      </c>
      <c r="GF123" s="199">
        <v>1176</v>
      </c>
      <c r="GG123" s="199">
        <v>173491</v>
      </c>
      <c r="GH123" s="199">
        <v>0</v>
      </c>
      <c r="GI123" s="199">
        <v>0</v>
      </c>
      <c r="GJ123" s="199">
        <v>0</v>
      </c>
      <c r="GK123" s="199">
        <v>0</v>
      </c>
      <c r="GL123" s="199">
        <f t="shared" si="81"/>
        <v>200982</v>
      </c>
      <c r="GM123" s="199">
        <v>0</v>
      </c>
      <c r="GN123" s="199">
        <v>16217</v>
      </c>
      <c r="GO123" s="199">
        <v>10824</v>
      </c>
      <c r="GP123" s="199">
        <v>0</v>
      </c>
      <c r="GQ123" s="199">
        <v>1268</v>
      </c>
      <c r="GR123" s="199">
        <v>183361</v>
      </c>
      <c r="GS123" s="199">
        <v>0</v>
      </c>
      <c r="GT123" s="199">
        <v>0</v>
      </c>
      <c r="GU123" s="199">
        <v>0</v>
      </c>
      <c r="GV123" s="199">
        <v>0</v>
      </c>
      <c r="GW123" s="199">
        <f t="shared" si="82"/>
        <v>211670</v>
      </c>
      <c r="GX123" s="199" t="s">
        <v>200</v>
      </c>
      <c r="GY123" s="199">
        <v>0</v>
      </c>
      <c r="GZ123" s="199">
        <v>20479</v>
      </c>
      <c r="HA123" s="199">
        <v>13845</v>
      </c>
      <c r="HB123" s="199">
        <v>0</v>
      </c>
      <c r="HC123" s="199">
        <v>2376</v>
      </c>
      <c r="HD123" s="199">
        <v>211088</v>
      </c>
      <c r="HE123" s="199">
        <v>0</v>
      </c>
      <c r="HF123" s="199">
        <v>0</v>
      </c>
      <c r="HG123" s="199">
        <v>0</v>
      </c>
      <c r="HH123" s="199">
        <v>0</v>
      </c>
      <c r="HI123" s="199">
        <f t="shared" si="83"/>
        <v>247788</v>
      </c>
      <c r="HJ123" s="199">
        <v>247789</v>
      </c>
      <c r="HK123" s="199">
        <v>0</v>
      </c>
      <c r="HL123" s="199">
        <v>16165</v>
      </c>
      <c r="HM123" s="199">
        <v>10826</v>
      </c>
      <c r="HN123" s="199">
        <v>0</v>
      </c>
      <c r="HO123" s="199">
        <v>1725</v>
      </c>
      <c r="HP123" s="199">
        <v>186987</v>
      </c>
      <c r="HQ123" s="199">
        <v>0</v>
      </c>
      <c r="HR123" s="199">
        <v>0</v>
      </c>
      <c r="HS123" s="199">
        <v>0</v>
      </c>
      <c r="HT123" s="199">
        <v>0</v>
      </c>
      <c r="HU123" s="199">
        <f t="shared" si="84"/>
        <v>215703</v>
      </c>
      <c r="HV123" s="199">
        <v>0</v>
      </c>
      <c r="HW123" s="199">
        <v>16164</v>
      </c>
      <c r="HX123" s="199">
        <v>10825</v>
      </c>
      <c r="HY123" s="199">
        <v>0</v>
      </c>
      <c r="HZ123" s="199">
        <v>1725</v>
      </c>
      <c r="IA123" s="199">
        <v>183360</v>
      </c>
      <c r="IB123" s="199">
        <v>0</v>
      </c>
      <c r="IC123" s="199">
        <v>0</v>
      </c>
      <c r="ID123" s="199">
        <v>0</v>
      </c>
      <c r="IE123" s="199">
        <v>0</v>
      </c>
      <c r="IF123" s="199">
        <f t="shared" si="85"/>
        <v>212074</v>
      </c>
      <c r="IG123" s="197">
        <f t="shared" si="86"/>
        <v>-12.948568937963101</v>
      </c>
      <c r="IH123" s="197">
        <f t="shared" si="87"/>
        <v>-14.413127350799881</v>
      </c>
      <c r="II123" s="197">
        <f t="shared" si="88"/>
        <v>-13.135753808838025</v>
      </c>
      <c r="IJ123" s="197">
        <f t="shared" si="64"/>
        <v>-1.6824059007060632</v>
      </c>
      <c r="IK123" s="202">
        <f>((IF123/HJ123)-1)*100</f>
        <v>-14.413472753027779</v>
      </c>
      <c r="IL123" s="200">
        <f t="shared" si="89"/>
        <v>834.93700787401576</v>
      </c>
      <c r="IM123" s="200">
        <f t="shared" si="90"/>
        <v>721.88976377952758</v>
      </c>
      <c r="IN123" s="192" t="s">
        <v>7346</v>
      </c>
      <c r="IO123" s="192" t="str">
        <f t="shared" si="65"/>
        <v>Variación entre el -10% al -20%</v>
      </c>
      <c r="IP123" s="192" t="str">
        <f t="shared" si="65"/>
        <v>Variación entre el -10% al -20%</v>
      </c>
      <c r="IQ123" s="193" t="str">
        <f t="shared" si="91"/>
        <v>Pequeño</v>
      </c>
      <c r="IR123" s="193" t="str">
        <f t="shared" si="92"/>
        <v>Pequeño</v>
      </c>
      <c r="IS123" s="192" t="s">
        <v>7494</v>
      </c>
      <c r="IT123" s="192" t="s">
        <v>2021</v>
      </c>
      <c r="IU123" s="192" t="s">
        <v>236</v>
      </c>
      <c r="IV123" s="192" t="s">
        <v>942</v>
      </c>
      <c r="IW123" s="192" t="s">
        <v>248</v>
      </c>
      <c r="IX123" s="192" t="s">
        <v>249</v>
      </c>
      <c r="IY123" s="193" t="s">
        <v>207</v>
      </c>
      <c r="IZ123" s="199">
        <v>247789</v>
      </c>
      <c r="JA123" s="199">
        <v>4285</v>
      </c>
      <c r="JB123" s="203">
        <f t="shared" si="66"/>
        <v>1.7292938750307723</v>
      </c>
      <c r="JC123" s="192" t="s">
        <v>7577</v>
      </c>
      <c r="JD123" s="192" t="str">
        <f t="shared" si="99"/>
        <v>Con Modificaciones &lt; 10%</v>
      </c>
      <c r="JE123" s="193" t="s">
        <v>207</v>
      </c>
      <c r="JF123" s="200">
        <v>1</v>
      </c>
      <c r="JG123" s="200">
        <v>247787</v>
      </c>
      <c r="JH123" s="200">
        <v>247789</v>
      </c>
      <c r="JI123" s="197">
        <f t="shared" ref="JI123:JI125" si="120">((JH123/JG123)-1)*100</f>
        <v>8.0714484618216176E-4</v>
      </c>
      <c r="JJ123" s="192" t="s">
        <v>7765</v>
      </c>
      <c r="JK123" s="192" t="str">
        <f t="shared" si="67"/>
        <v>Con Reevaluación</v>
      </c>
      <c r="JL123" s="196" t="s">
        <v>1292</v>
      </c>
      <c r="JM123" s="204">
        <v>87</v>
      </c>
      <c r="JN123" s="204">
        <v>85</v>
      </c>
      <c r="JO123" s="197">
        <f t="shared" si="96"/>
        <v>-2.2988505747126409</v>
      </c>
      <c r="JP123" s="205" t="str">
        <f t="shared" si="97"/>
        <v>Real &lt; Recomendado</v>
      </c>
      <c r="JQ123" s="193" t="s">
        <v>8</v>
      </c>
      <c r="JR123" s="202"/>
      <c r="JS123" s="202"/>
      <c r="JT123" s="202"/>
      <c r="JU123" s="192" t="s">
        <v>8113</v>
      </c>
      <c r="JV123" s="206"/>
      <c r="JW123" s="192" t="s">
        <v>8114</v>
      </c>
      <c r="JX123" s="192" t="s">
        <v>236</v>
      </c>
      <c r="JY123" s="192" t="s">
        <v>942</v>
      </c>
      <c r="JZ123" s="192" t="s">
        <v>248</v>
      </c>
      <c r="KA123" s="192" t="s">
        <v>249</v>
      </c>
    </row>
    <row r="124" spans="1:287" ht="15" customHeight="1" x14ac:dyDescent="0.25">
      <c r="A124" s="192" t="s">
        <v>1639</v>
      </c>
      <c r="B124" s="192" t="s">
        <v>1640</v>
      </c>
      <c r="C124" s="193">
        <v>11</v>
      </c>
      <c r="D124" s="192" t="s">
        <v>506</v>
      </c>
      <c r="E124" s="192" t="s">
        <v>169</v>
      </c>
      <c r="F124" s="192" t="s">
        <v>169</v>
      </c>
      <c r="G124" s="192" t="s">
        <v>507</v>
      </c>
      <c r="H124" s="192" t="s">
        <v>100</v>
      </c>
      <c r="I124" s="192" t="s">
        <v>101</v>
      </c>
      <c r="J124" s="192" t="s">
        <v>1939</v>
      </c>
      <c r="K124" s="192" t="s">
        <v>466</v>
      </c>
      <c r="L124" s="192" t="s">
        <v>114</v>
      </c>
      <c r="M124" s="192" t="s">
        <v>115</v>
      </c>
      <c r="N124" s="192" t="s">
        <v>115</v>
      </c>
      <c r="O124" s="192" t="s">
        <v>524</v>
      </c>
      <c r="P124" s="192" t="s">
        <v>103</v>
      </c>
      <c r="Q124" s="192" t="s">
        <v>120</v>
      </c>
      <c r="R124" s="192" t="s">
        <v>116</v>
      </c>
      <c r="S124" s="192" t="s">
        <v>2289</v>
      </c>
      <c r="T124" s="192" t="s">
        <v>2290</v>
      </c>
      <c r="U124" s="194">
        <v>4624</v>
      </c>
      <c r="V124" s="192" t="s">
        <v>534</v>
      </c>
      <c r="W124" s="192" t="s">
        <v>534</v>
      </c>
      <c r="X124" s="192" t="s">
        <v>534</v>
      </c>
      <c r="Y124" s="195">
        <v>7</v>
      </c>
      <c r="Z124" s="195">
        <v>17</v>
      </c>
      <c r="AA124" s="196" t="s">
        <v>2702</v>
      </c>
      <c r="AB124" s="197">
        <f t="shared" ref="AB124:AB135" si="121">((Z124/Y124)-1)*100</f>
        <v>142.85714285714283</v>
      </c>
      <c r="AC124" s="195">
        <v>2</v>
      </c>
      <c r="AD124" s="195">
        <v>2</v>
      </c>
      <c r="AE124" s="196" t="s">
        <v>2703</v>
      </c>
      <c r="AF124" s="197">
        <f>((AD124/AC124)-1)*100</f>
        <v>0</v>
      </c>
      <c r="AG124" s="195">
        <v>2</v>
      </c>
      <c r="AH124" s="195">
        <v>2</v>
      </c>
      <c r="AI124" s="196" t="s">
        <v>2901</v>
      </c>
      <c r="AJ124" s="197">
        <f>((AH124/AG124)-1)*100</f>
        <v>0</v>
      </c>
      <c r="AK124" s="195"/>
      <c r="AL124" s="195"/>
      <c r="AM124" s="196"/>
      <c r="AN124" s="197"/>
      <c r="AO124" s="195">
        <v>2</v>
      </c>
      <c r="AP124" s="195">
        <v>1</v>
      </c>
      <c r="AQ124" s="196" t="s">
        <v>3004</v>
      </c>
      <c r="AR124" s="197">
        <f t="shared" si="117"/>
        <v>-50</v>
      </c>
      <c r="AS124" s="195">
        <v>7</v>
      </c>
      <c r="AT124" s="195">
        <v>10</v>
      </c>
      <c r="AU124" s="196" t="s">
        <v>3199</v>
      </c>
      <c r="AV124" s="197">
        <f t="shared" si="61"/>
        <v>42.857142857142861</v>
      </c>
      <c r="AW124" s="197" t="str">
        <f t="shared" si="68"/>
        <v>Variación de 30% al 50%</v>
      </c>
      <c r="AX124" s="198">
        <v>1</v>
      </c>
      <c r="AY124" s="198">
        <v>10</v>
      </c>
      <c r="AZ124" s="195"/>
      <c r="BA124" s="195"/>
      <c r="BB124" s="196"/>
      <c r="BC124" s="197"/>
      <c r="BD124" s="195"/>
      <c r="BE124" s="195"/>
      <c r="BF124" s="196"/>
      <c r="BG124" s="197"/>
      <c r="BH124" s="195"/>
      <c r="BI124" s="195"/>
      <c r="BJ124" s="196"/>
      <c r="BK124" s="197"/>
      <c r="BL124" s="195">
        <v>19</v>
      </c>
      <c r="BM124" s="195">
        <v>19</v>
      </c>
      <c r="BN124" s="195">
        <v>22</v>
      </c>
      <c r="BO124" s="195">
        <v>22</v>
      </c>
      <c r="BP124" s="195">
        <v>0</v>
      </c>
      <c r="BQ124" s="196" t="s">
        <v>3461</v>
      </c>
      <c r="BR124" s="197">
        <f t="shared" si="112"/>
        <v>15.789473684210531</v>
      </c>
      <c r="BS124" s="197">
        <f t="shared" si="112"/>
        <v>15.789473684210531</v>
      </c>
      <c r="BT124" s="192" t="s">
        <v>3684</v>
      </c>
      <c r="BU124" s="192" t="str">
        <f t="shared" si="70"/>
        <v>Variación de 0 a 30%</v>
      </c>
      <c r="BV124" s="193" t="str">
        <f t="shared" si="71"/>
        <v>Dos Años</v>
      </c>
      <c r="BW124" s="192" t="s">
        <v>891</v>
      </c>
      <c r="BX124" s="199">
        <v>637882</v>
      </c>
      <c r="BY124" s="199">
        <v>203</v>
      </c>
      <c r="BZ124" s="199">
        <f t="shared" si="72"/>
        <v>638085</v>
      </c>
      <c r="CA124" s="199">
        <v>633090</v>
      </c>
      <c r="CB124" s="200">
        <f t="shared" si="73"/>
        <v>4995</v>
      </c>
      <c r="CC124" s="192" t="s">
        <v>4003</v>
      </c>
      <c r="CD124" s="192" t="str">
        <f t="shared" si="74"/>
        <v>BIP &gt; SIGFE</v>
      </c>
      <c r="CE124" s="196" t="s">
        <v>678</v>
      </c>
      <c r="CF124" s="195">
        <v>274</v>
      </c>
      <c r="CG124" s="195">
        <v>274</v>
      </c>
      <c r="CH124" s="195">
        <f t="shared" si="75"/>
        <v>100</v>
      </c>
      <c r="CI124" s="196" t="s">
        <v>4341</v>
      </c>
      <c r="CJ124" s="196" t="s">
        <v>4342</v>
      </c>
      <c r="CK124" s="200" t="str">
        <f t="shared" si="93"/>
        <v>Real = Recomendada</v>
      </c>
      <c r="CL124" s="192" t="s">
        <v>4862</v>
      </c>
      <c r="CM124" s="192" t="s">
        <v>742</v>
      </c>
      <c r="CN124" s="192" t="s">
        <v>4863</v>
      </c>
      <c r="CO124" s="192" t="s">
        <v>4864</v>
      </c>
      <c r="CP124" s="193" t="s">
        <v>207</v>
      </c>
      <c r="CQ124" s="192" t="s">
        <v>5286</v>
      </c>
      <c r="CR124" s="192" t="s">
        <v>8</v>
      </c>
      <c r="CS124" s="192" t="s">
        <v>8</v>
      </c>
      <c r="CT124" s="192" t="str">
        <f t="shared" si="94"/>
        <v>En Operación</v>
      </c>
      <c r="CU124" s="192" t="s">
        <v>8</v>
      </c>
      <c r="CV124" s="192" t="s">
        <v>5693</v>
      </c>
      <c r="CW124" s="192" t="s">
        <v>5694</v>
      </c>
      <c r="CX124" s="192" t="s">
        <v>534</v>
      </c>
      <c r="CY124" s="192" t="s">
        <v>8</v>
      </c>
      <c r="CZ124" s="192" t="s">
        <v>248</v>
      </c>
      <c r="DA124" s="192" t="s">
        <v>249</v>
      </c>
      <c r="DB124" s="193" t="s">
        <v>5839</v>
      </c>
      <c r="DC124" s="193" t="s">
        <v>5839</v>
      </c>
      <c r="DD124" s="200">
        <v>0</v>
      </c>
      <c r="DE124" s="193" t="s">
        <v>1143</v>
      </c>
      <c r="DF124" s="200">
        <v>49</v>
      </c>
      <c r="DG124" s="193" t="s">
        <v>612</v>
      </c>
      <c r="DH124" s="200">
        <v>200</v>
      </c>
      <c r="DI124" s="193" t="s">
        <v>1083</v>
      </c>
      <c r="DJ124" s="275"/>
      <c r="DK124" s="193" t="s">
        <v>1205</v>
      </c>
      <c r="DL124" s="200">
        <f>+DK124-DG124</f>
        <v>212</v>
      </c>
      <c r="DM124" s="193" t="s">
        <v>891</v>
      </c>
      <c r="DN124" s="200">
        <v>47</v>
      </c>
      <c r="DO124" s="207">
        <v>42613</v>
      </c>
      <c r="DP124" s="200">
        <v>15</v>
      </c>
      <c r="DQ124" s="195">
        <f t="shared" si="62"/>
        <v>523</v>
      </c>
      <c r="DR124" s="195">
        <f t="shared" si="63"/>
        <v>523</v>
      </c>
      <c r="DS124" s="198" t="s">
        <v>6128</v>
      </c>
      <c r="DT124" s="196" t="s">
        <v>6243</v>
      </c>
      <c r="DU124" s="198">
        <v>3</v>
      </c>
      <c r="DV124" s="198" t="s">
        <v>8</v>
      </c>
      <c r="DW124" s="198" t="s">
        <v>8</v>
      </c>
      <c r="DX124" s="198" t="s">
        <v>8</v>
      </c>
      <c r="DY124" s="198" t="s">
        <v>8</v>
      </c>
      <c r="DZ124" s="198" t="s">
        <v>8</v>
      </c>
      <c r="EA124" s="198" t="s">
        <v>8</v>
      </c>
      <c r="EB124" s="198" t="s">
        <v>207</v>
      </c>
      <c r="EC124" s="198" t="s">
        <v>6269</v>
      </c>
      <c r="ED124" s="198" t="s">
        <v>6393</v>
      </c>
      <c r="EE124" s="208">
        <v>33938</v>
      </c>
      <c r="EF124" s="199">
        <v>8030</v>
      </c>
      <c r="EG124" s="199">
        <v>37242</v>
      </c>
      <c r="EH124" s="199">
        <v>0</v>
      </c>
      <c r="EI124" s="199">
        <v>478</v>
      </c>
      <c r="EJ124" s="199">
        <v>261034</v>
      </c>
      <c r="EK124" s="199">
        <v>0</v>
      </c>
      <c r="EL124" s="199">
        <v>0</v>
      </c>
      <c r="EM124" s="199">
        <v>0</v>
      </c>
      <c r="EN124" s="199">
        <v>0</v>
      </c>
      <c r="EO124" s="199">
        <f t="shared" si="76"/>
        <v>340722</v>
      </c>
      <c r="EP124" s="199">
        <v>33938</v>
      </c>
      <c r="EQ124" s="199">
        <v>8030</v>
      </c>
      <c r="ER124" s="199">
        <v>37242</v>
      </c>
      <c r="ES124" s="199">
        <v>0</v>
      </c>
      <c r="ET124" s="199">
        <v>478</v>
      </c>
      <c r="EU124" s="199">
        <v>261034</v>
      </c>
      <c r="EV124" s="199">
        <v>0</v>
      </c>
      <c r="EW124" s="199">
        <v>0</v>
      </c>
      <c r="EX124" s="199">
        <v>0</v>
      </c>
      <c r="EY124" s="199">
        <v>0</v>
      </c>
      <c r="EZ124" s="199">
        <f t="shared" si="77"/>
        <v>340722</v>
      </c>
      <c r="FA124" s="192" t="s">
        <v>201</v>
      </c>
      <c r="FB124" s="199">
        <v>36028</v>
      </c>
      <c r="FC124" s="199">
        <v>7545</v>
      </c>
      <c r="FD124" s="199">
        <v>35143</v>
      </c>
      <c r="FE124" s="199">
        <v>0</v>
      </c>
      <c r="FF124" s="199">
        <v>203</v>
      </c>
      <c r="FG124" s="199">
        <v>559163</v>
      </c>
      <c r="FH124" s="199">
        <v>0</v>
      </c>
      <c r="FI124" s="199">
        <v>0</v>
      </c>
      <c r="FJ124" s="199">
        <v>0</v>
      </c>
      <c r="FK124" s="199">
        <v>0</v>
      </c>
      <c r="FL124" s="199">
        <f t="shared" si="78"/>
        <v>638082</v>
      </c>
      <c r="FM124" s="192" t="s">
        <v>6784</v>
      </c>
      <c r="FN124" s="199">
        <v>36029</v>
      </c>
      <c r="FO124" s="199">
        <v>7692</v>
      </c>
      <c r="FP124" s="199">
        <v>30003</v>
      </c>
      <c r="FQ124" s="199">
        <v>0</v>
      </c>
      <c r="FR124" s="199">
        <v>203</v>
      </c>
      <c r="FS124" s="199">
        <v>559163</v>
      </c>
      <c r="FT124" s="199">
        <v>0</v>
      </c>
      <c r="FU124" s="199">
        <v>0</v>
      </c>
      <c r="FV124" s="199">
        <v>0</v>
      </c>
      <c r="FW124" s="199">
        <v>0</v>
      </c>
      <c r="FX124" s="199">
        <f t="shared" si="79"/>
        <v>633090</v>
      </c>
      <c r="FY124" s="192" t="s">
        <v>6973</v>
      </c>
      <c r="FZ124" s="200">
        <f t="shared" si="80"/>
        <v>0</v>
      </c>
      <c r="GA124" s="193" t="str">
        <f t="shared" si="95"/>
        <v>BIP = SIGFE</v>
      </c>
      <c r="GB124" s="199">
        <v>36029</v>
      </c>
      <c r="GC124" s="199">
        <v>7692</v>
      </c>
      <c r="GD124" s="199">
        <v>30003</v>
      </c>
      <c r="GE124" s="199">
        <v>0</v>
      </c>
      <c r="GF124" s="199">
        <v>203</v>
      </c>
      <c r="GG124" s="199">
        <v>559163</v>
      </c>
      <c r="GH124" s="199">
        <v>0</v>
      </c>
      <c r="GI124" s="199">
        <v>0</v>
      </c>
      <c r="GJ124" s="199">
        <v>0</v>
      </c>
      <c r="GK124" s="199">
        <v>0</v>
      </c>
      <c r="GL124" s="199">
        <f t="shared" si="81"/>
        <v>633090</v>
      </c>
      <c r="GM124" s="199">
        <v>38254</v>
      </c>
      <c r="GN124" s="199">
        <v>8290</v>
      </c>
      <c r="GO124" s="199">
        <v>32337</v>
      </c>
      <c r="GP124" s="199">
        <v>0</v>
      </c>
      <c r="GQ124" s="199">
        <v>218</v>
      </c>
      <c r="GR124" s="199">
        <v>589984</v>
      </c>
      <c r="GS124" s="199">
        <v>0</v>
      </c>
      <c r="GT124" s="199">
        <v>0</v>
      </c>
      <c r="GU124" s="199">
        <v>0</v>
      </c>
      <c r="GV124" s="199">
        <v>0</v>
      </c>
      <c r="GW124" s="199">
        <f t="shared" si="82"/>
        <v>669083</v>
      </c>
      <c r="GX124" s="199" t="s">
        <v>7152</v>
      </c>
      <c r="GY124" s="199">
        <v>39945</v>
      </c>
      <c r="GZ124" s="199">
        <v>9451</v>
      </c>
      <c r="HA124" s="199">
        <v>43833</v>
      </c>
      <c r="HB124" s="199">
        <v>0</v>
      </c>
      <c r="HC124" s="199">
        <v>563</v>
      </c>
      <c r="HD124" s="199">
        <v>307231</v>
      </c>
      <c r="HE124" s="199">
        <v>0</v>
      </c>
      <c r="HF124" s="199">
        <v>0</v>
      </c>
      <c r="HG124" s="199">
        <v>0</v>
      </c>
      <c r="HH124" s="199">
        <v>0</v>
      </c>
      <c r="HI124" s="199">
        <f t="shared" si="83"/>
        <v>401023</v>
      </c>
      <c r="HJ124" s="199">
        <v>719911</v>
      </c>
      <c r="HK124" s="199">
        <v>38538</v>
      </c>
      <c r="HL124" s="199">
        <v>8132</v>
      </c>
      <c r="HM124" s="199">
        <v>37877</v>
      </c>
      <c r="HN124" s="199">
        <v>0</v>
      </c>
      <c r="HO124" s="199">
        <v>219</v>
      </c>
      <c r="HP124" s="199">
        <v>587094</v>
      </c>
      <c r="HQ124" s="199">
        <v>0</v>
      </c>
      <c r="HR124" s="199">
        <v>0</v>
      </c>
      <c r="HS124" s="199">
        <v>0</v>
      </c>
      <c r="HT124" s="199">
        <v>0</v>
      </c>
      <c r="HU124" s="199">
        <f t="shared" si="84"/>
        <v>671860</v>
      </c>
      <c r="HV124" s="199">
        <v>38260</v>
      </c>
      <c r="HW124" s="199">
        <v>8132</v>
      </c>
      <c r="HX124" s="199">
        <v>37877</v>
      </c>
      <c r="HY124" s="199">
        <v>0</v>
      </c>
      <c r="HZ124" s="199">
        <v>219</v>
      </c>
      <c r="IA124" s="199">
        <v>589984</v>
      </c>
      <c r="IB124" s="199">
        <v>0</v>
      </c>
      <c r="IC124" s="199">
        <v>0</v>
      </c>
      <c r="ID124" s="199">
        <v>0</v>
      </c>
      <c r="IE124" s="199">
        <v>0</v>
      </c>
      <c r="IF124" s="199">
        <f t="shared" si="85"/>
        <v>674472</v>
      </c>
      <c r="IG124" s="197">
        <f t="shared" si="86"/>
        <v>67.53652533645203</v>
      </c>
      <c r="IH124" s="197">
        <f t="shared" si="87"/>
        <v>68.187859549202926</v>
      </c>
      <c r="II124" s="197">
        <f t="shared" si="88"/>
        <v>92.032705033020761</v>
      </c>
      <c r="IJ124" s="197">
        <f t="shared" si="64"/>
        <v>0.38877147024678482</v>
      </c>
      <c r="IK124" s="202">
        <f>((IF124/HJ124)-1)*100</f>
        <v>-6.3117524249525321</v>
      </c>
      <c r="IL124" s="200">
        <f t="shared" si="89"/>
        <v>2461.5766423357663</v>
      </c>
      <c r="IM124" s="200">
        <f t="shared" si="90"/>
        <v>2153.2262773722628</v>
      </c>
      <c r="IN124" s="192" t="s">
        <v>7347</v>
      </c>
      <c r="IO124" s="192" t="str">
        <f t="shared" si="65"/>
        <v>Variación Mayor a 20%</v>
      </c>
      <c r="IP124" s="192" t="str">
        <f t="shared" si="65"/>
        <v>Variación Mayor a 20%</v>
      </c>
      <c r="IQ124" s="193" t="str">
        <f t="shared" si="91"/>
        <v>Mediano</v>
      </c>
      <c r="IR124" s="193" t="str">
        <f t="shared" si="92"/>
        <v>Mediano</v>
      </c>
      <c r="IS124" s="192" t="s">
        <v>7481</v>
      </c>
      <c r="IT124" s="192" t="s">
        <v>115</v>
      </c>
      <c r="IU124" s="192" t="s">
        <v>534</v>
      </c>
      <c r="IV124" s="192" t="s">
        <v>8</v>
      </c>
      <c r="IW124" s="192" t="s">
        <v>248</v>
      </c>
      <c r="IX124" s="192" t="s">
        <v>249</v>
      </c>
      <c r="IY124" s="193" t="s">
        <v>208</v>
      </c>
      <c r="IZ124" s="199"/>
      <c r="JA124" s="199"/>
      <c r="JB124" s="203"/>
      <c r="JC124" s="192" t="s">
        <v>534</v>
      </c>
      <c r="JD124" s="192" t="str">
        <f t="shared" si="99"/>
        <v>Sin Modificaciones</v>
      </c>
      <c r="JE124" s="193" t="s">
        <v>207</v>
      </c>
      <c r="JF124" s="200">
        <v>1</v>
      </c>
      <c r="JG124" s="200">
        <v>401023</v>
      </c>
      <c r="JH124" s="200">
        <v>719911</v>
      </c>
      <c r="JI124" s="197">
        <f t="shared" si="120"/>
        <v>79.518631100959297</v>
      </c>
      <c r="JJ124" s="192" t="s">
        <v>7766</v>
      </c>
      <c r="JK124" s="192" t="str">
        <f t="shared" si="67"/>
        <v>Con Reevaluación</v>
      </c>
      <c r="JL124" s="196" t="s">
        <v>1292</v>
      </c>
      <c r="JM124" s="204">
        <v>40</v>
      </c>
      <c r="JN124" s="204">
        <v>45</v>
      </c>
      <c r="JO124" s="197">
        <f t="shared" si="96"/>
        <v>12.5</v>
      </c>
      <c r="JP124" s="205" t="str">
        <f t="shared" si="97"/>
        <v>Real &gt; Recomendado</v>
      </c>
      <c r="JQ124" s="193" t="s">
        <v>8</v>
      </c>
      <c r="JR124" s="202"/>
      <c r="JS124" s="202"/>
      <c r="JT124" s="202"/>
      <c r="JU124" s="192" t="s">
        <v>8115</v>
      </c>
      <c r="JV124" s="206"/>
      <c r="JW124" s="192" t="s">
        <v>8116</v>
      </c>
      <c r="JX124" s="192" t="s">
        <v>8383</v>
      </c>
      <c r="JY124" s="192" t="s">
        <v>976</v>
      </c>
      <c r="JZ124" s="192" t="s">
        <v>248</v>
      </c>
      <c r="KA124" s="192" t="s">
        <v>249</v>
      </c>
    </row>
    <row r="125" spans="1:287" ht="15" customHeight="1" x14ac:dyDescent="0.25">
      <c r="A125" s="192" t="s">
        <v>1641</v>
      </c>
      <c r="B125" s="192" t="s">
        <v>1642</v>
      </c>
      <c r="C125" s="193">
        <v>3</v>
      </c>
      <c r="D125" s="192" t="s">
        <v>448</v>
      </c>
      <c r="E125" s="192" t="s">
        <v>143</v>
      </c>
      <c r="F125" s="192" t="s">
        <v>1643</v>
      </c>
      <c r="G125" s="192" t="s">
        <v>473</v>
      </c>
      <c r="H125" s="192" t="s">
        <v>100</v>
      </c>
      <c r="I125" s="192" t="s">
        <v>101</v>
      </c>
      <c r="J125" s="192" t="s">
        <v>1944</v>
      </c>
      <c r="K125" s="192" t="s">
        <v>468</v>
      </c>
      <c r="L125" s="192" t="s">
        <v>102</v>
      </c>
      <c r="M125" s="192" t="s">
        <v>2014</v>
      </c>
      <c r="N125" s="192" t="s">
        <v>525</v>
      </c>
      <c r="O125" s="192" t="s">
        <v>525</v>
      </c>
      <c r="P125" s="192" t="s">
        <v>103</v>
      </c>
      <c r="Q125" s="192" t="s">
        <v>104</v>
      </c>
      <c r="R125" s="192" t="s">
        <v>105</v>
      </c>
      <c r="S125" s="192" t="s">
        <v>535</v>
      </c>
      <c r="T125" s="192" t="s">
        <v>2291</v>
      </c>
      <c r="U125" s="194">
        <v>6409</v>
      </c>
      <c r="V125" s="192" t="s">
        <v>534</v>
      </c>
      <c r="W125" s="192" t="s">
        <v>534</v>
      </c>
      <c r="X125" s="192" t="s">
        <v>534</v>
      </c>
      <c r="Y125" s="195">
        <v>13</v>
      </c>
      <c r="Z125" s="195">
        <v>24</v>
      </c>
      <c r="AA125" s="196" t="s">
        <v>2704</v>
      </c>
      <c r="AB125" s="197">
        <f t="shared" si="121"/>
        <v>84.615384615384627</v>
      </c>
      <c r="AC125" s="195">
        <v>8</v>
      </c>
      <c r="AD125" s="195">
        <v>15</v>
      </c>
      <c r="AE125" s="196" t="s">
        <v>2705</v>
      </c>
      <c r="AF125" s="197">
        <f>((AD125/AC125)-1)*100</f>
        <v>87.5</v>
      </c>
      <c r="AG125" s="195">
        <v>8</v>
      </c>
      <c r="AH125" s="195">
        <v>5</v>
      </c>
      <c r="AI125" s="196" t="s">
        <v>2902</v>
      </c>
      <c r="AJ125" s="197">
        <f>((AH125/AG125)-1)*100</f>
        <v>-37.5</v>
      </c>
      <c r="AK125" s="195"/>
      <c r="AL125" s="195"/>
      <c r="AM125" s="196"/>
      <c r="AN125" s="197"/>
      <c r="AO125" s="195">
        <v>13</v>
      </c>
      <c r="AP125" s="195">
        <v>34</v>
      </c>
      <c r="AQ125" s="196" t="s">
        <v>3005</v>
      </c>
      <c r="AR125" s="197">
        <f t="shared" si="117"/>
        <v>161.53846153846155</v>
      </c>
      <c r="AS125" s="195">
        <v>13</v>
      </c>
      <c r="AT125" s="195">
        <v>20</v>
      </c>
      <c r="AU125" s="196" t="s">
        <v>3200</v>
      </c>
      <c r="AV125" s="197">
        <f t="shared" si="61"/>
        <v>53.846153846153854</v>
      </c>
      <c r="AW125" s="197" t="str">
        <f t="shared" si="68"/>
        <v>Variación del 50% al 100%</v>
      </c>
      <c r="AX125" s="198">
        <v>4</v>
      </c>
      <c r="AY125" s="198">
        <v>181</v>
      </c>
      <c r="AZ125" s="195"/>
      <c r="BA125" s="195"/>
      <c r="BB125" s="196"/>
      <c r="BC125" s="197"/>
      <c r="BD125" s="195">
        <v>3</v>
      </c>
      <c r="BE125" s="195">
        <v>3</v>
      </c>
      <c r="BF125" s="196" t="s">
        <v>206</v>
      </c>
      <c r="BG125" s="197">
        <f>((BE125/BD125)-1)*100</f>
        <v>0</v>
      </c>
      <c r="BH125" s="195">
        <v>2</v>
      </c>
      <c r="BI125" s="195">
        <v>27</v>
      </c>
      <c r="BJ125" s="196" t="s">
        <v>3336</v>
      </c>
      <c r="BK125" s="197">
        <f>((BI125/BH125)-1)*100</f>
        <v>1250</v>
      </c>
      <c r="BL125" s="195">
        <v>14</v>
      </c>
      <c r="BM125" s="195">
        <v>14</v>
      </c>
      <c r="BN125" s="195">
        <v>59</v>
      </c>
      <c r="BO125" s="195">
        <v>59</v>
      </c>
      <c r="BP125" s="195">
        <v>0</v>
      </c>
      <c r="BQ125" s="196" t="s">
        <v>552</v>
      </c>
      <c r="BR125" s="197">
        <f t="shared" si="112"/>
        <v>321.42857142857144</v>
      </c>
      <c r="BS125" s="197">
        <f t="shared" si="112"/>
        <v>321.42857142857144</v>
      </c>
      <c r="BT125" s="192" t="s">
        <v>3685</v>
      </c>
      <c r="BU125" s="192" t="str">
        <f t="shared" si="70"/>
        <v>Variación &gt; al 100%</v>
      </c>
      <c r="BV125" s="193" t="str">
        <f t="shared" si="71"/>
        <v>Mayor a 3 años</v>
      </c>
      <c r="BW125" s="192" t="s">
        <v>629</v>
      </c>
      <c r="BX125" s="199">
        <v>3871434</v>
      </c>
      <c r="BY125" s="199">
        <v>9513</v>
      </c>
      <c r="BZ125" s="199">
        <f t="shared" si="72"/>
        <v>3880947</v>
      </c>
      <c r="CA125" s="199">
        <v>3878851</v>
      </c>
      <c r="CB125" s="200">
        <f t="shared" si="73"/>
        <v>2096</v>
      </c>
      <c r="CC125" s="192" t="s">
        <v>4004</v>
      </c>
      <c r="CD125" s="192" t="str">
        <f t="shared" si="74"/>
        <v>BIP &gt; SIGFE</v>
      </c>
      <c r="CE125" s="196" t="s">
        <v>678</v>
      </c>
      <c r="CF125" s="195">
        <v>1414</v>
      </c>
      <c r="CG125" s="195">
        <v>1414</v>
      </c>
      <c r="CH125" s="195">
        <f t="shared" si="75"/>
        <v>100</v>
      </c>
      <c r="CI125" s="196" t="s">
        <v>206</v>
      </c>
      <c r="CJ125" s="196" t="s">
        <v>4343</v>
      </c>
      <c r="CK125" s="200" t="str">
        <f t="shared" si="93"/>
        <v>Real = Recomendada</v>
      </c>
      <c r="CL125" s="192" t="s">
        <v>4865</v>
      </c>
      <c r="CM125" s="192" t="s">
        <v>3862</v>
      </c>
      <c r="CN125" s="192" t="s">
        <v>4866</v>
      </c>
      <c r="CO125" s="192" t="s">
        <v>725</v>
      </c>
      <c r="CP125" s="193" t="s">
        <v>207</v>
      </c>
      <c r="CQ125" s="192" t="s">
        <v>5287</v>
      </c>
      <c r="CR125" s="192" t="s">
        <v>198</v>
      </c>
      <c r="CS125" s="192" t="s">
        <v>8</v>
      </c>
      <c r="CT125" s="192" t="str">
        <f t="shared" si="94"/>
        <v>En Operación</v>
      </c>
      <c r="CU125" s="192" t="s">
        <v>206</v>
      </c>
      <c r="CV125" s="192" t="s">
        <v>923</v>
      </c>
      <c r="CW125" s="192" t="s">
        <v>924</v>
      </c>
      <c r="CX125" s="192" t="s">
        <v>230</v>
      </c>
      <c r="CY125" s="192" t="s">
        <v>925</v>
      </c>
      <c r="CZ125" s="192" t="s">
        <v>248</v>
      </c>
      <c r="DA125" s="192" t="s">
        <v>249</v>
      </c>
      <c r="DB125" s="193" t="s">
        <v>5840</v>
      </c>
      <c r="DC125" s="193" t="s">
        <v>1188</v>
      </c>
      <c r="DD125" s="200">
        <v>183</v>
      </c>
      <c r="DE125" s="193" t="s">
        <v>1153</v>
      </c>
      <c r="DF125" s="200">
        <v>127</v>
      </c>
      <c r="DG125" s="193" t="s">
        <v>1124</v>
      </c>
      <c r="DH125" s="200">
        <v>144</v>
      </c>
      <c r="DI125" s="193" t="s">
        <v>1078</v>
      </c>
      <c r="DJ125" s="200">
        <v>638</v>
      </c>
      <c r="DK125" s="193" t="s">
        <v>629</v>
      </c>
      <c r="DL125" s="200">
        <f>+DK125-DG125</f>
        <v>671</v>
      </c>
      <c r="DM125" s="193" t="s">
        <v>629</v>
      </c>
      <c r="DN125" s="200">
        <v>0</v>
      </c>
      <c r="DO125" s="193" t="s">
        <v>626</v>
      </c>
      <c r="DP125" s="200">
        <v>28</v>
      </c>
      <c r="DQ125" s="200">
        <f t="shared" si="62"/>
        <v>1153</v>
      </c>
      <c r="DR125" s="200">
        <f t="shared" si="63"/>
        <v>970</v>
      </c>
      <c r="DS125" s="193" t="s">
        <v>6129</v>
      </c>
      <c r="DT125" s="192" t="s">
        <v>6243</v>
      </c>
      <c r="DU125" s="193">
        <v>1</v>
      </c>
      <c r="DV125" s="193" t="s">
        <v>8</v>
      </c>
      <c r="DW125" s="193" t="s">
        <v>8</v>
      </c>
      <c r="DX125" s="193" t="s">
        <v>8</v>
      </c>
      <c r="DY125" s="193" t="s">
        <v>8</v>
      </c>
      <c r="DZ125" s="193" t="s">
        <v>207</v>
      </c>
      <c r="EA125" s="193" t="s">
        <v>6273</v>
      </c>
      <c r="EB125" s="193" t="s">
        <v>207</v>
      </c>
      <c r="EC125" s="193" t="s">
        <v>6269</v>
      </c>
      <c r="ED125" s="193" t="s">
        <v>6394</v>
      </c>
      <c r="EE125" s="199">
        <v>21823</v>
      </c>
      <c r="EF125" s="199">
        <v>138670</v>
      </c>
      <c r="EG125" s="199">
        <v>76874</v>
      </c>
      <c r="EH125" s="199">
        <v>0</v>
      </c>
      <c r="EI125" s="199">
        <v>8778</v>
      </c>
      <c r="EJ125" s="199">
        <v>2003936</v>
      </c>
      <c r="EK125" s="199">
        <v>0</v>
      </c>
      <c r="EL125" s="199">
        <v>47234</v>
      </c>
      <c r="EM125" s="199">
        <v>5684</v>
      </c>
      <c r="EN125" s="199">
        <v>0</v>
      </c>
      <c r="EO125" s="199">
        <f t="shared" si="76"/>
        <v>2302999</v>
      </c>
      <c r="EP125" s="199">
        <v>39372</v>
      </c>
      <c r="EQ125" s="199">
        <v>94803</v>
      </c>
      <c r="ER125" s="199">
        <v>76791</v>
      </c>
      <c r="ES125" s="199">
        <v>0</v>
      </c>
      <c r="ET125" s="199">
        <v>14435</v>
      </c>
      <c r="EU125" s="199">
        <v>1777599</v>
      </c>
      <c r="EV125" s="199">
        <v>0</v>
      </c>
      <c r="EW125" s="199">
        <v>47234</v>
      </c>
      <c r="EX125" s="199">
        <v>7082</v>
      </c>
      <c r="EY125" s="199">
        <v>0</v>
      </c>
      <c r="EZ125" s="199">
        <f t="shared" si="77"/>
        <v>2057316</v>
      </c>
      <c r="FA125" s="192" t="s">
        <v>6601</v>
      </c>
      <c r="FB125" s="199">
        <v>39124</v>
      </c>
      <c r="FC125" s="199">
        <v>157174</v>
      </c>
      <c r="FD125" s="199">
        <v>125823</v>
      </c>
      <c r="FE125" s="199">
        <v>0</v>
      </c>
      <c r="FF125" s="199">
        <v>9513</v>
      </c>
      <c r="FG125" s="199">
        <v>3457112</v>
      </c>
      <c r="FH125" s="199">
        <v>0</v>
      </c>
      <c r="FI125" s="199">
        <v>86128</v>
      </c>
      <c r="FJ125" s="199">
        <v>5729</v>
      </c>
      <c r="FK125" s="199">
        <v>0</v>
      </c>
      <c r="FL125" s="199">
        <f t="shared" si="78"/>
        <v>3880603</v>
      </c>
      <c r="FM125" s="192" t="s">
        <v>6785</v>
      </c>
      <c r="FN125" s="199">
        <v>39124</v>
      </c>
      <c r="FO125" s="199">
        <v>157174</v>
      </c>
      <c r="FP125" s="199">
        <v>127243</v>
      </c>
      <c r="FQ125" s="199">
        <v>0</v>
      </c>
      <c r="FR125" s="199">
        <v>9513</v>
      </c>
      <c r="FS125" s="199">
        <v>3457112</v>
      </c>
      <c r="FT125" s="199">
        <v>0</v>
      </c>
      <c r="FU125" s="199">
        <v>86128</v>
      </c>
      <c r="FV125" s="199">
        <v>5729</v>
      </c>
      <c r="FW125" s="199">
        <v>0</v>
      </c>
      <c r="FX125" s="199">
        <f t="shared" si="79"/>
        <v>3882023</v>
      </c>
      <c r="FY125" s="192" t="s">
        <v>6974</v>
      </c>
      <c r="FZ125" s="200">
        <f t="shared" si="80"/>
        <v>3172</v>
      </c>
      <c r="GA125" s="193" t="str">
        <f t="shared" si="95"/>
        <v>BIP &gt; SIGFE</v>
      </c>
      <c r="GB125" s="199">
        <v>39125</v>
      </c>
      <c r="GC125" s="199">
        <v>155753</v>
      </c>
      <c r="GD125" s="199">
        <v>127243</v>
      </c>
      <c r="GE125" s="199">
        <v>0</v>
      </c>
      <c r="GF125" s="199">
        <v>7760</v>
      </c>
      <c r="GG125" s="199">
        <v>3457113</v>
      </c>
      <c r="GH125" s="199">
        <v>0</v>
      </c>
      <c r="GI125" s="199">
        <v>86128</v>
      </c>
      <c r="GJ125" s="199">
        <v>5729</v>
      </c>
      <c r="GK125" s="199">
        <v>0</v>
      </c>
      <c r="GL125" s="199">
        <f t="shared" si="81"/>
        <v>3878851</v>
      </c>
      <c r="GM125" s="199">
        <v>40942</v>
      </c>
      <c r="GN125" s="199">
        <v>159765</v>
      </c>
      <c r="GO125" s="199">
        <v>130552</v>
      </c>
      <c r="GP125" s="199">
        <v>0</v>
      </c>
      <c r="GQ125" s="199">
        <v>8201</v>
      </c>
      <c r="GR125" s="199">
        <v>3629914</v>
      </c>
      <c r="GS125" s="199">
        <v>0</v>
      </c>
      <c r="GT125" s="199">
        <v>88367</v>
      </c>
      <c r="GU125" s="199">
        <v>6707</v>
      </c>
      <c r="GV125" s="199">
        <v>0</v>
      </c>
      <c r="GW125" s="199">
        <f t="shared" si="82"/>
        <v>4064448</v>
      </c>
      <c r="GX125" s="199" t="s">
        <v>7153</v>
      </c>
      <c r="GY125" s="199">
        <v>48444</v>
      </c>
      <c r="GZ125" s="199">
        <v>116648</v>
      </c>
      <c r="HA125" s="199">
        <v>94486</v>
      </c>
      <c r="HB125" s="199">
        <v>0</v>
      </c>
      <c r="HC125" s="199">
        <v>17761</v>
      </c>
      <c r="HD125" s="199">
        <v>2187201</v>
      </c>
      <c r="HE125" s="199">
        <v>0</v>
      </c>
      <c r="HF125" s="199">
        <v>55593</v>
      </c>
      <c r="HG125" s="199">
        <v>8714</v>
      </c>
      <c r="HH125" s="199">
        <v>0</v>
      </c>
      <c r="HI125" s="199">
        <f t="shared" si="83"/>
        <v>2528847</v>
      </c>
      <c r="HJ125" s="199">
        <v>4457682</v>
      </c>
      <c r="HK125" s="199">
        <v>41415</v>
      </c>
      <c r="HL125" s="199">
        <v>162534</v>
      </c>
      <c r="HM125" s="199">
        <v>129094</v>
      </c>
      <c r="HN125" s="199">
        <v>0</v>
      </c>
      <c r="HO125" s="199">
        <v>16669</v>
      </c>
      <c r="HP125" s="199">
        <v>3723163</v>
      </c>
      <c r="HQ125" s="199">
        <v>0</v>
      </c>
      <c r="HR125" s="199">
        <v>88367</v>
      </c>
      <c r="HS125" s="199">
        <v>6742</v>
      </c>
      <c r="HT125" s="199">
        <v>0</v>
      </c>
      <c r="HU125" s="199">
        <f t="shared" si="84"/>
        <v>4167984</v>
      </c>
      <c r="HV125" s="199">
        <v>40940</v>
      </c>
      <c r="HW125" s="199">
        <v>161614</v>
      </c>
      <c r="HX125" s="199">
        <v>129094</v>
      </c>
      <c r="HY125" s="199">
        <v>0</v>
      </c>
      <c r="HZ125" s="199">
        <v>10265</v>
      </c>
      <c r="IA125" s="199">
        <v>3629913</v>
      </c>
      <c r="IB125" s="199">
        <v>0</v>
      </c>
      <c r="IC125" s="199">
        <v>88367</v>
      </c>
      <c r="ID125" s="199">
        <v>6708</v>
      </c>
      <c r="IE125" s="199">
        <v>0</v>
      </c>
      <c r="IF125" s="199">
        <f t="shared" si="85"/>
        <v>4066901</v>
      </c>
      <c r="IG125" s="197">
        <f t="shared" si="86"/>
        <v>64.817563102868618</v>
      </c>
      <c r="IH125" s="197">
        <f t="shared" si="87"/>
        <v>60.820365961246381</v>
      </c>
      <c r="II125" s="197">
        <f t="shared" si="88"/>
        <v>65.961564574997908</v>
      </c>
      <c r="IJ125" s="197">
        <f t="shared" si="64"/>
        <v>-2.425225240787876</v>
      </c>
      <c r="IK125" s="202">
        <f>((IF125/HJ125)-1)*100</f>
        <v>-8.7664620311632806</v>
      </c>
      <c r="IL125" s="200">
        <f t="shared" si="89"/>
        <v>2876.1676096181045</v>
      </c>
      <c r="IM125" s="200">
        <f t="shared" si="90"/>
        <v>2567.1237623762377</v>
      </c>
      <c r="IN125" s="192" t="s">
        <v>7348</v>
      </c>
      <c r="IO125" s="192" t="str">
        <f t="shared" si="65"/>
        <v>Variación Mayor a 20%</v>
      </c>
      <c r="IP125" s="192" t="str">
        <f t="shared" si="65"/>
        <v>Variación Mayor a 20%</v>
      </c>
      <c r="IQ125" s="193" t="str">
        <f t="shared" si="91"/>
        <v>Grande</v>
      </c>
      <c r="IR125" s="193" t="str">
        <f t="shared" si="92"/>
        <v>Grande</v>
      </c>
      <c r="IS125" s="192" t="s">
        <v>7487</v>
      </c>
      <c r="IT125" s="192" t="s">
        <v>2014</v>
      </c>
      <c r="IU125" s="192" t="s">
        <v>230</v>
      </c>
      <c r="IV125" s="192" t="s">
        <v>925</v>
      </c>
      <c r="IW125" s="192" t="s">
        <v>248</v>
      </c>
      <c r="IX125" s="192" t="s">
        <v>249</v>
      </c>
      <c r="IY125" s="193" t="s">
        <v>208</v>
      </c>
      <c r="IZ125" s="199"/>
      <c r="JA125" s="199"/>
      <c r="JB125" s="203"/>
      <c r="JC125" s="192" t="s">
        <v>534</v>
      </c>
      <c r="JD125" s="192" t="str">
        <f t="shared" si="99"/>
        <v>Sin Modificaciones</v>
      </c>
      <c r="JE125" s="193" t="s">
        <v>207</v>
      </c>
      <c r="JF125" s="200">
        <v>1</v>
      </c>
      <c r="JG125" s="200">
        <v>2898074</v>
      </c>
      <c r="JH125" s="200">
        <v>4457682</v>
      </c>
      <c r="JI125" s="197">
        <f t="shared" si="120"/>
        <v>53.815327006832824</v>
      </c>
      <c r="JJ125" s="192" t="s">
        <v>7767</v>
      </c>
      <c r="JK125" s="192" t="str">
        <f t="shared" si="67"/>
        <v>Con Reevaluación</v>
      </c>
      <c r="JL125" s="196" t="s">
        <v>1290</v>
      </c>
      <c r="JM125" s="204">
        <v>12</v>
      </c>
      <c r="JN125" s="204">
        <v>15</v>
      </c>
      <c r="JO125" s="197">
        <f t="shared" si="96"/>
        <v>25</v>
      </c>
      <c r="JP125" s="205" t="str">
        <f t="shared" si="97"/>
        <v>Real &gt; Recomendado</v>
      </c>
      <c r="JQ125" s="193" t="s">
        <v>8</v>
      </c>
      <c r="JR125" s="202"/>
      <c r="JS125" s="202"/>
      <c r="JT125" s="202"/>
      <c r="JU125" s="192" t="s">
        <v>8117</v>
      </c>
      <c r="JV125" s="206"/>
      <c r="JW125" s="192" t="s">
        <v>8118</v>
      </c>
      <c r="JX125" s="192" t="s">
        <v>230</v>
      </c>
      <c r="JY125" s="192" t="s">
        <v>925</v>
      </c>
      <c r="JZ125" s="192" t="s">
        <v>248</v>
      </c>
      <c r="KA125" s="192" t="s">
        <v>249</v>
      </c>
    </row>
    <row r="126" spans="1:287" ht="15" customHeight="1" x14ac:dyDescent="0.25">
      <c r="A126" s="192" t="s">
        <v>1644</v>
      </c>
      <c r="B126" s="192" t="s">
        <v>1645</v>
      </c>
      <c r="C126" s="193">
        <v>7</v>
      </c>
      <c r="D126" s="192" t="s">
        <v>452</v>
      </c>
      <c r="E126" s="192" t="s">
        <v>183</v>
      </c>
      <c r="F126" s="192" t="s">
        <v>1492</v>
      </c>
      <c r="G126" s="192" t="s">
        <v>484</v>
      </c>
      <c r="H126" s="192" t="s">
        <v>465</v>
      </c>
      <c r="I126" s="192" t="s">
        <v>126</v>
      </c>
      <c r="J126" s="192" t="s">
        <v>1938</v>
      </c>
      <c r="K126" s="192" t="s">
        <v>466</v>
      </c>
      <c r="L126" s="192" t="s">
        <v>114</v>
      </c>
      <c r="M126" s="192" t="s">
        <v>127</v>
      </c>
      <c r="N126" s="192" t="s">
        <v>523</v>
      </c>
      <c r="O126" s="192" t="s">
        <v>524</v>
      </c>
      <c r="P126" s="192" t="s">
        <v>103</v>
      </c>
      <c r="Q126" s="192" t="s">
        <v>120</v>
      </c>
      <c r="R126" s="192" t="s">
        <v>116</v>
      </c>
      <c r="S126" s="192" t="s">
        <v>2292</v>
      </c>
      <c r="T126" s="192" t="s">
        <v>2293</v>
      </c>
      <c r="U126" s="194">
        <v>646</v>
      </c>
      <c r="V126" s="192" t="s">
        <v>127</v>
      </c>
      <c r="W126" s="192" t="s">
        <v>534</v>
      </c>
      <c r="X126" s="192" t="s">
        <v>534</v>
      </c>
      <c r="Y126" s="195">
        <v>10</v>
      </c>
      <c r="Z126" s="195">
        <v>13</v>
      </c>
      <c r="AA126" s="196" t="s">
        <v>2706</v>
      </c>
      <c r="AB126" s="197">
        <f t="shared" si="121"/>
        <v>30.000000000000004</v>
      </c>
      <c r="AC126" s="195"/>
      <c r="AD126" s="195"/>
      <c r="AE126" s="196"/>
      <c r="AF126" s="197"/>
      <c r="AG126" s="195"/>
      <c r="AH126" s="195"/>
      <c r="AI126" s="196" t="s">
        <v>8</v>
      </c>
      <c r="AJ126" s="197"/>
      <c r="AK126" s="195"/>
      <c r="AL126" s="195"/>
      <c r="AM126" s="196"/>
      <c r="AN126" s="197"/>
      <c r="AO126" s="195"/>
      <c r="AP126" s="195"/>
      <c r="AQ126" s="196"/>
      <c r="AR126" s="197"/>
      <c r="AS126" s="195">
        <v>8</v>
      </c>
      <c r="AT126" s="195">
        <v>13</v>
      </c>
      <c r="AU126" s="196" t="s">
        <v>3201</v>
      </c>
      <c r="AV126" s="197">
        <f t="shared" si="61"/>
        <v>62.5</v>
      </c>
      <c r="AW126" s="197" t="str">
        <f t="shared" si="68"/>
        <v>Variación del 50% al 100%</v>
      </c>
      <c r="AX126" s="198">
        <v>2</v>
      </c>
      <c r="AY126" s="198">
        <v>150</v>
      </c>
      <c r="AZ126" s="195"/>
      <c r="BA126" s="195"/>
      <c r="BB126" s="196"/>
      <c r="BC126" s="197"/>
      <c r="BD126" s="195"/>
      <c r="BE126" s="195"/>
      <c r="BF126" s="196"/>
      <c r="BG126" s="197"/>
      <c r="BH126" s="195"/>
      <c r="BI126" s="195"/>
      <c r="BJ126" s="196"/>
      <c r="BK126" s="197"/>
      <c r="BL126" s="195">
        <v>10</v>
      </c>
      <c r="BM126" s="195">
        <v>10</v>
      </c>
      <c r="BN126" s="195">
        <v>13</v>
      </c>
      <c r="BO126" s="195">
        <v>13</v>
      </c>
      <c r="BP126" s="195">
        <v>0</v>
      </c>
      <c r="BQ126" s="196" t="s">
        <v>2706</v>
      </c>
      <c r="BR126" s="197">
        <f t="shared" si="112"/>
        <v>30.000000000000004</v>
      </c>
      <c r="BS126" s="197">
        <f t="shared" si="112"/>
        <v>30.000000000000004</v>
      </c>
      <c r="BT126" s="192" t="s">
        <v>3686</v>
      </c>
      <c r="BU126" s="192" t="str">
        <f t="shared" si="70"/>
        <v>Variación de 0 a 30%</v>
      </c>
      <c r="BV126" s="193" t="str">
        <f t="shared" si="71"/>
        <v>Dos Años</v>
      </c>
      <c r="BW126" s="192" t="s">
        <v>811</v>
      </c>
      <c r="BX126" s="199">
        <v>856149</v>
      </c>
      <c r="BY126" s="199">
        <v>0</v>
      </c>
      <c r="BZ126" s="199">
        <f t="shared" si="72"/>
        <v>856149</v>
      </c>
      <c r="CA126" s="199">
        <v>717568</v>
      </c>
      <c r="CB126" s="200">
        <f t="shared" si="73"/>
        <v>138581</v>
      </c>
      <c r="CC126" s="192" t="s">
        <v>4005</v>
      </c>
      <c r="CD126" s="192" t="str">
        <f t="shared" si="74"/>
        <v>BIP &gt; SIGFE</v>
      </c>
      <c r="CE126" s="196" t="s">
        <v>685</v>
      </c>
      <c r="CF126" s="195">
        <v>180</v>
      </c>
      <c r="CG126" s="195">
        <v>180</v>
      </c>
      <c r="CH126" s="195">
        <f t="shared" si="75"/>
        <v>100</v>
      </c>
      <c r="CI126" s="196" t="s">
        <v>4344</v>
      </c>
      <c r="CJ126" s="196" t="s">
        <v>4223</v>
      </c>
      <c r="CK126" s="200" t="str">
        <f t="shared" si="93"/>
        <v>Real = Recomendada</v>
      </c>
      <c r="CL126" s="192" t="s">
        <v>4867</v>
      </c>
      <c r="CM126" s="192" t="s">
        <v>4868</v>
      </c>
      <c r="CN126" s="192" t="s">
        <v>4869</v>
      </c>
      <c r="CO126" s="192" t="s">
        <v>4870</v>
      </c>
      <c r="CP126" s="193" t="s">
        <v>207</v>
      </c>
      <c r="CQ126" s="192" t="s">
        <v>4887</v>
      </c>
      <c r="CR126" s="192" t="s">
        <v>5288</v>
      </c>
      <c r="CS126" s="192" t="s">
        <v>8</v>
      </c>
      <c r="CT126" s="192" t="str">
        <f t="shared" si="94"/>
        <v>En Operación</v>
      </c>
      <c r="CU126" s="192" t="s">
        <v>8</v>
      </c>
      <c r="CV126" s="192" t="s">
        <v>945</v>
      </c>
      <c r="CW126" s="192" t="s">
        <v>5570</v>
      </c>
      <c r="CX126" s="192" t="s">
        <v>534</v>
      </c>
      <c r="CY126" s="192" t="s">
        <v>8</v>
      </c>
      <c r="CZ126" s="192" t="s">
        <v>248</v>
      </c>
      <c r="DA126" s="192" t="s">
        <v>249</v>
      </c>
      <c r="DB126" s="193" t="s">
        <v>649</v>
      </c>
      <c r="DC126" s="193" t="s">
        <v>1002</v>
      </c>
      <c r="DD126" s="200">
        <v>4</v>
      </c>
      <c r="DE126" s="193" t="s">
        <v>738</v>
      </c>
      <c r="DF126" s="200">
        <v>196</v>
      </c>
      <c r="DG126" s="193" t="s">
        <v>440</v>
      </c>
      <c r="DH126" s="200">
        <v>0</v>
      </c>
      <c r="DI126" s="193" t="s">
        <v>697</v>
      </c>
      <c r="DJ126" s="200">
        <v>123</v>
      </c>
      <c r="DK126" s="193" t="s">
        <v>697</v>
      </c>
      <c r="DL126" s="200">
        <f>+DK126-DE126</f>
        <v>123</v>
      </c>
      <c r="DM126" s="193" t="s">
        <v>811</v>
      </c>
      <c r="DN126" s="200">
        <v>30</v>
      </c>
      <c r="DO126" s="193" t="s">
        <v>737</v>
      </c>
      <c r="DP126" s="200">
        <v>32</v>
      </c>
      <c r="DQ126" s="200">
        <f t="shared" si="62"/>
        <v>385</v>
      </c>
      <c r="DR126" s="200">
        <f t="shared" si="63"/>
        <v>381</v>
      </c>
      <c r="DS126" s="193" t="s">
        <v>6130</v>
      </c>
      <c r="DT126" s="192" t="s">
        <v>6243</v>
      </c>
      <c r="DU126" s="193">
        <v>1</v>
      </c>
      <c r="DV126" s="193" t="s">
        <v>8</v>
      </c>
      <c r="DW126" s="193" t="s">
        <v>8</v>
      </c>
      <c r="DX126" s="193" t="s">
        <v>8</v>
      </c>
      <c r="DY126" s="193" t="s">
        <v>8</v>
      </c>
      <c r="DZ126" s="193" t="s">
        <v>8</v>
      </c>
      <c r="EA126" s="193" t="s">
        <v>8</v>
      </c>
      <c r="EB126" s="193" t="s">
        <v>207</v>
      </c>
      <c r="EC126" s="193" t="s">
        <v>6269</v>
      </c>
      <c r="ED126" s="193" t="s">
        <v>6395</v>
      </c>
      <c r="EE126" s="199">
        <v>124098</v>
      </c>
      <c r="EF126" s="199">
        <v>0</v>
      </c>
      <c r="EG126" s="199">
        <v>0</v>
      </c>
      <c r="EH126" s="199">
        <v>0</v>
      </c>
      <c r="EI126" s="199">
        <v>0</v>
      </c>
      <c r="EJ126" s="199">
        <v>855847</v>
      </c>
      <c r="EK126" s="199">
        <v>0</v>
      </c>
      <c r="EL126" s="199">
        <v>0</v>
      </c>
      <c r="EM126" s="199">
        <v>0</v>
      </c>
      <c r="EN126" s="199">
        <v>0</v>
      </c>
      <c r="EO126" s="199">
        <f t="shared" si="76"/>
        <v>979945</v>
      </c>
      <c r="EP126" s="199">
        <v>136100</v>
      </c>
      <c r="EQ126" s="199">
        <v>0</v>
      </c>
      <c r="ER126" s="199">
        <v>0</v>
      </c>
      <c r="ES126" s="199">
        <v>0</v>
      </c>
      <c r="ET126" s="199">
        <v>0</v>
      </c>
      <c r="EU126" s="199">
        <v>938612</v>
      </c>
      <c r="EV126" s="199">
        <v>0</v>
      </c>
      <c r="EW126" s="199">
        <v>0</v>
      </c>
      <c r="EX126" s="199">
        <v>0</v>
      </c>
      <c r="EY126" s="199">
        <v>0</v>
      </c>
      <c r="EZ126" s="199">
        <f t="shared" si="77"/>
        <v>1074712</v>
      </c>
      <c r="FA126" s="192" t="s">
        <v>4005</v>
      </c>
      <c r="FB126" s="199">
        <v>108421</v>
      </c>
      <c r="FC126" s="199">
        <v>0</v>
      </c>
      <c r="FD126" s="199">
        <v>0</v>
      </c>
      <c r="FE126" s="199">
        <v>0</v>
      </c>
      <c r="FF126" s="199">
        <v>0</v>
      </c>
      <c r="FG126" s="199">
        <v>747729</v>
      </c>
      <c r="FH126" s="199">
        <v>0</v>
      </c>
      <c r="FI126" s="199">
        <v>0</v>
      </c>
      <c r="FJ126" s="199">
        <v>0</v>
      </c>
      <c r="FK126" s="199">
        <v>0</v>
      </c>
      <c r="FL126" s="199">
        <f t="shared" si="78"/>
        <v>856150</v>
      </c>
      <c r="FM126" s="192" t="s">
        <v>4005</v>
      </c>
      <c r="FN126" s="199">
        <v>108421</v>
      </c>
      <c r="FO126" s="199">
        <v>0</v>
      </c>
      <c r="FP126" s="199">
        <v>0</v>
      </c>
      <c r="FQ126" s="199">
        <v>0</v>
      </c>
      <c r="FR126" s="199">
        <v>0</v>
      </c>
      <c r="FS126" s="199">
        <v>747728</v>
      </c>
      <c r="FT126" s="199">
        <v>0</v>
      </c>
      <c r="FU126" s="199">
        <v>0</v>
      </c>
      <c r="FV126" s="199">
        <v>0</v>
      </c>
      <c r="FW126" s="199">
        <v>0</v>
      </c>
      <c r="FX126" s="199">
        <f t="shared" si="79"/>
        <v>856149</v>
      </c>
      <c r="FY126" s="192" t="s">
        <v>4005</v>
      </c>
      <c r="FZ126" s="200">
        <f t="shared" si="80"/>
        <v>138581</v>
      </c>
      <c r="GA126" s="193" t="str">
        <f t="shared" si="95"/>
        <v>BIP &gt; SIGFE</v>
      </c>
      <c r="GB126" s="199">
        <v>90871</v>
      </c>
      <c r="GC126" s="199">
        <v>0</v>
      </c>
      <c r="GD126" s="199">
        <v>0</v>
      </c>
      <c r="GE126" s="199">
        <v>0</v>
      </c>
      <c r="GF126" s="199">
        <v>0</v>
      </c>
      <c r="GG126" s="199">
        <v>626697</v>
      </c>
      <c r="GH126" s="199">
        <v>0</v>
      </c>
      <c r="GI126" s="199">
        <v>0</v>
      </c>
      <c r="GJ126" s="199">
        <v>0</v>
      </c>
      <c r="GK126" s="199">
        <v>0</v>
      </c>
      <c r="GL126" s="199">
        <f t="shared" si="81"/>
        <v>717568</v>
      </c>
      <c r="GM126" s="199">
        <v>91166</v>
      </c>
      <c r="GN126" s="199">
        <v>0</v>
      </c>
      <c r="GO126" s="199">
        <v>0</v>
      </c>
      <c r="GP126" s="199">
        <v>0</v>
      </c>
      <c r="GQ126" s="199">
        <v>0</v>
      </c>
      <c r="GR126" s="199">
        <v>628738</v>
      </c>
      <c r="GS126" s="199">
        <v>0</v>
      </c>
      <c r="GT126" s="199">
        <v>0</v>
      </c>
      <c r="GU126" s="199">
        <v>0</v>
      </c>
      <c r="GV126" s="199">
        <v>0</v>
      </c>
      <c r="GW126" s="199">
        <f t="shared" si="82"/>
        <v>719904</v>
      </c>
      <c r="GX126" s="199" t="s">
        <v>8</v>
      </c>
      <c r="GY126" s="199">
        <v>139639</v>
      </c>
      <c r="GZ126" s="199">
        <v>0</v>
      </c>
      <c r="HA126" s="199">
        <v>0</v>
      </c>
      <c r="HB126" s="199">
        <v>0</v>
      </c>
      <c r="HC126" s="199">
        <v>0</v>
      </c>
      <c r="HD126" s="199">
        <v>963017</v>
      </c>
      <c r="HE126" s="199">
        <v>0</v>
      </c>
      <c r="HF126" s="199">
        <v>0</v>
      </c>
      <c r="HG126" s="199">
        <v>0</v>
      </c>
      <c r="HH126" s="199">
        <v>0</v>
      </c>
      <c r="HI126" s="199">
        <f t="shared" si="83"/>
        <v>1102656</v>
      </c>
      <c r="HJ126" s="199">
        <v>0</v>
      </c>
      <c r="HK126" s="199">
        <v>111240</v>
      </c>
      <c r="HL126" s="199">
        <v>0</v>
      </c>
      <c r="HM126" s="199">
        <v>0</v>
      </c>
      <c r="HN126" s="199">
        <v>0</v>
      </c>
      <c r="HO126" s="199">
        <v>0</v>
      </c>
      <c r="HP126" s="199">
        <v>767170</v>
      </c>
      <c r="HQ126" s="199">
        <v>0</v>
      </c>
      <c r="HR126" s="199">
        <v>0</v>
      </c>
      <c r="HS126" s="199">
        <v>0</v>
      </c>
      <c r="HT126" s="199">
        <v>0</v>
      </c>
      <c r="HU126" s="199">
        <f t="shared" si="84"/>
        <v>878410</v>
      </c>
      <c r="HV126" s="199">
        <v>108717</v>
      </c>
      <c r="HW126" s="199">
        <v>0</v>
      </c>
      <c r="HX126" s="199">
        <v>0</v>
      </c>
      <c r="HY126" s="199">
        <v>0</v>
      </c>
      <c r="HZ126" s="199">
        <v>0</v>
      </c>
      <c r="IA126" s="199">
        <v>749769</v>
      </c>
      <c r="IB126" s="199">
        <v>0</v>
      </c>
      <c r="IC126" s="199">
        <v>0</v>
      </c>
      <c r="ID126" s="199">
        <v>0</v>
      </c>
      <c r="IE126" s="199">
        <v>0</v>
      </c>
      <c r="IF126" s="199">
        <f t="shared" si="85"/>
        <v>858486</v>
      </c>
      <c r="IG126" s="197">
        <f t="shared" si="86"/>
        <v>-20.336895641070285</v>
      </c>
      <c r="IH126" s="197">
        <f t="shared" si="87"/>
        <v>-22.143805502350688</v>
      </c>
      <c r="II126" s="197">
        <f t="shared" si="88"/>
        <v>-22.143742010784862</v>
      </c>
      <c r="IJ126" s="197">
        <f t="shared" si="64"/>
        <v>-2.2681891144226474</v>
      </c>
      <c r="IK126" s="202"/>
      <c r="IL126" s="200">
        <f t="shared" si="89"/>
        <v>4769.3666666666668</v>
      </c>
      <c r="IM126" s="200">
        <f t="shared" si="90"/>
        <v>4165.3833333333332</v>
      </c>
      <c r="IN126" s="192" t="s">
        <v>7349</v>
      </c>
      <c r="IO126" s="192" t="str">
        <f t="shared" si="65"/>
        <v>Variación Mayor al -20%</v>
      </c>
      <c r="IP126" s="192" t="str">
        <f t="shared" si="65"/>
        <v>Variación Mayor al -20%</v>
      </c>
      <c r="IQ126" s="193" t="str">
        <f t="shared" si="91"/>
        <v>Mediano</v>
      </c>
      <c r="IR126" s="193" t="str">
        <f t="shared" si="92"/>
        <v>Mediano</v>
      </c>
      <c r="IS126" s="192" t="s">
        <v>945</v>
      </c>
      <c r="IT126" s="192" t="s">
        <v>933</v>
      </c>
      <c r="IU126" s="192" t="s">
        <v>534</v>
      </c>
      <c r="IV126" s="192" t="s">
        <v>8</v>
      </c>
      <c r="IW126" s="192" t="s">
        <v>248</v>
      </c>
      <c r="IX126" s="192" t="s">
        <v>249</v>
      </c>
      <c r="IY126" s="193" t="s">
        <v>208</v>
      </c>
      <c r="IZ126" s="199"/>
      <c r="JA126" s="199"/>
      <c r="JB126" s="203"/>
      <c r="JC126" s="192" t="s">
        <v>534</v>
      </c>
      <c r="JD126" s="192" t="str">
        <f t="shared" si="99"/>
        <v>Sin Modificaciones</v>
      </c>
      <c r="JE126" s="193" t="s">
        <v>208</v>
      </c>
      <c r="JF126" s="200"/>
      <c r="JG126" s="200"/>
      <c r="JH126" s="200"/>
      <c r="JI126" s="197"/>
      <c r="JJ126" s="192" t="s">
        <v>7768</v>
      </c>
      <c r="JK126" s="192" t="str">
        <f t="shared" si="67"/>
        <v>Sin Reevaluación</v>
      </c>
      <c r="JL126" s="196" t="s">
        <v>1286</v>
      </c>
      <c r="JM126" s="204">
        <v>862138</v>
      </c>
      <c r="JN126" s="204">
        <v>707162</v>
      </c>
      <c r="JO126" s="197">
        <f t="shared" si="96"/>
        <v>-17.975776499817897</v>
      </c>
      <c r="JP126" s="205" t="str">
        <f t="shared" si="97"/>
        <v>Real &lt; Recomendado</v>
      </c>
      <c r="JQ126" s="193" t="s">
        <v>1287</v>
      </c>
      <c r="JR126" s="200">
        <v>75165</v>
      </c>
      <c r="JS126" s="202">
        <v>61654</v>
      </c>
      <c r="JT126" s="202">
        <f t="shared" si="98"/>
        <v>-17.975121399587579</v>
      </c>
      <c r="JU126" s="192" t="s">
        <v>8119</v>
      </c>
      <c r="JV126" s="192" t="str">
        <f>IF(JT126="","Sin Datos",IF(JT126=0,"Real = Recomendado",IF(JT126&gt;0,"Real &gt; Recomendado",IF(JT126&lt;0,"Real &lt; Recomendado","error"))))</f>
        <v>Real &lt; Recomendado</v>
      </c>
      <c r="JW126" s="192" t="s">
        <v>8120</v>
      </c>
      <c r="JX126" s="192" t="s">
        <v>5571</v>
      </c>
      <c r="JY126" s="192" t="s">
        <v>942</v>
      </c>
      <c r="JZ126" s="192" t="s">
        <v>248</v>
      </c>
      <c r="KA126" s="192" t="s">
        <v>249</v>
      </c>
    </row>
    <row r="127" spans="1:287" ht="15" customHeight="1" x14ac:dyDescent="0.25">
      <c r="A127" s="192" t="s">
        <v>1646</v>
      </c>
      <c r="B127" s="192" t="s">
        <v>1647</v>
      </c>
      <c r="C127" s="193">
        <v>8</v>
      </c>
      <c r="D127" s="192" t="s">
        <v>453</v>
      </c>
      <c r="E127" s="192" t="s">
        <v>112</v>
      </c>
      <c r="F127" s="192" t="s">
        <v>140</v>
      </c>
      <c r="G127" s="192" t="s">
        <v>488</v>
      </c>
      <c r="H127" s="192" t="s">
        <v>129</v>
      </c>
      <c r="I127" s="192" t="s">
        <v>157</v>
      </c>
      <c r="J127" s="192" t="s">
        <v>1985</v>
      </c>
      <c r="K127" s="192" t="s">
        <v>466</v>
      </c>
      <c r="L127" s="192" t="s">
        <v>114</v>
      </c>
      <c r="M127" s="192" t="s">
        <v>2032</v>
      </c>
      <c r="N127" s="192" t="s">
        <v>530</v>
      </c>
      <c r="O127" s="192" t="s">
        <v>524</v>
      </c>
      <c r="P127" s="192" t="s">
        <v>103</v>
      </c>
      <c r="Q127" s="192" t="s">
        <v>104</v>
      </c>
      <c r="R127" s="192" t="s">
        <v>105</v>
      </c>
      <c r="S127" s="192" t="s">
        <v>2294</v>
      </c>
      <c r="T127" s="192" t="s">
        <v>2295</v>
      </c>
      <c r="U127" s="194">
        <v>198665</v>
      </c>
      <c r="V127" s="192" t="s">
        <v>161</v>
      </c>
      <c r="W127" s="192" t="s">
        <v>179</v>
      </c>
      <c r="X127" s="192" t="s">
        <v>534</v>
      </c>
      <c r="Y127" s="195">
        <v>11</v>
      </c>
      <c r="Z127" s="195">
        <v>0</v>
      </c>
      <c r="AA127" s="196" t="s">
        <v>2707</v>
      </c>
      <c r="AB127" s="197">
        <f t="shared" si="121"/>
        <v>-100</v>
      </c>
      <c r="AC127" s="195">
        <v>2</v>
      </c>
      <c r="AD127" s="195">
        <v>1</v>
      </c>
      <c r="AE127" s="196" t="s">
        <v>2708</v>
      </c>
      <c r="AF127" s="197">
        <f t="shared" ref="AF127:AF132" si="122">((AD127/AC127)-1)*100</f>
        <v>-50</v>
      </c>
      <c r="AG127" s="195">
        <v>2</v>
      </c>
      <c r="AH127" s="195">
        <v>0</v>
      </c>
      <c r="AI127" s="196" t="s">
        <v>2903</v>
      </c>
      <c r="AJ127" s="197">
        <f>((AH127/AG127)-1)*100</f>
        <v>-100</v>
      </c>
      <c r="AK127" s="195"/>
      <c r="AL127" s="195"/>
      <c r="AM127" s="196"/>
      <c r="AN127" s="197"/>
      <c r="AO127" s="195">
        <v>12</v>
      </c>
      <c r="AP127" s="195">
        <v>45</v>
      </c>
      <c r="AQ127" s="196" t="s">
        <v>3006</v>
      </c>
      <c r="AR127" s="197">
        <f>((AP127/AO127)-1)*100</f>
        <v>275</v>
      </c>
      <c r="AS127" s="195">
        <v>16</v>
      </c>
      <c r="AT127" s="195">
        <v>15</v>
      </c>
      <c r="AU127" s="196" t="s">
        <v>3202</v>
      </c>
      <c r="AV127" s="197">
        <f t="shared" si="61"/>
        <v>-6.25</v>
      </c>
      <c r="AW127" s="197" t="str">
        <f t="shared" si="68"/>
        <v>Variación de -30% a -0%</v>
      </c>
      <c r="AX127" s="198">
        <v>4</v>
      </c>
      <c r="AY127" s="198">
        <v>140</v>
      </c>
      <c r="AZ127" s="195"/>
      <c r="BA127" s="195"/>
      <c r="BB127" s="196"/>
      <c r="BC127" s="197"/>
      <c r="BD127" s="195"/>
      <c r="BE127" s="195"/>
      <c r="BF127" s="196"/>
      <c r="BG127" s="197"/>
      <c r="BH127" s="195"/>
      <c r="BI127" s="195"/>
      <c r="BJ127" s="196"/>
      <c r="BK127" s="197"/>
      <c r="BL127" s="195">
        <v>24</v>
      </c>
      <c r="BM127" s="195">
        <v>24</v>
      </c>
      <c r="BN127" s="195">
        <v>45</v>
      </c>
      <c r="BO127" s="195">
        <v>45</v>
      </c>
      <c r="BP127" s="195">
        <v>0</v>
      </c>
      <c r="BQ127" s="196" t="s">
        <v>3462</v>
      </c>
      <c r="BR127" s="197">
        <f t="shared" si="112"/>
        <v>87.5</v>
      </c>
      <c r="BS127" s="197">
        <f t="shared" si="112"/>
        <v>87.5</v>
      </c>
      <c r="BT127" s="192" t="s">
        <v>3687</v>
      </c>
      <c r="BU127" s="192" t="str">
        <f t="shared" si="70"/>
        <v>Variación del 50% al 100%</v>
      </c>
      <c r="BV127" s="193" t="str">
        <f t="shared" si="71"/>
        <v>Mayor a 3 años</v>
      </c>
      <c r="BW127" s="192" t="s">
        <v>3859</v>
      </c>
      <c r="BX127" s="199">
        <v>1012731</v>
      </c>
      <c r="BY127" s="199">
        <v>10240</v>
      </c>
      <c r="BZ127" s="199">
        <f t="shared" si="72"/>
        <v>1022971</v>
      </c>
      <c r="CA127" s="199">
        <v>115982</v>
      </c>
      <c r="CB127" s="200">
        <f t="shared" si="73"/>
        <v>906989</v>
      </c>
      <c r="CC127" s="192" t="s">
        <v>4006</v>
      </c>
      <c r="CD127" s="192" t="str">
        <f t="shared" si="74"/>
        <v>BIP &gt; SIGFE</v>
      </c>
      <c r="CE127" s="196" t="s">
        <v>678</v>
      </c>
      <c r="CF127" s="195">
        <v>691</v>
      </c>
      <c r="CG127" s="195">
        <v>691</v>
      </c>
      <c r="CH127" s="195">
        <f t="shared" si="75"/>
        <v>100</v>
      </c>
      <c r="CI127" s="196" t="s">
        <v>4345</v>
      </c>
      <c r="CJ127" s="196" t="s">
        <v>4346</v>
      </c>
      <c r="CK127" s="200" t="str">
        <f t="shared" si="93"/>
        <v>Real = Recomendada</v>
      </c>
      <c r="CL127" s="192" t="s">
        <v>4871</v>
      </c>
      <c r="CM127" s="192" t="s">
        <v>844</v>
      </c>
      <c r="CN127" s="192" t="s">
        <v>4872</v>
      </c>
      <c r="CO127" s="192" t="s">
        <v>4873</v>
      </c>
      <c r="CP127" s="193" t="s">
        <v>207</v>
      </c>
      <c r="CQ127" s="192" t="s">
        <v>5289</v>
      </c>
      <c r="CR127" s="192" t="s">
        <v>5290</v>
      </c>
      <c r="CS127" s="192" t="s">
        <v>8</v>
      </c>
      <c r="CT127" s="192" t="str">
        <f t="shared" si="94"/>
        <v>En Operación</v>
      </c>
      <c r="CU127" s="192" t="s">
        <v>5481</v>
      </c>
      <c r="CV127" s="192" t="s">
        <v>5649</v>
      </c>
      <c r="CW127" s="192" t="s">
        <v>181</v>
      </c>
      <c r="CX127" s="192" t="s">
        <v>234</v>
      </c>
      <c r="CY127" s="192" t="s">
        <v>948</v>
      </c>
      <c r="CZ127" s="192" t="s">
        <v>248</v>
      </c>
      <c r="DA127" s="192" t="s">
        <v>249</v>
      </c>
      <c r="DB127" s="193" t="s">
        <v>1115</v>
      </c>
      <c r="DC127" s="193" t="s">
        <v>1032</v>
      </c>
      <c r="DD127" s="200">
        <v>6</v>
      </c>
      <c r="DE127" s="193" t="s">
        <v>1174</v>
      </c>
      <c r="DF127" s="200">
        <v>122</v>
      </c>
      <c r="DG127" s="193" t="s">
        <v>1173</v>
      </c>
      <c r="DH127" s="200">
        <v>152</v>
      </c>
      <c r="DI127" s="193" t="s">
        <v>1051</v>
      </c>
      <c r="DJ127" s="200">
        <v>188</v>
      </c>
      <c r="DK127" s="193" t="s">
        <v>1051</v>
      </c>
      <c r="DL127" s="200">
        <f>+DK127-DG127</f>
        <v>188</v>
      </c>
      <c r="DM127" s="193" t="s">
        <v>3859</v>
      </c>
      <c r="DN127" s="200">
        <v>9</v>
      </c>
      <c r="DO127" s="193" t="s">
        <v>6004</v>
      </c>
      <c r="DP127" s="200">
        <v>30</v>
      </c>
      <c r="DQ127" s="200">
        <f t="shared" si="62"/>
        <v>507</v>
      </c>
      <c r="DR127" s="200">
        <f t="shared" si="63"/>
        <v>501</v>
      </c>
      <c r="DS127" s="193" t="s">
        <v>6131</v>
      </c>
      <c r="DT127" s="192" t="s">
        <v>6243</v>
      </c>
      <c r="DU127" s="193">
        <v>1</v>
      </c>
      <c r="DV127" s="193" t="s">
        <v>8</v>
      </c>
      <c r="DW127" s="193" t="s">
        <v>8</v>
      </c>
      <c r="DX127" s="193" t="s">
        <v>8</v>
      </c>
      <c r="DY127" s="193" t="s">
        <v>8</v>
      </c>
      <c r="DZ127" s="193" t="s">
        <v>8</v>
      </c>
      <c r="EA127" s="193" t="s">
        <v>8</v>
      </c>
      <c r="EB127" s="193" t="s">
        <v>207</v>
      </c>
      <c r="EC127" s="193" t="s">
        <v>2032</v>
      </c>
      <c r="ED127" s="193" t="s">
        <v>6396</v>
      </c>
      <c r="EE127" s="199">
        <v>27501</v>
      </c>
      <c r="EF127" s="199">
        <v>47482</v>
      </c>
      <c r="EG127" s="199">
        <v>3781</v>
      </c>
      <c r="EH127" s="199">
        <v>0</v>
      </c>
      <c r="EI127" s="199">
        <v>9941</v>
      </c>
      <c r="EJ127" s="199">
        <v>792858</v>
      </c>
      <c r="EK127" s="199">
        <v>0</v>
      </c>
      <c r="EL127" s="199">
        <v>0</v>
      </c>
      <c r="EM127" s="199">
        <v>0</v>
      </c>
      <c r="EN127" s="199">
        <v>0</v>
      </c>
      <c r="EO127" s="199">
        <f t="shared" si="76"/>
        <v>881563</v>
      </c>
      <c r="EP127" s="199">
        <v>28329</v>
      </c>
      <c r="EQ127" s="199">
        <v>48912</v>
      </c>
      <c r="ER127" s="199">
        <v>3895</v>
      </c>
      <c r="ES127" s="199">
        <v>0</v>
      </c>
      <c r="ET127" s="199">
        <v>10240</v>
      </c>
      <c r="EU127" s="199">
        <v>816729</v>
      </c>
      <c r="EV127" s="199">
        <v>0</v>
      </c>
      <c r="EW127" s="199">
        <v>0</v>
      </c>
      <c r="EX127" s="199">
        <v>0</v>
      </c>
      <c r="EY127" s="199">
        <v>0</v>
      </c>
      <c r="EZ127" s="199">
        <f t="shared" si="77"/>
        <v>908105</v>
      </c>
      <c r="FA127" s="192" t="s">
        <v>8</v>
      </c>
      <c r="FB127" s="199">
        <v>0</v>
      </c>
      <c r="FC127" s="199">
        <v>42192</v>
      </c>
      <c r="FD127" s="199">
        <v>0</v>
      </c>
      <c r="FE127" s="199">
        <v>0</v>
      </c>
      <c r="FF127" s="199">
        <v>10240</v>
      </c>
      <c r="FG127" s="199">
        <v>970540</v>
      </c>
      <c r="FH127" s="199">
        <v>0</v>
      </c>
      <c r="FI127" s="199">
        <v>0</v>
      </c>
      <c r="FJ127" s="199">
        <v>0</v>
      </c>
      <c r="FK127" s="199">
        <v>0</v>
      </c>
      <c r="FL127" s="199">
        <f t="shared" si="78"/>
        <v>1022972</v>
      </c>
      <c r="FM127" s="192" t="s">
        <v>8</v>
      </c>
      <c r="FN127" s="199">
        <v>0</v>
      </c>
      <c r="FO127" s="199">
        <v>42192</v>
      </c>
      <c r="FP127" s="199">
        <v>0</v>
      </c>
      <c r="FQ127" s="199">
        <v>0</v>
      </c>
      <c r="FR127" s="199">
        <v>10240</v>
      </c>
      <c r="FS127" s="199">
        <v>970539</v>
      </c>
      <c r="FT127" s="199">
        <v>0</v>
      </c>
      <c r="FU127" s="199">
        <v>0</v>
      </c>
      <c r="FV127" s="199">
        <v>0</v>
      </c>
      <c r="FW127" s="199">
        <v>0</v>
      </c>
      <c r="FX127" s="199">
        <f t="shared" si="79"/>
        <v>1022971</v>
      </c>
      <c r="FY127" s="192" t="s">
        <v>8</v>
      </c>
      <c r="FZ127" s="200">
        <f t="shared" si="80"/>
        <v>906989</v>
      </c>
      <c r="GA127" s="193" t="str">
        <f t="shared" si="95"/>
        <v>BIP &gt; SIGFE</v>
      </c>
      <c r="GB127" s="199">
        <v>0</v>
      </c>
      <c r="GC127" s="199">
        <v>0</v>
      </c>
      <c r="GD127" s="199">
        <v>0</v>
      </c>
      <c r="GE127" s="199">
        <v>0</v>
      </c>
      <c r="GF127" s="199">
        <v>0</v>
      </c>
      <c r="GG127" s="199">
        <v>115982</v>
      </c>
      <c r="GH127" s="199">
        <v>0</v>
      </c>
      <c r="GI127" s="199">
        <v>0</v>
      </c>
      <c r="GJ127" s="199">
        <v>0</v>
      </c>
      <c r="GK127" s="199">
        <v>0</v>
      </c>
      <c r="GL127" s="199">
        <f t="shared" si="81"/>
        <v>115982</v>
      </c>
      <c r="GM127" s="199">
        <v>0</v>
      </c>
      <c r="GN127" s="199">
        <v>0</v>
      </c>
      <c r="GO127" s="199">
        <v>0</v>
      </c>
      <c r="GP127" s="199">
        <v>0</v>
      </c>
      <c r="GQ127" s="199">
        <v>0</v>
      </c>
      <c r="GR127" s="199">
        <v>118997</v>
      </c>
      <c r="GS127" s="199">
        <v>0</v>
      </c>
      <c r="GT127" s="199">
        <v>0</v>
      </c>
      <c r="GU127" s="199">
        <v>0</v>
      </c>
      <c r="GV127" s="199">
        <v>0</v>
      </c>
      <c r="GW127" s="199">
        <f t="shared" si="82"/>
        <v>118997</v>
      </c>
      <c r="GX127" s="199" t="s">
        <v>8</v>
      </c>
      <c r="GY127" s="199">
        <v>33343</v>
      </c>
      <c r="GZ127" s="199">
        <v>57568</v>
      </c>
      <c r="HA127" s="199">
        <v>4584</v>
      </c>
      <c r="HB127" s="199">
        <v>0</v>
      </c>
      <c r="HC127" s="199">
        <v>12052</v>
      </c>
      <c r="HD127" s="199">
        <v>961270</v>
      </c>
      <c r="HE127" s="199">
        <v>0</v>
      </c>
      <c r="HF127" s="199">
        <v>0</v>
      </c>
      <c r="HG127" s="199">
        <v>0</v>
      </c>
      <c r="HH127" s="199">
        <v>0</v>
      </c>
      <c r="HI127" s="199">
        <f t="shared" si="83"/>
        <v>1068817</v>
      </c>
      <c r="HJ127" s="199">
        <v>0</v>
      </c>
      <c r="HK127" s="199">
        <v>0</v>
      </c>
      <c r="HL127" s="199">
        <v>42192</v>
      </c>
      <c r="HM127" s="199">
        <v>0</v>
      </c>
      <c r="HN127" s="199">
        <v>0</v>
      </c>
      <c r="HO127" s="199">
        <v>11037</v>
      </c>
      <c r="HP127" s="199">
        <v>1025647</v>
      </c>
      <c r="HQ127" s="199">
        <v>0</v>
      </c>
      <c r="HR127" s="199">
        <v>0</v>
      </c>
      <c r="HS127" s="199">
        <v>0</v>
      </c>
      <c r="HT127" s="199">
        <v>0</v>
      </c>
      <c r="HU127" s="199">
        <f t="shared" si="84"/>
        <v>1078876</v>
      </c>
      <c r="HV127" s="199">
        <v>0</v>
      </c>
      <c r="HW127" s="199">
        <v>42192</v>
      </c>
      <c r="HX127" s="199">
        <v>0</v>
      </c>
      <c r="HY127" s="199">
        <v>0</v>
      </c>
      <c r="HZ127" s="199">
        <v>11037</v>
      </c>
      <c r="IA127" s="199">
        <v>1001473</v>
      </c>
      <c r="IB127" s="199">
        <v>0</v>
      </c>
      <c r="IC127" s="199">
        <v>0</v>
      </c>
      <c r="ID127" s="199">
        <v>0</v>
      </c>
      <c r="IE127" s="199">
        <v>0</v>
      </c>
      <c r="IF127" s="199">
        <f t="shared" si="85"/>
        <v>1054702</v>
      </c>
      <c r="IG127" s="197">
        <f t="shared" si="86"/>
        <v>0.94113398271171711</v>
      </c>
      <c r="IH127" s="197">
        <f t="shared" si="87"/>
        <v>-1.3206189647058331</v>
      </c>
      <c r="II127" s="197">
        <f t="shared" si="88"/>
        <v>4.1822796924901429</v>
      </c>
      <c r="IJ127" s="197">
        <f t="shared" si="64"/>
        <v>-2.2406652849817799</v>
      </c>
      <c r="IK127" s="202"/>
      <c r="IL127" s="200">
        <f t="shared" si="89"/>
        <v>1526.3415340086831</v>
      </c>
      <c r="IM127" s="200">
        <f t="shared" si="90"/>
        <v>1449.3096960926193</v>
      </c>
      <c r="IN127" s="192" t="s">
        <v>7350</v>
      </c>
      <c r="IO127" s="192" t="str">
        <f t="shared" si="65"/>
        <v>Variación de 0 a +-10%</v>
      </c>
      <c r="IP127" s="192" t="str">
        <f t="shared" si="65"/>
        <v>Variación de 0 a +-10%</v>
      </c>
      <c r="IQ127" s="193" t="str">
        <f t="shared" si="91"/>
        <v>Mediano</v>
      </c>
      <c r="IR127" s="193" t="str">
        <f t="shared" si="92"/>
        <v>Grande</v>
      </c>
      <c r="IS127" s="192" t="s">
        <v>8</v>
      </c>
      <c r="IT127" s="192" t="s">
        <v>8</v>
      </c>
      <c r="IU127" s="192" t="s">
        <v>234</v>
      </c>
      <c r="IV127" s="192" t="s">
        <v>948</v>
      </c>
      <c r="IW127" s="192" t="s">
        <v>248</v>
      </c>
      <c r="IX127" s="192" t="s">
        <v>249</v>
      </c>
      <c r="IY127" s="193" t="s">
        <v>207</v>
      </c>
      <c r="IZ127" s="199">
        <v>1068818</v>
      </c>
      <c r="JA127" s="199">
        <v>30669</v>
      </c>
      <c r="JB127" s="203">
        <f t="shared" si="66"/>
        <v>2.8694314654131947</v>
      </c>
      <c r="JC127" s="192" t="s">
        <v>7578</v>
      </c>
      <c r="JD127" s="192" t="str">
        <f t="shared" si="99"/>
        <v>Con Modificaciones &lt; 10%</v>
      </c>
      <c r="JE127" s="193" t="s">
        <v>208</v>
      </c>
      <c r="JF127" s="200"/>
      <c r="JG127" s="200"/>
      <c r="JH127" s="200"/>
      <c r="JI127" s="197"/>
      <c r="JJ127" s="192" t="s">
        <v>7769</v>
      </c>
      <c r="JK127" s="192" t="str">
        <f t="shared" si="67"/>
        <v>Sin Reevaluación</v>
      </c>
      <c r="JL127" s="196" t="s">
        <v>1288</v>
      </c>
      <c r="JM127" s="204">
        <v>3021172</v>
      </c>
      <c r="JN127" s="204">
        <v>2735975</v>
      </c>
      <c r="JO127" s="197">
        <f t="shared" si="96"/>
        <v>-9.4399458223497383</v>
      </c>
      <c r="JP127" s="205" t="str">
        <f t="shared" si="97"/>
        <v>Real &lt; Recomendado</v>
      </c>
      <c r="JQ127" s="193" t="s">
        <v>8</v>
      </c>
      <c r="JR127" s="202"/>
      <c r="JS127" s="202"/>
      <c r="JT127" s="202"/>
      <c r="JU127" s="192" t="s">
        <v>8121</v>
      </c>
      <c r="JV127" s="206"/>
      <c r="JW127" s="192" t="s">
        <v>8122</v>
      </c>
      <c r="JX127" s="192" t="s">
        <v>234</v>
      </c>
      <c r="JY127" s="192" t="s">
        <v>948</v>
      </c>
      <c r="JZ127" s="192" t="s">
        <v>248</v>
      </c>
      <c r="KA127" s="192" t="s">
        <v>249</v>
      </c>
    </row>
    <row r="128" spans="1:287" ht="15" customHeight="1" x14ac:dyDescent="0.25">
      <c r="A128" s="192" t="s">
        <v>1648</v>
      </c>
      <c r="B128" s="192" t="s">
        <v>1649</v>
      </c>
      <c r="C128" s="193">
        <v>14</v>
      </c>
      <c r="D128" s="192" t="s">
        <v>455</v>
      </c>
      <c r="E128" s="192" t="s">
        <v>121</v>
      </c>
      <c r="F128" s="192" t="s">
        <v>519</v>
      </c>
      <c r="G128" s="192" t="s">
        <v>517</v>
      </c>
      <c r="H128" s="192" t="s">
        <v>100</v>
      </c>
      <c r="I128" s="192" t="s">
        <v>101</v>
      </c>
      <c r="J128" s="192" t="s">
        <v>1944</v>
      </c>
      <c r="K128" s="192" t="s">
        <v>466</v>
      </c>
      <c r="L128" s="192" t="s">
        <v>114</v>
      </c>
      <c r="M128" s="192" t="s">
        <v>115</v>
      </c>
      <c r="N128" s="192" t="s">
        <v>115</v>
      </c>
      <c r="O128" s="192" t="s">
        <v>524</v>
      </c>
      <c r="P128" s="192" t="s">
        <v>103</v>
      </c>
      <c r="Q128" s="192" t="s">
        <v>104</v>
      </c>
      <c r="R128" s="192" t="s">
        <v>105</v>
      </c>
      <c r="S128" s="192" t="s">
        <v>2296</v>
      </c>
      <c r="T128" s="192" t="s">
        <v>2297</v>
      </c>
      <c r="U128" s="194">
        <v>28827</v>
      </c>
      <c r="V128" s="192" t="s">
        <v>534</v>
      </c>
      <c r="W128" s="192" t="s">
        <v>534</v>
      </c>
      <c r="X128" s="192" t="s">
        <v>534</v>
      </c>
      <c r="Y128" s="195">
        <v>14</v>
      </c>
      <c r="Z128" s="195">
        <v>14</v>
      </c>
      <c r="AA128" s="196" t="s">
        <v>2709</v>
      </c>
      <c r="AB128" s="197">
        <f t="shared" si="121"/>
        <v>0</v>
      </c>
      <c r="AC128" s="195">
        <v>5</v>
      </c>
      <c r="AD128" s="195">
        <v>15</v>
      </c>
      <c r="AE128" s="196" t="s">
        <v>2710</v>
      </c>
      <c r="AF128" s="197">
        <f t="shared" si="122"/>
        <v>200</v>
      </c>
      <c r="AG128" s="195">
        <v>7</v>
      </c>
      <c r="AH128" s="195">
        <v>14</v>
      </c>
      <c r="AI128" s="196" t="s">
        <v>2710</v>
      </c>
      <c r="AJ128" s="197">
        <f>((AH128/AG128)-1)*100</f>
        <v>100</v>
      </c>
      <c r="AK128" s="195"/>
      <c r="AL128" s="195"/>
      <c r="AM128" s="196"/>
      <c r="AN128" s="197"/>
      <c r="AO128" s="195">
        <v>14</v>
      </c>
      <c r="AP128" s="195">
        <v>16</v>
      </c>
      <c r="AQ128" s="196" t="s">
        <v>3007</v>
      </c>
      <c r="AR128" s="197">
        <f>((AP128/AO128)-1)*100</f>
        <v>14.285714285714279</v>
      </c>
      <c r="AS128" s="195">
        <v>14</v>
      </c>
      <c r="AT128" s="195">
        <v>18</v>
      </c>
      <c r="AU128" s="196" t="s">
        <v>3203</v>
      </c>
      <c r="AV128" s="197">
        <f t="shared" si="61"/>
        <v>28.57142857142858</v>
      </c>
      <c r="AW128" s="197" t="str">
        <f t="shared" si="68"/>
        <v>Variación de 0 a 30%</v>
      </c>
      <c r="AX128" s="198">
        <v>1</v>
      </c>
      <c r="AY128" s="198">
        <v>120</v>
      </c>
      <c r="AZ128" s="195"/>
      <c r="BA128" s="195"/>
      <c r="BB128" s="196"/>
      <c r="BC128" s="197"/>
      <c r="BD128" s="195"/>
      <c r="BE128" s="195"/>
      <c r="BF128" s="196"/>
      <c r="BG128" s="197"/>
      <c r="BH128" s="195"/>
      <c r="BI128" s="195"/>
      <c r="BJ128" s="196"/>
      <c r="BK128" s="197"/>
      <c r="BL128" s="195">
        <v>18</v>
      </c>
      <c r="BM128" s="195">
        <v>18</v>
      </c>
      <c r="BN128" s="195">
        <v>24</v>
      </c>
      <c r="BO128" s="195">
        <v>24</v>
      </c>
      <c r="BP128" s="195">
        <v>0</v>
      </c>
      <c r="BQ128" s="196" t="s">
        <v>3463</v>
      </c>
      <c r="BR128" s="197">
        <f t="shared" si="112"/>
        <v>33.333333333333329</v>
      </c>
      <c r="BS128" s="197">
        <f t="shared" si="112"/>
        <v>33.333333333333329</v>
      </c>
      <c r="BT128" s="192" t="s">
        <v>3688</v>
      </c>
      <c r="BU128" s="192" t="str">
        <f t="shared" si="70"/>
        <v>Variación de 30% al 50%</v>
      </c>
      <c r="BV128" s="193" t="str">
        <f t="shared" si="71"/>
        <v>Dos Años</v>
      </c>
      <c r="BW128" s="192" t="s">
        <v>3860</v>
      </c>
      <c r="BX128" s="199">
        <v>4636252</v>
      </c>
      <c r="BY128" s="199">
        <v>2272</v>
      </c>
      <c r="BZ128" s="199">
        <f t="shared" si="72"/>
        <v>4638524</v>
      </c>
      <c r="CA128" s="199">
        <v>4418018</v>
      </c>
      <c r="CB128" s="200">
        <f t="shared" si="73"/>
        <v>220506</v>
      </c>
      <c r="CC128" s="192" t="s">
        <v>4007</v>
      </c>
      <c r="CD128" s="192" t="str">
        <f t="shared" si="74"/>
        <v>BIP &gt; SIGFE</v>
      </c>
      <c r="CE128" s="196" t="s">
        <v>678</v>
      </c>
      <c r="CF128" s="195">
        <v>2479</v>
      </c>
      <c r="CG128" s="195">
        <v>2479</v>
      </c>
      <c r="CH128" s="195">
        <f t="shared" si="75"/>
        <v>100</v>
      </c>
      <c r="CI128" s="196" t="s">
        <v>548</v>
      </c>
      <c r="CJ128" s="196" t="s">
        <v>4347</v>
      </c>
      <c r="CK128" s="200" t="str">
        <f t="shared" si="93"/>
        <v>Real = Recomendada</v>
      </c>
      <c r="CL128" s="192" t="s">
        <v>4874</v>
      </c>
      <c r="CM128" s="192" t="s">
        <v>4875</v>
      </c>
      <c r="CN128" s="192" t="s">
        <v>4876</v>
      </c>
      <c r="CO128" s="192" t="s">
        <v>8</v>
      </c>
      <c r="CP128" s="193" t="s">
        <v>208</v>
      </c>
      <c r="CQ128" s="192" t="s">
        <v>8</v>
      </c>
      <c r="CR128" s="192" t="s">
        <v>8</v>
      </c>
      <c r="CS128" s="192" t="s">
        <v>5291</v>
      </c>
      <c r="CT128" s="192" t="str">
        <f t="shared" si="94"/>
        <v>Sin Operar</v>
      </c>
      <c r="CU128" s="192" t="s">
        <v>5482</v>
      </c>
      <c r="CV128" s="192" t="s">
        <v>5695</v>
      </c>
      <c r="CW128" s="192" t="s">
        <v>5696</v>
      </c>
      <c r="CX128" s="192" t="s">
        <v>534</v>
      </c>
      <c r="CY128" s="192" t="s">
        <v>8</v>
      </c>
      <c r="CZ128" s="192" t="s">
        <v>534</v>
      </c>
      <c r="DA128" s="192" t="s">
        <v>8</v>
      </c>
      <c r="DB128" s="193" t="s">
        <v>5841</v>
      </c>
      <c r="DC128" s="193" t="s">
        <v>5841</v>
      </c>
      <c r="DD128" s="200">
        <v>0</v>
      </c>
      <c r="DE128" s="193" t="s">
        <v>668</v>
      </c>
      <c r="DF128" s="200">
        <v>578</v>
      </c>
      <c r="DG128" s="193" t="s">
        <v>845</v>
      </c>
      <c r="DH128" s="200">
        <v>80</v>
      </c>
      <c r="DI128" s="193" t="s">
        <v>873</v>
      </c>
      <c r="DJ128" s="275"/>
      <c r="DK128" s="193" t="s">
        <v>563</v>
      </c>
      <c r="DL128" s="200">
        <f>+DK128-DG128</f>
        <v>10</v>
      </c>
      <c r="DM128" s="193" t="s">
        <v>3860</v>
      </c>
      <c r="DN128" s="200">
        <v>1</v>
      </c>
      <c r="DO128" s="193" t="s">
        <v>607</v>
      </c>
      <c r="DP128" s="200">
        <v>19</v>
      </c>
      <c r="DQ128" s="200">
        <f t="shared" si="62"/>
        <v>688</v>
      </c>
      <c r="DR128" s="200">
        <f t="shared" si="63"/>
        <v>688</v>
      </c>
      <c r="DS128" s="193" t="s">
        <v>6132</v>
      </c>
      <c r="DT128" s="192" t="s">
        <v>6243</v>
      </c>
      <c r="DU128" s="193">
        <v>3</v>
      </c>
      <c r="DV128" s="193" t="s">
        <v>8</v>
      </c>
      <c r="DW128" s="193" t="s">
        <v>8</v>
      </c>
      <c r="DX128" s="193" t="s">
        <v>8</v>
      </c>
      <c r="DY128" s="193" t="s">
        <v>8</v>
      </c>
      <c r="DZ128" s="193" t="s">
        <v>207</v>
      </c>
      <c r="EA128" s="193" t="s">
        <v>6269</v>
      </c>
      <c r="EB128" s="193" t="s">
        <v>207</v>
      </c>
      <c r="EC128" s="193" t="s">
        <v>6269</v>
      </c>
      <c r="ED128" s="193" t="s">
        <v>6397</v>
      </c>
      <c r="EE128" s="199">
        <v>55200</v>
      </c>
      <c r="EF128" s="199">
        <v>136534</v>
      </c>
      <c r="EG128" s="199">
        <v>109473</v>
      </c>
      <c r="EH128" s="199">
        <v>0</v>
      </c>
      <c r="EI128" s="199">
        <v>2000</v>
      </c>
      <c r="EJ128" s="199">
        <v>2648594</v>
      </c>
      <c r="EK128" s="199">
        <v>0</v>
      </c>
      <c r="EL128" s="199">
        <v>0</v>
      </c>
      <c r="EM128" s="199">
        <v>0</v>
      </c>
      <c r="EN128" s="199">
        <v>0</v>
      </c>
      <c r="EO128" s="199">
        <f t="shared" si="76"/>
        <v>2951801</v>
      </c>
      <c r="EP128" s="199">
        <v>55200</v>
      </c>
      <c r="EQ128" s="199">
        <v>136534</v>
      </c>
      <c r="ER128" s="199">
        <v>109473</v>
      </c>
      <c r="ES128" s="199">
        <v>0</v>
      </c>
      <c r="ET128" s="199">
        <v>2000</v>
      </c>
      <c r="EU128" s="199">
        <v>2648594</v>
      </c>
      <c r="EV128" s="199">
        <v>0</v>
      </c>
      <c r="EW128" s="199">
        <v>0</v>
      </c>
      <c r="EX128" s="199">
        <v>0</v>
      </c>
      <c r="EY128" s="199">
        <v>0</v>
      </c>
      <c r="EZ128" s="199">
        <f t="shared" si="77"/>
        <v>2951801</v>
      </c>
      <c r="FA128" s="192" t="s">
        <v>198</v>
      </c>
      <c r="FB128" s="199">
        <v>71888</v>
      </c>
      <c r="FC128" s="199">
        <v>164717</v>
      </c>
      <c r="FD128" s="199">
        <v>128136</v>
      </c>
      <c r="FE128" s="199">
        <v>0</v>
      </c>
      <c r="FF128" s="199">
        <v>2272</v>
      </c>
      <c r="FG128" s="199">
        <v>4271512</v>
      </c>
      <c r="FH128" s="199">
        <v>0</v>
      </c>
      <c r="FI128" s="199">
        <v>0</v>
      </c>
      <c r="FJ128" s="199">
        <v>0</v>
      </c>
      <c r="FK128" s="199">
        <v>0</v>
      </c>
      <c r="FL128" s="199">
        <f t="shared" si="78"/>
        <v>4638525</v>
      </c>
      <c r="FM128" s="192" t="s">
        <v>6786</v>
      </c>
      <c r="FN128" s="199">
        <v>71888</v>
      </c>
      <c r="FO128" s="199">
        <v>164716</v>
      </c>
      <c r="FP128" s="199">
        <v>128136</v>
      </c>
      <c r="FQ128" s="199">
        <v>0</v>
      </c>
      <c r="FR128" s="199">
        <v>2272</v>
      </c>
      <c r="FS128" s="199">
        <v>4271512</v>
      </c>
      <c r="FT128" s="199">
        <v>0</v>
      </c>
      <c r="FU128" s="199">
        <v>0</v>
      </c>
      <c r="FV128" s="199">
        <v>0</v>
      </c>
      <c r="FW128" s="199">
        <v>0</v>
      </c>
      <c r="FX128" s="199">
        <f t="shared" si="79"/>
        <v>4638524</v>
      </c>
      <c r="FY128" s="192" t="s">
        <v>6975</v>
      </c>
      <c r="FZ128" s="200">
        <f t="shared" si="80"/>
        <v>220506</v>
      </c>
      <c r="GA128" s="193" t="str">
        <f t="shared" si="95"/>
        <v>BIP &gt; SIGFE</v>
      </c>
      <c r="GB128" s="199">
        <v>71888</v>
      </c>
      <c r="GC128" s="199">
        <v>125159</v>
      </c>
      <c r="GD128" s="199">
        <v>124055</v>
      </c>
      <c r="GE128" s="199">
        <v>0</v>
      </c>
      <c r="GF128" s="199">
        <v>2272</v>
      </c>
      <c r="GG128" s="199">
        <v>4094644</v>
      </c>
      <c r="GH128" s="199">
        <v>0</v>
      </c>
      <c r="GI128" s="199">
        <v>0</v>
      </c>
      <c r="GJ128" s="199">
        <v>0</v>
      </c>
      <c r="GK128" s="199">
        <v>0</v>
      </c>
      <c r="GL128" s="199">
        <f t="shared" si="81"/>
        <v>4418018</v>
      </c>
      <c r="GM128" s="199">
        <v>74216</v>
      </c>
      <c r="GN128" s="199">
        <v>128413</v>
      </c>
      <c r="GO128" s="199">
        <v>127281</v>
      </c>
      <c r="GP128" s="199">
        <v>0</v>
      </c>
      <c r="GQ128" s="199">
        <v>2371</v>
      </c>
      <c r="GR128" s="199">
        <v>4226451</v>
      </c>
      <c r="GS128" s="199">
        <v>0</v>
      </c>
      <c r="GT128" s="199">
        <v>0</v>
      </c>
      <c r="GU128" s="199">
        <v>0</v>
      </c>
      <c r="GV128" s="199">
        <v>0</v>
      </c>
      <c r="GW128" s="199">
        <f t="shared" si="82"/>
        <v>4558732</v>
      </c>
      <c r="GX128" s="199" t="s">
        <v>8</v>
      </c>
      <c r="GY128" s="199">
        <v>66925</v>
      </c>
      <c r="GZ128" s="199">
        <v>165535</v>
      </c>
      <c r="HA128" s="199">
        <v>132726</v>
      </c>
      <c r="HB128" s="199">
        <v>0</v>
      </c>
      <c r="HC128" s="199">
        <v>2425</v>
      </c>
      <c r="HD128" s="199">
        <v>3211186</v>
      </c>
      <c r="HE128" s="199">
        <v>0</v>
      </c>
      <c r="HF128" s="199">
        <v>0</v>
      </c>
      <c r="HG128" s="199">
        <v>0</v>
      </c>
      <c r="HH128" s="199">
        <v>0</v>
      </c>
      <c r="HI128" s="199">
        <f t="shared" si="83"/>
        <v>3578797</v>
      </c>
      <c r="HJ128" s="199">
        <v>4979177</v>
      </c>
      <c r="HK128" s="199">
        <v>75459</v>
      </c>
      <c r="HL128" s="199">
        <v>168882</v>
      </c>
      <c r="HM128" s="199">
        <v>131362</v>
      </c>
      <c r="HN128" s="199">
        <v>0</v>
      </c>
      <c r="HO128" s="199">
        <v>2370</v>
      </c>
      <c r="HP128" s="199">
        <v>4412332</v>
      </c>
      <c r="HQ128" s="199">
        <v>0</v>
      </c>
      <c r="HR128" s="199">
        <v>0</v>
      </c>
      <c r="HS128" s="199">
        <v>0</v>
      </c>
      <c r="HT128" s="199">
        <v>0</v>
      </c>
      <c r="HU128" s="199">
        <f t="shared" si="84"/>
        <v>4790405</v>
      </c>
      <c r="HV128" s="199">
        <v>74217</v>
      </c>
      <c r="HW128" s="199">
        <v>168089</v>
      </c>
      <c r="HX128" s="199">
        <v>131242</v>
      </c>
      <c r="HY128" s="199">
        <v>0</v>
      </c>
      <c r="HZ128" s="199">
        <v>2370</v>
      </c>
      <c r="IA128" s="199">
        <v>4405389</v>
      </c>
      <c r="IB128" s="199">
        <v>0</v>
      </c>
      <c r="IC128" s="199">
        <v>0</v>
      </c>
      <c r="ID128" s="199">
        <v>0</v>
      </c>
      <c r="IE128" s="199">
        <v>0</v>
      </c>
      <c r="IF128" s="199">
        <f t="shared" si="85"/>
        <v>4781307</v>
      </c>
      <c r="IG128" s="197">
        <f t="shared" si="86"/>
        <v>33.855175356411671</v>
      </c>
      <c r="IH128" s="197">
        <f t="shared" si="87"/>
        <v>33.600955851924553</v>
      </c>
      <c r="II128" s="197">
        <f t="shared" si="88"/>
        <v>37.188845491977119</v>
      </c>
      <c r="IJ128" s="197">
        <f t="shared" si="64"/>
        <v>-0.18992131145487701</v>
      </c>
      <c r="IK128" s="202">
        <f>((IF128/HJ128)-1)*100</f>
        <v>-3.9739499118026989</v>
      </c>
      <c r="IL128" s="200">
        <f t="shared" si="89"/>
        <v>1928.7240822912465</v>
      </c>
      <c r="IM128" s="200">
        <f t="shared" si="90"/>
        <v>1777.0830980233966</v>
      </c>
      <c r="IN128" s="192" t="s">
        <v>7351</v>
      </c>
      <c r="IO128" s="192" t="str">
        <f t="shared" si="65"/>
        <v>Variación Mayor a 20%</v>
      </c>
      <c r="IP128" s="192" t="str">
        <f t="shared" si="65"/>
        <v>Variación Mayor a 20%</v>
      </c>
      <c r="IQ128" s="193" t="str">
        <f t="shared" si="91"/>
        <v>Grande</v>
      </c>
      <c r="IR128" s="193" t="str">
        <f t="shared" si="92"/>
        <v>Grande</v>
      </c>
      <c r="IS128" s="192" t="s">
        <v>7503</v>
      </c>
      <c r="IT128" s="192" t="s">
        <v>115</v>
      </c>
      <c r="IU128" s="192" t="s">
        <v>534</v>
      </c>
      <c r="IV128" s="192" t="s">
        <v>8</v>
      </c>
      <c r="IW128" s="192" t="s">
        <v>534</v>
      </c>
      <c r="IX128" s="192" t="s">
        <v>8</v>
      </c>
      <c r="IY128" s="193" t="s">
        <v>207</v>
      </c>
      <c r="IZ128" s="199">
        <v>3578797</v>
      </c>
      <c r="JA128" s="199">
        <v>131408</v>
      </c>
      <c r="JB128" s="203">
        <f t="shared" si="66"/>
        <v>3.6718483892771792</v>
      </c>
      <c r="JC128" s="192" t="s">
        <v>7579</v>
      </c>
      <c r="JD128" s="192" t="str">
        <f t="shared" si="99"/>
        <v>Con Modificaciones &lt; 10%</v>
      </c>
      <c r="JE128" s="193" t="s">
        <v>207</v>
      </c>
      <c r="JF128" s="200">
        <v>1</v>
      </c>
      <c r="JG128" s="200">
        <v>3578812</v>
      </c>
      <c r="JH128" s="200">
        <v>4979177</v>
      </c>
      <c r="JI128" s="197">
        <f t="shared" ref="JI128:JI129" si="123">((JH128/JG128)-1)*100</f>
        <v>39.129325597432896</v>
      </c>
      <c r="JJ128" s="192" t="s">
        <v>7770</v>
      </c>
      <c r="JK128" s="192" t="str">
        <f t="shared" si="67"/>
        <v>Con Reevaluación</v>
      </c>
      <c r="JL128" s="204" t="s">
        <v>1290</v>
      </c>
      <c r="JM128" s="204">
        <v>6.24</v>
      </c>
      <c r="JN128" s="204">
        <v>6.51</v>
      </c>
      <c r="JO128" s="197">
        <f t="shared" si="96"/>
        <v>4.3269230769230616</v>
      </c>
      <c r="JP128" s="205" t="str">
        <f t="shared" si="97"/>
        <v>Real &gt; Recomendado</v>
      </c>
      <c r="JQ128" s="193" t="s">
        <v>8</v>
      </c>
      <c r="JR128" s="202"/>
      <c r="JS128" s="202"/>
      <c r="JT128" s="202"/>
      <c r="JU128" s="192" t="s">
        <v>8123</v>
      </c>
      <c r="JV128" s="206"/>
      <c r="JW128" s="192" t="s">
        <v>8</v>
      </c>
      <c r="JX128" s="192" t="s">
        <v>8376</v>
      </c>
      <c r="JY128" s="192" t="s">
        <v>992</v>
      </c>
      <c r="JZ128" s="192" t="s">
        <v>5576</v>
      </c>
      <c r="KA128" s="192" t="s">
        <v>249</v>
      </c>
    </row>
    <row r="129" spans="1:287" ht="15" customHeight="1" x14ac:dyDescent="0.25">
      <c r="A129" s="192" t="s">
        <v>1650</v>
      </c>
      <c r="B129" s="192" t="s">
        <v>1651</v>
      </c>
      <c r="C129" s="193">
        <v>12</v>
      </c>
      <c r="D129" s="192" t="s">
        <v>508</v>
      </c>
      <c r="E129" s="192" t="s">
        <v>158</v>
      </c>
      <c r="F129" s="192" t="s">
        <v>159</v>
      </c>
      <c r="G129" s="192" t="s">
        <v>509</v>
      </c>
      <c r="H129" s="192" t="s">
        <v>118</v>
      </c>
      <c r="I129" s="192" t="s">
        <v>153</v>
      </c>
      <c r="J129" s="192" t="s">
        <v>1341</v>
      </c>
      <c r="K129" s="192" t="s">
        <v>468</v>
      </c>
      <c r="L129" s="192" t="s">
        <v>102</v>
      </c>
      <c r="M129" s="192" t="s">
        <v>2017</v>
      </c>
      <c r="N129" s="192" t="s">
        <v>525</v>
      </c>
      <c r="O129" s="192" t="s">
        <v>525</v>
      </c>
      <c r="P129" s="192" t="s">
        <v>103</v>
      </c>
      <c r="Q129" s="192" t="s">
        <v>104</v>
      </c>
      <c r="R129" s="192" t="s">
        <v>116</v>
      </c>
      <c r="S129" s="192" t="s">
        <v>2298</v>
      </c>
      <c r="T129" s="192" t="s">
        <v>2299</v>
      </c>
      <c r="U129" s="194">
        <v>1050</v>
      </c>
      <c r="V129" s="192" t="s">
        <v>534</v>
      </c>
      <c r="W129" s="192" t="s">
        <v>534</v>
      </c>
      <c r="X129" s="192" t="s">
        <v>534</v>
      </c>
      <c r="Y129" s="195">
        <v>10</v>
      </c>
      <c r="Z129" s="195">
        <v>31</v>
      </c>
      <c r="AA129" s="196" t="s">
        <v>2711</v>
      </c>
      <c r="AB129" s="197">
        <f t="shared" si="121"/>
        <v>210</v>
      </c>
      <c r="AC129" s="195">
        <v>1</v>
      </c>
      <c r="AD129" s="195">
        <v>34</v>
      </c>
      <c r="AE129" s="196" t="s">
        <v>2712</v>
      </c>
      <c r="AF129" s="197">
        <f t="shared" si="122"/>
        <v>3300</v>
      </c>
      <c r="AG129" s="195"/>
      <c r="AH129" s="195"/>
      <c r="AI129" s="196" t="s">
        <v>8</v>
      </c>
      <c r="AJ129" s="197"/>
      <c r="AK129" s="195"/>
      <c r="AL129" s="195"/>
      <c r="AM129" s="196"/>
      <c r="AN129" s="197"/>
      <c r="AO129" s="195">
        <v>1</v>
      </c>
      <c r="AP129" s="195">
        <v>1</v>
      </c>
      <c r="AQ129" s="196" t="s">
        <v>3008</v>
      </c>
      <c r="AR129" s="197">
        <f>((AP129/AO129)-1)*100</f>
        <v>0</v>
      </c>
      <c r="AS129" s="195">
        <v>10</v>
      </c>
      <c r="AT129" s="195">
        <v>37</v>
      </c>
      <c r="AU129" s="196" t="s">
        <v>2712</v>
      </c>
      <c r="AV129" s="197">
        <f t="shared" si="61"/>
        <v>270</v>
      </c>
      <c r="AW129" s="197" t="str">
        <f t="shared" si="68"/>
        <v>Variación &gt; al 100%</v>
      </c>
      <c r="AX129" s="198">
        <v>3</v>
      </c>
      <c r="AY129" s="198">
        <v>91</v>
      </c>
      <c r="AZ129" s="195"/>
      <c r="BA129" s="195"/>
      <c r="BB129" s="196"/>
      <c r="BC129" s="197"/>
      <c r="BD129" s="195"/>
      <c r="BE129" s="195"/>
      <c r="BF129" s="196"/>
      <c r="BG129" s="197"/>
      <c r="BH129" s="195"/>
      <c r="BI129" s="195"/>
      <c r="BJ129" s="196"/>
      <c r="BK129" s="197"/>
      <c r="BL129" s="195">
        <v>11</v>
      </c>
      <c r="BM129" s="195">
        <v>11</v>
      </c>
      <c r="BN129" s="195">
        <v>38</v>
      </c>
      <c r="BO129" s="195">
        <v>40</v>
      </c>
      <c r="BP129" s="195">
        <v>2</v>
      </c>
      <c r="BQ129" s="196" t="s">
        <v>3464</v>
      </c>
      <c r="BR129" s="197">
        <f t="shared" si="112"/>
        <v>245.45454545454547</v>
      </c>
      <c r="BS129" s="197">
        <f t="shared" si="112"/>
        <v>263.63636363636363</v>
      </c>
      <c r="BT129" s="192" t="s">
        <v>3689</v>
      </c>
      <c r="BU129" s="192" t="str">
        <f t="shared" si="70"/>
        <v>Variación &gt; al 100%</v>
      </c>
      <c r="BV129" s="193" t="str">
        <f t="shared" si="71"/>
        <v>Mayor a 3 años</v>
      </c>
      <c r="BW129" s="192" t="s">
        <v>787</v>
      </c>
      <c r="BX129" s="199">
        <v>318214</v>
      </c>
      <c r="BY129" s="199">
        <v>0</v>
      </c>
      <c r="BZ129" s="199">
        <f t="shared" si="72"/>
        <v>318214</v>
      </c>
      <c r="CA129" s="199">
        <v>1080440</v>
      </c>
      <c r="CB129" s="200">
        <f t="shared" si="73"/>
        <v>-762226</v>
      </c>
      <c r="CC129" s="192" t="s">
        <v>4008</v>
      </c>
      <c r="CD129" s="192" t="str">
        <f t="shared" si="74"/>
        <v>BIP &lt; SIGFE</v>
      </c>
      <c r="CE129" s="196" t="s">
        <v>678</v>
      </c>
      <c r="CF129" s="195">
        <v>596</v>
      </c>
      <c r="CG129" s="195">
        <v>596</v>
      </c>
      <c r="CH129" s="195">
        <f t="shared" si="75"/>
        <v>100</v>
      </c>
      <c r="CI129" s="196" t="s">
        <v>4348</v>
      </c>
      <c r="CJ129" s="196" t="s">
        <v>4349</v>
      </c>
      <c r="CK129" s="200" t="str">
        <f t="shared" si="93"/>
        <v>Real = Recomendada</v>
      </c>
      <c r="CL129" s="192" t="s">
        <v>4877</v>
      </c>
      <c r="CM129" s="192" t="s">
        <v>4612</v>
      </c>
      <c r="CN129" s="192" t="s">
        <v>4878</v>
      </c>
      <c r="CO129" s="192" t="s">
        <v>4879</v>
      </c>
      <c r="CP129" s="193" t="s">
        <v>207</v>
      </c>
      <c r="CQ129" s="192" t="s">
        <v>5292</v>
      </c>
      <c r="CR129" s="192" t="s">
        <v>5293</v>
      </c>
      <c r="CS129" s="192" t="s">
        <v>8</v>
      </c>
      <c r="CT129" s="192" t="str">
        <f t="shared" si="94"/>
        <v>En Operación</v>
      </c>
      <c r="CU129" s="192" t="s">
        <v>8</v>
      </c>
      <c r="CV129" s="192" t="s">
        <v>438</v>
      </c>
      <c r="CW129" s="192" t="s">
        <v>439</v>
      </c>
      <c r="CX129" s="192" t="s">
        <v>1326</v>
      </c>
      <c r="CY129" s="192" t="s">
        <v>979</v>
      </c>
      <c r="CZ129" s="192" t="s">
        <v>5576</v>
      </c>
      <c r="DA129" s="192" t="s">
        <v>249</v>
      </c>
      <c r="DB129" s="193" t="s">
        <v>1021</v>
      </c>
      <c r="DC129" s="193" t="s">
        <v>1021</v>
      </c>
      <c r="DD129" s="200">
        <v>0</v>
      </c>
      <c r="DE129" s="193" t="s">
        <v>1157</v>
      </c>
      <c r="DF129" s="200">
        <v>49</v>
      </c>
      <c r="DG129" s="207">
        <v>42166</v>
      </c>
      <c r="DH129" s="200">
        <v>197</v>
      </c>
      <c r="DI129" s="193" t="s">
        <v>5908</v>
      </c>
      <c r="DJ129" s="200">
        <v>92</v>
      </c>
      <c r="DK129" s="193" t="s">
        <v>5908</v>
      </c>
      <c r="DL129" s="200">
        <f>+DK129-DG129</f>
        <v>92</v>
      </c>
      <c r="DM129" s="193" t="s">
        <v>881</v>
      </c>
      <c r="DN129" s="200">
        <v>27</v>
      </c>
      <c r="DO129" s="193" t="s">
        <v>1099</v>
      </c>
      <c r="DP129" s="200">
        <v>104</v>
      </c>
      <c r="DQ129" s="200">
        <f t="shared" si="62"/>
        <v>469</v>
      </c>
      <c r="DR129" s="200">
        <f t="shared" si="63"/>
        <v>469</v>
      </c>
      <c r="DS129" s="193" t="s">
        <v>6133</v>
      </c>
      <c r="DT129" s="192" t="s">
        <v>6243</v>
      </c>
      <c r="DU129" s="193">
        <v>2</v>
      </c>
      <c r="DV129" s="193" t="s">
        <v>8</v>
      </c>
      <c r="DW129" s="193" t="s">
        <v>8</v>
      </c>
      <c r="DX129" s="193" t="s">
        <v>8</v>
      </c>
      <c r="DY129" s="193" t="s">
        <v>8</v>
      </c>
      <c r="DZ129" s="193" t="s">
        <v>207</v>
      </c>
      <c r="EA129" s="193" t="s">
        <v>6273</v>
      </c>
      <c r="EB129" s="193" t="s">
        <v>207</v>
      </c>
      <c r="EC129" s="193" t="s">
        <v>6273</v>
      </c>
      <c r="ED129" s="193" t="s">
        <v>6398</v>
      </c>
      <c r="EE129" s="199">
        <v>8000</v>
      </c>
      <c r="EF129" s="199">
        <v>9202</v>
      </c>
      <c r="EG129" s="199">
        <v>0</v>
      </c>
      <c r="EH129" s="199">
        <v>0</v>
      </c>
      <c r="EI129" s="199">
        <v>500</v>
      </c>
      <c r="EJ129" s="199">
        <v>539437</v>
      </c>
      <c r="EK129" s="199">
        <v>0</v>
      </c>
      <c r="EL129" s="199">
        <v>0</v>
      </c>
      <c r="EM129" s="199">
        <v>0</v>
      </c>
      <c r="EN129" s="199">
        <v>0</v>
      </c>
      <c r="EO129" s="199">
        <f t="shared" si="76"/>
        <v>557139</v>
      </c>
      <c r="EP129" s="199">
        <v>8000</v>
      </c>
      <c r="EQ129" s="199">
        <v>9202</v>
      </c>
      <c r="ER129" s="199">
        <v>0</v>
      </c>
      <c r="ES129" s="199">
        <v>0</v>
      </c>
      <c r="ET129" s="199">
        <v>500</v>
      </c>
      <c r="EU129" s="199">
        <v>539437</v>
      </c>
      <c r="EV129" s="199">
        <v>0</v>
      </c>
      <c r="EW129" s="199">
        <v>0</v>
      </c>
      <c r="EX129" s="199">
        <v>0</v>
      </c>
      <c r="EY129" s="199">
        <v>0</v>
      </c>
      <c r="EZ129" s="199">
        <f t="shared" si="77"/>
        <v>557139</v>
      </c>
      <c r="FA129" s="192" t="s">
        <v>6602</v>
      </c>
      <c r="FB129" s="199">
        <v>24416</v>
      </c>
      <c r="FC129" s="199">
        <v>50197</v>
      </c>
      <c r="FD129" s="199">
        <v>0</v>
      </c>
      <c r="FE129" s="199">
        <v>0</v>
      </c>
      <c r="FF129" s="199">
        <v>539</v>
      </c>
      <c r="FG129" s="199">
        <v>1604453</v>
      </c>
      <c r="FH129" s="199">
        <v>0</v>
      </c>
      <c r="FI129" s="199">
        <v>0</v>
      </c>
      <c r="FJ129" s="199">
        <v>0</v>
      </c>
      <c r="FK129" s="199">
        <v>0</v>
      </c>
      <c r="FL129" s="199">
        <f t="shared" si="78"/>
        <v>1679605</v>
      </c>
      <c r="FM129" s="192" t="s">
        <v>6787</v>
      </c>
      <c r="FN129" s="199">
        <v>24416</v>
      </c>
      <c r="FO129" s="199">
        <v>50197</v>
      </c>
      <c r="FP129" s="199">
        <v>0</v>
      </c>
      <c r="FQ129" s="199">
        <v>0</v>
      </c>
      <c r="FR129" s="199">
        <v>539</v>
      </c>
      <c r="FS129" s="199">
        <v>1114860</v>
      </c>
      <c r="FT129" s="199">
        <v>0</v>
      </c>
      <c r="FU129" s="199">
        <v>0</v>
      </c>
      <c r="FV129" s="199">
        <v>0</v>
      </c>
      <c r="FW129" s="199">
        <v>0</v>
      </c>
      <c r="FX129" s="199">
        <f t="shared" si="79"/>
        <v>1190012</v>
      </c>
      <c r="FY129" s="192" t="s">
        <v>6976</v>
      </c>
      <c r="FZ129" s="200">
        <f t="shared" si="80"/>
        <v>109572</v>
      </c>
      <c r="GA129" s="193" t="str">
        <f t="shared" si="95"/>
        <v>BIP &gt; SIGFE</v>
      </c>
      <c r="GB129" s="199">
        <v>23048</v>
      </c>
      <c r="GC129" s="199">
        <v>0</v>
      </c>
      <c r="GD129" s="199">
        <v>0</v>
      </c>
      <c r="GE129" s="199">
        <v>0</v>
      </c>
      <c r="GF129" s="199">
        <v>0</v>
      </c>
      <c r="GG129" s="199">
        <v>1057392</v>
      </c>
      <c r="GH129" s="199">
        <v>0</v>
      </c>
      <c r="GI129" s="199">
        <v>0</v>
      </c>
      <c r="GJ129" s="199">
        <v>0</v>
      </c>
      <c r="GK129" s="199">
        <v>0</v>
      </c>
      <c r="GL129" s="199">
        <f t="shared" si="81"/>
        <v>1080440</v>
      </c>
      <c r="GM129" s="199">
        <v>23645</v>
      </c>
      <c r="GN129" s="199">
        <v>0</v>
      </c>
      <c r="GO129" s="199">
        <v>0</v>
      </c>
      <c r="GP129" s="199">
        <v>0</v>
      </c>
      <c r="GQ129" s="199">
        <v>0</v>
      </c>
      <c r="GR129" s="199">
        <v>1067132</v>
      </c>
      <c r="GS129" s="199">
        <v>0</v>
      </c>
      <c r="GT129" s="199">
        <v>0</v>
      </c>
      <c r="GU129" s="199">
        <v>0</v>
      </c>
      <c r="GV129" s="199">
        <v>0</v>
      </c>
      <c r="GW129" s="199">
        <f t="shared" si="82"/>
        <v>1090777</v>
      </c>
      <c r="GX129" s="199" t="s">
        <v>7154</v>
      </c>
      <c r="GY129" s="199">
        <v>9699</v>
      </c>
      <c r="GZ129" s="199">
        <v>11157</v>
      </c>
      <c r="HA129" s="199">
        <v>0</v>
      </c>
      <c r="HB129" s="199">
        <v>0</v>
      </c>
      <c r="HC129" s="199">
        <v>606</v>
      </c>
      <c r="HD129" s="199">
        <v>654020</v>
      </c>
      <c r="HE129" s="199">
        <v>0</v>
      </c>
      <c r="HF129" s="199">
        <v>0</v>
      </c>
      <c r="HG129" s="199">
        <v>0</v>
      </c>
      <c r="HH129" s="199">
        <v>0</v>
      </c>
      <c r="HI129" s="199">
        <f t="shared" si="83"/>
        <v>675482</v>
      </c>
      <c r="HJ129" s="199">
        <v>1182955</v>
      </c>
      <c r="HK129" s="199">
        <v>25465</v>
      </c>
      <c r="HL129" s="199">
        <v>50197</v>
      </c>
      <c r="HM129" s="199">
        <v>0</v>
      </c>
      <c r="HN129" s="199">
        <v>0</v>
      </c>
      <c r="HO129" s="199">
        <v>539</v>
      </c>
      <c r="HP129" s="199">
        <v>1674582</v>
      </c>
      <c r="HQ129" s="199">
        <v>0</v>
      </c>
      <c r="HR129" s="199">
        <v>0</v>
      </c>
      <c r="HS129" s="199">
        <v>0</v>
      </c>
      <c r="HT129" s="199">
        <v>0</v>
      </c>
      <c r="HU129" s="199">
        <f t="shared" si="84"/>
        <v>1750783</v>
      </c>
      <c r="HV129" s="199">
        <v>25013</v>
      </c>
      <c r="HW129" s="199">
        <v>50197</v>
      </c>
      <c r="HX129" s="199">
        <v>0</v>
      </c>
      <c r="HY129" s="199">
        <v>0</v>
      </c>
      <c r="HZ129" s="199">
        <v>539</v>
      </c>
      <c r="IA129" s="199">
        <v>1124600</v>
      </c>
      <c r="IB129" s="199">
        <v>0</v>
      </c>
      <c r="IC129" s="199">
        <v>0</v>
      </c>
      <c r="ID129" s="199">
        <v>0</v>
      </c>
      <c r="IE129" s="199">
        <v>0</v>
      </c>
      <c r="IF129" s="199">
        <f t="shared" si="85"/>
        <v>1200349</v>
      </c>
      <c r="IG129" s="197">
        <f t="shared" si="86"/>
        <v>159.19017827270011</v>
      </c>
      <c r="IH129" s="197">
        <f t="shared" si="87"/>
        <v>77.702588670016382</v>
      </c>
      <c r="II129" s="197">
        <f t="shared" si="88"/>
        <v>71.951928075594026</v>
      </c>
      <c r="IJ129" s="197">
        <f t="shared" si="64"/>
        <v>-31.439304585434058</v>
      </c>
      <c r="IK129" s="202">
        <f>((IF129/HJ129)-1)*100</f>
        <v>1.4703856021573092</v>
      </c>
      <c r="IL129" s="200">
        <f t="shared" si="89"/>
        <v>2014.0083892617449</v>
      </c>
      <c r="IM129" s="200">
        <f t="shared" si="90"/>
        <v>1886.9127516778524</v>
      </c>
      <c r="IN129" s="192" t="s">
        <v>7352</v>
      </c>
      <c r="IO129" s="192" t="str">
        <f t="shared" si="65"/>
        <v>Variación Mayor a 20%</v>
      </c>
      <c r="IP129" s="192" t="str">
        <f t="shared" si="65"/>
        <v>Variación Mayor a 20%</v>
      </c>
      <c r="IQ129" s="193" t="str">
        <f t="shared" si="91"/>
        <v>Grande</v>
      </c>
      <c r="IR129" s="193" t="str">
        <f t="shared" si="92"/>
        <v>Grande</v>
      </c>
      <c r="IS129" s="192" t="s">
        <v>7499</v>
      </c>
      <c r="IT129" s="192" t="s">
        <v>2017</v>
      </c>
      <c r="IU129" s="192" t="s">
        <v>1326</v>
      </c>
      <c r="IV129" s="192" t="s">
        <v>979</v>
      </c>
      <c r="IW129" s="192" t="s">
        <v>5576</v>
      </c>
      <c r="IX129" s="192" t="s">
        <v>249</v>
      </c>
      <c r="IY129" s="193" t="s">
        <v>208</v>
      </c>
      <c r="IZ129" s="199"/>
      <c r="JA129" s="199"/>
      <c r="JB129" s="203"/>
      <c r="JC129" s="192" t="s">
        <v>534</v>
      </c>
      <c r="JD129" s="192" t="str">
        <f t="shared" si="99"/>
        <v>Sin Modificaciones</v>
      </c>
      <c r="JE129" s="193" t="s">
        <v>207</v>
      </c>
      <c r="JF129" s="200">
        <v>1</v>
      </c>
      <c r="JG129" s="200">
        <v>663721</v>
      </c>
      <c r="JH129" s="200">
        <v>1182955</v>
      </c>
      <c r="JI129" s="197">
        <f t="shared" si="123"/>
        <v>78.230762624657046</v>
      </c>
      <c r="JJ129" s="192" t="s">
        <v>7771</v>
      </c>
      <c r="JK129" s="192" t="str">
        <f t="shared" si="67"/>
        <v>Con Reevaluación</v>
      </c>
      <c r="JL129" s="196" t="s">
        <v>1286</v>
      </c>
      <c r="JM129" s="204">
        <v>752478</v>
      </c>
      <c r="JN129" s="204">
        <v>921907</v>
      </c>
      <c r="JO129" s="197">
        <f t="shared" si="96"/>
        <v>22.516140006751016</v>
      </c>
      <c r="JP129" s="205" t="str">
        <f t="shared" si="97"/>
        <v>Real &gt; Recomendado</v>
      </c>
      <c r="JQ129" s="193" t="s">
        <v>1287</v>
      </c>
      <c r="JR129" s="202">
        <v>27981</v>
      </c>
      <c r="JS129" s="202">
        <v>34281</v>
      </c>
      <c r="JT129" s="202">
        <f t="shared" si="98"/>
        <v>22.515278224509494</v>
      </c>
      <c r="JU129" s="192" t="s">
        <v>8124</v>
      </c>
      <c r="JV129" s="192" t="str">
        <f>IF(JT129="","Sin Datos",IF(JT129=0,"Real = Recomendado",IF(JT129&gt;0,"Real &gt; Recomendado",IF(JT129&lt;0,"Real &lt; Recomendado","error"))))</f>
        <v>Real &gt; Recomendado</v>
      </c>
      <c r="JW129" s="192" t="s">
        <v>8125</v>
      </c>
      <c r="JX129" s="192" t="s">
        <v>1326</v>
      </c>
      <c r="JY129" s="192" t="s">
        <v>979</v>
      </c>
      <c r="JZ129" s="192" t="s">
        <v>5576</v>
      </c>
      <c r="KA129" s="192" t="s">
        <v>249</v>
      </c>
    </row>
    <row r="130" spans="1:287" ht="15" customHeight="1" x14ac:dyDescent="0.25">
      <c r="A130" s="192" t="s">
        <v>1652</v>
      </c>
      <c r="B130" s="192" t="s">
        <v>1653</v>
      </c>
      <c r="C130" s="193">
        <v>9</v>
      </c>
      <c r="D130" s="192" t="s">
        <v>450</v>
      </c>
      <c r="E130" s="192" t="s">
        <v>110</v>
      </c>
      <c r="F130" s="192" t="s">
        <v>189</v>
      </c>
      <c r="G130" s="192" t="s">
        <v>495</v>
      </c>
      <c r="H130" s="192" t="s">
        <v>107</v>
      </c>
      <c r="I130" s="192" t="s">
        <v>1654</v>
      </c>
      <c r="J130" s="192" t="s">
        <v>1654</v>
      </c>
      <c r="K130" s="192" t="s">
        <v>468</v>
      </c>
      <c r="L130" s="192" t="s">
        <v>102</v>
      </c>
      <c r="M130" s="192" t="s">
        <v>2007</v>
      </c>
      <c r="N130" s="192" t="s">
        <v>525</v>
      </c>
      <c r="O130" s="192" t="s">
        <v>525</v>
      </c>
      <c r="P130" s="192" t="s">
        <v>103</v>
      </c>
      <c r="Q130" s="192" t="s">
        <v>120</v>
      </c>
      <c r="R130" s="192" t="s">
        <v>116</v>
      </c>
      <c r="S130" s="192" t="s">
        <v>2300</v>
      </c>
      <c r="T130" s="192" t="s">
        <v>2301</v>
      </c>
      <c r="U130" s="194">
        <v>34000</v>
      </c>
      <c r="V130" s="192" t="s">
        <v>534</v>
      </c>
      <c r="W130" s="192" t="s">
        <v>534</v>
      </c>
      <c r="X130" s="192" t="s">
        <v>534</v>
      </c>
      <c r="Y130" s="195">
        <v>12</v>
      </c>
      <c r="Z130" s="195">
        <v>12</v>
      </c>
      <c r="AA130" s="196" t="s">
        <v>2713</v>
      </c>
      <c r="AB130" s="197">
        <f t="shared" si="121"/>
        <v>0</v>
      </c>
      <c r="AC130" s="195">
        <v>3</v>
      </c>
      <c r="AD130" s="195">
        <v>1</v>
      </c>
      <c r="AE130" s="196" t="s">
        <v>2714</v>
      </c>
      <c r="AF130" s="197">
        <f t="shared" si="122"/>
        <v>-66.666666666666671</v>
      </c>
      <c r="AG130" s="195">
        <v>3</v>
      </c>
      <c r="AH130" s="195">
        <v>0</v>
      </c>
      <c r="AI130" s="196" t="s">
        <v>2904</v>
      </c>
      <c r="AJ130" s="197">
        <f>((AH130/AG130)-1)*100</f>
        <v>-100</v>
      </c>
      <c r="AK130" s="195"/>
      <c r="AL130" s="195"/>
      <c r="AM130" s="196"/>
      <c r="AN130" s="197"/>
      <c r="AO130" s="195"/>
      <c r="AP130" s="195"/>
      <c r="AQ130" s="196"/>
      <c r="AR130" s="197"/>
      <c r="AS130" s="195">
        <v>12</v>
      </c>
      <c r="AT130" s="195">
        <v>18</v>
      </c>
      <c r="AU130" s="196" t="s">
        <v>3204</v>
      </c>
      <c r="AV130" s="197">
        <f t="shared" si="61"/>
        <v>50</v>
      </c>
      <c r="AW130" s="197" t="str">
        <f t="shared" si="68"/>
        <v>Variación de 30% al 50%</v>
      </c>
      <c r="AX130" s="198">
        <v>3</v>
      </c>
      <c r="AY130" s="198">
        <v>250</v>
      </c>
      <c r="AZ130" s="195"/>
      <c r="BA130" s="195"/>
      <c r="BB130" s="196"/>
      <c r="BC130" s="197"/>
      <c r="BD130" s="195"/>
      <c r="BE130" s="195"/>
      <c r="BF130" s="196"/>
      <c r="BG130" s="197"/>
      <c r="BH130" s="195"/>
      <c r="BI130" s="195"/>
      <c r="BJ130" s="196"/>
      <c r="BK130" s="197"/>
      <c r="BL130" s="195">
        <v>12</v>
      </c>
      <c r="BM130" s="195">
        <v>12</v>
      </c>
      <c r="BN130" s="195">
        <v>19</v>
      </c>
      <c r="BO130" s="195">
        <v>26</v>
      </c>
      <c r="BP130" s="195">
        <v>7</v>
      </c>
      <c r="BQ130" s="196" t="s">
        <v>3465</v>
      </c>
      <c r="BR130" s="197">
        <f t="shared" si="112"/>
        <v>58.333333333333329</v>
      </c>
      <c r="BS130" s="197">
        <f t="shared" si="112"/>
        <v>116.66666666666666</v>
      </c>
      <c r="BT130" s="192" t="s">
        <v>3690</v>
      </c>
      <c r="BU130" s="192" t="str">
        <f t="shared" si="70"/>
        <v>Variación &gt; al 100%</v>
      </c>
      <c r="BV130" s="193" t="str">
        <f t="shared" si="71"/>
        <v>Tres años</v>
      </c>
      <c r="BW130" s="192" t="s">
        <v>609</v>
      </c>
      <c r="BX130" s="199">
        <v>893159</v>
      </c>
      <c r="BY130" s="199">
        <v>0</v>
      </c>
      <c r="BZ130" s="199">
        <f t="shared" si="72"/>
        <v>893159</v>
      </c>
      <c r="CA130" s="199">
        <v>877672</v>
      </c>
      <c r="CB130" s="200">
        <f t="shared" si="73"/>
        <v>15487</v>
      </c>
      <c r="CC130" s="192" t="s">
        <v>4009</v>
      </c>
      <c r="CD130" s="192" t="str">
        <f t="shared" si="74"/>
        <v>BIP &gt; SIGFE</v>
      </c>
      <c r="CE130" s="196" t="s">
        <v>678</v>
      </c>
      <c r="CF130" s="195">
        <v>4750</v>
      </c>
      <c r="CG130" s="195">
        <v>4750</v>
      </c>
      <c r="CH130" s="195">
        <f t="shared" si="75"/>
        <v>100</v>
      </c>
      <c r="CI130" s="196" t="s">
        <v>4350</v>
      </c>
      <c r="CJ130" s="196" t="s">
        <v>4134</v>
      </c>
      <c r="CK130" s="200" t="str">
        <f t="shared" si="93"/>
        <v>Real = Recomendada</v>
      </c>
      <c r="CL130" s="192" t="s">
        <v>4880</v>
      </c>
      <c r="CM130" s="192" t="s">
        <v>4881</v>
      </c>
      <c r="CN130" s="192" t="s">
        <v>4882</v>
      </c>
      <c r="CO130" s="192" t="s">
        <v>8</v>
      </c>
      <c r="CP130" s="193" t="s">
        <v>207</v>
      </c>
      <c r="CQ130" s="192" t="s">
        <v>5294</v>
      </c>
      <c r="CR130" s="192" t="s">
        <v>5295</v>
      </c>
      <c r="CS130" s="192" t="s">
        <v>8</v>
      </c>
      <c r="CT130" s="192" t="str">
        <f t="shared" si="94"/>
        <v>En Operación</v>
      </c>
      <c r="CU130" s="192" t="s">
        <v>5483</v>
      </c>
      <c r="CV130" s="192" t="s">
        <v>956</v>
      </c>
      <c r="CW130" s="192" t="s">
        <v>957</v>
      </c>
      <c r="CX130" s="192" t="s">
        <v>534</v>
      </c>
      <c r="CY130" s="192" t="s">
        <v>8</v>
      </c>
      <c r="CZ130" s="192" t="s">
        <v>534</v>
      </c>
      <c r="DA130" s="192" t="s">
        <v>8</v>
      </c>
      <c r="DB130" s="193" t="s">
        <v>1101</v>
      </c>
      <c r="DC130" s="193" t="s">
        <v>1075</v>
      </c>
      <c r="DD130" s="200">
        <v>59</v>
      </c>
      <c r="DE130" s="193" t="s">
        <v>1172</v>
      </c>
      <c r="DF130" s="200">
        <v>84</v>
      </c>
      <c r="DG130" s="193" t="s">
        <v>440</v>
      </c>
      <c r="DH130" s="200">
        <v>0</v>
      </c>
      <c r="DI130" s="193" t="s">
        <v>700</v>
      </c>
      <c r="DJ130" s="200">
        <v>406</v>
      </c>
      <c r="DK130" s="193" t="s">
        <v>700</v>
      </c>
      <c r="DL130" s="200">
        <f>+DK130-DE130</f>
        <v>406</v>
      </c>
      <c r="DM130" s="193" t="s">
        <v>609</v>
      </c>
      <c r="DN130" s="200">
        <v>43</v>
      </c>
      <c r="DO130" s="193" t="s">
        <v>599</v>
      </c>
      <c r="DP130" s="200">
        <v>90</v>
      </c>
      <c r="DQ130" s="200">
        <f t="shared" si="62"/>
        <v>682</v>
      </c>
      <c r="DR130" s="200">
        <f t="shared" si="63"/>
        <v>623</v>
      </c>
      <c r="DS130" s="193" t="s">
        <v>6134</v>
      </c>
      <c r="DT130" s="192" t="s">
        <v>6243</v>
      </c>
      <c r="DU130" s="193">
        <v>1</v>
      </c>
      <c r="DV130" s="193" t="s">
        <v>8</v>
      </c>
      <c r="DW130" s="193" t="s">
        <v>8</v>
      </c>
      <c r="DX130" s="193" t="s">
        <v>8</v>
      </c>
      <c r="DY130" s="193" t="s">
        <v>8</v>
      </c>
      <c r="DZ130" s="193" t="s">
        <v>8</v>
      </c>
      <c r="EA130" s="193" t="s">
        <v>8</v>
      </c>
      <c r="EB130" s="193" t="s">
        <v>207</v>
      </c>
      <c r="EC130" s="193" t="s">
        <v>6273</v>
      </c>
      <c r="ED130" s="193" t="s">
        <v>6399</v>
      </c>
      <c r="EE130" s="199">
        <v>14400</v>
      </c>
      <c r="EF130" s="199">
        <v>8354</v>
      </c>
      <c r="EG130" s="199">
        <v>6798</v>
      </c>
      <c r="EH130" s="199">
        <v>0</v>
      </c>
      <c r="EI130" s="199">
        <v>0</v>
      </c>
      <c r="EJ130" s="199">
        <v>705518</v>
      </c>
      <c r="EK130" s="199">
        <v>0</v>
      </c>
      <c r="EL130" s="199">
        <v>0</v>
      </c>
      <c r="EM130" s="199">
        <v>0</v>
      </c>
      <c r="EN130" s="199">
        <v>0</v>
      </c>
      <c r="EO130" s="199">
        <f t="shared" si="76"/>
        <v>735070</v>
      </c>
      <c r="EP130" s="199">
        <v>14835</v>
      </c>
      <c r="EQ130" s="199">
        <v>8606</v>
      </c>
      <c r="ER130" s="199">
        <v>7002</v>
      </c>
      <c r="ES130" s="199">
        <v>0</v>
      </c>
      <c r="ET130" s="199">
        <v>0</v>
      </c>
      <c r="EU130" s="199">
        <v>726760</v>
      </c>
      <c r="EV130" s="199">
        <v>0</v>
      </c>
      <c r="EW130" s="199">
        <v>0</v>
      </c>
      <c r="EX130" s="199">
        <v>0</v>
      </c>
      <c r="EY130" s="199">
        <v>0</v>
      </c>
      <c r="EZ130" s="199">
        <f t="shared" si="77"/>
        <v>757203</v>
      </c>
      <c r="FA130" s="192" t="s">
        <v>196</v>
      </c>
      <c r="FB130" s="199">
        <v>14835</v>
      </c>
      <c r="FC130" s="199">
        <v>8487</v>
      </c>
      <c r="FD130" s="199">
        <v>7001</v>
      </c>
      <c r="FE130" s="199">
        <v>0</v>
      </c>
      <c r="FF130" s="199">
        <v>0</v>
      </c>
      <c r="FG130" s="199">
        <v>862836</v>
      </c>
      <c r="FH130" s="199">
        <v>0</v>
      </c>
      <c r="FI130" s="199">
        <v>0</v>
      </c>
      <c r="FJ130" s="199">
        <v>0</v>
      </c>
      <c r="FK130" s="199">
        <v>0</v>
      </c>
      <c r="FL130" s="199">
        <f t="shared" si="78"/>
        <v>893159</v>
      </c>
      <c r="FM130" s="192" t="s">
        <v>6788</v>
      </c>
      <c r="FN130" s="199">
        <v>14835</v>
      </c>
      <c r="FO130" s="199">
        <v>8487</v>
      </c>
      <c r="FP130" s="199">
        <v>7001</v>
      </c>
      <c r="FQ130" s="199">
        <v>0</v>
      </c>
      <c r="FR130" s="199">
        <v>0</v>
      </c>
      <c r="FS130" s="199">
        <v>862836</v>
      </c>
      <c r="FT130" s="199">
        <v>0</v>
      </c>
      <c r="FU130" s="199">
        <v>0</v>
      </c>
      <c r="FV130" s="199">
        <v>0</v>
      </c>
      <c r="FW130" s="199">
        <v>0</v>
      </c>
      <c r="FX130" s="199">
        <f t="shared" si="79"/>
        <v>893159</v>
      </c>
      <c r="FY130" s="192" t="s">
        <v>6977</v>
      </c>
      <c r="FZ130" s="200">
        <f t="shared" si="80"/>
        <v>15487</v>
      </c>
      <c r="GA130" s="193" t="str">
        <f t="shared" si="95"/>
        <v>BIP &gt; SIGFE</v>
      </c>
      <c r="GB130" s="199">
        <v>14835</v>
      </c>
      <c r="GC130" s="199">
        <v>0</v>
      </c>
      <c r="GD130" s="199">
        <v>0</v>
      </c>
      <c r="GE130" s="199">
        <v>0</v>
      </c>
      <c r="GF130" s="199">
        <v>0</v>
      </c>
      <c r="GG130" s="199">
        <v>862837</v>
      </c>
      <c r="GH130" s="199">
        <v>0</v>
      </c>
      <c r="GI130" s="199">
        <v>0</v>
      </c>
      <c r="GJ130" s="199">
        <v>0</v>
      </c>
      <c r="GK130" s="199">
        <v>0</v>
      </c>
      <c r="GL130" s="199">
        <f t="shared" si="81"/>
        <v>877672</v>
      </c>
      <c r="GM130" s="199">
        <v>15393</v>
      </c>
      <c r="GN130" s="199">
        <v>0</v>
      </c>
      <c r="GO130" s="199">
        <v>0</v>
      </c>
      <c r="GP130" s="199">
        <v>0</v>
      </c>
      <c r="GQ130" s="199">
        <v>0</v>
      </c>
      <c r="GR130" s="199">
        <v>891529</v>
      </c>
      <c r="GS130" s="199">
        <v>0</v>
      </c>
      <c r="GT130" s="199">
        <v>0</v>
      </c>
      <c r="GU130" s="199">
        <v>0</v>
      </c>
      <c r="GV130" s="199">
        <v>0</v>
      </c>
      <c r="GW130" s="199">
        <f t="shared" si="82"/>
        <v>906922</v>
      </c>
      <c r="GX130" s="199" t="s">
        <v>202</v>
      </c>
      <c r="GY130" s="199">
        <v>17460</v>
      </c>
      <c r="GZ130" s="199">
        <v>10129</v>
      </c>
      <c r="HA130" s="199">
        <v>8241</v>
      </c>
      <c r="HB130" s="199">
        <v>0</v>
      </c>
      <c r="HC130" s="199">
        <v>0</v>
      </c>
      <c r="HD130" s="199">
        <v>855379</v>
      </c>
      <c r="HE130" s="199">
        <v>0</v>
      </c>
      <c r="HF130" s="199">
        <v>0</v>
      </c>
      <c r="HG130" s="199">
        <v>0</v>
      </c>
      <c r="HH130" s="199">
        <v>0</v>
      </c>
      <c r="HI130" s="199">
        <f t="shared" si="83"/>
        <v>891209</v>
      </c>
      <c r="HJ130" s="199">
        <v>0</v>
      </c>
      <c r="HK130" s="199">
        <v>15677</v>
      </c>
      <c r="HL130" s="199">
        <v>8487</v>
      </c>
      <c r="HM130" s="199">
        <v>7001</v>
      </c>
      <c r="HN130" s="199">
        <v>0</v>
      </c>
      <c r="HO130" s="199">
        <v>0</v>
      </c>
      <c r="HP130" s="199">
        <v>911827</v>
      </c>
      <c r="HQ130" s="199">
        <v>0</v>
      </c>
      <c r="HR130" s="199">
        <v>0</v>
      </c>
      <c r="HS130" s="199">
        <v>0</v>
      </c>
      <c r="HT130" s="199">
        <v>0</v>
      </c>
      <c r="HU130" s="199">
        <f t="shared" si="84"/>
        <v>942992</v>
      </c>
      <c r="HV130" s="199">
        <v>15391</v>
      </c>
      <c r="HW130" s="199">
        <v>8487</v>
      </c>
      <c r="HX130" s="199">
        <v>7001</v>
      </c>
      <c r="HY130" s="199">
        <v>0</v>
      </c>
      <c r="HZ130" s="199">
        <v>0</v>
      </c>
      <c r="IA130" s="199">
        <v>891529</v>
      </c>
      <c r="IB130" s="199">
        <v>0</v>
      </c>
      <c r="IC130" s="199">
        <v>0</v>
      </c>
      <c r="ID130" s="199">
        <v>0</v>
      </c>
      <c r="IE130" s="199">
        <v>0</v>
      </c>
      <c r="IF130" s="199">
        <f t="shared" si="85"/>
        <v>922408</v>
      </c>
      <c r="IG130" s="197">
        <f t="shared" si="86"/>
        <v>5.810421573390756</v>
      </c>
      <c r="IH130" s="197">
        <f t="shared" si="87"/>
        <v>3.5007501046331546</v>
      </c>
      <c r="II130" s="197">
        <f t="shared" si="88"/>
        <v>4.2261968086660939</v>
      </c>
      <c r="IJ130" s="197">
        <f t="shared" si="64"/>
        <v>-2.1828393029845405</v>
      </c>
      <c r="IK130" s="202"/>
      <c r="IL130" s="200">
        <f t="shared" si="89"/>
        <v>194.19115789473685</v>
      </c>
      <c r="IM130" s="200">
        <f t="shared" si="90"/>
        <v>187.69031578947369</v>
      </c>
      <c r="IN130" s="192" t="s">
        <v>7353</v>
      </c>
      <c r="IO130" s="192" t="str">
        <f t="shared" si="65"/>
        <v>Variación de 0 a +-10%</v>
      </c>
      <c r="IP130" s="192" t="str">
        <f t="shared" si="65"/>
        <v>Variación de 0 a +-10%</v>
      </c>
      <c r="IQ130" s="193" t="str">
        <f t="shared" si="91"/>
        <v>Mediano</v>
      </c>
      <c r="IR130" s="193" t="str">
        <f t="shared" si="92"/>
        <v>Mediano</v>
      </c>
      <c r="IS130" s="192" t="s">
        <v>1271</v>
      </c>
      <c r="IT130" s="192" t="s">
        <v>2007</v>
      </c>
      <c r="IU130" s="192" t="s">
        <v>534</v>
      </c>
      <c r="IV130" s="192" t="s">
        <v>8</v>
      </c>
      <c r="IW130" s="192" t="s">
        <v>534</v>
      </c>
      <c r="IX130" s="192" t="s">
        <v>8</v>
      </c>
      <c r="IY130" s="193" t="s">
        <v>207</v>
      </c>
      <c r="IZ130" s="199">
        <v>891207</v>
      </c>
      <c r="JA130" s="199">
        <v>36856</v>
      </c>
      <c r="JB130" s="203">
        <f t="shared" si="66"/>
        <v>4.135515093575342</v>
      </c>
      <c r="JC130" s="192" t="s">
        <v>7580</v>
      </c>
      <c r="JD130" s="192" t="str">
        <f t="shared" si="99"/>
        <v>Con Modificaciones &lt; 10%</v>
      </c>
      <c r="JE130" s="193" t="s">
        <v>208</v>
      </c>
      <c r="JF130" s="200"/>
      <c r="JG130" s="200"/>
      <c r="JH130" s="200"/>
      <c r="JI130" s="197"/>
      <c r="JJ130" s="192" t="s">
        <v>1283</v>
      </c>
      <c r="JK130" s="192" t="str">
        <f t="shared" si="67"/>
        <v>Sin Reevaluación</v>
      </c>
      <c r="JL130" s="196" t="s">
        <v>1287</v>
      </c>
      <c r="JM130" s="204">
        <v>43066</v>
      </c>
      <c r="JN130" s="204">
        <v>43066</v>
      </c>
      <c r="JO130" s="197">
        <f t="shared" si="96"/>
        <v>0</v>
      </c>
      <c r="JP130" s="205" t="str">
        <f t="shared" si="97"/>
        <v>Real = Recomendado</v>
      </c>
      <c r="JQ130" s="193" t="s">
        <v>8</v>
      </c>
      <c r="JR130" s="202"/>
      <c r="JS130" s="202"/>
      <c r="JT130" s="202"/>
      <c r="JU130" s="192" t="s">
        <v>7912</v>
      </c>
      <c r="JV130" s="206"/>
      <c r="JW130" s="192" t="s">
        <v>8126</v>
      </c>
      <c r="JX130" s="192" t="s">
        <v>1317</v>
      </c>
      <c r="JY130" s="192" t="s">
        <v>961</v>
      </c>
      <c r="JZ130" s="192" t="s">
        <v>5576</v>
      </c>
      <c r="KA130" s="192" t="s">
        <v>249</v>
      </c>
    </row>
    <row r="131" spans="1:287" ht="15" customHeight="1" x14ac:dyDescent="0.25">
      <c r="A131" s="192" t="s">
        <v>1655</v>
      </c>
      <c r="B131" s="192" t="s">
        <v>1656</v>
      </c>
      <c r="C131" s="193">
        <v>14</v>
      </c>
      <c r="D131" s="192" t="s">
        <v>455</v>
      </c>
      <c r="E131" s="192" t="s">
        <v>134</v>
      </c>
      <c r="F131" s="192" t="s">
        <v>135</v>
      </c>
      <c r="G131" s="192" t="s">
        <v>517</v>
      </c>
      <c r="H131" s="192" t="s">
        <v>100</v>
      </c>
      <c r="I131" s="192" t="s">
        <v>101</v>
      </c>
      <c r="J131" s="192" t="s">
        <v>1944</v>
      </c>
      <c r="K131" s="192" t="s">
        <v>468</v>
      </c>
      <c r="L131" s="192" t="s">
        <v>102</v>
      </c>
      <c r="M131" s="192" t="s">
        <v>2005</v>
      </c>
      <c r="N131" s="192" t="s">
        <v>525</v>
      </c>
      <c r="O131" s="192" t="s">
        <v>525</v>
      </c>
      <c r="P131" s="192" t="s">
        <v>103</v>
      </c>
      <c r="Q131" s="192" t="s">
        <v>104</v>
      </c>
      <c r="R131" s="192" t="s">
        <v>116</v>
      </c>
      <c r="S131" s="192" t="s">
        <v>2302</v>
      </c>
      <c r="T131" s="192" t="s">
        <v>2303</v>
      </c>
      <c r="U131" s="194">
        <v>30000</v>
      </c>
      <c r="V131" s="192" t="s">
        <v>534</v>
      </c>
      <c r="W131" s="192" t="s">
        <v>534</v>
      </c>
      <c r="X131" s="192" t="s">
        <v>534</v>
      </c>
      <c r="Y131" s="195">
        <v>14</v>
      </c>
      <c r="Z131" s="195">
        <v>14</v>
      </c>
      <c r="AA131" s="196" t="s">
        <v>2715</v>
      </c>
      <c r="AB131" s="197">
        <f t="shared" si="121"/>
        <v>0</v>
      </c>
      <c r="AC131" s="195">
        <v>3</v>
      </c>
      <c r="AD131" s="195">
        <v>17</v>
      </c>
      <c r="AE131" s="196" t="s">
        <v>2716</v>
      </c>
      <c r="AF131" s="197">
        <f t="shared" si="122"/>
        <v>466.66666666666669</v>
      </c>
      <c r="AG131" s="195">
        <v>3</v>
      </c>
      <c r="AH131" s="195">
        <v>19</v>
      </c>
      <c r="AI131" s="196" t="s">
        <v>2905</v>
      </c>
      <c r="AJ131" s="197">
        <f>((AH131/AG131)-1)*100</f>
        <v>533.33333333333326</v>
      </c>
      <c r="AK131" s="195"/>
      <c r="AL131" s="195"/>
      <c r="AM131" s="196"/>
      <c r="AN131" s="197"/>
      <c r="AO131" s="195">
        <v>3</v>
      </c>
      <c r="AP131" s="195">
        <v>13</v>
      </c>
      <c r="AQ131" s="196" t="s">
        <v>3009</v>
      </c>
      <c r="AR131" s="197">
        <f>((AP131/AO131)-1)*100</f>
        <v>333.33333333333331</v>
      </c>
      <c r="AS131" s="195">
        <v>14</v>
      </c>
      <c r="AT131" s="195">
        <v>20</v>
      </c>
      <c r="AU131" s="196" t="s">
        <v>3205</v>
      </c>
      <c r="AV131" s="197">
        <f t="shared" si="61"/>
        <v>42.857142857142861</v>
      </c>
      <c r="AW131" s="197" t="str">
        <f t="shared" si="68"/>
        <v>Variación de 30% al 50%</v>
      </c>
      <c r="AX131" s="198">
        <v>2</v>
      </c>
      <c r="AY131" s="198">
        <v>185</v>
      </c>
      <c r="AZ131" s="195"/>
      <c r="BA131" s="195"/>
      <c r="BB131" s="196"/>
      <c r="BC131" s="197"/>
      <c r="BD131" s="195"/>
      <c r="BE131" s="195"/>
      <c r="BF131" s="196"/>
      <c r="BG131" s="197"/>
      <c r="BH131" s="195"/>
      <c r="BI131" s="195"/>
      <c r="BJ131" s="196"/>
      <c r="BK131" s="197"/>
      <c r="BL131" s="195">
        <v>16</v>
      </c>
      <c r="BM131" s="195">
        <v>16</v>
      </c>
      <c r="BN131" s="195">
        <v>36</v>
      </c>
      <c r="BO131" s="195">
        <v>37</v>
      </c>
      <c r="BP131" s="195">
        <v>1</v>
      </c>
      <c r="BQ131" s="196" t="s">
        <v>3466</v>
      </c>
      <c r="BR131" s="197">
        <f t="shared" si="112"/>
        <v>125</v>
      </c>
      <c r="BS131" s="197">
        <f t="shared" si="112"/>
        <v>131.25</v>
      </c>
      <c r="BT131" s="192" t="s">
        <v>3691</v>
      </c>
      <c r="BU131" s="192" t="str">
        <f t="shared" si="70"/>
        <v>Variación &gt; al 100%</v>
      </c>
      <c r="BV131" s="193" t="str">
        <f t="shared" si="71"/>
        <v>Mayor a 3 años</v>
      </c>
      <c r="BW131" s="192" t="s">
        <v>881</v>
      </c>
      <c r="BX131" s="199">
        <v>4427573</v>
      </c>
      <c r="BY131" s="199">
        <v>2000</v>
      </c>
      <c r="BZ131" s="199">
        <f t="shared" si="72"/>
        <v>4429573</v>
      </c>
      <c r="CA131" s="199">
        <v>4412731</v>
      </c>
      <c r="CB131" s="200">
        <f t="shared" si="73"/>
        <v>16842</v>
      </c>
      <c r="CC131" s="192" t="s">
        <v>4010</v>
      </c>
      <c r="CD131" s="192" t="str">
        <f t="shared" si="74"/>
        <v>BIP &gt; SIGFE</v>
      </c>
      <c r="CE131" s="196" t="s">
        <v>678</v>
      </c>
      <c r="CF131" s="195">
        <v>2831</v>
      </c>
      <c r="CG131" s="195">
        <v>2831</v>
      </c>
      <c r="CH131" s="195">
        <f t="shared" si="75"/>
        <v>100</v>
      </c>
      <c r="CI131" s="196" t="s">
        <v>4351</v>
      </c>
      <c r="CJ131" s="196" t="s">
        <v>4352</v>
      </c>
      <c r="CK131" s="200" t="str">
        <f t="shared" si="93"/>
        <v>Real = Recomendada</v>
      </c>
      <c r="CL131" s="192" t="s">
        <v>4883</v>
      </c>
      <c r="CM131" s="192" t="s">
        <v>770</v>
      </c>
      <c r="CN131" s="192" t="s">
        <v>4884</v>
      </c>
      <c r="CO131" s="192" t="s">
        <v>725</v>
      </c>
      <c r="CP131" s="193" t="s">
        <v>207</v>
      </c>
      <c r="CQ131" s="192" t="s">
        <v>3839</v>
      </c>
      <c r="CR131" s="192" t="s">
        <v>202</v>
      </c>
      <c r="CS131" s="192" t="s">
        <v>8</v>
      </c>
      <c r="CT131" s="192" t="str">
        <f t="shared" si="94"/>
        <v>En Operación</v>
      </c>
      <c r="CU131" s="192" t="s">
        <v>5484</v>
      </c>
      <c r="CV131" s="192" t="s">
        <v>5697</v>
      </c>
      <c r="CW131" s="192" t="s">
        <v>5698</v>
      </c>
      <c r="CX131" s="192" t="s">
        <v>534</v>
      </c>
      <c r="CY131" s="192" t="s">
        <v>8</v>
      </c>
      <c r="CZ131" s="192" t="s">
        <v>5576</v>
      </c>
      <c r="DA131" s="192" t="s">
        <v>249</v>
      </c>
      <c r="DB131" s="193" t="s">
        <v>567</v>
      </c>
      <c r="DC131" s="193" t="s">
        <v>567</v>
      </c>
      <c r="DD131" s="200">
        <v>0</v>
      </c>
      <c r="DE131" s="193" t="s">
        <v>5902</v>
      </c>
      <c r="DF131" s="200">
        <v>34</v>
      </c>
      <c r="DG131" s="193" t="s">
        <v>5945</v>
      </c>
      <c r="DH131" s="200">
        <v>211</v>
      </c>
      <c r="DI131" s="193" t="s">
        <v>1173</v>
      </c>
      <c r="DJ131" s="200">
        <v>496</v>
      </c>
      <c r="DK131" s="193" t="s">
        <v>1173</v>
      </c>
      <c r="DL131" s="200">
        <f>+DK131-DG131</f>
        <v>496</v>
      </c>
      <c r="DM131" s="193" t="s">
        <v>881</v>
      </c>
      <c r="DN131" s="200">
        <v>1</v>
      </c>
      <c r="DO131" s="193" t="s">
        <v>626</v>
      </c>
      <c r="DP131" s="200">
        <v>53</v>
      </c>
      <c r="DQ131" s="200">
        <f t="shared" si="62"/>
        <v>795</v>
      </c>
      <c r="DR131" s="200">
        <f t="shared" si="63"/>
        <v>795</v>
      </c>
      <c r="DS131" s="193" t="s">
        <v>6135</v>
      </c>
      <c r="DT131" s="192" t="s">
        <v>6243</v>
      </c>
      <c r="DU131" s="193">
        <v>1</v>
      </c>
      <c r="DV131" s="193" t="s">
        <v>8</v>
      </c>
      <c r="DW131" s="193" t="s">
        <v>8</v>
      </c>
      <c r="DX131" s="193" t="s">
        <v>8</v>
      </c>
      <c r="DY131" s="193" t="s">
        <v>8</v>
      </c>
      <c r="DZ131" s="193" t="s">
        <v>8</v>
      </c>
      <c r="EA131" s="193" t="s">
        <v>8</v>
      </c>
      <c r="EB131" s="193" t="s">
        <v>207</v>
      </c>
      <c r="EC131" s="193" t="s">
        <v>6273</v>
      </c>
      <c r="ED131" s="193" t="s">
        <v>6400</v>
      </c>
      <c r="EE131" s="199">
        <v>28000</v>
      </c>
      <c r="EF131" s="199">
        <v>143222</v>
      </c>
      <c r="EG131" s="199">
        <v>129890</v>
      </c>
      <c r="EH131" s="199">
        <v>0</v>
      </c>
      <c r="EI131" s="199">
        <v>2000</v>
      </c>
      <c r="EJ131" s="199">
        <v>3291714</v>
      </c>
      <c r="EK131" s="199">
        <v>0</v>
      </c>
      <c r="EL131" s="199">
        <v>0</v>
      </c>
      <c r="EM131" s="199">
        <v>0</v>
      </c>
      <c r="EN131" s="199">
        <v>0</v>
      </c>
      <c r="EO131" s="199">
        <f t="shared" si="76"/>
        <v>3594826</v>
      </c>
      <c r="EP131" s="199">
        <v>28000</v>
      </c>
      <c r="EQ131" s="199">
        <v>143222</v>
      </c>
      <c r="ER131" s="199">
        <v>129890</v>
      </c>
      <c r="ES131" s="199">
        <v>0</v>
      </c>
      <c r="ET131" s="199">
        <v>2000</v>
      </c>
      <c r="EU131" s="199">
        <v>3291714</v>
      </c>
      <c r="EV131" s="199">
        <v>0</v>
      </c>
      <c r="EW131" s="199">
        <v>0</v>
      </c>
      <c r="EX131" s="199">
        <v>0</v>
      </c>
      <c r="EY131" s="199">
        <v>0</v>
      </c>
      <c r="EZ131" s="199">
        <f t="shared" si="77"/>
        <v>3594826</v>
      </c>
      <c r="FA131" s="192" t="s">
        <v>6603</v>
      </c>
      <c r="FB131" s="199">
        <v>26400</v>
      </c>
      <c r="FC131" s="199">
        <v>137876</v>
      </c>
      <c r="FD131" s="199">
        <v>129348</v>
      </c>
      <c r="FE131" s="199">
        <v>0</v>
      </c>
      <c r="FF131" s="199">
        <v>2000</v>
      </c>
      <c r="FG131" s="199">
        <v>4135477</v>
      </c>
      <c r="FH131" s="199">
        <v>0</v>
      </c>
      <c r="FI131" s="199">
        <v>0</v>
      </c>
      <c r="FJ131" s="199">
        <v>0</v>
      </c>
      <c r="FK131" s="199">
        <v>0</v>
      </c>
      <c r="FL131" s="199">
        <f t="shared" si="78"/>
        <v>4431101</v>
      </c>
      <c r="FM131" s="192" t="s">
        <v>6789</v>
      </c>
      <c r="FN131" s="199">
        <v>26400</v>
      </c>
      <c r="FO131" s="199">
        <v>137876</v>
      </c>
      <c r="FP131" s="199">
        <v>129348</v>
      </c>
      <c r="FQ131" s="199">
        <v>0</v>
      </c>
      <c r="FR131" s="199">
        <v>2000</v>
      </c>
      <c r="FS131" s="199">
        <v>4133949</v>
      </c>
      <c r="FT131" s="199">
        <v>0</v>
      </c>
      <c r="FU131" s="199">
        <v>0</v>
      </c>
      <c r="FV131" s="199">
        <v>0</v>
      </c>
      <c r="FW131" s="199">
        <v>0</v>
      </c>
      <c r="FX131" s="199">
        <f t="shared" si="79"/>
        <v>4429573</v>
      </c>
      <c r="FY131" s="192" t="s">
        <v>6978</v>
      </c>
      <c r="FZ131" s="200">
        <f t="shared" si="80"/>
        <v>16842</v>
      </c>
      <c r="GA131" s="193" t="str">
        <f t="shared" si="95"/>
        <v>BIP &gt; SIGFE</v>
      </c>
      <c r="GB131" s="199">
        <v>26400</v>
      </c>
      <c r="GC131" s="199">
        <v>122935</v>
      </c>
      <c r="GD131" s="199">
        <v>127533</v>
      </c>
      <c r="GE131" s="199">
        <v>0</v>
      </c>
      <c r="GF131" s="199">
        <v>2000</v>
      </c>
      <c r="GG131" s="199">
        <v>4133863</v>
      </c>
      <c r="GH131" s="199">
        <v>0</v>
      </c>
      <c r="GI131" s="199">
        <v>0</v>
      </c>
      <c r="GJ131" s="199">
        <v>0</v>
      </c>
      <c r="GK131" s="199">
        <v>0</v>
      </c>
      <c r="GL131" s="199">
        <f t="shared" si="81"/>
        <v>4412731</v>
      </c>
      <c r="GM131" s="199">
        <v>27715</v>
      </c>
      <c r="GN131" s="199">
        <v>124812</v>
      </c>
      <c r="GO131" s="199">
        <v>129679</v>
      </c>
      <c r="GP131" s="199">
        <v>0</v>
      </c>
      <c r="GQ131" s="199">
        <v>2250</v>
      </c>
      <c r="GR131" s="199">
        <v>4354676</v>
      </c>
      <c r="GS131" s="199">
        <v>0</v>
      </c>
      <c r="GT131" s="199">
        <v>0</v>
      </c>
      <c r="GU131" s="199">
        <v>0</v>
      </c>
      <c r="GV131" s="199">
        <v>0</v>
      </c>
      <c r="GW131" s="199">
        <f t="shared" si="82"/>
        <v>4639132</v>
      </c>
      <c r="GX131" s="199" t="s">
        <v>7155</v>
      </c>
      <c r="GY131" s="199">
        <v>34452</v>
      </c>
      <c r="GZ131" s="199">
        <v>176224</v>
      </c>
      <c r="HA131" s="199">
        <v>159820</v>
      </c>
      <c r="HB131" s="199">
        <v>0</v>
      </c>
      <c r="HC131" s="199">
        <v>2461</v>
      </c>
      <c r="HD131" s="199">
        <v>4050205</v>
      </c>
      <c r="HE131" s="199">
        <v>0</v>
      </c>
      <c r="HF131" s="199">
        <v>0</v>
      </c>
      <c r="HG131" s="199">
        <v>0</v>
      </c>
      <c r="HH131" s="199">
        <v>0</v>
      </c>
      <c r="HI131" s="199">
        <f t="shared" si="83"/>
        <v>4423162</v>
      </c>
      <c r="HJ131" s="199">
        <v>5009842</v>
      </c>
      <c r="HK131" s="199">
        <v>27714</v>
      </c>
      <c r="HL131" s="199">
        <v>139753</v>
      </c>
      <c r="HM131" s="199">
        <v>131494</v>
      </c>
      <c r="HN131" s="199">
        <v>0</v>
      </c>
      <c r="HO131" s="199">
        <v>2250</v>
      </c>
      <c r="HP131" s="199">
        <v>4457173</v>
      </c>
      <c r="HQ131" s="199">
        <v>0</v>
      </c>
      <c r="HR131" s="199">
        <v>0</v>
      </c>
      <c r="HS131" s="199">
        <v>0</v>
      </c>
      <c r="HT131" s="199">
        <v>0</v>
      </c>
      <c r="HU131" s="199">
        <f t="shared" si="84"/>
        <v>4758384</v>
      </c>
      <c r="HV131" s="199">
        <v>27714</v>
      </c>
      <c r="HW131" s="199">
        <v>139752</v>
      </c>
      <c r="HX131" s="199">
        <v>131495</v>
      </c>
      <c r="HY131" s="199">
        <v>0</v>
      </c>
      <c r="HZ131" s="199">
        <v>2250</v>
      </c>
      <c r="IA131" s="199">
        <v>4354764</v>
      </c>
      <c r="IB131" s="199">
        <v>0</v>
      </c>
      <c r="IC131" s="199">
        <v>0</v>
      </c>
      <c r="ID131" s="199">
        <v>0</v>
      </c>
      <c r="IE131" s="199">
        <v>0</v>
      </c>
      <c r="IF131" s="199">
        <f t="shared" si="85"/>
        <v>4655975</v>
      </c>
      <c r="IG131" s="197">
        <f t="shared" si="86"/>
        <v>7.5787863976042535</v>
      </c>
      <c r="IH131" s="197">
        <f t="shared" si="87"/>
        <v>5.2634970186486552</v>
      </c>
      <c r="II131" s="197">
        <f t="shared" si="88"/>
        <v>7.519594687182507</v>
      </c>
      <c r="IJ131" s="197">
        <f t="shared" si="64"/>
        <v>-2.152180235979273</v>
      </c>
      <c r="IK131" s="202">
        <f>((IF131/HJ131)-1)*100</f>
        <v>-7.0634363319242439</v>
      </c>
      <c r="IL131" s="200">
        <f t="shared" si="89"/>
        <v>1644.6397032850582</v>
      </c>
      <c r="IM131" s="200">
        <f t="shared" si="90"/>
        <v>1538.2423172024021</v>
      </c>
      <c r="IN131" s="192" t="s">
        <v>7354</v>
      </c>
      <c r="IO131" s="192" t="str">
        <f t="shared" si="65"/>
        <v>Variación de 0 a +-10%</v>
      </c>
      <c r="IP131" s="192" t="str">
        <f t="shared" si="65"/>
        <v>Variación de 0 a +-10%</v>
      </c>
      <c r="IQ131" s="193" t="str">
        <f t="shared" si="91"/>
        <v>Grande</v>
      </c>
      <c r="IR131" s="193" t="str">
        <f t="shared" si="92"/>
        <v>Grande</v>
      </c>
      <c r="IS131" s="192" t="s">
        <v>7482</v>
      </c>
      <c r="IT131" s="192" t="s">
        <v>2005</v>
      </c>
      <c r="IU131" s="192" t="s">
        <v>534</v>
      </c>
      <c r="IV131" s="192" t="s">
        <v>8</v>
      </c>
      <c r="IW131" s="192" t="s">
        <v>5576</v>
      </c>
      <c r="IX131" s="192" t="s">
        <v>249</v>
      </c>
      <c r="IY131" s="193" t="s">
        <v>207</v>
      </c>
      <c r="IZ131" s="199">
        <v>4423162</v>
      </c>
      <c r="JA131" s="199">
        <v>216139</v>
      </c>
      <c r="JB131" s="203">
        <f t="shared" si="66"/>
        <v>4.8865268782830018</v>
      </c>
      <c r="JC131" s="192" t="s">
        <v>7581</v>
      </c>
      <c r="JD131" s="192" t="str">
        <f t="shared" si="99"/>
        <v>Con Modificaciones &lt; 10%</v>
      </c>
      <c r="JE131" s="193" t="s">
        <v>207</v>
      </c>
      <c r="JF131" s="200">
        <v>2</v>
      </c>
      <c r="JG131" s="200">
        <v>4420701</v>
      </c>
      <c r="JH131" s="200">
        <v>5009842</v>
      </c>
      <c r="JI131" s="197">
        <f t="shared" ref="JI131:JI132" si="124">((JH131/JG131)-1)*100</f>
        <v>13.326868295322392</v>
      </c>
      <c r="JJ131" s="192" t="s">
        <v>7772</v>
      </c>
      <c r="JK131" s="192" t="str">
        <f t="shared" si="67"/>
        <v>Con Reevaluación</v>
      </c>
      <c r="JL131" s="196" t="s">
        <v>1290</v>
      </c>
      <c r="JM131" s="204">
        <v>7.54</v>
      </c>
      <c r="JN131" s="204">
        <v>8.56</v>
      </c>
      <c r="JO131" s="197">
        <f t="shared" si="96"/>
        <v>13.527851458885953</v>
      </c>
      <c r="JP131" s="205" t="str">
        <f t="shared" si="97"/>
        <v>Real &gt; Recomendado</v>
      </c>
      <c r="JQ131" s="193" t="s">
        <v>8</v>
      </c>
      <c r="JR131" s="202"/>
      <c r="JS131" s="202"/>
      <c r="JT131" s="202"/>
      <c r="JU131" s="192" t="s">
        <v>8127</v>
      </c>
      <c r="JV131" s="206"/>
      <c r="JW131" s="192" t="s">
        <v>8128</v>
      </c>
      <c r="JX131" s="192" t="s">
        <v>8376</v>
      </c>
      <c r="JY131" s="192" t="s">
        <v>992</v>
      </c>
      <c r="JZ131" s="192" t="s">
        <v>5576</v>
      </c>
      <c r="KA131" s="192" t="s">
        <v>249</v>
      </c>
    </row>
    <row r="132" spans="1:287" ht="15" customHeight="1" x14ac:dyDescent="0.25">
      <c r="A132" s="192" t="s">
        <v>1657</v>
      </c>
      <c r="B132" s="192" t="s">
        <v>1658</v>
      </c>
      <c r="C132" s="193">
        <v>10</v>
      </c>
      <c r="D132" s="192" t="s">
        <v>454</v>
      </c>
      <c r="E132" s="192" t="s">
        <v>130</v>
      </c>
      <c r="F132" s="192" t="s">
        <v>131</v>
      </c>
      <c r="G132" s="192" t="s">
        <v>502</v>
      </c>
      <c r="H132" s="192" t="s">
        <v>154</v>
      </c>
      <c r="I132" s="192" t="s">
        <v>155</v>
      </c>
      <c r="J132" s="192" t="s">
        <v>1986</v>
      </c>
      <c r="K132" s="192" t="s">
        <v>468</v>
      </c>
      <c r="L132" s="192" t="s">
        <v>102</v>
      </c>
      <c r="M132" s="192" t="s">
        <v>2008</v>
      </c>
      <c r="N132" s="192" t="s">
        <v>525</v>
      </c>
      <c r="O132" s="192" t="s">
        <v>525</v>
      </c>
      <c r="P132" s="192" t="s">
        <v>103</v>
      </c>
      <c r="Q132" s="192" t="s">
        <v>104</v>
      </c>
      <c r="R132" s="192" t="s">
        <v>116</v>
      </c>
      <c r="S132" s="192" t="s">
        <v>2304</v>
      </c>
      <c r="T132" s="192" t="s">
        <v>2305</v>
      </c>
      <c r="U132" s="194">
        <v>2297</v>
      </c>
      <c r="V132" s="192" t="s">
        <v>534</v>
      </c>
      <c r="W132" s="192" t="s">
        <v>534</v>
      </c>
      <c r="X132" s="192" t="s">
        <v>534</v>
      </c>
      <c r="Y132" s="195">
        <v>12</v>
      </c>
      <c r="Z132" s="195">
        <v>4</v>
      </c>
      <c r="AA132" s="196" t="s">
        <v>2717</v>
      </c>
      <c r="AB132" s="197">
        <f t="shared" si="121"/>
        <v>-66.666666666666671</v>
      </c>
      <c r="AC132" s="195">
        <v>2</v>
      </c>
      <c r="AD132" s="195">
        <v>5</v>
      </c>
      <c r="AE132" s="196" t="s">
        <v>2718</v>
      </c>
      <c r="AF132" s="197">
        <f t="shared" si="122"/>
        <v>150</v>
      </c>
      <c r="AG132" s="195">
        <v>2</v>
      </c>
      <c r="AH132" s="195">
        <v>8</v>
      </c>
      <c r="AI132" s="196" t="s">
        <v>2906</v>
      </c>
      <c r="AJ132" s="197">
        <f>((AH132/AG132)-1)*100</f>
        <v>300</v>
      </c>
      <c r="AK132" s="195"/>
      <c r="AL132" s="195"/>
      <c r="AM132" s="196"/>
      <c r="AN132" s="197"/>
      <c r="AO132" s="195">
        <v>1</v>
      </c>
      <c r="AP132" s="195">
        <v>0</v>
      </c>
      <c r="AQ132" s="196" t="s">
        <v>3010</v>
      </c>
      <c r="AR132" s="197">
        <f>((AP132/AO132)-1)*100</f>
        <v>-100</v>
      </c>
      <c r="AS132" s="195">
        <v>12</v>
      </c>
      <c r="AT132" s="195">
        <v>21</v>
      </c>
      <c r="AU132" s="196" t="s">
        <v>3206</v>
      </c>
      <c r="AV132" s="197">
        <f t="shared" si="61"/>
        <v>75</v>
      </c>
      <c r="AW132" s="197" t="str">
        <f t="shared" si="68"/>
        <v>Variación del 50% al 100%</v>
      </c>
      <c r="AX132" s="198">
        <v>7</v>
      </c>
      <c r="AY132" s="198">
        <v>471</v>
      </c>
      <c r="AZ132" s="195"/>
      <c r="BA132" s="195"/>
      <c r="BB132" s="196"/>
      <c r="BC132" s="197"/>
      <c r="BD132" s="195"/>
      <c r="BE132" s="195"/>
      <c r="BF132" s="196"/>
      <c r="BG132" s="197"/>
      <c r="BH132" s="195"/>
      <c r="BI132" s="195"/>
      <c r="BJ132" s="196"/>
      <c r="BK132" s="197"/>
      <c r="BL132" s="195">
        <v>10</v>
      </c>
      <c r="BM132" s="195">
        <v>10</v>
      </c>
      <c r="BN132" s="195">
        <v>29</v>
      </c>
      <c r="BO132" s="195">
        <v>40</v>
      </c>
      <c r="BP132" s="195">
        <v>11</v>
      </c>
      <c r="BQ132" s="196" t="s">
        <v>3467</v>
      </c>
      <c r="BR132" s="197">
        <f t="shared" si="112"/>
        <v>190</v>
      </c>
      <c r="BS132" s="197">
        <f t="shared" si="112"/>
        <v>300</v>
      </c>
      <c r="BT132" s="192" t="s">
        <v>3692</v>
      </c>
      <c r="BU132" s="192" t="str">
        <f t="shared" si="70"/>
        <v>Variación &gt; al 100%</v>
      </c>
      <c r="BV132" s="193" t="str">
        <f t="shared" si="71"/>
        <v>Mayor a 3 años</v>
      </c>
      <c r="BW132" s="192" t="s">
        <v>3861</v>
      </c>
      <c r="BX132" s="199">
        <v>1771289</v>
      </c>
      <c r="BY132" s="199">
        <v>1200</v>
      </c>
      <c r="BZ132" s="199">
        <f t="shared" si="72"/>
        <v>1772489</v>
      </c>
      <c r="CA132" s="199">
        <v>1717692</v>
      </c>
      <c r="CB132" s="200">
        <f t="shared" si="73"/>
        <v>54797</v>
      </c>
      <c r="CC132" s="192" t="s">
        <v>4011</v>
      </c>
      <c r="CD132" s="192" t="str">
        <f t="shared" si="74"/>
        <v>BIP &gt; SIGFE</v>
      </c>
      <c r="CE132" s="196" t="s">
        <v>678</v>
      </c>
      <c r="CF132" s="195">
        <v>9106</v>
      </c>
      <c r="CG132" s="195">
        <v>9106</v>
      </c>
      <c r="CH132" s="195">
        <f t="shared" si="75"/>
        <v>100</v>
      </c>
      <c r="CI132" s="196" t="s">
        <v>4353</v>
      </c>
      <c r="CJ132" s="196" t="s">
        <v>4354</v>
      </c>
      <c r="CK132" s="200" t="str">
        <f t="shared" si="93"/>
        <v>Real = Recomendada</v>
      </c>
      <c r="CL132" s="192" t="s">
        <v>4885</v>
      </c>
      <c r="CM132" s="192" t="s">
        <v>789</v>
      </c>
      <c r="CN132" s="192" t="s">
        <v>4886</v>
      </c>
      <c r="CO132" s="192" t="s">
        <v>4887</v>
      </c>
      <c r="CP132" s="193" t="s">
        <v>207</v>
      </c>
      <c r="CQ132" s="192" t="s">
        <v>820</v>
      </c>
      <c r="CR132" s="192" t="s">
        <v>5296</v>
      </c>
      <c r="CS132" s="192" t="s">
        <v>8</v>
      </c>
      <c r="CT132" s="192" t="str">
        <f t="shared" si="94"/>
        <v>En Operación</v>
      </c>
      <c r="CU132" s="192" t="s">
        <v>5485</v>
      </c>
      <c r="CV132" s="192" t="s">
        <v>5699</v>
      </c>
      <c r="CW132" s="192" t="s">
        <v>974</v>
      </c>
      <c r="CX132" s="192" t="s">
        <v>1321</v>
      </c>
      <c r="CY132" s="192" t="s">
        <v>966</v>
      </c>
      <c r="CZ132" s="192" t="s">
        <v>248</v>
      </c>
      <c r="DA132" s="192" t="s">
        <v>249</v>
      </c>
      <c r="DB132" s="193" t="s">
        <v>1041</v>
      </c>
      <c r="DC132" s="193" t="s">
        <v>5842</v>
      </c>
      <c r="DD132" s="200">
        <v>22</v>
      </c>
      <c r="DE132" s="193" t="s">
        <v>562</v>
      </c>
      <c r="DF132" s="200">
        <v>5</v>
      </c>
      <c r="DG132" s="193" t="s">
        <v>1068</v>
      </c>
      <c r="DH132" s="200">
        <v>38</v>
      </c>
      <c r="DI132" s="193" t="s">
        <v>839</v>
      </c>
      <c r="DJ132" s="200">
        <v>35</v>
      </c>
      <c r="DK132" s="193" t="s">
        <v>5990</v>
      </c>
      <c r="DL132" s="200">
        <f>+DK132-DG132</f>
        <v>64</v>
      </c>
      <c r="DM132" s="193" t="s">
        <v>3861</v>
      </c>
      <c r="DN132" s="200">
        <v>11</v>
      </c>
      <c r="DO132" s="193" t="s">
        <v>655</v>
      </c>
      <c r="DP132" s="200">
        <v>49</v>
      </c>
      <c r="DQ132" s="200">
        <f t="shared" si="62"/>
        <v>189</v>
      </c>
      <c r="DR132" s="200">
        <f t="shared" si="63"/>
        <v>167</v>
      </c>
      <c r="DS132" s="193" t="s">
        <v>6136</v>
      </c>
      <c r="DT132" s="192" t="s">
        <v>6243</v>
      </c>
      <c r="DU132" s="193">
        <v>2</v>
      </c>
      <c r="DV132" s="193" t="s">
        <v>8</v>
      </c>
      <c r="DW132" s="193" t="s">
        <v>8</v>
      </c>
      <c r="DX132" s="193" t="s">
        <v>8</v>
      </c>
      <c r="DY132" s="193" t="s">
        <v>8</v>
      </c>
      <c r="DZ132" s="193" t="s">
        <v>208</v>
      </c>
      <c r="EA132" s="193" t="s">
        <v>6273</v>
      </c>
      <c r="EB132" s="193" t="s">
        <v>207</v>
      </c>
      <c r="EC132" s="193" t="s">
        <v>6273</v>
      </c>
      <c r="ED132" s="193" t="s">
        <v>8</v>
      </c>
      <c r="EE132" s="199">
        <v>9322</v>
      </c>
      <c r="EF132" s="199">
        <v>6640</v>
      </c>
      <c r="EG132" s="199">
        <v>6644</v>
      </c>
      <c r="EH132" s="199">
        <v>0</v>
      </c>
      <c r="EI132" s="199">
        <v>1165</v>
      </c>
      <c r="EJ132" s="199">
        <v>1217705</v>
      </c>
      <c r="EK132" s="199">
        <v>0</v>
      </c>
      <c r="EL132" s="199">
        <v>0</v>
      </c>
      <c r="EM132" s="199">
        <v>0</v>
      </c>
      <c r="EN132" s="199">
        <v>0</v>
      </c>
      <c r="EO132" s="199">
        <f t="shared" si="76"/>
        <v>1241476</v>
      </c>
      <c r="EP132" s="199">
        <v>9603</v>
      </c>
      <c r="EQ132" s="199">
        <v>6840</v>
      </c>
      <c r="ER132" s="199">
        <v>6844</v>
      </c>
      <c r="ES132" s="199">
        <v>0</v>
      </c>
      <c r="ET132" s="199">
        <v>1200</v>
      </c>
      <c r="EU132" s="199">
        <v>1254368</v>
      </c>
      <c r="EV132" s="199">
        <v>0</v>
      </c>
      <c r="EW132" s="199">
        <v>0</v>
      </c>
      <c r="EX132" s="199">
        <v>0</v>
      </c>
      <c r="EY132" s="199">
        <v>515054</v>
      </c>
      <c r="EZ132" s="199">
        <f t="shared" si="77"/>
        <v>1793909</v>
      </c>
      <c r="FA132" s="192" t="s">
        <v>202</v>
      </c>
      <c r="FB132" s="199">
        <v>5750</v>
      </c>
      <c r="FC132" s="199">
        <v>4684</v>
      </c>
      <c r="FD132" s="199">
        <v>7350</v>
      </c>
      <c r="FE132" s="199">
        <v>0</v>
      </c>
      <c r="FF132" s="199">
        <v>1200</v>
      </c>
      <c r="FG132" s="199">
        <v>1755227</v>
      </c>
      <c r="FH132" s="199">
        <v>0</v>
      </c>
      <c r="FI132" s="199">
        <v>0</v>
      </c>
      <c r="FJ132" s="199">
        <v>0</v>
      </c>
      <c r="FK132" s="199">
        <v>0</v>
      </c>
      <c r="FL132" s="199">
        <f t="shared" si="78"/>
        <v>1774211</v>
      </c>
      <c r="FM132" s="192" t="s">
        <v>6790</v>
      </c>
      <c r="FN132" s="199">
        <v>4025</v>
      </c>
      <c r="FO132" s="199">
        <v>4684</v>
      </c>
      <c r="FP132" s="199">
        <v>7350</v>
      </c>
      <c r="FQ132" s="199">
        <v>0</v>
      </c>
      <c r="FR132" s="199">
        <v>1200</v>
      </c>
      <c r="FS132" s="199">
        <v>1755227</v>
      </c>
      <c r="FT132" s="199">
        <v>0</v>
      </c>
      <c r="FU132" s="199">
        <v>0</v>
      </c>
      <c r="FV132" s="199">
        <v>0</v>
      </c>
      <c r="FW132" s="199">
        <v>0</v>
      </c>
      <c r="FX132" s="199">
        <f t="shared" si="79"/>
        <v>1772486</v>
      </c>
      <c r="FY132" s="192" t="s">
        <v>6979</v>
      </c>
      <c r="FZ132" s="200">
        <f t="shared" si="80"/>
        <v>54794</v>
      </c>
      <c r="GA132" s="193" t="str">
        <f t="shared" si="95"/>
        <v>BIP &gt; SIGFE</v>
      </c>
      <c r="GB132" s="199">
        <v>4025</v>
      </c>
      <c r="GC132" s="199">
        <v>4684</v>
      </c>
      <c r="GD132" s="199">
        <v>7349</v>
      </c>
      <c r="GE132" s="199">
        <v>0</v>
      </c>
      <c r="GF132" s="199">
        <v>1200</v>
      </c>
      <c r="GG132" s="199">
        <v>1700434</v>
      </c>
      <c r="GH132" s="199">
        <v>0</v>
      </c>
      <c r="GI132" s="199">
        <v>0</v>
      </c>
      <c r="GJ132" s="199">
        <v>0</v>
      </c>
      <c r="GK132" s="199">
        <v>0</v>
      </c>
      <c r="GL132" s="199">
        <f t="shared" si="81"/>
        <v>1717692</v>
      </c>
      <c r="GM132" s="199">
        <v>4326</v>
      </c>
      <c r="GN132" s="199">
        <v>4771</v>
      </c>
      <c r="GO132" s="199">
        <v>7384</v>
      </c>
      <c r="GP132" s="199">
        <v>0</v>
      </c>
      <c r="GQ132" s="199">
        <v>1293</v>
      </c>
      <c r="GR132" s="199">
        <v>1817077</v>
      </c>
      <c r="GS132" s="199">
        <v>0</v>
      </c>
      <c r="GT132" s="199">
        <v>0</v>
      </c>
      <c r="GU132" s="199">
        <v>0</v>
      </c>
      <c r="GV132" s="199">
        <v>0</v>
      </c>
      <c r="GW132" s="199">
        <f t="shared" si="82"/>
        <v>1834851</v>
      </c>
      <c r="GX132" s="199" t="s">
        <v>8</v>
      </c>
      <c r="GY132" s="199">
        <v>11302</v>
      </c>
      <c r="GZ132" s="199">
        <v>8051</v>
      </c>
      <c r="HA132" s="199">
        <v>8055</v>
      </c>
      <c r="HB132" s="199">
        <v>0</v>
      </c>
      <c r="HC132" s="199">
        <v>1412</v>
      </c>
      <c r="HD132" s="199">
        <v>1476360</v>
      </c>
      <c r="HE132" s="199">
        <v>0</v>
      </c>
      <c r="HF132" s="199">
        <v>0</v>
      </c>
      <c r="HG132" s="199">
        <v>0</v>
      </c>
      <c r="HH132" s="199">
        <v>606206</v>
      </c>
      <c r="HI132" s="199">
        <f t="shared" si="83"/>
        <v>2111386</v>
      </c>
      <c r="HJ132" s="199">
        <v>1990389</v>
      </c>
      <c r="HK132" s="199">
        <v>6197</v>
      </c>
      <c r="HL132" s="199">
        <v>4771</v>
      </c>
      <c r="HM132" s="199">
        <v>7387</v>
      </c>
      <c r="HN132" s="199">
        <v>0</v>
      </c>
      <c r="HO132" s="199">
        <v>1293</v>
      </c>
      <c r="HP132" s="199">
        <v>1891765</v>
      </c>
      <c r="HQ132" s="199">
        <v>0</v>
      </c>
      <c r="HR132" s="199">
        <v>0</v>
      </c>
      <c r="HS132" s="199">
        <v>0</v>
      </c>
      <c r="HT132" s="199">
        <v>0</v>
      </c>
      <c r="HU132" s="199">
        <f t="shared" si="84"/>
        <v>1911413</v>
      </c>
      <c r="HV132" s="199">
        <v>4326</v>
      </c>
      <c r="HW132" s="199">
        <v>4770</v>
      </c>
      <c r="HX132" s="199">
        <v>7387</v>
      </c>
      <c r="HY132" s="199">
        <v>0</v>
      </c>
      <c r="HZ132" s="199">
        <v>1293</v>
      </c>
      <c r="IA132" s="199">
        <v>1871872</v>
      </c>
      <c r="IB132" s="199">
        <v>0</v>
      </c>
      <c r="IC132" s="199">
        <v>0</v>
      </c>
      <c r="ID132" s="199">
        <v>0</v>
      </c>
      <c r="IE132" s="199">
        <v>0</v>
      </c>
      <c r="IF132" s="199">
        <f t="shared" si="85"/>
        <v>1889648</v>
      </c>
      <c r="IG132" s="197">
        <f t="shared" si="86"/>
        <v>-9.4711720168647489</v>
      </c>
      <c r="IH132" s="197">
        <f t="shared" si="87"/>
        <v>-10.502011474926897</v>
      </c>
      <c r="II132" s="197">
        <f t="shared" si="88"/>
        <v>26.789671895743595</v>
      </c>
      <c r="IJ132" s="197">
        <f t="shared" si="64"/>
        <v>-1.1386864063391844</v>
      </c>
      <c r="IK132" s="202">
        <f>((IF132/HJ132)-1)*100</f>
        <v>-5.0613724251892478</v>
      </c>
      <c r="IL132" s="200">
        <f t="shared" si="89"/>
        <v>207.51680210849989</v>
      </c>
      <c r="IM132" s="200">
        <f t="shared" si="90"/>
        <v>205.56468262683944</v>
      </c>
      <c r="IN132" s="192" t="s">
        <v>7355</v>
      </c>
      <c r="IO132" s="192" t="str">
        <f t="shared" si="65"/>
        <v>Variación entre el -10% al -20%</v>
      </c>
      <c r="IP132" s="192" t="str">
        <f t="shared" si="65"/>
        <v>Variación Mayor a 20%</v>
      </c>
      <c r="IQ132" s="193" t="str">
        <f t="shared" si="91"/>
        <v>Grande</v>
      </c>
      <c r="IR132" s="193" t="str">
        <f t="shared" si="92"/>
        <v>Grande</v>
      </c>
      <c r="IS132" s="192" t="s">
        <v>1274</v>
      </c>
      <c r="IT132" s="192" t="s">
        <v>2008</v>
      </c>
      <c r="IU132" s="192" t="s">
        <v>1321</v>
      </c>
      <c r="IV132" s="192" t="s">
        <v>966</v>
      </c>
      <c r="IW132" s="192" t="s">
        <v>248</v>
      </c>
      <c r="IX132" s="192" t="s">
        <v>249</v>
      </c>
      <c r="IY132" s="193" t="s">
        <v>207</v>
      </c>
      <c r="IZ132" s="199">
        <v>1505178</v>
      </c>
      <c r="JA132" s="199">
        <v>96783</v>
      </c>
      <c r="JB132" s="203">
        <f t="shared" si="66"/>
        <v>6.4300036274779471</v>
      </c>
      <c r="JC132" s="192" t="s">
        <v>7582</v>
      </c>
      <c r="JD132" s="192" t="str">
        <f t="shared" si="99"/>
        <v>Con Modificaciones &lt; 10%</v>
      </c>
      <c r="JE132" s="193" t="s">
        <v>207</v>
      </c>
      <c r="JF132" s="200">
        <v>3</v>
      </c>
      <c r="JG132" s="200">
        <v>1505181</v>
      </c>
      <c r="JH132" s="200">
        <v>1990389</v>
      </c>
      <c r="JI132" s="197">
        <f t="shared" si="124"/>
        <v>32.235857348717524</v>
      </c>
      <c r="JJ132" s="192" t="s">
        <v>7773</v>
      </c>
      <c r="JK132" s="192" t="str">
        <f t="shared" si="67"/>
        <v>Con Reevaluación</v>
      </c>
      <c r="JL132" s="196" t="s">
        <v>1286</v>
      </c>
      <c r="JM132" s="204">
        <v>1199749</v>
      </c>
      <c r="JN132" s="204">
        <v>1485000</v>
      </c>
      <c r="JO132" s="197">
        <f t="shared" si="96"/>
        <v>23.775889790281134</v>
      </c>
      <c r="JP132" s="205" t="str">
        <f t="shared" si="97"/>
        <v>Real &gt; Recomendado</v>
      </c>
      <c r="JQ132" s="193" t="s">
        <v>8</v>
      </c>
      <c r="JR132" s="202"/>
      <c r="JS132" s="202"/>
      <c r="JT132" s="202"/>
      <c r="JU132" s="192" t="s">
        <v>8129</v>
      </c>
      <c r="JV132" s="206"/>
      <c r="JW132" s="192" t="s">
        <v>8130</v>
      </c>
      <c r="JX132" s="192" t="s">
        <v>1321</v>
      </c>
      <c r="JY132" s="192" t="s">
        <v>966</v>
      </c>
      <c r="JZ132" s="192" t="s">
        <v>248</v>
      </c>
      <c r="KA132" s="192" t="s">
        <v>249</v>
      </c>
    </row>
    <row r="133" spans="1:287" ht="15" customHeight="1" x14ac:dyDescent="0.25">
      <c r="A133" s="192" t="s">
        <v>1659</v>
      </c>
      <c r="B133" s="192" t="s">
        <v>1660</v>
      </c>
      <c r="C133" s="193">
        <v>8</v>
      </c>
      <c r="D133" s="192" t="s">
        <v>453</v>
      </c>
      <c r="E133" s="192" t="s">
        <v>160</v>
      </c>
      <c r="F133" s="192" t="s">
        <v>1661</v>
      </c>
      <c r="G133" s="192" t="s">
        <v>488</v>
      </c>
      <c r="H133" s="192" t="s">
        <v>465</v>
      </c>
      <c r="I133" s="192" t="s">
        <v>176</v>
      </c>
      <c r="J133" s="192" t="s">
        <v>1333</v>
      </c>
      <c r="K133" s="192" t="s">
        <v>468</v>
      </c>
      <c r="L133" s="192" t="s">
        <v>102</v>
      </c>
      <c r="M133" s="192" t="s">
        <v>1267</v>
      </c>
      <c r="N133" s="192" t="s">
        <v>525</v>
      </c>
      <c r="O133" s="192" t="s">
        <v>525</v>
      </c>
      <c r="P133" s="192" t="s">
        <v>103</v>
      </c>
      <c r="Q133" s="192" t="s">
        <v>120</v>
      </c>
      <c r="R133" s="192" t="s">
        <v>116</v>
      </c>
      <c r="S133" s="192" t="s">
        <v>2306</v>
      </c>
      <c r="T133" s="192" t="s">
        <v>2307</v>
      </c>
      <c r="U133" s="194">
        <v>210</v>
      </c>
      <c r="V133" s="192" t="s">
        <v>534</v>
      </c>
      <c r="W133" s="192" t="s">
        <v>534</v>
      </c>
      <c r="X133" s="192" t="s">
        <v>534</v>
      </c>
      <c r="Y133" s="195">
        <v>6</v>
      </c>
      <c r="Z133" s="195">
        <v>6</v>
      </c>
      <c r="AA133" s="196" t="s">
        <v>2719</v>
      </c>
      <c r="AB133" s="197">
        <f t="shared" si="121"/>
        <v>0</v>
      </c>
      <c r="AC133" s="195"/>
      <c r="AD133" s="195"/>
      <c r="AE133" s="196"/>
      <c r="AF133" s="197"/>
      <c r="AG133" s="195"/>
      <c r="AH133" s="195"/>
      <c r="AI133" s="196" t="s">
        <v>8</v>
      </c>
      <c r="AJ133" s="197"/>
      <c r="AK133" s="195"/>
      <c r="AL133" s="195"/>
      <c r="AM133" s="196"/>
      <c r="AN133" s="197"/>
      <c r="AO133" s="195"/>
      <c r="AP133" s="195"/>
      <c r="AQ133" s="196"/>
      <c r="AR133" s="197"/>
      <c r="AS133" s="195">
        <v>6</v>
      </c>
      <c r="AT133" s="195">
        <v>8</v>
      </c>
      <c r="AU133" s="196" t="s">
        <v>3207</v>
      </c>
      <c r="AV133" s="197">
        <f t="shared" ref="AV133:AV196" si="125">((AT133/AS133)-1)*100</f>
        <v>33.333333333333329</v>
      </c>
      <c r="AW133" s="197" t="str">
        <f t="shared" si="68"/>
        <v>Variación de 30% al 50%</v>
      </c>
      <c r="AX133" s="198">
        <v>5</v>
      </c>
      <c r="AY133" s="198">
        <v>120</v>
      </c>
      <c r="AZ133" s="195"/>
      <c r="BA133" s="195"/>
      <c r="BB133" s="196"/>
      <c r="BC133" s="197"/>
      <c r="BD133" s="195"/>
      <c r="BE133" s="195"/>
      <c r="BF133" s="196"/>
      <c r="BG133" s="197"/>
      <c r="BH133" s="195"/>
      <c r="BI133" s="195"/>
      <c r="BJ133" s="196"/>
      <c r="BK133" s="197"/>
      <c r="BL133" s="195">
        <v>6</v>
      </c>
      <c r="BM133" s="195">
        <v>6</v>
      </c>
      <c r="BN133" s="195">
        <v>8</v>
      </c>
      <c r="BO133" s="195">
        <v>8</v>
      </c>
      <c r="BP133" s="195">
        <v>0</v>
      </c>
      <c r="BQ133" s="196" t="s">
        <v>3468</v>
      </c>
      <c r="BR133" s="197">
        <f t="shared" si="112"/>
        <v>33.333333333333329</v>
      </c>
      <c r="BS133" s="197">
        <f t="shared" si="112"/>
        <v>33.333333333333329</v>
      </c>
      <c r="BT133" s="192" t="s">
        <v>3693</v>
      </c>
      <c r="BU133" s="192" t="str">
        <f t="shared" si="70"/>
        <v>Variación de 30% al 50%</v>
      </c>
      <c r="BV133" s="193" t="str">
        <f t="shared" si="71"/>
        <v>Un año</v>
      </c>
      <c r="BW133" s="192" t="s">
        <v>3862</v>
      </c>
      <c r="BX133" s="199">
        <v>282957</v>
      </c>
      <c r="BY133" s="199">
        <v>0</v>
      </c>
      <c r="BZ133" s="199">
        <f t="shared" si="72"/>
        <v>282957</v>
      </c>
      <c r="CA133" s="199">
        <v>0</v>
      </c>
      <c r="CB133" s="200">
        <f t="shared" si="73"/>
        <v>282957</v>
      </c>
      <c r="CC133" s="192" t="s">
        <v>4012</v>
      </c>
      <c r="CD133" s="192" t="str">
        <f t="shared" si="74"/>
        <v>BIP &gt; SIGFE</v>
      </c>
      <c r="CE133" s="196" t="s">
        <v>679</v>
      </c>
      <c r="CF133" s="195">
        <v>459</v>
      </c>
      <c r="CG133" s="195">
        <v>459</v>
      </c>
      <c r="CH133" s="195">
        <f t="shared" si="75"/>
        <v>100</v>
      </c>
      <c r="CI133" s="196" t="s">
        <v>4355</v>
      </c>
      <c r="CJ133" s="196" t="s">
        <v>4356</v>
      </c>
      <c r="CK133" s="200" t="str">
        <f t="shared" si="93"/>
        <v>Real = Recomendada</v>
      </c>
      <c r="CL133" s="192" t="s">
        <v>4888</v>
      </c>
      <c r="CM133" s="192" t="s">
        <v>4889</v>
      </c>
      <c r="CN133" s="192" t="s">
        <v>8</v>
      </c>
      <c r="CO133" s="192" t="s">
        <v>4890</v>
      </c>
      <c r="CP133" s="193" t="s">
        <v>207</v>
      </c>
      <c r="CQ133" s="192" t="s">
        <v>4661</v>
      </c>
      <c r="CR133" s="192" t="s">
        <v>8</v>
      </c>
      <c r="CS133" s="192" t="s">
        <v>8</v>
      </c>
      <c r="CT133" s="192" t="str">
        <f t="shared" si="94"/>
        <v>En Operación</v>
      </c>
      <c r="CU133" s="192" t="s">
        <v>5486</v>
      </c>
      <c r="CV133" s="192" t="s">
        <v>5700</v>
      </c>
      <c r="CW133" s="192" t="s">
        <v>5701</v>
      </c>
      <c r="CX133" s="192" t="s">
        <v>534</v>
      </c>
      <c r="CY133" s="192" t="s">
        <v>8</v>
      </c>
      <c r="CZ133" s="192" t="s">
        <v>248</v>
      </c>
      <c r="DA133" s="192" t="s">
        <v>249</v>
      </c>
      <c r="DB133" s="193" t="s">
        <v>1091</v>
      </c>
      <c r="DC133" s="193" t="s">
        <v>1091</v>
      </c>
      <c r="DD133" s="200">
        <v>0</v>
      </c>
      <c r="DE133" s="193" t="s">
        <v>1185</v>
      </c>
      <c r="DF133" s="200">
        <v>274</v>
      </c>
      <c r="DG133" s="193" t="s">
        <v>440</v>
      </c>
      <c r="DH133" s="200">
        <v>0</v>
      </c>
      <c r="DI133" s="193" t="s">
        <v>701</v>
      </c>
      <c r="DJ133" s="200">
        <v>183</v>
      </c>
      <c r="DK133" s="193" t="s">
        <v>701</v>
      </c>
      <c r="DL133" s="200">
        <f>+DK133-DE133</f>
        <v>183</v>
      </c>
      <c r="DM133" s="193" t="s">
        <v>3862</v>
      </c>
      <c r="DN133" s="200">
        <v>6</v>
      </c>
      <c r="DO133" s="193" t="s">
        <v>843</v>
      </c>
      <c r="DP133" s="200">
        <v>83</v>
      </c>
      <c r="DQ133" s="195">
        <f t="shared" ref="DQ133:DQ196" si="126">(DO133-DB133)</f>
        <v>546</v>
      </c>
      <c r="DR133" s="195">
        <f t="shared" ref="DR133:DR196" si="127">(DO133-DC133)</f>
        <v>546</v>
      </c>
      <c r="DS133" s="198" t="s">
        <v>6137</v>
      </c>
      <c r="DT133" s="196" t="s">
        <v>6243</v>
      </c>
      <c r="DU133" s="198">
        <v>1</v>
      </c>
      <c r="DV133" s="198" t="s">
        <v>8</v>
      </c>
      <c r="DW133" s="198" t="s">
        <v>8</v>
      </c>
      <c r="DX133" s="198" t="s">
        <v>8</v>
      </c>
      <c r="DY133" s="198" t="s">
        <v>8</v>
      </c>
      <c r="DZ133" s="198" t="s">
        <v>208</v>
      </c>
      <c r="EA133" s="198" t="s">
        <v>6273</v>
      </c>
      <c r="EB133" s="198" t="s">
        <v>207</v>
      </c>
      <c r="EC133" s="198" t="s">
        <v>6273</v>
      </c>
      <c r="ED133" s="198" t="s">
        <v>6401</v>
      </c>
      <c r="EE133" s="208">
        <v>9000</v>
      </c>
      <c r="EF133" s="199">
        <v>0</v>
      </c>
      <c r="EG133" s="199">
        <v>0</v>
      </c>
      <c r="EH133" s="199">
        <v>0</v>
      </c>
      <c r="EI133" s="199">
        <v>0</v>
      </c>
      <c r="EJ133" s="199">
        <v>278571</v>
      </c>
      <c r="EK133" s="199">
        <v>0</v>
      </c>
      <c r="EL133" s="199">
        <v>0</v>
      </c>
      <c r="EM133" s="199">
        <v>0</v>
      </c>
      <c r="EN133" s="199">
        <v>0</v>
      </c>
      <c r="EO133" s="199">
        <f t="shared" si="76"/>
        <v>287571</v>
      </c>
      <c r="EP133" s="199">
        <v>9000</v>
      </c>
      <c r="EQ133" s="199">
        <v>0</v>
      </c>
      <c r="ER133" s="199">
        <v>0</v>
      </c>
      <c r="ES133" s="199">
        <v>0</v>
      </c>
      <c r="ET133" s="199">
        <v>0</v>
      </c>
      <c r="EU133" s="199">
        <v>278571</v>
      </c>
      <c r="EV133" s="199">
        <v>0</v>
      </c>
      <c r="EW133" s="199">
        <v>0</v>
      </c>
      <c r="EX133" s="199">
        <v>0</v>
      </c>
      <c r="EY133" s="199">
        <v>0</v>
      </c>
      <c r="EZ133" s="199">
        <f t="shared" si="77"/>
        <v>287571</v>
      </c>
      <c r="FA133" s="192" t="s">
        <v>6604</v>
      </c>
      <c r="FB133" s="199">
        <v>9000</v>
      </c>
      <c r="FC133" s="199">
        <v>0</v>
      </c>
      <c r="FD133" s="199">
        <v>0</v>
      </c>
      <c r="FE133" s="199">
        <v>0</v>
      </c>
      <c r="FF133" s="199">
        <v>0</v>
      </c>
      <c r="FG133" s="199">
        <v>275454</v>
      </c>
      <c r="FH133" s="199">
        <v>0</v>
      </c>
      <c r="FI133" s="199">
        <v>0</v>
      </c>
      <c r="FJ133" s="199">
        <v>0</v>
      </c>
      <c r="FK133" s="199">
        <v>0</v>
      </c>
      <c r="FL133" s="199">
        <f t="shared" si="78"/>
        <v>284454</v>
      </c>
      <c r="FM133" s="192" t="s">
        <v>6791</v>
      </c>
      <c r="FN133" s="199">
        <v>9000</v>
      </c>
      <c r="FO133" s="199">
        <v>0</v>
      </c>
      <c r="FP133" s="199">
        <v>0</v>
      </c>
      <c r="FQ133" s="199">
        <v>0</v>
      </c>
      <c r="FR133" s="199">
        <v>0</v>
      </c>
      <c r="FS133" s="199">
        <v>275457</v>
      </c>
      <c r="FT133" s="199">
        <v>0</v>
      </c>
      <c r="FU133" s="199">
        <v>0</v>
      </c>
      <c r="FV133" s="199">
        <v>0</v>
      </c>
      <c r="FW133" s="199">
        <v>0</v>
      </c>
      <c r="FX133" s="199">
        <f t="shared" si="79"/>
        <v>284457</v>
      </c>
      <c r="FY133" s="192" t="s">
        <v>6980</v>
      </c>
      <c r="FZ133" s="200">
        <f t="shared" si="80"/>
        <v>284457</v>
      </c>
      <c r="GA133" s="193" t="str">
        <f t="shared" si="95"/>
        <v>BIP &gt; SIGFE</v>
      </c>
      <c r="GB133" s="199">
        <v>0</v>
      </c>
      <c r="GC133" s="199">
        <v>0</v>
      </c>
      <c r="GD133" s="199">
        <v>0</v>
      </c>
      <c r="GE133" s="199">
        <v>0</v>
      </c>
      <c r="GF133" s="199">
        <v>0</v>
      </c>
      <c r="GG133" s="199">
        <v>0</v>
      </c>
      <c r="GH133" s="199">
        <v>0</v>
      </c>
      <c r="GI133" s="199">
        <v>0</v>
      </c>
      <c r="GJ133" s="199">
        <v>0</v>
      </c>
      <c r="GK133" s="199">
        <v>0</v>
      </c>
      <c r="GL133" s="199">
        <f t="shared" si="81"/>
        <v>0</v>
      </c>
      <c r="GM133" s="199">
        <v>0</v>
      </c>
      <c r="GN133" s="199">
        <v>0</v>
      </c>
      <c r="GO133" s="199">
        <v>0</v>
      </c>
      <c r="GP133" s="199">
        <v>0</v>
      </c>
      <c r="GQ133" s="199">
        <v>0</v>
      </c>
      <c r="GR133" s="199">
        <v>0</v>
      </c>
      <c r="GS133" s="199">
        <v>0</v>
      </c>
      <c r="GT133" s="199">
        <v>0</v>
      </c>
      <c r="GU133" s="199">
        <v>0</v>
      </c>
      <c r="GV133" s="199">
        <v>0</v>
      </c>
      <c r="GW133" s="199">
        <f t="shared" si="82"/>
        <v>0</v>
      </c>
      <c r="GX133" s="199" t="s">
        <v>7156</v>
      </c>
      <c r="GY133" s="199">
        <v>10127</v>
      </c>
      <c r="GZ133" s="199">
        <v>0</v>
      </c>
      <c r="HA133" s="199">
        <v>0</v>
      </c>
      <c r="HB133" s="199">
        <v>0</v>
      </c>
      <c r="HC133" s="199">
        <v>0</v>
      </c>
      <c r="HD133" s="199">
        <v>313451</v>
      </c>
      <c r="HE133" s="199">
        <v>0</v>
      </c>
      <c r="HF133" s="199">
        <v>0</v>
      </c>
      <c r="HG133" s="199">
        <v>0</v>
      </c>
      <c r="HH133" s="199">
        <v>0</v>
      </c>
      <c r="HI133" s="199">
        <f t="shared" si="83"/>
        <v>323578</v>
      </c>
      <c r="HJ133" s="199">
        <v>0</v>
      </c>
      <c r="HK133" s="199">
        <v>9234</v>
      </c>
      <c r="HL133" s="199">
        <v>0</v>
      </c>
      <c r="HM133" s="199">
        <v>0</v>
      </c>
      <c r="HN133" s="199">
        <v>0</v>
      </c>
      <c r="HO133" s="199">
        <v>0</v>
      </c>
      <c r="HP133" s="199">
        <v>282616</v>
      </c>
      <c r="HQ133" s="199">
        <v>0</v>
      </c>
      <c r="HR133" s="199">
        <v>0</v>
      </c>
      <c r="HS133" s="199">
        <v>0</v>
      </c>
      <c r="HT133" s="199">
        <v>0</v>
      </c>
      <c r="HU133" s="199">
        <f t="shared" si="84"/>
        <v>291850</v>
      </c>
      <c r="HV133" s="199">
        <v>9156</v>
      </c>
      <c r="HW133" s="199">
        <v>0</v>
      </c>
      <c r="HX133" s="199">
        <v>0</v>
      </c>
      <c r="HY133" s="199">
        <v>0</v>
      </c>
      <c r="HZ133" s="199">
        <v>0</v>
      </c>
      <c r="IA133" s="199">
        <v>277352</v>
      </c>
      <c r="IB133" s="199">
        <v>0</v>
      </c>
      <c r="IC133" s="199">
        <v>0</v>
      </c>
      <c r="ID133" s="199">
        <v>0</v>
      </c>
      <c r="IE133" s="199">
        <v>0</v>
      </c>
      <c r="IF133" s="199">
        <f t="shared" si="85"/>
        <v>286508</v>
      </c>
      <c r="IG133" s="197">
        <f t="shared" si="86"/>
        <v>-9.8053637762765096</v>
      </c>
      <c r="IH133" s="197">
        <f t="shared" si="87"/>
        <v>-11.456279475118825</v>
      </c>
      <c r="II133" s="197">
        <f t="shared" si="88"/>
        <v>-11.51663258372122</v>
      </c>
      <c r="IJ133" s="197">
        <f t="shared" ref="IJ133:IJ196" si="128">((IF133/HU133)-1)*100</f>
        <v>-1.8303923248243925</v>
      </c>
      <c r="IK133" s="202"/>
      <c r="IL133" s="200">
        <f t="shared" si="89"/>
        <v>624.20043572984753</v>
      </c>
      <c r="IM133" s="200">
        <f t="shared" si="90"/>
        <v>604.25272331154679</v>
      </c>
      <c r="IN133" s="192" t="s">
        <v>7356</v>
      </c>
      <c r="IO133" s="192" t="str">
        <f t="shared" ref="IO133:IP196" si="129">IF(IH133="","",IF(AND(IH133&lt;=10,IH133&gt;=-10),"Variación de 0 a +-10%",IF(AND(IH133&gt;10,IH133&lt;=20),"Variación del 10% al 20%",IF(AND(IH133&lt;=-10,IH133&gt;=-20),"Variación entre el -10% al -20%",IF(AND(IH133&gt;20,IH133&gt;-20),"Variación Mayor a 20%","Variación Mayor al -20%")))))</f>
        <v>Variación entre el -10% al -20%</v>
      </c>
      <c r="IP133" s="192" t="str">
        <f t="shared" si="129"/>
        <v>Variación entre el -10% al -20%</v>
      </c>
      <c r="IQ133" s="193" t="str">
        <f t="shared" si="91"/>
        <v>Pequeño</v>
      </c>
      <c r="IR133" s="193" t="str">
        <f t="shared" si="92"/>
        <v>Pequeño</v>
      </c>
      <c r="IS133" s="192" t="s">
        <v>1268</v>
      </c>
      <c r="IT133" s="192" t="s">
        <v>1267</v>
      </c>
      <c r="IU133" s="192" t="s">
        <v>534</v>
      </c>
      <c r="IV133" s="192" t="s">
        <v>8</v>
      </c>
      <c r="IW133" s="192" t="s">
        <v>248</v>
      </c>
      <c r="IX133" s="192" t="s">
        <v>249</v>
      </c>
      <c r="IY133" s="193" t="s">
        <v>208</v>
      </c>
      <c r="IZ133" s="199"/>
      <c r="JA133" s="199"/>
      <c r="JB133" s="203"/>
      <c r="JC133" s="192" t="s">
        <v>534</v>
      </c>
      <c r="JD133" s="192" t="str">
        <f t="shared" si="99"/>
        <v>Sin Modificaciones</v>
      </c>
      <c r="JE133" s="193" t="s">
        <v>208</v>
      </c>
      <c r="JF133" s="200"/>
      <c r="JG133" s="200"/>
      <c r="JH133" s="200"/>
      <c r="JI133" s="197"/>
      <c r="JJ133" s="192" t="s">
        <v>7774</v>
      </c>
      <c r="JK133" s="192" t="str">
        <f t="shared" ref="JK133:JK196" si="130">IF(JE133="SI","Con Reevaluación","Sin Reevaluación")</f>
        <v>Sin Reevaluación</v>
      </c>
      <c r="JL133" s="196" t="s">
        <v>1287</v>
      </c>
      <c r="JM133" s="204">
        <v>21762</v>
      </c>
      <c r="JN133" s="204">
        <v>19700</v>
      </c>
      <c r="JO133" s="197">
        <f t="shared" si="96"/>
        <v>-9.4752320558772141</v>
      </c>
      <c r="JP133" s="205" t="str">
        <f t="shared" si="97"/>
        <v>Real &lt; Recomendado</v>
      </c>
      <c r="JQ133" s="193" t="s">
        <v>8</v>
      </c>
      <c r="JR133" s="202"/>
      <c r="JS133" s="202"/>
      <c r="JT133" s="202"/>
      <c r="JU133" s="192" t="s">
        <v>8131</v>
      </c>
      <c r="JV133" s="206"/>
      <c r="JW133" s="192" t="s">
        <v>8132</v>
      </c>
      <c r="JX133" s="192" t="s">
        <v>217</v>
      </c>
      <c r="JY133" s="192" t="s">
        <v>948</v>
      </c>
      <c r="JZ133" s="192" t="s">
        <v>248</v>
      </c>
      <c r="KA133" s="192" t="s">
        <v>249</v>
      </c>
    </row>
    <row r="134" spans="1:287" ht="15" customHeight="1" x14ac:dyDescent="0.25">
      <c r="A134" s="192" t="s">
        <v>1662</v>
      </c>
      <c r="B134" s="192" t="s">
        <v>1663</v>
      </c>
      <c r="C134" s="193">
        <v>3</v>
      </c>
      <c r="D134" s="192" t="s">
        <v>448</v>
      </c>
      <c r="E134" s="192" t="s">
        <v>192</v>
      </c>
      <c r="F134" s="192" t="s">
        <v>192</v>
      </c>
      <c r="G134" s="192" t="s">
        <v>473</v>
      </c>
      <c r="H134" s="192" t="s">
        <v>478</v>
      </c>
      <c r="I134" s="192" t="s">
        <v>478</v>
      </c>
      <c r="J134" s="192" t="s">
        <v>1978</v>
      </c>
      <c r="K134" s="192" t="s">
        <v>468</v>
      </c>
      <c r="L134" s="192" t="s">
        <v>102</v>
      </c>
      <c r="M134" s="192" t="s">
        <v>2014</v>
      </c>
      <c r="N134" s="192" t="s">
        <v>525</v>
      </c>
      <c r="O134" s="192" t="s">
        <v>525</v>
      </c>
      <c r="P134" s="192" t="s">
        <v>103</v>
      </c>
      <c r="Q134" s="192" t="s">
        <v>120</v>
      </c>
      <c r="R134" s="192" t="s">
        <v>116</v>
      </c>
      <c r="S134" s="192" t="s">
        <v>2308</v>
      </c>
      <c r="T134" s="192" t="s">
        <v>2309</v>
      </c>
      <c r="U134" s="194">
        <v>20000</v>
      </c>
      <c r="V134" s="192" t="s">
        <v>534</v>
      </c>
      <c r="W134" s="192" t="s">
        <v>534</v>
      </c>
      <c r="X134" s="192" t="s">
        <v>534</v>
      </c>
      <c r="Y134" s="195">
        <v>6</v>
      </c>
      <c r="Z134" s="195">
        <v>9</v>
      </c>
      <c r="AA134" s="196" t="s">
        <v>2720</v>
      </c>
      <c r="AB134" s="197">
        <f t="shared" si="121"/>
        <v>50</v>
      </c>
      <c r="AC134" s="195">
        <v>3</v>
      </c>
      <c r="AD134" s="195">
        <v>4</v>
      </c>
      <c r="AE134" s="196" t="s">
        <v>2721</v>
      </c>
      <c r="AF134" s="197">
        <f>((AD134/AC134)-1)*100</f>
        <v>33.333333333333329</v>
      </c>
      <c r="AG134" s="195"/>
      <c r="AH134" s="195"/>
      <c r="AI134" s="196" t="s">
        <v>8</v>
      </c>
      <c r="AJ134" s="197"/>
      <c r="AK134" s="195"/>
      <c r="AL134" s="195"/>
      <c r="AM134" s="196"/>
      <c r="AN134" s="197"/>
      <c r="AO134" s="195"/>
      <c r="AP134" s="195"/>
      <c r="AQ134" s="196"/>
      <c r="AR134" s="197"/>
      <c r="AS134" s="195">
        <v>6</v>
      </c>
      <c r="AT134" s="195">
        <v>11</v>
      </c>
      <c r="AU134" s="196" t="s">
        <v>3208</v>
      </c>
      <c r="AV134" s="197">
        <f t="shared" si="125"/>
        <v>83.333333333333329</v>
      </c>
      <c r="AW134" s="197" t="str">
        <f t="shared" ref="AW134:AW197" si="131">IF(AV134="","",IF(AV134=0,"Sin variación",IF(AND(AV134&gt;0,AV134&lt;=30),"Variación de 0 a 30%",IF(AND(AV134&gt;=-30,AV134&lt;0),"Variación de -30% a -0%",IF(AND(AV134&gt;30,AV134&lt;=50),"Variación de 30% al 50%",IF(AND(AV134&gt;=-50,AV134&lt;-30),"Variación de -50% al -30%",IF(AND(AV134&gt;50,AV134&lt;=100),"Variación del 50% al 100%",IF(AND(AV134&gt;=-100,AV134&lt;-50),"Variación del -100% al -50%","Variación &gt; al 100%"))))))))</f>
        <v>Variación del 50% al 100%</v>
      </c>
      <c r="AX134" s="198">
        <v>3</v>
      </c>
      <c r="AY134" s="198">
        <v>114</v>
      </c>
      <c r="AZ134" s="195"/>
      <c r="BA134" s="195"/>
      <c r="BB134" s="196"/>
      <c r="BC134" s="197"/>
      <c r="BD134" s="195"/>
      <c r="BE134" s="195"/>
      <c r="BF134" s="196"/>
      <c r="BG134" s="197"/>
      <c r="BH134" s="195"/>
      <c r="BI134" s="195"/>
      <c r="BJ134" s="196"/>
      <c r="BK134" s="197"/>
      <c r="BL134" s="195">
        <v>7</v>
      </c>
      <c r="BM134" s="195">
        <v>7</v>
      </c>
      <c r="BN134" s="195">
        <v>18</v>
      </c>
      <c r="BO134" s="195">
        <v>18</v>
      </c>
      <c r="BP134" s="195">
        <v>0</v>
      </c>
      <c r="BQ134" s="196" t="s">
        <v>3469</v>
      </c>
      <c r="BR134" s="197">
        <f t="shared" ref="BR134:BS197" si="132">((BN134/BL134)-1)*100</f>
        <v>157.14285714285717</v>
      </c>
      <c r="BS134" s="197">
        <f t="shared" si="132"/>
        <v>157.14285714285717</v>
      </c>
      <c r="BT134" s="192" t="s">
        <v>3694</v>
      </c>
      <c r="BU134" s="192" t="str">
        <f t="shared" ref="BU134:BU197" si="133">IF(BS134=0,"Sin variación",IF(AND(BS134&gt;0,BS134&lt;=30),"Variación de 0 a 30%",IF(AND(BS134&gt;=-30,BS134&lt;0),"Variación de -30% a -0%",IF(AND(BS134&gt;30,BS134&lt;=50),"Variación de 30% al 50%",IF(AND(BS134&gt;=-50,BS134&lt;-30),"Variación de -50% al -30%",IF(AND(BS134&gt;50,BS134&lt;=100),"Variación del 50% al 100%",IF(AND(BS134&gt;=-100,BS134&lt;-50),"Variación del -100% al -50%","Variación &gt; al 100%")))))))</f>
        <v>Variación &gt; al 100%</v>
      </c>
      <c r="BV134" s="193" t="str">
        <f t="shared" ref="BV134:BV197" si="134">IF((BO134&lt;=12),"Un año",IF(AND(BO134&gt;12,BO134&lt;=24),"Dos Años",IF(AND(BO134&gt;24,BO134&lt;=36),"Tres años","Mayor a 3 años")))</f>
        <v>Dos Años</v>
      </c>
      <c r="BW134" s="192" t="s">
        <v>579</v>
      </c>
      <c r="BX134" s="199">
        <v>666099</v>
      </c>
      <c r="BY134" s="199">
        <v>0</v>
      </c>
      <c r="BZ134" s="199">
        <f t="shared" ref="BZ134:BZ197" si="135">SUM(BX134:BY134)</f>
        <v>666099</v>
      </c>
      <c r="CA134" s="199">
        <v>666099</v>
      </c>
      <c r="CB134" s="200">
        <f t="shared" ref="CB134:CB197" si="136">+BZ134-CA134</f>
        <v>0</v>
      </c>
      <c r="CC134" s="192" t="s">
        <v>4013</v>
      </c>
      <c r="CD134" s="192" t="str">
        <f t="shared" ref="CD134:CD197" si="137">IF(AND(CB134&gt;=-90,CB134&lt;=90),"BIP = SIGFE",IF(CB134&gt;90,"BIP &gt; SIGFE","BIP &lt; SIGFE"))</f>
        <v>BIP = SIGFE</v>
      </c>
      <c r="CE134" s="196" t="s">
        <v>678</v>
      </c>
      <c r="CF134" s="195">
        <v>550</v>
      </c>
      <c r="CG134" s="195">
        <v>550</v>
      </c>
      <c r="CH134" s="195">
        <f t="shared" ref="CH134:CH197" si="138">(CG134/CF134)*100</f>
        <v>100</v>
      </c>
      <c r="CI134" s="196" t="s">
        <v>4357</v>
      </c>
      <c r="CJ134" s="196" t="s">
        <v>681</v>
      </c>
      <c r="CK134" s="200" t="str">
        <f t="shared" si="93"/>
        <v>Real = Recomendada</v>
      </c>
      <c r="CL134" s="192" t="s">
        <v>4891</v>
      </c>
      <c r="CM134" s="192" t="s">
        <v>785</v>
      </c>
      <c r="CN134" s="192" t="s">
        <v>4892</v>
      </c>
      <c r="CO134" s="192" t="s">
        <v>8</v>
      </c>
      <c r="CP134" s="193" t="s">
        <v>207</v>
      </c>
      <c r="CQ134" s="192" t="s">
        <v>5297</v>
      </c>
      <c r="CR134" s="192" t="s">
        <v>5298</v>
      </c>
      <c r="CS134" s="192" t="s">
        <v>8</v>
      </c>
      <c r="CT134" s="192" t="str">
        <f t="shared" si="94"/>
        <v>En Operación</v>
      </c>
      <c r="CU134" s="192" t="s">
        <v>5487</v>
      </c>
      <c r="CV134" s="192" t="s">
        <v>427</v>
      </c>
      <c r="CW134" s="192" t="s">
        <v>428</v>
      </c>
      <c r="CX134" s="192" t="s">
        <v>534</v>
      </c>
      <c r="CY134" s="192" t="s">
        <v>8</v>
      </c>
      <c r="CZ134" s="192" t="s">
        <v>248</v>
      </c>
      <c r="DA134" s="192" t="s">
        <v>249</v>
      </c>
      <c r="DB134" s="193" t="s">
        <v>1019</v>
      </c>
      <c r="DC134" s="193" t="s">
        <v>1019</v>
      </c>
      <c r="DD134" s="200">
        <v>0</v>
      </c>
      <c r="DE134" s="193" t="s">
        <v>1057</v>
      </c>
      <c r="DF134" s="200">
        <v>169</v>
      </c>
      <c r="DG134" s="193" t="s">
        <v>440</v>
      </c>
      <c r="DH134" s="200">
        <v>0</v>
      </c>
      <c r="DI134" s="193" t="s">
        <v>579</v>
      </c>
      <c r="DJ134" s="200">
        <v>630</v>
      </c>
      <c r="DK134" s="193" t="s">
        <v>579</v>
      </c>
      <c r="DL134" s="200">
        <f>+DK134-DE134</f>
        <v>630</v>
      </c>
      <c r="DM134" s="193" t="s">
        <v>579</v>
      </c>
      <c r="DN134" s="200">
        <v>0</v>
      </c>
      <c r="DO134" s="193" t="s">
        <v>569</v>
      </c>
      <c r="DP134" s="200">
        <v>63</v>
      </c>
      <c r="DQ134" s="200">
        <f t="shared" si="126"/>
        <v>862</v>
      </c>
      <c r="DR134" s="200">
        <f t="shared" si="127"/>
        <v>862</v>
      </c>
      <c r="DS134" s="193" t="s">
        <v>6138</v>
      </c>
      <c r="DT134" s="192" t="s">
        <v>6243</v>
      </c>
      <c r="DU134" s="193">
        <v>1</v>
      </c>
      <c r="DV134" s="193" t="s">
        <v>8</v>
      </c>
      <c r="DW134" s="193" t="s">
        <v>8</v>
      </c>
      <c r="DX134" s="193" t="s">
        <v>8</v>
      </c>
      <c r="DY134" s="193" t="s">
        <v>8</v>
      </c>
      <c r="DZ134" s="193" t="s">
        <v>8</v>
      </c>
      <c r="EA134" s="193" t="s">
        <v>8</v>
      </c>
      <c r="EB134" s="193" t="s">
        <v>207</v>
      </c>
      <c r="EC134" s="193" t="s">
        <v>6273</v>
      </c>
      <c r="ED134" s="193" t="s">
        <v>6402</v>
      </c>
      <c r="EE134" s="199">
        <v>8553</v>
      </c>
      <c r="EF134" s="199">
        <v>36439</v>
      </c>
      <c r="EG134" s="199">
        <v>0</v>
      </c>
      <c r="EH134" s="199">
        <v>0</v>
      </c>
      <c r="EI134" s="199">
        <v>0</v>
      </c>
      <c r="EJ134" s="199">
        <v>607033</v>
      </c>
      <c r="EK134" s="199">
        <v>0</v>
      </c>
      <c r="EL134" s="199">
        <v>0</v>
      </c>
      <c r="EM134" s="199">
        <v>0</v>
      </c>
      <c r="EN134" s="199">
        <v>0</v>
      </c>
      <c r="EO134" s="199">
        <f t="shared" ref="EO134:EO197" si="139">SUM(EE134:EN134)</f>
        <v>652025</v>
      </c>
      <c r="EP134" s="199">
        <v>8553</v>
      </c>
      <c r="EQ134" s="199">
        <v>36439</v>
      </c>
      <c r="ER134" s="199">
        <v>0</v>
      </c>
      <c r="ES134" s="199">
        <v>0</v>
      </c>
      <c r="ET134" s="199">
        <v>0</v>
      </c>
      <c r="EU134" s="199">
        <v>607033</v>
      </c>
      <c r="EV134" s="199">
        <v>0</v>
      </c>
      <c r="EW134" s="199">
        <v>0</v>
      </c>
      <c r="EX134" s="199">
        <v>0</v>
      </c>
      <c r="EY134" s="199">
        <v>0</v>
      </c>
      <c r="EZ134" s="199">
        <f t="shared" ref="EZ134:EZ197" si="140">SUM(EP134:EY134)</f>
        <v>652025</v>
      </c>
      <c r="FA134" s="192" t="s">
        <v>6605</v>
      </c>
      <c r="FB134" s="199">
        <v>9687</v>
      </c>
      <c r="FC134" s="199">
        <v>37382</v>
      </c>
      <c r="FD134" s="199">
        <v>0</v>
      </c>
      <c r="FE134" s="199">
        <v>0</v>
      </c>
      <c r="FF134" s="199">
        <v>0</v>
      </c>
      <c r="FG134" s="199">
        <v>619530</v>
      </c>
      <c r="FH134" s="199">
        <v>0</v>
      </c>
      <c r="FI134" s="199">
        <v>0</v>
      </c>
      <c r="FJ134" s="199">
        <v>0</v>
      </c>
      <c r="FK134" s="199">
        <v>0</v>
      </c>
      <c r="FL134" s="199">
        <f t="shared" ref="FL134:FL197" si="141">SUM(FB134:FK134)</f>
        <v>666599</v>
      </c>
      <c r="FM134" s="192" t="s">
        <v>6792</v>
      </c>
      <c r="FN134" s="199">
        <v>9187</v>
      </c>
      <c r="FO134" s="199">
        <v>37382</v>
      </c>
      <c r="FP134" s="199">
        <v>0</v>
      </c>
      <c r="FQ134" s="199">
        <v>0</v>
      </c>
      <c r="FR134" s="199">
        <v>0</v>
      </c>
      <c r="FS134" s="199">
        <v>619530</v>
      </c>
      <c r="FT134" s="199">
        <v>0</v>
      </c>
      <c r="FU134" s="199">
        <v>0</v>
      </c>
      <c r="FV134" s="199">
        <v>0</v>
      </c>
      <c r="FW134" s="199">
        <v>0</v>
      </c>
      <c r="FX134" s="199">
        <f t="shared" ref="FX134:FX197" si="142">SUM(FN134:FW134)</f>
        <v>666099</v>
      </c>
      <c r="FY134" s="192" t="s">
        <v>8</v>
      </c>
      <c r="FZ134" s="200">
        <f t="shared" ref="FZ134:FZ197" si="143">(FX134-GL134)</f>
        <v>0</v>
      </c>
      <c r="GA134" s="193" t="str">
        <f t="shared" si="95"/>
        <v>BIP = SIGFE</v>
      </c>
      <c r="GB134" s="199">
        <v>9188</v>
      </c>
      <c r="GC134" s="199">
        <v>37381</v>
      </c>
      <c r="GD134" s="199">
        <v>0</v>
      </c>
      <c r="GE134" s="199">
        <v>0</v>
      </c>
      <c r="GF134" s="199">
        <v>0</v>
      </c>
      <c r="GG134" s="199">
        <v>619530</v>
      </c>
      <c r="GH134" s="199">
        <v>0</v>
      </c>
      <c r="GI134" s="199">
        <v>0</v>
      </c>
      <c r="GJ134" s="199">
        <v>0</v>
      </c>
      <c r="GK134" s="199">
        <v>0</v>
      </c>
      <c r="GL134" s="199">
        <f t="shared" ref="GL134:GL197" si="144">SUM(GB134:GK134)</f>
        <v>666099</v>
      </c>
      <c r="GM134" s="199">
        <v>9407</v>
      </c>
      <c r="GN134" s="199">
        <v>37963</v>
      </c>
      <c r="GO134" s="199">
        <v>0</v>
      </c>
      <c r="GP134" s="199">
        <v>0</v>
      </c>
      <c r="GQ134" s="199">
        <v>0</v>
      </c>
      <c r="GR134" s="199">
        <v>640084</v>
      </c>
      <c r="GS134" s="199">
        <v>0</v>
      </c>
      <c r="GT134" s="199">
        <v>0</v>
      </c>
      <c r="GU134" s="199">
        <v>0</v>
      </c>
      <c r="GV134" s="199">
        <v>0</v>
      </c>
      <c r="GW134" s="199">
        <f t="shared" ref="GW134:GW197" si="145">SUM(GM134:GV134)</f>
        <v>687454</v>
      </c>
      <c r="GX134" s="199" t="s">
        <v>202</v>
      </c>
      <c r="GY134" s="199">
        <v>10370</v>
      </c>
      <c r="GZ134" s="199">
        <v>44179</v>
      </c>
      <c r="HA134" s="199">
        <v>0</v>
      </c>
      <c r="HB134" s="199">
        <v>0</v>
      </c>
      <c r="HC134" s="199">
        <v>0</v>
      </c>
      <c r="HD134" s="199">
        <v>735974</v>
      </c>
      <c r="HE134" s="199">
        <v>0</v>
      </c>
      <c r="HF134" s="199">
        <v>0</v>
      </c>
      <c r="HG134" s="199">
        <v>0</v>
      </c>
      <c r="HH134" s="199">
        <v>0</v>
      </c>
      <c r="HI134" s="199">
        <f t="shared" ref="HI134:HI197" si="146">SUM(GY134:HH134)</f>
        <v>790523</v>
      </c>
      <c r="HJ134" s="199">
        <v>0</v>
      </c>
      <c r="HK134" s="199">
        <v>9939</v>
      </c>
      <c r="HL134" s="199">
        <v>37965</v>
      </c>
      <c r="HM134" s="199">
        <v>0</v>
      </c>
      <c r="HN134" s="199">
        <v>0</v>
      </c>
      <c r="HO134" s="199">
        <v>0</v>
      </c>
      <c r="HP134" s="199">
        <v>654707</v>
      </c>
      <c r="HQ134" s="199">
        <v>0</v>
      </c>
      <c r="HR134" s="199">
        <v>0</v>
      </c>
      <c r="HS134" s="199">
        <v>0</v>
      </c>
      <c r="HT134" s="199">
        <v>0</v>
      </c>
      <c r="HU134" s="199">
        <f t="shared" ref="HU134:HU197" si="147">SUM(HK134:HT134)</f>
        <v>702611</v>
      </c>
      <c r="HV134" s="199">
        <v>9407</v>
      </c>
      <c r="HW134" s="199">
        <v>37965</v>
      </c>
      <c r="HX134" s="199">
        <v>0</v>
      </c>
      <c r="HY134" s="199">
        <v>0</v>
      </c>
      <c r="HZ134" s="199">
        <v>0</v>
      </c>
      <c r="IA134" s="199">
        <v>640084</v>
      </c>
      <c r="IB134" s="199">
        <v>0</v>
      </c>
      <c r="IC134" s="199">
        <v>0</v>
      </c>
      <c r="ID134" s="199">
        <v>0</v>
      </c>
      <c r="IE134" s="199">
        <v>0</v>
      </c>
      <c r="IF134" s="199">
        <f t="shared" ref="IF134:IF197" si="148">SUM(HV134:IE134)</f>
        <v>687456</v>
      </c>
      <c r="IG134" s="197">
        <f t="shared" ref="IG134:IG197" si="149">((HU134/HI134)-1)*100</f>
        <v>-11.12073905503066</v>
      </c>
      <c r="IH134" s="197">
        <f t="shared" ref="IH134:IH197" si="150">((IF134/HI134)-1)*100</f>
        <v>-13.037824326426939</v>
      </c>
      <c r="II134" s="197">
        <f t="shared" ref="II134:II197" si="151">((IA134/HD134)-1)*100</f>
        <v>-13.028992872030809</v>
      </c>
      <c r="IJ134" s="197">
        <f t="shared" si="128"/>
        <v>-2.1569545594930961</v>
      </c>
      <c r="IK134" s="202"/>
      <c r="IL134" s="200">
        <f t="shared" ref="IL134:IL197" si="152">(IF134/CG134)</f>
        <v>1249.92</v>
      </c>
      <c r="IM134" s="200">
        <f t="shared" ref="IM134:IM197" si="153">((IA134/CG134))</f>
        <v>1163.7890909090909</v>
      </c>
      <c r="IN134" s="192" t="s">
        <v>7357</v>
      </c>
      <c r="IO134" s="192" t="str">
        <f t="shared" si="129"/>
        <v>Variación entre el -10% al -20%</v>
      </c>
      <c r="IP134" s="192" t="str">
        <f t="shared" si="129"/>
        <v>Variación entre el -10% al -20%</v>
      </c>
      <c r="IQ134" s="193" t="str">
        <f t="shared" ref="IQ134:IQ197" si="154">IF((IA134&lt;=338000),"Pequeño",IF(AND(IA134&gt;338000,IA134&lt;=1038000),"Mediano",IF(AND(IA134&gt;1038000,IA134&lt;=5500000),"Grande","Muy Grande")))</f>
        <v>Mediano</v>
      </c>
      <c r="IR134" s="193" t="str">
        <f t="shared" ref="IR134:IR197" si="155">IF((IF134&lt;=338000),"Pequeño",IF(AND(IF134&gt;338000,IF134&lt;=1038000),"Mediano",IF(AND(IF134&gt;1038000,IF134&lt;=5500000),"Grande","Muy Grande")))</f>
        <v>Mediano</v>
      </c>
      <c r="IS134" s="192" t="s">
        <v>7487</v>
      </c>
      <c r="IT134" s="192" t="s">
        <v>2014</v>
      </c>
      <c r="IU134" s="192" t="s">
        <v>534</v>
      </c>
      <c r="IV134" s="192" t="s">
        <v>8</v>
      </c>
      <c r="IW134" s="192" t="s">
        <v>248</v>
      </c>
      <c r="IX134" s="192" t="s">
        <v>249</v>
      </c>
      <c r="IY134" s="193" t="s">
        <v>208</v>
      </c>
      <c r="IZ134" s="199"/>
      <c r="JA134" s="199"/>
      <c r="JB134" s="203"/>
      <c r="JC134" s="192" t="s">
        <v>534</v>
      </c>
      <c r="JD134" s="192" t="str">
        <f t="shared" si="99"/>
        <v>Sin Modificaciones</v>
      </c>
      <c r="JE134" s="193" t="s">
        <v>208</v>
      </c>
      <c r="JF134" s="200"/>
      <c r="JG134" s="200"/>
      <c r="JH134" s="200"/>
      <c r="JI134" s="197"/>
      <c r="JJ134" s="192" t="s">
        <v>7775</v>
      </c>
      <c r="JK134" s="192" t="str">
        <f t="shared" si="130"/>
        <v>Sin Reevaluación</v>
      </c>
      <c r="JL134" s="196" t="s">
        <v>1286</v>
      </c>
      <c r="JM134" s="204">
        <v>873001</v>
      </c>
      <c r="JN134" s="204">
        <v>873001</v>
      </c>
      <c r="JO134" s="197">
        <f t="shared" si="96"/>
        <v>0</v>
      </c>
      <c r="JP134" s="205" t="str">
        <f t="shared" si="97"/>
        <v>Real = Recomendado</v>
      </c>
      <c r="JQ134" s="193" t="s">
        <v>1287</v>
      </c>
      <c r="JR134" s="202">
        <v>63293</v>
      </c>
      <c r="JS134" s="202">
        <v>62293</v>
      </c>
      <c r="JT134" s="202">
        <f t="shared" ref="JT134:JT196" si="156">((JS134/JR134)-1)*100</f>
        <v>-1.5799535493656536</v>
      </c>
      <c r="JU134" s="192" t="s">
        <v>8133</v>
      </c>
      <c r="JV134" s="192" t="str">
        <f t="shared" ref="JV134:JV135" si="157">IF(JT134="","Sin Datos",IF(JT134=0,"Real = Recomendado",IF(JT134&gt;0,"Real &gt; Recomendado",IF(JT134&lt;0,"Real &lt; Recomendado","error"))))</f>
        <v>Real &lt; Recomendado</v>
      </c>
      <c r="JW134" s="192" t="s">
        <v>8134</v>
      </c>
      <c r="JX134" s="192" t="s">
        <v>221</v>
      </c>
      <c r="JY134" s="192" t="s">
        <v>925</v>
      </c>
      <c r="JZ134" s="192" t="s">
        <v>248</v>
      </c>
      <c r="KA134" s="192" t="s">
        <v>249</v>
      </c>
    </row>
    <row r="135" spans="1:287" ht="15" customHeight="1" x14ac:dyDescent="0.25">
      <c r="A135" s="192" t="s">
        <v>1664</v>
      </c>
      <c r="B135" s="192" t="s">
        <v>1665</v>
      </c>
      <c r="C135" s="193">
        <v>15</v>
      </c>
      <c r="D135" s="192" t="s">
        <v>456</v>
      </c>
      <c r="E135" s="192" t="s">
        <v>8</v>
      </c>
      <c r="F135" s="192" t="s">
        <v>8</v>
      </c>
      <c r="G135" s="192" t="s">
        <v>521</v>
      </c>
      <c r="H135" s="192" t="s">
        <v>107</v>
      </c>
      <c r="I135" s="192" t="s">
        <v>108</v>
      </c>
      <c r="J135" s="192" t="s">
        <v>1987</v>
      </c>
      <c r="K135" s="192" t="s">
        <v>466</v>
      </c>
      <c r="L135" s="192" t="s">
        <v>114</v>
      </c>
      <c r="M135" s="192" t="s">
        <v>2033</v>
      </c>
      <c r="N135" s="192" t="s">
        <v>526</v>
      </c>
      <c r="O135" s="192" t="s">
        <v>524</v>
      </c>
      <c r="P135" s="192" t="s">
        <v>103</v>
      </c>
      <c r="Q135" s="192" t="s">
        <v>120</v>
      </c>
      <c r="R135" s="192" t="s">
        <v>116</v>
      </c>
      <c r="S135" s="192" t="s">
        <v>2310</v>
      </c>
      <c r="T135" s="192" t="s">
        <v>2311</v>
      </c>
      <c r="U135" s="194">
        <v>39418</v>
      </c>
      <c r="V135" s="192" t="s">
        <v>534</v>
      </c>
      <c r="W135" s="192" t="s">
        <v>534</v>
      </c>
      <c r="X135" s="192" t="s">
        <v>534</v>
      </c>
      <c r="Y135" s="195">
        <v>14</v>
      </c>
      <c r="Z135" s="195">
        <v>13</v>
      </c>
      <c r="AA135" s="196" t="s">
        <v>1243</v>
      </c>
      <c r="AB135" s="197">
        <f t="shared" si="121"/>
        <v>-7.1428571428571397</v>
      </c>
      <c r="AC135" s="195"/>
      <c r="AD135" s="195"/>
      <c r="AE135" s="196"/>
      <c r="AF135" s="197"/>
      <c r="AG135" s="195"/>
      <c r="AH135" s="195"/>
      <c r="AI135" s="196" t="s">
        <v>8</v>
      </c>
      <c r="AJ135" s="197"/>
      <c r="AK135" s="195"/>
      <c r="AL135" s="195"/>
      <c r="AM135" s="196"/>
      <c r="AN135" s="197"/>
      <c r="AO135" s="195">
        <v>3</v>
      </c>
      <c r="AP135" s="195">
        <v>0</v>
      </c>
      <c r="AQ135" s="196" t="s">
        <v>1243</v>
      </c>
      <c r="AR135" s="197">
        <f>((AP135/AO135)-1)*100</f>
        <v>-100</v>
      </c>
      <c r="AS135" s="195">
        <v>12</v>
      </c>
      <c r="AT135" s="195">
        <v>13</v>
      </c>
      <c r="AU135" s="196" t="s">
        <v>3209</v>
      </c>
      <c r="AV135" s="197">
        <f t="shared" si="125"/>
        <v>8.333333333333325</v>
      </c>
      <c r="AW135" s="197" t="str">
        <f t="shared" si="131"/>
        <v>Variación de 0 a 30%</v>
      </c>
      <c r="AX135" s="198">
        <v>1</v>
      </c>
      <c r="AY135" s="198">
        <v>30</v>
      </c>
      <c r="AZ135" s="195"/>
      <c r="BA135" s="195"/>
      <c r="BB135" s="196"/>
      <c r="BC135" s="197"/>
      <c r="BD135" s="195"/>
      <c r="BE135" s="195"/>
      <c r="BF135" s="196"/>
      <c r="BG135" s="197"/>
      <c r="BH135" s="195"/>
      <c r="BI135" s="195"/>
      <c r="BJ135" s="196"/>
      <c r="BK135" s="197"/>
      <c r="BL135" s="195">
        <v>15</v>
      </c>
      <c r="BM135" s="195">
        <v>15</v>
      </c>
      <c r="BN135" s="195">
        <v>14</v>
      </c>
      <c r="BO135" s="195">
        <v>14</v>
      </c>
      <c r="BP135" s="195">
        <v>0</v>
      </c>
      <c r="BQ135" s="196" t="s">
        <v>3209</v>
      </c>
      <c r="BR135" s="197">
        <f t="shared" si="132"/>
        <v>-6.6666666666666652</v>
      </c>
      <c r="BS135" s="197">
        <f t="shared" si="132"/>
        <v>-6.6666666666666652</v>
      </c>
      <c r="BT135" s="192" t="s">
        <v>3695</v>
      </c>
      <c r="BU135" s="192" t="str">
        <f t="shared" si="133"/>
        <v>Variación de -30% a -0%</v>
      </c>
      <c r="BV135" s="193" t="str">
        <f t="shared" si="134"/>
        <v>Dos Años</v>
      </c>
      <c r="BW135" s="192" t="s">
        <v>605</v>
      </c>
      <c r="BX135" s="199">
        <v>2161599</v>
      </c>
      <c r="BY135" s="199">
        <v>2295</v>
      </c>
      <c r="BZ135" s="199">
        <f t="shared" si="135"/>
        <v>2163894</v>
      </c>
      <c r="CA135" s="199">
        <v>2337833</v>
      </c>
      <c r="CB135" s="200">
        <f t="shared" si="136"/>
        <v>-173939</v>
      </c>
      <c r="CC135" s="192" t="s">
        <v>1243</v>
      </c>
      <c r="CD135" s="192" t="str">
        <f t="shared" si="137"/>
        <v>BIP &lt; SIGFE</v>
      </c>
      <c r="CE135" s="196" t="s">
        <v>679</v>
      </c>
      <c r="CF135" s="195">
        <v>4034</v>
      </c>
      <c r="CG135" s="195">
        <v>4234</v>
      </c>
      <c r="CH135" s="195">
        <f t="shared" si="138"/>
        <v>104.95785820525533</v>
      </c>
      <c r="CI135" s="196" t="s">
        <v>4358</v>
      </c>
      <c r="CJ135" s="196" t="s">
        <v>4359</v>
      </c>
      <c r="CK135" s="200" t="str">
        <f t="shared" ref="CK135:CK198" si="158">IFERROR(IF(CH135=100,"Real = Recomendada",IF(CH135&gt;100,"Real &gt; Recomendada","Real &lt; Recomendada")),"Error")</f>
        <v>Real &gt; Recomendada</v>
      </c>
      <c r="CL135" s="192" t="s">
        <v>4893</v>
      </c>
      <c r="CM135" s="192" t="s">
        <v>617</v>
      </c>
      <c r="CN135" s="192" t="s">
        <v>4894</v>
      </c>
      <c r="CO135" s="192" t="s">
        <v>634</v>
      </c>
      <c r="CP135" s="193" t="s">
        <v>207</v>
      </c>
      <c r="CQ135" s="192" t="s">
        <v>5299</v>
      </c>
      <c r="CR135" s="192" t="s">
        <v>5300</v>
      </c>
      <c r="CS135" s="192" t="s">
        <v>8</v>
      </c>
      <c r="CT135" s="192" t="str">
        <f t="shared" ref="CT135:CT198" si="159">IF(CP135="SI","En Operación","Sin Operar")</f>
        <v>En Operación</v>
      </c>
      <c r="CU135" s="192" t="s">
        <v>5488</v>
      </c>
      <c r="CV135" s="192" t="s">
        <v>5702</v>
      </c>
      <c r="CW135" s="192" t="s">
        <v>2033</v>
      </c>
      <c r="CX135" s="192" t="s">
        <v>534</v>
      </c>
      <c r="CY135" s="192" t="s">
        <v>8</v>
      </c>
      <c r="CZ135" s="192" t="s">
        <v>534</v>
      </c>
      <c r="DA135" s="192" t="s">
        <v>8</v>
      </c>
      <c r="DB135" s="193" t="s">
        <v>1194</v>
      </c>
      <c r="DC135" s="193" t="s">
        <v>1194</v>
      </c>
      <c r="DD135" s="200">
        <v>0</v>
      </c>
      <c r="DE135" s="193" t="s">
        <v>5908</v>
      </c>
      <c r="DF135" s="200">
        <v>112</v>
      </c>
      <c r="DG135" s="193" t="s">
        <v>580</v>
      </c>
      <c r="DH135" s="200">
        <v>110</v>
      </c>
      <c r="DI135" s="193" t="s">
        <v>5808</v>
      </c>
      <c r="DJ135" s="275"/>
      <c r="DK135" s="193" t="s">
        <v>5808</v>
      </c>
      <c r="DL135" s="275"/>
      <c r="DM135" s="193" t="s">
        <v>605</v>
      </c>
      <c r="DN135" s="200">
        <v>33</v>
      </c>
      <c r="DO135" s="193" t="s">
        <v>1235</v>
      </c>
      <c r="DP135" s="200">
        <v>31</v>
      </c>
      <c r="DQ135" s="200">
        <f t="shared" si="126"/>
        <v>210</v>
      </c>
      <c r="DR135" s="200">
        <f t="shared" si="127"/>
        <v>210</v>
      </c>
      <c r="DS135" s="193" t="s">
        <v>6139</v>
      </c>
      <c r="DT135" s="192" t="s">
        <v>6246</v>
      </c>
      <c r="DU135" s="193">
        <v>1</v>
      </c>
      <c r="DV135" s="193" t="s">
        <v>8</v>
      </c>
      <c r="DW135" s="193" t="s">
        <v>8</v>
      </c>
      <c r="DX135" s="193" t="s">
        <v>8</v>
      </c>
      <c r="DY135" s="193" t="s">
        <v>8</v>
      </c>
      <c r="DZ135" s="193" t="s">
        <v>8</v>
      </c>
      <c r="EA135" s="193" t="s">
        <v>8</v>
      </c>
      <c r="EB135" s="193" t="s">
        <v>207</v>
      </c>
      <c r="EC135" s="193" t="s">
        <v>6269</v>
      </c>
      <c r="ED135" s="193" t="s">
        <v>6403</v>
      </c>
      <c r="EE135" s="199">
        <v>26769</v>
      </c>
      <c r="EF135" s="199">
        <v>0</v>
      </c>
      <c r="EG135" s="199">
        <v>0</v>
      </c>
      <c r="EH135" s="199">
        <v>0</v>
      </c>
      <c r="EI135" s="199">
        <v>2194</v>
      </c>
      <c r="EJ135" s="199">
        <v>2138752</v>
      </c>
      <c r="EK135" s="199">
        <v>0</v>
      </c>
      <c r="EL135" s="199">
        <v>0</v>
      </c>
      <c r="EM135" s="199">
        <v>0</v>
      </c>
      <c r="EN135" s="199">
        <v>0</v>
      </c>
      <c r="EO135" s="199">
        <f t="shared" si="139"/>
        <v>2167715</v>
      </c>
      <c r="EP135" s="199">
        <v>26769</v>
      </c>
      <c r="EQ135" s="199">
        <v>0</v>
      </c>
      <c r="ER135" s="199">
        <v>0</v>
      </c>
      <c r="ES135" s="199">
        <v>0</v>
      </c>
      <c r="ET135" s="199">
        <v>2194</v>
      </c>
      <c r="EU135" s="199">
        <v>2138752</v>
      </c>
      <c r="EV135" s="199">
        <v>0</v>
      </c>
      <c r="EW135" s="199">
        <v>0</v>
      </c>
      <c r="EX135" s="199">
        <v>0</v>
      </c>
      <c r="EY135" s="199">
        <v>0</v>
      </c>
      <c r="EZ135" s="199">
        <f t="shared" si="140"/>
        <v>2167715</v>
      </c>
      <c r="FA135" s="192" t="s">
        <v>6606</v>
      </c>
      <c r="FB135" s="199">
        <v>25750</v>
      </c>
      <c r="FC135" s="199">
        <v>0</v>
      </c>
      <c r="FD135" s="199">
        <v>0</v>
      </c>
      <c r="FE135" s="199">
        <v>0</v>
      </c>
      <c r="FF135" s="199">
        <v>2295</v>
      </c>
      <c r="FG135" s="199">
        <v>2335539</v>
      </c>
      <c r="FH135" s="199">
        <v>0</v>
      </c>
      <c r="FI135" s="199">
        <v>0</v>
      </c>
      <c r="FJ135" s="199">
        <v>0</v>
      </c>
      <c r="FK135" s="199">
        <v>0</v>
      </c>
      <c r="FL135" s="199">
        <f t="shared" si="141"/>
        <v>2363584</v>
      </c>
      <c r="FM135" s="192" t="s">
        <v>6793</v>
      </c>
      <c r="FN135" s="199">
        <v>25750</v>
      </c>
      <c r="FO135" s="199">
        <v>0</v>
      </c>
      <c r="FP135" s="199">
        <v>0</v>
      </c>
      <c r="FQ135" s="199">
        <v>0</v>
      </c>
      <c r="FR135" s="199">
        <v>2295</v>
      </c>
      <c r="FS135" s="199">
        <v>2335539</v>
      </c>
      <c r="FT135" s="199">
        <v>0</v>
      </c>
      <c r="FU135" s="199">
        <v>0</v>
      </c>
      <c r="FV135" s="199">
        <v>0</v>
      </c>
      <c r="FW135" s="199">
        <v>0</v>
      </c>
      <c r="FX135" s="199">
        <f t="shared" si="142"/>
        <v>2363584</v>
      </c>
      <c r="FY135" s="192" t="s">
        <v>6981</v>
      </c>
      <c r="FZ135" s="200">
        <f t="shared" si="143"/>
        <v>25751</v>
      </c>
      <c r="GA135" s="193" t="str">
        <f t="shared" ref="GA135:GA198" si="160">IF(AND(FZ135&gt;=-90,FZ135&lt;=90),"BIP = SIGFE",IF(FZ135&gt;90,"BIP &gt; SIGFE","BIP &lt; SIGFE"))</f>
        <v>BIP &gt; SIGFE</v>
      </c>
      <c r="GB135" s="199">
        <v>0</v>
      </c>
      <c r="GC135" s="199">
        <v>0</v>
      </c>
      <c r="GD135" s="199">
        <v>0</v>
      </c>
      <c r="GE135" s="199">
        <v>0</v>
      </c>
      <c r="GF135" s="199">
        <v>2295</v>
      </c>
      <c r="GG135" s="199">
        <v>2335538</v>
      </c>
      <c r="GH135" s="199">
        <v>0</v>
      </c>
      <c r="GI135" s="199">
        <v>0</v>
      </c>
      <c r="GJ135" s="199">
        <v>0</v>
      </c>
      <c r="GK135" s="199">
        <v>0</v>
      </c>
      <c r="GL135" s="199">
        <f t="shared" si="144"/>
        <v>2337833</v>
      </c>
      <c r="GM135" s="199">
        <v>0</v>
      </c>
      <c r="GN135" s="199">
        <v>0</v>
      </c>
      <c r="GO135" s="199">
        <v>0</v>
      </c>
      <c r="GP135" s="199">
        <v>0</v>
      </c>
      <c r="GQ135" s="199">
        <v>2474</v>
      </c>
      <c r="GR135" s="199">
        <v>2471802</v>
      </c>
      <c r="GS135" s="199">
        <v>0</v>
      </c>
      <c r="GT135" s="199">
        <v>0</v>
      </c>
      <c r="GU135" s="199">
        <v>0</v>
      </c>
      <c r="GV135" s="199">
        <v>0</v>
      </c>
      <c r="GW135" s="199">
        <f t="shared" si="145"/>
        <v>2474276</v>
      </c>
      <c r="GX135" s="199" t="s">
        <v>7157</v>
      </c>
      <c r="GY135" s="199">
        <v>31506</v>
      </c>
      <c r="GZ135" s="199">
        <v>0</v>
      </c>
      <c r="HA135" s="199">
        <v>0</v>
      </c>
      <c r="HB135" s="199">
        <v>0</v>
      </c>
      <c r="HC135" s="199">
        <v>2582</v>
      </c>
      <c r="HD135" s="199">
        <v>2517258</v>
      </c>
      <c r="HE135" s="199">
        <v>0</v>
      </c>
      <c r="HF135" s="199">
        <v>0</v>
      </c>
      <c r="HG135" s="199">
        <v>0</v>
      </c>
      <c r="HH135" s="199">
        <v>0</v>
      </c>
      <c r="HI135" s="199">
        <f t="shared" si="146"/>
        <v>2551346</v>
      </c>
      <c r="HJ135" s="199">
        <v>0</v>
      </c>
      <c r="HK135" s="199">
        <v>27212</v>
      </c>
      <c r="HL135" s="199">
        <v>0</v>
      </c>
      <c r="HM135" s="199">
        <v>0</v>
      </c>
      <c r="HN135" s="199">
        <v>0</v>
      </c>
      <c r="HO135" s="199">
        <v>2425</v>
      </c>
      <c r="HP135" s="199">
        <v>2468150</v>
      </c>
      <c r="HQ135" s="199">
        <v>0</v>
      </c>
      <c r="HR135" s="199">
        <v>0</v>
      </c>
      <c r="HS135" s="199">
        <v>0</v>
      </c>
      <c r="HT135" s="199">
        <v>0</v>
      </c>
      <c r="HU135" s="199">
        <f t="shared" si="147"/>
        <v>2497787</v>
      </c>
      <c r="HV135" s="199">
        <v>27212</v>
      </c>
      <c r="HW135" s="199">
        <v>0</v>
      </c>
      <c r="HX135" s="199">
        <v>0</v>
      </c>
      <c r="HY135" s="199">
        <v>0</v>
      </c>
      <c r="HZ135" s="199">
        <v>2425</v>
      </c>
      <c r="IA135" s="199">
        <v>2468150</v>
      </c>
      <c r="IB135" s="199">
        <v>0</v>
      </c>
      <c r="IC135" s="199">
        <v>0</v>
      </c>
      <c r="ID135" s="199">
        <v>0</v>
      </c>
      <c r="IE135" s="199">
        <v>0</v>
      </c>
      <c r="IF135" s="199">
        <f t="shared" si="148"/>
        <v>2497787</v>
      </c>
      <c r="IG135" s="197">
        <f t="shared" si="149"/>
        <v>-2.0992448691788623</v>
      </c>
      <c r="IH135" s="197">
        <f t="shared" si="150"/>
        <v>-2.0992448691788623</v>
      </c>
      <c r="II135" s="197">
        <f t="shared" si="151"/>
        <v>-1.9508528724508922</v>
      </c>
      <c r="IJ135" s="197">
        <f t="shared" si="128"/>
        <v>0</v>
      </c>
      <c r="IK135" s="202"/>
      <c r="IL135" s="200">
        <f t="shared" si="152"/>
        <v>589.93552196504493</v>
      </c>
      <c r="IM135" s="200">
        <f t="shared" si="153"/>
        <v>582.93575814832309</v>
      </c>
      <c r="IN135" s="192" t="s">
        <v>7358</v>
      </c>
      <c r="IO135" s="192" t="str">
        <f t="shared" si="129"/>
        <v>Variación de 0 a +-10%</v>
      </c>
      <c r="IP135" s="192" t="str">
        <f t="shared" si="129"/>
        <v>Variación de 0 a +-10%</v>
      </c>
      <c r="IQ135" s="193" t="str">
        <f t="shared" si="154"/>
        <v>Grande</v>
      </c>
      <c r="IR135" s="193" t="str">
        <f t="shared" si="155"/>
        <v>Grande</v>
      </c>
      <c r="IS135" s="192" t="s">
        <v>7504</v>
      </c>
      <c r="IT135" s="192" t="s">
        <v>2033</v>
      </c>
      <c r="IU135" s="192" t="s">
        <v>534</v>
      </c>
      <c r="IV135" s="192" t="s">
        <v>8</v>
      </c>
      <c r="IW135" s="192" t="s">
        <v>534</v>
      </c>
      <c r="IX135" s="192" t="s">
        <v>8</v>
      </c>
      <c r="IY135" s="193" t="s">
        <v>207</v>
      </c>
      <c r="IZ135" s="199">
        <v>2551346</v>
      </c>
      <c r="JA135" s="199">
        <v>127846</v>
      </c>
      <c r="JB135" s="203">
        <f t="shared" ref="JB135:JB196" si="161">(JA135/IZ135)*100</f>
        <v>5.0109236457932402</v>
      </c>
      <c r="JC135" s="192" t="s">
        <v>7583</v>
      </c>
      <c r="JD135" s="192" t="str">
        <f t="shared" si="99"/>
        <v>Con Modificaciones &lt; 10%</v>
      </c>
      <c r="JE135" s="193" t="s">
        <v>208</v>
      </c>
      <c r="JF135" s="200"/>
      <c r="JG135" s="200"/>
      <c r="JH135" s="200"/>
      <c r="JI135" s="197"/>
      <c r="JJ135" s="192" t="s">
        <v>7776</v>
      </c>
      <c r="JK135" s="192" t="str">
        <f t="shared" si="130"/>
        <v>Sin Reevaluación</v>
      </c>
      <c r="JL135" s="196" t="s">
        <v>1288</v>
      </c>
      <c r="JM135" s="204">
        <v>823524</v>
      </c>
      <c r="JN135" s="204">
        <v>933080</v>
      </c>
      <c r="JO135" s="197">
        <f t="shared" ref="JO135:JO198" si="162">((JN135/JM135)-1)*100</f>
        <v>13.303315993219389</v>
      </c>
      <c r="JP135" s="205" t="str">
        <f t="shared" ref="JP135:JP198" si="163">IF(JO135="","Sin Datos",IF(JO135=0,"Real = Recomendado",IF(JO135&gt;0,"Real &gt; Recomendado",IF(JO135&lt;0,"Real &lt; Recomendado","error"))))</f>
        <v>Real &gt; Recomendado</v>
      </c>
      <c r="JQ135" s="193" t="s">
        <v>1289</v>
      </c>
      <c r="JR135" s="202">
        <v>10.93</v>
      </c>
      <c r="JS135" s="202">
        <v>11.87</v>
      </c>
      <c r="JT135" s="202">
        <f t="shared" si="156"/>
        <v>8.6001829826166443</v>
      </c>
      <c r="JU135" s="192" t="s">
        <v>8135</v>
      </c>
      <c r="JV135" s="192" t="str">
        <f t="shared" si="157"/>
        <v>Real &gt; Recomendado</v>
      </c>
      <c r="JW135" s="192" t="s">
        <v>8136</v>
      </c>
      <c r="JX135" s="192" t="s">
        <v>5667</v>
      </c>
      <c r="JY135" s="192" t="s">
        <v>1330</v>
      </c>
      <c r="JZ135" s="192" t="s">
        <v>248</v>
      </c>
      <c r="KA135" s="192" t="s">
        <v>249</v>
      </c>
    </row>
    <row r="136" spans="1:287" ht="15" customHeight="1" x14ac:dyDescent="0.25">
      <c r="A136" s="192" t="s">
        <v>1666</v>
      </c>
      <c r="B136" s="192" t="s">
        <v>1667</v>
      </c>
      <c r="C136" s="193">
        <v>4</v>
      </c>
      <c r="D136" s="192" t="s">
        <v>449</v>
      </c>
      <c r="E136" s="192" t="s">
        <v>150</v>
      </c>
      <c r="F136" s="192" t="s">
        <v>187</v>
      </c>
      <c r="G136" s="192" t="s">
        <v>475</v>
      </c>
      <c r="H136" s="192" t="s">
        <v>144</v>
      </c>
      <c r="I136" s="192" t="s">
        <v>151</v>
      </c>
      <c r="J136" s="192" t="s">
        <v>1952</v>
      </c>
      <c r="K136" s="192" t="s">
        <v>468</v>
      </c>
      <c r="L136" s="192" t="s">
        <v>102</v>
      </c>
      <c r="M136" s="192" t="s">
        <v>2010</v>
      </c>
      <c r="N136" s="192" t="s">
        <v>525</v>
      </c>
      <c r="O136" s="192" t="s">
        <v>525</v>
      </c>
      <c r="P136" s="192" t="s">
        <v>103</v>
      </c>
      <c r="Q136" s="192" t="s">
        <v>120</v>
      </c>
      <c r="R136" s="192" t="s">
        <v>116</v>
      </c>
      <c r="S136" s="192" t="s">
        <v>2312</v>
      </c>
      <c r="T136" s="192" t="s">
        <v>2313</v>
      </c>
      <c r="U136" s="194">
        <v>45</v>
      </c>
      <c r="V136" s="192" t="s">
        <v>537</v>
      </c>
      <c r="W136" s="192" t="s">
        <v>534</v>
      </c>
      <c r="X136" s="192" t="s">
        <v>534</v>
      </c>
      <c r="Y136" s="195"/>
      <c r="Z136" s="195"/>
      <c r="AA136" s="196"/>
      <c r="AB136" s="197"/>
      <c r="AC136" s="195"/>
      <c r="AD136" s="195"/>
      <c r="AE136" s="196"/>
      <c r="AF136" s="197"/>
      <c r="AG136" s="195"/>
      <c r="AH136" s="195"/>
      <c r="AI136" s="196" t="s">
        <v>8</v>
      </c>
      <c r="AJ136" s="197"/>
      <c r="AK136" s="195"/>
      <c r="AL136" s="195"/>
      <c r="AM136" s="196"/>
      <c r="AN136" s="197"/>
      <c r="AO136" s="195"/>
      <c r="AP136" s="195"/>
      <c r="AQ136" s="196"/>
      <c r="AR136" s="197"/>
      <c r="AS136" s="195">
        <v>6</v>
      </c>
      <c r="AT136" s="195">
        <v>9</v>
      </c>
      <c r="AU136" s="196" t="s">
        <v>3210</v>
      </c>
      <c r="AV136" s="197">
        <f t="shared" si="125"/>
        <v>50</v>
      </c>
      <c r="AW136" s="197" t="str">
        <f t="shared" si="131"/>
        <v>Variación de 30% al 50%</v>
      </c>
      <c r="AX136" s="198" t="s">
        <v>3102</v>
      </c>
      <c r="AY136" s="198" t="s">
        <v>3102</v>
      </c>
      <c r="AZ136" s="195"/>
      <c r="BA136" s="195"/>
      <c r="BB136" s="196"/>
      <c r="BC136" s="197"/>
      <c r="BD136" s="195"/>
      <c r="BE136" s="195"/>
      <c r="BF136" s="196"/>
      <c r="BG136" s="197"/>
      <c r="BH136" s="195"/>
      <c r="BI136" s="195"/>
      <c r="BJ136" s="196"/>
      <c r="BK136" s="197"/>
      <c r="BL136" s="195">
        <v>6</v>
      </c>
      <c r="BM136" s="195">
        <v>6</v>
      </c>
      <c r="BN136" s="195">
        <v>9</v>
      </c>
      <c r="BO136" s="195">
        <v>9</v>
      </c>
      <c r="BP136" s="195">
        <v>0</v>
      </c>
      <c r="BQ136" s="196" t="s">
        <v>3470</v>
      </c>
      <c r="BR136" s="197">
        <f t="shared" si="132"/>
        <v>50</v>
      </c>
      <c r="BS136" s="197">
        <f t="shared" si="132"/>
        <v>50</v>
      </c>
      <c r="BT136" s="192" t="s">
        <v>3696</v>
      </c>
      <c r="BU136" s="192" t="str">
        <f t="shared" si="133"/>
        <v>Variación de 30% al 50%</v>
      </c>
      <c r="BV136" s="193" t="str">
        <f t="shared" si="134"/>
        <v>Un año</v>
      </c>
      <c r="BW136" s="192" t="s">
        <v>3862</v>
      </c>
      <c r="BX136" s="199">
        <v>126318</v>
      </c>
      <c r="BY136" s="199">
        <v>0</v>
      </c>
      <c r="BZ136" s="199">
        <f t="shared" si="135"/>
        <v>126318</v>
      </c>
      <c r="CA136" s="199">
        <v>126318</v>
      </c>
      <c r="CB136" s="200">
        <f t="shared" si="136"/>
        <v>0</v>
      </c>
      <c r="CC136" s="192" t="s">
        <v>4014</v>
      </c>
      <c r="CD136" s="192" t="str">
        <f t="shared" si="137"/>
        <v>BIP = SIGFE</v>
      </c>
      <c r="CE136" s="196" t="s">
        <v>684</v>
      </c>
      <c r="CF136" s="195">
        <v>18</v>
      </c>
      <c r="CG136" s="195">
        <v>18</v>
      </c>
      <c r="CH136" s="195">
        <f t="shared" si="138"/>
        <v>100</v>
      </c>
      <c r="CI136" s="196" t="s">
        <v>4360</v>
      </c>
      <c r="CJ136" s="196" t="s">
        <v>4361</v>
      </c>
      <c r="CK136" s="200" t="str">
        <f t="shared" si="158"/>
        <v>Real = Recomendada</v>
      </c>
      <c r="CL136" s="192" t="s">
        <v>4895</v>
      </c>
      <c r="CM136" s="192" t="s">
        <v>715</v>
      </c>
      <c r="CN136" s="192" t="s">
        <v>4896</v>
      </c>
      <c r="CO136" s="192" t="s">
        <v>715</v>
      </c>
      <c r="CP136" s="193" t="s">
        <v>207</v>
      </c>
      <c r="CQ136" s="192" t="s">
        <v>715</v>
      </c>
      <c r="CR136" s="192" t="s">
        <v>5301</v>
      </c>
      <c r="CS136" s="192" t="s">
        <v>8</v>
      </c>
      <c r="CT136" s="192" t="str">
        <f t="shared" si="159"/>
        <v>En Operación</v>
      </c>
      <c r="CU136" s="192" t="s">
        <v>5489</v>
      </c>
      <c r="CV136" s="192" t="s">
        <v>931</v>
      </c>
      <c r="CW136" s="192" t="s">
        <v>2010</v>
      </c>
      <c r="CX136" s="192" t="s">
        <v>534</v>
      </c>
      <c r="CY136" s="192" t="s">
        <v>8</v>
      </c>
      <c r="CZ136" s="192" t="s">
        <v>248</v>
      </c>
      <c r="DA136" s="192" t="s">
        <v>249</v>
      </c>
      <c r="DB136" s="193" t="s">
        <v>607</v>
      </c>
      <c r="DC136" s="193" t="s">
        <v>1037</v>
      </c>
      <c r="DD136" s="200">
        <v>140</v>
      </c>
      <c r="DE136" s="193" t="s">
        <v>895</v>
      </c>
      <c r="DF136" s="200">
        <v>33</v>
      </c>
      <c r="DG136" s="193" t="s">
        <v>440</v>
      </c>
      <c r="DH136" s="200">
        <v>0</v>
      </c>
      <c r="DI136" s="193" t="s">
        <v>4761</v>
      </c>
      <c r="DJ136" s="200">
        <v>50</v>
      </c>
      <c r="DK136" s="193" t="s">
        <v>4761</v>
      </c>
      <c r="DL136" s="200">
        <f>+DK136-DE136</f>
        <v>50</v>
      </c>
      <c r="DM136" s="193" t="s">
        <v>3862</v>
      </c>
      <c r="DN136" s="200">
        <v>120</v>
      </c>
      <c r="DO136" s="193" t="s">
        <v>771</v>
      </c>
      <c r="DP136" s="200">
        <v>328</v>
      </c>
      <c r="DQ136" s="200">
        <f t="shared" si="126"/>
        <v>671</v>
      </c>
      <c r="DR136" s="200">
        <f t="shared" si="127"/>
        <v>531</v>
      </c>
      <c r="DS136" s="193" t="s">
        <v>6140</v>
      </c>
      <c r="DT136" s="192" t="s">
        <v>6246</v>
      </c>
      <c r="DU136" s="193" t="s">
        <v>2566</v>
      </c>
      <c r="DV136" s="193" t="s">
        <v>8</v>
      </c>
      <c r="DW136" s="193" t="s">
        <v>8</v>
      </c>
      <c r="DX136" s="193" t="s">
        <v>8</v>
      </c>
      <c r="DY136" s="193" t="s">
        <v>8</v>
      </c>
      <c r="DZ136" s="193" t="s">
        <v>8</v>
      </c>
      <c r="EA136" s="193" t="s">
        <v>8</v>
      </c>
      <c r="EB136" s="193" t="s">
        <v>207</v>
      </c>
      <c r="EC136" s="193" t="s">
        <v>6273</v>
      </c>
      <c r="ED136" s="193" t="s">
        <v>6288</v>
      </c>
      <c r="EE136" s="199">
        <v>0</v>
      </c>
      <c r="EF136" s="199">
        <v>0</v>
      </c>
      <c r="EG136" s="199">
        <v>0</v>
      </c>
      <c r="EH136" s="199">
        <v>0</v>
      </c>
      <c r="EI136" s="199">
        <v>0</v>
      </c>
      <c r="EJ136" s="199">
        <v>113425</v>
      </c>
      <c r="EK136" s="199">
        <v>0</v>
      </c>
      <c r="EL136" s="199">
        <v>0</v>
      </c>
      <c r="EM136" s="199">
        <v>0</v>
      </c>
      <c r="EN136" s="199">
        <v>0</v>
      </c>
      <c r="EO136" s="199">
        <f t="shared" si="139"/>
        <v>113425</v>
      </c>
      <c r="EP136" s="199">
        <v>0</v>
      </c>
      <c r="EQ136" s="199">
        <v>0</v>
      </c>
      <c r="ER136" s="199">
        <v>0</v>
      </c>
      <c r="ES136" s="199">
        <v>0</v>
      </c>
      <c r="ET136" s="199">
        <v>0</v>
      </c>
      <c r="EU136" s="199">
        <v>124393</v>
      </c>
      <c r="EV136" s="199">
        <v>0</v>
      </c>
      <c r="EW136" s="199">
        <v>0</v>
      </c>
      <c r="EX136" s="199">
        <v>0</v>
      </c>
      <c r="EY136" s="199">
        <v>18325</v>
      </c>
      <c r="EZ136" s="199">
        <f t="shared" si="140"/>
        <v>142718</v>
      </c>
      <c r="FA136" s="192" t="s">
        <v>6607</v>
      </c>
      <c r="FB136" s="199">
        <v>0</v>
      </c>
      <c r="FC136" s="199">
        <v>0</v>
      </c>
      <c r="FD136" s="199">
        <v>0</v>
      </c>
      <c r="FE136" s="199">
        <v>0</v>
      </c>
      <c r="FF136" s="199">
        <v>0</v>
      </c>
      <c r="FG136" s="199">
        <v>126318</v>
      </c>
      <c r="FH136" s="199">
        <v>0</v>
      </c>
      <c r="FI136" s="199">
        <v>0</v>
      </c>
      <c r="FJ136" s="199">
        <v>0</v>
      </c>
      <c r="FK136" s="199">
        <v>0</v>
      </c>
      <c r="FL136" s="199">
        <f t="shared" si="141"/>
        <v>126318</v>
      </c>
      <c r="FM136" s="192" t="s">
        <v>6794</v>
      </c>
      <c r="FN136" s="199">
        <v>0</v>
      </c>
      <c r="FO136" s="199">
        <v>0</v>
      </c>
      <c r="FP136" s="199">
        <v>0</v>
      </c>
      <c r="FQ136" s="199">
        <v>0</v>
      </c>
      <c r="FR136" s="199">
        <v>0</v>
      </c>
      <c r="FS136" s="199">
        <v>126318</v>
      </c>
      <c r="FT136" s="199">
        <v>0</v>
      </c>
      <c r="FU136" s="199">
        <v>0</v>
      </c>
      <c r="FV136" s="199">
        <v>0</v>
      </c>
      <c r="FW136" s="199">
        <v>0</v>
      </c>
      <c r="FX136" s="199">
        <f t="shared" si="142"/>
        <v>126318</v>
      </c>
      <c r="FY136" s="192" t="s">
        <v>6982</v>
      </c>
      <c r="FZ136" s="200">
        <f t="shared" si="143"/>
        <v>0</v>
      </c>
      <c r="GA136" s="193" t="str">
        <f t="shared" si="160"/>
        <v>BIP = SIGFE</v>
      </c>
      <c r="GB136" s="199">
        <v>0</v>
      </c>
      <c r="GC136" s="199">
        <v>0</v>
      </c>
      <c r="GD136" s="199">
        <v>0</v>
      </c>
      <c r="GE136" s="199">
        <v>0</v>
      </c>
      <c r="GF136" s="199">
        <v>0</v>
      </c>
      <c r="GG136" s="199">
        <v>126318</v>
      </c>
      <c r="GH136" s="199">
        <v>0</v>
      </c>
      <c r="GI136" s="199">
        <v>0</v>
      </c>
      <c r="GJ136" s="199">
        <v>0</v>
      </c>
      <c r="GK136" s="199">
        <v>0</v>
      </c>
      <c r="GL136" s="199">
        <f t="shared" si="144"/>
        <v>126318</v>
      </c>
      <c r="GM136" s="199">
        <v>0</v>
      </c>
      <c r="GN136" s="199">
        <v>0</v>
      </c>
      <c r="GO136" s="199">
        <v>0</v>
      </c>
      <c r="GP136" s="199">
        <v>0</v>
      </c>
      <c r="GQ136" s="199">
        <v>0</v>
      </c>
      <c r="GR136" s="199">
        <v>126318</v>
      </c>
      <c r="GS136" s="199">
        <v>0</v>
      </c>
      <c r="GT136" s="199">
        <v>0</v>
      </c>
      <c r="GU136" s="199">
        <v>0</v>
      </c>
      <c r="GV136" s="199">
        <v>0</v>
      </c>
      <c r="GW136" s="199">
        <f t="shared" si="145"/>
        <v>126318</v>
      </c>
      <c r="GX136" s="199" t="s">
        <v>7158</v>
      </c>
      <c r="GY136" s="199">
        <v>0</v>
      </c>
      <c r="GZ136" s="199">
        <v>0</v>
      </c>
      <c r="HA136" s="199">
        <v>0</v>
      </c>
      <c r="HB136" s="199">
        <v>0</v>
      </c>
      <c r="HC136" s="199">
        <v>0</v>
      </c>
      <c r="HD136" s="199">
        <v>127627</v>
      </c>
      <c r="HE136" s="199">
        <v>0</v>
      </c>
      <c r="HF136" s="199">
        <v>0</v>
      </c>
      <c r="HG136" s="199">
        <v>0</v>
      </c>
      <c r="HH136" s="199">
        <v>18801</v>
      </c>
      <c r="HI136" s="199">
        <f t="shared" si="146"/>
        <v>146428</v>
      </c>
      <c r="HJ136" s="199">
        <v>0</v>
      </c>
      <c r="HK136" s="199">
        <v>0</v>
      </c>
      <c r="HL136" s="199">
        <v>0</v>
      </c>
      <c r="HM136" s="199">
        <v>0</v>
      </c>
      <c r="HN136" s="199">
        <v>0</v>
      </c>
      <c r="HO136" s="199">
        <v>0</v>
      </c>
      <c r="HP136" s="199">
        <v>126318</v>
      </c>
      <c r="HQ136" s="199">
        <v>0</v>
      </c>
      <c r="HR136" s="199">
        <v>0</v>
      </c>
      <c r="HS136" s="199">
        <v>0</v>
      </c>
      <c r="HT136" s="199">
        <v>0</v>
      </c>
      <c r="HU136" s="199">
        <f t="shared" si="147"/>
        <v>126318</v>
      </c>
      <c r="HV136" s="199">
        <v>0</v>
      </c>
      <c r="HW136" s="199">
        <v>0</v>
      </c>
      <c r="HX136" s="199">
        <v>0</v>
      </c>
      <c r="HY136" s="199">
        <v>0</v>
      </c>
      <c r="HZ136" s="199">
        <v>0</v>
      </c>
      <c r="IA136" s="199">
        <v>126318</v>
      </c>
      <c r="IB136" s="199">
        <v>0</v>
      </c>
      <c r="IC136" s="199">
        <v>0</v>
      </c>
      <c r="ID136" s="199">
        <v>0</v>
      </c>
      <c r="IE136" s="199">
        <v>0</v>
      </c>
      <c r="IF136" s="199">
        <f t="shared" si="148"/>
        <v>126318</v>
      </c>
      <c r="IG136" s="197">
        <f t="shared" si="149"/>
        <v>-13.733712131559539</v>
      </c>
      <c r="IH136" s="197">
        <f t="shared" si="150"/>
        <v>-13.733712131559539</v>
      </c>
      <c r="II136" s="197">
        <f t="shared" si="151"/>
        <v>-1.025645043760337</v>
      </c>
      <c r="IJ136" s="197">
        <f t="shared" si="128"/>
        <v>0</v>
      </c>
      <c r="IK136" s="202"/>
      <c r="IL136" s="200">
        <f t="shared" si="152"/>
        <v>7017.666666666667</v>
      </c>
      <c r="IM136" s="200">
        <f t="shared" si="153"/>
        <v>7017.666666666667</v>
      </c>
      <c r="IN136" s="192" t="s">
        <v>7359</v>
      </c>
      <c r="IO136" s="192" t="str">
        <f t="shared" si="129"/>
        <v>Variación entre el -10% al -20%</v>
      </c>
      <c r="IP136" s="192" t="str">
        <f t="shared" si="129"/>
        <v>Variación de 0 a +-10%</v>
      </c>
      <c r="IQ136" s="193" t="str">
        <f t="shared" si="154"/>
        <v>Pequeño</v>
      </c>
      <c r="IR136" s="193" t="str">
        <f t="shared" si="155"/>
        <v>Pequeño</v>
      </c>
      <c r="IS136" s="192" t="s">
        <v>931</v>
      </c>
      <c r="IT136" s="192" t="s">
        <v>2010</v>
      </c>
      <c r="IU136" s="192" t="s">
        <v>534</v>
      </c>
      <c r="IV136" s="192" t="s">
        <v>8</v>
      </c>
      <c r="IW136" s="192" t="s">
        <v>248</v>
      </c>
      <c r="IX136" s="192" t="s">
        <v>249</v>
      </c>
      <c r="IY136" s="193" t="s">
        <v>208</v>
      </c>
      <c r="IZ136" s="199"/>
      <c r="JA136" s="199"/>
      <c r="JB136" s="203"/>
      <c r="JC136" s="192" t="s">
        <v>534</v>
      </c>
      <c r="JD136" s="192" t="str">
        <f t="shared" ref="JD136:JD199" si="164">IF(IY136="SI","Con Modificaciones &lt; 10%","Sin Modificaciones")</f>
        <v>Sin Modificaciones</v>
      </c>
      <c r="JE136" s="193" t="s">
        <v>208</v>
      </c>
      <c r="JF136" s="200"/>
      <c r="JG136" s="200"/>
      <c r="JH136" s="200"/>
      <c r="JI136" s="197"/>
      <c r="JJ136" s="192" t="s">
        <v>7777</v>
      </c>
      <c r="JK136" s="192" t="str">
        <f t="shared" si="130"/>
        <v>Sin Reevaluación</v>
      </c>
      <c r="JL136" s="196" t="s">
        <v>1293</v>
      </c>
      <c r="JM136" s="204">
        <v>-119228</v>
      </c>
      <c r="JN136" s="204">
        <v>-133101</v>
      </c>
      <c r="JO136" s="197">
        <f t="shared" si="162"/>
        <v>11.635689603113363</v>
      </c>
      <c r="JP136" s="205" t="str">
        <f t="shared" si="163"/>
        <v>Real &gt; Recomendado</v>
      </c>
      <c r="JQ136" s="193" t="s">
        <v>8</v>
      </c>
      <c r="JR136" s="202"/>
      <c r="JS136" s="202"/>
      <c r="JT136" s="202"/>
      <c r="JU136" s="192" t="s">
        <v>8137</v>
      </c>
      <c r="JV136" s="206"/>
      <c r="JW136" s="192" t="s">
        <v>8138</v>
      </c>
      <c r="JX136" s="192" t="s">
        <v>1304</v>
      </c>
      <c r="JY136" s="192" t="s">
        <v>929</v>
      </c>
      <c r="JZ136" s="192" t="s">
        <v>248</v>
      </c>
      <c r="KA136" s="192" t="s">
        <v>249</v>
      </c>
    </row>
    <row r="137" spans="1:287" ht="15" customHeight="1" x14ac:dyDescent="0.25">
      <c r="A137" s="196" t="s">
        <v>1668</v>
      </c>
      <c r="B137" s="192" t="s">
        <v>1669</v>
      </c>
      <c r="C137" s="193">
        <v>14</v>
      </c>
      <c r="D137" s="192" t="s">
        <v>455</v>
      </c>
      <c r="E137" s="192" t="s">
        <v>134</v>
      </c>
      <c r="F137" s="192" t="s">
        <v>1356</v>
      </c>
      <c r="G137" s="192" t="s">
        <v>517</v>
      </c>
      <c r="H137" s="192" t="s">
        <v>107</v>
      </c>
      <c r="I137" s="192" t="s">
        <v>108</v>
      </c>
      <c r="J137" s="192" t="s">
        <v>1948</v>
      </c>
      <c r="K137" s="192" t="s">
        <v>468</v>
      </c>
      <c r="L137" s="192" t="s">
        <v>102</v>
      </c>
      <c r="M137" s="192" t="s">
        <v>2005</v>
      </c>
      <c r="N137" s="192" t="s">
        <v>525</v>
      </c>
      <c r="O137" s="192" t="s">
        <v>525</v>
      </c>
      <c r="P137" s="192" t="s">
        <v>103</v>
      </c>
      <c r="Q137" s="192" t="s">
        <v>109</v>
      </c>
      <c r="R137" s="192" t="s">
        <v>116</v>
      </c>
      <c r="S137" s="192" t="s">
        <v>2314</v>
      </c>
      <c r="T137" s="192" t="s">
        <v>2315</v>
      </c>
      <c r="U137" s="194">
        <v>19237</v>
      </c>
      <c r="V137" s="192" t="s">
        <v>141</v>
      </c>
      <c r="W137" s="192" t="s">
        <v>534</v>
      </c>
      <c r="X137" s="192" t="s">
        <v>534</v>
      </c>
      <c r="Y137" s="195">
        <v>6</v>
      </c>
      <c r="Z137" s="195">
        <v>29</v>
      </c>
      <c r="AA137" s="196" t="s">
        <v>239</v>
      </c>
      <c r="AB137" s="197">
        <f>((Z137/Y137)-1)*100</f>
        <v>383.33333333333331</v>
      </c>
      <c r="AC137" s="195"/>
      <c r="AD137" s="195"/>
      <c r="AE137" s="196"/>
      <c r="AF137" s="197"/>
      <c r="AG137" s="195"/>
      <c r="AH137" s="195"/>
      <c r="AI137" s="196" t="s">
        <v>8</v>
      </c>
      <c r="AJ137" s="197"/>
      <c r="AK137" s="195"/>
      <c r="AL137" s="195"/>
      <c r="AM137" s="196"/>
      <c r="AN137" s="197"/>
      <c r="AO137" s="195">
        <v>2</v>
      </c>
      <c r="AP137" s="195">
        <v>7</v>
      </c>
      <c r="AQ137" s="196" t="s">
        <v>3011</v>
      </c>
      <c r="AR137" s="197">
        <f t="shared" ref="AR137:AR147" si="165">((AP137/AO137)-1)*100</f>
        <v>250</v>
      </c>
      <c r="AS137" s="195">
        <v>6</v>
      </c>
      <c r="AT137" s="195">
        <v>10</v>
      </c>
      <c r="AU137" s="196" t="s">
        <v>3211</v>
      </c>
      <c r="AV137" s="197">
        <f t="shared" si="125"/>
        <v>66.666666666666671</v>
      </c>
      <c r="AW137" s="197" t="str">
        <f t="shared" si="131"/>
        <v>Variación del 50% al 100%</v>
      </c>
      <c r="AX137" s="198">
        <v>2</v>
      </c>
      <c r="AY137" s="198">
        <v>130</v>
      </c>
      <c r="AZ137" s="195"/>
      <c r="BA137" s="195"/>
      <c r="BB137" s="196"/>
      <c r="BC137" s="197"/>
      <c r="BD137" s="195"/>
      <c r="BE137" s="195"/>
      <c r="BF137" s="196"/>
      <c r="BG137" s="197"/>
      <c r="BH137" s="195"/>
      <c r="BI137" s="195"/>
      <c r="BJ137" s="196"/>
      <c r="BK137" s="197"/>
      <c r="BL137" s="195">
        <v>8</v>
      </c>
      <c r="BM137" s="195">
        <v>8</v>
      </c>
      <c r="BN137" s="195">
        <v>31</v>
      </c>
      <c r="BO137" s="195">
        <v>32</v>
      </c>
      <c r="BP137" s="195">
        <v>1</v>
      </c>
      <c r="BQ137" s="196" t="s">
        <v>3471</v>
      </c>
      <c r="BR137" s="197">
        <f t="shared" si="132"/>
        <v>287.5</v>
      </c>
      <c r="BS137" s="197">
        <f t="shared" si="132"/>
        <v>300</v>
      </c>
      <c r="BT137" s="192" t="s">
        <v>3697</v>
      </c>
      <c r="BU137" s="192" t="str">
        <f t="shared" si="133"/>
        <v>Variación &gt; al 100%</v>
      </c>
      <c r="BV137" s="193" t="str">
        <f t="shared" si="134"/>
        <v>Tres años</v>
      </c>
      <c r="BW137" s="192" t="s">
        <v>836</v>
      </c>
      <c r="BX137" s="199">
        <v>345102</v>
      </c>
      <c r="BY137" s="199">
        <v>2000</v>
      </c>
      <c r="BZ137" s="199">
        <f t="shared" si="135"/>
        <v>347102</v>
      </c>
      <c r="CA137" s="199">
        <v>15242</v>
      </c>
      <c r="CB137" s="200">
        <f t="shared" si="136"/>
        <v>331860</v>
      </c>
      <c r="CC137" s="192" t="s">
        <v>4015</v>
      </c>
      <c r="CD137" s="192" t="str">
        <f t="shared" si="137"/>
        <v>BIP &gt; SIGFE</v>
      </c>
      <c r="CE137" s="196" t="s">
        <v>679</v>
      </c>
      <c r="CF137" s="195">
        <v>307</v>
      </c>
      <c r="CG137" s="195">
        <v>307</v>
      </c>
      <c r="CH137" s="195">
        <f t="shared" si="138"/>
        <v>100</v>
      </c>
      <c r="CI137" s="196" t="s">
        <v>239</v>
      </c>
      <c r="CJ137" s="196" t="s">
        <v>4362</v>
      </c>
      <c r="CK137" s="200" t="str">
        <f t="shared" si="158"/>
        <v>Real = Recomendada</v>
      </c>
      <c r="CL137" s="192" t="s">
        <v>4897</v>
      </c>
      <c r="CM137" s="192" t="s">
        <v>882</v>
      </c>
      <c r="CN137" s="192" t="s">
        <v>4898</v>
      </c>
      <c r="CO137" s="192" t="s">
        <v>4899</v>
      </c>
      <c r="CP137" s="193" t="s">
        <v>207</v>
      </c>
      <c r="CQ137" s="192" t="s">
        <v>4719</v>
      </c>
      <c r="CR137" s="192" t="s">
        <v>5302</v>
      </c>
      <c r="CS137" s="192" t="s">
        <v>8</v>
      </c>
      <c r="CT137" s="192" t="str">
        <f t="shared" si="159"/>
        <v>En Operación</v>
      </c>
      <c r="CU137" s="192" t="s">
        <v>5490</v>
      </c>
      <c r="CV137" s="192" t="s">
        <v>5611</v>
      </c>
      <c r="CW137" s="192" t="s">
        <v>5575</v>
      </c>
      <c r="CX137" s="192" t="s">
        <v>5703</v>
      </c>
      <c r="CY137" s="192" t="s">
        <v>992</v>
      </c>
      <c r="CZ137" s="192" t="s">
        <v>5576</v>
      </c>
      <c r="DA137" s="192" t="s">
        <v>249</v>
      </c>
      <c r="DB137" s="193" t="s">
        <v>758</v>
      </c>
      <c r="DC137" s="193" t="s">
        <v>634</v>
      </c>
      <c r="DD137" s="200">
        <v>155</v>
      </c>
      <c r="DE137" s="193" t="s">
        <v>611</v>
      </c>
      <c r="DF137" s="200">
        <v>6</v>
      </c>
      <c r="DG137" s="193" t="s">
        <v>5114</v>
      </c>
      <c r="DH137" s="200">
        <v>145</v>
      </c>
      <c r="DI137" s="193" t="s">
        <v>836</v>
      </c>
      <c r="DJ137" s="275"/>
      <c r="DK137" s="207">
        <v>42776</v>
      </c>
      <c r="DL137" s="275"/>
      <c r="DM137" s="207">
        <v>42776</v>
      </c>
      <c r="DN137" s="200">
        <v>4</v>
      </c>
      <c r="DO137" s="193" t="s">
        <v>6005</v>
      </c>
      <c r="DP137" s="200">
        <v>75</v>
      </c>
      <c r="DQ137" s="200">
        <f t="shared" si="126"/>
        <v>276</v>
      </c>
      <c r="DR137" s="200">
        <f t="shared" si="127"/>
        <v>121</v>
      </c>
      <c r="DS137" s="193" t="s">
        <v>201</v>
      </c>
      <c r="DT137" s="192" t="s">
        <v>6243</v>
      </c>
      <c r="DU137" s="193">
        <v>1</v>
      </c>
      <c r="DV137" s="193" t="s">
        <v>8</v>
      </c>
      <c r="DW137" s="193" t="s">
        <v>8</v>
      </c>
      <c r="DX137" s="193" t="s">
        <v>8</v>
      </c>
      <c r="DY137" s="193" t="s">
        <v>8</v>
      </c>
      <c r="DZ137" s="193" t="s">
        <v>8</v>
      </c>
      <c r="EA137" s="193" t="s">
        <v>8</v>
      </c>
      <c r="EB137" s="193" t="s">
        <v>207</v>
      </c>
      <c r="EC137" s="193" t="s">
        <v>6273</v>
      </c>
      <c r="ED137" s="193" t="s">
        <v>6404</v>
      </c>
      <c r="EE137" s="199">
        <v>9000</v>
      </c>
      <c r="EF137" s="199">
        <v>0</v>
      </c>
      <c r="EG137" s="199">
        <v>0</v>
      </c>
      <c r="EH137" s="199">
        <v>0</v>
      </c>
      <c r="EI137" s="199">
        <v>2000</v>
      </c>
      <c r="EJ137" s="199">
        <v>223473</v>
      </c>
      <c r="EK137" s="199">
        <v>0</v>
      </c>
      <c r="EL137" s="199">
        <v>0</v>
      </c>
      <c r="EM137" s="199">
        <v>0</v>
      </c>
      <c r="EN137" s="199">
        <v>0</v>
      </c>
      <c r="EO137" s="199">
        <f t="shared" si="139"/>
        <v>234473</v>
      </c>
      <c r="EP137" s="199">
        <v>9000</v>
      </c>
      <c r="EQ137" s="199">
        <v>0</v>
      </c>
      <c r="ER137" s="199">
        <v>0</v>
      </c>
      <c r="ES137" s="199">
        <v>0</v>
      </c>
      <c r="ET137" s="199">
        <v>2000</v>
      </c>
      <c r="EU137" s="199">
        <v>223473</v>
      </c>
      <c r="EV137" s="199">
        <v>0</v>
      </c>
      <c r="EW137" s="199">
        <v>0</v>
      </c>
      <c r="EX137" s="199">
        <v>0</v>
      </c>
      <c r="EY137" s="199">
        <v>0</v>
      </c>
      <c r="EZ137" s="199">
        <f t="shared" si="140"/>
        <v>234473</v>
      </c>
      <c r="FA137" s="192" t="s">
        <v>196</v>
      </c>
      <c r="FB137" s="199">
        <v>7500</v>
      </c>
      <c r="FC137" s="199">
        <v>0</v>
      </c>
      <c r="FD137" s="199">
        <v>0</v>
      </c>
      <c r="FE137" s="199">
        <v>0</v>
      </c>
      <c r="FF137" s="199">
        <v>2000</v>
      </c>
      <c r="FG137" s="199">
        <v>337601</v>
      </c>
      <c r="FH137" s="199">
        <v>0</v>
      </c>
      <c r="FI137" s="199">
        <v>0</v>
      </c>
      <c r="FJ137" s="199">
        <v>0</v>
      </c>
      <c r="FK137" s="199">
        <v>0</v>
      </c>
      <c r="FL137" s="199">
        <f t="shared" si="141"/>
        <v>347101</v>
      </c>
      <c r="FM137" s="192" t="s">
        <v>3342</v>
      </c>
      <c r="FN137" s="199">
        <v>7500</v>
      </c>
      <c r="FO137" s="199">
        <v>0</v>
      </c>
      <c r="FP137" s="199">
        <v>0</v>
      </c>
      <c r="FQ137" s="199">
        <v>0</v>
      </c>
      <c r="FR137" s="199">
        <v>2000</v>
      </c>
      <c r="FS137" s="199">
        <v>337602</v>
      </c>
      <c r="FT137" s="199">
        <v>0</v>
      </c>
      <c r="FU137" s="199">
        <v>0</v>
      </c>
      <c r="FV137" s="199">
        <v>0</v>
      </c>
      <c r="FW137" s="199">
        <v>0</v>
      </c>
      <c r="FX137" s="199">
        <f t="shared" si="142"/>
        <v>347102</v>
      </c>
      <c r="FY137" s="192" t="s">
        <v>6983</v>
      </c>
      <c r="FZ137" s="200">
        <f t="shared" si="143"/>
        <v>331860</v>
      </c>
      <c r="GA137" s="193" t="str">
        <f t="shared" si="160"/>
        <v>BIP &gt; SIGFE</v>
      </c>
      <c r="GB137" s="199">
        <v>7500</v>
      </c>
      <c r="GC137" s="199">
        <v>0</v>
      </c>
      <c r="GD137" s="199">
        <v>0</v>
      </c>
      <c r="GE137" s="199">
        <v>0</v>
      </c>
      <c r="GF137" s="199">
        <v>2000</v>
      </c>
      <c r="GG137" s="199">
        <v>5742</v>
      </c>
      <c r="GH137" s="199">
        <v>0</v>
      </c>
      <c r="GI137" s="199">
        <v>0</v>
      </c>
      <c r="GJ137" s="199">
        <v>0</v>
      </c>
      <c r="GK137" s="199">
        <v>0</v>
      </c>
      <c r="GL137" s="199">
        <f t="shared" si="144"/>
        <v>15242</v>
      </c>
      <c r="GM137" s="199">
        <v>7695</v>
      </c>
      <c r="GN137" s="199">
        <v>0</v>
      </c>
      <c r="GO137" s="199">
        <v>0</v>
      </c>
      <c r="GP137" s="199">
        <v>0</v>
      </c>
      <c r="GQ137" s="199">
        <v>2052</v>
      </c>
      <c r="GR137" s="199">
        <v>5742</v>
      </c>
      <c r="GS137" s="199">
        <v>0</v>
      </c>
      <c r="GT137" s="199">
        <v>0</v>
      </c>
      <c r="GU137" s="199">
        <v>0</v>
      </c>
      <c r="GV137" s="199">
        <v>0</v>
      </c>
      <c r="GW137" s="199">
        <f t="shared" si="145"/>
        <v>15489</v>
      </c>
      <c r="GX137" s="199" t="s">
        <v>7159</v>
      </c>
      <c r="GY137" s="199">
        <v>10127</v>
      </c>
      <c r="GZ137" s="199">
        <v>0</v>
      </c>
      <c r="HA137" s="199">
        <v>0</v>
      </c>
      <c r="HB137" s="199">
        <v>0</v>
      </c>
      <c r="HC137" s="199">
        <v>2250</v>
      </c>
      <c r="HD137" s="199">
        <v>251454</v>
      </c>
      <c r="HE137" s="199">
        <v>0</v>
      </c>
      <c r="HF137" s="199">
        <v>0</v>
      </c>
      <c r="HG137" s="199">
        <v>0</v>
      </c>
      <c r="HH137" s="199">
        <v>0</v>
      </c>
      <c r="HI137" s="199">
        <f t="shared" si="146"/>
        <v>263831</v>
      </c>
      <c r="HJ137" s="199">
        <v>349664</v>
      </c>
      <c r="HK137" s="199">
        <v>7695</v>
      </c>
      <c r="HL137" s="199">
        <v>0</v>
      </c>
      <c r="HM137" s="199">
        <v>0</v>
      </c>
      <c r="HN137" s="199">
        <v>0</v>
      </c>
      <c r="HO137" s="199">
        <v>2052</v>
      </c>
      <c r="HP137" s="199">
        <v>346379</v>
      </c>
      <c r="HQ137" s="199">
        <v>0</v>
      </c>
      <c r="HR137" s="199">
        <v>0</v>
      </c>
      <c r="HS137" s="199">
        <v>0</v>
      </c>
      <c r="HT137" s="199">
        <v>0</v>
      </c>
      <c r="HU137" s="199">
        <f t="shared" si="147"/>
        <v>356126</v>
      </c>
      <c r="HV137" s="199">
        <v>7695</v>
      </c>
      <c r="HW137" s="199">
        <v>0</v>
      </c>
      <c r="HX137" s="199">
        <v>0</v>
      </c>
      <c r="HY137" s="199">
        <v>0</v>
      </c>
      <c r="HZ137" s="199">
        <v>2052</v>
      </c>
      <c r="IA137" s="199">
        <v>346231</v>
      </c>
      <c r="IB137" s="199">
        <v>0</v>
      </c>
      <c r="IC137" s="199">
        <v>0</v>
      </c>
      <c r="ID137" s="199">
        <v>0</v>
      </c>
      <c r="IE137" s="199">
        <v>0</v>
      </c>
      <c r="IF137" s="199">
        <f t="shared" si="148"/>
        <v>355978</v>
      </c>
      <c r="IG137" s="197">
        <f t="shared" si="149"/>
        <v>34.982621450853003</v>
      </c>
      <c r="IH137" s="197">
        <f t="shared" si="150"/>
        <v>34.926524934522483</v>
      </c>
      <c r="II137" s="197">
        <f t="shared" si="151"/>
        <v>37.691585737351559</v>
      </c>
      <c r="IJ137" s="197">
        <f t="shared" si="128"/>
        <v>-4.1558324862545071E-2</v>
      </c>
      <c r="IK137" s="202">
        <f>((IF137/HJ137)-1)*100</f>
        <v>1.8057335041639977</v>
      </c>
      <c r="IL137" s="200">
        <f t="shared" si="152"/>
        <v>1159.5374592833875</v>
      </c>
      <c r="IM137" s="200">
        <f t="shared" si="153"/>
        <v>1127.7882736156353</v>
      </c>
      <c r="IN137" s="192" t="s">
        <v>7360</v>
      </c>
      <c r="IO137" s="192" t="str">
        <f t="shared" si="129"/>
        <v>Variación Mayor a 20%</v>
      </c>
      <c r="IP137" s="192" t="str">
        <f t="shared" si="129"/>
        <v>Variación Mayor a 20%</v>
      </c>
      <c r="IQ137" s="193" t="str">
        <f t="shared" si="154"/>
        <v>Mediano</v>
      </c>
      <c r="IR137" s="193" t="str">
        <f t="shared" si="155"/>
        <v>Mediano</v>
      </c>
      <c r="IS137" s="192" t="s">
        <v>7488</v>
      </c>
      <c r="IT137" s="192" t="s">
        <v>2005</v>
      </c>
      <c r="IU137" s="192" t="s">
        <v>5703</v>
      </c>
      <c r="IV137" s="192" t="s">
        <v>992</v>
      </c>
      <c r="IW137" s="192" t="s">
        <v>5576</v>
      </c>
      <c r="IX137" s="192" t="s">
        <v>249</v>
      </c>
      <c r="IY137" s="193" t="s">
        <v>207</v>
      </c>
      <c r="IZ137" s="199">
        <v>263831</v>
      </c>
      <c r="JA137" s="199">
        <v>123814</v>
      </c>
      <c r="JB137" s="203">
        <f t="shared" si="161"/>
        <v>46.929284276677116</v>
      </c>
      <c r="JC137" s="192" t="s">
        <v>7584</v>
      </c>
      <c r="JD137" s="192" t="str">
        <f t="shared" si="164"/>
        <v>Con Modificaciones &lt; 10%</v>
      </c>
      <c r="JE137" s="193" t="s">
        <v>207</v>
      </c>
      <c r="JF137" s="200">
        <v>1</v>
      </c>
      <c r="JG137" s="200">
        <v>244789</v>
      </c>
      <c r="JH137" s="200">
        <v>349664</v>
      </c>
      <c r="JI137" s="197">
        <f>((JH137/JG137)-1)*100</f>
        <v>42.843019906940263</v>
      </c>
      <c r="JJ137" s="192" t="s">
        <v>7778</v>
      </c>
      <c r="JK137" s="192" t="str">
        <f t="shared" si="130"/>
        <v>Con Reevaluación</v>
      </c>
      <c r="JL137" s="196" t="s">
        <v>1288</v>
      </c>
      <c r="JM137" s="204">
        <v>101969</v>
      </c>
      <c r="JN137" s="204">
        <v>308623</v>
      </c>
      <c r="JO137" s="197">
        <f t="shared" si="162"/>
        <v>202.66355460973435</v>
      </c>
      <c r="JP137" s="205" t="str">
        <f t="shared" si="163"/>
        <v>Real &gt; Recomendado</v>
      </c>
      <c r="JQ137" s="193" t="s">
        <v>1289</v>
      </c>
      <c r="JR137" s="202">
        <v>10.53</v>
      </c>
      <c r="JS137" s="202">
        <v>15.82</v>
      </c>
      <c r="JT137" s="202">
        <f t="shared" si="156"/>
        <v>50.237416904083588</v>
      </c>
      <c r="JU137" s="192" t="s">
        <v>8139</v>
      </c>
      <c r="JV137" s="192" t="str">
        <f>IF(JT137="","Sin Datos",IF(JT137=0,"Real = Recomendado",IF(JT137&gt;0,"Real &gt; Recomendado",IF(JT137&lt;0,"Real &lt; Recomendado","error"))))</f>
        <v>Real &gt; Recomendado</v>
      </c>
      <c r="JW137" s="192" t="s">
        <v>8140</v>
      </c>
      <c r="JX137" s="192" t="s">
        <v>5703</v>
      </c>
      <c r="JY137" s="192" t="s">
        <v>992</v>
      </c>
      <c r="JZ137" s="192" t="s">
        <v>5576</v>
      </c>
      <c r="KA137" s="192" t="s">
        <v>249</v>
      </c>
    </row>
    <row r="138" spans="1:287" ht="15" customHeight="1" x14ac:dyDescent="0.25">
      <c r="A138" s="192" t="s">
        <v>1670</v>
      </c>
      <c r="B138" s="192" t="s">
        <v>1671</v>
      </c>
      <c r="C138" s="193">
        <v>5</v>
      </c>
      <c r="D138" s="192" t="s">
        <v>451</v>
      </c>
      <c r="E138" s="192" t="s">
        <v>1672</v>
      </c>
      <c r="F138" s="192" t="s">
        <v>1673</v>
      </c>
      <c r="G138" s="192" t="s">
        <v>479</v>
      </c>
      <c r="H138" s="192" t="s">
        <v>100</v>
      </c>
      <c r="I138" s="192" t="s">
        <v>101</v>
      </c>
      <c r="J138" s="192" t="s">
        <v>1944</v>
      </c>
      <c r="K138" s="192" t="s">
        <v>466</v>
      </c>
      <c r="L138" s="192" t="s">
        <v>114</v>
      </c>
      <c r="M138" s="192" t="s">
        <v>115</v>
      </c>
      <c r="N138" s="192" t="s">
        <v>115</v>
      </c>
      <c r="O138" s="192" t="s">
        <v>524</v>
      </c>
      <c r="P138" s="192" t="s">
        <v>103</v>
      </c>
      <c r="Q138" s="192" t="s">
        <v>120</v>
      </c>
      <c r="R138" s="192" t="s">
        <v>105</v>
      </c>
      <c r="S138" s="192" t="s">
        <v>2316</v>
      </c>
      <c r="T138" s="192" t="s">
        <v>2317</v>
      </c>
      <c r="U138" s="194">
        <v>13446</v>
      </c>
      <c r="V138" s="192" t="s">
        <v>534</v>
      </c>
      <c r="W138" s="192" t="s">
        <v>534</v>
      </c>
      <c r="X138" s="192" t="s">
        <v>534</v>
      </c>
      <c r="Y138" s="195">
        <v>14</v>
      </c>
      <c r="Z138" s="195">
        <v>21</v>
      </c>
      <c r="AA138" s="196" t="s">
        <v>2722</v>
      </c>
      <c r="AB138" s="197">
        <f>((Z138/Y138)-1)*100</f>
        <v>50</v>
      </c>
      <c r="AC138" s="195">
        <v>3</v>
      </c>
      <c r="AD138" s="195">
        <v>13</v>
      </c>
      <c r="AE138" s="196" t="s">
        <v>2723</v>
      </c>
      <c r="AF138" s="197">
        <f>((AD138/AC138)-1)*100</f>
        <v>333.33333333333331</v>
      </c>
      <c r="AG138" s="195">
        <v>3</v>
      </c>
      <c r="AH138" s="195">
        <v>7</v>
      </c>
      <c r="AI138" s="196" t="s">
        <v>2907</v>
      </c>
      <c r="AJ138" s="197">
        <f>((AH138/AG138)-1)*100</f>
        <v>133.33333333333334</v>
      </c>
      <c r="AK138" s="195"/>
      <c r="AL138" s="195"/>
      <c r="AM138" s="196"/>
      <c r="AN138" s="197"/>
      <c r="AO138" s="195">
        <v>2</v>
      </c>
      <c r="AP138" s="195">
        <v>10</v>
      </c>
      <c r="AQ138" s="196" t="s">
        <v>3012</v>
      </c>
      <c r="AR138" s="197">
        <f t="shared" si="165"/>
        <v>400</v>
      </c>
      <c r="AS138" s="195">
        <v>12</v>
      </c>
      <c r="AT138" s="195">
        <v>12</v>
      </c>
      <c r="AU138" s="196" t="s">
        <v>3212</v>
      </c>
      <c r="AV138" s="197">
        <f t="shared" si="125"/>
        <v>0</v>
      </c>
      <c r="AW138" s="197" t="str">
        <f t="shared" si="131"/>
        <v>Sin variación</v>
      </c>
      <c r="AX138" s="198">
        <v>1</v>
      </c>
      <c r="AY138" s="198">
        <v>15</v>
      </c>
      <c r="AZ138" s="195"/>
      <c r="BA138" s="195"/>
      <c r="BB138" s="196"/>
      <c r="BC138" s="197"/>
      <c r="BD138" s="195"/>
      <c r="BE138" s="195"/>
      <c r="BF138" s="196"/>
      <c r="BG138" s="197"/>
      <c r="BH138" s="195"/>
      <c r="BI138" s="195"/>
      <c r="BJ138" s="196"/>
      <c r="BK138" s="197"/>
      <c r="BL138" s="195">
        <v>15</v>
      </c>
      <c r="BM138" s="195">
        <v>15</v>
      </c>
      <c r="BN138" s="195">
        <v>35</v>
      </c>
      <c r="BO138" s="195">
        <v>35</v>
      </c>
      <c r="BP138" s="195">
        <v>0</v>
      </c>
      <c r="BQ138" s="196" t="s">
        <v>3472</v>
      </c>
      <c r="BR138" s="197">
        <f t="shared" si="132"/>
        <v>133.33333333333334</v>
      </c>
      <c r="BS138" s="197">
        <f t="shared" si="132"/>
        <v>133.33333333333334</v>
      </c>
      <c r="BT138" s="192" t="s">
        <v>3698</v>
      </c>
      <c r="BU138" s="192" t="str">
        <f t="shared" si="133"/>
        <v>Variación &gt; al 100%</v>
      </c>
      <c r="BV138" s="193" t="str">
        <f t="shared" si="134"/>
        <v>Tres años</v>
      </c>
      <c r="BW138" s="192" t="s">
        <v>573</v>
      </c>
      <c r="BX138" s="199">
        <v>3015461</v>
      </c>
      <c r="BY138" s="199">
        <v>4120</v>
      </c>
      <c r="BZ138" s="199">
        <f t="shared" si="135"/>
        <v>3019581</v>
      </c>
      <c r="CA138" s="199">
        <v>2711339</v>
      </c>
      <c r="CB138" s="200">
        <f t="shared" si="136"/>
        <v>308242</v>
      </c>
      <c r="CC138" s="192" t="s">
        <v>4016</v>
      </c>
      <c r="CD138" s="192" t="str">
        <f t="shared" si="137"/>
        <v>BIP &gt; SIGFE</v>
      </c>
      <c r="CE138" s="196" t="s">
        <v>678</v>
      </c>
      <c r="CF138" s="195">
        <v>1798</v>
      </c>
      <c r="CG138" s="195">
        <v>1798</v>
      </c>
      <c r="CH138" s="195">
        <f t="shared" si="138"/>
        <v>100</v>
      </c>
      <c r="CI138" s="196" t="s">
        <v>4363</v>
      </c>
      <c r="CJ138" s="196" t="s">
        <v>4364</v>
      </c>
      <c r="CK138" s="200" t="str">
        <f t="shared" si="158"/>
        <v>Real = Recomendada</v>
      </c>
      <c r="CL138" s="192" t="s">
        <v>4900</v>
      </c>
      <c r="CM138" s="192" t="s">
        <v>4901</v>
      </c>
      <c r="CN138" s="192" t="s">
        <v>4902</v>
      </c>
      <c r="CO138" s="192" t="s">
        <v>4903</v>
      </c>
      <c r="CP138" s="193" t="s">
        <v>207</v>
      </c>
      <c r="CQ138" s="192" t="s">
        <v>5303</v>
      </c>
      <c r="CR138" s="192" t="s">
        <v>5304</v>
      </c>
      <c r="CS138" s="192" t="s">
        <v>8</v>
      </c>
      <c r="CT138" s="192" t="str">
        <f t="shared" si="159"/>
        <v>En Operación</v>
      </c>
      <c r="CU138" s="192" t="s">
        <v>5491</v>
      </c>
      <c r="CV138" s="192" t="s">
        <v>5704</v>
      </c>
      <c r="CW138" s="192" t="s">
        <v>115</v>
      </c>
      <c r="CX138" s="192" t="s">
        <v>534</v>
      </c>
      <c r="CY138" s="192" t="s">
        <v>8</v>
      </c>
      <c r="CZ138" s="192" t="s">
        <v>248</v>
      </c>
      <c r="DA138" s="192" t="s">
        <v>249</v>
      </c>
      <c r="DB138" s="193" t="s">
        <v>646</v>
      </c>
      <c r="DC138" s="193" t="s">
        <v>646</v>
      </c>
      <c r="DD138" s="200">
        <v>0</v>
      </c>
      <c r="DE138" s="193" t="s">
        <v>1144</v>
      </c>
      <c r="DF138" s="200">
        <v>20</v>
      </c>
      <c r="DG138" s="193" t="s">
        <v>1144</v>
      </c>
      <c r="DH138" s="200">
        <v>0</v>
      </c>
      <c r="DI138" s="207">
        <v>42664</v>
      </c>
      <c r="DJ138" s="200">
        <v>260</v>
      </c>
      <c r="DK138" s="207">
        <v>42664</v>
      </c>
      <c r="DL138" s="200">
        <f>+DK138-DG138</f>
        <v>260</v>
      </c>
      <c r="DM138" s="193" t="s">
        <v>573</v>
      </c>
      <c r="DN138" s="200">
        <v>17</v>
      </c>
      <c r="DO138" s="207">
        <v>42705</v>
      </c>
      <c r="DP138" s="200">
        <v>24</v>
      </c>
      <c r="DQ138" s="200">
        <f t="shared" si="126"/>
        <v>321</v>
      </c>
      <c r="DR138" s="200">
        <f t="shared" si="127"/>
        <v>321</v>
      </c>
      <c r="DS138" s="193" t="s">
        <v>6141</v>
      </c>
      <c r="DT138" s="192" t="s">
        <v>6243</v>
      </c>
      <c r="DU138" s="193">
        <v>1</v>
      </c>
      <c r="DV138" s="193" t="s">
        <v>8</v>
      </c>
      <c r="DW138" s="193" t="s">
        <v>8</v>
      </c>
      <c r="DX138" s="193" t="s">
        <v>8</v>
      </c>
      <c r="DY138" s="193" t="s">
        <v>8</v>
      </c>
      <c r="DZ138" s="193" t="s">
        <v>207</v>
      </c>
      <c r="EA138" s="193" t="s">
        <v>6273</v>
      </c>
      <c r="EB138" s="193" t="s">
        <v>207</v>
      </c>
      <c r="EC138" s="193" t="s">
        <v>6269</v>
      </c>
      <c r="ED138" s="193" t="s">
        <v>6405</v>
      </c>
      <c r="EE138" s="199">
        <v>36015</v>
      </c>
      <c r="EF138" s="199">
        <v>71296</v>
      </c>
      <c r="EG138" s="199">
        <v>130577</v>
      </c>
      <c r="EH138" s="199">
        <v>0</v>
      </c>
      <c r="EI138" s="199">
        <v>3949</v>
      </c>
      <c r="EJ138" s="199">
        <v>2622028</v>
      </c>
      <c r="EK138" s="199">
        <v>0</v>
      </c>
      <c r="EL138" s="199">
        <v>0</v>
      </c>
      <c r="EM138" s="199">
        <v>0</v>
      </c>
      <c r="EN138" s="199">
        <v>0</v>
      </c>
      <c r="EO138" s="199">
        <f t="shared" si="139"/>
        <v>2863865</v>
      </c>
      <c r="EP138" s="199">
        <v>36015</v>
      </c>
      <c r="EQ138" s="199">
        <v>71296</v>
      </c>
      <c r="ER138" s="199">
        <v>130577</v>
      </c>
      <c r="ES138" s="199">
        <v>0</v>
      </c>
      <c r="ET138" s="199">
        <v>3949</v>
      </c>
      <c r="EU138" s="199">
        <v>2622028</v>
      </c>
      <c r="EV138" s="199">
        <v>0</v>
      </c>
      <c r="EW138" s="199">
        <v>0</v>
      </c>
      <c r="EX138" s="199">
        <v>0</v>
      </c>
      <c r="EY138" s="199">
        <v>0</v>
      </c>
      <c r="EZ138" s="199">
        <f t="shared" si="140"/>
        <v>2863865</v>
      </c>
      <c r="FA138" s="192" t="s">
        <v>6608</v>
      </c>
      <c r="FB138" s="199">
        <v>36297</v>
      </c>
      <c r="FC138" s="199">
        <v>78748</v>
      </c>
      <c r="FD138" s="199">
        <v>127717</v>
      </c>
      <c r="FE138" s="199">
        <v>0</v>
      </c>
      <c r="FF138" s="199">
        <v>4121</v>
      </c>
      <c r="FG138" s="199">
        <v>2772699</v>
      </c>
      <c r="FH138" s="199">
        <v>0</v>
      </c>
      <c r="FI138" s="199">
        <v>0</v>
      </c>
      <c r="FJ138" s="199">
        <v>0</v>
      </c>
      <c r="FK138" s="199">
        <v>0</v>
      </c>
      <c r="FL138" s="199">
        <f t="shared" si="141"/>
        <v>3019582</v>
      </c>
      <c r="FM138" s="192" t="s">
        <v>6795</v>
      </c>
      <c r="FN138" s="199">
        <v>36297</v>
      </c>
      <c r="FO138" s="199">
        <v>78748</v>
      </c>
      <c r="FP138" s="199">
        <v>127717</v>
      </c>
      <c r="FQ138" s="199">
        <v>0</v>
      </c>
      <c r="FR138" s="199">
        <v>4121</v>
      </c>
      <c r="FS138" s="199">
        <v>2772699</v>
      </c>
      <c r="FT138" s="199">
        <v>0</v>
      </c>
      <c r="FU138" s="199">
        <v>0</v>
      </c>
      <c r="FV138" s="199">
        <v>0</v>
      </c>
      <c r="FW138" s="199">
        <v>0</v>
      </c>
      <c r="FX138" s="199">
        <f t="shared" si="142"/>
        <v>3019582</v>
      </c>
      <c r="FY138" s="192" t="s">
        <v>6984</v>
      </c>
      <c r="FZ138" s="200">
        <f t="shared" si="143"/>
        <v>308243</v>
      </c>
      <c r="GA138" s="193" t="str">
        <f t="shared" si="160"/>
        <v>BIP &gt; SIGFE</v>
      </c>
      <c r="GB138" s="199">
        <v>32897</v>
      </c>
      <c r="GC138" s="199">
        <v>72981</v>
      </c>
      <c r="GD138" s="199">
        <v>127717</v>
      </c>
      <c r="GE138" s="199">
        <v>0</v>
      </c>
      <c r="GF138" s="199">
        <v>4121</v>
      </c>
      <c r="GG138" s="199">
        <v>2473623</v>
      </c>
      <c r="GH138" s="199">
        <v>0</v>
      </c>
      <c r="GI138" s="199">
        <v>0</v>
      </c>
      <c r="GJ138" s="199">
        <v>0</v>
      </c>
      <c r="GK138" s="199">
        <v>0</v>
      </c>
      <c r="GL138" s="199">
        <f t="shared" si="144"/>
        <v>2711339</v>
      </c>
      <c r="GM138" s="199">
        <v>34109</v>
      </c>
      <c r="GN138" s="199">
        <v>73026</v>
      </c>
      <c r="GO138" s="199">
        <v>128724</v>
      </c>
      <c r="GP138" s="199">
        <v>0</v>
      </c>
      <c r="GQ138" s="199">
        <v>4355</v>
      </c>
      <c r="GR138" s="199">
        <v>2540245</v>
      </c>
      <c r="GS138" s="199">
        <v>0</v>
      </c>
      <c r="GT138" s="199">
        <v>0</v>
      </c>
      <c r="GU138" s="199">
        <v>0</v>
      </c>
      <c r="GV138" s="199">
        <v>0</v>
      </c>
      <c r="GW138" s="199">
        <f t="shared" si="145"/>
        <v>2780459</v>
      </c>
      <c r="GX138" s="199" t="s">
        <v>7160</v>
      </c>
      <c r="GY138" s="199">
        <v>40524</v>
      </c>
      <c r="GZ138" s="199">
        <v>80223</v>
      </c>
      <c r="HA138" s="199">
        <v>146927</v>
      </c>
      <c r="HB138" s="199">
        <v>0</v>
      </c>
      <c r="HC138" s="199">
        <v>4443</v>
      </c>
      <c r="HD138" s="199">
        <v>2950333</v>
      </c>
      <c r="HE138" s="199">
        <v>0</v>
      </c>
      <c r="HF138" s="199">
        <v>0</v>
      </c>
      <c r="HG138" s="199">
        <v>0</v>
      </c>
      <c r="HH138" s="199">
        <v>0</v>
      </c>
      <c r="HI138" s="199">
        <f t="shared" si="146"/>
        <v>3222450</v>
      </c>
      <c r="HJ138" s="199">
        <v>0</v>
      </c>
      <c r="HK138" s="199">
        <v>37598</v>
      </c>
      <c r="HL138" s="199">
        <v>78794</v>
      </c>
      <c r="HM138" s="199">
        <v>128724</v>
      </c>
      <c r="HN138" s="199">
        <v>0</v>
      </c>
      <c r="HO138" s="199">
        <v>4353</v>
      </c>
      <c r="HP138" s="199">
        <v>2928403</v>
      </c>
      <c r="HQ138" s="199">
        <v>0</v>
      </c>
      <c r="HR138" s="199">
        <v>0</v>
      </c>
      <c r="HS138" s="199">
        <v>0</v>
      </c>
      <c r="HT138" s="199">
        <v>0</v>
      </c>
      <c r="HU138" s="199">
        <f t="shared" si="147"/>
        <v>3177872</v>
      </c>
      <c r="HV138" s="199">
        <v>37597</v>
      </c>
      <c r="HW138" s="199">
        <v>78793</v>
      </c>
      <c r="HX138" s="199">
        <v>128723</v>
      </c>
      <c r="HY138" s="199">
        <v>0</v>
      </c>
      <c r="HZ138" s="199">
        <v>4353</v>
      </c>
      <c r="IA138" s="199">
        <v>2871330</v>
      </c>
      <c r="IB138" s="199">
        <v>0</v>
      </c>
      <c r="IC138" s="199">
        <v>0</v>
      </c>
      <c r="ID138" s="199">
        <v>0</v>
      </c>
      <c r="IE138" s="199">
        <v>0</v>
      </c>
      <c r="IF138" s="199">
        <f t="shared" si="148"/>
        <v>3120796</v>
      </c>
      <c r="IG138" s="197">
        <f t="shared" si="149"/>
        <v>-1.3833573833573864</v>
      </c>
      <c r="IH138" s="197">
        <f t="shared" si="150"/>
        <v>-3.154556315846635</v>
      </c>
      <c r="II138" s="197">
        <f t="shared" si="151"/>
        <v>-2.6777655268066303</v>
      </c>
      <c r="IJ138" s="197">
        <f t="shared" si="128"/>
        <v>-1.7960446487460757</v>
      </c>
      <c r="IK138" s="202"/>
      <c r="IL138" s="200">
        <f t="shared" si="152"/>
        <v>1735.7041156840935</v>
      </c>
      <c r="IM138" s="200">
        <f t="shared" si="153"/>
        <v>1596.9577308120133</v>
      </c>
      <c r="IN138" s="192" t="s">
        <v>7361</v>
      </c>
      <c r="IO138" s="192" t="str">
        <f t="shared" si="129"/>
        <v>Variación de 0 a +-10%</v>
      </c>
      <c r="IP138" s="192" t="str">
        <f t="shared" si="129"/>
        <v>Variación de 0 a +-10%</v>
      </c>
      <c r="IQ138" s="193" t="str">
        <f t="shared" si="154"/>
        <v>Grande</v>
      </c>
      <c r="IR138" s="193" t="str">
        <f t="shared" si="155"/>
        <v>Grande</v>
      </c>
      <c r="IS138" s="192" t="s">
        <v>5704</v>
      </c>
      <c r="IT138" s="192" t="s">
        <v>115</v>
      </c>
      <c r="IU138" s="192" t="s">
        <v>534</v>
      </c>
      <c r="IV138" s="192" t="s">
        <v>8</v>
      </c>
      <c r="IW138" s="192" t="s">
        <v>248</v>
      </c>
      <c r="IX138" s="192" t="s">
        <v>249</v>
      </c>
      <c r="IY138" s="193" t="s">
        <v>207</v>
      </c>
      <c r="IZ138" s="199">
        <v>3222450</v>
      </c>
      <c r="JA138" s="199">
        <v>37183</v>
      </c>
      <c r="JB138" s="203">
        <f t="shared" si="161"/>
        <v>1.1538736054865086</v>
      </c>
      <c r="JC138" s="192" t="s">
        <v>6795</v>
      </c>
      <c r="JD138" s="192" t="str">
        <f t="shared" si="164"/>
        <v>Con Modificaciones &lt; 10%</v>
      </c>
      <c r="JE138" s="193" t="s">
        <v>208</v>
      </c>
      <c r="JF138" s="200"/>
      <c r="JG138" s="200"/>
      <c r="JH138" s="200"/>
      <c r="JI138" s="197"/>
      <c r="JJ138" s="192" t="s">
        <v>7779</v>
      </c>
      <c r="JK138" s="192" t="str">
        <f t="shared" si="130"/>
        <v>Sin Reevaluación</v>
      </c>
      <c r="JL138" s="196" t="s">
        <v>1290</v>
      </c>
      <c r="JM138" s="204">
        <v>15</v>
      </c>
      <c r="JN138" s="204">
        <v>15</v>
      </c>
      <c r="JO138" s="197">
        <f t="shared" si="162"/>
        <v>0</v>
      </c>
      <c r="JP138" s="205" t="str">
        <f t="shared" si="163"/>
        <v>Real = Recomendado</v>
      </c>
      <c r="JQ138" s="193" t="s">
        <v>8</v>
      </c>
      <c r="JR138" s="202"/>
      <c r="JS138" s="202"/>
      <c r="JT138" s="202"/>
      <c r="JU138" s="192" t="s">
        <v>8141</v>
      </c>
      <c r="JV138" s="206"/>
      <c r="JW138" s="192" t="s">
        <v>8142</v>
      </c>
      <c r="JX138" s="192" t="s">
        <v>1306</v>
      </c>
      <c r="JY138" s="192" t="s">
        <v>939</v>
      </c>
      <c r="JZ138" s="192" t="s">
        <v>248</v>
      </c>
      <c r="KA138" s="192" t="s">
        <v>249</v>
      </c>
    </row>
    <row r="139" spans="1:287" ht="15" customHeight="1" x14ac:dyDescent="0.25">
      <c r="A139" s="192" t="s">
        <v>1674</v>
      </c>
      <c r="B139" s="192" t="s">
        <v>1675</v>
      </c>
      <c r="C139" s="193">
        <v>3</v>
      </c>
      <c r="D139" s="192" t="s">
        <v>448</v>
      </c>
      <c r="E139" s="192" t="s">
        <v>143</v>
      </c>
      <c r="F139" s="192" t="s">
        <v>1643</v>
      </c>
      <c r="G139" s="192" t="s">
        <v>473</v>
      </c>
      <c r="H139" s="192" t="s">
        <v>154</v>
      </c>
      <c r="I139" s="192" t="s">
        <v>1374</v>
      </c>
      <c r="J139" s="192" t="s">
        <v>1988</v>
      </c>
      <c r="K139" s="192" t="s">
        <v>468</v>
      </c>
      <c r="L139" s="192" t="s">
        <v>102</v>
      </c>
      <c r="M139" s="192" t="s">
        <v>2014</v>
      </c>
      <c r="N139" s="192" t="s">
        <v>525</v>
      </c>
      <c r="O139" s="192" t="s">
        <v>525</v>
      </c>
      <c r="P139" s="192" t="s">
        <v>103</v>
      </c>
      <c r="Q139" s="192" t="s">
        <v>104</v>
      </c>
      <c r="R139" s="192" t="s">
        <v>116</v>
      </c>
      <c r="S139" s="192" t="s">
        <v>2318</v>
      </c>
      <c r="T139" s="192" t="s">
        <v>2319</v>
      </c>
      <c r="U139" s="194">
        <v>5666</v>
      </c>
      <c r="V139" s="192" t="s">
        <v>534</v>
      </c>
      <c r="W139" s="192" t="s">
        <v>534</v>
      </c>
      <c r="X139" s="192" t="s">
        <v>534</v>
      </c>
      <c r="Y139" s="195">
        <v>11</v>
      </c>
      <c r="Z139" s="195">
        <v>15</v>
      </c>
      <c r="AA139" s="196" t="s">
        <v>2724</v>
      </c>
      <c r="AB139" s="197">
        <f>((Z139/Y139)-1)*100</f>
        <v>36.363636363636353</v>
      </c>
      <c r="AC139" s="195">
        <v>3</v>
      </c>
      <c r="AD139" s="195">
        <v>18</v>
      </c>
      <c r="AE139" s="196" t="s">
        <v>2725</v>
      </c>
      <c r="AF139" s="197">
        <f>((AD139/AC139)-1)*100</f>
        <v>500</v>
      </c>
      <c r="AG139" s="195"/>
      <c r="AH139" s="195"/>
      <c r="AI139" s="196" t="s">
        <v>8</v>
      </c>
      <c r="AJ139" s="197"/>
      <c r="AK139" s="195"/>
      <c r="AL139" s="195"/>
      <c r="AM139" s="196"/>
      <c r="AN139" s="197"/>
      <c r="AO139" s="195">
        <v>1</v>
      </c>
      <c r="AP139" s="195">
        <v>1</v>
      </c>
      <c r="AQ139" s="196" t="s">
        <v>3013</v>
      </c>
      <c r="AR139" s="197">
        <f t="shared" si="165"/>
        <v>0</v>
      </c>
      <c r="AS139" s="195">
        <v>12</v>
      </c>
      <c r="AT139" s="195">
        <v>17</v>
      </c>
      <c r="AU139" s="196" t="s">
        <v>3213</v>
      </c>
      <c r="AV139" s="197">
        <f t="shared" si="125"/>
        <v>41.666666666666671</v>
      </c>
      <c r="AW139" s="197" t="str">
        <f t="shared" si="131"/>
        <v>Variación de 30% al 50%</v>
      </c>
      <c r="AX139" s="198">
        <v>1</v>
      </c>
      <c r="AY139" s="198">
        <v>95</v>
      </c>
      <c r="AZ139" s="195"/>
      <c r="BA139" s="195"/>
      <c r="BB139" s="196"/>
      <c r="BC139" s="197"/>
      <c r="BD139" s="195"/>
      <c r="BE139" s="195"/>
      <c r="BF139" s="196"/>
      <c r="BG139" s="197"/>
      <c r="BH139" s="195"/>
      <c r="BI139" s="195"/>
      <c r="BJ139" s="196"/>
      <c r="BK139" s="197"/>
      <c r="BL139" s="195">
        <v>13</v>
      </c>
      <c r="BM139" s="195">
        <v>13</v>
      </c>
      <c r="BN139" s="195">
        <v>18</v>
      </c>
      <c r="BO139" s="195">
        <v>19</v>
      </c>
      <c r="BP139" s="195">
        <v>1</v>
      </c>
      <c r="BQ139" s="196" t="s">
        <v>3473</v>
      </c>
      <c r="BR139" s="197">
        <f t="shared" si="132"/>
        <v>38.46153846153846</v>
      </c>
      <c r="BS139" s="197">
        <f t="shared" si="132"/>
        <v>46.153846153846146</v>
      </c>
      <c r="BT139" s="192" t="s">
        <v>3699</v>
      </c>
      <c r="BU139" s="192" t="str">
        <f t="shared" si="133"/>
        <v>Variación de 30% al 50%</v>
      </c>
      <c r="BV139" s="193" t="str">
        <f t="shared" si="134"/>
        <v>Dos Años</v>
      </c>
      <c r="BW139" s="192" t="s">
        <v>1106</v>
      </c>
      <c r="BX139" s="199">
        <v>1469299</v>
      </c>
      <c r="BY139" s="199">
        <v>614</v>
      </c>
      <c r="BZ139" s="199">
        <f t="shared" si="135"/>
        <v>1469913</v>
      </c>
      <c r="CA139" s="199">
        <v>1504585</v>
      </c>
      <c r="CB139" s="200">
        <f t="shared" si="136"/>
        <v>-34672</v>
      </c>
      <c r="CC139" s="192" t="s">
        <v>4017</v>
      </c>
      <c r="CD139" s="192" t="str">
        <f t="shared" si="137"/>
        <v>BIP &lt; SIGFE</v>
      </c>
      <c r="CE139" s="196" t="s">
        <v>678</v>
      </c>
      <c r="CF139" s="195">
        <v>1260</v>
      </c>
      <c r="CG139" s="195">
        <v>1260</v>
      </c>
      <c r="CH139" s="195">
        <f t="shared" si="138"/>
        <v>100</v>
      </c>
      <c r="CI139" s="196" t="s">
        <v>4365</v>
      </c>
      <c r="CJ139" s="196" t="s">
        <v>4366</v>
      </c>
      <c r="CK139" s="200" t="str">
        <f t="shared" si="158"/>
        <v>Real = Recomendada</v>
      </c>
      <c r="CL139" s="192" t="s">
        <v>4904</v>
      </c>
      <c r="CM139" s="192" t="s">
        <v>4905</v>
      </c>
      <c r="CN139" s="192" t="s">
        <v>4906</v>
      </c>
      <c r="CO139" s="192" t="s">
        <v>4907</v>
      </c>
      <c r="CP139" s="193" t="s">
        <v>207</v>
      </c>
      <c r="CQ139" s="192" t="s">
        <v>5092</v>
      </c>
      <c r="CR139" s="192" t="s">
        <v>5305</v>
      </c>
      <c r="CS139" s="192" t="s">
        <v>8</v>
      </c>
      <c r="CT139" s="192" t="str">
        <f t="shared" si="159"/>
        <v>En Operación</v>
      </c>
      <c r="CU139" s="192" t="s">
        <v>8</v>
      </c>
      <c r="CV139" s="192" t="s">
        <v>5705</v>
      </c>
      <c r="CW139" s="192" t="s">
        <v>5706</v>
      </c>
      <c r="CX139" s="192" t="s">
        <v>534</v>
      </c>
      <c r="CY139" s="192" t="s">
        <v>8</v>
      </c>
      <c r="CZ139" s="192" t="s">
        <v>248</v>
      </c>
      <c r="DA139" s="192" t="s">
        <v>249</v>
      </c>
      <c r="DB139" s="193" t="s">
        <v>1224</v>
      </c>
      <c r="DC139" s="193" t="s">
        <v>1224</v>
      </c>
      <c r="DD139" s="200">
        <v>0</v>
      </c>
      <c r="DE139" s="193" t="s">
        <v>5916</v>
      </c>
      <c r="DF139" s="200">
        <v>295</v>
      </c>
      <c r="DG139" s="193" t="s">
        <v>5946</v>
      </c>
      <c r="DH139" s="200">
        <v>99</v>
      </c>
      <c r="DI139" s="193" t="s">
        <v>658</v>
      </c>
      <c r="DJ139" s="200">
        <v>28</v>
      </c>
      <c r="DK139" s="193" t="s">
        <v>658</v>
      </c>
      <c r="DL139" s="200">
        <f>+DK139-DG139</f>
        <v>28</v>
      </c>
      <c r="DM139" s="193" t="s">
        <v>1106</v>
      </c>
      <c r="DN139" s="200">
        <v>32</v>
      </c>
      <c r="DO139" s="193" t="s">
        <v>6006</v>
      </c>
      <c r="DP139" s="200">
        <v>152</v>
      </c>
      <c r="DQ139" s="200">
        <f t="shared" si="126"/>
        <v>606</v>
      </c>
      <c r="DR139" s="200">
        <f t="shared" si="127"/>
        <v>606</v>
      </c>
      <c r="DS139" s="193" t="s">
        <v>6142</v>
      </c>
      <c r="DT139" s="192" t="s">
        <v>6243</v>
      </c>
      <c r="DU139" s="193">
        <v>1</v>
      </c>
      <c r="DV139" s="193" t="s">
        <v>8</v>
      </c>
      <c r="DW139" s="193" t="s">
        <v>8</v>
      </c>
      <c r="DX139" s="193" t="s">
        <v>8</v>
      </c>
      <c r="DY139" s="193" t="s">
        <v>8</v>
      </c>
      <c r="DZ139" s="193" t="s">
        <v>8</v>
      </c>
      <c r="EA139" s="193" t="s">
        <v>8</v>
      </c>
      <c r="EB139" s="193" t="s">
        <v>207</v>
      </c>
      <c r="EC139" s="193" t="s">
        <v>6273</v>
      </c>
      <c r="ED139" s="193" t="s">
        <v>8</v>
      </c>
      <c r="EE139" s="199">
        <v>20300</v>
      </c>
      <c r="EF139" s="199">
        <v>94042</v>
      </c>
      <c r="EG139" s="199">
        <v>0</v>
      </c>
      <c r="EH139" s="199">
        <v>0</v>
      </c>
      <c r="EI139" s="199">
        <v>587</v>
      </c>
      <c r="EJ139" s="199">
        <v>1331141</v>
      </c>
      <c r="EK139" s="199">
        <v>0</v>
      </c>
      <c r="EL139" s="199">
        <v>0</v>
      </c>
      <c r="EM139" s="199">
        <v>0</v>
      </c>
      <c r="EN139" s="199">
        <v>0</v>
      </c>
      <c r="EO139" s="199">
        <f t="shared" si="139"/>
        <v>1446070</v>
      </c>
      <c r="EP139" s="199">
        <v>20300</v>
      </c>
      <c r="EQ139" s="199">
        <v>94042</v>
      </c>
      <c r="ER139" s="199">
        <v>0</v>
      </c>
      <c r="ES139" s="199">
        <v>0</v>
      </c>
      <c r="ET139" s="199">
        <v>587</v>
      </c>
      <c r="EU139" s="199">
        <v>1331141</v>
      </c>
      <c r="EV139" s="199">
        <v>0</v>
      </c>
      <c r="EW139" s="199">
        <v>0</v>
      </c>
      <c r="EX139" s="199">
        <v>0</v>
      </c>
      <c r="EY139" s="199">
        <v>0</v>
      </c>
      <c r="EZ139" s="199">
        <f t="shared" si="140"/>
        <v>1446070</v>
      </c>
      <c r="FA139" s="192" t="s">
        <v>6609</v>
      </c>
      <c r="FB139" s="199">
        <v>22898</v>
      </c>
      <c r="FC139" s="199">
        <v>133283</v>
      </c>
      <c r="FD139" s="199">
        <v>0</v>
      </c>
      <c r="FE139" s="199">
        <v>0</v>
      </c>
      <c r="FF139" s="199">
        <v>614</v>
      </c>
      <c r="FG139" s="199">
        <v>1349458</v>
      </c>
      <c r="FH139" s="199">
        <v>0</v>
      </c>
      <c r="FI139" s="199">
        <v>0</v>
      </c>
      <c r="FJ139" s="199">
        <v>0</v>
      </c>
      <c r="FK139" s="199">
        <v>0</v>
      </c>
      <c r="FL139" s="199">
        <f t="shared" si="141"/>
        <v>1506253</v>
      </c>
      <c r="FM139" s="192" t="s">
        <v>6796</v>
      </c>
      <c r="FN139" s="199">
        <v>22897</v>
      </c>
      <c r="FO139" s="199">
        <v>133283</v>
      </c>
      <c r="FP139" s="199">
        <v>0</v>
      </c>
      <c r="FQ139" s="199">
        <v>0</v>
      </c>
      <c r="FR139" s="199">
        <v>614</v>
      </c>
      <c r="FS139" s="199">
        <v>1349458</v>
      </c>
      <c r="FT139" s="199">
        <v>0</v>
      </c>
      <c r="FU139" s="199">
        <v>0</v>
      </c>
      <c r="FV139" s="199">
        <v>0</v>
      </c>
      <c r="FW139" s="199">
        <v>0</v>
      </c>
      <c r="FX139" s="199">
        <f t="shared" si="142"/>
        <v>1506252</v>
      </c>
      <c r="FY139" s="192" t="s">
        <v>869</v>
      </c>
      <c r="FZ139" s="200">
        <f t="shared" si="143"/>
        <v>1667</v>
      </c>
      <c r="GA139" s="193" t="str">
        <f t="shared" si="160"/>
        <v>BIP &gt; SIGFE</v>
      </c>
      <c r="GB139" s="199">
        <v>21231</v>
      </c>
      <c r="GC139" s="199">
        <v>133282</v>
      </c>
      <c r="GD139" s="199">
        <v>0</v>
      </c>
      <c r="GE139" s="199">
        <v>0</v>
      </c>
      <c r="GF139" s="199">
        <v>614</v>
      </c>
      <c r="GG139" s="199">
        <v>1349458</v>
      </c>
      <c r="GH139" s="199">
        <v>0</v>
      </c>
      <c r="GI139" s="199">
        <v>0</v>
      </c>
      <c r="GJ139" s="199">
        <v>0</v>
      </c>
      <c r="GK139" s="199">
        <v>0</v>
      </c>
      <c r="GL139" s="199">
        <f t="shared" si="144"/>
        <v>1504585</v>
      </c>
      <c r="GM139" s="199">
        <v>21571</v>
      </c>
      <c r="GN139" s="199">
        <v>136212</v>
      </c>
      <c r="GO139" s="199">
        <v>0</v>
      </c>
      <c r="GP139" s="199">
        <v>0</v>
      </c>
      <c r="GQ139" s="199">
        <v>649</v>
      </c>
      <c r="GR139" s="199">
        <v>1387390</v>
      </c>
      <c r="GS139" s="199">
        <v>0</v>
      </c>
      <c r="GT139" s="199">
        <v>0</v>
      </c>
      <c r="GU139" s="199">
        <v>0</v>
      </c>
      <c r="GV139" s="199">
        <v>0</v>
      </c>
      <c r="GW139" s="199">
        <f t="shared" si="145"/>
        <v>1545822</v>
      </c>
      <c r="GX139" s="199" t="s">
        <v>7161</v>
      </c>
      <c r="GY139" s="199">
        <v>23893</v>
      </c>
      <c r="GZ139" s="199">
        <v>110685</v>
      </c>
      <c r="HA139" s="199">
        <v>0</v>
      </c>
      <c r="HB139" s="199">
        <v>0</v>
      </c>
      <c r="HC139" s="199">
        <v>691</v>
      </c>
      <c r="HD139" s="199">
        <v>1566720</v>
      </c>
      <c r="HE139" s="199">
        <v>0</v>
      </c>
      <c r="HF139" s="199">
        <v>0</v>
      </c>
      <c r="HG139" s="199">
        <v>0</v>
      </c>
      <c r="HH139" s="199">
        <v>0</v>
      </c>
      <c r="HI139" s="199">
        <f t="shared" si="146"/>
        <v>1701989</v>
      </c>
      <c r="HJ139" s="199">
        <v>0</v>
      </c>
      <c r="HK139" s="199">
        <v>24103</v>
      </c>
      <c r="HL139" s="199">
        <v>136748</v>
      </c>
      <c r="HM139" s="199">
        <v>0</v>
      </c>
      <c r="HN139" s="199">
        <v>0</v>
      </c>
      <c r="HO139" s="199">
        <v>649</v>
      </c>
      <c r="HP139" s="199">
        <v>1462977</v>
      </c>
      <c r="HQ139" s="199">
        <v>0</v>
      </c>
      <c r="HR139" s="199">
        <v>0</v>
      </c>
      <c r="HS139" s="199">
        <v>0</v>
      </c>
      <c r="HT139" s="199">
        <v>0</v>
      </c>
      <c r="HU139" s="199">
        <f t="shared" si="147"/>
        <v>1624477</v>
      </c>
      <c r="HV139" s="199">
        <v>23193</v>
      </c>
      <c r="HW139" s="199">
        <v>136748</v>
      </c>
      <c r="HX139" s="199">
        <v>0</v>
      </c>
      <c r="HY139" s="199">
        <v>0</v>
      </c>
      <c r="HZ139" s="199">
        <v>649</v>
      </c>
      <c r="IA139" s="199">
        <v>1461682</v>
      </c>
      <c r="IB139" s="199">
        <v>0</v>
      </c>
      <c r="IC139" s="199">
        <v>0</v>
      </c>
      <c r="ID139" s="199">
        <v>0</v>
      </c>
      <c r="IE139" s="199">
        <v>0</v>
      </c>
      <c r="IF139" s="199">
        <f t="shared" si="148"/>
        <v>1622272</v>
      </c>
      <c r="IG139" s="197">
        <f t="shared" si="149"/>
        <v>-4.5542009965986896</v>
      </c>
      <c r="IH139" s="197">
        <f t="shared" si="150"/>
        <v>-4.6837553004161592</v>
      </c>
      <c r="II139" s="197">
        <f t="shared" si="151"/>
        <v>-6.7043249591503322</v>
      </c>
      <c r="IJ139" s="197">
        <f t="shared" si="128"/>
        <v>-0.13573599379984591</v>
      </c>
      <c r="IK139" s="202"/>
      <c r="IL139" s="200">
        <f t="shared" si="152"/>
        <v>1287.5174603174603</v>
      </c>
      <c r="IM139" s="200">
        <f t="shared" si="153"/>
        <v>1160.0650793650793</v>
      </c>
      <c r="IN139" s="192" t="s">
        <v>7362</v>
      </c>
      <c r="IO139" s="192" t="str">
        <f t="shared" si="129"/>
        <v>Variación de 0 a +-10%</v>
      </c>
      <c r="IP139" s="192" t="str">
        <f t="shared" si="129"/>
        <v>Variación de 0 a +-10%</v>
      </c>
      <c r="IQ139" s="193" t="str">
        <f t="shared" si="154"/>
        <v>Grande</v>
      </c>
      <c r="IR139" s="193" t="str">
        <f t="shared" si="155"/>
        <v>Grande</v>
      </c>
      <c r="IS139" s="192" t="s">
        <v>7487</v>
      </c>
      <c r="IT139" s="192" t="s">
        <v>2014</v>
      </c>
      <c r="IU139" s="192" t="s">
        <v>534</v>
      </c>
      <c r="IV139" s="192" t="s">
        <v>8</v>
      </c>
      <c r="IW139" s="192" t="s">
        <v>248</v>
      </c>
      <c r="IX139" s="192" t="s">
        <v>249</v>
      </c>
      <c r="IY139" s="193" t="s">
        <v>207</v>
      </c>
      <c r="IZ139" s="199">
        <v>1701989</v>
      </c>
      <c r="JA139" s="199">
        <v>1758</v>
      </c>
      <c r="JB139" s="203">
        <f t="shared" si="161"/>
        <v>0.10329091433610911</v>
      </c>
      <c r="JC139" s="192" t="s">
        <v>7585</v>
      </c>
      <c r="JD139" s="192" t="str">
        <f t="shared" si="164"/>
        <v>Con Modificaciones &lt; 10%</v>
      </c>
      <c r="JE139" s="193" t="s">
        <v>208</v>
      </c>
      <c r="JF139" s="200"/>
      <c r="JG139" s="200"/>
      <c r="JH139" s="200"/>
      <c r="JI139" s="197"/>
      <c r="JJ139" s="192" t="s">
        <v>7780</v>
      </c>
      <c r="JK139" s="192" t="str">
        <f t="shared" si="130"/>
        <v>Sin Reevaluación</v>
      </c>
      <c r="JL139" s="196" t="s">
        <v>1287</v>
      </c>
      <c r="JM139" s="204">
        <v>6</v>
      </c>
      <c r="JN139" s="204">
        <v>6</v>
      </c>
      <c r="JO139" s="197">
        <f t="shared" si="162"/>
        <v>0</v>
      </c>
      <c r="JP139" s="205" t="str">
        <f t="shared" si="163"/>
        <v>Real = Recomendado</v>
      </c>
      <c r="JQ139" s="193" t="s">
        <v>8</v>
      </c>
      <c r="JR139" s="202"/>
      <c r="JS139" s="202"/>
      <c r="JT139" s="202"/>
      <c r="JU139" s="192" t="s">
        <v>8143</v>
      </c>
      <c r="JV139" s="206"/>
      <c r="JW139" s="192" t="s">
        <v>8144</v>
      </c>
      <c r="JX139" s="192" t="s">
        <v>443</v>
      </c>
      <c r="JY139" s="192" t="s">
        <v>925</v>
      </c>
      <c r="JZ139" s="192" t="s">
        <v>248</v>
      </c>
      <c r="KA139" s="192" t="s">
        <v>249</v>
      </c>
    </row>
    <row r="140" spans="1:287" ht="15" customHeight="1" x14ac:dyDescent="0.25">
      <c r="A140" s="192" t="s">
        <v>1676</v>
      </c>
      <c r="B140" s="192" t="s">
        <v>1677</v>
      </c>
      <c r="C140" s="193">
        <v>1</v>
      </c>
      <c r="D140" s="192" t="s">
        <v>446</v>
      </c>
      <c r="E140" s="192" t="s">
        <v>190</v>
      </c>
      <c r="F140" s="192" t="s">
        <v>190</v>
      </c>
      <c r="G140" s="192" t="s">
        <v>464</v>
      </c>
      <c r="H140" s="192" t="s">
        <v>486</v>
      </c>
      <c r="I140" s="192" t="s">
        <v>487</v>
      </c>
      <c r="J140" s="192" t="s">
        <v>487</v>
      </c>
      <c r="K140" s="192" t="s">
        <v>468</v>
      </c>
      <c r="L140" s="192" t="s">
        <v>102</v>
      </c>
      <c r="M140" s="192" t="s">
        <v>2012</v>
      </c>
      <c r="N140" s="192" t="s">
        <v>525</v>
      </c>
      <c r="O140" s="192" t="s">
        <v>525</v>
      </c>
      <c r="P140" s="192" t="s">
        <v>103</v>
      </c>
      <c r="Q140" s="192" t="s">
        <v>104</v>
      </c>
      <c r="R140" s="192" t="s">
        <v>116</v>
      </c>
      <c r="S140" s="192" t="s">
        <v>2320</v>
      </c>
      <c r="T140" s="192" t="s">
        <v>2321</v>
      </c>
      <c r="U140" s="194">
        <v>295</v>
      </c>
      <c r="V140" s="192" t="s">
        <v>534</v>
      </c>
      <c r="W140" s="192" t="s">
        <v>534</v>
      </c>
      <c r="X140" s="192" t="s">
        <v>534</v>
      </c>
      <c r="Y140" s="195">
        <v>18</v>
      </c>
      <c r="Z140" s="195">
        <v>31</v>
      </c>
      <c r="AA140" s="196" t="s">
        <v>2726</v>
      </c>
      <c r="AB140" s="197">
        <f>((Z140/Y140)-1)*100</f>
        <v>72.222222222222229</v>
      </c>
      <c r="AC140" s="195"/>
      <c r="AD140" s="195"/>
      <c r="AE140" s="196"/>
      <c r="AF140" s="197"/>
      <c r="AG140" s="195"/>
      <c r="AH140" s="195"/>
      <c r="AI140" s="196" t="s">
        <v>8</v>
      </c>
      <c r="AJ140" s="197"/>
      <c r="AK140" s="195"/>
      <c r="AL140" s="195"/>
      <c r="AM140" s="196"/>
      <c r="AN140" s="197"/>
      <c r="AO140" s="195">
        <v>4</v>
      </c>
      <c r="AP140" s="195">
        <v>29</v>
      </c>
      <c r="AQ140" s="196" t="s">
        <v>3014</v>
      </c>
      <c r="AR140" s="197">
        <f t="shared" si="165"/>
        <v>625</v>
      </c>
      <c r="AS140" s="195">
        <v>18</v>
      </c>
      <c r="AT140" s="195">
        <v>13</v>
      </c>
      <c r="AU140" s="196" t="s">
        <v>3214</v>
      </c>
      <c r="AV140" s="197">
        <f t="shared" si="125"/>
        <v>-27.777777777777779</v>
      </c>
      <c r="AW140" s="197" t="str">
        <f t="shared" si="131"/>
        <v>Variación de -30% a -0%</v>
      </c>
      <c r="AX140" s="198">
        <v>2</v>
      </c>
      <c r="AY140" s="198">
        <v>31</v>
      </c>
      <c r="AZ140" s="195"/>
      <c r="BA140" s="195"/>
      <c r="BB140" s="196"/>
      <c r="BC140" s="197"/>
      <c r="BD140" s="195"/>
      <c r="BE140" s="195"/>
      <c r="BF140" s="196"/>
      <c r="BG140" s="197"/>
      <c r="BH140" s="195"/>
      <c r="BI140" s="195"/>
      <c r="BJ140" s="196"/>
      <c r="BK140" s="197"/>
      <c r="BL140" s="195">
        <v>21</v>
      </c>
      <c r="BM140" s="195">
        <v>21</v>
      </c>
      <c r="BN140" s="195">
        <v>31</v>
      </c>
      <c r="BO140" s="195">
        <v>31</v>
      </c>
      <c r="BP140" s="195">
        <v>0</v>
      </c>
      <c r="BQ140" s="196" t="s">
        <v>3474</v>
      </c>
      <c r="BR140" s="197">
        <f t="shared" si="132"/>
        <v>47.619047619047628</v>
      </c>
      <c r="BS140" s="197">
        <f t="shared" si="132"/>
        <v>47.619047619047628</v>
      </c>
      <c r="BT140" s="192" t="s">
        <v>3700</v>
      </c>
      <c r="BU140" s="192" t="str">
        <f t="shared" si="133"/>
        <v>Variación de 30% al 50%</v>
      </c>
      <c r="BV140" s="193" t="str">
        <f t="shared" si="134"/>
        <v>Tres años</v>
      </c>
      <c r="BW140" s="192" t="s">
        <v>746</v>
      </c>
      <c r="BX140" s="199">
        <v>2548764</v>
      </c>
      <c r="BY140" s="199">
        <v>1999</v>
      </c>
      <c r="BZ140" s="199">
        <f t="shared" si="135"/>
        <v>2550763</v>
      </c>
      <c r="CA140" s="199">
        <v>2549165</v>
      </c>
      <c r="CB140" s="200">
        <f t="shared" si="136"/>
        <v>1598</v>
      </c>
      <c r="CC140" s="192" t="s">
        <v>4018</v>
      </c>
      <c r="CD140" s="192" t="str">
        <f t="shared" si="137"/>
        <v>BIP &gt; SIGFE</v>
      </c>
      <c r="CE140" s="196" t="s">
        <v>679</v>
      </c>
      <c r="CF140" s="195">
        <v>250</v>
      </c>
      <c r="CG140" s="195">
        <v>250</v>
      </c>
      <c r="CH140" s="195">
        <f t="shared" si="138"/>
        <v>100</v>
      </c>
      <c r="CI140" s="196" t="s">
        <v>4367</v>
      </c>
      <c r="CJ140" s="196" t="s">
        <v>4368</v>
      </c>
      <c r="CK140" s="200" t="str">
        <f t="shared" si="158"/>
        <v>Real = Recomendada</v>
      </c>
      <c r="CL140" s="192" t="s">
        <v>4908</v>
      </c>
      <c r="CM140" s="192" t="s">
        <v>4909</v>
      </c>
      <c r="CN140" s="192" t="s">
        <v>4910</v>
      </c>
      <c r="CO140" s="192" t="s">
        <v>4911</v>
      </c>
      <c r="CP140" s="193" t="s">
        <v>207</v>
      </c>
      <c r="CQ140" s="192" t="s">
        <v>4909</v>
      </c>
      <c r="CR140" s="192" t="s">
        <v>5306</v>
      </c>
      <c r="CS140" s="192" t="s">
        <v>8</v>
      </c>
      <c r="CT140" s="192" t="str">
        <f t="shared" si="159"/>
        <v>En Operación</v>
      </c>
      <c r="CU140" s="192" t="s">
        <v>5492</v>
      </c>
      <c r="CV140" s="192" t="s">
        <v>5707</v>
      </c>
      <c r="CW140" s="192" t="s">
        <v>5708</v>
      </c>
      <c r="CX140" s="192" t="s">
        <v>534</v>
      </c>
      <c r="CY140" s="192" t="s">
        <v>8</v>
      </c>
      <c r="CZ140" s="192" t="s">
        <v>248</v>
      </c>
      <c r="DA140" s="192" t="s">
        <v>249</v>
      </c>
      <c r="DB140" s="193" t="s">
        <v>1177</v>
      </c>
      <c r="DC140" s="193" t="s">
        <v>1177</v>
      </c>
      <c r="DD140" s="200">
        <v>0</v>
      </c>
      <c r="DE140" s="193" t="s">
        <v>602</v>
      </c>
      <c r="DF140" s="200">
        <v>70</v>
      </c>
      <c r="DG140" s="193" t="s">
        <v>622</v>
      </c>
      <c r="DH140" s="200">
        <v>150</v>
      </c>
      <c r="DI140" s="193" t="s">
        <v>1198</v>
      </c>
      <c r="DJ140" s="275"/>
      <c r="DK140" s="193" t="s">
        <v>5865</v>
      </c>
      <c r="DL140" s="200">
        <f>+DK140-DG140</f>
        <v>453</v>
      </c>
      <c r="DM140" s="193" t="s">
        <v>746</v>
      </c>
      <c r="DN140" s="200">
        <v>48</v>
      </c>
      <c r="DO140" s="193" t="s">
        <v>3881</v>
      </c>
      <c r="DP140" s="200">
        <v>37</v>
      </c>
      <c r="DQ140" s="200">
        <f t="shared" si="126"/>
        <v>758</v>
      </c>
      <c r="DR140" s="200">
        <f t="shared" si="127"/>
        <v>758</v>
      </c>
      <c r="DS140" s="193" t="s">
        <v>200</v>
      </c>
      <c r="DT140" s="192" t="s">
        <v>6243</v>
      </c>
      <c r="DU140" s="193">
        <v>3</v>
      </c>
      <c r="DV140" s="193" t="s">
        <v>8</v>
      </c>
      <c r="DW140" s="193" t="s">
        <v>8</v>
      </c>
      <c r="DX140" s="193" t="s">
        <v>8</v>
      </c>
      <c r="DY140" s="193" t="s">
        <v>8</v>
      </c>
      <c r="DZ140" s="193" t="s">
        <v>208</v>
      </c>
      <c r="EA140" s="193" t="s">
        <v>6273</v>
      </c>
      <c r="EB140" s="193" t="s">
        <v>207</v>
      </c>
      <c r="EC140" s="193" t="s">
        <v>6269</v>
      </c>
      <c r="ED140" s="193" t="s">
        <v>6406</v>
      </c>
      <c r="EE140" s="199">
        <v>145184</v>
      </c>
      <c r="EF140" s="199">
        <v>0</v>
      </c>
      <c r="EG140" s="199">
        <v>0</v>
      </c>
      <c r="EH140" s="199">
        <v>0</v>
      </c>
      <c r="EI140" s="199">
        <v>1911</v>
      </c>
      <c r="EJ140" s="199">
        <v>1805599</v>
      </c>
      <c r="EK140" s="199">
        <v>0</v>
      </c>
      <c r="EL140" s="199">
        <v>0</v>
      </c>
      <c r="EM140" s="199">
        <v>0</v>
      </c>
      <c r="EN140" s="199">
        <v>0</v>
      </c>
      <c r="EO140" s="199">
        <f t="shared" si="139"/>
        <v>1952694</v>
      </c>
      <c r="EP140" s="199">
        <v>145184</v>
      </c>
      <c r="EQ140" s="199">
        <v>0</v>
      </c>
      <c r="ER140" s="199">
        <v>0</v>
      </c>
      <c r="ES140" s="199">
        <v>0</v>
      </c>
      <c r="ET140" s="199">
        <v>1911</v>
      </c>
      <c r="EU140" s="199">
        <v>1805599</v>
      </c>
      <c r="EV140" s="199">
        <v>0</v>
      </c>
      <c r="EW140" s="199">
        <v>0</v>
      </c>
      <c r="EX140" s="199">
        <v>0</v>
      </c>
      <c r="EY140" s="199">
        <v>0</v>
      </c>
      <c r="EZ140" s="199">
        <f t="shared" si="140"/>
        <v>1952694</v>
      </c>
      <c r="FA140" s="192" t="s">
        <v>200</v>
      </c>
      <c r="FB140" s="199">
        <v>203796</v>
      </c>
      <c r="FC140" s="199">
        <v>0</v>
      </c>
      <c r="FD140" s="199">
        <v>0</v>
      </c>
      <c r="FE140" s="199">
        <v>0</v>
      </c>
      <c r="FF140" s="199">
        <v>1999</v>
      </c>
      <c r="FG140" s="199">
        <v>2396837</v>
      </c>
      <c r="FH140" s="199">
        <v>0</v>
      </c>
      <c r="FI140" s="199">
        <v>0</v>
      </c>
      <c r="FJ140" s="199">
        <v>0</v>
      </c>
      <c r="FK140" s="199">
        <v>0</v>
      </c>
      <c r="FL140" s="199">
        <f t="shared" si="141"/>
        <v>2602632</v>
      </c>
      <c r="FM140" s="192" t="s">
        <v>200</v>
      </c>
      <c r="FN140" s="199">
        <v>151819</v>
      </c>
      <c r="FO140" s="199">
        <v>0</v>
      </c>
      <c r="FP140" s="199">
        <v>0</v>
      </c>
      <c r="FQ140" s="199">
        <v>0</v>
      </c>
      <c r="FR140" s="199">
        <v>1999</v>
      </c>
      <c r="FS140" s="199">
        <v>2396945</v>
      </c>
      <c r="FT140" s="199">
        <v>0</v>
      </c>
      <c r="FU140" s="199">
        <v>0</v>
      </c>
      <c r="FV140" s="199">
        <v>0</v>
      </c>
      <c r="FW140" s="199">
        <v>0</v>
      </c>
      <c r="FX140" s="199">
        <f t="shared" si="142"/>
        <v>2550763</v>
      </c>
      <c r="FY140" s="192" t="s">
        <v>200</v>
      </c>
      <c r="FZ140" s="200">
        <f t="shared" si="143"/>
        <v>1598</v>
      </c>
      <c r="GA140" s="193" t="str">
        <f t="shared" si="160"/>
        <v>BIP &gt; SIGFE</v>
      </c>
      <c r="GB140" s="199">
        <v>150220</v>
      </c>
      <c r="GC140" s="199">
        <v>0</v>
      </c>
      <c r="GD140" s="199">
        <v>0</v>
      </c>
      <c r="GE140" s="199">
        <v>0</v>
      </c>
      <c r="GF140" s="199">
        <v>1999</v>
      </c>
      <c r="GG140" s="199">
        <v>2396946</v>
      </c>
      <c r="GH140" s="199">
        <v>0</v>
      </c>
      <c r="GI140" s="199">
        <v>0</v>
      </c>
      <c r="GJ140" s="199">
        <v>0</v>
      </c>
      <c r="GK140" s="199">
        <v>0</v>
      </c>
      <c r="GL140" s="199">
        <f t="shared" si="144"/>
        <v>2549165</v>
      </c>
      <c r="GM140" s="199">
        <v>157371</v>
      </c>
      <c r="GN140" s="199">
        <v>0</v>
      </c>
      <c r="GO140" s="199">
        <v>0</v>
      </c>
      <c r="GP140" s="199">
        <v>0</v>
      </c>
      <c r="GQ140" s="199">
        <v>2154</v>
      </c>
      <c r="GR140" s="199">
        <v>2430942</v>
      </c>
      <c r="GS140" s="199">
        <v>0</v>
      </c>
      <c r="GT140" s="199">
        <v>0</v>
      </c>
      <c r="GU140" s="199">
        <v>0</v>
      </c>
      <c r="GV140" s="199">
        <v>0</v>
      </c>
      <c r="GW140" s="199">
        <f t="shared" si="145"/>
        <v>2590467</v>
      </c>
      <c r="GX140" s="199" t="s">
        <v>200</v>
      </c>
      <c r="GY140" s="199">
        <v>170878</v>
      </c>
      <c r="GZ140" s="199">
        <v>0</v>
      </c>
      <c r="HA140" s="199">
        <v>0</v>
      </c>
      <c r="HB140" s="199">
        <v>0</v>
      </c>
      <c r="HC140" s="199">
        <v>2249</v>
      </c>
      <c r="HD140" s="199">
        <v>2125145</v>
      </c>
      <c r="HE140" s="199">
        <v>0</v>
      </c>
      <c r="HF140" s="199">
        <v>0</v>
      </c>
      <c r="HG140" s="199">
        <v>0</v>
      </c>
      <c r="HH140" s="199">
        <v>0</v>
      </c>
      <c r="HI140" s="199">
        <f t="shared" si="146"/>
        <v>2298272</v>
      </c>
      <c r="HJ140" s="199">
        <v>2821821</v>
      </c>
      <c r="HK140" s="199">
        <v>219426</v>
      </c>
      <c r="HL140" s="199">
        <v>0</v>
      </c>
      <c r="HM140" s="199">
        <v>0</v>
      </c>
      <c r="HN140" s="199">
        <v>0</v>
      </c>
      <c r="HO140" s="199">
        <v>2155</v>
      </c>
      <c r="HP140" s="199">
        <v>2458770</v>
      </c>
      <c r="HQ140" s="199">
        <v>0</v>
      </c>
      <c r="HR140" s="199">
        <v>0</v>
      </c>
      <c r="HS140" s="199">
        <v>0</v>
      </c>
      <c r="HT140" s="199">
        <v>0</v>
      </c>
      <c r="HU140" s="199">
        <f t="shared" si="147"/>
        <v>2680351</v>
      </c>
      <c r="HV140" s="199">
        <v>159090</v>
      </c>
      <c r="HW140" s="199">
        <v>0</v>
      </c>
      <c r="HX140" s="199">
        <v>0</v>
      </c>
      <c r="HY140" s="199">
        <v>0</v>
      </c>
      <c r="HZ140" s="199">
        <v>2155</v>
      </c>
      <c r="IA140" s="199">
        <v>2430941</v>
      </c>
      <c r="IB140" s="199">
        <v>0</v>
      </c>
      <c r="IC140" s="199">
        <v>0</v>
      </c>
      <c r="ID140" s="199">
        <v>0</v>
      </c>
      <c r="IE140" s="199">
        <v>0</v>
      </c>
      <c r="IF140" s="199">
        <f t="shared" si="148"/>
        <v>2592186</v>
      </c>
      <c r="IG140" s="197">
        <f t="shared" si="149"/>
        <v>16.624620584508708</v>
      </c>
      <c r="IH140" s="197">
        <f t="shared" si="150"/>
        <v>12.788477604043379</v>
      </c>
      <c r="II140" s="197">
        <f t="shared" si="151"/>
        <v>14.389418133821463</v>
      </c>
      <c r="IJ140" s="197">
        <f t="shared" si="128"/>
        <v>-3.2893080048098211</v>
      </c>
      <c r="IK140" s="202">
        <f>((IF140/HJ140)-1)*100</f>
        <v>-8.1378301458526199</v>
      </c>
      <c r="IL140" s="200">
        <f t="shared" si="152"/>
        <v>10368.744000000001</v>
      </c>
      <c r="IM140" s="200">
        <f t="shared" si="153"/>
        <v>9723.7639999999992</v>
      </c>
      <c r="IN140" s="192" t="s">
        <v>7363</v>
      </c>
      <c r="IO140" s="192" t="str">
        <f t="shared" si="129"/>
        <v>Variación del 10% al 20%</v>
      </c>
      <c r="IP140" s="192" t="str">
        <f t="shared" si="129"/>
        <v>Variación del 10% al 20%</v>
      </c>
      <c r="IQ140" s="193" t="str">
        <f t="shared" si="154"/>
        <v>Grande</v>
      </c>
      <c r="IR140" s="193" t="str">
        <f t="shared" si="155"/>
        <v>Grande</v>
      </c>
      <c r="IS140" s="192" t="s">
        <v>1248</v>
      </c>
      <c r="IT140" s="192" t="s">
        <v>2012</v>
      </c>
      <c r="IU140" s="192" t="s">
        <v>534</v>
      </c>
      <c r="IV140" s="192" t="s">
        <v>8</v>
      </c>
      <c r="IW140" s="192" t="s">
        <v>248</v>
      </c>
      <c r="IX140" s="192" t="s">
        <v>249</v>
      </c>
      <c r="IY140" s="193" t="s">
        <v>207</v>
      </c>
      <c r="IZ140" s="199">
        <v>2298272</v>
      </c>
      <c r="JA140" s="199">
        <v>5904</v>
      </c>
      <c r="JB140" s="203">
        <f t="shared" si="161"/>
        <v>0.25688865373637237</v>
      </c>
      <c r="JC140" s="192" t="s">
        <v>7586</v>
      </c>
      <c r="JD140" s="192" t="str">
        <f t="shared" si="164"/>
        <v>Con Modificaciones &lt; 10%</v>
      </c>
      <c r="JE140" s="193" t="s">
        <v>207</v>
      </c>
      <c r="JF140" s="200">
        <v>2</v>
      </c>
      <c r="JG140" s="200">
        <v>2298273</v>
      </c>
      <c r="JH140" s="200">
        <v>2821821</v>
      </c>
      <c r="JI140" s="197">
        <f t="shared" ref="JI140:JI143" si="166">((JH140/JG140)-1)*100</f>
        <v>22.780061376520532</v>
      </c>
      <c r="JJ140" s="192" t="s">
        <v>7781</v>
      </c>
      <c r="JK140" s="192" t="str">
        <f t="shared" si="130"/>
        <v>Con Reevaluación</v>
      </c>
      <c r="JL140" s="196" t="s">
        <v>1288</v>
      </c>
      <c r="JM140" s="204">
        <v>567985</v>
      </c>
      <c r="JN140" s="204">
        <v>567985</v>
      </c>
      <c r="JO140" s="197">
        <f t="shared" si="162"/>
        <v>0</v>
      </c>
      <c r="JP140" s="205" t="str">
        <f t="shared" si="163"/>
        <v>Real = Recomendado</v>
      </c>
      <c r="JQ140" s="193" t="s">
        <v>1289</v>
      </c>
      <c r="JR140" s="202">
        <v>8.6999999999999993</v>
      </c>
      <c r="JS140" s="202">
        <v>8.6999999999999993</v>
      </c>
      <c r="JT140" s="202">
        <f t="shared" si="156"/>
        <v>0</v>
      </c>
      <c r="JU140" s="192" t="s">
        <v>8145</v>
      </c>
      <c r="JV140" s="192" t="str">
        <f t="shared" ref="JV140:JV141" si="167">IF(JT140="","Sin Datos",IF(JT140=0,"Real = Recomendado",IF(JT140&gt;0,"Real &gt; Recomendado",IF(JT140&lt;0,"Real &lt; Recomendado","error"))))</f>
        <v>Real = Recomendado</v>
      </c>
      <c r="JW140" s="192" t="s">
        <v>8146</v>
      </c>
      <c r="JX140" s="192" t="s">
        <v>8</v>
      </c>
      <c r="JY140" s="192" t="s">
        <v>8</v>
      </c>
      <c r="JZ140" s="192" t="s">
        <v>248</v>
      </c>
      <c r="KA140" s="192" t="s">
        <v>249</v>
      </c>
    </row>
    <row r="141" spans="1:287" ht="15" customHeight="1" x14ac:dyDescent="0.25">
      <c r="A141" s="192" t="s">
        <v>1678</v>
      </c>
      <c r="B141" s="192" t="s">
        <v>1679</v>
      </c>
      <c r="C141" s="193">
        <v>10</v>
      </c>
      <c r="D141" s="192" t="s">
        <v>454</v>
      </c>
      <c r="E141" s="192" t="s">
        <v>130</v>
      </c>
      <c r="F141" s="192" t="s">
        <v>131</v>
      </c>
      <c r="G141" s="192" t="s">
        <v>502</v>
      </c>
      <c r="H141" s="192" t="s">
        <v>118</v>
      </c>
      <c r="I141" s="192" t="s">
        <v>1357</v>
      </c>
      <c r="J141" s="192" t="s">
        <v>1949</v>
      </c>
      <c r="K141" s="192" t="s">
        <v>468</v>
      </c>
      <c r="L141" s="192" t="s">
        <v>102</v>
      </c>
      <c r="M141" s="192" t="s">
        <v>2008</v>
      </c>
      <c r="N141" s="192" t="s">
        <v>525</v>
      </c>
      <c r="O141" s="192" t="s">
        <v>525</v>
      </c>
      <c r="P141" s="192" t="s">
        <v>103</v>
      </c>
      <c r="Q141" s="192" t="s">
        <v>104</v>
      </c>
      <c r="R141" s="192" t="s">
        <v>116</v>
      </c>
      <c r="S141" s="192" t="s">
        <v>2322</v>
      </c>
      <c r="T141" s="192" t="s">
        <v>2323</v>
      </c>
      <c r="U141" s="194">
        <v>128</v>
      </c>
      <c r="V141" s="192" t="s">
        <v>534</v>
      </c>
      <c r="W141" s="192" t="s">
        <v>534</v>
      </c>
      <c r="X141" s="192" t="s">
        <v>534</v>
      </c>
      <c r="Y141" s="195">
        <v>14</v>
      </c>
      <c r="Z141" s="195">
        <v>34</v>
      </c>
      <c r="AA141" s="196" t="s">
        <v>2727</v>
      </c>
      <c r="AB141" s="197">
        <f>((Z141/Y141)-1)*100</f>
        <v>142.85714285714283</v>
      </c>
      <c r="AC141" s="195">
        <v>2</v>
      </c>
      <c r="AD141" s="195">
        <v>14</v>
      </c>
      <c r="AE141" s="196" t="s">
        <v>2728</v>
      </c>
      <c r="AF141" s="197">
        <f>((AD141/AC141)-1)*100</f>
        <v>600</v>
      </c>
      <c r="AG141" s="195">
        <v>2</v>
      </c>
      <c r="AH141" s="195">
        <v>7</v>
      </c>
      <c r="AI141" s="196" t="s">
        <v>2908</v>
      </c>
      <c r="AJ141" s="197">
        <f>((AH141/AG141)-1)*100</f>
        <v>250</v>
      </c>
      <c r="AK141" s="195"/>
      <c r="AL141" s="195"/>
      <c r="AM141" s="196"/>
      <c r="AN141" s="197"/>
      <c r="AO141" s="195">
        <v>2</v>
      </c>
      <c r="AP141" s="195">
        <v>0</v>
      </c>
      <c r="AQ141" s="196" t="s">
        <v>3015</v>
      </c>
      <c r="AR141" s="197">
        <f t="shared" si="165"/>
        <v>-100</v>
      </c>
      <c r="AS141" s="195">
        <v>12</v>
      </c>
      <c r="AT141" s="195">
        <v>34</v>
      </c>
      <c r="AU141" s="196" t="s">
        <v>3215</v>
      </c>
      <c r="AV141" s="197">
        <f t="shared" si="125"/>
        <v>183.33333333333334</v>
      </c>
      <c r="AW141" s="197" t="str">
        <f t="shared" si="131"/>
        <v>Variación &gt; al 100%</v>
      </c>
      <c r="AX141" s="198">
        <v>4</v>
      </c>
      <c r="AY141" s="198">
        <v>464</v>
      </c>
      <c r="AZ141" s="195"/>
      <c r="BA141" s="195"/>
      <c r="BB141" s="196"/>
      <c r="BC141" s="197"/>
      <c r="BD141" s="195"/>
      <c r="BE141" s="195"/>
      <c r="BF141" s="196"/>
      <c r="BG141" s="197"/>
      <c r="BH141" s="195"/>
      <c r="BI141" s="195"/>
      <c r="BJ141" s="196"/>
      <c r="BK141" s="197"/>
      <c r="BL141" s="195">
        <v>15</v>
      </c>
      <c r="BM141" s="195">
        <v>15</v>
      </c>
      <c r="BN141" s="195">
        <v>47</v>
      </c>
      <c r="BO141" s="195">
        <v>55</v>
      </c>
      <c r="BP141" s="195">
        <v>8</v>
      </c>
      <c r="BQ141" s="196" t="s">
        <v>3475</v>
      </c>
      <c r="BR141" s="197">
        <f t="shared" si="132"/>
        <v>213.33333333333334</v>
      </c>
      <c r="BS141" s="197">
        <f t="shared" si="132"/>
        <v>266.66666666666663</v>
      </c>
      <c r="BT141" s="192" t="s">
        <v>3701</v>
      </c>
      <c r="BU141" s="192" t="str">
        <f t="shared" si="133"/>
        <v>Variación &gt; al 100%</v>
      </c>
      <c r="BV141" s="193" t="str">
        <f t="shared" si="134"/>
        <v>Mayor a 3 años</v>
      </c>
      <c r="BW141" s="192" t="s">
        <v>3863</v>
      </c>
      <c r="BX141" s="199">
        <v>2014772</v>
      </c>
      <c r="BY141" s="199">
        <v>2000</v>
      </c>
      <c r="BZ141" s="199">
        <f t="shared" si="135"/>
        <v>2016772</v>
      </c>
      <c r="CA141" s="199">
        <v>2016534</v>
      </c>
      <c r="CB141" s="200">
        <f t="shared" si="136"/>
        <v>238</v>
      </c>
      <c r="CC141" s="192" t="s">
        <v>4019</v>
      </c>
      <c r="CD141" s="192" t="str">
        <f t="shared" si="137"/>
        <v>BIP &gt; SIGFE</v>
      </c>
      <c r="CE141" s="196" t="s">
        <v>678</v>
      </c>
      <c r="CF141" s="195">
        <v>2095</v>
      </c>
      <c r="CG141" s="195">
        <v>2095</v>
      </c>
      <c r="CH141" s="195">
        <f t="shared" si="138"/>
        <v>100</v>
      </c>
      <c r="CI141" s="196" t="s">
        <v>4369</v>
      </c>
      <c r="CJ141" s="196" t="s">
        <v>4370</v>
      </c>
      <c r="CK141" s="200" t="str">
        <f t="shared" si="158"/>
        <v>Real = Recomendada</v>
      </c>
      <c r="CL141" s="192" t="s">
        <v>4912</v>
      </c>
      <c r="CM141" s="192" t="s">
        <v>713</v>
      </c>
      <c r="CN141" s="192" t="s">
        <v>4913</v>
      </c>
      <c r="CO141" s="192" t="s">
        <v>4914</v>
      </c>
      <c r="CP141" s="193" t="s">
        <v>207</v>
      </c>
      <c r="CQ141" s="192" t="s">
        <v>3885</v>
      </c>
      <c r="CR141" s="192" t="s">
        <v>5307</v>
      </c>
      <c r="CS141" s="192" t="s">
        <v>8</v>
      </c>
      <c r="CT141" s="192" t="str">
        <f t="shared" si="159"/>
        <v>En Operación</v>
      </c>
      <c r="CU141" s="192" t="s">
        <v>5493</v>
      </c>
      <c r="CV141" s="192" t="s">
        <v>5699</v>
      </c>
      <c r="CW141" s="192" t="s">
        <v>974</v>
      </c>
      <c r="CX141" s="192" t="s">
        <v>534</v>
      </c>
      <c r="CY141" s="192" t="s">
        <v>8</v>
      </c>
      <c r="CZ141" s="192" t="s">
        <v>248</v>
      </c>
      <c r="DA141" s="192" t="s">
        <v>249</v>
      </c>
      <c r="DB141" s="193" t="s">
        <v>5843</v>
      </c>
      <c r="DC141" s="193" t="s">
        <v>5843</v>
      </c>
      <c r="DD141" s="200">
        <v>0</v>
      </c>
      <c r="DE141" s="193" t="s">
        <v>5917</v>
      </c>
      <c r="DF141" s="200">
        <v>91</v>
      </c>
      <c r="DG141" s="193" t="s">
        <v>5947</v>
      </c>
      <c r="DH141" s="200">
        <v>192</v>
      </c>
      <c r="DI141" s="193" t="s">
        <v>5910</v>
      </c>
      <c r="DJ141" s="200">
        <v>130</v>
      </c>
      <c r="DK141" s="193" t="s">
        <v>5910</v>
      </c>
      <c r="DL141" s="200">
        <f>+DK141-DG141</f>
        <v>130</v>
      </c>
      <c r="DM141" s="193" t="s">
        <v>3863</v>
      </c>
      <c r="DN141" s="200">
        <v>56</v>
      </c>
      <c r="DO141" s="193" t="s">
        <v>6007</v>
      </c>
      <c r="DP141" s="200">
        <v>31</v>
      </c>
      <c r="DQ141" s="200">
        <f t="shared" si="126"/>
        <v>500</v>
      </c>
      <c r="DR141" s="200">
        <f t="shared" si="127"/>
        <v>500</v>
      </c>
      <c r="DS141" s="193" t="s">
        <v>6143</v>
      </c>
      <c r="DT141" s="192" t="s">
        <v>6243</v>
      </c>
      <c r="DU141" s="193">
        <v>1</v>
      </c>
      <c r="DV141" s="193" t="s">
        <v>8</v>
      </c>
      <c r="DW141" s="193" t="s">
        <v>8</v>
      </c>
      <c r="DX141" s="193" t="s">
        <v>8</v>
      </c>
      <c r="DY141" s="193" t="s">
        <v>8</v>
      </c>
      <c r="DZ141" s="193" t="s">
        <v>8</v>
      </c>
      <c r="EA141" s="193" t="s">
        <v>8</v>
      </c>
      <c r="EB141" s="193" t="s">
        <v>207</v>
      </c>
      <c r="EC141" s="193" t="s">
        <v>6273</v>
      </c>
      <c r="ED141" s="193" t="s">
        <v>6407</v>
      </c>
      <c r="EE141" s="199">
        <v>16000</v>
      </c>
      <c r="EF141" s="199">
        <v>69116</v>
      </c>
      <c r="EG141" s="199">
        <v>28463</v>
      </c>
      <c r="EH141" s="199">
        <v>0</v>
      </c>
      <c r="EI141" s="199">
        <v>2000</v>
      </c>
      <c r="EJ141" s="199">
        <v>1394510</v>
      </c>
      <c r="EK141" s="199">
        <v>0</v>
      </c>
      <c r="EL141" s="199">
        <v>0</v>
      </c>
      <c r="EM141" s="199">
        <v>0</v>
      </c>
      <c r="EN141" s="199">
        <v>0</v>
      </c>
      <c r="EO141" s="199">
        <f t="shared" si="139"/>
        <v>1510089</v>
      </c>
      <c r="EP141" s="199">
        <v>16000</v>
      </c>
      <c r="EQ141" s="199">
        <v>69116</v>
      </c>
      <c r="ER141" s="199">
        <v>28463</v>
      </c>
      <c r="ES141" s="199">
        <v>0</v>
      </c>
      <c r="ET141" s="199">
        <v>2000</v>
      </c>
      <c r="EU141" s="199">
        <v>1394510</v>
      </c>
      <c r="EV141" s="199">
        <v>0</v>
      </c>
      <c r="EW141" s="199">
        <v>0</v>
      </c>
      <c r="EX141" s="199">
        <v>0</v>
      </c>
      <c r="EY141" s="199">
        <v>0</v>
      </c>
      <c r="EZ141" s="199">
        <f t="shared" si="140"/>
        <v>1510089</v>
      </c>
      <c r="FA141" s="192" t="s">
        <v>6610</v>
      </c>
      <c r="FB141" s="199">
        <v>35200</v>
      </c>
      <c r="FC141" s="199">
        <v>72594</v>
      </c>
      <c r="FD141" s="199">
        <v>22630</v>
      </c>
      <c r="FE141" s="199">
        <v>0</v>
      </c>
      <c r="FF141" s="199">
        <v>2000</v>
      </c>
      <c r="FG141" s="199">
        <v>1884353</v>
      </c>
      <c r="FH141" s="199">
        <v>0</v>
      </c>
      <c r="FI141" s="199">
        <v>0</v>
      </c>
      <c r="FJ141" s="199">
        <v>0</v>
      </c>
      <c r="FK141" s="199">
        <v>0</v>
      </c>
      <c r="FL141" s="199">
        <f t="shared" si="141"/>
        <v>2016777</v>
      </c>
      <c r="FM141" s="192" t="s">
        <v>6797</v>
      </c>
      <c r="FN141" s="199">
        <v>35200</v>
      </c>
      <c r="FO141" s="199">
        <v>72590</v>
      </c>
      <c r="FP141" s="199">
        <v>22629</v>
      </c>
      <c r="FQ141" s="199">
        <v>0</v>
      </c>
      <c r="FR141" s="199">
        <v>2000</v>
      </c>
      <c r="FS141" s="199">
        <v>1884353</v>
      </c>
      <c r="FT141" s="199">
        <v>0</v>
      </c>
      <c r="FU141" s="199">
        <v>0</v>
      </c>
      <c r="FV141" s="199">
        <v>0</v>
      </c>
      <c r="FW141" s="199">
        <v>0</v>
      </c>
      <c r="FX141" s="199">
        <f t="shared" si="142"/>
        <v>2016772</v>
      </c>
      <c r="FY141" s="192" t="s">
        <v>6985</v>
      </c>
      <c r="FZ141" s="200">
        <f t="shared" si="143"/>
        <v>238</v>
      </c>
      <c r="GA141" s="193" t="str">
        <f t="shared" si="160"/>
        <v>BIP &gt; SIGFE</v>
      </c>
      <c r="GB141" s="199">
        <v>35200</v>
      </c>
      <c r="GC141" s="199">
        <v>72354</v>
      </c>
      <c r="GD141" s="199">
        <v>22629</v>
      </c>
      <c r="GE141" s="199">
        <v>0</v>
      </c>
      <c r="GF141" s="199">
        <v>2000</v>
      </c>
      <c r="GG141" s="199">
        <v>1884351</v>
      </c>
      <c r="GH141" s="199">
        <v>0</v>
      </c>
      <c r="GI141" s="199">
        <v>0</v>
      </c>
      <c r="GJ141" s="199">
        <v>0</v>
      </c>
      <c r="GK141" s="199">
        <v>0</v>
      </c>
      <c r="GL141" s="199">
        <f t="shared" si="144"/>
        <v>2016534</v>
      </c>
      <c r="GM141" s="199">
        <v>37438</v>
      </c>
      <c r="GN141" s="199">
        <v>74191</v>
      </c>
      <c r="GO141" s="199">
        <v>23206</v>
      </c>
      <c r="GP141" s="199">
        <v>0</v>
      </c>
      <c r="GQ141" s="199">
        <v>2250</v>
      </c>
      <c r="GR141" s="199">
        <v>1977448</v>
      </c>
      <c r="GS141" s="199">
        <v>0</v>
      </c>
      <c r="GT141" s="199">
        <v>0</v>
      </c>
      <c r="GU141" s="199">
        <v>0</v>
      </c>
      <c r="GV141" s="199">
        <v>0</v>
      </c>
      <c r="GW141" s="199">
        <f t="shared" si="145"/>
        <v>2114533</v>
      </c>
      <c r="GX141" s="199" t="s">
        <v>7162</v>
      </c>
      <c r="GY141" s="199">
        <v>19687</v>
      </c>
      <c r="GZ141" s="199">
        <v>85042</v>
      </c>
      <c r="HA141" s="199">
        <v>35022</v>
      </c>
      <c r="HB141" s="199">
        <v>0</v>
      </c>
      <c r="HC141" s="199">
        <v>2461</v>
      </c>
      <c r="HD141" s="199">
        <v>1715839</v>
      </c>
      <c r="HE141" s="199">
        <v>0</v>
      </c>
      <c r="HF141" s="199">
        <v>0</v>
      </c>
      <c r="HG141" s="199">
        <v>0</v>
      </c>
      <c r="HH141" s="199">
        <v>0</v>
      </c>
      <c r="HI141" s="199">
        <f t="shared" si="146"/>
        <v>1858051</v>
      </c>
      <c r="HJ141" s="199">
        <v>2185439</v>
      </c>
      <c r="HK141" s="199">
        <v>38554</v>
      </c>
      <c r="HL141" s="199">
        <v>74432</v>
      </c>
      <c r="HM141" s="199">
        <v>23206</v>
      </c>
      <c r="HN141" s="199">
        <v>0</v>
      </c>
      <c r="HO141" s="199">
        <v>2250</v>
      </c>
      <c r="HP141" s="199">
        <v>2120294</v>
      </c>
      <c r="HQ141" s="199">
        <v>0</v>
      </c>
      <c r="HR141" s="199">
        <v>0</v>
      </c>
      <c r="HS141" s="199">
        <v>0</v>
      </c>
      <c r="HT141" s="199">
        <v>0</v>
      </c>
      <c r="HU141" s="199">
        <f t="shared" si="147"/>
        <v>2258736</v>
      </c>
      <c r="HV141" s="199">
        <v>37436</v>
      </c>
      <c r="HW141" s="199">
        <v>74429</v>
      </c>
      <c r="HX141" s="199">
        <v>23205</v>
      </c>
      <c r="HY141" s="199">
        <v>0</v>
      </c>
      <c r="HZ141" s="199">
        <v>2250</v>
      </c>
      <c r="IA141" s="199">
        <v>1977450</v>
      </c>
      <c r="IB141" s="199">
        <v>0</v>
      </c>
      <c r="IC141" s="199">
        <v>0</v>
      </c>
      <c r="ID141" s="199">
        <v>0</v>
      </c>
      <c r="IE141" s="199">
        <v>0</v>
      </c>
      <c r="IF141" s="199">
        <f t="shared" si="148"/>
        <v>2114770</v>
      </c>
      <c r="IG141" s="197">
        <f t="shared" si="149"/>
        <v>21.564800966173703</v>
      </c>
      <c r="IH141" s="197">
        <f t="shared" si="150"/>
        <v>13.816574464317721</v>
      </c>
      <c r="II141" s="197">
        <f t="shared" si="151"/>
        <v>15.24682677104321</v>
      </c>
      <c r="IJ141" s="197">
        <f t="shared" si="128"/>
        <v>-6.373741774160413</v>
      </c>
      <c r="IK141" s="202">
        <f>((IF141/HJ141)-1)*100</f>
        <v>-3.2336294904593554</v>
      </c>
      <c r="IL141" s="200">
        <f t="shared" si="152"/>
        <v>1009.436754176611</v>
      </c>
      <c r="IM141" s="200">
        <f t="shared" si="153"/>
        <v>943.89021479713608</v>
      </c>
      <c r="IN141" s="192" t="s">
        <v>7364</v>
      </c>
      <c r="IO141" s="192" t="str">
        <f t="shared" si="129"/>
        <v>Variación del 10% al 20%</v>
      </c>
      <c r="IP141" s="192" t="str">
        <f t="shared" si="129"/>
        <v>Variación del 10% al 20%</v>
      </c>
      <c r="IQ141" s="193" t="str">
        <f t="shared" si="154"/>
        <v>Grande</v>
      </c>
      <c r="IR141" s="193" t="str">
        <f t="shared" si="155"/>
        <v>Grande</v>
      </c>
      <c r="IS141" s="192" t="s">
        <v>1273</v>
      </c>
      <c r="IT141" s="192" t="s">
        <v>2008</v>
      </c>
      <c r="IU141" s="192" t="s">
        <v>534</v>
      </c>
      <c r="IV141" s="192" t="s">
        <v>8</v>
      </c>
      <c r="IW141" s="192" t="s">
        <v>248</v>
      </c>
      <c r="IX141" s="192" t="s">
        <v>249</v>
      </c>
      <c r="IY141" s="193" t="s">
        <v>208</v>
      </c>
      <c r="IZ141" s="199"/>
      <c r="JA141" s="199"/>
      <c r="JB141" s="203"/>
      <c r="JC141" s="192" t="s">
        <v>534</v>
      </c>
      <c r="JD141" s="192" t="str">
        <f t="shared" si="164"/>
        <v>Sin Modificaciones</v>
      </c>
      <c r="JE141" s="193" t="s">
        <v>207</v>
      </c>
      <c r="JF141" s="200">
        <v>3</v>
      </c>
      <c r="JG141" s="200">
        <v>1857944</v>
      </c>
      <c r="JH141" s="200">
        <v>2185439</v>
      </c>
      <c r="JI141" s="197">
        <f t="shared" si="166"/>
        <v>17.626742248420847</v>
      </c>
      <c r="JJ141" s="192" t="s">
        <v>7782</v>
      </c>
      <c r="JK141" s="192" t="str">
        <f t="shared" si="130"/>
        <v>Con Reevaluación</v>
      </c>
      <c r="JL141" s="196" t="s">
        <v>1291</v>
      </c>
      <c r="JM141" s="204">
        <v>2085</v>
      </c>
      <c r="JN141" s="204">
        <v>2085</v>
      </c>
      <c r="JO141" s="197">
        <f t="shared" si="162"/>
        <v>0</v>
      </c>
      <c r="JP141" s="205" t="str">
        <f t="shared" si="163"/>
        <v>Real = Recomendado</v>
      </c>
      <c r="JQ141" s="193" t="s">
        <v>1287</v>
      </c>
      <c r="JR141" s="202">
        <v>266835</v>
      </c>
      <c r="JS141" s="202">
        <v>266835</v>
      </c>
      <c r="JT141" s="202">
        <f t="shared" si="156"/>
        <v>0</v>
      </c>
      <c r="JU141" s="192" t="s">
        <v>8147</v>
      </c>
      <c r="JV141" s="192" t="str">
        <f t="shared" si="167"/>
        <v>Real = Recomendado</v>
      </c>
      <c r="JW141" s="192" t="s">
        <v>8148</v>
      </c>
      <c r="JX141" s="192" t="s">
        <v>971</v>
      </c>
      <c r="JY141" s="192" t="s">
        <v>966</v>
      </c>
      <c r="JZ141" s="192" t="s">
        <v>248</v>
      </c>
      <c r="KA141" s="192" t="s">
        <v>249</v>
      </c>
    </row>
    <row r="142" spans="1:287" ht="15" customHeight="1" x14ac:dyDescent="0.25">
      <c r="A142" s="192" t="s">
        <v>1680</v>
      </c>
      <c r="B142" s="192" t="s">
        <v>1681</v>
      </c>
      <c r="C142" s="193">
        <v>10</v>
      </c>
      <c r="D142" s="192" t="s">
        <v>454</v>
      </c>
      <c r="E142" s="192" t="s">
        <v>166</v>
      </c>
      <c r="F142" s="192" t="s">
        <v>1682</v>
      </c>
      <c r="G142" s="192" t="s">
        <v>502</v>
      </c>
      <c r="H142" s="192" t="s">
        <v>470</v>
      </c>
      <c r="I142" s="192" t="s">
        <v>1407</v>
      </c>
      <c r="J142" s="192" t="s">
        <v>1989</v>
      </c>
      <c r="K142" s="192" t="s">
        <v>466</v>
      </c>
      <c r="L142" s="192" t="s">
        <v>114</v>
      </c>
      <c r="M142" s="192" t="s">
        <v>2016</v>
      </c>
      <c r="N142" s="192" t="s">
        <v>526</v>
      </c>
      <c r="O142" s="192" t="s">
        <v>524</v>
      </c>
      <c r="P142" s="192" t="s">
        <v>103</v>
      </c>
      <c r="Q142" s="192" t="s">
        <v>120</v>
      </c>
      <c r="R142" s="192" t="s">
        <v>105</v>
      </c>
      <c r="S142" s="192" t="s">
        <v>2324</v>
      </c>
      <c r="T142" s="192" t="s">
        <v>2325</v>
      </c>
      <c r="U142" s="194">
        <v>40</v>
      </c>
      <c r="V142" s="192" t="s">
        <v>534</v>
      </c>
      <c r="W142" s="192" t="s">
        <v>534</v>
      </c>
      <c r="X142" s="192" t="s">
        <v>534</v>
      </c>
      <c r="Y142" s="195"/>
      <c r="Z142" s="195"/>
      <c r="AA142" s="196"/>
      <c r="AB142" s="197"/>
      <c r="AC142" s="195"/>
      <c r="AD142" s="195"/>
      <c r="AE142" s="196"/>
      <c r="AF142" s="197"/>
      <c r="AG142" s="195"/>
      <c r="AH142" s="195"/>
      <c r="AI142" s="196" t="s">
        <v>8</v>
      </c>
      <c r="AJ142" s="197"/>
      <c r="AK142" s="195"/>
      <c r="AL142" s="195"/>
      <c r="AM142" s="196"/>
      <c r="AN142" s="197"/>
      <c r="AO142" s="195">
        <v>5</v>
      </c>
      <c r="AP142" s="195">
        <v>18</v>
      </c>
      <c r="AQ142" s="196" t="s">
        <v>3016</v>
      </c>
      <c r="AR142" s="197">
        <f t="shared" si="165"/>
        <v>260</v>
      </c>
      <c r="AS142" s="195">
        <v>10</v>
      </c>
      <c r="AT142" s="195">
        <v>20</v>
      </c>
      <c r="AU142" s="196" t="s">
        <v>3216</v>
      </c>
      <c r="AV142" s="197">
        <f t="shared" si="125"/>
        <v>100</v>
      </c>
      <c r="AW142" s="197" t="str">
        <f t="shared" si="131"/>
        <v>Variación del 50% al 100%</v>
      </c>
      <c r="AX142" s="198">
        <v>2</v>
      </c>
      <c r="AY142" s="198">
        <v>240</v>
      </c>
      <c r="AZ142" s="195"/>
      <c r="BA142" s="195"/>
      <c r="BB142" s="196"/>
      <c r="BC142" s="197"/>
      <c r="BD142" s="195"/>
      <c r="BE142" s="195"/>
      <c r="BF142" s="196"/>
      <c r="BG142" s="197"/>
      <c r="BH142" s="195"/>
      <c r="BI142" s="195"/>
      <c r="BJ142" s="196"/>
      <c r="BK142" s="197"/>
      <c r="BL142" s="195">
        <v>12</v>
      </c>
      <c r="BM142" s="195">
        <v>12</v>
      </c>
      <c r="BN142" s="195">
        <v>38</v>
      </c>
      <c r="BO142" s="195">
        <v>42</v>
      </c>
      <c r="BP142" s="195">
        <v>4</v>
      </c>
      <c r="BQ142" s="196" t="s">
        <v>3476</v>
      </c>
      <c r="BR142" s="197">
        <f t="shared" si="132"/>
        <v>216.66666666666666</v>
      </c>
      <c r="BS142" s="197">
        <f t="shared" si="132"/>
        <v>250</v>
      </c>
      <c r="BT142" s="192" t="s">
        <v>3702</v>
      </c>
      <c r="BU142" s="192" t="str">
        <f t="shared" si="133"/>
        <v>Variación &gt; al 100%</v>
      </c>
      <c r="BV142" s="193" t="str">
        <f t="shared" si="134"/>
        <v>Mayor a 3 años</v>
      </c>
      <c r="BW142" s="192" t="s">
        <v>719</v>
      </c>
      <c r="BX142" s="199">
        <v>540558</v>
      </c>
      <c r="BY142" s="199">
        <v>4000</v>
      </c>
      <c r="BZ142" s="199">
        <f t="shared" si="135"/>
        <v>544558</v>
      </c>
      <c r="CA142" s="199">
        <v>421114</v>
      </c>
      <c r="CB142" s="200">
        <f t="shared" si="136"/>
        <v>123444</v>
      </c>
      <c r="CC142" s="192" t="s">
        <v>4020</v>
      </c>
      <c r="CD142" s="192" t="str">
        <f t="shared" si="137"/>
        <v>BIP &gt; SIGFE</v>
      </c>
      <c r="CE142" s="196" t="s">
        <v>678</v>
      </c>
      <c r="CF142" s="195">
        <v>672</v>
      </c>
      <c r="CG142" s="195">
        <v>664</v>
      </c>
      <c r="CH142" s="195">
        <f t="shared" si="138"/>
        <v>98.80952380952381</v>
      </c>
      <c r="CI142" s="196" t="s">
        <v>4371</v>
      </c>
      <c r="CJ142" s="196" t="s">
        <v>4371</v>
      </c>
      <c r="CK142" s="200" t="str">
        <f t="shared" si="158"/>
        <v>Real &lt; Recomendada</v>
      </c>
      <c r="CL142" s="192" t="s">
        <v>4915</v>
      </c>
      <c r="CM142" s="192" t="s">
        <v>4916</v>
      </c>
      <c r="CN142" s="192" t="s">
        <v>4915</v>
      </c>
      <c r="CO142" s="192" t="s">
        <v>4916</v>
      </c>
      <c r="CP142" s="193" t="s">
        <v>207</v>
      </c>
      <c r="CQ142" s="192" t="s">
        <v>5308</v>
      </c>
      <c r="CR142" s="192" t="s">
        <v>5309</v>
      </c>
      <c r="CS142" s="192" t="s">
        <v>8</v>
      </c>
      <c r="CT142" s="192" t="str">
        <f t="shared" si="159"/>
        <v>En Operación</v>
      </c>
      <c r="CU142" s="192" t="s">
        <v>5494</v>
      </c>
      <c r="CV142" s="192" t="s">
        <v>970</v>
      </c>
      <c r="CW142" s="192" t="s">
        <v>2016</v>
      </c>
      <c r="CX142" s="192" t="s">
        <v>534</v>
      </c>
      <c r="CY142" s="192" t="s">
        <v>8</v>
      </c>
      <c r="CZ142" s="192" t="s">
        <v>248</v>
      </c>
      <c r="DA142" s="192" t="s">
        <v>249</v>
      </c>
      <c r="DB142" s="193" t="s">
        <v>1150</v>
      </c>
      <c r="DC142" s="193" t="s">
        <v>1150</v>
      </c>
      <c r="DD142" s="200">
        <v>0</v>
      </c>
      <c r="DE142" s="193" t="s">
        <v>1060</v>
      </c>
      <c r="DF142" s="200">
        <v>46</v>
      </c>
      <c r="DG142" s="193" t="s">
        <v>1013</v>
      </c>
      <c r="DH142" s="200">
        <v>71</v>
      </c>
      <c r="DI142" s="193" t="s">
        <v>719</v>
      </c>
      <c r="DJ142" s="200">
        <v>643</v>
      </c>
      <c r="DK142" s="193" t="s">
        <v>719</v>
      </c>
      <c r="DL142" s="200">
        <f>+DK142-DG142</f>
        <v>643</v>
      </c>
      <c r="DM142" s="193" t="s">
        <v>719</v>
      </c>
      <c r="DN142" s="200">
        <v>0</v>
      </c>
      <c r="DO142" s="193" t="s">
        <v>724</v>
      </c>
      <c r="DP142" s="200">
        <v>143</v>
      </c>
      <c r="DQ142" s="200">
        <f t="shared" si="126"/>
        <v>903</v>
      </c>
      <c r="DR142" s="200">
        <f t="shared" si="127"/>
        <v>903</v>
      </c>
      <c r="DS142" s="193" t="s">
        <v>6144</v>
      </c>
      <c r="DT142" s="192" t="s">
        <v>6252</v>
      </c>
      <c r="DU142" s="193">
        <v>3</v>
      </c>
      <c r="DV142" s="193" t="s">
        <v>8</v>
      </c>
      <c r="DW142" s="193" t="s">
        <v>8</v>
      </c>
      <c r="DX142" s="193" t="s">
        <v>8</v>
      </c>
      <c r="DY142" s="193" t="s">
        <v>8</v>
      </c>
      <c r="DZ142" s="193" t="s">
        <v>8</v>
      </c>
      <c r="EA142" s="193" t="s">
        <v>8</v>
      </c>
      <c r="EB142" s="193" t="s">
        <v>207</v>
      </c>
      <c r="EC142" s="193" t="s">
        <v>6269</v>
      </c>
      <c r="ED142" s="193" t="s">
        <v>6408</v>
      </c>
      <c r="EE142" s="199">
        <v>0</v>
      </c>
      <c r="EF142" s="199">
        <v>0</v>
      </c>
      <c r="EG142" s="199">
        <v>0</v>
      </c>
      <c r="EH142" s="199">
        <v>0</v>
      </c>
      <c r="EI142" s="199">
        <v>2000</v>
      </c>
      <c r="EJ142" s="199">
        <v>464193</v>
      </c>
      <c r="EK142" s="199">
        <v>0</v>
      </c>
      <c r="EL142" s="199">
        <v>0</v>
      </c>
      <c r="EM142" s="199">
        <v>0</v>
      </c>
      <c r="EN142" s="199">
        <v>0</v>
      </c>
      <c r="EO142" s="199">
        <f t="shared" si="139"/>
        <v>466193</v>
      </c>
      <c r="EP142" s="199">
        <v>0</v>
      </c>
      <c r="EQ142" s="199">
        <v>0</v>
      </c>
      <c r="ER142" s="199">
        <v>0</v>
      </c>
      <c r="ES142" s="199">
        <v>0</v>
      </c>
      <c r="ET142" s="199">
        <v>2000</v>
      </c>
      <c r="EU142" s="199">
        <v>464193</v>
      </c>
      <c r="EV142" s="199">
        <v>0</v>
      </c>
      <c r="EW142" s="199">
        <v>0</v>
      </c>
      <c r="EX142" s="199">
        <v>0</v>
      </c>
      <c r="EY142" s="199">
        <v>0</v>
      </c>
      <c r="EZ142" s="199">
        <f t="shared" si="140"/>
        <v>466193</v>
      </c>
      <c r="FA142" s="192" t="s">
        <v>6611</v>
      </c>
      <c r="FB142" s="199">
        <v>0</v>
      </c>
      <c r="FC142" s="199">
        <v>0</v>
      </c>
      <c r="FD142" s="199">
        <v>0</v>
      </c>
      <c r="FE142" s="199">
        <v>0</v>
      </c>
      <c r="FF142" s="199">
        <v>4000</v>
      </c>
      <c r="FG142" s="199">
        <v>540558</v>
      </c>
      <c r="FH142" s="199">
        <v>0</v>
      </c>
      <c r="FI142" s="199">
        <v>0</v>
      </c>
      <c r="FJ142" s="199">
        <v>0</v>
      </c>
      <c r="FK142" s="199">
        <v>0</v>
      </c>
      <c r="FL142" s="199">
        <f t="shared" si="141"/>
        <v>544558</v>
      </c>
      <c r="FM142" s="192" t="s">
        <v>6798</v>
      </c>
      <c r="FN142" s="199">
        <v>0</v>
      </c>
      <c r="FO142" s="199">
        <v>0</v>
      </c>
      <c r="FP142" s="199">
        <v>0</v>
      </c>
      <c r="FQ142" s="199">
        <v>0</v>
      </c>
      <c r="FR142" s="199">
        <v>4000</v>
      </c>
      <c r="FS142" s="199">
        <v>540558</v>
      </c>
      <c r="FT142" s="199">
        <v>0</v>
      </c>
      <c r="FU142" s="199">
        <v>0</v>
      </c>
      <c r="FV142" s="199">
        <v>0</v>
      </c>
      <c r="FW142" s="199">
        <v>0</v>
      </c>
      <c r="FX142" s="199">
        <f t="shared" si="142"/>
        <v>544558</v>
      </c>
      <c r="FY142" s="192" t="s">
        <v>6986</v>
      </c>
      <c r="FZ142" s="200">
        <f t="shared" si="143"/>
        <v>123444</v>
      </c>
      <c r="GA142" s="193" t="str">
        <f t="shared" si="160"/>
        <v>BIP &gt; SIGFE</v>
      </c>
      <c r="GB142" s="199">
        <v>0</v>
      </c>
      <c r="GC142" s="199">
        <v>0</v>
      </c>
      <c r="GD142" s="199">
        <v>0</v>
      </c>
      <c r="GE142" s="199">
        <v>0</v>
      </c>
      <c r="GF142" s="199">
        <v>2000</v>
      </c>
      <c r="GG142" s="199">
        <v>419114</v>
      </c>
      <c r="GH142" s="199">
        <v>0</v>
      </c>
      <c r="GI142" s="199">
        <v>0</v>
      </c>
      <c r="GJ142" s="199">
        <v>0</v>
      </c>
      <c r="GK142" s="199">
        <v>0</v>
      </c>
      <c r="GL142" s="199">
        <f t="shared" si="144"/>
        <v>421114</v>
      </c>
      <c r="GM142" s="199">
        <v>0</v>
      </c>
      <c r="GN142" s="199">
        <v>0</v>
      </c>
      <c r="GO142" s="199">
        <v>0</v>
      </c>
      <c r="GP142" s="199">
        <v>0</v>
      </c>
      <c r="GQ142" s="199">
        <v>4269</v>
      </c>
      <c r="GR142" s="199">
        <v>424827</v>
      </c>
      <c r="GS142" s="199">
        <v>0</v>
      </c>
      <c r="GT142" s="199">
        <v>0</v>
      </c>
      <c r="GU142" s="199">
        <v>0</v>
      </c>
      <c r="GV142" s="199">
        <v>0</v>
      </c>
      <c r="GW142" s="199">
        <f t="shared" si="145"/>
        <v>429096</v>
      </c>
      <c r="GX142" s="199" t="s">
        <v>5494</v>
      </c>
      <c r="GY142" s="199">
        <v>0</v>
      </c>
      <c r="GZ142" s="199">
        <v>0</v>
      </c>
      <c r="HA142" s="199">
        <v>0</v>
      </c>
      <c r="HB142" s="199">
        <v>0</v>
      </c>
      <c r="HC142" s="199">
        <v>2354</v>
      </c>
      <c r="HD142" s="199">
        <v>546344</v>
      </c>
      <c r="HE142" s="199">
        <v>0</v>
      </c>
      <c r="HF142" s="199">
        <v>0</v>
      </c>
      <c r="HG142" s="199">
        <v>0</v>
      </c>
      <c r="HH142" s="199">
        <v>0</v>
      </c>
      <c r="HI142" s="199">
        <f t="shared" si="146"/>
        <v>548698</v>
      </c>
      <c r="HJ142" s="199">
        <v>612559</v>
      </c>
      <c r="HK142" s="199">
        <v>0</v>
      </c>
      <c r="HL142" s="199">
        <v>0</v>
      </c>
      <c r="HM142" s="199">
        <v>0</v>
      </c>
      <c r="HN142" s="199">
        <v>0</v>
      </c>
      <c r="HO142" s="199">
        <v>4269</v>
      </c>
      <c r="HP142" s="199">
        <v>554613</v>
      </c>
      <c r="HQ142" s="199">
        <v>0</v>
      </c>
      <c r="HR142" s="199">
        <v>0</v>
      </c>
      <c r="HS142" s="199">
        <v>0</v>
      </c>
      <c r="HT142" s="199">
        <v>0</v>
      </c>
      <c r="HU142" s="199">
        <f t="shared" si="147"/>
        <v>558882</v>
      </c>
      <c r="HV142" s="199">
        <v>0</v>
      </c>
      <c r="HW142" s="199">
        <v>0</v>
      </c>
      <c r="HX142" s="199">
        <v>0</v>
      </c>
      <c r="HY142" s="199">
        <v>0</v>
      </c>
      <c r="HZ142" s="199">
        <v>4269</v>
      </c>
      <c r="IA142" s="199">
        <v>546270</v>
      </c>
      <c r="IB142" s="199">
        <v>0</v>
      </c>
      <c r="IC142" s="199">
        <v>0</v>
      </c>
      <c r="ID142" s="199">
        <v>0</v>
      </c>
      <c r="IE142" s="199">
        <v>0</v>
      </c>
      <c r="IF142" s="199">
        <f t="shared" si="148"/>
        <v>550539</v>
      </c>
      <c r="IG142" s="197">
        <f t="shared" si="149"/>
        <v>1.8560300930566598</v>
      </c>
      <c r="IH142" s="197">
        <f t="shared" si="150"/>
        <v>0.33552154372715748</v>
      </c>
      <c r="II142" s="197">
        <f t="shared" si="151"/>
        <v>-1.3544579971591642E-2</v>
      </c>
      <c r="IJ142" s="197">
        <f t="shared" si="128"/>
        <v>-1.4928017005378602</v>
      </c>
      <c r="IK142" s="202">
        <f>((IF142/HJ142)-1)*100</f>
        <v>-10.124739004732607</v>
      </c>
      <c r="IL142" s="200">
        <f t="shared" si="152"/>
        <v>829.125</v>
      </c>
      <c r="IM142" s="200">
        <f t="shared" si="153"/>
        <v>822.6957831325301</v>
      </c>
      <c r="IN142" s="192" t="s">
        <v>7365</v>
      </c>
      <c r="IO142" s="192" t="str">
        <f t="shared" si="129"/>
        <v>Variación de 0 a +-10%</v>
      </c>
      <c r="IP142" s="192" t="str">
        <f t="shared" si="129"/>
        <v>Variación de 0 a +-10%</v>
      </c>
      <c r="IQ142" s="193" t="str">
        <f t="shared" si="154"/>
        <v>Mediano</v>
      </c>
      <c r="IR142" s="193" t="str">
        <f t="shared" si="155"/>
        <v>Mediano</v>
      </c>
      <c r="IS142" s="192" t="s">
        <v>970</v>
      </c>
      <c r="IT142" s="192" t="s">
        <v>2016</v>
      </c>
      <c r="IU142" s="192" t="s">
        <v>534</v>
      </c>
      <c r="IV142" s="192" t="s">
        <v>8</v>
      </c>
      <c r="IW142" s="192" t="s">
        <v>248</v>
      </c>
      <c r="IX142" s="192" t="s">
        <v>249</v>
      </c>
      <c r="IY142" s="193" t="s">
        <v>208</v>
      </c>
      <c r="IZ142" s="199"/>
      <c r="JA142" s="199"/>
      <c r="JB142" s="203"/>
      <c r="JC142" s="192" t="s">
        <v>534</v>
      </c>
      <c r="JD142" s="192" t="str">
        <f t="shared" si="164"/>
        <v>Sin Modificaciones</v>
      </c>
      <c r="JE142" s="193" t="s">
        <v>207</v>
      </c>
      <c r="JF142" s="200">
        <v>3</v>
      </c>
      <c r="JG142" s="200">
        <v>546344</v>
      </c>
      <c r="JH142" s="200">
        <v>612559</v>
      </c>
      <c r="JI142" s="197">
        <f t="shared" si="166"/>
        <v>12.119653551608511</v>
      </c>
      <c r="JJ142" s="192" t="s">
        <v>7783</v>
      </c>
      <c r="JK142" s="192" t="str">
        <f t="shared" si="130"/>
        <v>Con Reevaluación</v>
      </c>
      <c r="JL142" s="196" t="s">
        <v>1287</v>
      </c>
      <c r="JM142" s="204">
        <v>36.700000000000003</v>
      </c>
      <c r="JN142" s="204">
        <v>43</v>
      </c>
      <c r="JO142" s="197">
        <f t="shared" si="162"/>
        <v>17.166212534059945</v>
      </c>
      <c r="JP142" s="205" t="str">
        <f t="shared" si="163"/>
        <v>Real &gt; Recomendado</v>
      </c>
      <c r="JQ142" s="193" t="s">
        <v>8</v>
      </c>
      <c r="JR142" s="202"/>
      <c r="JS142" s="202"/>
      <c r="JT142" s="202"/>
      <c r="JU142" s="192" t="s">
        <v>8149</v>
      </c>
      <c r="JV142" s="206"/>
      <c r="JW142" s="192" t="s">
        <v>8150</v>
      </c>
      <c r="JX142" s="192" t="s">
        <v>971</v>
      </c>
      <c r="JY142" s="192" t="s">
        <v>966</v>
      </c>
      <c r="JZ142" s="192" t="s">
        <v>248</v>
      </c>
      <c r="KA142" s="192" t="s">
        <v>249</v>
      </c>
    </row>
    <row r="143" spans="1:287" ht="15" customHeight="1" x14ac:dyDescent="0.25">
      <c r="A143" s="192" t="s">
        <v>1683</v>
      </c>
      <c r="B143" s="192" t="s">
        <v>1684</v>
      </c>
      <c r="C143" s="193">
        <v>6</v>
      </c>
      <c r="D143" s="192" t="s">
        <v>481</v>
      </c>
      <c r="E143" s="192" t="s">
        <v>111</v>
      </c>
      <c r="F143" s="192" t="s">
        <v>1685</v>
      </c>
      <c r="G143" s="192" t="s">
        <v>482</v>
      </c>
      <c r="H143" s="192" t="s">
        <v>465</v>
      </c>
      <c r="I143" s="192" t="s">
        <v>138</v>
      </c>
      <c r="J143" s="192" t="s">
        <v>1990</v>
      </c>
      <c r="K143" s="192" t="s">
        <v>468</v>
      </c>
      <c r="L143" s="192" t="s">
        <v>102</v>
      </c>
      <c r="M143" s="192" t="s">
        <v>2009</v>
      </c>
      <c r="N143" s="192" t="s">
        <v>525</v>
      </c>
      <c r="O143" s="192" t="s">
        <v>525</v>
      </c>
      <c r="P143" s="192" t="s">
        <v>103</v>
      </c>
      <c r="Q143" s="192" t="s">
        <v>120</v>
      </c>
      <c r="R143" s="192" t="s">
        <v>116</v>
      </c>
      <c r="S143" s="192" t="s">
        <v>2326</v>
      </c>
      <c r="T143" s="192" t="s">
        <v>2327</v>
      </c>
      <c r="U143" s="194">
        <v>925</v>
      </c>
      <c r="V143" s="192" t="s">
        <v>536</v>
      </c>
      <c r="W143" s="192" t="s">
        <v>534</v>
      </c>
      <c r="X143" s="192" t="s">
        <v>534</v>
      </c>
      <c r="Y143" s="195">
        <v>15</v>
      </c>
      <c r="Z143" s="195">
        <v>27</v>
      </c>
      <c r="AA143" s="196" t="s">
        <v>2729</v>
      </c>
      <c r="AB143" s="197">
        <f>((Z143/Y143)-1)*100</f>
        <v>80</v>
      </c>
      <c r="AC143" s="195"/>
      <c r="AD143" s="195"/>
      <c r="AE143" s="196"/>
      <c r="AF143" s="197"/>
      <c r="AG143" s="195"/>
      <c r="AH143" s="195"/>
      <c r="AI143" s="196" t="s">
        <v>8</v>
      </c>
      <c r="AJ143" s="197"/>
      <c r="AK143" s="195"/>
      <c r="AL143" s="195"/>
      <c r="AM143" s="196"/>
      <c r="AN143" s="197"/>
      <c r="AO143" s="195">
        <v>2</v>
      </c>
      <c r="AP143" s="195">
        <v>0</v>
      </c>
      <c r="AQ143" s="196" t="s">
        <v>3017</v>
      </c>
      <c r="AR143" s="197">
        <f t="shared" si="165"/>
        <v>-100</v>
      </c>
      <c r="AS143" s="195">
        <v>10</v>
      </c>
      <c r="AT143" s="195">
        <v>20</v>
      </c>
      <c r="AU143" s="196" t="s">
        <v>3217</v>
      </c>
      <c r="AV143" s="197">
        <f t="shared" si="125"/>
        <v>100</v>
      </c>
      <c r="AW143" s="197" t="str">
        <f t="shared" si="131"/>
        <v>Variación del 50% al 100%</v>
      </c>
      <c r="AX143" s="198">
        <v>2</v>
      </c>
      <c r="AY143" s="198">
        <v>74</v>
      </c>
      <c r="AZ143" s="195"/>
      <c r="BA143" s="195"/>
      <c r="BB143" s="196"/>
      <c r="BC143" s="197"/>
      <c r="BD143" s="195"/>
      <c r="BE143" s="195"/>
      <c r="BF143" s="196"/>
      <c r="BG143" s="197"/>
      <c r="BH143" s="195"/>
      <c r="BI143" s="195"/>
      <c r="BJ143" s="196"/>
      <c r="BK143" s="197"/>
      <c r="BL143" s="195">
        <v>16</v>
      </c>
      <c r="BM143" s="195">
        <v>16</v>
      </c>
      <c r="BN143" s="195">
        <v>27</v>
      </c>
      <c r="BO143" s="195">
        <v>27</v>
      </c>
      <c r="BP143" s="195">
        <v>0</v>
      </c>
      <c r="BQ143" s="196" t="s">
        <v>3477</v>
      </c>
      <c r="BR143" s="197">
        <f t="shared" si="132"/>
        <v>68.75</v>
      </c>
      <c r="BS143" s="197">
        <f t="shared" si="132"/>
        <v>68.75</v>
      </c>
      <c r="BT143" s="192" t="s">
        <v>3703</v>
      </c>
      <c r="BU143" s="192" t="str">
        <f t="shared" si="133"/>
        <v>Variación del 50% al 100%</v>
      </c>
      <c r="BV143" s="193" t="str">
        <f t="shared" si="134"/>
        <v>Tres años</v>
      </c>
      <c r="BW143" s="192" t="s">
        <v>1159</v>
      </c>
      <c r="BX143" s="199">
        <v>2965054</v>
      </c>
      <c r="BY143" s="199">
        <v>0</v>
      </c>
      <c r="BZ143" s="199">
        <f t="shared" si="135"/>
        <v>2965054</v>
      </c>
      <c r="CA143" s="199">
        <v>0</v>
      </c>
      <c r="CB143" s="200">
        <f t="shared" si="136"/>
        <v>2965054</v>
      </c>
      <c r="CC143" s="192" t="s">
        <v>4021</v>
      </c>
      <c r="CD143" s="192" t="str">
        <f t="shared" si="137"/>
        <v>BIP &gt; SIGFE</v>
      </c>
      <c r="CE143" s="196" t="s">
        <v>683</v>
      </c>
      <c r="CF143" s="195">
        <v>212</v>
      </c>
      <c r="CG143" s="195">
        <v>266</v>
      </c>
      <c r="CH143" s="195">
        <f t="shared" si="138"/>
        <v>125.47169811320755</v>
      </c>
      <c r="CI143" s="196" t="s">
        <v>4372</v>
      </c>
      <c r="CJ143" s="196" t="s">
        <v>4373</v>
      </c>
      <c r="CK143" s="200" t="str">
        <f t="shared" si="158"/>
        <v>Real &gt; Recomendada</v>
      </c>
      <c r="CL143" s="192" t="s">
        <v>4917</v>
      </c>
      <c r="CM143" s="192" t="s">
        <v>875</v>
      </c>
      <c r="CN143" s="192" t="s">
        <v>4918</v>
      </c>
      <c r="CO143" s="192" t="s">
        <v>4599</v>
      </c>
      <c r="CP143" s="193" t="s">
        <v>207</v>
      </c>
      <c r="CQ143" s="192" t="s">
        <v>875</v>
      </c>
      <c r="CR143" s="192" t="s">
        <v>5310</v>
      </c>
      <c r="CS143" s="192" t="s">
        <v>8</v>
      </c>
      <c r="CT143" s="192" t="str">
        <f t="shared" si="159"/>
        <v>En Operación</v>
      </c>
      <c r="CU143" s="192" t="s">
        <v>5495</v>
      </c>
      <c r="CV143" s="192" t="s">
        <v>5709</v>
      </c>
      <c r="CW143" s="192" t="s">
        <v>5710</v>
      </c>
      <c r="CX143" s="192" t="s">
        <v>534</v>
      </c>
      <c r="CY143" s="192" t="s">
        <v>8</v>
      </c>
      <c r="CZ143" s="192" t="s">
        <v>248</v>
      </c>
      <c r="DA143" s="192" t="s">
        <v>249</v>
      </c>
      <c r="DB143" s="193" t="s">
        <v>5825</v>
      </c>
      <c r="DC143" s="193" t="s">
        <v>606</v>
      </c>
      <c r="DD143" s="200">
        <v>484</v>
      </c>
      <c r="DE143" s="193" t="s">
        <v>1164</v>
      </c>
      <c r="DF143" s="200">
        <v>21</v>
      </c>
      <c r="DG143" s="193" t="s">
        <v>440</v>
      </c>
      <c r="DH143" s="200">
        <v>0</v>
      </c>
      <c r="DI143" s="193" t="s">
        <v>856</v>
      </c>
      <c r="DJ143" s="200">
        <v>114</v>
      </c>
      <c r="DK143" s="193" t="s">
        <v>1089</v>
      </c>
      <c r="DL143" s="200">
        <f>+DK143-DE143</f>
        <v>160</v>
      </c>
      <c r="DM143" s="193" t="s">
        <v>1159</v>
      </c>
      <c r="DN143" s="200">
        <v>63</v>
      </c>
      <c r="DO143" s="193" t="s">
        <v>616</v>
      </c>
      <c r="DP143" s="200">
        <v>82</v>
      </c>
      <c r="DQ143" s="200">
        <f t="shared" si="126"/>
        <v>810</v>
      </c>
      <c r="DR143" s="200">
        <f t="shared" si="127"/>
        <v>326</v>
      </c>
      <c r="DS143" s="193" t="s">
        <v>6145</v>
      </c>
      <c r="DT143" s="192" t="s">
        <v>6243</v>
      </c>
      <c r="DU143" s="193">
        <v>3</v>
      </c>
      <c r="DV143" s="193" t="s">
        <v>8</v>
      </c>
      <c r="DW143" s="193" t="s">
        <v>8</v>
      </c>
      <c r="DX143" s="193" t="s">
        <v>8</v>
      </c>
      <c r="DY143" s="193" t="s">
        <v>8</v>
      </c>
      <c r="DZ143" s="193" t="s">
        <v>8</v>
      </c>
      <c r="EA143" s="193" t="s">
        <v>8</v>
      </c>
      <c r="EB143" s="193" t="s">
        <v>207</v>
      </c>
      <c r="EC143" s="193" t="s">
        <v>6273</v>
      </c>
      <c r="ED143" s="193" t="s">
        <v>6409</v>
      </c>
      <c r="EE143" s="199">
        <v>169298</v>
      </c>
      <c r="EF143" s="199">
        <v>0</v>
      </c>
      <c r="EG143" s="199">
        <v>0</v>
      </c>
      <c r="EH143" s="199">
        <v>0</v>
      </c>
      <c r="EI143" s="199">
        <v>2538</v>
      </c>
      <c r="EJ143" s="199">
        <v>2089986</v>
      </c>
      <c r="EK143" s="199">
        <v>0</v>
      </c>
      <c r="EL143" s="199">
        <v>0</v>
      </c>
      <c r="EM143" s="199">
        <v>0</v>
      </c>
      <c r="EN143" s="199">
        <v>0</v>
      </c>
      <c r="EO143" s="199">
        <f t="shared" si="139"/>
        <v>2261822</v>
      </c>
      <c r="EP143" s="199">
        <v>198819</v>
      </c>
      <c r="EQ143" s="199">
        <v>0</v>
      </c>
      <c r="ER143" s="199">
        <v>0</v>
      </c>
      <c r="ES143" s="199">
        <v>0</v>
      </c>
      <c r="ET143" s="199">
        <v>2653</v>
      </c>
      <c r="EU143" s="199">
        <v>2731319</v>
      </c>
      <c r="EV143" s="199">
        <v>0</v>
      </c>
      <c r="EW143" s="199">
        <v>0</v>
      </c>
      <c r="EX143" s="199">
        <v>0</v>
      </c>
      <c r="EY143" s="199">
        <v>0</v>
      </c>
      <c r="EZ143" s="199">
        <f t="shared" si="140"/>
        <v>2932791</v>
      </c>
      <c r="FA143" s="192" t="s">
        <v>6612</v>
      </c>
      <c r="FB143" s="199">
        <v>185483</v>
      </c>
      <c r="FC143" s="199">
        <v>0</v>
      </c>
      <c r="FD143" s="199">
        <v>0</v>
      </c>
      <c r="FE143" s="199">
        <v>0</v>
      </c>
      <c r="FF143" s="199">
        <v>0</v>
      </c>
      <c r="FG143" s="199">
        <v>2779570</v>
      </c>
      <c r="FH143" s="199">
        <v>0</v>
      </c>
      <c r="FI143" s="199">
        <v>0</v>
      </c>
      <c r="FJ143" s="199">
        <v>0</v>
      </c>
      <c r="FK143" s="199">
        <v>0</v>
      </c>
      <c r="FL143" s="199">
        <f t="shared" si="141"/>
        <v>2965053</v>
      </c>
      <c r="FM143" s="192" t="s">
        <v>6799</v>
      </c>
      <c r="FN143" s="199">
        <v>185483</v>
      </c>
      <c r="FO143" s="199">
        <v>0</v>
      </c>
      <c r="FP143" s="199">
        <v>0</v>
      </c>
      <c r="FQ143" s="199">
        <v>0</v>
      </c>
      <c r="FR143" s="199">
        <v>0</v>
      </c>
      <c r="FS143" s="199">
        <v>2779570</v>
      </c>
      <c r="FT143" s="199">
        <v>0</v>
      </c>
      <c r="FU143" s="199">
        <v>0</v>
      </c>
      <c r="FV143" s="199">
        <v>0</v>
      </c>
      <c r="FW143" s="199">
        <v>0</v>
      </c>
      <c r="FX143" s="199">
        <f t="shared" si="142"/>
        <v>2965053</v>
      </c>
      <c r="FY143" s="192" t="s">
        <v>8</v>
      </c>
      <c r="FZ143" s="200">
        <f t="shared" si="143"/>
        <v>2965053</v>
      </c>
      <c r="GA143" s="193" t="str">
        <f t="shared" si="160"/>
        <v>BIP &gt; SIGFE</v>
      </c>
      <c r="GB143" s="199">
        <v>0</v>
      </c>
      <c r="GC143" s="199">
        <v>0</v>
      </c>
      <c r="GD143" s="199">
        <v>0</v>
      </c>
      <c r="GE143" s="199">
        <v>0</v>
      </c>
      <c r="GF143" s="199">
        <v>0</v>
      </c>
      <c r="GG143" s="199">
        <v>0</v>
      </c>
      <c r="GH143" s="199">
        <v>0</v>
      </c>
      <c r="GI143" s="199">
        <v>0</v>
      </c>
      <c r="GJ143" s="199">
        <v>0</v>
      </c>
      <c r="GK143" s="199">
        <v>0</v>
      </c>
      <c r="GL143" s="199">
        <f t="shared" si="144"/>
        <v>0</v>
      </c>
      <c r="GM143" s="199">
        <v>0</v>
      </c>
      <c r="GN143" s="199">
        <v>0</v>
      </c>
      <c r="GO143" s="199">
        <v>0</v>
      </c>
      <c r="GP143" s="199">
        <v>0</v>
      </c>
      <c r="GQ143" s="199">
        <v>0</v>
      </c>
      <c r="GR143" s="199">
        <v>0</v>
      </c>
      <c r="GS143" s="199">
        <v>0</v>
      </c>
      <c r="GT143" s="199">
        <v>0</v>
      </c>
      <c r="GU143" s="199">
        <v>0</v>
      </c>
      <c r="GV143" s="199">
        <v>0</v>
      </c>
      <c r="GW143" s="199">
        <f t="shared" si="145"/>
        <v>0</v>
      </c>
      <c r="GX143" s="199" t="s">
        <v>7163</v>
      </c>
      <c r="GY143" s="199">
        <v>234005</v>
      </c>
      <c r="GZ143" s="199">
        <v>0</v>
      </c>
      <c r="HA143" s="199">
        <v>0</v>
      </c>
      <c r="HB143" s="199">
        <v>0</v>
      </c>
      <c r="HC143" s="199">
        <v>3123</v>
      </c>
      <c r="HD143" s="199">
        <v>3214695</v>
      </c>
      <c r="HE143" s="199">
        <v>0</v>
      </c>
      <c r="HF143" s="199">
        <v>0</v>
      </c>
      <c r="HG143" s="199">
        <v>0</v>
      </c>
      <c r="HH143" s="199">
        <v>0</v>
      </c>
      <c r="HI143" s="199">
        <f t="shared" si="146"/>
        <v>3451823</v>
      </c>
      <c r="HJ143" s="199">
        <v>3147750</v>
      </c>
      <c r="HK143" s="199">
        <v>199913</v>
      </c>
      <c r="HL143" s="199">
        <v>0</v>
      </c>
      <c r="HM143" s="199">
        <v>0</v>
      </c>
      <c r="HN143" s="199">
        <v>0</v>
      </c>
      <c r="HO143" s="199">
        <v>0</v>
      </c>
      <c r="HP143" s="199">
        <v>2995791</v>
      </c>
      <c r="HQ143" s="199">
        <v>0</v>
      </c>
      <c r="HR143" s="199">
        <v>0</v>
      </c>
      <c r="HS143" s="199">
        <v>0</v>
      </c>
      <c r="HT143" s="199">
        <v>0</v>
      </c>
      <c r="HU143" s="199">
        <f t="shared" si="147"/>
        <v>3195704</v>
      </c>
      <c r="HV143" s="199">
        <v>195945</v>
      </c>
      <c r="HW143" s="199">
        <v>0</v>
      </c>
      <c r="HX143" s="199">
        <v>0</v>
      </c>
      <c r="HY143" s="199">
        <v>0</v>
      </c>
      <c r="HZ143" s="199">
        <v>0</v>
      </c>
      <c r="IA143" s="199">
        <v>2936987</v>
      </c>
      <c r="IB143" s="199">
        <v>0</v>
      </c>
      <c r="IC143" s="199">
        <v>0</v>
      </c>
      <c r="ID143" s="199">
        <v>0</v>
      </c>
      <c r="IE143" s="199">
        <v>0</v>
      </c>
      <c r="IF143" s="199">
        <f t="shared" si="148"/>
        <v>3132932</v>
      </c>
      <c r="IG143" s="197">
        <f t="shared" si="149"/>
        <v>-7.4198184553495361</v>
      </c>
      <c r="IH143" s="197">
        <f t="shared" si="150"/>
        <v>-9.2383358011114751</v>
      </c>
      <c r="II143" s="197">
        <f t="shared" si="151"/>
        <v>-8.6387044494112164</v>
      </c>
      <c r="IJ143" s="197">
        <f t="shared" si="128"/>
        <v>-1.9642620217642182</v>
      </c>
      <c r="IK143" s="202">
        <f>((IF143/HJ143)-1)*100</f>
        <v>-0.47074894766102604</v>
      </c>
      <c r="IL143" s="200">
        <f t="shared" si="152"/>
        <v>11777.939849624061</v>
      </c>
      <c r="IM143" s="200">
        <f t="shared" si="153"/>
        <v>11041.304511278195</v>
      </c>
      <c r="IN143" s="192" t="s">
        <v>7366</v>
      </c>
      <c r="IO143" s="192" t="str">
        <f t="shared" si="129"/>
        <v>Variación de 0 a +-10%</v>
      </c>
      <c r="IP143" s="192" t="str">
        <f t="shared" si="129"/>
        <v>Variación de 0 a +-10%</v>
      </c>
      <c r="IQ143" s="193" t="str">
        <f t="shared" si="154"/>
        <v>Grande</v>
      </c>
      <c r="IR143" s="193" t="str">
        <f t="shared" si="155"/>
        <v>Grande</v>
      </c>
      <c r="IS143" s="192" t="s">
        <v>7491</v>
      </c>
      <c r="IT143" s="192" t="s">
        <v>2009</v>
      </c>
      <c r="IU143" s="192" t="s">
        <v>534</v>
      </c>
      <c r="IV143" s="192" t="s">
        <v>8</v>
      </c>
      <c r="IW143" s="192" t="s">
        <v>248</v>
      </c>
      <c r="IX143" s="192" t="s">
        <v>249</v>
      </c>
      <c r="IY143" s="193" t="s">
        <v>207</v>
      </c>
      <c r="IZ143" s="199">
        <v>2783000</v>
      </c>
      <c r="JA143" s="199">
        <v>253117</v>
      </c>
      <c r="JB143" s="203">
        <f t="shared" si="161"/>
        <v>9.0951131872080477</v>
      </c>
      <c r="JC143" s="192" t="s">
        <v>7587</v>
      </c>
      <c r="JD143" s="192" t="str">
        <f t="shared" si="164"/>
        <v>Con Modificaciones &lt; 10%</v>
      </c>
      <c r="JE143" s="193" t="s">
        <v>207</v>
      </c>
      <c r="JF143" s="200">
        <v>3</v>
      </c>
      <c r="JG143" s="200">
        <v>2783000</v>
      </c>
      <c r="JH143" s="200">
        <v>3147750</v>
      </c>
      <c r="JI143" s="197">
        <f t="shared" si="166"/>
        <v>13.106360043118936</v>
      </c>
      <c r="JJ143" s="192" t="s">
        <v>7784</v>
      </c>
      <c r="JK143" s="192" t="str">
        <f t="shared" si="130"/>
        <v>Con Reevaluación</v>
      </c>
      <c r="JL143" s="196" t="s">
        <v>1295</v>
      </c>
      <c r="JM143" s="204"/>
      <c r="JN143" s="204"/>
      <c r="JO143" s="197"/>
      <c r="JP143" s="205" t="str">
        <f t="shared" si="163"/>
        <v>Sin Datos</v>
      </c>
      <c r="JQ143" s="193" t="s">
        <v>8</v>
      </c>
      <c r="JR143" s="202"/>
      <c r="JS143" s="202"/>
      <c r="JT143" s="202"/>
      <c r="JU143" s="192" t="s">
        <v>8151</v>
      </c>
      <c r="JV143" s="206"/>
      <c r="JW143" s="192" t="s">
        <v>8152</v>
      </c>
      <c r="JX143" s="192" t="s">
        <v>8379</v>
      </c>
      <c r="JY143" s="192" t="s">
        <v>940</v>
      </c>
      <c r="JZ143" s="192" t="s">
        <v>248</v>
      </c>
      <c r="KA143" s="192" t="s">
        <v>249</v>
      </c>
    </row>
    <row r="144" spans="1:287" ht="15" customHeight="1" x14ac:dyDescent="0.25">
      <c r="A144" s="192" t="s">
        <v>1686</v>
      </c>
      <c r="B144" s="192" t="s">
        <v>1687</v>
      </c>
      <c r="C144" s="193">
        <v>12</v>
      </c>
      <c r="D144" s="192" t="s">
        <v>508</v>
      </c>
      <c r="E144" s="192" t="s">
        <v>1438</v>
      </c>
      <c r="F144" s="192" t="s">
        <v>1439</v>
      </c>
      <c r="G144" s="192" t="s">
        <v>509</v>
      </c>
      <c r="H144" s="192" t="s">
        <v>107</v>
      </c>
      <c r="I144" s="192" t="s">
        <v>108</v>
      </c>
      <c r="J144" s="192" t="s">
        <v>1948</v>
      </c>
      <c r="K144" s="192" t="s">
        <v>468</v>
      </c>
      <c r="L144" s="192" t="s">
        <v>102</v>
      </c>
      <c r="M144" s="192" t="s">
        <v>2017</v>
      </c>
      <c r="N144" s="192" t="s">
        <v>525</v>
      </c>
      <c r="O144" s="192" t="s">
        <v>525</v>
      </c>
      <c r="P144" s="192" t="s">
        <v>103</v>
      </c>
      <c r="Q144" s="192" t="s">
        <v>109</v>
      </c>
      <c r="R144" s="192" t="s">
        <v>116</v>
      </c>
      <c r="S144" s="192" t="s">
        <v>2328</v>
      </c>
      <c r="T144" s="192" t="s">
        <v>2329</v>
      </c>
      <c r="U144" s="194">
        <v>5465</v>
      </c>
      <c r="V144" s="192" t="s">
        <v>534</v>
      </c>
      <c r="W144" s="192" t="s">
        <v>534</v>
      </c>
      <c r="X144" s="192" t="s">
        <v>534</v>
      </c>
      <c r="Y144" s="195">
        <v>12</v>
      </c>
      <c r="Z144" s="195">
        <v>6</v>
      </c>
      <c r="AA144" s="196" t="s">
        <v>2730</v>
      </c>
      <c r="AB144" s="197">
        <f>((Z144/Y144)-1)*100</f>
        <v>-50</v>
      </c>
      <c r="AC144" s="195"/>
      <c r="AD144" s="195"/>
      <c r="AE144" s="196"/>
      <c r="AF144" s="197"/>
      <c r="AG144" s="195"/>
      <c r="AH144" s="195"/>
      <c r="AI144" s="196" t="s">
        <v>8</v>
      </c>
      <c r="AJ144" s="197"/>
      <c r="AK144" s="195"/>
      <c r="AL144" s="195"/>
      <c r="AM144" s="196"/>
      <c r="AN144" s="197"/>
      <c r="AO144" s="195">
        <v>13</v>
      </c>
      <c r="AP144" s="195">
        <v>0</v>
      </c>
      <c r="AQ144" s="196" t="s">
        <v>3018</v>
      </c>
      <c r="AR144" s="197">
        <f t="shared" si="165"/>
        <v>-100</v>
      </c>
      <c r="AS144" s="195">
        <v>10</v>
      </c>
      <c r="AT144" s="195">
        <v>6</v>
      </c>
      <c r="AU144" s="196" t="s">
        <v>3218</v>
      </c>
      <c r="AV144" s="197">
        <f t="shared" si="125"/>
        <v>-40</v>
      </c>
      <c r="AW144" s="197" t="str">
        <f t="shared" si="131"/>
        <v>Variación de -50% al -30%</v>
      </c>
      <c r="AX144" s="198">
        <v>0</v>
      </c>
      <c r="AY144" s="198">
        <v>0</v>
      </c>
      <c r="AZ144" s="195"/>
      <c r="BA144" s="195"/>
      <c r="BB144" s="196"/>
      <c r="BC144" s="197"/>
      <c r="BD144" s="195"/>
      <c r="BE144" s="195"/>
      <c r="BF144" s="196"/>
      <c r="BG144" s="197"/>
      <c r="BH144" s="195"/>
      <c r="BI144" s="195"/>
      <c r="BJ144" s="196"/>
      <c r="BK144" s="197"/>
      <c r="BL144" s="195">
        <v>13</v>
      </c>
      <c r="BM144" s="195">
        <v>13</v>
      </c>
      <c r="BN144" s="195">
        <v>6</v>
      </c>
      <c r="BO144" s="195">
        <v>6</v>
      </c>
      <c r="BP144" s="195">
        <v>0</v>
      </c>
      <c r="BQ144" s="196" t="s">
        <v>3478</v>
      </c>
      <c r="BR144" s="197">
        <f t="shared" si="132"/>
        <v>-53.846153846153847</v>
      </c>
      <c r="BS144" s="197">
        <f t="shared" si="132"/>
        <v>-53.846153846153847</v>
      </c>
      <c r="BT144" s="192" t="s">
        <v>3704</v>
      </c>
      <c r="BU144" s="192" t="str">
        <f t="shared" si="133"/>
        <v>Variación del -100% al -50%</v>
      </c>
      <c r="BV144" s="193" t="str">
        <f t="shared" si="134"/>
        <v>Un año</v>
      </c>
      <c r="BW144" s="192" t="s">
        <v>3864</v>
      </c>
      <c r="BX144" s="199">
        <v>0</v>
      </c>
      <c r="BY144" s="199">
        <v>0</v>
      </c>
      <c r="BZ144" s="199">
        <f t="shared" si="135"/>
        <v>0</v>
      </c>
      <c r="CA144" s="199">
        <v>0</v>
      </c>
      <c r="CB144" s="200">
        <f t="shared" si="136"/>
        <v>0</v>
      </c>
      <c r="CC144" s="192" t="s">
        <v>4022</v>
      </c>
      <c r="CD144" s="192" t="str">
        <f t="shared" si="137"/>
        <v>BIP = SIGFE</v>
      </c>
      <c r="CE144" s="196" t="s">
        <v>679</v>
      </c>
      <c r="CF144" s="195">
        <v>341</v>
      </c>
      <c r="CG144" s="195">
        <v>341</v>
      </c>
      <c r="CH144" s="195">
        <f t="shared" si="138"/>
        <v>100</v>
      </c>
      <c r="CI144" s="196" t="s">
        <v>4374</v>
      </c>
      <c r="CJ144" s="196" t="s">
        <v>4375</v>
      </c>
      <c r="CK144" s="200" t="str">
        <f t="shared" si="158"/>
        <v>Real = Recomendada</v>
      </c>
      <c r="CL144" s="192" t="s">
        <v>4919</v>
      </c>
      <c r="CM144" s="192" t="s">
        <v>791</v>
      </c>
      <c r="CN144" s="192" t="s">
        <v>4920</v>
      </c>
      <c r="CO144" s="192" t="s">
        <v>791</v>
      </c>
      <c r="CP144" s="193" t="s">
        <v>207</v>
      </c>
      <c r="CQ144" s="192" t="s">
        <v>791</v>
      </c>
      <c r="CR144" s="192" t="s">
        <v>202</v>
      </c>
      <c r="CS144" s="192" t="s">
        <v>8</v>
      </c>
      <c r="CT144" s="192" t="str">
        <f t="shared" si="159"/>
        <v>En Operación</v>
      </c>
      <c r="CU144" s="192" t="s">
        <v>5496</v>
      </c>
      <c r="CV144" s="192" t="s">
        <v>5616</v>
      </c>
      <c r="CW144" s="192" t="s">
        <v>2041</v>
      </c>
      <c r="CX144" s="192" t="s">
        <v>5711</v>
      </c>
      <c r="CY144" s="192" t="s">
        <v>979</v>
      </c>
      <c r="CZ144" s="192" t="s">
        <v>534</v>
      </c>
      <c r="DA144" s="192" t="s">
        <v>8</v>
      </c>
      <c r="DB144" s="193" t="s">
        <v>5844</v>
      </c>
      <c r="DC144" s="193" t="s">
        <v>846</v>
      </c>
      <c r="DD144" s="200">
        <v>167</v>
      </c>
      <c r="DE144" s="193" t="s">
        <v>3840</v>
      </c>
      <c r="DF144" s="200">
        <v>141</v>
      </c>
      <c r="DG144" s="193" t="s">
        <v>440</v>
      </c>
      <c r="DH144" s="200">
        <v>0</v>
      </c>
      <c r="DI144" s="193" t="s">
        <v>778</v>
      </c>
      <c r="DJ144" s="200">
        <v>188</v>
      </c>
      <c r="DK144" s="193" t="s">
        <v>778</v>
      </c>
      <c r="DL144" s="200">
        <f>+DK144-DE144</f>
        <v>188</v>
      </c>
      <c r="DM144" s="193" t="s">
        <v>3864</v>
      </c>
      <c r="DN144" s="200">
        <v>29</v>
      </c>
      <c r="DO144" s="193" t="s">
        <v>6008</v>
      </c>
      <c r="DP144" s="200">
        <v>124</v>
      </c>
      <c r="DQ144" s="200">
        <f t="shared" si="126"/>
        <v>649</v>
      </c>
      <c r="DR144" s="200">
        <f t="shared" si="127"/>
        <v>482</v>
      </c>
      <c r="DS144" s="193" t="s">
        <v>6146</v>
      </c>
      <c r="DT144" s="192" t="s">
        <v>6243</v>
      </c>
      <c r="DU144" s="193">
        <v>2</v>
      </c>
      <c r="DV144" s="193" t="s">
        <v>8</v>
      </c>
      <c r="DW144" s="193" t="s">
        <v>8</v>
      </c>
      <c r="DX144" s="193" t="s">
        <v>8</v>
      </c>
      <c r="DY144" s="193" t="s">
        <v>8</v>
      </c>
      <c r="DZ144" s="193" t="s">
        <v>8</v>
      </c>
      <c r="EA144" s="193" t="s">
        <v>8</v>
      </c>
      <c r="EB144" s="193" t="s">
        <v>207</v>
      </c>
      <c r="EC144" s="193" t="s">
        <v>6410</v>
      </c>
      <c r="ED144" s="193" t="s">
        <v>6411</v>
      </c>
      <c r="EE144" s="199">
        <v>18000</v>
      </c>
      <c r="EF144" s="199">
        <v>0</v>
      </c>
      <c r="EG144" s="199">
        <v>0</v>
      </c>
      <c r="EH144" s="199">
        <v>0</v>
      </c>
      <c r="EI144" s="199">
        <v>1000</v>
      </c>
      <c r="EJ144" s="199">
        <v>226382</v>
      </c>
      <c r="EK144" s="199">
        <v>0</v>
      </c>
      <c r="EL144" s="199">
        <v>0</v>
      </c>
      <c r="EM144" s="199">
        <v>0</v>
      </c>
      <c r="EN144" s="199">
        <v>0</v>
      </c>
      <c r="EO144" s="199">
        <f t="shared" si="139"/>
        <v>245382</v>
      </c>
      <c r="EP144" s="199">
        <v>19741</v>
      </c>
      <c r="EQ144" s="199">
        <v>0</v>
      </c>
      <c r="ER144" s="199">
        <v>0</v>
      </c>
      <c r="ES144" s="199">
        <v>0</v>
      </c>
      <c r="ET144" s="199">
        <v>1096</v>
      </c>
      <c r="EU144" s="199">
        <v>248274</v>
      </c>
      <c r="EV144" s="199">
        <v>0</v>
      </c>
      <c r="EW144" s="199">
        <v>0</v>
      </c>
      <c r="EX144" s="199">
        <v>0</v>
      </c>
      <c r="EY144" s="199">
        <v>0</v>
      </c>
      <c r="EZ144" s="199">
        <f t="shared" si="140"/>
        <v>269111</v>
      </c>
      <c r="FA144" s="192" t="s">
        <v>6613</v>
      </c>
      <c r="FB144" s="199">
        <v>0</v>
      </c>
      <c r="FC144" s="199">
        <v>0</v>
      </c>
      <c r="FD144" s="199">
        <v>0</v>
      </c>
      <c r="FE144" s="199">
        <v>0</v>
      </c>
      <c r="FF144" s="199">
        <v>0</v>
      </c>
      <c r="FG144" s="199">
        <v>272818</v>
      </c>
      <c r="FH144" s="199">
        <v>0</v>
      </c>
      <c r="FI144" s="199">
        <v>0</v>
      </c>
      <c r="FJ144" s="199">
        <v>0</v>
      </c>
      <c r="FK144" s="199">
        <v>0</v>
      </c>
      <c r="FL144" s="199">
        <f t="shared" si="141"/>
        <v>272818</v>
      </c>
      <c r="FM144" s="192" t="s">
        <v>6800</v>
      </c>
      <c r="FN144" s="199">
        <v>0</v>
      </c>
      <c r="FO144" s="199">
        <v>0</v>
      </c>
      <c r="FP144" s="199">
        <v>0</v>
      </c>
      <c r="FQ144" s="199">
        <v>0</v>
      </c>
      <c r="FR144" s="199">
        <v>0</v>
      </c>
      <c r="FS144" s="199">
        <v>272818</v>
      </c>
      <c r="FT144" s="199">
        <v>0</v>
      </c>
      <c r="FU144" s="199">
        <v>0</v>
      </c>
      <c r="FV144" s="199">
        <v>0</v>
      </c>
      <c r="FW144" s="199">
        <v>0</v>
      </c>
      <c r="FX144" s="199">
        <f t="shared" si="142"/>
        <v>272818</v>
      </c>
      <c r="FY144" s="192" t="s">
        <v>6987</v>
      </c>
      <c r="FZ144" s="200">
        <f t="shared" si="143"/>
        <v>272818</v>
      </c>
      <c r="GA144" s="193" t="str">
        <f t="shared" si="160"/>
        <v>BIP &gt; SIGFE</v>
      </c>
      <c r="GB144" s="199">
        <v>0</v>
      </c>
      <c r="GC144" s="199">
        <v>0</v>
      </c>
      <c r="GD144" s="199">
        <v>0</v>
      </c>
      <c r="GE144" s="199">
        <v>0</v>
      </c>
      <c r="GF144" s="199">
        <v>0</v>
      </c>
      <c r="GG144" s="199">
        <v>0</v>
      </c>
      <c r="GH144" s="199">
        <v>0</v>
      </c>
      <c r="GI144" s="199">
        <v>0</v>
      </c>
      <c r="GJ144" s="199">
        <v>0</v>
      </c>
      <c r="GK144" s="199">
        <v>0</v>
      </c>
      <c r="GL144" s="199">
        <f t="shared" si="144"/>
        <v>0</v>
      </c>
      <c r="GM144" s="199">
        <v>0</v>
      </c>
      <c r="GN144" s="199">
        <v>0</v>
      </c>
      <c r="GO144" s="199">
        <v>0</v>
      </c>
      <c r="GP144" s="199">
        <v>0</v>
      </c>
      <c r="GQ144" s="199">
        <v>0</v>
      </c>
      <c r="GR144" s="199">
        <v>0</v>
      </c>
      <c r="GS144" s="199">
        <v>0</v>
      </c>
      <c r="GT144" s="199">
        <v>0</v>
      </c>
      <c r="GU144" s="199">
        <v>0</v>
      </c>
      <c r="GV144" s="199">
        <v>0</v>
      </c>
      <c r="GW144" s="199">
        <f t="shared" si="145"/>
        <v>0</v>
      </c>
      <c r="GX144" s="199" t="s">
        <v>7164</v>
      </c>
      <c r="GY144" s="199">
        <v>21277</v>
      </c>
      <c r="GZ144" s="199">
        <v>0</v>
      </c>
      <c r="HA144" s="199">
        <v>0</v>
      </c>
      <c r="HB144" s="199">
        <v>0</v>
      </c>
      <c r="HC144" s="199">
        <v>1181</v>
      </c>
      <c r="HD144" s="199">
        <v>267587</v>
      </c>
      <c r="HE144" s="199">
        <v>0</v>
      </c>
      <c r="HF144" s="199">
        <v>0</v>
      </c>
      <c r="HG144" s="199">
        <v>0</v>
      </c>
      <c r="HH144" s="199">
        <v>0</v>
      </c>
      <c r="HI144" s="199">
        <f t="shared" si="146"/>
        <v>290045</v>
      </c>
      <c r="HJ144" s="199">
        <v>0</v>
      </c>
      <c r="HK144" s="199">
        <v>0</v>
      </c>
      <c r="HL144" s="199">
        <v>0</v>
      </c>
      <c r="HM144" s="199">
        <v>0</v>
      </c>
      <c r="HN144" s="199">
        <v>0</v>
      </c>
      <c r="HO144" s="199">
        <v>0</v>
      </c>
      <c r="HP144" s="199">
        <v>272818</v>
      </c>
      <c r="HQ144" s="199">
        <v>0</v>
      </c>
      <c r="HR144" s="199">
        <v>0</v>
      </c>
      <c r="HS144" s="199">
        <v>0</v>
      </c>
      <c r="HT144" s="199">
        <v>0</v>
      </c>
      <c r="HU144" s="199">
        <f t="shared" si="147"/>
        <v>272818</v>
      </c>
      <c r="HV144" s="199">
        <v>0</v>
      </c>
      <c r="HW144" s="199">
        <v>0</v>
      </c>
      <c r="HX144" s="199">
        <v>0</v>
      </c>
      <c r="HY144" s="199">
        <v>0</v>
      </c>
      <c r="HZ144" s="199">
        <v>0</v>
      </c>
      <c r="IA144" s="199">
        <v>272818</v>
      </c>
      <c r="IB144" s="199">
        <v>0</v>
      </c>
      <c r="IC144" s="199">
        <v>0</v>
      </c>
      <c r="ID144" s="199">
        <v>0</v>
      </c>
      <c r="IE144" s="199">
        <v>0</v>
      </c>
      <c r="IF144" s="199">
        <f t="shared" si="148"/>
        <v>272818</v>
      </c>
      <c r="IG144" s="197">
        <f t="shared" si="149"/>
        <v>-5.9394231929528196</v>
      </c>
      <c r="IH144" s="197">
        <f t="shared" si="150"/>
        <v>-5.9394231929528196</v>
      </c>
      <c r="II144" s="197">
        <f t="shared" si="151"/>
        <v>1.9548782265207176</v>
      </c>
      <c r="IJ144" s="197">
        <f t="shared" si="128"/>
        <v>0</v>
      </c>
      <c r="IK144" s="202"/>
      <c r="IL144" s="200">
        <f t="shared" si="152"/>
        <v>800.05278592375362</v>
      </c>
      <c r="IM144" s="200">
        <f t="shared" si="153"/>
        <v>800.05278592375362</v>
      </c>
      <c r="IN144" s="192" t="s">
        <v>7367</v>
      </c>
      <c r="IO144" s="192" t="str">
        <f t="shared" si="129"/>
        <v>Variación de 0 a +-10%</v>
      </c>
      <c r="IP144" s="192" t="str">
        <f t="shared" si="129"/>
        <v>Variación de 0 a +-10%</v>
      </c>
      <c r="IQ144" s="193" t="str">
        <f t="shared" si="154"/>
        <v>Pequeño</v>
      </c>
      <c r="IR144" s="193" t="str">
        <f t="shared" si="155"/>
        <v>Pequeño</v>
      </c>
      <c r="IS144" s="192" t="s">
        <v>7505</v>
      </c>
      <c r="IT144" s="192" t="s">
        <v>2017</v>
      </c>
      <c r="IU144" s="192" t="s">
        <v>5711</v>
      </c>
      <c r="IV144" s="192" t="s">
        <v>979</v>
      </c>
      <c r="IW144" s="192" t="s">
        <v>534</v>
      </c>
      <c r="IX144" s="192" t="s">
        <v>8</v>
      </c>
      <c r="IY144" s="193" t="s">
        <v>208</v>
      </c>
      <c r="IZ144" s="199"/>
      <c r="JA144" s="199"/>
      <c r="JB144" s="203"/>
      <c r="JC144" s="192" t="s">
        <v>534</v>
      </c>
      <c r="JD144" s="192" t="str">
        <f t="shared" si="164"/>
        <v>Sin Modificaciones</v>
      </c>
      <c r="JE144" s="193" t="s">
        <v>208</v>
      </c>
      <c r="JF144" s="200"/>
      <c r="JG144" s="200"/>
      <c r="JH144" s="200"/>
      <c r="JI144" s="197"/>
      <c r="JJ144" s="192" t="s">
        <v>7785</v>
      </c>
      <c r="JK144" s="192" t="str">
        <f t="shared" si="130"/>
        <v>Sin Reevaluación</v>
      </c>
      <c r="JL144" s="196" t="s">
        <v>1288</v>
      </c>
      <c r="JM144" s="204">
        <v>15</v>
      </c>
      <c r="JN144" s="204">
        <v>15</v>
      </c>
      <c r="JO144" s="197">
        <f t="shared" si="162"/>
        <v>0</v>
      </c>
      <c r="JP144" s="205" t="str">
        <f t="shared" si="163"/>
        <v>Real = Recomendado</v>
      </c>
      <c r="JQ144" s="193" t="s">
        <v>8</v>
      </c>
      <c r="JR144" s="202"/>
      <c r="JS144" s="202"/>
      <c r="JT144" s="202"/>
      <c r="JU144" s="192" t="s">
        <v>8153</v>
      </c>
      <c r="JV144" s="206"/>
      <c r="JW144" s="192" t="s">
        <v>8154</v>
      </c>
      <c r="JX144" s="192" t="s">
        <v>5711</v>
      </c>
      <c r="JY144" s="192" t="s">
        <v>979</v>
      </c>
      <c r="JZ144" s="192" t="s">
        <v>5576</v>
      </c>
      <c r="KA144" s="192" t="s">
        <v>249</v>
      </c>
    </row>
    <row r="145" spans="1:287" ht="15" customHeight="1" x14ac:dyDescent="0.25">
      <c r="A145" s="192" t="s">
        <v>1688</v>
      </c>
      <c r="B145" s="192" t="s">
        <v>1689</v>
      </c>
      <c r="C145" s="193">
        <v>12</v>
      </c>
      <c r="D145" s="192" t="s">
        <v>508</v>
      </c>
      <c r="E145" s="192" t="s">
        <v>164</v>
      </c>
      <c r="F145" s="192" t="s">
        <v>165</v>
      </c>
      <c r="G145" s="192" t="s">
        <v>509</v>
      </c>
      <c r="H145" s="192" t="s">
        <v>144</v>
      </c>
      <c r="I145" s="192" t="s">
        <v>151</v>
      </c>
      <c r="J145" s="192" t="s">
        <v>1991</v>
      </c>
      <c r="K145" s="192" t="s">
        <v>468</v>
      </c>
      <c r="L145" s="192" t="s">
        <v>102</v>
      </c>
      <c r="M145" s="192" t="s">
        <v>2017</v>
      </c>
      <c r="N145" s="192" t="s">
        <v>525</v>
      </c>
      <c r="O145" s="192" t="s">
        <v>525</v>
      </c>
      <c r="P145" s="192" t="s">
        <v>103</v>
      </c>
      <c r="Q145" s="192" t="s">
        <v>120</v>
      </c>
      <c r="R145" s="192" t="s">
        <v>116</v>
      </c>
      <c r="S145" s="192" t="s">
        <v>2330</v>
      </c>
      <c r="T145" s="192" t="s">
        <v>2331</v>
      </c>
      <c r="U145" s="194">
        <v>0</v>
      </c>
      <c r="V145" s="192" t="s">
        <v>534</v>
      </c>
      <c r="W145" s="192" t="s">
        <v>534</v>
      </c>
      <c r="X145" s="192" t="s">
        <v>534</v>
      </c>
      <c r="Y145" s="195">
        <v>8</v>
      </c>
      <c r="Z145" s="195">
        <v>8</v>
      </c>
      <c r="AA145" s="196" t="s">
        <v>2731</v>
      </c>
      <c r="AB145" s="197">
        <f>((Z145/Y145)-1)*100</f>
        <v>0</v>
      </c>
      <c r="AC145" s="195"/>
      <c r="AD145" s="195"/>
      <c r="AE145" s="196"/>
      <c r="AF145" s="197"/>
      <c r="AG145" s="195"/>
      <c r="AH145" s="195"/>
      <c r="AI145" s="196" t="s">
        <v>8</v>
      </c>
      <c r="AJ145" s="197"/>
      <c r="AK145" s="195"/>
      <c r="AL145" s="195"/>
      <c r="AM145" s="196"/>
      <c r="AN145" s="197"/>
      <c r="AO145" s="195">
        <v>6</v>
      </c>
      <c r="AP145" s="195">
        <v>0</v>
      </c>
      <c r="AQ145" s="196" t="s">
        <v>3019</v>
      </c>
      <c r="AR145" s="197">
        <f t="shared" si="165"/>
        <v>-100</v>
      </c>
      <c r="AS145" s="195">
        <v>6</v>
      </c>
      <c r="AT145" s="195">
        <v>4</v>
      </c>
      <c r="AU145" s="196" t="s">
        <v>3219</v>
      </c>
      <c r="AV145" s="197">
        <f t="shared" si="125"/>
        <v>-33.333333333333336</v>
      </c>
      <c r="AW145" s="197" t="str">
        <f t="shared" si="131"/>
        <v>Variación de -50% al -30%</v>
      </c>
      <c r="AX145" s="198">
        <v>0</v>
      </c>
      <c r="AY145" s="198">
        <v>0</v>
      </c>
      <c r="AZ145" s="195"/>
      <c r="BA145" s="195"/>
      <c r="BB145" s="196"/>
      <c r="BC145" s="197"/>
      <c r="BD145" s="195"/>
      <c r="BE145" s="195"/>
      <c r="BF145" s="196"/>
      <c r="BG145" s="197"/>
      <c r="BH145" s="195"/>
      <c r="BI145" s="195"/>
      <c r="BJ145" s="196"/>
      <c r="BK145" s="197"/>
      <c r="BL145" s="195">
        <v>8</v>
      </c>
      <c r="BM145" s="195">
        <v>8</v>
      </c>
      <c r="BN145" s="195">
        <v>8</v>
      </c>
      <c r="BO145" s="195">
        <v>8</v>
      </c>
      <c r="BP145" s="195">
        <v>0</v>
      </c>
      <c r="BQ145" s="196" t="s">
        <v>3479</v>
      </c>
      <c r="BR145" s="197">
        <f t="shared" si="132"/>
        <v>0</v>
      </c>
      <c r="BS145" s="197">
        <f t="shared" si="132"/>
        <v>0</v>
      </c>
      <c r="BT145" s="192" t="s">
        <v>3705</v>
      </c>
      <c r="BU145" s="192" t="str">
        <f t="shared" si="133"/>
        <v>Sin variación</v>
      </c>
      <c r="BV145" s="193" t="str">
        <f t="shared" si="134"/>
        <v>Un año</v>
      </c>
      <c r="BW145" s="192" t="s">
        <v>754</v>
      </c>
      <c r="BX145" s="199">
        <v>175948</v>
      </c>
      <c r="BY145" s="199">
        <v>0</v>
      </c>
      <c r="BZ145" s="199">
        <f t="shared" si="135"/>
        <v>175948</v>
      </c>
      <c r="CA145" s="199">
        <v>198842</v>
      </c>
      <c r="CB145" s="200">
        <f t="shared" si="136"/>
        <v>-22894</v>
      </c>
      <c r="CC145" s="192" t="s">
        <v>4023</v>
      </c>
      <c r="CD145" s="192" t="str">
        <f t="shared" si="137"/>
        <v>BIP &lt; SIGFE</v>
      </c>
      <c r="CE145" s="196" t="s">
        <v>679</v>
      </c>
      <c r="CF145" s="195">
        <v>4770</v>
      </c>
      <c r="CG145" s="195">
        <v>4770</v>
      </c>
      <c r="CH145" s="195">
        <f t="shared" si="138"/>
        <v>100</v>
      </c>
      <c r="CI145" s="196" t="s">
        <v>4376</v>
      </c>
      <c r="CJ145" s="196" t="s">
        <v>4377</v>
      </c>
      <c r="CK145" s="200" t="str">
        <f t="shared" si="158"/>
        <v>Real = Recomendada</v>
      </c>
      <c r="CL145" s="192" t="s">
        <v>4921</v>
      </c>
      <c r="CM145" s="192" t="s">
        <v>860</v>
      </c>
      <c r="CN145" s="192" t="s">
        <v>8</v>
      </c>
      <c r="CO145" s="192" t="s">
        <v>8</v>
      </c>
      <c r="CP145" s="193" t="s">
        <v>207</v>
      </c>
      <c r="CQ145" s="192" t="s">
        <v>860</v>
      </c>
      <c r="CR145" s="192" t="s">
        <v>1242</v>
      </c>
      <c r="CS145" s="192" t="s">
        <v>8</v>
      </c>
      <c r="CT145" s="192" t="str">
        <f t="shared" si="159"/>
        <v>En Operación</v>
      </c>
      <c r="CU145" s="192" t="s">
        <v>8</v>
      </c>
      <c r="CV145" s="192" t="s">
        <v>977</v>
      </c>
      <c r="CW145" s="192" t="s">
        <v>228</v>
      </c>
      <c r="CX145" s="192" t="s">
        <v>534</v>
      </c>
      <c r="CY145" s="192" t="s">
        <v>8</v>
      </c>
      <c r="CZ145" s="192" t="s">
        <v>5576</v>
      </c>
      <c r="DA145" s="192" t="s">
        <v>249</v>
      </c>
      <c r="DB145" s="193" t="s">
        <v>805</v>
      </c>
      <c r="DC145" s="193" t="s">
        <v>805</v>
      </c>
      <c r="DD145" s="200">
        <v>0</v>
      </c>
      <c r="DE145" s="193" t="s">
        <v>727</v>
      </c>
      <c r="DF145" s="200">
        <v>238</v>
      </c>
      <c r="DG145" s="193" t="s">
        <v>440</v>
      </c>
      <c r="DH145" s="200">
        <v>0</v>
      </c>
      <c r="DI145" s="193" t="s">
        <v>5962</v>
      </c>
      <c r="DJ145" s="200">
        <v>98</v>
      </c>
      <c r="DK145" s="193" t="s">
        <v>5962</v>
      </c>
      <c r="DL145" s="200">
        <f>+DK145-DE145</f>
        <v>98</v>
      </c>
      <c r="DM145" s="193" t="s">
        <v>754</v>
      </c>
      <c r="DN145" s="200">
        <v>71</v>
      </c>
      <c r="DO145" s="193" t="s">
        <v>4798</v>
      </c>
      <c r="DP145" s="200">
        <v>31</v>
      </c>
      <c r="DQ145" s="200">
        <f t="shared" si="126"/>
        <v>438</v>
      </c>
      <c r="DR145" s="200">
        <f t="shared" si="127"/>
        <v>438</v>
      </c>
      <c r="DS145" s="193" t="s">
        <v>6147</v>
      </c>
      <c r="DT145" s="192" t="s">
        <v>6243</v>
      </c>
      <c r="DU145" s="193">
        <v>1</v>
      </c>
      <c r="DV145" s="193" t="s">
        <v>8</v>
      </c>
      <c r="DW145" s="193" t="s">
        <v>8</v>
      </c>
      <c r="DX145" s="193" t="s">
        <v>8</v>
      </c>
      <c r="DY145" s="193" t="s">
        <v>8</v>
      </c>
      <c r="DZ145" s="193" t="s">
        <v>8</v>
      </c>
      <c r="EA145" s="193" t="s">
        <v>8</v>
      </c>
      <c r="EB145" s="193" t="s">
        <v>207</v>
      </c>
      <c r="EC145" s="193" t="s">
        <v>6273</v>
      </c>
      <c r="ED145" s="193" t="s">
        <v>6412</v>
      </c>
      <c r="EE145" s="199">
        <v>10000</v>
      </c>
      <c r="EF145" s="199">
        <v>0</v>
      </c>
      <c r="EG145" s="199">
        <v>0</v>
      </c>
      <c r="EH145" s="199">
        <v>0</v>
      </c>
      <c r="EI145" s="199">
        <v>1200</v>
      </c>
      <c r="EJ145" s="199">
        <v>174868</v>
      </c>
      <c r="EK145" s="199">
        <v>0</v>
      </c>
      <c r="EL145" s="199">
        <v>0</v>
      </c>
      <c r="EM145" s="199">
        <v>0</v>
      </c>
      <c r="EN145" s="199">
        <v>0</v>
      </c>
      <c r="EO145" s="199">
        <f t="shared" si="139"/>
        <v>186068</v>
      </c>
      <c r="EP145" s="199">
        <v>10000</v>
      </c>
      <c r="EQ145" s="199">
        <v>0</v>
      </c>
      <c r="ER145" s="199">
        <v>0</v>
      </c>
      <c r="ES145" s="199">
        <v>0</v>
      </c>
      <c r="ET145" s="199">
        <v>1200</v>
      </c>
      <c r="EU145" s="199">
        <v>174868</v>
      </c>
      <c r="EV145" s="199">
        <v>0</v>
      </c>
      <c r="EW145" s="199">
        <v>0</v>
      </c>
      <c r="EX145" s="199">
        <v>0</v>
      </c>
      <c r="EY145" s="199">
        <v>0</v>
      </c>
      <c r="EZ145" s="199">
        <f t="shared" si="140"/>
        <v>186068</v>
      </c>
      <c r="FA145" s="192" t="s">
        <v>6614</v>
      </c>
      <c r="FB145" s="199">
        <v>9800</v>
      </c>
      <c r="FC145" s="199">
        <v>0</v>
      </c>
      <c r="FD145" s="199">
        <v>0</v>
      </c>
      <c r="FE145" s="199">
        <v>0</v>
      </c>
      <c r="FF145" s="199">
        <v>0</v>
      </c>
      <c r="FG145" s="199">
        <v>189042</v>
      </c>
      <c r="FH145" s="199">
        <v>0</v>
      </c>
      <c r="FI145" s="199">
        <v>0</v>
      </c>
      <c r="FJ145" s="199">
        <v>0</v>
      </c>
      <c r="FK145" s="199">
        <v>0</v>
      </c>
      <c r="FL145" s="199">
        <f t="shared" si="141"/>
        <v>198842</v>
      </c>
      <c r="FM145" s="192" t="s">
        <v>6801</v>
      </c>
      <c r="FN145" s="199">
        <v>9800</v>
      </c>
      <c r="FO145" s="199">
        <v>0</v>
      </c>
      <c r="FP145" s="199">
        <v>0</v>
      </c>
      <c r="FQ145" s="199">
        <v>0</v>
      </c>
      <c r="FR145" s="199">
        <v>0</v>
      </c>
      <c r="FS145" s="199">
        <v>189042</v>
      </c>
      <c r="FT145" s="199">
        <v>0</v>
      </c>
      <c r="FU145" s="199">
        <v>0</v>
      </c>
      <c r="FV145" s="199">
        <v>0</v>
      </c>
      <c r="FW145" s="199">
        <v>0</v>
      </c>
      <c r="FX145" s="199">
        <f t="shared" si="142"/>
        <v>198842</v>
      </c>
      <c r="FY145" s="192" t="s">
        <v>6988</v>
      </c>
      <c r="FZ145" s="200">
        <f t="shared" si="143"/>
        <v>0</v>
      </c>
      <c r="GA145" s="193" t="str">
        <f t="shared" si="160"/>
        <v>BIP = SIGFE</v>
      </c>
      <c r="GB145" s="199">
        <v>9800</v>
      </c>
      <c r="GC145" s="199">
        <v>0</v>
      </c>
      <c r="GD145" s="199">
        <v>0</v>
      </c>
      <c r="GE145" s="199">
        <v>0</v>
      </c>
      <c r="GF145" s="199">
        <v>0</v>
      </c>
      <c r="GG145" s="199">
        <v>189042</v>
      </c>
      <c r="GH145" s="199">
        <v>0</v>
      </c>
      <c r="GI145" s="199">
        <v>0</v>
      </c>
      <c r="GJ145" s="199">
        <v>0</v>
      </c>
      <c r="GK145" s="199">
        <v>0</v>
      </c>
      <c r="GL145" s="199">
        <f t="shared" si="144"/>
        <v>198842</v>
      </c>
      <c r="GM145" s="199">
        <v>9959</v>
      </c>
      <c r="GN145" s="199">
        <v>0</v>
      </c>
      <c r="GO145" s="199">
        <v>0</v>
      </c>
      <c r="GP145" s="199">
        <v>0</v>
      </c>
      <c r="GQ145" s="199">
        <v>0</v>
      </c>
      <c r="GR145" s="199">
        <v>193458</v>
      </c>
      <c r="GS145" s="199">
        <v>0</v>
      </c>
      <c r="GT145" s="199">
        <v>0</v>
      </c>
      <c r="GU145" s="199">
        <v>0</v>
      </c>
      <c r="GV145" s="199">
        <v>0</v>
      </c>
      <c r="GW145" s="199">
        <f t="shared" si="145"/>
        <v>203417</v>
      </c>
      <c r="GX145" s="199" t="s">
        <v>7165</v>
      </c>
      <c r="GY145" s="199">
        <v>11252</v>
      </c>
      <c r="GZ145" s="199">
        <v>0</v>
      </c>
      <c r="HA145" s="199">
        <v>0</v>
      </c>
      <c r="HB145" s="199">
        <v>0</v>
      </c>
      <c r="HC145" s="199">
        <v>1350</v>
      </c>
      <c r="HD145" s="199">
        <v>196763</v>
      </c>
      <c r="HE145" s="199">
        <v>0</v>
      </c>
      <c r="HF145" s="199">
        <v>0</v>
      </c>
      <c r="HG145" s="199">
        <v>0</v>
      </c>
      <c r="HH145" s="199">
        <v>0</v>
      </c>
      <c r="HI145" s="199">
        <f t="shared" si="146"/>
        <v>209365</v>
      </c>
      <c r="HJ145" s="199">
        <v>0</v>
      </c>
      <c r="HK145" s="199">
        <v>10055</v>
      </c>
      <c r="HL145" s="199">
        <v>0</v>
      </c>
      <c r="HM145" s="199">
        <v>0</v>
      </c>
      <c r="HN145" s="199">
        <v>0</v>
      </c>
      <c r="HO145" s="199">
        <v>0</v>
      </c>
      <c r="HP145" s="199">
        <v>193957</v>
      </c>
      <c r="HQ145" s="199">
        <v>0</v>
      </c>
      <c r="HR145" s="199">
        <v>0</v>
      </c>
      <c r="HS145" s="199">
        <v>0</v>
      </c>
      <c r="HT145" s="199">
        <v>0</v>
      </c>
      <c r="HU145" s="199">
        <f t="shared" si="147"/>
        <v>204012</v>
      </c>
      <c r="HV145" s="199">
        <v>9959</v>
      </c>
      <c r="HW145" s="199">
        <v>0</v>
      </c>
      <c r="HX145" s="199">
        <v>0</v>
      </c>
      <c r="HY145" s="199">
        <v>0</v>
      </c>
      <c r="HZ145" s="199">
        <v>0</v>
      </c>
      <c r="IA145" s="199">
        <v>193957</v>
      </c>
      <c r="IB145" s="199">
        <v>0</v>
      </c>
      <c r="IC145" s="199">
        <v>0</v>
      </c>
      <c r="ID145" s="199">
        <v>0</v>
      </c>
      <c r="IE145" s="199">
        <v>0</v>
      </c>
      <c r="IF145" s="199">
        <f t="shared" si="148"/>
        <v>203916</v>
      </c>
      <c r="IG145" s="197">
        <f t="shared" si="149"/>
        <v>-2.5567788312277573</v>
      </c>
      <c r="IH145" s="197">
        <f t="shared" si="150"/>
        <v>-2.6026317674874067</v>
      </c>
      <c r="II145" s="197">
        <f t="shared" si="151"/>
        <v>-1.4260811229753534</v>
      </c>
      <c r="IJ145" s="197">
        <f t="shared" si="128"/>
        <v>-4.7056055526140117E-2</v>
      </c>
      <c r="IK145" s="202"/>
      <c r="IL145" s="200">
        <f t="shared" si="152"/>
        <v>42.749685534591194</v>
      </c>
      <c r="IM145" s="200">
        <f t="shared" si="153"/>
        <v>40.661844863731659</v>
      </c>
      <c r="IN145" s="192" t="s">
        <v>7368</v>
      </c>
      <c r="IO145" s="192" t="str">
        <f t="shared" si="129"/>
        <v>Variación de 0 a +-10%</v>
      </c>
      <c r="IP145" s="192" t="str">
        <f t="shared" si="129"/>
        <v>Variación de 0 a +-10%</v>
      </c>
      <c r="IQ145" s="193" t="str">
        <f t="shared" si="154"/>
        <v>Pequeño</v>
      </c>
      <c r="IR145" s="193" t="str">
        <f t="shared" si="155"/>
        <v>Pequeño</v>
      </c>
      <c r="IS145" s="192" t="s">
        <v>1277</v>
      </c>
      <c r="IT145" s="192" t="s">
        <v>2017</v>
      </c>
      <c r="IU145" s="192" t="s">
        <v>534</v>
      </c>
      <c r="IV145" s="192" t="s">
        <v>8</v>
      </c>
      <c r="IW145" s="192" t="s">
        <v>5576</v>
      </c>
      <c r="IX145" s="192" t="s">
        <v>249</v>
      </c>
      <c r="IY145" s="193" t="s">
        <v>207</v>
      </c>
      <c r="IZ145" s="199">
        <v>209365</v>
      </c>
      <c r="JA145" s="199">
        <v>200242</v>
      </c>
      <c r="JB145" s="203">
        <f t="shared" si="161"/>
        <v>95.642538151075868</v>
      </c>
      <c r="JC145" s="192" t="s">
        <v>7588</v>
      </c>
      <c r="JD145" s="192" t="str">
        <f t="shared" si="164"/>
        <v>Con Modificaciones &lt; 10%</v>
      </c>
      <c r="JE145" s="193" t="s">
        <v>208</v>
      </c>
      <c r="JF145" s="200"/>
      <c r="JG145" s="200"/>
      <c r="JH145" s="200"/>
      <c r="JI145" s="197"/>
      <c r="JJ145" s="192" t="s">
        <v>7786</v>
      </c>
      <c r="JK145" s="192" t="str">
        <f t="shared" si="130"/>
        <v>Sin Reevaluación</v>
      </c>
      <c r="JL145" s="196" t="s">
        <v>1287</v>
      </c>
      <c r="JM145" s="204">
        <v>14830</v>
      </c>
      <c r="JN145" s="204">
        <v>14830</v>
      </c>
      <c r="JO145" s="197">
        <f t="shared" si="162"/>
        <v>0</v>
      </c>
      <c r="JP145" s="205" t="str">
        <f t="shared" si="163"/>
        <v>Real = Recomendado</v>
      </c>
      <c r="JQ145" s="193" t="s">
        <v>8</v>
      </c>
      <c r="JR145" s="202"/>
      <c r="JS145" s="202"/>
      <c r="JT145" s="202"/>
      <c r="JU145" s="192" t="s">
        <v>8155</v>
      </c>
      <c r="JV145" s="206"/>
      <c r="JW145" s="192" t="s">
        <v>8156</v>
      </c>
      <c r="JX145" s="192" t="s">
        <v>1325</v>
      </c>
      <c r="JY145" s="192" t="s">
        <v>979</v>
      </c>
      <c r="JZ145" s="192" t="s">
        <v>5576</v>
      </c>
      <c r="KA145" s="192" t="s">
        <v>249</v>
      </c>
    </row>
    <row r="146" spans="1:287" ht="15" customHeight="1" x14ac:dyDescent="0.25">
      <c r="A146" s="192" t="s">
        <v>1690</v>
      </c>
      <c r="B146" s="192" t="s">
        <v>1691</v>
      </c>
      <c r="C146" s="193">
        <v>8</v>
      </c>
      <c r="D146" s="192" t="s">
        <v>453</v>
      </c>
      <c r="E146" s="192" t="s">
        <v>112</v>
      </c>
      <c r="F146" s="192" t="s">
        <v>1558</v>
      </c>
      <c r="G146" s="192" t="s">
        <v>488</v>
      </c>
      <c r="H146" s="192" t="s">
        <v>470</v>
      </c>
      <c r="I146" s="192" t="s">
        <v>124</v>
      </c>
      <c r="J146" s="192" t="s">
        <v>1990</v>
      </c>
      <c r="K146" s="192" t="s">
        <v>468</v>
      </c>
      <c r="L146" s="192" t="s">
        <v>102</v>
      </c>
      <c r="M146" s="192" t="s">
        <v>1267</v>
      </c>
      <c r="N146" s="192" t="s">
        <v>525</v>
      </c>
      <c r="O146" s="192" t="s">
        <v>525</v>
      </c>
      <c r="P146" s="192" t="s">
        <v>103</v>
      </c>
      <c r="Q146" s="192" t="s">
        <v>120</v>
      </c>
      <c r="R146" s="192" t="s">
        <v>116</v>
      </c>
      <c r="S146" s="192" t="s">
        <v>2332</v>
      </c>
      <c r="T146" s="192" t="s">
        <v>2333</v>
      </c>
      <c r="U146" s="194">
        <v>2389</v>
      </c>
      <c r="V146" s="192" t="s">
        <v>423</v>
      </c>
      <c r="W146" s="192" t="s">
        <v>534</v>
      </c>
      <c r="X146" s="192" t="s">
        <v>534</v>
      </c>
      <c r="Y146" s="195">
        <v>26</v>
      </c>
      <c r="Z146" s="195">
        <v>47</v>
      </c>
      <c r="AA146" s="196" t="s">
        <v>2732</v>
      </c>
      <c r="AB146" s="197">
        <f>((Z146/Y146)-1)*100</f>
        <v>80.769230769230774</v>
      </c>
      <c r="AC146" s="195"/>
      <c r="AD146" s="195"/>
      <c r="AE146" s="196"/>
      <c r="AF146" s="197"/>
      <c r="AG146" s="195"/>
      <c r="AH146" s="195"/>
      <c r="AI146" s="196" t="s">
        <v>8</v>
      </c>
      <c r="AJ146" s="197"/>
      <c r="AK146" s="195"/>
      <c r="AL146" s="195"/>
      <c r="AM146" s="196"/>
      <c r="AN146" s="197"/>
      <c r="AO146" s="195">
        <v>4</v>
      </c>
      <c r="AP146" s="195">
        <v>49</v>
      </c>
      <c r="AQ146" s="196" t="s">
        <v>3020</v>
      </c>
      <c r="AR146" s="197">
        <f t="shared" si="165"/>
        <v>1125</v>
      </c>
      <c r="AS146" s="195">
        <v>24</v>
      </c>
      <c r="AT146" s="195">
        <v>42</v>
      </c>
      <c r="AU146" s="196" t="s">
        <v>3220</v>
      </c>
      <c r="AV146" s="197">
        <f t="shared" si="125"/>
        <v>75</v>
      </c>
      <c r="AW146" s="197" t="str">
        <f t="shared" si="131"/>
        <v>Variación del 50% al 100%</v>
      </c>
      <c r="AX146" s="198">
        <v>4</v>
      </c>
      <c r="AY146" s="198">
        <v>625</v>
      </c>
      <c r="AZ146" s="195">
        <v>3</v>
      </c>
      <c r="BA146" s="195">
        <v>9</v>
      </c>
      <c r="BB146" s="196" t="s">
        <v>3337</v>
      </c>
      <c r="BC146" s="197">
        <f>((BA146/AZ146)-1)*100</f>
        <v>200</v>
      </c>
      <c r="BD146" s="195"/>
      <c r="BE146" s="195"/>
      <c r="BF146" s="196"/>
      <c r="BG146" s="197"/>
      <c r="BH146" s="195"/>
      <c r="BI146" s="195"/>
      <c r="BJ146" s="196"/>
      <c r="BK146" s="197"/>
      <c r="BL146" s="195">
        <v>27</v>
      </c>
      <c r="BM146" s="195">
        <v>27</v>
      </c>
      <c r="BN146" s="195">
        <v>51</v>
      </c>
      <c r="BO146" s="195">
        <v>51</v>
      </c>
      <c r="BP146" s="195">
        <v>0</v>
      </c>
      <c r="BQ146" s="196" t="s">
        <v>3480</v>
      </c>
      <c r="BR146" s="197">
        <f t="shared" si="132"/>
        <v>88.888888888888886</v>
      </c>
      <c r="BS146" s="197">
        <f t="shared" si="132"/>
        <v>88.888888888888886</v>
      </c>
      <c r="BT146" s="192" t="s">
        <v>3706</v>
      </c>
      <c r="BU146" s="192" t="str">
        <f t="shared" si="133"/>
        <v>Variación del 50% al 100%</v>
      </c>
      <c r="BV146" s="193" t="str">
        <f t="shared" si="134"/>
        <v>Mayor a 3 años</v>
      </c>
      <c r="BW146" s="192" t="s">
        <v>1038</v>
      </c>
      <c r="BX146" s="199">
        <v>4634498</v>
      </c>
      <c r="BY146" s="199">
        <v>0</v>
      </c>
      <c r="BZ146" s="199">
        <f t="shared" si="135"/>
        <v>4634498</v>
      </c>
      <c r="CA146" s="199">
        <v>0</v>
      </c>
      <c r="CB146" s="200">
        <f t="shared" si="136"/>
        <v>4634498</v>
      </c>
      <c r="CC146" s="192" t="s">
        <v>4024</v>
      </c>
      <c r="CD146" s="192" t="str">
        <f t="shared" si="137"/>
        <v>BIP &gt; SIGFE</v>
      </c>
      <c r="CE146" s="196" t="s">
        <v>682</v>
      </c>
      <c r="CF146" s="195">
        <v>548</v>
      </c>
      <c r="CG146" s="195">
        <v>614</v>
      </c>
      <c r="CH146" s="195">
        <f t="shared" si="138"/>
        <v>112.04379562043796</v>
      </c>
      <c r="CI146" s="196" t="s">
        <v>4378</v>
      </c>
      <c r="CJ146" s="196" t="s">
        <v>4379</v>
      </c>
      <c r="CK146" s="200" t="str">
        <f t="shared" si="158"/>
        <v>Real &gt; Recomendada</v>
      </c>
      <c r="CL146" s="192" t="s">
        <v>203</v>
      </c>
      <c r="CM146" s="192" t="s">
        <v>844</v>
      </c>
      <c r="CN146" s="192" t="s">
        <v>203</v>
      </c>
      <c r="CO146" s="192" t="s">
        <v>4658</v>
      </c>
      <c r="CP146" s="193" t="s">
        <v>207</v>
      </c>
      <c r="CQ146" s="192" t="s">
        <v>5311</v>
      </c>
      <c r="CR146" s="192" t="s">
        <v>8</v>
      </c>
      <c r="CS146" s="192" t="s">
        <v>8</v>
      </c>
      <c r="CT146" s="192" t="str">
        <f t="shared" si="159"/>
        <v>En Operación</v>
      </c>
      <c r="CU146" s="192" t="s">
        <v>5497</v>
      </c>
      <c r="CV146" s="192" t="s">
        <v>5659</v>
      </c>
      <c r="CW146" s="192" t="s">
        <v>5660</v>
      </c>
      <c r="CX146" s="192" t="s">
        <v>534</v>
      </c>
      <c r="CY146" s="192" t="s">
        <v>8</v>
      </c>
      <c r="CZ146" s="192" t="s">
        <v>248</v>
      </c>
      <c r="DA146" s="192" t="s">
        <v>249</v>
      </c>
      <c r="DB146" s="193" t="s">
        <v>5845</v>
      </c>
      <c r="DC146" s="193" t="s">
        <v>5845</v>
      </c>
      <c r="DD146" s="200">
        <v>0</v>
      </c>
      <c r="DE146" s="193" t="s">
        <v>832</v>
      </c>
      <c r="DF146" s="200">
        <v>132</v>
      </c>
      <c r="DG146" s="193" t="s">
        <v>5948</v>
      </c>
      <c r="DH146" s="200">
        <v>102</v>
      </c>
      <c r="DI146" s="193" t="s">
        <v>564</v>
      </c>
      <c r="DJ146" s="200">
        <v>157</v>
      </c>
      <c r="DK146" s="193" t="s">
        <v>564</v>
      </c>
      <c r="DL146" s="200">
        <f>+DK146-DG146</f>
        <v>157</v>
      </c>
      <c r="DM146" s="193" t="s">
        <v>1038</v>
      </c>
      <c r="DN146" s="200">
        <v>7</v>
      </c>
      <c r="DO146" s="207">
        <v>41795</v>
      </c>
      <c r="DP146" s="200">
        <v>24</v>
      </c>
      <c r="DQ146" s="200">
        <f t="shared" si="126"/>
        <v>422</v>
      </c>
      <c r="DR146" s="200">
        <f t="shared" si="127"/>
        <v>422</v>
      </c>
      <c r="DS146" s="193" t="s">
        <v>6148</v>
      </c>
      <c r="DT146" s="192" t="s">
        <v>6243</v>
      </c>
      <c r="DU146" s="193">
        <v>1</v>
      </c>
      <c r="DV146" s="193" t="s">
        <v>8</v>
      </c>
      <c r="DW146" s="193" t="s">
        <v>8</v>
      </c>
      <c r="DX146" s="193" t="s">
        <v>8</v>
      </c>
      <c r="DY146" s="193" t="s">
        <v>8</v>
      </c>
      <c r="DZ146" s="193" t="s">
        <v>208</v>
      </c>
      <c r="EA146" s="193" t="s">
        <v>6273</v>
      </c>
      <c r="EB146" s="193" t="s">
        <v>207</v>
      </c>
      <c r="EC146" s="193" t="s">
        <v>6273</v>
      </c>
      <c r="ED146" s="193" t="s">
        <v>6413</v>
      </c>
      <c r="EE146" s="199">
        <v>93601</v>
      </c>
      <c r="EF146" s="199">
        <v>0</v>
      </c>
      <c r="EG146" s="199">
        <v>0</v>
      </c>
      <c r="EH146" s="199">
        <v>0</v>
      </c>
      <c r="EI146" s="199">
        <v>2194</v>
      </c>
      <c r="EJ146" s="199">
        <v>4574194</v>
      </c>
      <c r="EK146" s="199">
        <v>31512</v>
      </c>
      <c r="EL146" s="199">
        <v>0</v>
      </c>
      <c r="EM146" s="199">
        <v>0</v>
      </c>
      <c r="EN146" s="199">
        <v>0</v>
      </c>
      <c r="EO146" s="199">
        <f t="shared" si="139"/>
        <v>4701501</v>
      </c>
      <c r="EP146" s="199">
        <v>93601</v>
      </c>
      <c r="EQ146" s="199">
        <v>0</v>
      </c>
      <c r="ER146" s="199">
        <v>0</v>
      </c>
      <c r="ES146" s="199">
        <v>0</v>
      </c>
      <c r="ET146" s="199">
        <v>2194</v>
      </c>
      <c r="EU146" s="199">
        <v>4574194</v>
      </c>
      <c r="EV146" s="199">
        <v>31512</v>
      </c>
      <c r="EW146" s="199">
        <v>0</v>
      </c>
      <c r="EX146" s="199">
        <v>0</v>
      </c>
      <c r="EY146" s="199">
        <v>0</v>
      </c>
      <c r="EZ146" s="199">
        <f t="shared" si="140"/>
        <v>4701501</v>
      </c>
      <c r="FA146" s="192" t="s">
        <v>197</v>
      </c>
      <c r="FB146" s="199">
        <v>104334</v>
      </c>
      <c r="FC146" s="199">
        <v>0</v>
      </c>
      <c r="FD146" s="199">
        <v>0</v>
      </c>
      <c r="FE146" s="199">
        <v>0</v>
      </c>
      <c r="FF146" s="199">
        <v>2194</v>
      </c>
      <c r="FG146" s="199">
        <v>6049500</v>
      </c>
      <c r="FH146" s="199">
        <v>31512</v>
      </c>
      <c r="FI146" s="199">
        <v>0</v>
      </c>
      <c r="FJ146" s="199">
        <v>0</v>
      </c>
      <c r="FK146" s="199">
        <v>0</v>
      </c>
      <c r="FL146" s="199">
        <f t="shared" si="141"/>
        <v>6187540</v>
      </c>
      <c r="FM146" s="192" t="s">
        <v>6802</v>
      </c>
      <c r="FN146" s="199">
        <v>104334</v>
      </c>
      <c r="FO146" s="199">
        <v>0</v>
      </c>
      <c r="FP146" s="199">
        <v>0</v>
      </c>
      <c r="FQ146" s="199">
        <v>0</v>
      </c>
      <c r="FR146" s="199">
        <v>2194</v>
      </c>
      <c r="FS146" s="199">
        <v>6049500</v>
      </c>
      <c r="FT146" s="199">
        <v>31512</v>
      </c>
      <c r="FU146" s="199">
        <v>0</v>
      </c>
      <c r="FV146" s="199">
        <v>0</v>
      </c>
      <c r="FW146" s="199">
        <v>0</v>
      </c>
      <c r="FX146" s="199">
        <f t="shared" si="142"/>
        <v>6187540</v>
      </c>
      <c r="FY146" s="192" t="s">
        <v>6989</v>
      </c>
      <c r="FZ146" s="200">
        <f t="shared" si="143"/>
        <v>6187540</v>
      </c>
      <c r="GA146" s="193" t="str">
        <f t="shared" si="160"/>
        <v>BIP &gt; SIGFE</v>
      </c>
      <c r="GB146" s="199">
        <v>0</v>
      </c>
      <c r="GC146" s="199">
        <v>0</v>
      </c>
      <c r="GD146" s="199">
        <v>0</v>
      </c>
      <c r="GE146" s="199">
        <v>0</v>
      </c>
      <c r="GF146" s="199">
        <v>0</v>
      </c>
      <c r="GG146" s="199">
        <v>0</v>
      </c>
      <c r="GH146" s="199">
        <v>0</v>
      </c>
      <c r="GI146" s="199">
        <v>0</v>
      </c>
      <c r="GJ146" s="199">
        <v>0</v>
      </c>
      <c r="GK146" s="199">
        <v>0</v>
      </c>
      <c r="GL146" s="199">
        <f t="shared" si="144"/>
        <v>0</v>
      </c>
      <c r="GM146" s="199">
        <v>0</v>
      </c>
      <c r="GN146" s="199">
        <v>0</v>
      </c>
      <c r="GO146" s="199">
        <v>0</v>
      </c>
      <c r="GP146" s="199">
        <v>0</v>
      </c>
      <c r="GQ146" s="199">
        <v>0</v>
      </c>
      <c r="GR146" s="199">
        <v>0</v>
      </c>
      <c r="GS146" s="199">
        <v>0</v>
      </c>
      <c r="GT146" s="199">
        <v>0</v>
      </c>
      <c r="GU146" s="199">
        <v>0</v>
      </c>
      <c r="GV146" s="199">
        <v>0</v>
      </c>
      <c r="GW146" s="199">
        <f t="shared" si="145"/>
        <v>0</v>
      </c>
      <c r="GX146" s="199" t="s">
        <v>7166</v>
      </c>
      <c r="GY146" s="199">
        <v>115169</v>
      </c>
      <c r="GZ146" s="199">
        <v>0</v>
      </c>
      <c r="HA146" s="199">
        <v>0</v>
      </c>
      <c r="HB146" s="199">
        <v>0</v>
      </c>
      <c r="HC146" s="199">
        <v>2700</v>
      </c>
      <c r="HD146" s="199">
        <v>5628199</v>
      </c>
      <c r="HE146" s="199">
        <v>38773</v>
      </c>
      <c r="HF146" s="199">
        <v>0</v>
      </c>
      <c r="HG146" s="199">
        <v>0</v>
      </c>
      <c r="HH146" s="199">
        <v>0</v>
      </c>
      <c r="HI146" s="199">
        <f t="shared" si="146"/>
        <v>5784841</v>
      </c>
      <c r="HJ146" s="199">
        <v>6573260</v>
      </c>
      <c r="HK146" s="199">
        <v>106300</v>
      </c>
      <c r="HL146" s="199">
        <v>0</v>
      </c>
      <c r="HM146" s="199">
        <v>0</v>
      </c>
      <c r="HN146" s="199">
        <v>0</v>
      </c>
      <c r="HO146" s="199">
        <v>0</v>
      </c>
      <c r="HP146" s="199">
        <v>6706778</v>
      </c>
      <c r="HQ146" s="199">
        <v>33301</v>
      </c>
      <c r="HR146" s="199">
        <v>0</v>
      </c>
      <c r="HS146" s="199">
        <v>0</v>
      </c>
      <c r="HT146" s="199">
        <v>0</v>
      </c>
      <c r="HU146" s="199">
        <f t="shared" si="147"/>
        <v>6846379</v>
      </c>
      <c r="HV146" s="199">
        <v>110166</v>
      </c>
      <c r="HW146" s="199">
        <v>0</v>
      </c>
      <c r="HX146" s="199">
        <v>0</v>
      </c>
      <c r="HY146" s="199">
        <v>0</v>
      </c>
      <c r="HZ146" s="199">
        <v>0</v>
      </c>
      <c r="IA146" s="199">
        <v>6484342</v>
      </c>
      <c r="IB146" s="199">
        <v>33301</v>
      </c>
      <c r="IC146" s="199">
        <v>0</v>
      </c>
      <c r="ID146" s="199">
        <v>0</v>
      </c>
      <c r="IE146" s="199">
        <v>0</v>
      </c>
      <c r="IF146" s="199">
        <f t="shared" si="148"/>
        <v>6627809</v>
      </c>
      <c r="IG146" s="197">
        <f t="shared" si="149"/>
        <v>18.350340138994305</v>
      </c>
      <c r="IH146" s="197">
        <f t="shared" si="150"/>
        <v>14.572016758974016</v>
      </c>
      <c r="II146" s="197">
        <f t="shared" si="151"/>
        <v>15.211668954846825</v>
      </c>
      <c r="IJ146" s="197">
        <f t="shared" si="128"/>
        <v>-3.1924905121378799</v>
      </c>
      <c r="IK146" s="202">
        <f>((IF146/HJ146)-1)*100</f>
        <v>0.82986219927403404</v>
      </c>
      <c r="IL146" s="200">
        <f t="shared" si="152"/>
        <v>10794.477198697068</v>
      </c>
      <c r="IM146" s="200">
        <f t="shared" si="153"/>
        <v>10560.817589576547</v>
      </c>
      <c r="IN146" s="192" t="s">
        <v>7369</v>
      </c>
      <c r="IO146" s="192" t="str">
        <f t="shared" si="129"/>
        <v>Variación del 10% al 20%</v>
      </c>
      <c r="IP146" s="192" t="str">
        <f t="shared" si="129"/>
        <v>Variación del 10% al 20%</v>
      </c>
      <c r="IQ146" s="193" t="str">
        <f t="shared" si="154"/>
        <v>Muy Grande</v>
      </c>
      <c r="IR146" s="193" t="str">
        <f t="shared" si="155"/>
        <v>Muy Grande</v>
      </c>
      <c r="IS146" s="192" t="s">
        <v>1269</v>
      </c>
      <c r="IT146" s="192" t="s">
        <v>1267</v>
      </c>
      <c r="IU146" s="192" t="s">
        <v>534</v>
      </c>
      <c r="IV146" s="192" t="s">
        <v>8</v>
      </c>
      <c r="IW146" s="192" t="s">
        <v>248</v>
      </c>
      <c r="IX146" s="192" t="s">
        <v>249</v>
      </c>
      <c r="IY146" s="193" t="s">
        <v>208</v>
      </c>
      <c r="IZ146" s="199"/>
      <c r="JA146" s="199"/>
      <c r="JB146" s="203"/>
      <c r="JC146" s="192" t="s">
        <v>534</v>
      </c>
      <c r="JD146" s="192" t="str">
        <f t="shared" si="164"/>
        <v>Sin Modificaciones</v>
      </c>
      <c r="JE146" s="193" t="s">
        <v>207</v>
      </c>
      <c r="JF146" s="200">
        <v>1</v>
      </c>
      <c r="JG146" s="200">
        <v>5784841</v>
      </c>
      <c r="JH146" s="200">
        <v>6573260</v>
      </c>
      <c r="JI146" s="197">
        <f>((JH146/JG146)-1)*100</f>
        <v>13.629052207312187</v>
      </c>
      <c r="JJ146" s="192" t="s">
        <v>7787</v>
      </c>
      <c r="JK146" s="192" t="str">
        <f t="shared" si="130"/>
        <v>Con Reevaluación</v>
      </c>
      <c r="JL146" s="196" t="s">
        <v>1287</v>
      </c>
      <c r="JM146" s="204">
        <v>441140</v>
      </c>
      <c r="JN146" s="204">
        <v>513889</v>
      </c>
      <c r="JO146" s="197">
        <f t="shared" si="162"/>
        <v>16.491136600625644</v>
      </c>
      <c r="JP146" s="205" t="str">
        <f t="shared" si="163"/>
        <v>Real &gt; Recomendado</v>
      </c>
      <c r="JQ146" s="193" t="s">
        <v>8</v>
      </c>
      <c r="JR146" s="202"/>
      <c r="JS146" s="202"/>
      <c r="JT146" s="202"/>
      <c r="JU146" s="192" t="s">
        <v>8157</v>
      </c>
      <c r="JV146" s="206"/>
      <c r="JW146" s="192" t="s">
        <v>8158</v>
      </c>
      <c r="JX146" s="192" t="s">
        <v>217</v>
      </c>
      <c r="JY146" s="192" t="s">
        <v>948</v>
      </c>
      <c r="JZ146" s="192" t="s">
        <v>534</v>
      </c>
      <c r="KA146" s="192" t="s">
        <v>8</v>
      </c>
    </row>
    <row r="147" spans="1:287" ht="15" customHeight="1" x14ac:dyDescent="0.25">
      <c r="A147" s="192" t="s">
        <v>1692</v>
      </c>
      <c r="B147" s="192" t="s">
        <v>1693</v>
      </c>
      <c r="C147" s="193">
        <v>3</v>
      </c>
      <c r="D147" s="192" t="s">
        <v>448</v>
      </c>
      <c r="E147" s="192" t="s">
        <v>143</v>
      </c>
      <c r="F147" s="192" t="s">
        <v>1643</v>
      </c>
      <c r="G147" s="192" t="s">
        <v>473</v>
      </c>
      <c r="H147" s="192" t="s">
        <v>465</v>
      </c>
      <c r="I147" s="192" t="s">
        <v>126</v>
      </c>
      <c r="J147" s="192" t="s">
        <v>1938</v>
      </c>
      <c r="K147" s="192" t="s">
        <v>468</v>
      </c>
      <c r="L147" s="192" t="s">
        <v>102</v>
      </c>
      <c r="M147" s="192" t="s">
        <v>2014</v>
      </c>
      <c r="N147" s="192" t="s">
        <v>525</v>
      </c>
      <c r="O147" s="192" t="s">
        <v>525</v>
      </c>
      <c r="P147" s="192" t="s">
        <v>103</v>
      </c>
      <c r="Q147" s="192" t="s">
        <v>120</v>
      </c>
      <c r="R147" s="192" t="s">
        <v>116</v>
      </c>
      <c r="S147" s="192" t="s">
        <v>2334</v>
      </c>
      <c r="T147" s="192" t="s">
        <v>2335</v>
      </c>
      <c r="U147" s="194">
        <v>378</v>
      </c>
      <c r="V147" s="192" t="s">
        <v>127</v>
      </c>
      <c r="W147" s="192" t="s">
        <v>534</v>
      </c>
      <c r="X147" s="192" t="s">
        <v>534</v>
      </c>
      <c r="Y147" s="195">
        <v>7</v>
      </c>
      <c r="Z147" s="195">
        <v>9</v>
      </c>
      <c r="AA147" s="196" t="s">
        <v>2733</v>
      </c>
      <c r="AB147" s="197">
        <f>((Z147/Y147)-1)*100</f>
        <v>28.57142857142858</v>
      </c>
      <c r="AC147" s="195">
        <v>0</v>
      </c>
      <c r="AD147" s="195">
        <v>0</v>
      </c>
      <c r="AE147" s="196" t="s">
        <v>8</v>
      </c>
      <c r="AF147" s="197">
        <v>0</v>
      </c>
      <c r="AG147" s="195"/>
      <c r="AH147" s="195"/>
      <c r="AI147" s="196" t="s">
        <v>8</v>
      </c>
      <c r="AJ147" s="197"/>
      <c r="AK147" s="195"/>
      <c r="AL147" s="195"/>
      <c r="AM147" s="196"/>
      <c r="AN147" s="197"/>
      <c r="AO147" s="195">
        <v>8</v>
      </c>
      <c r="AP147" s="195">
        <v>0</v>
      </c>
      <c r="AQ147" s="196" t="s">
        <v>3021</v>
      </c>
      <c r="AR147" s="197">
        <f t="shared" si="165"/>
        <v>-100</v>
      </c>
      <c r="AS147" s="195">
        <v>6</v>
      </c>
      <c r="AT147" s="195">
        <v>30</v>
      </c>
      <c r="AU147" s="196" t="s">
        <v>3221</v>
      </c>
      <c r="AV147" s="197">
        <f t="shared" si="125"/>
        <v>400</v>
      </c>
      <c r="AW147" s="197" t="str">
        <f t="shared" si="131"/>
        <v>Variación &gt; al 100%</v>
      </c>
      <c r="AX147" s="198">
        <v>1</v>
      </c>
      <c r="AY147" s="198">
        <v>373</v>
      </c>
      <c r="AZ147" s="195"/>
      <c r="BA147" s="195"/>
      <c r="BB147" s="196"/>
      <c r="BC147" s="197"/>
      <c r="BD147" s="195"/>
      <c r="BE147" s="195"/>
      <c r="BF147" s="196"/>
      <c r="BG147" s="197"/>
      <c r="BH147" s="195"/>
      <c r="BI147" s="195"/>
      <c r="BJ147" s="196"/>
      <c r="BK147" s="197"/>
      <c r="BL147" s="195">
        <v>8</v>
      </c>
      <c r="BM147" s="195">
        <v>8</v>
      </c>
      <c r="BN147" s="195">
        <v>29</v>
      </c>
      <c r="BO147" s="195">
        <v>30</v>
      </c>
      <c r="BP147" s="195">
        <v>1</v>
      </c>
      <c r="BQ147" s="196" t="s">
        <v>3481</v>
      </c>
      <c r="BR147" s="197">
        <f t="shared" si="132"/>
        <v>262.5</v>
      </c>
      <c r="BS147" s="197">
        <f t="shared" si="132"/>
        <v>275</v>
      </c>
      <c r="BT147" s="192" t="s">
        <v>3707</v>
      </c>
      <c r="BU147" s="192" t="str">
        <f t="shared" si="133"/>
        <v>Variación &gt; al 100%</v>
      </c>
      <c r="BV147" s="193" t="str">
        <f t="shared" si="134"/>
        <v>Tres años</v>
      </c>
      <c r="BW147" s="192" t="s">
        <v>3825</v>
      </c>
      <c r="BX147" s="199">
        <v>362480</v>
      </c>
      <c r="BY147" s="199">
        <v>0</v>
      </c>
      <c r="BZ147" s="199">
        <f t="shared" si="135"/>
        <v>362480</v>
      </c>
      <c r="CA147" s="199">
        <v>362480</v>
      </c>
      <c r="CB147" s="200">
        <f t="shared" si="136"/>
        <v>0</v>
      </c>
      <c r="CC147" s="192" t="s">
        <v>4025</v>
      </c>
      <c r="CD147" s="192" t="str">
        <f t="shared" si="137"/>
        <v>BIP = SIGFE</v>
      </c>
      <c r="CE147" s="196" t="s">
        <v>685</v>
      </c>
      <c r="CF147" s="195">
        <v>126</v>
      </c>
      <c r="CG147" s="195">
        <v>126</v>
      </c>
      <c r="CH147" s="195">
        <f t="shared" si="138"/>
        <v>100</v>
      </c>
      <c r="CI147" s="196" t="s">
        <v>4380</v>
      </c>
      <c r="CJ147" s="196" t="s">
        <v>4381</v>
      </c>
      <c r="CK147" s="200" t="str">
        <f t="shared" si="158"/>
        <v>Real = Recomendada</v>
      </c>
      <c r="CL147" s="192" t="s">
        <v>4922</v>
      </c>
      <c r="CM147" s="192" t="s">
        <v>764</v>
      </c>
      <c r="CN147" s="192" t="s">
        <v>4923</v>
      </c>
      <c r="CO147" s="192" t="s">
        <v>8</v>
      </c>
      <c r="CP147" s="193" t="s">
        <v>208</v>
      </c>
      <c r="CQ147" s="192" t="s">
        <v>8</v>
      </c>
      <c r="CR147" s="192" t="s">
        <v>8</v>
      </c>
      <c r="CS147" s="192" t="s">
        <v>5312</v>
      </c>
      <c r="CT147" s="192" t="str">
        <f t="shared" si="159"/>
        <v>Sin Operar</v>
      </c>
      <c r="CU147" s="192" t="s">
        <v>8</v>
      </c>
      <c r="CV147" s="192" t="s">
        <v>5705</v>
      </c>
      <c r="CW147" s="192" t="s">
        <v>5706</v>
      </c>
      <c r="CX147" s="192" t="s">
        <v>534</v>
      </c>
      <c r="CY147" s="192" t="s">
        <v>8</v>
      </c>
      <c r="CZ147" s="192" t="s">
        <v>248</v>
      </c>
      <c r="DA147" s="192" t="s">
        <v>249</v>
      </c>
      <c r="DB147" s="193" t="s">
        <v>1046</v>
      </c>
      <c r="DC147" s="193" t="s">
        <v>1046</v>
      </c>
      <c r="DD147" s="200">
        <v>0</v>
      </c>
      <c r="DE147" s="193" t="s">
        <v>644</v>
      </c>
      <c r="DF147" s="200">
        <v>57</v>
      </c>
      <c r="DG147" s="193" t="s">
        <v>440</v>
      </c>
      <c r="DH147" s="200">
        <v>0</v>
      </c>
      <c r="DI147" s="193" t="s">
        <v>612</v>
      </c>
      <c r="DJ147" s="200">
        <v>125</v>
      </c>
      <c r="DK147" s="193" t="s">
        <v>612</v>
      </c>
      <c r="DL147" s="200">
        <f>+DK147-DE147</f>
        <v>125</v>
      </c>
      <c r="DM147" s="193" t="s">
        <v>3825</v>
      </c>
      <c r="DN147" s="200">
        <v>20</v>
      </c>
      <c r="DO147" s="193" t="s">
        <v>572</v>
      </c>
      <c r="DP147" s="200">
        <v>73</v>
      </c>
      <c r="DQ147" s="195">
        <f t="shared" si="126"/>
        <v>275</v>
      </c>
      <c r="DR147" s="195">
        <f t="shared" si="127"/>
        <v>275</v>
      </c>
      <c r="DS147" s="198" t="s">
        <v>6149</v>
      </c>
      <c r="DT147" s="274" t="s">
        <v>6243</v>
      </c>
      <c r="DU147" s="198">
        <v>1</v>
      </c>
      <c r="DV147" s="198" t="s">
        <v>8</v>
      </c>
      <c r="DW147" s="198" t="s">
        <v>8</v>
      </c>
      <c r="DX147" s="198" t="s">
        <v>8</v>
      </c>
      <c r="DY147" s="198" t="s">
        <v>8</v>
      </c>
      <c r="DZ147" s="198" t="s">
        <v>8</v>
      </c>
      <c r="EA147" s="198" t="s">
        <v>8</v>
      </c>
      <c r="EB147" s="198" t="s">
        <v>207</v>
      </c>
      <c r="EC147" s="198" t="s">
        <v>6273</v>
      </c>
      <c r="ED147" s="198" t="s">
        <v>6414</v>
      </c>
      <c r="EE147" s="208">
        <v>16019</v>
      </c>
      <c r="EF147" s="199">
        <v>0</v>
      </c>
      <c r="EG147" s="199">
        <v>0</v>
      </c>
      <c r="EH147" s="199">
        <v>0</v>
      </c>
      <c r="EI147" s="199">
        <v>669</v>
      </c>
      <c r="EJ147" s="199">
        <v>350490</v>
      </c>
      <c r="EK147" s="199">
        <v>0</v>
      </c>
      <c r="EL147" s="199">
        <v>0</v>
      </c>
      <c r="EM147" s="199">
        <v>0</v>
      </c>
      <c r="EN147" s="199">
        <v>0</v>
      </c>
      <c r="EO147" s="199">
        <f t="shared" si="139"/>
        <v>367178</v>
      </c>
      <c r="EP147" s="199">
        <v>16019</v>
      </c>
      <c r="EQ147" s="199">
        <v>0</v>
      </c>
      <c r="ER147" s="199">
        <v>0</v>
      </c>
      <c r="ES147" s="199">
        <v>0</v>
      </c>
      <c r="ET147" s="199">
        <v>669</v>
      </c>
      <c r="EU147" s="199">
        <v>350490</v>
      </c>
      <c r="EV147" s="199">
        <v>0</v>
      </c>
      <c r="EW147" s="199">
        <v>0</v>
      </c>
      <c r="EX147" s="199">
        <v>0</v>
      </c>
      <c r="EY147" s="199">
        <v>0</v>
      </c>
      <c r="EZ147" s="199">
        <f t="shared" si="140"/>
        <v>367178</v>
      </c>
      <c r="FA147" s="192" t="s">
        <v>6615</v>
      </c>
      <c r="FB147" s="199">
        <v>16740</v>
      </c>
      <c r="FC147" s="199">
        <v>0</v>
      </c>
      <c r="FD147" s="199">
        <v>0</v>
      </c>
      <c r="FE147" s="199">
        <v>0</v>
      </c>
      <c r="FF147" s="199">
        <v>0</v>
      </c>
      <c r="FG147" s="199">
        <v>364414</v>
      </c>
      <c r="FH147" s="199">
        <v>0</v>
      </c>
      <c r="FI147" s="199">
        <v>0</v>
      </c>
      <c r="FJ147" s="199">
        <v>0</v>
      </c>
      <c r="FK147" s="199">
        <v>0</v>
      </c>
      <c r="FL147" s="199">
        <f t="shared" si="141"/>
        <v>381154</v>
      </c>
      <c r="FM147" s="192" t="s">
        <v>6803</v>
      </c>
      <c r="FN147" s="199">
        <v>16740</v>
      </c>
      <c r="FO147" s="199">
        <v>0</v>
      </c>
      <c r="FP147" s="199">
        <v>0</v>
      </c>
      <c r="FQ147" s="199">
        <v>0</v>
      </c>
      <c r="FR147" s="199">
        <v>0</v>
      </c>
      <c r="FS147" s="199">
        <v>347600</v>
      </c>
      <c r="FT147" s="199">
        <v>0</v>
      </c>
      <c r="FU147" s="199">
        <v>0</v>
      </c>
      <c r="FV147" s="199">
        <v>0</v>
      </c>
      <c r="FW147" s="199">
        <v>0</v>
      </c>
      <c r="FX147" s="199">
        <f t="shared" si="142"/>
        <v>364340</v>
      </c>
      <c r="FY147" s="192" t="s">
        <v>6990</v>
      </c>
      <c r="FZ147" s="200">
        <f t="shared" si="143"/>
        <v>1860</v>
      </c>
      <c r="GA147" s="193" t="str">
        <f t="shared" si="160"/>
        <v>BIP &gt; SIGFE</v>
      </c>
      <c r="GB147" s="199">
        <v>14880</v>
      </c>
      <c r="GC147" s="199">
        <v>0</v>
      </c>
      <c r="GD147" s="199">
        <v>0</v>
      </c>
      <c r="GE147" s="199">
        <v>0</v>
      </c>
      <c r="GF147" s="199">
        <v>0</v>
      </c>
      <c r="GG147" s="199">
        <v>347600</v>
      </c>
      <c r="GH147" s="199">
        <v>0</v>
      </c>
      <c r="GI147" s="199">
        <v>0</v>
      </c>
      <c r="GJ147" s="199">
        <v>0</v>
      </c>
      <c r="GK147" s="199">
        <v>0</v>
      </c>
      <c r="GL147" s="199">
        <f t="shared" si="144"/>
        <v>362480</v>
      </c>
      <c r="GM147" s="199">
        <v>15610</v>
      </c>
      <c r="GN147" s="199">
        <v>0</v>
      </c>
      <c r="GO147" s="199">
        <v>0</v>
      </c>
      <c r="GP147" s="199">
        <v>0</v>
      </c>
      <c r="GQ147" s="199">
        <v>0</v>
      </c>
      <c r="GR147" s="199">
        <v>366692</v>
      </c>
      <c r="GS147" s="199">
        <v>0</v>
      </c>
      <c r="GT147" s="199">
        <v>0</v>
      </c>
      <c r="GU147" s="199">
        <v>0</v>
      </c>
      <c r="GV147" s="199">
        <v>0</v>
      </c>
      <c r="GW147" s="199">
        <f t="shared" si="145"/>
        <v>382302</v>
      </c>
      <c r="GX147" s="199" t="s">
        <v>7167</v>
      </c>
      <c r="GY147" s="199">
        <v>18854</v>
      </c>
      <c r="GZ147" s="199">
        <v>0</v>
      </c>
      <c r="HA147" s="199">
        <v>0</v>
      </c>
      <c r="HB147" s="199">
        <v>0</v>
      </c>
      <c r="HC147" s="199">
        <v>787</v>
      </c>
      <c r="HD147" s="199">
        <v>412518</v>
      </c>
      <c r="HE147" s="199">
        <v>0</v>
      </c>
      <c r="HF147" s="199">
        <v>0</v>
      </c>
      <c r="HG147" s="199">
        <v>0</v>
      </c>
      <c r="HH147" s="199">
        <v>0</v>
      </c>
      <c r="HI147" s="199">
        <f t="shared" si="146"/>
        <v>432159</v>
      </c>
      <c r="HJ147" s="199">
        <v>0</v>
      </c>
      <c r="HK147" s="199">
        <v>18042</v>
      </c>
      <c r="HL147" s="199">
        <v>0</v>
      </c>
      <c r="HM147" s="199">
        <v>0</v>
      </c>
      <c r="HN147" s="199">
        <v>0</v>
      </c>
      <c r="HO147" s="199">
        <v>0</v>
      </c>
      <c r="HP147" s="199">
        <v>385105</v>
      </c>
      <c r="HQ147" s="199">
        <v>0</v>
      </c>
      <c r="HR147" s="199">
        <v>0</v>
      </c>
      <c r="HS147" s="199">
        <v>0</v>
      </c>
      <c r="HT147" s="199">
        <v>0</v>
      </c>
      <c r="HU147" s="199">
        <f t="shared" si="147"/>
        <v>403147</v>
      </c>
      <c r="HV147" s="199">
        <v>17241</v>
      </c>
      <c r="HW147" s="199">
        <v>0</v>
      </c>
      <c r="HX147" s="199">
        <v>0</v>
      </c>
      <c r="HY147" s="199">
        <v>0</v>
      </c>
      <c r="HZ147" s="199">
        <v>0</v>
      </c>
      <c r="IA147" s="199">
        <v>366692</v>
      </c>
      <c r="IB147" s="199">
        <v>0</v>
      </c>
      <c r="IC147" s="199">
        <v>0</v>
      </c>
      <c r="ID147" s="199">
        <v>0</v>
      </c>
      <c r="IE147" s="199">
        <v>0</v>
      </c>
      <c r="IF147" s="199">
        <f t="shared" si="148"/>
        <v>383933</v>
      </c>
      <c r="IG147" s="197">
        <f t="shared" si="149"/>
        <v>-6.7132698844638234</v>
      </c>
      <c r="IH147" s="197">
        <f t="shared" si="150"/>
        <v>-11.159318676690756</v>
      </c>
      <c r="II147" s="197">
        <f t="shared" si="151"/>
        <v>-11.108848583576957</v>
      </c>
      <c r="IJ147" s="197">
        <f t="shared" si="128"/>
        <v>-4.7660034677177272</v>
      </c>
      <c r="IK147" s="202"/>
      <c r="IL147" s="200">
        <f t="shared" si="152"/>
        <v>3047.0873015873017</v>
      </c>
      <c r="IM147" s="200">
        <f t="shared" si="153"/>
        <v>2910.2539682539682</v>
      </c>
      <c r="IN147" s="192" t="s">
        <v>7370</v>
      </c>
      <c r="IO147" s="192" t="str">
        <f t="shared" si="129"/>
        <v>Variación entre el -10% al -20%</v>
      </c>
      <c r="IP147" s="192" t="str">
        <f t="shared" si="129"/>
        <v>Variación entre el -10% al -20%</v>
      </c>
      <c r="IQ147" s="193" t="str">
        <f t="shared" si="154"/>
        <v>Mediano</v>
      </c>
      <c r="IR147" s="193" t="str">
        <f t="shared" si="155"/>
        <v>Mediano</v>
      </c>
      <c r="IS147" s="192" t="s">
        <v>7487</v>
      </c>
      <c r="IT147" s="192" t="s">
        <v>2014</v>
      </c>
      <c r="IU147" s="192" t="s">
        <v>534</v>
      </c>
      <c r="IV147" s="192" t="s">
        <v>8</v>
      </c>
      <c r="IW147" s="192" t="s">
        <v>248</v>
      </c>
      <c r="IX147" s="192" t="s">
        <v>249</v>
      </c>
      <c r="IY147" s="193" t="s">
        <v>208</v>
      </c>
      <c r="IZ147" s="199"/>
      <c r="JA147" s="199"/>
      <c r="JB147" s="203"/>
      <c r="JC147" s="192" t="s">
        <v>534</v>
      </c>
      <c r="JD147" s="192" t="str">
        <f t="shared" si="164"/>
        <v>Sin Modificaciones</v>
      </c>
      <c r="JE147" s="193" t="s">
        <v>208</v>
      </c>
      <c r="JF147" s="200"/>
      <c r="JG147" s="200"/>
      <c r="JH147" s="200"/>
      <c r="JI147" s="197"/>
      <c r="JJ147" s="192" t="s">
        <v>7788</v>
      </c>
      <c r="JK147" s="192" t="str">
        <f t="shared" si="130"/>
        <v>Sin Reevaluación</v>
      </c>
      <c r="JL147" s="196" t="s">
        <v>1287</v>
      </c>
      <c r="JM147" s="204">
        <v>23456</v>
      </c>
      <c r="JN147" s="204">
        <v>22291</v>
      </c>
      <c r="JO147" s="197">
        <f t="shared" si="162"/>
        <v>-4.9667462482946849</v>
      </c>
      <c r="JP147" s="205" t="str">
        <f t="shared" si="163"/>
        <v>Real &lt; Recomendado</v>
      </c>
      <c r="JQ147" s="193" t="s">
        <v>8</v>
      </c>
      <c r="JR147" s="202"/>
      <c r="JS147" s="202"/>
      <c r="JT147" s="202"/>
      <c r="JU147" s="192" t="s">
        <v>8159</v>
      </c>
      <c r="JV147" s="206"/>
      <c r="JW147" s="192" t="s">
        <v>8160</v>
      </c>
      <c r="JX147" s="192" t="s">
        <v>244</v>
      </c>
      <c r="JY147" s="192" t="s">
        <v>925</v>
      </c>
      <c r="JZ147" s="192" t="s">
        <v>248</v>
      </c>
      <c r="KA147" s="192" t="s">
        <v>249</v>
      </c>
    </row>
    <row r="148" spans="1:287" ht="15" customHeight="1" x14ac:dyDescent="0.25">
      <c r="A148" s="192" t="s">
        <v>1694</v>
      </c>
      <c r="B148" s="192" t="s">
        <v>1695</v>
      </c>
      <c r="C148" s="193">
        <v>15</v>
      </c>
      <c r="D148" s="192" t="s">
        <v>456</v>
      </c>
      <c r="E148" s="192" t="s">
        <v>171</v>
      </c>
      <c r="F148" s="192" t="s">
        <v>522</v>
      </c>
      <c r="G148" s="192" t="s">
        <v>521</v>
      </c>
      <c r="H148" s="192" t="s">
        <v>144</v>
      </c>
      <c r="I148" s="192" t="s">
        <v>151</v>
      </c>
      <c r="J148" s="192" t="s">
        <v>1952</v>
      </c>
      <c r="K148" s="192" t="s">
        <v>468</v>
      </c>
      <c r="L148" s="192" t="s">
        <v>102</v>
      </c>
      <c r="M148" s="192" t="s">
        <v>1281</v>
      </c>
      <c r="N148" s="192" t="s">
        <v>525</v>
      </c>
      <c r="O148" s="192" t="s">
        <v>525</v>
      </c>
      <c r="P148" s="192" t="s">
        <v>103</v>
      </c>
      <c r="Q148" s="192" t="s">
        <v>120</v>
      </c>
      <c r="R148" s="192" t="s">
        <v>116</v>
      </c>
      <c r="S148" s="192" t="s">
        <v>2336</v>
      </c>
      <c r="T148" s="192" t="s">
        <v>2337</v>
      </c>
      <c r="U148" s="194">
        <v>249</v>
      </c>
      <c r="V148" s="192" t="s">
        <v>177</v>
      </c>
      <c r="W148" s="192" t="s">
        <v>534</v>
      </c>
      <c r="X148" s="192" t="s">
        <v>534</v>
      </c>
      <c r="Y148" s="195"/>
      <c r="Z148" s="195"/>
      <c r="AA148" s="196"/>
      <c r="AB148" s="197"/>
      <c r="AC148" s="195"/>
      <c r="AD148" s="195"/>
      <c r="AE148" s="196"/>
      <c r="AF148" s="197"/>
      <c r="AG148" s="195"/>
      <c r="AH148" s="195"/>
      <c r="AI148" s="196" t="s">
        <v>8</v>
      </c>
      <c r="AJ148" s="197"/>
      <c r="AK148" s="195"/>
      <c r="AL148" s="195"/>
      <c r="AM148" s="196"/>
      <c r="AN148" s="197"/>
      <c r="AO148" s="195"/>
      <c r="AP148" s="195"/>
      <c r="AQ148" s="196"/>
      <c r="AR148" s="197"/>
      <c r="AS148" s="195">
        <v>17</v>
      </c>
      <c r="AT148" s="195">
        <v>26</v>
      </c>
      <c r="AU148" s="196" t="s">
        <v>3222</v>
      </c>
      <c r="AV148" s="197">
        <f t="shared" si="125"/>
        <v>52.941176470588225</v>
      </c>
      <c r="AW148" s="197" t="str">
        <f t="shared" si="131"/>
        <v>Variación del 50% al 100%</v>
      </c>
      <c r="AX148" s="198">
        <v>2</v>
      </c>
      <c r="AY148" s="198">
        <v>150</v>
      </c>
      <c r="AZ148" s="195"/>
      <c r="BA148" s="195"/>
      <c r="BB148" s="196"/>
      <c r="BC148" s="197"/>
      <c r="BD148" s="195"/>
      <c r="BE148" s="195"/>
      <c r="BF148" s="196"/>
      <c r="BG148" s="197"/>
      <c r="BH148" s="195"/>
      <c r="BI148" s="195"/>
      <c r="BJ148" s="196"/>
      <c r="BK148" s="197"/>
      <c r="BL148" s="195">
        <v>24</v>
      </c>
      <c r="BM148" s="195">
        <v>24</v>
      </c>
      <c r="BN148" s="195">
        <v>26</v>
      </c>
      <c r="BO148" s="195">
        <v>26</v>
      </c>
      <c r="BP148" s="195">
        <v>0</v>
      </c>
      <c r="BQ148" s="196" t="s">
        <v>3482</v>
      </c>
      <c r="BR148" s="197">
        <f t="shared" si="132"/>
        <v>8.333333333333325</v>
      </c>
      <c r="BS148" s="197">
        <f t="shared" si="132"/>
        <v>8.333333333333325</v>
      </c>
      <c r="BT148" s="192" t="s">
        <v>3708</v>
      </c>
      <c r="BU148" s="192" t="str">
        <f t="shared" si="133"/>
        <v>Variación de 0 a 30%</v>
      </c>
      <c r="BV148" s="193" t="str">
        <f t="shared" si="134"/>
        <v>Tres años</v>
      </c>
      <c r="BW148" s="192" t="s">
        <v>903</v>
      </c>
      <c r="BX148" s="199">
        <v>2000000</v>
      </c>
      <c r="BY148" s="199">
        <v>0</v>
      </c>
      <c r="BZ148" s="199">
        <f t="shared" si="135"/>
        <v>2000000</v>
      </c>
      <c r="CA148" s="199">
        <v>2000000</v>
      </c>
      <c r="CB148" s="200">
        <f t="shared" si="136"/>
        <v>0</v>
      </c>
      <c r="CC148" s="192" t="s">
        <v>4026</v>
      </c>
      <c r="CD148" s="192" t="str">
        <f t="shared" si="137"/>
        <v>BIP = SIGFE</v>
      </c>
      <c r="CE148" s="196" t="s">
        <v>684</v>
      </c>
      <c r="CF148" s="195">
        <v>294</v>
      </c>
      <c r="CG148" s="195">
        <v>282</v>
      </c>
      <c r="CH148" s="195">
        <f t="shared" si="138"/>
        <v>95.918367346938766</v>
      </c>
      <c r="CI148" s="196" t="s">
        <v>4382</v>
      </c>
      <c r="CJ148" s="196" t="s">
        <v>4383</v>
      </c>
      <c r="CK148" s="200" t="str">
        <f t="shared" si="158"/>
        <v>Real &lt; Recomendada</v>
      </c>
      <c r="CL148" s="192" t="s">
        <v>4924</v>
      </c>
      <c r="CM148" s="192" t="s">
        <v>4925</v>
      </c>
      <c r="CN148" s="192" t="s">
        <v>4926</v>
      </c>
      <c r="CO148" s="192" t="s">
        <v>8</v>
      </c>
      <c r="CP148" s="193" t="s">
        <v>207</v>
      </c>
      <c r="CQ148" s="192" t="s">
        <v>5155</v>
      </c>
      <c r="CR148" s="192" t="s">
        <v>5313</v>
      </c>
      <c r="CS148" s="192" t="s">
        <v>8</v>
      </c>
      <c r="CT148" s="192" t="str">
        <f t="shared" si="159"/>
        <v>En Operación</v>
      </c>
      <c r="CU148" s="192" t="s">
        <v>5498</v>
      </c>
      <c r="CV148" s="192" t="s">
        <v>5712</v>
      </c>
      <c r="CW148" s="192" t="s">
        <v>1281</v>
      </c>
      <c r="CX148" s="192" t="s">
        <v>5667</v>
      </c>
      <c r="CY148" s="192" t="s">
        <v>1330</v>
      </c>
      <c r="CZ148" s="192" t="s">
        <v>248</v>
      </c>
      <c r="DA148" s="192" t="s">
        <v>249</v>
      </c>
      <c r="DB148" s="193" t="s">
        <v>5846</v>
      </c>
      <c r="DC148" s="193" t="s">
        <v>5846</v>
      </c>
      <c r="DD148" s="200">
        <v>0</v>
      </c>
      <c r="DE148" s="193" t="s">
        <v>859</v>
      </c>
      <c r="DF148" s="200">
        <v>85</v>
      </c>
      <c r="DG148" s="193" t="s">
        <v>440</v>
      </c>
      <c r="DH148" s="200">
        <v>0</v>
      </c>
      <c r="DI148" s="193" t="s">
        <v>903</v>
      </c>
      <c r="DJ148" s="200">
        <v>26</v>
      </c>
      <c r="DK148" s="193" t="s">
        <v>903</v>
      </c>
      <c r="DL148" s="200">
        <f>+DK148-DE148</f>
        <v>26</v>
      </c>
      <c r="DM148" s="193" t="s">
        <v>903</v>
      </c>
      <c r="DN148" s="200">
        <v>0</v>
      </c>
      <c r="DO148" s="193" t="s">
        <v>1125</v>
      </c>
      <c r="DP148" s="200">
        <v>29</v>
      </c>
      <c r="DQ148" s="200">
        <f t="shared" si="126"/>
        <v>140</v>
      </c>
      <c r="DR148" s="200">
        <f t="shared" si="127"/>
        <v>140</v>
      </c>
      <c r="DS148" s="193" t="s">
        <v>206</v>
      </c>
      <c r="DT148" s="192" t="s">
        <v>6253</v>
      </c>
      <c r="DU148" s="193">
        <v>0</v>
      </c>
      <c r="DV148" s="193" t="s">
        <v>8</v>
      </c>
      <c r="DW148" s="193" t="s">
        <v>8</v>
      </c>
      <c r="DX148" s="193" t="s">
        <v>8</v>
      </c>
      <c r="DY148" s="193" t="s">
        <v>8</v>
      </c>
      <c r="DZ148" s="193" t="s">
        <v>8</v>
      </c>
      <c r="EA148" s="193" t="s">
        <v>8</v>
      </c>
      <c r="EB148" s="193" t="s">
        <v>207</v>
      </c>
      <c r="EC148" s="193" t="s">
        <v>6269</v>
      </c>
      <c r="ED148" s="193" t="s">
        <v>6415</v>
      </c>
      <c r="EE148" s="199">
        <v>0</v>
      </c>
      <c r="EF148" s="199">
        <v>0</v>
      </c>
      <c r="EG148" s="199">
        <v>0</v>
      </c>
      <c r="EH148" s="199">
        <v>0</v>
      </c>
      <c r="EI148" s="199">
        <v>0</v>
      </c>
      <c r="EJ148" s="199">
        <v>3231057</v>
      </c>
      <c r="EK148" s="199">
        <v>0</v>
      </c>
      <c r="EL148" s="199">
        <v>0</v>
      </c>
      <c r="EM148" s="199">
        <v>0</v>
      </c>
      <c r="EN148" s="199">
        <v>115514</v>
      </c>
      <c r="EO148" s="199">
        <f t="shared" si="139"/>
        <v>3346571</v>
      </c>
      <c r="EP148" s="199">
        <v>0</v>
      </c>
      <c r="EQ148" s="199">
        <v>0</v>
      </c>
      <c r="ER148" s="199">
        <v>0</v>
      </c>
      <c r="ES148" s="199">
        <v>0</v>
      </c>
      <c r="ET148" s="199">
        <v>0</v>
      </c>
      <c r="EU148" s="199">
        <v>3231057</v>
      </c>
      <c r="EV148" s="199">
        <v>0</v>
      </c>
      <c r="EW148" s="199">
        <v>0</v>
      </c>
      <c r="EX148" s="199">
        <v>0</v>
      </c>
      <c r="EY148" s="199">
        <v>115514</v>
      </c>
      <c r="EZ148" s="199">
        <f t="shared" si="140"/>
        <v>3346571</v>
      </c>
      <c r="FA148" s="192" t="s">
        <v>6616</v>
      </c>
      <c r="FB148" s="199">
        <v>0</v>
      </c>
      <c r="FC148" s="199">
        <v>0</v>
      </c>
      <c r="FD148" s="199">
        <v>0</v>
      </c>
      <c r="FE148" s="199">
        <v>0</v>
      </c>
      <c r="FF148" s="199">
        <v>0</v>
      </c>
      <c r="FG148" s="199">
        <v>3088537</v>
      </c>
      <c r="FH148" s="199">
        <v>0</v>
      </c>
      <c r="FI148" s="199">
        <v>0</v>
      </c>
      <c r="FJ148" s="199">
        <v>0</v>
      </c>
      <c r="FK148" s="199">
        <v>0</v>
      </c>
      <c r="FL148" s="199">
        <f t="shared" si="141"/>
        <v>3088537</v>
      </c>
      <c r="FM148" s="192" t="s">
        <v>6804</v>
      </c>
      <c r="FN148" s="199">
        <v>0</v>
      </c>
      <c r="FO148" s="199">
        <v>0</v>
      </c>
      <c r="FP148" s="199">
        <v>0</v>
      </c>
      <c r="FQ148" s="199">
        <v>0</v>
      </c>
      <c r="FR148" s="199">
        <v>0</v>
      </c>
      <c r="FS148" s="199">
        <v>3088537</v>
      </c>
      <c r="FT148" s="199">
        <v>0</v>
      </c>
      <c r="FU148" s="199">
        <v>0</v>
      </c>
      <c r="FV148" s="199">
        <v>0</v>
      </c>
      <c r="FW148" s="199">
        <v>0</v>
      </c>
      <c r="FX148" s="199">
        <f t="shared" si="142"/>
        <v>3088537</v>
      </c>
      <c r="FY148" s="192" t="s">
        <v>6804</v>
      </c>
      <c r="FZ148" s="200">
        <f t="shared" si="143"/>
        <v>1088537</v>
      </c>
      <c r="GA148" s="193" t="str">
        <f t="shared" si="160"/>
        <v>BIP &gt; SIGFE</v>
      </c>
      <c r="GB148" s="199">
        <v>0</v>
      </c>
      <c r="GC148" s="199">
        <v>0</v>
      </c>
      <c r="GD148" s="199">
        <v>0</v>
      </c>
      <c r="GE148" s="199">
        <v>0</v>
      </c>
      <c r="GF148" s="199">
        <v>0</v>
      </c>
      <c r="GG148" s="199">
        <v>2000000</v>
      </c>
      <c r="GH148" s="199">
        <v>0</v>
      </c>
      <c r="GI148" s="199">
        <v>0</v>
      </c>
      <c r="GJ148" s="199">
        <v>0</v>
      </c>
      <c r="GK148" s="199">
        <v>0</v>
      </c>
      <c r="GL148" s="199">
        <f t="shared" si="144"/>
        <v>2000000</v>
      </c>
      <c r="GM148" s="199">
        <v>0</v>
      </c>
      <c r="GN148" s="199">
        <v>0</v>
      </c>
      <c r="GO148" s="199">
        <v>0</v>
      </c>
      <c r="GP148" s="199">
        <v>0</v>
      </c>
      <c r="GQ148" s="199">
        <v>0</v>
      </c>
      <c r="GR148" s="199">
        <v>2113559</v>
      </c>
      <c r="GS148" s="199">
        <v>0</v>
      </c>
      <c r="GT148" s="199">
        <v>0</v>
      </c>
      <c r="GU148" s="199">
        <v>0</v>
      </c>
      <c r="GV148" s="199">
        <v>0</v>
      </c>
      <c r="GW148" s="199">
        <f t="shared" si="145"/>
        <v>2113559</v>
      </c>
      <c r="GX148" s="199" t="s">
        <v>8</v>
      </c>
      <c r="GY148" s="199">
        <v>0</v>
      </c>
      <c r="GZ148" s="199">
        <v>0</v>
      </c>
      <c r="HA148" s="199">
        <v>0</v>
      </c>
      <c r="HB148" s="199">
        <v>0</v>
      </c>
      <c r="HC148" s="199">
        <v>0</v>
      </c>
      <c r="HD148" s="199">
        <v>3635619</v>
      </c>
      <c r="HE148" s="199">
        <v>0</v>
      </c>
      <c r="HF148" s="199">
        <v>0</v>
      </c>
      <c r="HG148" s="199">
        <v>0</v>
      </c>
      <c r="HH148" s="199">
        <v>129978</v>
      </c>
      <c r="HI148" s="199">
        <f t="shared" si="146"/>
        <v>3765597</v>
      </c>
      <c r="HJ148" s="199">
        <v>0</v>
      </c>
      <c r="HK148" s="199">
        <v>0</v>
      </c>
      <c r="HL148" s="199">
        <v>0</v>
      </c>
      <c r="HM148" s="199">
        <v>0</v>
      </c>
      <c r="HN148" s="199">
        <v>0</v>
      </c>
      <c r="HO148" s="199">
        <v>0</v>
      </c>
      <c r="HP148" s="199">
        <v>3564746</v>
      </c>
      <c r="HQ148" s="199">
        <v>0</v>
      </c>
      <c r="HR148" s="199">
        <v>0</v>
      </c>
      <c r="HS148" s="199">
        <v>0</v>
      </c>
      <c r="HT148" s="199">
        <v>0</v>
      </c>
      <c r="HU148" s="199">
        <f t="shared" si="147"/>
        <v>3564746</v>
      </c>
      <c r="HV148" s="199">
        <v>0</v>
      </c>
      <c r="HW148" s="199">
        <v>0</v>
      </c>
      <c r="HX148" s="199">
        <v>0</v>
      </c>
      <c r="HY148" s="199">
        <v>0</v>
      </c>
      <c r="HZ148" s="199">
        <v>0</v>
      </c>
      <c r="IA148" s="199">
        <v>3263815</v>
      </c>
      <c r="IB148" s="199">
        <v>0</v>
      </c>
      <c r="IC148" s="199">
        <v>0</v>
      </c>
      <c r="ID148" s="199">
        <v>0</v>
      </c>
      <c r="IE148" s="199">
        <v>0</v>
      </c>
      <c r="IF148" s="199">
        <f t="shared" si="148"/>
        <v>3263815</v>
      </c>
      <c r="IG148" s="197">
        <f t="shared" si="149"/>
        <v>-5.3338421503947409</v>
      </c>
      <c r="IH148" s="197">
        <f t="shared" si="150"/>
        <v>-13.325430204028732</v>
      </c>
      <c r="II148" s="197">
        <f t="shared" si="151"/>
        <v>-10.226704173347102</v>
      </c>
      <c r="IJ148" s="197">
        <f t="shared" si="128"/>
        <v>-8.4418637400813452</v>
      </c>
      <c r="IK148" s="202"/>
      <c r="IL148" s="200">
        <f t="shared" si="152"/>
        <v>11573.812056737588</v>
      </c>
      <c r="IM148" s="200">
        <f t="shared" si="153"/>
        <v>11573.812056737588</v>
      </c>
      <c r="IN148" s="192" t="s">
        <v>7371</v>
      </c>
      <c r="IO148" s="192" t="str">
        <f t="shared" si="129"/>
        <v>Variación entre el -10% al -20%</v>
      </c>
      <c r="IP148" s="192" t="str">
        <f t="shared" si="129"/>
        <v>Variación entre el -10% al -20%</v>
      </c>
      <c r="IQ148" s="193" t="str">
        <f t="shared" si="154"/>
        <v>Grande</v>
      </c>
      <c r="IR148" s="193" t="str">
        <f t="shared" si="155"/>
        <v>Grande</v>
      </c>
      <c r="IS148" s="192" t="s">
        <v>7500</v>
      </c>
      <c r="IT148" s="192" t="s">
        <v>1281</v>
      </c>
      <c r="IU148" s="192" t="s">
        <v>5667</v>
      </c>
      <c r="IV148" s="192" t="s">
        <v>1330</v>
      </c>
      <c r="IW148" s="192" t="s">
        <v>248</v>
      </c>
      <c r="IX148" s="192" t="s">
        <v>249</v>
      </c>
      <c r="IY148" s="193" t="s">
        <v>207</v>
      </c>
      <c r="IZ148" s="199">
        <v>3635619</v>
      </c>
      <c r="JA148" s="199">
        <v>-284763</v>
      </c>
      <c r="JB148" s="203">
        <f t="shared" si="161"/>
        <v>-7.8325864178837215</v>
      </c>
      <c r="JC148" s="192" t="s">
        <v>7589</v>
      </c>
      <c r="JD148" s="192" t="str">
        <f t="shared" si="164"/>
        <v>Con Modificaciones &lt; 10%</v>
      </c>
      <c r="JE148" s="193" t="s">
        <v>208</v>
      </c>
      <c r="JF148" s="200"/>
      <c r="JG148" s="200"/>
      <c r="JH148" s="200"/>
      <c r="JI148" s="197"/>
      <c r="JJ148" s="192" t="s">
        <v>7789</v>
      </c>
      <c r="JK148" s="192" t="str">
        <f t="shared" si="130"/>
        <v>Sin Reevaluación</v>
      </c>
      <c r="JL148" s="196" t="s">
        <v>1293</v>
      </c>
      <c r="JM148" s="204">
        <v>3795579</v>
      </c>
      <c r="JN148" s="204">
        <v>3498385.16</v>
      </c>
      <c r="JO148" s="197">
        <f t="shared" si="162"/>
        <v>-7.8300001132896924</v>
      </c>
      <c r="JP148" s="205" t="str">
        <f t="shared" si="163"/>
        <v>Real &lt; Recomendado</v>
      </c>
      <c r="JQ148" s="193" t="s">
        <v>8</v>
      </c>
      <c r="JR148" s="202"/>
      <c r="JS148" s="202"/>
      <c r="JT148" s="202"/>
      <c r="JU148" s="192" t="s">
        <v>8161</v>
      </c>
      <c r="JV148" s="206"/>
      <c r="JW148" s="192" t="s">
        <v>8162</v>
      </c>
      <c r="JX148" s="192" t="s">
        <v>5667</v>
      </c>
      <c r="JY148" s="192" t="s">
        <v>1330</v>
      </c>
      <c r="JZ148" s="192" t="s">
        <v>248</v>
      </c>
      <c r="KA148" s="192" t="s">
        <v>249</v>
      </c>
    </row>
    <row r="149" spans="1:287" ht="15" customHeight="1" x14ac:dyDescent="0.25">
      <c r="A149" s="192" t="s">
        <v>1696</v>
      </c>
      <c r="B149" s="192" t="s">
        <v>1697</v>
      </c>
      <c r="C149" s="193">
        <v>15</v>
      </c>
      <c r="D149" s="192" t="s">
        <v>456</v>
      </c>
      <c r="E149" s="192" t="s">
        <v>1572</v>
      </c>
      <c r="F149" s="192" t="s">
        <v>1573</v>
      </c>
      <c r="G149" s="192" t="s">
        <v>521</v>
      </c>
      <c r="H149" s="192" t="s">
        <v>465</v>
      </c>
      <c r="I149" s="192" t="s">
        <v>138</v>
      </c>
      <c r="J149" s="192" t="s">
        <v>1340</v>
      </c>
      <c r="K149" s="192" t="s">
        <v>468</v>
      </c>
      <c r="L149" s="192" t="s">
        <v>102</v>
      </c>
      <c r="M149" s="192" t="s">
        <v>1281</v>
      </c>
      <c r="N149" s="192" t="s">
        <v>525</v>
      </c>
      <c r="O149" s="192" t="s">
        <v>525</v>
      </c>
      <c r="P149" s="192" t="s">
        <v>103</v>
      </c>
      <c r="Q149" s="192" t="s">
        <v>120</v>
      </c>
      <c r="R149" s="192" t="s">
        <v>116</v>
      </c>
      <c r="S149" s="192" t="s">
        <v>2338</v>
      </c>
      <c r="T149" s="192" t="s">
        <v>2339</v>
      </c>
      <c r="U149" s="194">
        <v>216</v>
      </c>
      <c r="V149" s="192" t="s">
        <v>177</v>
      </c>
      <c r="W149" s="192" t="s">
        <v>534</v>
      </c>
      <c r="X149" s="192" t="s">
        <v>534</v>
      </c>
      <c r="Y149" s="195">
        <v>8</v>
      </c>
      <c r="Z149" s="195">
        <v>7</v>
      </c>
      <c r="AA149" s="196" t="s">
        <v>2734</v>
      </c>
      <c r="AB149" s="197">
        <f t="shared" ref="AB149:AB154" si="168">((Z149/Y149)-1)*100</f>
        <v>-12.5</v>
      </c>
      <c r="AC149" s="195"/>
      <c r="AD149" s="195"/>
      <c r="AE149" s="196"/>
      <c r="AF149" s="197"/>
      <c r="AG149" s="195"/>
      <c r="AH149" s="195"/>
      <c r="AI149" s="196" t="s">
        <v>8</v>
      </c>
      <c r="AJ149" s="197"/>
      <c r="AK149" s="195"/>
      <c r="AL149" s="195"/>
      <c r="AM149" s="196"/>
      <c r="AN149" s="197"/>
      <c r="AO149" s="195">
        <v>1</v>
      </c>
      <c r="AP149" s="195">
        <v>0</v>
      </c>
      <c r="AQ149" s="196" t="s">
        <v>3022</v>
      </c>
      <c r="AR149" s="197">
        <f t="shared" ref="AR149:AR154" si="169">((AP149/AO149)-1)*100</f>
        <v>-100</v>
      </c>
      <c r="AS149" s="195">
        <v>8</v>
      </c>
      <c r="AT149" s="195">
        <v>9</v>
      </c>
      <c r="AU149" s="196" t="s">
        <v>3223</v>
      </c>
      <c r="AV149" s="197">
        <f t="shared" si="125"/>
        <v>12.5</v>
      </c>
      <c r="AW149" s="197" t="str">
        <f t="shared" si="131"/>
        <v>Variación de 0 a 30%</v>
      </c>
      <c r="AX149" s="198">
        <v>4</v>
      </c>
      <c r="AY149" s="198">
        <v>247</v>
      </c>
      <c r="AZ149" s="195"/>
      <c r="BA149" s="195"/>
      <c r="BB149" s="196"/>
      <c r="BC149" s="197"/>
      <c r="BD149" s="195"/>
      <c r="BE149" s="195"/>
      <c r="BF149" s="196"/>
      <c r="BG149" s="197"/>
      <c r="BH149" s="195"/>
      <c r="BI149" s="195"/>
      <c r="BJ149" s="196"/>
      <c r="BK149" s="197"/>
      <c r="BL149" s="195">
        <v>8</v>
      </c>
      <c r="BM149" s="195">
        <v>8</v>
      </c>
      <c r="BN149" s="195">
        <v>9</v>
      </c>
      <c r="BO149" s="195">
        <v>14</v>
      </c>
      <c r="BP149" s="195">
        <v>5</v>
      </c>
      <c r="BQ149" s="196" t="s">
        <v>3483</v>
      </c>
      <c r="BR149" s="197">
        <f t="shared" si="132"/>
        <v>12.5</v>
      </c>
      <c r="BS149" s="197">
        <f t="shared" si="132"/>
        <v>75</v>
      </c>
      <c r="BT149" s="192" t="s">
        <v>3709</v>
      </c>
      <c r="BU149" s="192" t="str">
        <f t="shared" si="133"/>
        <v>Variación del 50% al 100%</v>
      </c>
      <c r="BV149" s="193" t="str">
        <f t="shared" si="134"/>
        <v>Dos Años</v>
      </c>
      <c r="BW149" s="192" t="s">
        <v>1110</v>
      </c>
      <c r="BX149" s="199">
        <v>585150</v>
      </c>
      <c r="BY149" s="199">
        <v>1800</v>
      </c>
      <c r="BZ149" s="199">
        <f t="shared" si="135"/>
        <v>586950</v>
      </c>
      <c r="CA149" s="199">
        <v>596951</v>
      </c>
      <c r="CB149" s="200">
        <f t="shared" si="136"/>
        <v>-10001</v>
      </c>
      <c r="CC149" s="192" t="s">
        <v>4027</v>
      </c>
      <c r="CD149" s="192" t="str">
        <f t="shared" si="137"/>
        <v>BIP &lt; SIGFE</v>
      </c>
      <c r="CE149" s="196" t="s">
        <v>683</v>
      </c>
      <c r="CF149" s="195">
        <v>72</v>
      </c>
      <c r="CG149" s="195">
        <v>75</v>
      </c>
      <c r="CH149" s="195">
        <f t="shared" si="138"/>
        <v>104.16666666666667</v>
      </c>
      <c r="CI149" s="196" t="s">
        <v>4384</v>
      </c>
      <c r="CJ149" s="196" t="s">
        <v>4385</v>
      </c>
      <c r="CK149" s="200" t="str">
        <f t="shared" si="158"/>
        <v>Real &gt; Recomendada</v>
      </c>
      <c r="CL149" s="192" t="s">
        <v>4927</v>
      </c>
      <c r="CM149" s="192" t="s">
        <v>889</v>
      </c>
      <c r="CN149" s="192" t="s">
        <v>4928</v>
      </c>
      <c r="CO149" s="192" t="s">
        <v>4792</v>
      </c>
      <c r="CP149" s="193" t="s">
        <v>207</v>
      </c>
      <c r="CQ149" s="192" t="s">
        <v>852</v>
      </c>
      <c r="CR149" s="192" t="s">
        <v>5314</v>
      </c>
      <c r="CS149" s="192" t="s">
        <v>8</v>
      </c>
      <c r="CT149" s="192" t="str">
        <f t="shared" si="159"/>
        <v>En Operación</v>
      </c>
      <c r="CU149" s="192" t="s">
        <v>5499</v>
      </c>
      <c r="CV149" s="192" t="s">
        <v>5665</v>
      </c>
      <c r="CW149" s="192" t="s">
        <v>5666</v>
      </c>
      <c r="CX149" s="192" t="s">
        <v>5667</v>
      </c>
      <c r="CY149" s="192" t="s">
        <v>1330</v>
      </c>
      <c r="CZ149" s="192" t="s">
        <v>248</v>
      </c>
      <c r="DA149" s="192" t="s">
        <v>249</v>
      </c>
      <c r="DB149" s="193" t="s">
        <v>5847</v>
      </c>
      <c r="DC149" s="193" t="s">
        <v>3827</v>
      </c>
      <c r="DD149" s="200">
        <v>157</v>
      </c>
      <c r="DE149" s="193" t="s">
        <v>3871</v>
      </c>
      <c r="DF149" s="200">
        <v>522</v>
      </c>
      <c r="DG149" s="193" t="s">
        <v>1076</v>
      </c>
      <c r="DH149" s="200">
        <v>110</v>
      </c>
      <c r="DI149" s="193" t="s">
        <v>1220</v>
      </c>
      <c r="DJ149" s="200">
        <v>144</v>
      </c>
      <c r="DK149" s="193" t="s">
        <v>1220</v>
      </c>
      <c r="DL149" s="200">
        <f>+DK149-DG149</f>
        <v>144</v>
      </c>
      <c r="DM149" s="193" t="s">
        <v>1110</v>
      </c>
      <c r="DN149" s="200">
        <v>5</v>
      </c>
      <c r="DO149" s="193" t="s">
        <v>700</v>
      </c>
      <c r="DP149" s="200">
        <v>65</v>
      </c>
      <c r="DQ149" s="195">
        <f t="shared" si="126"/>
        <v>1003</v>
      </c>
      <c r="DR149" s="195">
        <f t="shared" si="127"/>
        <v>846</v>
      </c>
      <c r="DS149" s="198" t="s">
        <v>206</v>
      </c>
      <c r="DT149" s="196" t="s">
        <v>6243</v>
      </c>
      <c r="DU149" s="198">
        <v>1</v>
      </c>
      <c r="DV149" s="198" t="s">
        <v>208</v>
      </c>
      <c r="DW149" s="198" t="s">
        <v>6273</v>
      </c>
      <c r="DX149" s="198" t="s">
        <v>208</v>
      </c>
      <c r="DY149" s="198" t="s">
        <v>6273</v>
      </c>
      <c r="DZ149" s="198" t="s">
        <v>208</v>
      </c>
      <c r="EA149" s="198" t="s">
        <v>6273</v>
      </c>
      <c r="EB149" s="198" t="s">
        <v>207</v>
      </c>
      <c r="EC149" s="198" t="s">
        <v>6273</v>
      </c>
      <c r="ED149" s="198" t="s">
        <v>6366</v>
      </c>
      <c r="EE149" s="208">
        <v>14713</v>
      </c>
      <c r="EF149" s="199">
        <v>0</v>
      </c>
      <c r="EG149" s="199">
        <v>0</v>
      </c>
      <c r="EH149" s="199">
        <v>0</v>
      </c>
      <c r="EI149" s="199">
        <v>1537</v>
      </c>
      <c r="EJ149" s="199">
        <v>366111</v>
      </c>
      <c r="EK149" s="199">
        <v>0</v>
      </c>
      <c r="EL149" s="199">
        <v>0</v>
      </c>
      <c r="EM149" s="199">
        <v>0</v>
      </c>
      <c r="EN149" s="199">
        <v>0</v>
      </c>
      <c r="EO149" s="199">
        <f t="shared" si="139"/>
        <v>382361</v>
      </c>
      <c r="EP149" s="199">
        <v>14932</v>
      </c>
      <c r="EQ149" s="199">
        <v>0</v>
      </c>
      <c r="ER149" s="199">
        <v>0</v>
      </c>
      <c r="ES149" s="199">
        <v>0</v>
      </c>
      <c r="ET149" s="199">
        <v>1560</v>
      </c>
      <c r="EU149" s="199">
        <v>371551</v>
      </c>
      <c r="EV149" s="199">
        <v>0</v>
      </c>
      <c r="EW149" s="199">
        <v>0</v>
      </c>
      <c r="EX149" s="199">
        <v>0</v>
      </c>
      <c r="EY149" s="199">
        <v>0</v>
      </c>
      <c r="EZ149" s="199">
        <f t="shared" si="140"/>
        <v>388043</v>
      </c>
      <c r="FA149" s="192" t="s">
        <v>206</v>
      </c>
      <c r="FB149" s="199">
        <v>22327</v>
      </c>
      <c r="FC149" s="199">
        <v>0</v>
      </c>
      <c r="FD149" s="199">
        <v>0</v>
      </c>
      <c r="FE149" s="199">
        <v>0</v>
      </c>
      <c r="FF149" s="199">
        <v>1800</v>
      </c>
      <c r="FG149" s="199">
        <v>574450</v>
      </c>
      <c r="FH149" s="199">
        <v>0</v>
      </c>
      <c r="FI149" s="199">
        <v>0</v>
      </c>
      <c r="FJ149" s="199">
        <v>0</v>
      </c>
      <c r="FK149" s="199">
        <v>0</v>
      </c>
      <c r="FL149" s="199">
        <f t="shared" si="141"/>
        <v>598577</v>
      </c>
      <c r="FM149" s="192" t="s">
        <v>6805</v>
      </c>
      <c r="FN149" s="199">
        <v>20700</v>
      </c>
      <c r="FO149" s="199">
        <v>0</v>
      </c>
      <c r="FP149" s="199">
        <v>0</v>
      </c>
      <c r="FQ149" s="199">
        <v>0</v>
      </c>
      <c r="FR149" s="199">
        <v>1800</v>
      </c>
      <c r="FS149" s="199">
        <v>574450</v>
      </c>
      <c r="FT149" s="199">
        <v>0</v>
      </c>
      <c r="FU149" s="199">
        <v>0</v>
      </c>
      <c r="FV149" s="199">
        <v>0</v>
      </c>
      <c r="FW149" s="199">
        <v>0</v>
      </c>
      <c r="FX149" s="199">
        <f t="shared" si="142"/>
        <v>596950</v>
      </c>
      <c r="FY149" s="192" t="s">
        <v>6991</v>
      </c>
      <c r="FZ149" s="200">
        <f t="shared" si="143"/>
        <v>-1</v>
      </c>
      <c r="GA149" s="193" t="str">
        <f t="shared" si="160"/>
        <v>BIP = SIGFE</v>
      </c>
      <c r="GB149" s="199">
        <v>20700</v>
      </c>
      <c r="GC149" s="199">
        <v>0</v>
      </c>
      <c r="GD149" s="199">
        <v>0</v>
      </c>
      <c r="GE149" s="199">
        <v>0</v>
      </c>
      <c r="GF149" s="199">
        <v>1800</v>
      </c>
      <c r="GG149" s="199">
        <v>574451</v>
      </c>
      <c r="GH149" s="199">
        <v>0</v>
      </c>
      <c r="GI149" s="199">
        <v>0</v>
      </c>
      <c r="GJ149" s="199">
        <v>0</v>
      </c>
      <c r="GK149" s="199">
        <v>0</v>
      </c>
      <c r="GL149" s="199">
        <f t="shared" si="144"/>
        <v>596951</v>
      </c>
      <c r="GM149" s="199">
        <v>21876</v>
      </c>
      <c r="GN149" s="199">
        <v>0</v>
      </c>
      <c r="GO149" s="199">
        <v>0</v>
      </c>
      <c r="GP149" s="199">
        <v>0</v>
      </c>
      <c r="GQ149" s="199">
        <v>1940</v>
      </c>
      <c r="GR149" s="199">
        <v>606500</v>
      </c>
      <c r="GS149" s="199">
        <v>0</v>
      </c>
      <c r="GT149" s="199">
        <v>0</v>
      </c>
      <c r="GU149" s="199">
        <v>0</v>
      </c>
      <c r="GV149" s="199">
        <v>0</v>
      </c>
      <c r="GW149" s="199">
        <f t="shared" si="145"/>
        <v>630316</v>
      </c>
      <c r="GX149" s="199" t="s">
        <v>8</v>
      </c>
      <c r="GY149" s="199">
        <v>25206</v>
      </c>
      <c r="GZ149" s="199">
        <v>0</v>
      </c>
      <c r="HA149" s="199">
        <v>0</v>
      </c>
      <c r="HB149" s="199">
        <v>0</v>
      </c>
      <c r="HC149" s="199">
        <v>1891</v>
      </c>
      <c r="HD149" s="199">
        <v>591762</v>
      </c>
      <c r="HE149" s="199">
        <v>0</v>
      </c>
      <c r="HF149" s="199">
        <v>0</v>
      </c>
      <c r="HG149" s="199">
        <v>0</v>
      </c>
      <c r="HH149" s="199">
        <v>0</v>
      </c>
      <c r="HI149" s="199">
        <f t="shared" si="146"/>
        <v>618859</v>
      </c>
      <c r="HJ149" s="199">
        <v>618994</v>
      </c>
      <c r="HK149" s="199">
        <v>21875</v>
      </c>
      <c r="HL149" s="199">
        <v>0</v>
      </c>
      <c r="HM149" s="199">
        <v>0</v>
      </c>
      <c r="HN149" s="199">
        <v>0</v>
      </c>
      <c r="HO149" s="199">
        <v>1940</v>
      </c>
      <c r="HP149" s="199">
        <v>607068</v>
      </c>
      <c r="HQ149" s="199">
        <v>0</v>
      </c>
      <c r="HR149" s="199">
        <v>0</v>
      </c>
      <c r="HS149" s="199">
        <v>0</v>
      </c>
      <c r="HT149" s="199">
        <v>0</v>
      </c>
      <c r="HU149" s="199">
        <f t="shared" si="147"/>
        <v>630883</v>
      </c>
      <c r="HV149" s="199">
        <v>21875</v>
      </c>
      <c r="HW149" s="199">
        <v>0</v>
      </c>
      <c r="HX149" s="199">
        <v>0</v>
      </c>
      <c r="HY149" s="199">
        <v>0</v>
      </c>
      <c r="HZ149" s="199">
        <v>1940</v>
      </c>
      <c r="IA149" s="199">
        <v>607068</v>
      </c>
      <c r="IB149" s="199">
        <v>0</v>
      </c>
      <c r="IC149" s="199">
        <v>0</v>
      </c>
      <c r="ID149" s="199">
        <v>0</v>
      </c>
      <c r="IE149" s="199">
        <v>0</v>
      </c>
      <c r="IF149" s="199">
        <f t="shared" si="148"/>
        <v>630883</v>
      </c>
      <c r="IG149" s="197">
        <f t="shared" si="149"/>
        <v>1.9429304575032447</v>
      </c>
      <c r="IH149" s="197">
        <f t="shared" si="150"/>
        <v>1.9429304575032447</v>
      </c>
      <c r="II149" s="197">
        <f t="shared" si="151"/>
        <v>2.5865128210327715</v>
      </c>
      <c r="IJ149" s="197">
        <f t="shared" si="128"/>
        <v>0</v>
      </c>
      <c r="IK149" s="202">
        <f>((IF149/HJ149)-1)*100</f>
        <v>1.9206971311515053</v>
      </c>
      <c r="IL149" s="200">
        <f t="shared" si="152"/>
        <v>8411.7733333333326</v>
      </c>
      <c r="IM149" s="200">
        <f t="shared" si="153"/>
        <v>8094.24</v>
      </c>
      <c r="IN149" s="192" t="s">
        <v>7372</v>
      </c>
      <c r="IO149" s="192" t="str">
        <f t="shared" si="129"/>
        <v>Variación de 0 a +-10%</v>
      </c>
      <c r="IP149" s="192" t="str">
        <f t="shared" si="129"/>
        <v>Variación de 0 a +-10%</v>
      </c>
      <c r="IQ149" s="193" t="str">
        <f t="shared" si="154"/>
        <v>Mediano</v>
      </c>
      <c r="IR149" s="193" t="str">
        <f t="shared" si="155"/>
        <v>Mediano</v>
      </c>
      <c r="IS149" s="192" t="s">
        <v>7500</v>
      </c>
      <c r="IT149" s="192" t="s">
        <v>1281</v>
      </c>
      <c r="IU149" s="192" t="s">
        <v>5667</v>
      </c>
      <c r="IV149" s="192" t="s">
        <v>1330</v>
      </c>
      <c r="IW149" s="192" t="s">
        <v>248</v>
      </c>
      <c r="IX149" s="192" t="s">
        <v>249</v>
      </c>
      <c r="IY149" s="193" t="s">
        <v>207</v>
      </c>
      <c r="IZ149" s="199">
        <v>470466</v>
      </c>
      <c r="JA149" s="199">
        <v>49748</v>
      </c>
      <c r="JB149" s="203">
        <f t="shared" si="161"/>
        <v>10.574196647579209</v>
      </c>
      <c r="JC149" s="192" t="s">
        <v>7590</v>
      </c>
      <c r="JD149" s="192" t="str">
        <f t="shared" si="164"/>
        <v>Con Modificaciones &lt; 10%</v>
      </c>
      <c r="JE149" s="193" t="s">
        <v>207</v>
      </c>
      <c r="JF149" s="200">
        <v>1</v>
      </c>
      <c r="JG149" s="200">
        <v>470466</v>
      </c>
      <c r="JH149" s="200">
        <v>618994</v>
      </c>
      <c r="JI149" s="197">
        <f>((JH149/JG149)-1)*100</f>
        <v>31.570400411506895</v>
      </c>
      <c r="JJ149" s="192" t="s">
        <v>7790</v>
      </c>
      <c r="JK149" s="192" t="str">
        <f t="shared" si="130"/>
        <v>Con Reevaluación</v>
      </c>
      <c r="JL149" s="196" t="s">
        <v>1291</v>
      </c>
      <c r="JM149" s="204">
        <v>400396</v>
      </c>
      <c r="JN149" s="204">
        <v>377455</v>
      </c>
      <c r="JO149" s="197">
        <f t="shared" si="162"/>
        <v>-5.7295777180591205</v>
      </c>
      <c r="JP149" s="205" t="str">
        <f t="shared" si="163"/>
        <v>Real &lt; Recomendado</v>
      </c>
      <c r="JQ149" s="193" t="s">
        <v>1286</v>
      </c>
      <c r="JR149" s="202">
        <v>480475</v>
      </c>
      <c r="JS149" s="202">
        <v>471819</v>
      </c>
      <c r="JT149" s="202">
        <f t="shared" si="156"/>
        <v>-1.8015505489359485</v>
      </c>
      <c r="JU149" s="192" t="s">
        <v>8163</v>
      </c>
      <c r="JV149" s="192" t="str">
        <f>IF(JT149="","Sin Datos",IF(JT149=0,"Real = Recomendado",IF(JT149&gt;0,"Real &gt; Recomendado",IF(JT149&lt;0,"Real &lt; Recomendado","error"))))</f>
        <v>Real &lt; Recomendado</v>
      </c>
      <c r="JW149" s="192" t="s">
        <v>8164</v>
      </c>
      <c r="JX149" s="192" t="s">
        <v>5667</v>
      </c>
      <c r="JY149" s="192" t="s">
        <v>1330</v>
      </c>
      <c r="JZ149" s="192" t="s">
        <v>248</v>
      </c>
      <c r="KA149" s="192" t="s">
        <v>249</v>
      </c>
    </row>
    <row r="150" spans="1:287" ht="15" customHeight="1" x14ac:dyDescent="0.25">
      <c r="A150" s="192" t="s">
        <v>1698</v>
      </c>
      <c r="B150" s="192" t="s">
        <v>1699</v>
      </c>
      <c r="C150" s="193">
        <v>10</v>
      </c>
      <c r="D150" s="192" t="s">
        <v>454</v>
      </c>
      <c r="E150" s="192" t="s">
        <v>166</v>
      </c>
      <c r="F150" s="192" t="s">
        <v>1682</v>
      </c>
      <c r="G150" s="192" t="s">
        <v>502</v>
      </c>
      <c r="H150" s="192" t="s">
        <v>100</v>
      </c>
      <c r="I150" s="192" t="s">
        <v>101</v>
      </c>
      <c r="J150" s="192" t="s">
        <v>1939</v>
      </c>
      <c r="K150" s="192" t="s">
        <v>466</v>
      </c>
      <c r="L150" s="192" t="s">
        <v>114</v>
      </c>
      <c r="M150" s="192" t="s">
        <v>115</v>
      </c>
      <c r="N150" s="192" t="s">
        <v>115</v>
      </c>
      <c r="O150" s="192" t="s">
        <v>524</v>
      </c>
      <c r="P150" s="192" t="s">
        <v>103</v>
      </c>
      <c r="Q150" s="192" t="s">
        <v>120</v>
      </c>
      <c r="R150" s="192" t="s">
        <v>116</v>
      </c>
      <c r="S150" s="192" t="s">
        <v>2340</v>
      </c>
      <c r="T150" s="192" t="s">
        <v>2341</v>
      </c>
      <c r="U150" s="194">
        <v>4654</v>
      </c>
      <c r="V150" s="192" t="s">
        <v>534</v>
      </c>
      <c r="W150" s="192" t="s">
        <v>534</v>
      </c>
      <c r="X150" s="192" t="s">
        <v>534</v>
      </c>
      <c r="Y150" s="195">
        <v>8</v>
      </c>
      <c r="Z150" s="195">
        <v>10</v>
      </c>
      <c r="AA150" s="196" t="s">
        <v>2735</v>
      </c>
      <c r="AB150" s="197">
        <f t="shared" si="168"/>
        <v>25</v>
      </c>
      <c r="AC150" s="195">
        <v>3</v>
      </c>
      <c r="AD150" s="195">
        <v>9</v>
      </c>
      <c r="AE150" s="196" t="s">
        <v>2736</v>
      </c>
      <c r="AF150" s="197">
        <f>((AD150/AC150)-1)*100</f>
        <v>200</v>
      </c>
      <c r="AG150" s="195">
        <v>3</v>
      </c>
      <c r="AH150" s="195">
        <v>4</v>
      </c>
      <c r="AI150" s="196" t="s">
        <v>2909</v>
      </c>
      <c r="AJ150" s="197">
        <f>((AH150/AG150)-1)*100</f>
        <v>33.333333333333329</v>
      </c>
      <c r="AK150" s="195"/>
      <c r="AL150" s="195"/>
      <c r="AM150" s="196"/>
      <c r="AN150" s="197"/>
      <c r="AO150" s="195">
        <v>7</v>
      </c>
      <c r="AP150" s="195">
        <v>12</v>
      </c>
      <c r="AQ150" s="196" t="s">
        <v>3023</v>
      </c>
      <c r="AR150" s="197">
        <f t="shared" si="169"/>
        <v>71.428571428571416</v>
      </c>
      <c r="AS150" s="195">
        <v>7</v>
      </c>
      <c r="AT150" s="195">
        <v>7</v>
      </c>
      <c r="AU150" s="196" t="s">
        <v>3224</v>
      </c>
      <c r="AV150" s="197">
        <f t="shared" si="125"/>
        <v>0</v>
      </c>
      <c r="AW150" s="197" t="str">
        <f t="shared" si="131"/>
        <v>Sin variación</v>
      </c>
      <c r="AX150" s="198">
        <v>1</v>
      </c>
      <c r="AY150" s="198">
        <v>44</v>
      </c>
      <c r="AZ150" s="195"/>
      <c r="BA150" s="195"/>
      <c r="BB150" s="196"/>
      <c r="BC150" s="197"/>
      <c r="BD150" s="195"/>
      <c r="BE150" s="195"/>
      <c r="BF150" s="196"/>
      <c r="BG150" s="197"/>
      <c r="BH150" s="195">
        <v>3</v>
      </c>
      <c r="BI150" s="195">
        <v>0</v>
      </c>
      <c r="BJ150" s="196" t="s">
        <v>3338</v>
      </c>
      <c r="BK150" s="197">
        <f>((BI150/BH150)-1)*100</f>
        <v>-100</v>
      </c>
      <c r="BL150" s="195">
        <v>13</v>
      </c>
      <c r="BM150" s="195">
        <v>13</v>
      </c>
      <c r="BN150" s="195">
        <v>18</v>
      </c>
      <c r="BO150" s="195">
        <v>18</v>
      </c>
      <c r="BP150" s="195">
        <v>0</v>
      </c>
      <c r="BQ150" s="196" t="s">
        <v>3224</v>
      </c>
      <c r="BR150" s="197">
        <f t="shared" si="132"/>
        <v>38.46153846153846</v>
      </c>
      <c r="BS150" s="197">
        <f t="shared" si="132"/>
        <v>38.46153846153846</v>
      </c>
      <c r="BT150" s="192" t="s">
        <v>3710</v>
      </c>
      <c r="BU150" s="192" t="str">
        <f t="shared" si="133"/>
        <v>Variación de 30% al 50%</v>
      </c>
      <c r="BV150" s="193" t="str">
        <f t="shared" si="134"/>
        <v>Dos Años</v>
      </c>
      <c r="BW150" s="192" t="s">
        <v>3826</v>
      </c>
      <c r="BX150" s="199">
        <v>532804</v>
      </c>
      <c r="BY150" s="199">
        <v>1146</v>
      </c>
      <c r="BZ150" s="199">
        <f t="shared" si="135"/>
        <v>533950</v>
      </c>
      <c r="CA150" s="199">
        <v>533948</v>
      </c>
      <c r="CB150" s="200">
        <f t="shared" si="136"/>
        <v>2</v>
      </c>
      <c r="CC150" s="192" t="s">
        <v>3224</v>
      </c>
      <c r="CD150" s="192" t="str">
        <f t="shared" si="137"/>
        <v>BIP = SIGFE</v>
      </c>
      <c r="CE150" s="196" t="s">
        <v>678</v>
      </c>
      <c r="CF150" s="195">
        <v>268</v>
      </c>
      <c r="CG150" s="195">
        <v>268</v>
      </c>
      <c r="CH150" s="195">
        <f t="shared" si="138"/>
        <v>100</v>
      </c>
      <c r="CI150" s="196" t="s">
        <v>4386</v>
      </c>
      <c r="CJ150" s="196" t="s">
        <v>4387</v>
      </c>
      <c r="CK150" s="200" t="str">
        <f t="shared" si="158"/>
        <v>Real = Recomendada</v>
      </c>
      <c r="CL150" s="192" t="s">
        <v>4929</v>
      </c>
      <c r="CM150" s="192" t="s">
        <v>670</v>
      </c>
      <c r="CN150" s="192" t="s">
        <v>4930</v>
      </c>
      <c r="CO150" s="192" t="s">
        <v>789</v>
      </c>
      <c r="CP150" s="193" t="s">
        <v>207</v>
      </c>
      <c r="CQ150" s="192" t="s">
        <v>860</v>
      </c>
      <c r="CR150" s="192" t="s">
        <v>5315</v>
      </c>
      <c r="CS150" s="192" t="s">
        <v>8</v>
      </c>
      <c r="CT150" s="192" t="str">
        <f t="shared" si="159"/>
        <v>En Operación</v>
      </c>
      <c r="CU150" s="192" t="s">
        <v>5500</v>
      </c>
      <c r="CV150" s="192" t="s">
        <v>5713</v>
      </c>
      <c r="CW150" s="192" t="s">
        <v>5714</v>
      </c>
      <c r="CX150" s="192" t="s">
        <v>1320</v>
      </c>
      <c r="CY150" s="192" t="s">
        <v>966</v>
      </c>
      <c r="CZ150" s="192" t="s">
        <v>248</v>
      </c>
      <c r="DA150" s="192" t="s">
        <v>249</v>
      </c>
      <c r="DB150" s="193" t="s">
        <v>669</v>
      </c>
      <c r="DC150" s="193" t="s">
        <v>669</v>
      </c>
      <c r="DD150" s="200">
        <v>0</v>
      </c>
      <c r="DE150" s="193" t="s">
        <v>1061</v>
      </c>
      <c r="DF150" s="200">
        <v>80</v>
      </c>
      <c r="DG150" s="193" t="s">
        <v>594</v>
      </c>
      <c r="DH150" s="200">
        <v>160</v>
      </c>
      <c r="DI150" s="193" t="s">
        <v>556</v>
      </c>
      <c r="DJ150" s="200">
        <v>42</v>
      </c>
      <c r="DK150" s="193" t="s">
        <v>556</v>
      </c>
      <c r="DL150" s="200">
        <f>+DK150-DG150</f>
        <v>42</v>
      </c>
      <c r="DM150" s="193" t="s">
        <v>3826</v>
      </c>
      <c r="DN150" s="200">
        <v>11</v>
      </c>
      <c r="DO150" s="193" t="s">
        <v>3820</v>
      </c>
      <c r="DP150" s="200">
        <v>30</v>
      </c>
      <c r="DQ150" s="195">
        <f t="shared" si="126"/>
        <v>323</v>
      </c>
      <c r="DR150" s="195">
        <f t="shared" si="127"/>
        <v>323</v>
      </c>
      <c r="DS150" s="198" t="s">
        <v>6150</v>
      </c>
      <c r="DT150" s="196" t="s">
        <v>6243</v>
      </c>
      <c r="DU150" s="198">
        <v>2</v>
      </c>
      <c r="DV150" s="198" t="s">
        <v>8</v>
      </c>
      <c r="DW150" s="198" t="s">
        <v>8</v>
      </c>
      <c r="DX150" s="198" t="s">
        <v>8</v>
      </c>
      <c r="DY150" s="198" t="s">
        <v>8</v>
      </c>
      <c r="DZ150" s="198" t="s">
        <v>8</v>
      </c>
      <c r="EA150" s="198" t="s">
        <v>8</v>
      </c>
      <c r="EB150" s="198" t="s">
        <v>207</v>
      </c>
      <c r="EC150" s="198" t="s">
        <v>6269</v>
      </c>
      <c r="ED150" s="198" t="s">
        <v>6416</v>
      </c>
      <c r="EE150" s="208">
        <v>12068</v>
      </c>
      <c r="EF150" s="199">
        <v>20228</v>
      </c>
      <c r="EG150" s="199">
        <v>39451</v>
      </c>
      <c r="EH150" s="199">
        <v>0</v>
      </c>
      <c r="EI150" s="199">
        <v>1916</v>
      </c>
      <c r="EJ150" s="199">
        <v>394520</v>
      </c>
      <c r="EK150" s="199">
        <v>0</v>
      </c>
      <c r="EL150" s="199">
        <v>0</v>
      </c>
      <c r="EM150" s="199">
        <v>862</v>
      </c>
      <c r="EN150" s="199">
        <v>0</v>
      </c>
      <c r="EO150" s="199">
        <f t="shared" si="139"/>
        <v>469045</v>
      </c>
      <c r="EP150" s="199">
        <v>12068</v>
      </c>
      <c r="EQ150" s="199">
        <v>20228</v>
      </c>
      <c r="ER150" s="199">
        <v>39451</v>
      </c>
      <c r="ES150" s="199">
        <v>0</v>
      </c>
      <c r="ET150" s="199">
        <v>1916</v>
      </c>
      <c r="EU150" s="199">
        <v>394520</v>
      </c>
      <c r="EV150" s="199">
        <v>0</v>
      </c>
      <c r="EW150" s="199">
        <v>0</v>
      </c>
      <c r="EX150" s="199">
        <v>862</v>
      </c>
      <c r="EY150" s="199">
        <v>0</v>
      </c>
      <c r="EZ150" s="199">
        <f t="shared" si="140"/>
        <v>469045</v>
      </c>
      <c r="FA150" s="192" t="s">
        <v>6617</v>
      </c>
      <c r="FB150" s="199">
        <v>17820</v>
      </c>
      <c r="FC150" s="199">
        <v>20184</v>
      </c>
      <c r="FD150" s="199">
        <v>39257</v>
      </c>
      <c r="FE150" s="199">
        <v>0</v>
      </c>
      <c r="FF150" s="199">
        <v>1146</v>
      </c>
      <c r="FG150" s="199">
        <v>455542</v>
      </c>
      <c r="FH150" s="199">
        <v>0</v>
      </c>
      <c r="FI150" s="199">
        <v>0</v>
      </c>
      <c r="FJ150" s="199">
        <v>0</v>
      </c>
      <c r="FK150" s="199">
        <v>0</v>
      </c>
      <c r="FL150" s="199">
        <f t="shared" si="141"/>
        <v>533949</v>
      </c>
      <c r="FM150" s="192" t="s">
        <v>6806</v>
      </c>
      <c r="FN150" s="199">
        <v>17820</v>
      </c>
      <c r="FO150" s="199">
        <v>20185</v>
      </c>
      <c r="FP150" s="199">
        <v>39257</v>
      </c>
      <c r="FQ150" s="199">
        <v>0</v>
      </c>
      <c r="FR150" s="199">
        <v>1147</v>
      </c>
      <c r="FS150" s="199">
        <v>455542</v>
      </c>
      <c r="FT150" s="199">
        <v>0</v>
      </c>
      <c r="FU150" s="199">
        <v>0</v>
      </c>
      <c r="FV150" s="199">
        <v>0</v>
      </c>
      <c r="FW150" s="199">
        <v>0</v>
      </c>
      <c r="FX150" s="199">
        <f t="shared" si="142"/>
        <v>533951</v>
      </c>
      <c r="FY150" s="192" t="s">
        <v>6992</v>
      </c>
      <c r="FZ150" s="200">
        <f t="shared" si="143"/>
        <v>3</v>
      </c>
      <c r="GA150" s="193" t="str">
        <f t="shared" si="160"/>
        <v>BIP = SIGFE</v>
      </c>
      <c r="GB150" s="199">
        <v>17820</v>
      </c>
      <c r="GC150" s="199">
        <v>20181</v>
      </c>
      <c r="GD150" s="199">
        <v>39258</v>
      </c>
      <c r="GE150" s="199">
        <v>0</v>
      </c>
      <c r="GF150" s="199">
        <v>1147</v>
      </c>
      <c r="GG150" s="199">
        <v>455542</v>
      </c>
      <c r="GH150" s="199">
        <v>0</v>
      </c>
      <c r="GI150" s="199">
        <v>0</v>
      </c>
      <c r="GJ150" s="199">
        <v>0</v>
      </c>
      <c r="GK150" s="199">
        <v>0</v>
      </c>
      <c r="GL150" s="199">
        <f t="shared" si="144"/>
        <v>533948</v>
      </c>
      <c r="GM150" s="199">
        <v>18394</v>
      </c>
      <c r="GN150" s="199">
        <v>20699</v>
      </c>
      <c r="GO150" s="199">
        <v>40279</v>
      </c>
      <c r="GP150" s="199">
        <v>0</v>
      </c>
      <c r="GQ150" s="199">
        <v>1182</v>
      </c>
      <c r="GR150" s="199">
        <v>467351</v>
      </c>
      <c r="GS150" s="199">
        <v>0</v>
      </c>
      <c r="GT150" s="199">
        <v>0</v>
      </c>
      <c r="GU150" s="199">
        <v>0</v>
      </c>
      <c r="GV150" s="199">
        <v>0</v>
      </c>
      <c r="GW150" s="199">
        <f t="shared" si="145"/>
        <v>547905</v>
      </c>
      <c r="GX150" s="199" t="s">
        <v>7168</v>
      </c>
      <c r="GY150" s="199">
        <v>13579</v>
      </c>
      <c r="GZ150" s="199">
        <v>22761</v>
      </c>
      <c r="HA150" s="199">
        <v>44391</v>
      </c>
      <c r="HB150" s="199">
        <v>0</v>
      </c>
      <c r="HC150" s="199">
        <v>2156</v>
      </c>
      <c r="HD150" s="199">
        <v>443918</v>
      </c>
      <c r="HE150" s="199">
        <v>0</v>
      </c>
      <c r="HF150" s="199">
        <v>0</v>
      </c>
      <c r="HG150" s="199">
        <v>970</v>
      </c>
      <c r="HH150" s="199">
        <v>0</v>
      </c>
      <c r="HI150" s="199">
        <f t="shared" si="146"/>
        <v>527775</v>
      </c>
      <c r="HJ150" s="199">
        <v>0</v>
      </c>
      <c r="HK150" s="199">
        <v>18394</v>
      </c>
      <c r="HL150" s="199">
        <v>20702</v>
      </c>
      <c r="HM150" s="199">
        <v>40278</v>
      </c>
      <c r="HN150" s="199">
        <v>0</v>
      </c>
      <c r="HO150" s="199">
        <v>1179</v>
      </c>
      <c r="HP150" s="199">
        <v>467352</v>
      </c>
      <c r="HQ150" s="199">
        <v>0</v>
      </c>
      <c r="HR150" s="199">
        <v>0</v>
      </c>
      <c r="HS150" s="199">
        <v>0</v>
      </c>
      <c r="HT150" s="199">
        <v>0</v>
      </c>
      <c r="HU150" s="199">
        <f t="shared" si="147"/>
        <v>547905</v>
      </c>
      <c r="HV150" s="199">
        <v>18394</v>
      </c>
      <c r="HW150" s="199">
        <v>20702</v>
      </c>
      <c r="HX150" s="199">
        <v>40278</v>
      </c>
      <c r="HY150" s="199">
        <v>0</v>
      </c>
      <c r="HZ150" s="199">
        <v>1179</v>
      </c>
      <c r="IA150" s="199">
        <v>467352</v>
      </c>
      <c r="IB150" s="199">
        <v>0</v>
      </c>
      <c r="IC150" s="199">
        <v>0</v>
      </c>
      <c r="ID150" s="199">
        <v>0</v>
      </c>
      <c r="IE150" s="199">
        <v>0</v>
      </c>
      <c r="IF150" s="199">
        <f t="shared" si="148"/>
        <v>547905</v>
      </c>
      <c r="IG150" s="197">
        <f t="shared" si="149"/>
        <v>3.8141253375017836</v>
      </c>
      <c r="IH150" s="197">
        <f t="shared" si="150"/>
        <v>3.8141253375017836</v>
      </c>
      <c r="II150" s="197">
        <f t="shared" si="151"/>
        <v>5.2789028604381949</v>
      </c>
      <c r="IJ150" s="197">
        <f t="shared" si="128"/>
        <v>0</v>
      </c>
      <c r="IK150" s="202"/>
      <c r="IL150" s="200">
        <f t="shared" si="152"/>
        <v>2044.4216417910447</v>
      </c>
      <c r="IM150" s="200">
        <f t="shared" si="153"/>
        <v>1743.8507462686566</v>
      </c>
      <c r="IN150" s="192" t="s">
        <v>7373</v>
      </c>
      <c r="IO150" s="192" t="str">
        <f t="shared" si="129"/>
        <v>Variación de 0 a +-10%</v>
      </c>
      <c r="IP150" s="192" t="str">
        <f t="shared" si="129"/>
        <v>Variación de 0 a +-10%</v>
      </c>
      <c r="IQ150" s="193" t="str">
        <f t="shared" si="154"/>
        <v>Mediano</v>
      </c>
      <c r="IR150" s="193" t="str">
        <f t="shared" si="155"/>
        <v>Mediano</v>
      </c>
      <c r="IS150" s="192" t="s">
        <v>5713</v>
      </c>
      <c r="IT150" s="192" t="s">
        <v>115</v>
      </c>
      <c r="IU150" s="192" t="s">
        <v>1320</v>
      </c>
      <c r="IV150" s="192" t="s">
        <v>966</v>
      </c>
      <c r="IW150" s="192" t="s">
        <v>248</v>
      </c>
      <c r="IX150" s="192" t="s">
        <v>249</v>
      </c>
      <c r="IY150" s="193" t="s">
        <v>207</v>
      </c>
      <c r="IZ150" s="199">
        <v>527775</v>
      </c>
      <c r="JA150" s="199">
        <v>36482</v>
      </c>
      <c r="JB150" s="203">
        <f t="shared" si="161"/>
        <v>6.9124153285017291</v>
      </c>
      <c r="JC150" s="192" t="s">
        <v>7591</v>
      </c>
      <c r="JD150" s="192" t="str">
        <f t="shared" si="164"/>
        <v>Con Modificaciones &lt; 10%</v>
      </c>
      <c r="JE150" s="193" t="s">
        <v>208</v>
      </c>
      <c r="JF150" s="200"/>
      <c r="JG150" s="200"/>
      <c r="JH150" s="200"/>
      <c r="JI150" s="197"/>
      <c r="JJ150" s="192" t="s">
        <v>7791</v>
      </c>
      <c r="JK150" s="192" t="str">
        <f t="shared" si="130"/>
        <v>Sin Reevaluación</v>
      </c>
      <c r="JL150" s="196" t="s">
        <v>1292</v>
      </c>
      <c r="JM150" s="204">
        <v>34</v>
      </c>
      <c r="JN150" s="204">
        <v>34</v>
      </c>
      <c r="JO150" s="197">
        <f t="shared" si="162"/>
        <v>0</v>
      </c>
      <c r="JP150" s="205" t="str">
        <f t="shared" si="163"/>
        <v>Real = Recomendado</v>
      </c>
      <c r="JQ150" s="193" t="s">
        <v>8</v>
      </c>
      <c r="JR150" s="202"/>
      <c r="JS150" s="202"/>
      <c r="JT150" s="202"/>
      <c r="JU150" s="192" t="s">
        <v>8165</v>
      </c>
      <c r="JV150" s="206"/>
      <c r="JW150" s="192" t="s">
        <v>8166</v>
      </c>
      <c r="JX150" s="192" t="s">
        <v>1320</v>
      </c>
      <c r="JY150" s="192" t="s">
        <v>966</v>
      </c>
      <c r="JZ150" s="192" t="s">
        <v>248</v>
      </c>
      <c r="KA150" s="192" t="s">
        <v>249</v>
      </c>
    </row>
    <row r="151" spans="1:287" ht="15" customHeight="1" x14ac:dyDescent="0.25">
      <c r="A151" s="192" t="s">
        <v>1700</v>
      </c>
      <c r="B151" s="192" t="s">
        <v>1701</v>
      </c>
      <c r="C151" s="193">
        <v>10</v>
      </c>
      <c r="D151" s="192" t="s">
        <v>454</v>
      </c>
      <c r="E151" s="192" t="s">
        <v>125</v>
      </c>
      <c r="F151" s="192" t="s">
        <v>125</v>
      </c>
      <c r="G151" s="192" t="s">
        <v>502</v>
      </c>
      <c r="H151" s="192" t="s">
        <v>107</v>
      </c>
      <c r="I151" s="192" t="s">
        <v>108</v>
      </c>
      <c r="J151" s="192" t="s">
        <v>1987</v>
      </c>
      <c r="K151" s="192" t="s">
        <v>466</v>
      </c>
      <c r="L151" s="192" t="s">
        <v>114</v>
      </c>
      <c r="M151" s="192" t="s">
        <v>2016</v>
      </c>
      <c r="N151" s="192" t="s">
        <v>526</v>
      </c>
      <c r="O151" s="192" t="s">
        <v>524</v>
      </c>
      <c r="P151" s="192" t="s">
        <v>103</v>
      </c>
      <c r="Q151" s="192" t="s">
        <v>120</v>
      </c>
      <c r="R151" s="192" t="s">
        <v>105</v>
      </c>
      <c r="S151" s="192" t="s">
        <v>2342</v>
      </c>
      <c r="T151" s="192" t="s">
        <v>2343</v>
      </c>
      <c r="U151" s="194">
        <v>150000</v>
      </c>
      <c r="V151" s="192" t="s">
        <v>534</v>
      </c>
      <c r="W151" s="192" t="s">
        <v>534</v>
      </c>
      <c r="X151" s="192" t="s">
        <v>534</v>
      </c>
      <c r="Y151" s="195">
        <v>12</v>
      </c>
      <c r="Z151" s="195">
        <v>0</v>
      </c>
      <c r="AA151" s="196" t="s">
        <v>2737</v>
      </c>
      <c r="AB151" s="197">
        <f t="shared" si="168"/>
        <v>-100</v>
      </c>
      <c r="AC151" s="195"/>
      <c r="AD151" s="195"/>
      <c r="AE151" s="196"/>
      <c r="AF151" s="197"/>
      <c r="AG151" s="195"/>
      <c r="AH151" s="195"/>
      <c r="AI151" s="196" t="s">
        <v>8</v>
      </c>
      <c r="AJ151" s="197"/>
      <c r="AK151" s="195"/>
      <c r="AL151" s="195"/>
      <c r="AM151" s="196"/>
      <c r="AN151" s="197"/>
      <c r="AO151" s="195">
        <v>4</v>
      </c>
      <c r="AP151" s="195">
        <v>0</v>
      </c>
      <c r="AQ151" s="196" t="s">
        <v>3024</v>
      </c>
      <c r="AR151" s="197">
        <f t="shared" si="169"/>
        <v>-100</v>
      </c>
      <c r="AS151" s="195">
        <v>12</v>
      </c>
      <c r="AT151" s="195">
        <v>14</v>
      </c>
      <c r="AU151" s="196" t="s">
        <v>3225</v>
      </c>
      <c r="AV151" s="197">
        <f t="shared" si="125"/>
        <v>16.666666666666675</v>
      </c>
      <c r="AW151" s="197" t="str">
        <f t="shared" si="131"/>
        <v>Variación de 0 a 30%</v>
      </c>
      <c r="AX151" s="198">
        <v>0</v>
      </c>
      <c r="AY151" s="198">
        <v>0</v>
      </c>
      <c r="AZ151" s="195"/>
      <c r="BA151" s="195"/>
      <c r="BB151" s="196"/>
      <c r="BC151" s="197"/>
      <c r="BD151" s="195"/>
      <c r="BE151" s="195"/>
      <c r="BF151" s="196"/>
      <c r="BG151" s="197"/>
      <c r="BH151" s="195"/>
      <c r="BI151" s="195"/>
      <c r="BJ151" s="196"/>
      <c r="BK151" s="197"/>
      <c r="BL151" s="195">
        <v>12</v>
      </c>
      <c r="BM151" s="195">
        <v>12</v>
      </c>
      <c r="BN151" s="195">
        <v>14</v>
      </c>
      <c r="BO151" s="195">
        <v>14</v>
      </c>
      <c r="BP151" s="195">
        <v>0</v>
      </c>
      <c r="BQ151" s="196" t="s">
        <v>3484</v>
      </c>
      <c r="BR151" s="197">
        <f t="shared" si="132"/>
        <v>16.666666666666675</v>
      </c>
      <c r="BS151" s="197">
        <f t="shared" si="132"/>
        <v>16.666666666666675</v>
      </c>
      <c r="BT151" s="192" t="s">
        <v>3711</v>
      </c>
      <c r="BU151" s="192" t="str">
        <f t="shared" si="133"/>
        <v>Variación de 0 a 30%</v>
      </c>
      <c r="BV151" s="193" t="str">
        <f t="shared" si="134"/>
        <v>Dos Años</v>
      </c>
      <c r="BW151" s="192" t="s">
        <v>664</v>
      </c>
      <c r="BX151" s="199">
        <v>3610647</v>
      </c>
      <c r="BY151" s="199">
        <v>1680</v>
      </c>
      <c r="BZ151" s="199">
        <f t="shared" si="135"/>
        <v>3612327</v>
      </c>
      <c r="CA151" s="199">
        <v>3572015</v>
      </c>
      <c r="CB151" s="200">
        <f t="shared" si="136"/>
        <v>40312</v>
      </c>
      <c r="CC151" s="192" t="s">
        <v>4028</v>
      </c>
      <c r="CD151" s="192" t="str">
        <f t="shared" si="137"/>
        <v>BIP &gt; SIGFE</v>
      </c>
      <c r="CE151" s="196" t="s">
        <v>679</v>
      </c>
      <c r="CF151" s="195">
        <f>10*1000</f>
        <v>10000</v>
      </c>
      <c r="CG151" s="195">
        <v>10000</v>
      </c>
      <c r="CH151" s="195">
        <f t="shared" si="138"/>
        <v>100</v>
      </c>
      <c r="CI151" s="196" t="s">
        <v>4388</v>
      </c>
      <c r="CJ151" s="196" t="s">
        <v>4389</v>
      </c>
      <c r="CK151" s="200" t="str">
        <f t="shared" si="158"/>
        <v>Real = Recomendada</v>
      </c>
      <c r="CL151" s="192" t="s">
        <v>4931</v>
      </c>
      <c r="CM151" s="192" t="s">
        <v>872</v>
      </c>
      <c r="CN151" s="192" t="s">
        <v>4931</v>
      </c>
      <c r="CO151" s="192" t="s">
        <v>872</v>
      </c>
      <c r="CP151" s="193" t="s">
        <v>207</v>
      </c>
      <c r="CQ151" s="192" t="s">
        <v>872</v>
      </c>
      <c r="CR151" s="192" t="s">
        <v>5316</v>
      </c>
      <c r="CS151" s="192" t="s">
        <v>8</v>
      </c>
      <c r="CT151" s="192" t="str">
        <f t="shared" si="159"/>
        <v>En Operación</v>
      </c>
      <c r="CU151" s="192" t="s">
        <v>5501</v>
      </c>
      <c r="CV151" s="192" t="s">
        <v>970</v>
      </c>
      <c r="CW151" s="192" t="s">
        <v>2016</v>
      </c>
      <c r="CX151" s="192" t="s">
        <v>971</v>
      </c>
      <c r="CY151" s="192" t="s">
        <v>966</v>
      </c>
      <c r="CZ151" s="192" t="s">
        <v>248</v>
      </c>
      <c r="DA151" s="192" t="s">
        <v>249</v>
      </c>
      <c r="DB151" s="193" t="s">
        <v>3830</v>
      </c>
      <c r="DC151" s="193" t="s">
        <v>3830</v>
      </c>
      <c r="DD151" s="200">
        <v>0</v>
      </c>
      <c r="DE151" s="193" t="s">
        <v>563</v>
      </c>
      <c r="DF151" s="200">
        <v>51</v>
      </c>
      <c r="DG151" s="193" t="s">
        <v>784</v>
      </c>
      <c r="DH151" s="200">
        <v>111</v>
      </c>
      <c r="DI151" s="193" t="s">
        <v>857</v>
      </c>
      <c r="DJ151" s="200">
        <v>5</v>
      </c>
      <c r="DK151" s="193" t="s">
        <v>857</v>
      </c>
      <c r="DL151" s="200">
        <f>+DK151-DG151</f>
        <v>5</v>
      </c>
      <c r="DM151" s="193" t="s">
        <v>664</v>
      </c>
      <c r="DN151" s="200">
        <v>23</v>
      </c>
      <c r="DO151" s="193" t="s">
        <v>1146</v>
      </c>
      <c r="DP151" s="200">
        <v>3</v>
      </c>
      <c r="DQ151" s="195">
        <f t="shared" si="126"/>
        <v>193</v>
      </c>
      <c r="DR151" s="195">
        <f t="shared" si="127"/>
        <v>193</v>
      </c>
      <c r="DS151" s="198" t="s">
        <v>6151</v>
      </c>
      <c r="DT151" s="196" t="s">
        <v>6243</v>
      </c>
      <c r="DU151" s="198">
        <v>1</v>
      </c>
      <c r="DV151" s="198" t="s">
        <v>8</v>
      </c>
      <c r="DW151" s="198" t="s">
        <v>8</v>
      </c>
      <c r="DX151" s="198" t="s">
        <v>8</v>
      </c>
      <c r="DY151" s="198" t="s">
        <v>8</v>
      </c>
      <c r="DZ151" s="198" t="s">
        <v>8</v>
      </c>
      <c r="EA151" s="198" t="s">
        <v>8</v>
      </c>
      <c r="EB151" s="198" t="s">
        <v>207</v>
      </c>
      <c r="EC151" s="198" t="s">
        <v>6269</v>
      </c>
      <c r="ED151" s="198" t="s">
        <v>6417</v>
      </c>
      <c r="EE151" s="208">
        <v>18002</v>
      </c>
      <c r="EF151" s="199">
        <v>0</v>
      </c>
      <c r="EG151" s="199">
        <v>0</v>
      </c>
      <c r="EH151" s="199">
        <v>0</v>
      </c>
      <c r="EI151" s="199">
        <v>4000</v>
      </c>
      <c r="EJ151" s="199">
        <v>3610666</v>
      </c>
      <c r="EK151" s="199">
        <v>0</v>
      </c>
      <c r="EL151" s="199">
        <v>0</v>
      </c>
      <c r="EM151" s="199">
        <v>0</v>
      </c>
      <c r="EN151" s="199">
        <v>0</v>
      </c>
      <c r="EO151" s="199">
        <f t="shared" si="139"/>
        <v>3632668</v>
      </c>
      <c r="EP151" s="199">
        <v>18002</v>
      </c>
      <c r="EQ151" s="199">
        <v>0</v>
      </c>
      <c r="ER151" s="199">
        <v>0</v>
      </c>
      <c r="ES151" s="199">
        <v>0</v>
      </c>
      <c r="ET151" s="199">
        <v>4000</v>
      </c>
      <c r="EU151" s="199">
        <v>3610666</v>
      </c>
      <c r="EV151" s="199">
        <v>0</v>
      </c>
      <c r="EW151" s="199">
        <v>0</v>
      </c>
      <c r="EX151" s="199">
        <v>0</v>
      </c>
      <c r="EY151" s="199">
        <v>0</v>
      </c>
      <c r="EZ151" s="199">
        <f t="shared" si="140"/>
        <v>3632668</v>
      </c>
      <c r="FA151" s="192" t="s">
        <v>6618</v>
      </c>
      <c r="FB151" s="199">
        <v>0</v>
      </c>
      <c r="FC151" s="199">
        <v>0</v>
      </c>
      <c r="FD151" s="199">
        <v>0</v>
      </c>
      <c r="FE151" s="199">
        <v>0</v>
      </c>
      <c r="FF151" s="199">
        <v>1680</v>
      </c>
      <c r="FG151" s="199">
        <v>3610646</v>
      </c>
      <c r="FH151" s="199">
        <v>0</v>
      </c>
      <c r="FI151" s="199">
        <v>0</v>
      </c>
      <c r="FJ151" s="199">
        <v>0</v>
      </c>
      <c r="FK151" s="199">
        <v>0</v>
      </c>
      <c r="FL151" s="199">
        <f t="shared" si="141"/>
        <v>3612326</v>
      </c>
      <c r="FM151" s="192" t="s">
        <v>6807</v>
      </c>
      <c r="FN151" s="199">
        <v>0</v>
      </c>
      <c r="FO151" s="199">
        <v>0</v>
      </c>
      <c r="FP151" s="199">
        <v>0</v>
      </c>
      <c r="FQ151" s="199">
        <v>0</v>
      </c>
      <c r="FR151" s="199">
        <v>1680</v>
      </c>
      <c r="FS151" s="199">
        <v>3610647</v>
      </c>
      <c r="FT151" s="199">
        <v>0</v>
      </c>
      <c r="FU151" s="199">
        <v>0</v>
      </c>
      <c r="FV151" s="199">
        <v>0</v>
      </c>
      <c r="FW151" s="199">
        <v>0</v>
      </c>
      <c r="FX151" s="199">
        <f t="shared" si="142"/>
        <v>3612327</v>
      </c>
      <c r="FY151" s="192" t="s">
        <v>6993</v>
      </c>
      <c r="FZ151" s="200">
        <f t="shared" si="143"/>
        <v>40312</v>
      </c>
      <c r="GA151" s="193" t="str">
        <f t="shared" si="160"/>
        <v>BIP &gt; SIGFE</v>
      </c>
      <c r="GB151" s="199">
        <v>0</v>
      </c>
      <c r="GC151" s="199">
        <v>0</v>
      </c>
      <c r="GD151" s="199">
        <v>0</v>
      </c>
      <c r="GE151" s="199">
        <v>0</v>
      </c>
      <c r="GF151" s="199">
        <v>1680</v>
      </c>
      <c r="GG151" s="199">
        <v>3570335</v>
      </c>
      <c r="GH151" s="199">
        <v>0</v>
      </c>
      <c r="GI151" s="199">
        <v>0</v>
      </c>
      <c r="GJ151" s="199">
        <v>0</v>
      </c>
      <c r="GK151" s="199">
        <v>0</v>
      </c>
      <c r="GL151" s="199">
        <f t="shared" si="144"/>
        <v>3572015</v>
      </c>
      <c r="GM151" s="199">
        <v>0</v>
      </c>
      <c r="GN151" s="199">
        <v>0</v>
      </c>
      <c r="GO151" s="199">
        <v>0</v>
      </c>
      <c r="GP151" s="199">
        <v>0</v>
      </c>
      <c r="GQ151" s="199">
        <v>1776</v>
      </c>
      <c r="GR151" s="199">
        <v>3650898</v>
      </c>
      <c r="GS151" s="199">
        <v>0</v>
      </c>
      <c r="GT151" s="199">
        <v>0</v>
      </c>
      <c r="GU151" s="199">
        <v>0</v>
      </c>
      <c r="GV151" s="199">
        <v>0</v>
      </c>
      <c r="GW151" s="199">
        <f t="shared" si="145"/>
        <v>3652674</v>
      </c>
      <c r="GX151" s="199" t="s">
        <v>7169</v>
      </c>
      <c r="GY151" s="199">
        <v>20256</v>
      </c>
      <c r="GZ151" s="199">
        <v>0</v>
      </c>
      <c r="HA151" s="199">
        <v>0</v>
      </c>
      <c r="HB151" s="199">
        <v>0</v>
      </c>
      <c r="HC151" s="199">
        <v>4501</v>
      </c>
      <c r="HD151" s="199">
        <v>4062759</v>
      </c>
      <c r="HE151" s="199">
        <v>0</v>
      </c>
      <c r="HF151" s="199">
        <v>0</v>
      </c>
      <c r="HG151" s="199">
        <v>0</v>
      </c>
      <c r="HH151" s="199">
        <v>0</v>
      </c>
      <c r="HI151" s="199">
        <f t="shared" si="146"/>
        <v>4087516</v>
      </c>
      <c r="HJ151" s="199">
        <v>3983933</v>
      </c>
      <c r="HK151" s="199">
        <v>0</v>
      </c>
      <c r="HL151" s="199">
        <v>0</v>
      </c>
      <c r="HM151" s="199">
        <v>0</v>
      </c>
      <c r="HN151" s="199">
        <v>0</v>
      </c>
      <c r="HO151" s="199">
        <v>1776</v>
      </c>
      <c r="HP151" s="199">
        <v>3715258</v>
      </c>
      <c r="HQ151" s="199">
        <v>0</v>
      </c>
      <c r="HR151" s="199">
        <v>0</v>
      </c>
      <c r="HS151" s="199">
        <v>0</v>
      </c>
      <c r="HT151" s="199">
        <v>0</v>
      </c>
      <c r="HU151" s="199">
        <f t="shared" si="147"/>
        <v>3717034</v>
      </c>
      <c r="HV151" s="199">
        <v>0</v>
      </c>
      <c r="HW151" s="199">
        <v>0</v>
      </c>
      <c r="HX151" s="199">
        <v>0</v>
      </c>
      <c r="HY151" s="199">
        <v>0</v>
      </c>
      <c r="HZ151" s="199">
        <v>1776</v>
      </c>
      <c r="IA151" s="199">
        <v>3691210</v>
      </c>
      <c r="IB151" s="199">
        <v>0</v>
      </c>
      <c r="IC151" s="199">
        <v>0</v>
      </c>
      <c r="ID151" s="199">
        <v>0</v>
      </c>
      <c r="IE151" s="199">
        <v>0</v>
      </c>
      <c r="IF151" s="199">
        <f t="shared" si="148"/>
        <v>3692986</v>
      </c>
      <c r="IG151" s="197">
        <f t="shared" si="149"/>
        <v>-9.0637443376368481</v>
      </c>
      <c r="IH151" s="197">
        <f t="shared" si="150"/>
        <v>-9.6520723099310146</v>
      </c>
      <c r="II151" s="197">
        <f t="shared" si="151"/>
        <v>-9.1452384943335296</v>
      </c>
      <c r="IJ151" s="197">
        <f t="shared" si="128"/>
        <v>-0.64696744770158521</v>
      </c>
      <c r="IK151" s="202">
        <f>((IF151/HJ151)-1)*100</f>
        <v>-7.3030093628582593</v>
      </c>
      <c r="IL151" s="200">
        <f t="shared" si="152"/>
        <v>369.29860000000002</v>
      </c>
      <c r="IM151" s="200">
        <f t="shared" si="153"/>
        <v>369.12099999999998</v>
      </c>
      <c r="IN151" s="192" t="s">
        <v>7374</v>
      </c>
      <c r="IO151" s="192" t="str">
        <f t="shared" si="129"/>
        <v>Variación de 0 a +-10%</v>
      </c>
      <c r="IP151" s="192" t="str">
        <f t="shared" si="129"/>
        <v>Variación de 0 a +-10%</v>
      </c>
      <c r="IQ151" s="193" t="str">
        <f t="shared" si="154"/>
        <v>Grande</v>
      </c>
      <c r="IR151" s="193" t="str">
        <f t="shared" si="155"/>
        <v>Grande</v>
      </c>
      <c r="IS151" s="192" t="s">
        <v>970</v>
      </c>
      <c r="IT151" s="192" t="s">
        <v>2016</v>
      </c>
      <c r="IU151" s="192" t="s">
        <v>971</v>
      </c>
      <c r="IV151" s="192" t="s">
        <v>966</v>
      </c>
      <c r="IW151" s="192" t="s">
        <v>248</v>
      </c>
      <c r="IX151" s="192" t="s">
        <v>249</v>
      </c>
      <c r="IY151" s="193" t="s">
        <v>208</v>
      </c>
      <c r="IZ151" s="199"/>
      <c r="JA151" s="199"/>
      <c r="JB151" s="203"/>
      <c r="JC151" s="192" t="s">
        <v>534</v>
      </c>
      <c r="JD151" s="192" t="str">
        <f t="shared" si="164"/>
        <v>Sin Modificaciones</v>
      </c>
      <c r="JE151" s="193" t="s">
        <v>207</v>
      </c>
      <c r="JF151" s="200">
        <v>1</v>
      </c>
      <c r="JG151" s="200">
        <v>3983933</v>
      </c>
      <c r="JH151" s="200">
        <v>3983933</v>
      </c>
      <c r="JI151" s="197">
        <f t="shared" ref="JI151:JI152" si="170">((JH151/JG151)-1)*100</f>
        <v>0</v>
      </c>
      <c r="JJ151" s="192" t="s">
        <v>7792</v>
      </c>
      <c r="JK151" s="192" t="str">
        <f t="shared" si="130"/>
        <v>Con Reevaluación</v>
      </c>
      <c r="JL151" s="196" t="s">
        <v>1288</v>
      </c>
      <c r="JM151" s="204">
        <v>1458670</v>
      </c>
      <c r="JN151" s="204">
        <v>1458670</v>
      </c>
      <c r="JO151" s="197">
        <f t="shared" si="162"/>
        <v>0</v>
      </c>
      <c r="JP151" s="205" t="str">
        <f t="shared" si="163"/>
        <v>Real = Recomendado</v>
      </c>
      <c r="JQ151" s="193" t="s">
        <v>1289</v>
      </c>
      <c r="JR151" s="202">
        <v>10.8</v>
      </c>
      <c r="JS151" s="202">
        <v>10.8</v>
      </c>
      <c r="JT151" s="202">
        <f t="shared" si="156"/>
        <v>0</v>
      </c>
      <c r="JU151" s="192" t="s">
        <v>8167</v>
      </c>
      <c r="JV151" s="192" t="str">
        <f t="shared" ref="JV151:JV153" si="171">IF(JT151="","Sin Datos",IF(JT151=0,"Real = Recomendado",IF(JT151&gt;0,"Real &gt; Recomendado",IF(JT151&lt;0,"Real &lt; Recomendado","error"))))</f>
        <v>Real = Recomendado</v>
      </c>
      <c r="JW151" s="192" t="s">
        <v>8168</v>
      </c>
      <c r="JX151" s="192" t="s">
        <v>971</v>
      </c>
      <c r="JY151" s="192" t="s">
        <v>966</v>
      </c>
      <c r="JZ151" s="192" t="s">
        <v>248</v>
      </c>
      <c r="KA151" s="192" t="s">
        <v>249</v>
      </c>
    </row>
    <row r="152" spans="1:287" ht="15" customHeight="1" x14ac:dyDescent="0.25">
      <c r="A152" s="192" t="s">
        <v>1702</v>
      </c>
      <c r="B152" s="192" t="s">
        <v>1703</v>
      </c>
      <c r="C152" s="193">
        <v>9</v>
      </c>
      <c r="D152" s="192" t="s">
        <v>450</v>
      </c>
      <c r="E152" s="192" t="s">
        <v>110</v>
      </c>
      <c r="F152" s="192" t="s">
        <v>1704</v>
      </c>
      <c r="G152" s="192" t="s">
        <v>495</v>
      </c>
      <c r="H152" s="192" t="s">
        <v>118</v>
      </c>
      <c r="I152" s="192" t="s">
        <v>153</v>
      </c>
      <c r="J152" s="192" t="s">
        <v>1341</v>
      </c>
      <c r="K152" s="192" t="s">
        <v>468</v>
      </c>
      <c r="L152" s="192" t="s">
        <v>102</v>
      </c>
      <c r="M152" s="192" t="s">
        <v>2007</v>
      </c>
      <c r="N152" s="192" t="s">
        <v>525</v>
      </c>
      <c r="O152" s="192" t="s">
        <v>525</v>
      </c>
      <c r="P152" s="192" t="s">
        <v>103</v>
      </c>
      <c r="Q152" s="192" t="s">
        <v>120</v>
      </c>
      <c r="R152" s="192" t="s">
        <v>116</v>
      </c>
      <c r="S152" s="192" t="s">
        <v>2344</v>
      </c>
      <c r="T152" s="192" t="s">
        <v>2345</v>
      </c>
      <c r="U152" s="194">
        <v>34745</v>
      </c>
      <c r="V152" s="192" t="s">
        <v>534</v>
      </c>
      <c r="W152" s="192" t="s">
        <v>534</v>
      </c>
      <c r="X152" s="192" t="s">
        <v>534</v>
      </c>
      <c r="Y152" s="195">
        <v>9</v>
      </c>
      <c r="Z152" s="195">
        <v>22</v>
      </c>
      <c r="AA152" s="196" t="s">
        <v>198</v>
      </c>
      <c r="AB152" s="197">
        <f t="shared" si="168"/>
        <v>144.44444444444446</v>
      </c>
      <c r="AC152" s="195">
        <v>4</v>
      </c>
      <c r="AD152" s="195">
        <v>18</v>
      </c>
      <c r="AE152" s="196" t="s">
        <v>2738</v>
      </c>
      <c r="AF152" s="197">
        <f>((AD152/AC152)-1)*100</f>
        <v>350</v>
      </c>
      <c r="AG152" s="195"/>
      <c r="AH152" s="195"/>
      <c r="AI152" s="196" t="s">
        <v>8</v>
      </c>
      <c r="AJ152" s="197"/>
      <c r="AK152" s="195"/>
      <c r="AL152" s="195"/>
      <c r="AM152" s="196"/>
      <c r="AN152" s="197"/>
      <c r="AO152" s="195">
        <v>8</v>
      </c>
      <c r="AP152" s="195">
        <v>0</v>
      </c>
      <c r="AQ152" s="196" t="s">
        <v>3025</v>
      </c>
      <c r="AR152" s="197">
        <f t="shared" si="169"/>
        <v>-100</v>
      </c>
      <c r="AS152" s="195">
        <v>9</v>
      </c>
      <c r="AT152" s="195">
        <v>31</v>
      </c>
      <c r="AU152" s="196" t="s">
        <v>3226</v>
      </c>
      <c r="AV152" s="197">
        <f t="shared" si="125"/>
        <v>244.44444444444446</v>
      </c>
      <c r="AW152" s="197" t="str">
        <f t="shared" si="131"/>
        <v>Variación &gt; al 100%</v>
      </c>
      <c r="AX152" s="198" t="s">
        <v>202</v>
      </c>
      <c r="AY152" s="198" t="s">
        <v>202</v>
      </c>
      <c r="AZ152" s="195"/>
      <c r="BA152" s="195"/>
      <c r="BB152" s="196"/>
      <c r="BC152" s="197"/>
      <c r="BD152" s="195"/>
      <c r="BE152" s="195"/>
      <c r="BF152" s="196"/>
      <c r="BG152" s="197"/>
      <c r="BH152" s="195">
        <v>1</v>
      </c>
      <c r="BI152" s="195">
        <v>0</v>
      </c>
      <c r="BJ152" s="196" t="s">
        <v>3339</v>
      </c>
      <c r="BK152" s="197">
        <f>((BI152/BH152)-1)*100</f>
        <v>-100</v>
      </c>
      <c r="BL152" s="195">
        <v>10</v>
      </c>
      <c r="BM152" s="195">
        <v>10</v>
      </c>
      <c r="BN152" s="195">
        <v>43</v>
      </c>
      <c r="BO152" s="195">
        <v>43</v>
      </c>
      <c r="BP152" s="195">
        <v>0</v>
      </c>
      <c r="BQ152" s="196" t="s">
        <v>3485</v>
      </c>
      <c r="BR152" s="197">
        <f t="shared" si="132"/>
        <v>330</v>
      </c>
      <c r="BS152" s="197">
        <f t="shared" si="132"/>
        <v>330</v>
      </c>
      <c r="BT152" s="192" t="s">
        <v>3712</v>
      </c>
      <c r="BU152" s="192" t="str">
        <f t="shared" si="133"/>
        <v>Variación &gt; al 100%</v>
      </c>
      <c r="BV152" s="193" t="str">
        <f t="shared" si="134"/>
        <v>Mayor a 3 años</v>
      </c>
      <c r="BW152" s="192" t="s">
        <v>620</v>
      </c>
      <c r="BX152" s="199">
        <v>741739</v>
      </c>
      <c r="BY152" s="199">
        <v>1931</v>
      </c>
      <c r="BZ152" s="199">
        <f t="shared" si="135"/>
        <v>743670</v>
      </c>
      <c r="CA152" s="199">
        <v>743672</v>
      </c>
      <c r="CB152" s="200">
        <f t="shared" si="136"/>
        <v>-2</v>
      </c>
      <c r="CC152" s="192" t="s">
        <v>198</v>
      </c>
      <c r="CD152" s="192" t="str">
        <f t="shared" si="137"/>
        <v>BIP = SIGFE</v>
      </c>
      <c r="CE152" s="196" t="s">
        <v>678</v>
      </c>
      <c r="CF152" s="195">
        <v>702</v>
      </c>
      <c r="CG152" s="195">
        <v>702</v>
      </c>
      <c r="CH152" s="195">
        <f t="shared" si="138"/>
        <v>100</v>
      </c>
      <c r="CI152" s="196" t="s">
        <v>4390</v>
      </c>
      <c r="CJ152" s="196" t="s">
        <v>4391</v>
      </c>
      <c r="CK152" s="200" t="str">
        <f t="shared" si="158"/>
        <v>Real = Recomendada</v>
      </c>
      <c r="CL152" s="192" t="s">
        <v>198</v>
      </c>
      <c r="CM152" s="192" t="s">
        <v>751</v>
      </c>
      <c r="CN152" s="192" t="s">
        <v>198</v>
      </c>
      <c r="CO152" s="192" t="s">
        <v>575</v>
      </c>
      <c r="CP152" s="193" t="s">
        <v>208</v>
      </c>
      <c r="CQ152" s="192" t="s">
        <v>8</v>
      </c>
      <c r="CR152" s="192" t="s">
        <v>8</v>
      </c>
      <c r="CS152" s="192" t="s">
        <v>5317</v>
      </c>
      <c r="CT152" s="192" t="str">
        <f t="shared" si="159"/>
        <v>Sin Operar</v>
      </c>
      <c r="CU152" s="192" t="s">
        <v>5502</v>
      </c>
      <c r="CV152" s="192" t="s">
        <v>962</v>
      </c>
      <c r="CW152" s="192" t="s">
        <v>963</v>
      </c>
      <c r="CX152" s="192" t="s">
        <v>960</v>
      </c>
      <c r="CY152" s="192" t="s">
        <v>961</v>
      </c>
      <c r="CZ152" s="192" t="s">
        <v>248</v>
      </c>
      <c r="DA152" s="192" t="s">
        <v>249</v>
      </c>
      <c r="DB152" s="193" t="s">
        <v>5847</v>
      </c>
      <c r="DC152" s="193" t="s">
        <v>5848</v>
      </c>
      <c r="DD152" s="200">
        <v>149</v>
      </c>
      <c r="DE152" s="193" t="s">
        <v>1018</v>
      </c>
      <c r="DF152" s="200">
        <v>11</v>
      </c>
      <c r="DG152" s="193" t="s">
        <v>1145</v>
      </c>
      <c r="DH152" s="200">
        <v>602</v>
      </c>
      <c r="DI152" s="193" t="s">
        <v>5974</v>
      </c>
      <c r="DJ152" s="275"/>
      <c r="DK152" s="193" t="s">
        <v>620</v>
      </c>
      <c r="DL152" s="275"/>
      <c r="DM152" s="193" t="s">
        <v>620</v>
      </c>
      <c r="DN152" s="200">
        <v>0</v>
      </c>
      <c r="DO152" s="193" t="s">
        <v>671</v>
      </c>
      <c r="DP152" s="200">
        <v>109</v>
      </c>
      <c r="DQ152" s="195">
        <f t="shared" si="126"/>
        <v>780</v>
      </c>
      <c r="DR152" s="195">
        <f t="shared" si="127"/>
        <v>631</v>
      </c>
      <c r="DS152" s="198" t="s">
        <v>6152</v>
      </c>
      <c r="DT152" s="196" t="s">
        <v>6243</v>
      </c>
      <c r="DU152" s="198">
        <v>1</v>
      </c>
      <c r="DV152" s="198" t="s">
        <v>8</v>
      </c>
      <c r="DW152" s="198" t="s">
        <v>8</v>
      </c>
      <c r="DX152" s="198" t="s">
        <v>8</v>
      </c>
      <c r="DY152" s="198" t="s">
        <v>8</v>
      </c>
      <c r="DZ152" s="198" t="s">
        <v>8</v>
      </c>
      <c r="EA152" s="198" t="s">
        <v>8</v>
      </c>
      <c r="EB152" s="198" t="s">
        <v>207</v>
      </c>
      <c r="EC152" s="198" t="s">
        <v>6269</v>
      </c>
      <c r="ED152" s="198" t="s">
        <v>6418</v>
      </c>
      <c r="EE152" s="208">
        <v>34868</v>
      </c>
      <c r="EF152" s="199">
        <v>13867</v>
      </c>
      <c r="EG152" s="199">
        <v>0</v>
      </c>
      <c r="EH152" s="199">
        <v>0</v>
      </c>
      <c r="EI152" s="199">
        <v>1931</v>
      </c>
      <c r="EJ152" s="199">
        <v>596694</v>
      </c>
      <c r="EK152" s="199">
        <v>0</v>
      </c>
      <c r="EL152" s="199">
        <v>0</v>
      </c>
      <c r="EM152" s="199">
        <v>1600</v>
      </c>
      <c r="EN152" s="199">
        <v>0</v>
      </c>
      <c r="EO152" s="199">
        <f t="shared" si="139"/>
        <v>648960</v>
      </c>
      <c r="EP152" s="199">
        <v>35389</v>
      </c>
      <c r="EQ152" s="199">
        <v>14073</v>
      </c>
      <c r="ER152" s="199">
        <v>0</v>
      </c>
      <c r="ES152" s="199">
        <v>0</v>
      </c>
      <c r="ET152" s="199">
        <v>1960</v>
      </c>
      <c r="EU152" s="199">
        <v>605558</v>
      </c>
      <c r="EV152" s="199">
        <v>0</v>
      </c>
      <c r="EW152" s="199">
        <v>0</v>
      </c>
      <c r="EX152" s="199">
        <v>1624</v>
      </c>
      <c r="EY152" s="199">
        <v>0</v>
      </c>
      <c r="EZ152" s="199">
        <f t="shared" si="140"/>
        <v>658604</v>
      </c>
      <c r="FA152" s="192" t="s">
        <v>6619</v>
      </c>
      <c r="FB152" s="199">
        <v>24737</v>
      </c>
      <c r="FC152" s="199">
        <v>13844</v>
      </c>
      <c r="FD152" s="199">
        <v>0</v>
      </c>
      <c r="FE152" s="199">
        <v>0</v>
      </c>
      <c r="FF152" s="199">
        <v>1931</v>
      </c>
      <c r="FG152" s="199">
        <v>703160</v>
      </c>
      <c r="FH152" s="199">
        <v>0</v>
      </c>
      <c r="FI152" s="199">
        <v>0</v>
      </c>
      <c r="FJ152" s="199">
        <v>0</v>
      </c>
      <c r="FK152" s="199">
        <v>0</v>
      </c>
      <c r="FL152" s="199">
        <f t="shared" si="141"/>
        <v>743672</v>
      </c>
      <c r="FM152" s="192" t="s">
        <v>6808</v>
      </c>
      <c r="FN152" s="199">
        <v>24737</v>
      </c>
      <c r="FO152" s="199">
        <v>13845</v>
      </c>
      <c r="FP152" s="199">
        <v>0</v>
      </c>
      <c r="FQ152" s="199">
        <v>0</v>
      </c>
      <c r="FR152" s="199">
        <v>1931</v>
      </c>
      <c r="FS152" s="199">
        <v>703159</v>
      </c>
      <c r="FT152" s="199">
        <v>0</v>
      </c>
      <c r="FU152" s="199">
        <v>0</v>
      </c>
      <c r="FV152" s="199">
        <v>0</v>
      </c>
      <c r="FW152" s="199">
        <v>0</v>
      </c>
      <c r="FX152" s="199">
        <f t="shared" si="142"/>
        <v>743672</v>
      </c>
      <c r="FY152" s="192" t="s">
        <v>6891</v>
      </c>
      <c r="FZ152" s="200">
        <f t="shared" si="143"/>
        <v>0</v>
      </c>
      <c r="GA152" s="193" t="str">
        <f t="shared" si="160"/>
        <v>BIP = SIGFE</v>
      </c>
      <c r="GB152" s="199">
        <v>24737</v>
      </c>
      <c r="GC152" s="199">
        <v>13845</v>
      </c>
      <c r="GD152" s="199">
        <v>0</v>
      </c>
      <c r="GE152" s="199">
        <v>0</v>
      </c>
      <c r="GF152" s="199">
        <v>1931</v>
      </c>
      <c r="GG152" s="199">
        <v>703159</v>
      </c>
      <c r="GH152" s="199">
        <v>0</v>
      </c>
      <c r="GI152" s="199">
        <v>0</v>
      </c>
      <c r="GJ152" s="199">
        <v>0</v>
      </c>
      <c r="GK152" s="199">
        <v>0</v>
      </c>
      <c r="GL152" s="199">
        <f t="shared" si="144"/>
        <v>743672</v>
      </c>
      <c r="GM152" s="199">
        <v>27025</v>
      </c>
      <c r="GN152" s="199">
        <v>14602</v>
      </c>
      <c r="GO152" s="199">
        <v>0</v>
      </c>
      <c r="GP152" s="199">
        <v>0</v>
      </c>
      <c r="GQ152" s="199">
        <v>2082</v>
      </c>
      <c r="GR152" s="199">
        <v>733217</v>
      </c>
      <c r="GS152" s="199">
        <v>0</v>
      </c>
      <c r="GT152" s="199">
        <v>0</v>
      </c>
      <c r="GU152" s="199">
        <v>0</v>
      </c>
      <c r="GV152" s="199">
        <v>0</v>
      </c>
      <c r="GW152" s="199">
        <f t="shared" si="145"/>
        <v>776926</v>
      </c>
      <c r="GX152" s="199" t="s">
        <v>7170</v>
      </c>
      <c r="GY152" s="199">
        <v>42906</v>
      </c>
      <c r="GZ152" s="199">
        <v>17062</v>
      </c>
      <c r="HA152" s="199">
        <v>0</v>
      </c>
      <c r="HB152" s="199">
        <v>0</v>
      </c>
      <c r="HC152" s="199">
        <v>2376</v>
      </c>
      <c r="HD152" s="199">
        <v>734185</v>
      </c>
      <c r="HE152" s="199">
        <v>0</v>
      </c>
      <c r="HF152" s="199">
        <v>0</v>
      </c>
      <c r="HG152" s="199">
        <v>1969</v>
      </c>
      <c r="HH152" s="199">
        <v>0</v>
      </c>
      <c r="HI152" s="199">
        <f t="shared" si="146"/>
        <v>798498</v>
      </c>
      <c r="HJ152" s="199">
        <v>754400</v>
      </c>
      <c r="HK152" s="199">
        <v>27151</v>
      </c>
      <c r="HL152" s="199">
        <v>14601</v>
      </c>
      <c r="HM152" s="199">
        <v>0</v>
      </c>
      <c r="HN152" s="199">
        <v>0</v>
      </c>
      <c r="HO152" s="199">
        <v>2081</v>
      </c>
      <c r="HP152" s="199">
        <v>750645</v>
      </c>
      <c r="HQ152" s="199">
        <v>0</v>
      </c>
      <c r="HR152" s="199">
        <v>0</v>
      </c>
      <c r="HS152" s="199">
        <v>0</v>
      </c>
      <c r="HT152" s="199">
        <v>0</v>
      </c>
      <c r="HU152" s="199">
        <f t="shared" si="147"/>
        <v>794478</v>
      </c>
      <c r="HV152" s="199">
        <v>27024</v>
      </c>
      <c r="HW152" s="199">
        <v>14602</v>
      </c>
      <c r="HX152" s="199">
        <v>0</v>
      </c>
      <c r="HY152" s="199">
        <v>0</v>
      </c>
      <c r="HZ152" s="199">
        <v>2081</v>
      </c>
      <c r="IA152" s="199">
        <v>733217</v>
      </c>
      <c r="IB152" s="199">
        <v>0</v>
      </c>
      <c r="IC152" s="199">
        <v>0</v>
      </c>
      <c r="ID152" s="199">
        <v>0</v>
      </c>
      <c r="IE152" s="199">
        <v>0</v>
      </c>
      <c r="IF152" s="199">
        <f t="shared" si="148"/>
        <v>776924</v>
      </c>
      <c r="IG152" s="197">
        <f t="shared" si="149"/>
        <v>-0.50344521839754686</v>
      </c>
      <c r="IH152" s="197">
        <f t="shared" si="150"/>
        <v>-2.7018226720668004</v>
      </c>
      <c r="II152" s="197">
        <f t="shared" si="151"/>
        <v>-0.13184687783052151</v>
      </c>
      <c r="IJ152" s="197">
        <f t="shared" si="128"/>
        <v>-2.2095010812130722</v>
      </c>
      <c r="IK152" s="202">
        <f>((IF152/HJ152)-1)*100</f>
        <v>2.9856839872746566</v>
      </c>
      <c r="IL152" s="200">
        <f t="shared" si="152"/>
        <v>1106.7293447293448</v>
      </c>
      <c r="IM152" s="200">
        <f t="shared" si="153"/>
        <v>1044.468660968661</v>
      </c>
      <c r="IN152" s="192" t="s">
        <v>7375</v>
      </c>
      <c r="IO152" s="192" t="str">
        <f t="shared" si="129"/>
        <v>Variación de 0 a +-10%</v>
      </c>
      <c r="IP152" s="192" t="str">
        <f t="shared" si="129"/>
        <v>Variación de 0 a +-10%</v>
      </c>
      <c r="IQ152" s="193" t="str">
        <f t="shared" si="154"/>
        <v>Mediano</v>
      </c>
      <c r="IR152" s="193" t="str">
        <f t="shared" si="155"/>
        <v>Mediano</v>
      </c>
      <c r="IS152" s="192" t="s">
        <v>1271</v>
      </c>
      <c r="IT152" s="192" t="s">
        <v>2007</v>
      </c>
      <c r="IU152" s="192" t="s">
        <v>960</v>
      </c>
      <c r="IV152" s="192" t="s">
        <v>961</v>
      </c>
      <c r="IW152" s="192" t="s">
        <v>248</v>
      </c>
      <c r="IX152" s="192" t="s">
        <v>249</v>
      </c>
      <c r="IY152" s="193" t="s">
        <v>208</v>
      </c>
      <c r="IZ152" s="199"/>
      <c r="JA152" s="199"/>
      <c r="JB152" s="203"/>
      <c r="JC152" s="192" t="s">
        <v>534</v>
      </c>
      <c r="JD152" s="192" t="str">
        <f t="shared" si="164"/>
        <v>Sin Modificaciones</v>
      </c>
      <c r="JE152" s="193" t="s">
        <v>207</v>
      </c>
      <c r="JF152" s="200">
        <v>1</v>
      </c>
      <c r="JG152" s="200">
        <v>641766</v>
      </c>
      <c r="JH152" s="200">
        <v>754400</v>
      </c>
      <c r="JI152" s="197">
        <f t="shared" si="170"/>
        <v>17.550633720078658</v>
      </c>
      <c r="JJ152" s="192" t="s">
        <v>7793</v>
      </c>
      <c r="JK152" s="192" t="str">
        <f t="shared" si="130"/>
        <v>Con Reevaluación</v>
      </c>
      <c r="JL152" s="196" t="s">
        <v>1292</v>
      </c>
      <c r="JM152" s="204">
        <v>6</v>
      </c>
      <c r="JN152" s="204">
        <v>6</v>
      </c>
      <c r="JO152" s="197">
        <f t="shared" si="162"/>
        <v>0</v>
      </c>
      <c r="JP152" s="205" t="str">
        <f t="shared" si="163"/>
        <v>Real = Recomendado</v>
      </c>
      <c r="JQ152" s="193" t="s">
        <v>1287</v>
      </c>
      <c r="JR152" s="202">
        <v>216554</v>
      </c>
      <c r="JS152" s="202">
        <v>216554</v>
      </c>
      <c r="JT152" s="202">
        <f t="shared" si="156"/>
        <v>0</v>
      </c>
      <c r="JU152" s="192" t="s">
        <v>8169</v>
      </c>
      <c r="JV152" s="192" t="str">
        <f t="shared" si="171"/>
        <v>Real = Recomendado</v>
      </c>
      <c r="JW152" s="192" t="s">
        <v>8170</v>
      </c>
      <c r="JX152" s="192" t="s">
        <v>960</v>
      </c>
      <c r="JY152" s="192" t="s">
        <v>961</v>
      </c>
      <c r="JZ152" s="192" t="s">
        <v>248</v>
      </c>
      <c r="KA152" s="192" t="s">
        <v>249</v>
      </c>
    </row>
    <row r="153" spans="1:287" ht="15" customHeight="1" x14ac:dyDescent="0.25">
      <c r="A153" s="192" t="s">
        <v>1705</v>
      </c>
      <c r="B153" s="192" t="s">
        <v>1706</v>
      </c>
      <c r="C153" s="193">
        <v>6</v>
      </c>
      <c r="D153" s="192" t="s">
        <v>481</v>
      </c>
      <c r="E153" s="192" t="s">
        <v>156</v>
      </c>
      <c r="F153" s="192" t="s">
        <v>1707</v>
      </c>
      <c r="G153" s="192" t="s">
        <v>482</v>
      </c>
      <c r="H153" s="192" t="s">
        <v>470</v>
      </c>
      <c r="I153" s="192" t="s">
        <v>1407</v>
      </c>
      <c r="J153" s="192" t="s">
        <v>1989</v>
      </c>
      <c r="K153" s="192" t="s">
        <v>466</v>
      </c>
      <c r="L153" s="192" t="s">
        <v>114</v>
      </c>
      <c r="M153" s="192" t="s">
        <v>2034</v>
      </c>
      <c r="N153" s="192" t="s">
        <v>526</v>
      </c>
      <c r="O153" s="192" t="s">
        <v>524</v>
      </c>
      <c r="P153" s="192" t="s">
        <v>103</v>
      </c>
      <c r="Q153" s="192" t="s">
        <v>120</v>
      </c>
      <c r="R153" s="192" t="s">
        <v>105</v>
      </c>
      <c r="S153" s="192" t="s">
        <v>2346</v>
      </c>
      <c r="T153" s="192" t="s">
        <v>2347</v>
      </c>
      <c r="U153" s="194">
        <v>50</v>
      </c>
      <c r="V153" s="192" t="s">
        <v>2281</v>
      </c>
      <c r="W153" s="192" t="s">
        <v>534</v>
      </c>
      <c r="X153" s="192" t="s">
        <v>534</v>
      </c>
      <c r="Y153" s="195">
        <v>10</v>
      </c>
      <c r="Z153" s="195">
        <v>8</v>
      </c>
      <c r="AA153" s="196" t="s">
        <v>2739</v>
      </c>
      <c r="AB153" s="197">
        <f t="shared" si="168"/>
        <v>-19.999999999999996</v>
      </c>
      <c r="AC153" s="195"/>
      <c r="AD153" s="195"/>
      <c r="AE153" s="196"/>
      <c r="AF153" s="197"/>
      <c r="AG153" s="195"/>
      <c r="AH153" s="195"/>
      <c r="AI153" s="196" t="s">
        <v>8</v>
      </c>
      <c r="AJ153" s="197"/>
      <c r="AK153" s="195"/>
      <c r="AL153" s="195"/>
      <c r="AM153" s="196"/>
      <c r="AN153" s="197"/>
      <c r="AO153" s="195">
        <v>15</v>
      </c>
      <c r="AP153" s="195">
        <v>8</v>
      </c>
      <c r="AQ153" s="196" t="s">
        <v>3026</v>
      </c>
      <c r="AR153" s="197">
        <f t="shared" si="169"/>
        <v>-46.666666666666664</v>
      </c>
      <c r="AS153" s="195">
        <v>14</v>
      </c>
      <c r="AT153" s="195">
        <v>20</v>
      </c>
      <c r="AU153" s="196" t="s">
        <v>3227</v>
      </c>
      <c r="AV153" s="197">
        <f t="shared" si="125"/>
        <v>42.857142857142861</v>
      </c>
      <c r="AW153" s="197" t="str">
        <f t="shared" si="131"/>
        <v>Variación de 30% al 50%</v>
      </c>
      <c r="AX153" s="198">
        <v>6</v>
      </c>
      <c r="AY153" s="198">
        <v>340</v>
      </c>
      <c r="AZ153" s="195"/>
      <c r="BA153" s="195"/>
      <c r="BB153" s="196"/>
      <c r="BC153" s="197"/>
      <c r="BD153" s="195"/>
      <c r="BE153" s="195"/>
      <c r="BF153" s="196"/>
      <c r="BG153" s="197"/>
      <c r="BH153" s="195"/>
      <c r="BI153" s="195"/>
      <c r="BJ153" s="196"/>
      <c r="BK153" s="197"/>
      <c r="BL153" s="195">
        <v>13</v>
      </c>
      <c r="BM153" s="195">
        <v>13</v>
      </c>
      <c r="BN153" s="195">
        <v>23</v>
      </c>
      <c r="BO153" s="195">
        <v>23</v>
      </c>
      <c r="BP153" s="195">
        <v>0</v>
      </c>
      <c r="BQ153" s="196" t="s">
        <v>3486</v>
      </c>
      <c r="BR153" s="197">
        <f t="shared" si="132"/>
        <v>76.92307692307692</v>
      </c>
      <c r="BS153" s="197">
        <f t="shared" si="132"/>
        <v>76.92307692307692</v>
      </c>
      <c r="BT153" s="192" t="s">
        <v>3713</v>
      </c>
      <c r="BU153" s="192" t="str">
        <f t="shared" si="133"/>
        <v>Variación del 50% al 100%</v>
      </c>
      <c r="BV153" s="193" t="str">
        <f t="shared" si="134"/>
        <v>Dos Años</v>
      </c>
      <c r="BW153" s="192" t="s">
        <v>593</v>
      </c>
      <c r="BX153" s="199">
        <v>769771</v>
      </c>
      <c r="BY153" s="199">
        <v>2000</v>
      </c>
      <c r="BZ153" s="199">
        <f t="shared" si="135"/>
        <v>771771</v>
      </c>
      <c r="CA153" s="199">
        <v>765770</v>
      </c>
      <c r="CB153" s="200">
        <f t="shared" si="136"/>
        <v>6001</v>
      </c>
      <c r="CC153" s="192" t="s">
        <v>4029</v>
      </c>
      <c r="CD153" s="192" t="str">
        <f t="shared" si="137"/>
        <v>BIP &gt; SIGFE</v>
      </c>
      <c r="CE153" s="196" t="s">
        <v>678</v>
      </c>
      <c r="CF153" s="195">
        <v>971</v>
      </c>
      <c r="CG153" s="195">
        <v>971</v>
      </c>
      <c r="CH153" s="195">
        <f t="shared" si="138"/>
        <v>100</v>
      </c>
      <c r="CI153" s="196" t="s">
        <v>4392</v>
      </c>
      <c r="CJ153" s="196" t="s">
        <v>4393</v>
      </c>
      <c r="CK153" s="200" t="str">
        <f t="shared" si="158"/>
        <v>Real = Recomendada</v>
      </c>
      <c r="CL153" s="192" t="s">
        <v>196</v>
      </c>
      <c r="CM153" s="192" t="s">
        <v>791</v>
      </c>
      <c r="CN153" s="192" t="s">
        <v>8</v>
      </c>
      <c r="CO153" s="192" t="s">
        <v>8</v>
      </c>
      <c r="CP153" s="193" t="s">
        <v>207</v>
      </c>
      <c r="CQ153" s="192" t="s">
        <v>5125</v>
      </c>
      <c r="CR153" s="192" t="s">
        <v>5318</v>
      </c>
      <c r="CS153" s="192" t="s">
        <v>8</v>
      </c>
      <c r="CT153" s="192" t="str">
        <f t="shared" si="159"/>
        <v>En Operación</v>
      </c>
      <c r="CU153" s="192" t="s">
        <v>5503</v>
      </c>
      <c r="CV153" s="192" t="s">
        <v>212</v>
      </c>
      <c r="CW153" s="192" t="s">
        <v>2034</v>
      </c>
      <c r="CX153" s="192" t="s">
        <v>534</v>
      </c>
      <c r="CY153" s="192" t="s">
        <v>8</v>
      </c>
      <c r="CZ153" s="192" t="s">
        <v>248</v>
      </c>
      <c r="DA153" s="192" t="s">
        <v>249</v>
      </c>
      <c r="DB153" s="193" t="s">
        <v>629</v>
      </c>
      <c r="DC153" s="193" t="s">
        <v>621</v>
      </c>
      <c r="DD153" s="200">
        <v>50</v>
      </c>
      <c r="DE153" s="193" t="s">
        <v>1072</v>
      </c>
      <c r="DF153" s="200">
        <v>80</v>
      </c>
      <c r="DG153" s="193" t="s">
        <v>668</v>
      </c>
      <c r="DH153" s="200">
        <v>63</v>
      </c>
      <c r="DI153" s="193" t="s">
        <v>618</v>
      </c>
      <c r="DJ153" s="200">
        <v>19</v>
      </c>
      <c r="DK153" s="193" t="s">
        <v>618</v>
      </c>
      <c r="DL153" s="200">
        <f>+DK153-DG153</f>
        <v>19</v>
      </c>
      <c r="DM153" s="193" t="s">
        <v>593</v>
      </c>
      <c r="DN153" s="200">
        <v>58</v>
      </c>
      <c r="DO153" s="193" t="s">
        <v>656</v>
      </c>
      <c r="DP153" s="200">
        <v>27</v>
      </c>
      <c r="DQ153" s="200">
        <f t="shared" si="126"/>
        <v>297</v>
      </c>
      <c r="DR153" s="200">
        <f t="shared" si="127"/>
        <v>247</v>
      </c>
      <c r="DS153" s="193" t="s">
        <v>6153</v>
      </c>
      <c r="DT153" s="192" t="s">
        <v>6243</v>
      </c>
      <c r="DU153" s="193">
        <v>1</v>
      </c>
      <c r="DV153" s="193" t="s">
        <v>8</v>
      </c>
      <c r="DW153" s="193" t="s">
        <v>8</v>
      </c>
      <c r="DX153" s="193" t="s">
        <v>8</v>
      </c>
      <c r="DY153" s="193" t="s">
        <v>8</v>
      </c>
      <c r="DZ153" s="193" t="s">
        <v>207</v>
      </c>
      <c r="EA153" s="193" t="s">
        <v>6419</v>
      </c>
      <c r="EB153" s="193" t="s">
        <v>207</v>
      </c>
      <c r="EC153" s="193" t="s">
        <v>6419</v>
      </c>
      <c r="ED153" s="193" t="s">
        <v>6420</v>
      </c>
      <c r="EE153" s="199">
        <v>11779</v>
      </c>
      <c r="EF153" s="199">
        <v>0</v>
      </c>
      <c r="EG153" s="199">
        <v>0</v>
      </c>
      <c r="EH153" s="199">
        <v>0</v>
      </c>
      <c r="EI153" s="199">
        <v>5892</v>
      </c>
      <c r="EJ153" s="199">
        <v>707748</v>
      </c>
      <c r="EK153" s="199">
        <v>0</v>
      </c>
      <c r="EL153" s="199">
        <v>0</v>
      </c>
      <c r="EM153" s="199">
        <v>0</v>
      </c>
      <c r="EN153" s="199">
        <v>0</v>
      </c>
      <c r="EO153" s="199">
        <f t="shared" si="139"/>
        <v>725419</v>
      </c>
      <c r="EP153" s="199">
        <v>12323</v>
      </c>
      <c r="EQ153" s="199">
        <v>0</v>
      </c>
      <c r="ER153" s="199">
        <v>0</v>
      </c>
      <c r="ES153" s="199">
        <v>0</v>
      </c>
      <c r="ET153" s="199">
        <v>6166</v>
      </c>
      <c r="EU153" s="199">
        <v>740309</v>
      </c>
      <c r="EV153" s="199">
        <v>0</v>
      </c>
      <c r="EW153" s="199">
        <v>0</v>
      </c>
      <c r="EX153" s="199">
        <v>0</v>
      </c>
      <c r="EY153" s="199">
        <v>0</v>
      </c>
      <c r="EZ153" s="199">
        <f t="shared" si="140"/>
        <v>758798</v>
      </c>
      <c r="FA153" s="192" t="s">
        <v>6620</v>
      </c>
      <c r="FB153" s="199">
        <v>12000</v>
      </c>
      <c r="FC153" s="199">
        <v>0</v>
      </c>
      <c r="FD153" s="199">
        <v>0</v>
      </c>
      <c r="FE153" s="199">
        <v>0</v>
      </c>
      <c r="FF153" s="199">
        <v>2000</v>
      </c>
      <c r="FG153" s="199">
        <v>757771</v>
      </c>
      <c r="FH153" s="199">
        <v>0</v>
      </c>
      <c r="FI153" s="199">
        <v>0</v>
      </c>
      <c r="FJ153" s="199">
        <v>0</v>
      </c>
      <c r="FK153" s="199">
        <v>0</v>
      </c>
      <c r="FL153" s="199">
        <f t="shared" si="141"/>
        <v>771771</v>
      </c>
      <c r="FM153" s="192" t="s">
        <v>6809</v>
      </c>
      <c r="FN153" s="199">
        <v>12000</v>
      </c>
      <c r="FO153" s="199">
        <v>0</v>
      </c>
      <c r="FP153" s="199">
        <v>0</v>
      </c>
      <c r="FQ153" s="199">
        <v>0</v>
      </c>
      <c r="FR153" s="199">
        <v>2000</v>
      </c>
      <c r="FS153" s="199">
        <v>757771</v>
      </c>
      <c r="FT153" s="199">
        <v>0</v>
      </c>
      <c r="FU153" s="199">
        <v>0</v>
      </c>
      <c r="FV153" s="199">
        <v>0</v>
      </c>
      <c r="FW153" s="199">
        <v>0</v>
      </c>
      <c r="FX153" s="199">
        <f t="shared" si="142"/>
        <v>771771</v>
      </c>
      <c r="FY153" s="192" t="s">
        <v>6994</v>
      </c>
      <c r="FZ153" s="200">
        <f t="shared" si="143"/>
        <v>6001</v>
      </c>
      <c r="GA153" s="193" t="str">
        <f t="shared" si="160"/>
        <v>BIP &gt; SIGFE</v>
      </c>
      <c r="GB153" s="199">
        <v>6000</v>
      </c>
      <c r="GC153" s="199">
        <v>0</v>
      </c>
      <c r="GD153" s="199">
        <v>0</v>
      </c>
      <c r="GE153" s="199">
        <v>0</v>
      </c>
      <c r="GF153" s="199">
        <v>1999</v>
      </c>
      <c r="GG153" s="199">
        <v>757771</v>
      </c>
      <c r="GH153" s="199">
        <v>0</v>
      </c>
      <c r="GI153" s="199">
        <v>0</v>
      </c>
      <c r="GJ153" s="199">
        <v>0</v>
      </c>
      <c r="GK153" s="199">
        <v>0</v>
      </c>
      <c r="GL153" s="199">
        <f t="shared" si="144"/>
        <v>765770</v>
      </c>
      <c r="GM153" s="199">
        <v>12497</v>
      </c>
      <c r="GN153" s="199">
        <v>0</v>
      </c>
      <c r="GO153" s="199">
        <v>0</v>
      </c>
      <c r="GP153" s="199">
        <v>0</v>
      </c>
      <c r="GQ153" s="199">
        <v>2113</v>
      </c>
      <c r="GR153" s="199">
        <v>788068</v>
      </c>
      <c r="GS153" s="199">
        <v>0</v>
      </c>
      <c r="GT153" s="199">
        <v>0</v>
      </c>
      <c r="GU153" s="199">
        <v>0</v>
      </c>
      <c r="GV153" s="199">
        <v>0</v>
      </c>
      <c r="GW153" s="199">
        <f t="shared" si="145"/>
        <v>802678</v>
      </c>
      <c r="GX153" s="199" t="s">
        <v>7171</v>
      </c>
      <c r="GY153" s="199">
        <v>13866</v>
      </c>
      <c r="GZ153" s="199">
        <v>0</v>
      </c>
      <c r="HA153" s="199">
        <v>0</v>
      </c>
      <c r="HB153" s="199">
        <v>0</v>
      </c>
      <c r="HC153" s="199">
        <v>6938</v>
      </c>
      <c r="HD153" s="199">
        <v>833003</v>
      </c>
      <c r="HE153" s="199">
        <v>0</v>
      </c>
      <c r="HF153" s="199">
        <v>0</v>
      </c>
      <c r="HG153" s="199">
        <v>0</v>
      </c>
      <c r="HH153" s="199">
        <v>0</v>
      </c>
      <c r="HI153" s="199">
        <f t="shared" si="146"/>
        <v>853807</v>
      </c>
      <c r="HJ153" s="199">
        <v>0</v>
      </c>
      <c r="HK153" s="199">
        <v>12681</v>
      </c>
      <c r="HL153" s="199">
        <v>0</v>
      </c>
      <c r="HM153" s="199">
        <v>0</v>
      </c>
      <c r="HN153" s="199">
        <v>0</v>
      </c>
      <c r="HO153" s="199">
        <v>2114</v>
      </c>
      <c r="HP153" s="199">
        <v>799029</v>
      </c>
      <c r="HQ153" s="199">
        <v>0</v>
      </c>
      <c r="HR153" s="199">
        <v>0</v>
      </c>
      <c r="HS153" s="199">
        <v>0</v>
      </c>
      <c r="HT153" s="199">
        <v>0</v>
      </c>
      <c r="HU153" s="199">
        <f t="shared" si="147"/>
        <v>813824</v>
      </c>
      <c r="HV153" s="199">
        <v>12496</v>
      </c>
      <c r="HW153" s="199">
        <v>0</v>
      </c>
      <c r="HX153" s="199">
        <v>0</v>
      </c>
      <c r="HY153" s="199">
        <v>0</v>
      </c>
      <c r="HZ153" s="199">
        <v>2114</v>
      </c>
      <c r="IA153" s="199">
        <v>788069</v>
      </c>
      <c r="IB153" s="199">
        <v>0</v>
      </c>
      <c r="IC153" s="199">
        <v>0</v>
      </c>
      <c r="ID153" s="199">
        <v>0</v>
      </c>
      <c r="IE153" s="199">
        <v>0</v>
      </c>
      <c r="IF153" s="199">
        <f t="shared" si="148"/>
        <v>802679</v>
      </c>
      <c r="IG153" s="197">
        <f t="shared" si="149"/>
        <v>-4.6829084324677588</v>
      </c>
      <c r="IH153" s="197">
        <f t="shared" si="150"/>
        <v>-5.9882385597681882</v>
      </c>
      <c r="II153" s="197">
        <f t="shared" si="151"/>
        <v>-5.3942182681214863</v>
      </c>
      <c r="IJ153" s="197">
        <f t="shared" si="128"/>
        <v>-1.3694607187794916</v>
      </c>
      <c r="IK153" s="202"/>
      <c r="IL153" s="200">
        <f t="shared" si="152"/>
        <v>826.65190525231719</v>
      </c>
      <c r="IM153" s="200">
        <f t="shared" si="153"/>
        <v>811.60556127703398</v>
      </c>
      <c r="IN153" s="192" t="s">
        <v>7376</v>
      </c>
      <c r="IO153" s="192" t="str">
        <f t="shared" si="129"/>
        <v>Variación de 0 a +-10%</v>
      </c>
      <c r="IP153" s="192" t="str">
        <f t="shared" si="129"/>
        <v>Variación de 0 a +-10%</v>
      </c>
      <c r="IQ153" s="193" t="str">
        <f t="shared" si="154"/>
        <v>Mediano</v>
      </c>
      <c r="IR153" s="193" t="str">
        <f t="shared" si="155"/>
        <v>Mediano</v>
      </c>
      <c r="IS153" s="192" t="s">
        <v>212</v>
      </c>
      <c r="IT153" s="192" t="s">
        <v>2034</v>
      </c>
      <c r="IU153" s="192" t="s">
        <v>534</v>
      </c>
      <c r="IV153" s="192" t="s">
        <v>8</v>
      </c>
      <c r="IW153" s="192" t="s">
        <v>248</v>
      </c>
      <c r="IX153" s="192" t="s">
        <v>249</v>
      </c>
      <c r="IY153" s="193" t="s">
        <v>207</v>
      </c>
      <c r="IZ153" s="199">
        <v>853801</v>
      </c>
      <c r="JA153" s="199">
        <v>9912</v>
      </c>
      <c r="JB153" s="203">
        <f t="shared" si="161"/>
        <v>1.1609262579922019</v>
      </c>
      <c r="JC153" s="192" t="s">
        <v>7592</v>
      </c>
      <c r="JD153" s="192" t="str">
        <f t="shared" si="164"/>
        <v>Con Modificaciones &lt; 10%</v>
      </c>
      <c r="JE153" s="193" t="s">
        <v>208</v>
      </c>
      <c r="JF153" s="200"/>
      <c r="JG153" s="200"/>
      <c r="JH153" s="200"/>
      <c r="JI153" s="197"/>
      <c r="JJ153" s="192" t="s">
        <v>7794</v>
      </c>
      <c r="JK153" s="192" t="str">
        <f t="shared" si="130"/>
        <v>Sin Reevaluación</v>
      </c>
      <c r="JL153" s="196" t="s">
        <v>1286</v>
      </c>
      <c r="JM153" s="204">
        <v>639032</v>
      </c>
      <c r="JN153" s="204">
        <v>639032</v>
      </c>
      <c r="JO153" s="197">
        <f t="shared" si="162"/>
        <v>0</v>
      </c>
      <c r="JP153" s="205" t="str">
        <f t="shared" si="163"/>
        <v>Real = Recomendado</v>
      </c>
      <c r="JQ153" s="193" t="s">
        <v>1287</v>
      </c>
      <c r="JR153" s="202">
        <v>55713</v>
      </c>
      <c r="JS153" s="202">
        <v>55713</v>
      </c>
      <c r="JT153" s="202">
        <f t="shared" si="156"/>
        <v>0</v>
      </c>
      <c r="JU153" s="192" t="s">
        <v>8171</v>
      </c>
      <c r="JV153" s="192" t="str">
        <f t="shared" si="171"/>
        <v>Real = Recomendado</v>
      </c>
      <c r="JW153" s="192" t="s">
        <v>8172</v>
      </c>
      <c r="JX153" s="192" t="s">
        <v>1310</v>
      </c>
      <c r="JY153" s="192" t="s">
        <v>940</v>
      </c>
      <c r="JZ153" s="192" t="s">
        <v>248</v>
      </c>
      <c r="KA153" s="192" t="s">
        <v>249</v>
      </c>
    </row>
    <row r="154" spans="1:287" ht="15" customHeight="1" x14ac:dyDescent="0.25">
      <c r="A154" s="192" t="s">
        <v>1708</v>
      </c>
      <c r="B154" s="192" t="s">
        <v>1709</v>
      </c>
      <c r="C154" s="193">
        <v>11</v>
      </c>
      <c r="D154" s="192" t="s">
        <v>506</v>
      </c>
      <c r="E154" s="192" t="s">
        <v>193</v>
      </c>
      <c r="F154" s="192" t="s">
        <v>418</v>
      </c>
      <c r="G154" s="192" t="s">
        <v>507</v>
      </c>
      <c r="H154" s="192" t="s">
        <v>465</v>
      </c>
      <c r="I154" s="192" t="s">
        <v>1710</v>
      </c>
      <c r="J154" s="192" t="s">
        <v>1992</v>
      </c>
      <c r="K154" s="192" t="s">
        <v>466</v>
      </c>
      <c r="L154" s="192" t="s">
        <v>114</v>
      </c>
      <c r="M154" s="192" t="s">
        <v>933</v>
      </c>
      <c r="N154" s="192" t="s">
        <v>523</v>
      </c>
      <c r="O154" s="192" t="s">
        <v>524</v>
      </c>
      <c r="P154" s="192" t="s">
        <v>103</v>
      </c>
      <c r="Q154" s="192" t="s">
        <v>120</v>
      </c>
      <c r="R154" s="192" t="s">
        <v>116</v>
      </c>
      <c r="S154" s="192" t="s">
        <v>2348</v>
      </c>
      <c r="T154" s="192" t="s">
        <v>2349</v>
      </c>
      <c r="U154" s="194">
        <v>1430</v>
      </c>
      <c r="V154" s="192" t="s">
        <v>534</v>
      </c>
      <c r="W154" s="192" t="s">
        <v>534</v>
      </c>
      <c r="X154" s="192" t="s">
        <v>534</v>
      </c>
      <c r="Y154" s="195">
        <v>54</v>
      </c>
      <c r="Z154" s="195">
        <v>33</v>
      </c>
      <c r="AA154" s="196" t="s">
        <v>2740</v>
      </c>
      <c r="AB154" s="197">
        <f t="shared" si="168"/>
        <v>-38.888888888888886</v>
      </c>
      <c r="AC154" s="195"/>
      <c r="AD154" s="195"/>
      <c r="AE154" s="196"/>
      <c r="AF154" s="197"/>
      <c r="AG154" s="195"/>
      <c r="AH154" s="195"/>
      <c r="AI154" s="196" t="s">
        <v>8</v>
      </c>
      <c r="AJ154" s="197"/>
      <c r="AK154" s="195"/>
      <c r="AL154" s="195"/>
      <c r="AM154" s="196"/>
      <c r="AN154" s="197"/>
      <c r="AO154" s="195">
        <v>54</v>
      </c>
      <c r="AP154" s="195">
        <v>50</v>
      </c>
      <c r="AQ154" s="196" t="s">
        <v>3027</v>
      </c>
      <c r="AR154" s="197">
        <f t="shared" si="169"/>
        <v>-7.4074074074074066</v>
      </c>
      <c r="AS154" s="195">
        <v>54</v>
      </c>
      <c r="AT154" s="195">
        <v>53</v>
      </c>
      <c r="AU154" s="196" t="s">
        <v>3228</v>
      </c>
      <c r="AV154" s="197">
        <f t="shared" si="125"/>
        <v>-1.851851851851849</v>
      </c>
      <c r="AW154" s="197" t="str">
        <f t="shared" si="131"/>
        <v>Variación de -30% a -0%</v>
      </c>
      <c r="AX154" s="198">
        <v>0</v>
      </c>
      <c r="AY154" s="198">
        <v>0</v>
      </c>
      <c r="AZ154" s="195"/>
      <c r="BA154" s="195"/>
      <c r="BB154" s="196"/>
      <c r="BC154" s="197"/>
      <c r="BD154" s="195"/>
      <c r="BE154" s="195"/>
      <c r="BF154" s="196"/>
      <c r="BG154" s="197"/>
      <c r="BH154" s="195"/>
      <c r="BI154" s="195"/>
      <c r="BJ154" s="196"/>
      <c r="BK154" s="197"/>
      <c r="BL154" s="195">
        <v>54</v>
      </c>
      <c r="BM154" s="195">
        <v>54</v>
      </c>
      <c r="BN154" s="195">
        <v>55</v>
      </c>
      <c r="BO154" s="195">
        <v>55</v>
      </c>
      <c r="BP154" s="195">
        <v>0</v>
      </c>
      <c r="BQ154" s="196" t="s">
        <v>3487</v>
      </c>
      <c r="BR154" s="197">
        <f t="shared" si="132"/>
        <v>1.8518518518518601</v>
      </c>
      <c r="BS154" s="197">
        <f t="shared" si="132"/>
        <v>1.8518518518518601</v>
      </c>
      <c r="BT154" s="192" t="s">
        <v>3714</v>
      </c>
      <c r="BU154" s="192" t="str">
        <f t="shared" si="133"/>
        <v>Variación de 0 a 30%</v>
      </c>
      <c r="BV154" s="193" t="str">
        <f t="shared" si="134"/>
        <v>Mayor a 3 años</v>
      </c>
      <c r="BW154" s="192" t="s">
        <v>3865</v>
      </c>
      <c r="BX154" s="199">
        <v>1694484</v>
      </c>
      <c r="BY154" s="199">
        <v>709</v>
      </c>
      <c r="BZ154" s="199">
        <f t="shared" si="135"/>
        <v>1695193</v>
      </c>
      <c r="CA154" s="199">
        <v>1569040</v>
      </c>
      <c r="CB154" s="200">
        <f t="shared" si="136"/>
        <v>126153</v>
      </c>
      <c r="CC154" s="192" t="s">
        <v>4030</v>
      </c>
      <c r="CD154" s="192" t="str">
        <f t="shared" si="137"/>
        <v>BIP &gt; SIGFE</v>
      </c>
      <c r="CE154" s="196" t="s">
        <v>4177</v>
      </c>
      <c r="CF154" s="195">
        <v>1430</v>
      </c>
      <c r="CG154" s="195">
        <v>1430</v>
      </c>
      <c r="CH154" s="195">
        <f t="shared" si="138"/>
        <v>100</v>
      </c>
      <c r="CI154" s="196" t="s">
        <v>4394</v>
      </c>
      <c r="CJ154" s="196" t="s">
        <v>4395</v>
      </c>
      <c r="CK154" s="200" t="str">
        <f t="shared" si="158"/>
        <v>Real = Recomendada</v>
      </c>
      <c r="CL154" s="192" t="s">
        <v>4932</v>
      </c>
      <c r="CM154" s="192" t="s">
        <v>4933</v>
      </c>
      <c r="CN154" s="192" t="s">
        <v>4934</v>
      </c>
      <c r="CO154" s="192" t="s">
        <v>4935</v>
      </c>
      <c r="CP154" s="193" t="s">
        <v>207</v>
      </c>
      <c r="CQ154" s="192" t="s">
        <v>606</v>
      </c>
      <c r="CR154" s="192" t="s">
        <v>5319</v>
      </c>
      <c r="CS154" s="192" t="s">
        <v>8</v>
      </c>
      <c r="CT154" s="192" t="str">
        <f t="shared" si="159"/>
        <v>En Operación</v>
      </c>
      <c r="CU154" s="192" t="s">
        <v>5504</v>
      </c>
      <c r="CV154" s="192" t="s">
        <v>5715</v>
      </c>
      <c r="CW154" s="192" t="s">
        <v>5716</v>
      </c>
      <c r="CX154" s="192" t="s">
        <v>534</v>
      </c>
      <c r="CY154" s="192" t="s">
        <v>8</v>
      </c>
      <c r="CZ154" s="192" t="s">
        <v>534</v>
      </c>
      <c r="DA154" s="192" t="s">
        <v>8</v>
      </c>
      <c r="DB154" s="193" t="s">
        <v>5786</v>
      </c>
      <c r="DC154" s="193" t="s">
        <v>5849</v>
      </c>
      <c r="DD154" s="200">
        <v>301</v>
      </c>
      <c r="DE154" s="193" t="s">
        <v>559</v>
      </c>
      <c r="DF154" s="200">
        <v>60</v>
      </c>
      <c r="DG154" s="193" t="s">
        <v>999</v>
      </c>
      <c r="DH154" s="200">
        <v>64</v>
      </c>
      <c r="DI154" s="193" t="s">
        <v>5975</v>
      </c>
      <c r="DJ154" s="200">
        <v>35</v>
      </c>
      <c r="DK154" s="193" t="s">
        <v>5975</v>
      </c>
      <c r="DL154" s="200">
        <f>+DK154-DG154</f>
        <v>35</v>
      </c>
      <c r="DM154" s="193" t="s">
        <v>3865</v>
      </c>
      <c r="DN154" s="200">
        <v>16</v>
      </c>
      <c r="DO154" s="193" t="s">
        <v>558</v>
      </c>
      <c r="DP154" s="200">
        <v>4</v>
      </c>
      <c r="DQ154" s="195">
        <f t="shared" si="126"/>
        <v>480</v>
      </c>
      <c r="DR154" s="195">
        <f t="shared" si="127"/>
        <v>179</v>
      </c>
      <c r="DS154" s="198" t="s">
        <v>6154</v>
      </c>
      <c r="DT154" s="196" t="s">
        <v>6243</v>
      </c>
      <c r="DU154" s="198">
        <v>1</v>
      </c>
      <c r="DV154" s="198" t="s">
        <v>8</v>
      </c>
      <c r="DW154" s="198" t="s">
        <v>8</v>
      </c>
      <c r="DX154" s="198" t="s">
        <v>8</v>
      </c>
      <c r="DY154" s="198" t="s">
        <v>8</v>
      </c>
      <c r="DZ154" s="198" t="s">
        <v>8</v>
      </c>
      <c r="EA154" s="198" t="s">
        <v>8</v>
      </c>
      <c r="EB154" s="198" t="s">
        <v>207</v>
      </c>
      <c r="EC154" s="198" t="s">
        <v>6269</v>
      </c>
      <c r="ED154" s="198" t="s">
        <v>6421</v>
      </c>
      <c r="EE154" s="208">
        <v>200010</v>
      </c>
      <c r="EF154" s="199">
        <v>0</v>
      </c>
      <c r="EG154" s="199">
        <v>0</v>
      </c>
      <c r="EH154" s="199">
        <v>0</v>
      </c>
      <c r="EI154" s="199">
        <v>23755</v>
      </c>
      <c r="EJ154" s="199">
        <v>1200058</v>
      </c>
      <c r="EK154" s="199">
        <v>0</v>
      </c>
      <c r="EL154" s="199">
        <v>0</v>
      </c>
      <c r="EM154" s="199">
        <v>0</v>
      </c>
      <c r="EN154" s="199">
        <v>0</v>
      </c>
      <c r="EO154" s="199">
        <f t="shared" si="139"/>
        <v>1423823</v>
      </c>
      <c r="EP154" s="199">
        <v>202987</v>
      </c>
      <c r="EQ154" s="199">
        <v>0</v>
      </c>
      <c r="ER154" s="199">
        <v>0</v>
      </c>
      <c r="ES154" s="199">
        <v>0</v>
      </c>
      <c r="ET154" s="199">
        <v>24114</v>
      </c>
      <c r="EU154" s="199">
        <v>1217898</v>
      </c>
      <c r="EV154" s="199">
        <v>0</v>
      </c>
      <c r="EW154" s="199">
        <v>0</v>
      </c>
      <c r="EX154" s="199">
        <v>0</v>
      </c>
      <c r="EY154" s="199">
        <v>0</v>
      </c>
      <c r="EZ154" s="199">
        <f t="shared" si="140"/>
        <v>1444999</v>
      </c>
      <c r="FA154" s="192" t="s">
        <v>6621</v>
      </c>
      <c r="FB154" s="199">
        <v>72446</v>
      </c>
      <c r="FC154" s="199">
        <v>0</v>
      </c>
      <c r="FD154" s="199">
        <v>0</v>
      </c>
      <c r="FE154" s="199">
        <v>0</v>
      </c>
      <c r="FF154" s="199">
        <v>709</v>
      </c>
      <c r="FG154" s="199">
        <v>2299924</v>
      </c>
      <c r="FH154" s="199">
        <v>0</v>
      </c>
      <c r="FI154" s="199">
        <v>0</v>
      </c>
      <c r="FJ154" s="199">
        <v>0</v>
      </c>
      <c r="FK154" s="199">
        <v>0</v>
      </c>
      <c r="FL154" s="199">
        <f t="shared" si="141"/>
        <v>2373079</v>
      </c>
      <c r="FM154" s="192" t="s">
        <v>6810</v>
      </c>
      <c r="FN154" s="199">
        <v>72445</v>
      </c>
      <c r="FO154" s="199">
        <v>0</v>
      </c>
      <c r="FP154" s="199">
        <v>0</v>
      </c>
      <c r="FQ154" s="199">
        <v>0</v>
      </c>
      <c r="FR154" s="199">
        <v>709</v>
      </c>
      <c r="FS154" s="199">
        <v>1622039</v>
      </c>
      <c r="FT154" s="199">
        <v>0</v>
      </c>
      <c r="FU154" s="199">
        <v>0</v>
      </c>
      <c r="FV154" s="199">
        <v>0</v>
      </c>
      <c r="FW154" s="199">
        <v>0</v>
      </c>
      <c r="FX154" s="199">
        <f t="shared" si="142"/>
        <v>1695193</v>
      </c>
      <c r="FY154" s="192" t="s">
        <v>8</v>
      </c>
      <c r="FZ154" s="200">
        <f t="shared" si="143"/>
        <v>126153</v>
      </c>
      <c r="GA154" s="193" t="str">
        <f t="shared" si="160"/>
        <v>BIP &gt; SIGFE</v>
      </c>
      <c r="GB154" s="199">
        <v>72445</v>
      </c>
      <c r="GC154" s="199">
        <v>0</v>
      </c>
      <c r="GD154" s="199">
        <v>0</v>
      </c>
      <c r="GE154" s="199">
        <v>0</v>
      </c>
      <c r="GF154" s="199">
        <v>665</v>
      </c>
      <c r="GG154" s="199">
        <v>1495930</v>
      </c>
      <c r="GH154" s="199">
        <v>0</v>
      </c>
      <c r="GI154" s="199">
        <v>0</v>
      </c>
      <c r="GJ154" s="199">
        <v>0</v>
      </c>
      <c r="GK154" s="199">
        <v>0</v>
      </c>
      <c r="GL154" s="199">
        <f t="shared" si="144"/>
        <v>1569040</v>
      </c>
      <c r="GM154" s="199">
        <v>77195</v>
      </c>
      <c r="GN154" s="199">
        <v>0</v>
      </c>
      <c r="GO154" s="199">
        <v>0</v>
      </c>
      <c r="GP154" s="199">
        <v>0</v>
      </c>
      <c r="GQ154" s="199">
        <v>720</v>
      </c>
      <c r="GR154" s="199">
        <v>1581152</v>
      </c>
      <c r="GS154" s="199">
        <v>0</v>
      </c>
      <c r="GT154" s="199">
        <v>0</v>
      </c>
      <c r="GU154" s="199">
        <v>0</v>
      </c>
      <c r="GV154" s="199">
        <v>0</v>
      </c>
      <c r="GW154" s="199">
        <f t="shared" si="145"/>
        <v>1659067</v>
      </c>
      <c r="GX154" s="199" t="s">
        <v>8</v>
      </c>
      <c r="GY154" s="199">
        <v>246104</v>
      </c>
      <c r="GZ154" s="199">
        <v>0</v>
      </c>
      <c r="HA154" s="199">
        <v>0</v>
      </c>
      <c r="HB154" s="199">
        <v>0</v>
      </c>
      <c r="HC154" s="199">
        <v>29236</v>
      </c>
      <c r="HD154" s="199">
        <v>1476593</v>
      </c>
      <c r="HE154" s="199">
        <v>0</v>
      </c>
      <c r="HF154" s="199">
        <v>0</v>
      </c>
      <c r="HG154" s="199">
        <v>0</v>
      </c>
      <c r="HH154" s="199">
        <v>0</v>
      </c>
      <c r="HI154" s="199">
        <f t="shared" si="146"/>
        <v>1751933</v>
      </c>
      <c r="HJ154" s="199">
        <v>0</v>
      </c>
      <c r="HK154" s="199">
        <v>78308</v>
      </c>
      <c r="HL154" s="199">
        <v>0</v>
      </c>
      <c r="HM154" s="199">
        <v>0</v>
      </c>
      <c r="HN154" s="199">
        <v>0</v>
      </c>
      <c r="HO154" s="199">
        <v>764</v>
      </c>
      <c r="HP154" s="199">
        <v>2456441</v>
      </c>
      <c r="HQ154" s="199">
        <v>0</v>
      </c>
      <c r="HR154" s="199">
        <v>0</v>
      </c>
      <c r="HS154" s="199">
        <v>0</v>
      </c>
      <c r="HT154" s="199">
        <v>0</v>
      </c>
      <c r="HU154" s="199">
        <f t="shared" si="147"/>
        <v>2535513</v>
      </c>
      <c r="HV154" s="199">
        <v>77196</v>
      </c>
      <c r="HW154" s="199">
        <v>0</v>
      </c>
      <c r="HX154" s="199">
        <v>0</v>
      </c>
      <c r="HY154" s="199">
        <v>0</v>
      </c>
      <c r="HZ154" s="199">
        <v>764</v>
      </c>
      <c r="IA154" s="199">
        <v>1707263</v>
      </c>
      <c r="IB154" s="199">
        <v>0</v>
      </c>
      <c r="IC154" s="199">
        <v>0</v>
      </c>
      <c r="ID154" s="199">
        <v>0</v>
      </c>
      <c r="IE154" s="199">
        <v>0</v>
      </c>
      <c r="IF154" s="199">
        <f t="shared" si="148"/>
        <v>1785223</v>
      </c>
      <c r="IG154" s="197">
        <f t="shared" si="149"/>
        <v>44.726596279652256</v>
      </c>
      <c r="IH154" s="197">
        <f t="shared" si="150"/>
        <v>1.900186822212957</v>
      </c>
      <c r="II154" s="197">
        <f t="shared" si="151"/>
        <v>15.621772553438905</v>
      </c>
      <c r="IJ154" s="197">
        <f t="shared" si="128"/>
        <v>-29.591250370240662</v>
      </c>
      <c r="IK154" s="202"/>
      <c r="IL154" s="200">
        <f t="shared" si="152"/>
        <v>1248.4076923076923</v>
      </c>
      <c r="IM154" s="200">
        <f t="shared" si="153"/>
        <v>1193.8902097902098</v>
      </c>
      <c r="IN154" s="192" t="s">
        <v>7377</v>
      </c>
      <c r="IO154" s="192" t="str">
        <f t="shared" si="129"/>
        <v>Variación de 0 a +-10%</v>
      </c>
      <c r="IP154" s="192" t="str">
        <f t="shared" si="129"/>
        <v>Variación del 10% al 20%</v>
      </c>
      <c r="IQ154" s="193" t="str">
        <f t="shared" si="154"/>
        <v>Grande</v>
      </c>
      <c r="IR154" s="193" t="str">
        <f t="shared" si="155"/>
        <v>Grande</v>
      </c>
      <c r="IS154" s="192" t="s">
        <v>5715</v>
      </c>
      <c r="IT154" s="192" t="s">
        <v>5716</v>
      </c>
      <c r="IU154" s="192" t="s">
        <v>534</v>
      </c>
      <c r="IV154" s="192" t="s">
        <v>8</v>
      </c>
      <c r="IW154" s="192" t="s">
        <v>534</v>
      </c>
      <c r="IX154" s="192" t="s">
        <v>8</v>
      </c>
      <c r="IY154" s="193" t="s">
        <v>207</v>
      </c>
      <c r="IZ154" s="199">
        <v>1751906</v>
      </c>
      <c r="JA154" s="199">
        <v>56713</v>
      </c>
      <c r="JB154" s="203">
        <f t="shared" si="161"/>
        <v>3.2372170652991654</v>
      </c>
      <c r="JC154" s="192" t="s">
        <v>7593</v>
      </c>
      <c r="JD154" s="192" t="str">
        <f t="shared" si="164"/>
        <v>Con Modificaciones &lt; 10%</v>
      </c>
      <c r="JE154" s="193" t="s">
        <v>208</v>
      </c>
      <c r="JF154" s="200"/>
      <c r="JG154" s="200"/>
      <c r="JH154" s="200"/>
      <c r="JI154" s="197"/>
      <c r="JJ154" s="192" t="s">
        <v>7795</v>
      </c>
      <c r="JK154" s="192" t="str">
        <f t="shared" si="130"/>
        <v>Sin Reevaluación</v>
      </c>
      <c r="JL154" s="196" t="s">
        <v>1288</v>
      </c>
      <c r="JM154" s="204">
        <v>776865</v>
      </c>
      <c r="JN154" s="204">
        <v>776865</v>
      </c>
      <c r="JO154" s="197">
        <f t="shared" si="162"/>
        <v>0</v>
      </c>
      <c r="JP154" s="205" t="str">
        <f t="shared" si="163"/>
        <v>Real = Recomendado</v>
      </c>
      <c r="JQ154" s="193" t="s">
        <v>8</v>
      </c>
      <c r="JR154" s="202"/>
      <c r="JS154" s="202"/>
      <c r="JT154" s="202"/>
      <c r="JU154" s="192" t="s">
        <v>8173</v>
      </c>
      <c r="JV154" s="206"/>
      <c r="JW154" s="192" t="s">
        <v>8174</v>
      </c>
      <c r="JX154" s="192" t="s">
        <v>8384</v>
      </c>
      <c r="JY154" s="192" t="s">
        <v>976</v>
      </c>
      <c r="JZ154" s="192" t="s">
        <v>248</v>
      </c>
      <c r="KA154" s="192" t="s">
        <v>249</v>
      </c>
    </row>
    <row r="155" spans="1:287" ht="15" customHeight="1" x14ac:dyDescent="0.25">
      <c r="A155" s="192" t="s">
        <v>1711</v>
      </c>
      <c r="B155" s="192" t="s">
        <v>1712</v>
      </c>
      <c r="C155" s="193">
        <v>13</v>
      </c>
      <c r="D155" s="192" t="s">
        <v>510</v>
      </c>
      <c r="E155" s="192" t="s">
        <v>117</v>
      </c>
      <c r="F155" s="192" t="s">
        <v>1713</v>
      </c>
      <c r="G155" s="192" t="s">
        <v>512</v>
      </c>
      <c r="H155" s="192" t="s">
        <v>478</v>
      </c>
      <c r="I155" s="192" t="s">
        <v>478</v>
      </c>
      <c r="J155" s="192" t="s">
        <v>1993</v>
      </c>
      <c r="K155" s="192" t="s">
        <v>468</v>
      </c>
      <c r="L155" s="192" t="s">
        <v>102</v>
      </c>
      <c r="M155" s="192" t="s">
        <v>2013</v>
      </c>
      <c r="N155" s="192" t="s">
        <v>525</v>
      </c>
      <c r="O155" s="192" t="s">
        <v>525</v>
      </c>
      <c r="P155" s="192" t="s">
        <v>103</v>
      </c>
      <c r="Q155" s="192" t="s">
        <v>120</v>
      </c>
      <c r="R155" s="192" t="s">
        <v>116</v>
      </c>
      <c r="S155" s="192" t="s">
        <v>2350</v>
      </c>
      <c r="T155" s="192" t="s">
        <v>2351</v>
      </c>
      <c r="U155" s="194">
        <v>0</v>
      </c>
      <c r="V155" s="192" t="s">
        <v>534</v>
      </c>
      <c r="W155" s="192" t="s">
        <v>534</v>
      </c>
      <c r="X155" s="192" t="s">
        <v>534</v>
      </c>
      <c r="Y155" s="195"/>
      <c r="Z155" s="195"/>
      <c r="AA155" s="196"/>
      <c r="AB155" s="197"/>
      <c r="AC155" s="195"/>
      <c r="AD155" s="195"/>
      <c r="AE155" s="196"/>
      <c r="AF155" s="197"/>
      <c r="AG155" s="195"/>
      <c r="AH155" s="195"/>
      <c r="AI155" s="196" t="s">
        <v>8</v>
      </c>
      <c r="AJ155" s="197"/>
      <c r="AK155" s="195"/>
      <c r="AL155" s="195"/>
      <c r="AM155" s="196"/>
      <c r="AN155" s="197"/>
      <c r="AO155" s="195"/>
      <c r="AP155" s="195"/>
      <c r="AQ155" s="196"/>
      <c r="AR155" s="197"/>
      <c r="AS155" s="195">
        <v>5</v>
      </c>
      <c r="AT155" s="195">
        <v>7</v>
      </c>
      <c r="AU155" s="196" t="s">
        <v>3229</v>
      </c>
      <c r="AV155" s="197">
        <f t="shared" si="125"/>
        <v>39.999999999999993</v>
      </c>
      <c r="AW155" s="197" t="str">
        <f t="shared" si="131"/>
        <v>Variación de 30% al 50%</v>
      </c>
      <c r="AX155" s="198">
        <v>2</v>
      </c>
      <c r="AY155" s="198">
        <v>70</v>
      </c>
      <c r="AZ155" s="195"/>
      <c r="BA155" s="195"/>
      <c r="BB155" s="196"/>
      <c r="BC155" s="197"/>
      <c r="BD155" s="195"/>
      <c r="BE155" s="195"/>
      <c r="BF155" s="196"/>
      <c r="BG155" s="197"/>
      <c r="BH155" s="195"/>
      <c r="BI155" s="195"/>
      <c r="BJ155" s="196"/>
      <c r="BK155" s="197"/>
      <c r="BL155" s="195">
        <v>5</v>
      </c>
      <c r="BM155" s="195">
        <v>5</v>
      </c>
      <c r="BN155" s="195">
        <v>7</v>
      </c>
      <c r="BO155" s="195">
        <v>7</v>
      </c>
      <c r="BP155" s="195">
        <v>0</v>
      </c>
      <c r="BQ155" s="196" t="s">
        <v>3488</v>
      </c>
      <c r="BR155" s="197">
        <f t="shared" si="132"/>
        <v>39.999999999999993</v>
      </c>
      <c r="BS155" s="197">
        <f t="shared" si="132"/>
        <v>39.999999999999993</v>
      </c>
      <c r="BT155" s="192" t="s">
        <v>3715</v>
      </c>
      <c r="BU155" s="192" t="str">
        <f t="shared" si="133"/>
        <v>Variación de 30% al 50%</v>
      </c>
      <c r="BV155" s="193" t="str">
        <f t="shared" si="134"/>
        <v>Un año</v>
      </c>
      <c r="BW155" s="192" t="s">
        <v>740</v>
      </c>
      <c r="BX155" s="199">
        <v>803523</v>
      </c>
      <c r="BY155" s="199">
        <v>0</v>
      </c>
      <c r="BZ155" s="199">
        <f t="shared" si="135"/>
        <v>803523</v>
      </c>
      <c r="CA155" s="199">
        <v>803523</v>
      </c>
      <c r="CB155" s="200">
        <f t="shared" si="136"/>
        <v>0</v>
      </c>
      <c r="CC155" s="192" t="s">
        <v>4031</v>
      </c>
      <c r="CD155" s="192" t="str">
        <f t="shared" si="137"/>
        <v>BIP = SIGFE</v>
      </c>
      <c r="CE155" s="196" t="s">
        <v>686</v>
      </c>
      <c r="CF155" s="195">
        <v>66</v>
      </c>
      <c r="CG155" s="195">
        <v>66</v>
      </c>
      <c r="CH155" s="195">
        <f t="shared" si="138"/>
        <v>100</v>
      </c>
      <c r="CI155" s="196" t="s">
        <v>4396</v>
      </c>
      <c r="CJ155" s="196" t="s">
        <v>4397</v>
      </c>
      <c r="CK155" s="200" t="str">
        <f t="shared" si="158"/>
        <v>Real = Recomendada</v>
      </c>
      <c r="CL155" s="192" t="s">
        <v>4936</v>
      </c>
      <c r="CM155" s="192" t="s">
        <v>798</v>
      </c>
      <c r="CN155" s="192" t="s">
        <v>4937</v>
      </c>
      <c r="CO155" s="192" t="s">
        <v>4938</v>
      </c>
      <c r="CP155" s="193" t="s">
        <v>207</v>
      </c>
      <c r="CQ155" s="192" t="s">
        <v>4938</v>
      </c>
      <c r="CR155" s="192" t="s">
        <v>5320</v>
      </c>
      <c r="CS155" s="192" t="s">
        <v>8</v>
      </c>
      <c r="CT155" s="192" t="str">
        <f t="shared" si="159"/>
        <v>En Operación</v>
      </c>
      <c r="CU155" s="192" t="s">
        <v>5505</v>
      </c>
      <c r="CV155" s="192" t="s">
        <v>5717</v>
      </c>
      <c r="CW155" s="192" t="s">
        <v>5718</v>
      </c>
      <c r="CX155" s="192" t="s">
        <v>534</v>
      </c>
      <c r="CY155" s="192" t="s">
        <v>8</v>
      </c>
      <c r="CZ155" s="192" t="s">
        <v>248</v>
      </c>
      <c r="DA155" s="192" t="s">
        <v>249</v>
      </c>
      <c r="DB155" s="193" t="s">
        <v>1128</v>
      </c>
      <c r="DC155" s="193" t="s">
        <v>1128</v>
      </c>
      <c r="DD155" s="200">
        <v>0</v>
      </c>
      <c r="DE155" s="193" t="s">
        <v>556</v>
      </c>
      <c r="DF155" s="200">
        <v>198</v>
      </c>
      <c r="DG155" s="193" t="s">
        <v>440</v>
      </c>
      <c r="DH155" s="200">
        <v>0</v>
      </c>
      <c r="DI155" s="193" t="s">
        <v>775</v>
      </c>
      <c r="DJ155" s="200">
        <v>267</v>
      </c>
      <c r="DK155" s="193" t="s">
        <v>775</v>
      </c>
      <c r="DL155" s="200">
        <f>+DK155-DE155</f>
        <v>267</v>
      </c>
      <c r="DM155" s="193" t="s">
        <v>740</v>
      </c>
      <c r="DN155" s="200">
        <v>19</v>
      </c>
      <c r="DO155" s="193" t="s">
        <v>694</v>
      </c>
      <c r="DP155" s="200">
        <v>63</v>
      </c>
      <c r="DQ155" s="195">
        <f t="shared" si="126"/>
        <v>547</v>
      </c>
      <c r="DR155" s="195">
        <f t="shared" si="127"/>
        <v>547</v>
      </c>
      <c r="DS155" s="198" t="s">
        <v>6155</v>
      </c>
      <c r="DT155" s="196" t="s">
        <v>6243</v>
      </c>
      <c r="DU155" s="198" t="s">
        <v>2566</v>
      </c>
      <c r="DV155" s="198" t="s">
        <v>8</v>
      </c>
      <c r="DW155" s="198" t="s">
        <v>8</v>
      </c>
      <c r="DX155" s="198" t="s">
        <v>8</v>
      </c>
      <c r="DY155" s="198" t="s">
        <v>8</v>
      </c>
      <c r="DZ155" s="198" t="s">
        <v>8</v>
      </c>
      <c r="EA155" s="198" t="s">
        <v>8</v>
      </c>
      <c r="EB155" s="198" t="s">
        <v>207</v>
      </c>
      <c r="EC155" s="198" t="s">
        <v>6273</v>
      </c>
      <c r="ED155" s="198" t="s">
        <v>6422</v>
      </c>
      <c r="EE155" s="208">
        <v>0</v>
      </c>
      <c r="EF155" s="199">
        <v>0</v>
      </c>
      <c r="EG155" s="199">
        <v>0</v>
      </c>
      <c r="EH155" s="199">
        <v>0</v>
      </c>
      <c r="EI155" s="199">
        <v>0</v>
      </c>
      <c r="EJ155" s="199">
        <v>892872</v>
      </c>
      <c r="EK155" s="199">
        <v>0</v>
      </c>
      <c r="EL155" s="199">
        <v>0</v>
      </c>
      <c r="EM155" s="199">
        <v>0</v>
      </c>
      <c r="EN155" s="199">
        <v>0</v>
      </c>
      <c r="EO155" s="199">
        <f t="shared" si="139"/>
        <v>892872</v>
      </c>
      <c r="EP155" s="199">
        <v>0</v>
      </c>
      <c r="EQ155" s="199">
        <v>0</v>
      </c>
      <c r="ER155" s="199">
        <v>0</v>
      </c>
      <c r="ES155" s="199">
        <v>0</v>
      </c>
      <c r="ET155" s="199">
        <v>0</v>
      </c>
      <c r="EU155" s="199">
        <v>892872</v>
      </c>
      <c r="EV155" s="199">
        <v>0</v>
      </c>
      <c r="EW155" s="199">
        <v>0</v>
      </c>
      <c r="EX155" s="199">
        <v>0</v>
      </c>
      <c r="EY155" s="199">
        <v>0</v>
      </c>
      <c r="EZ155" s="199">
        <f t="shared" si="140"/>
        <v>892872</v>
      </c>
      <c r="FA155" s="192" t="s">
        <v>198</v>
      </c>
      <c r="FB155" s="199">
        <v>0</v>
      </c>
      <c r="FC155" s="199">
        <v>0</v>
      </c>
      <c r="FD155" s="199">
        <v>0</v>
      </c>
      <c r="FE155" s="199">
        <v>0</v>
      </c>
      <c r="FF155" s="199">
        <v>0</v>
      </c>
      <c r="FG155" s="199">
        <v>803524</v>
      </c>
      <c r="FH155" s="199">
        <v>0</v>
      </c>
      <c r="FI155" s="199">
        <v>0</v>
      </c>
      <c r="FJ155" s="199">
        <v>0</v>
      </c>
      <c r="FK155" s="199">
        <v>0</v>
      </c>
      <c r="FL155" s="199">
        <f t="shared" si="141"/>
        <v>803524</v>
      </c>
      <c r="FM155" s="192" t="s">
        <v>198</v>
      </c>
      <c r="FN155" s="199">
        <v>0</v>
      </c>
      <c r="FO155" s="199">
        <v>0</v>
      </c>
      <c r="FP155" s="199">
        <v>0</v>
      </c>
      <c r="FQ155" s="199">
        <v>0</v>
      </c>
      <c r="FR155" s="199">
        <v>0</v>
      </c>
      <c r="FS155" s="199">
        <v>803524</v>
      </c>
      <c r="FT155" s="199">
        <v>0</v>
      </c>
      <c r="FU155" s="199">
        <v>0</v>
      </c>
      <c r="FV155" s="199">
        <v>0</v>
      </c>
      <c r="FW155" s="199">
        <v>0</v>
      </c>
      <c r="FX155" s="199">
        <f t="shared" si="142"/>
        <v>803524</v>
      </c>
      <c r="FY155" s="192" t="s">
        <v>198</v>
      </c>
      <c r="FZ155" s="200">
        <f t="shared" si="143"/>
        <v>1</v>
      </c>
      <c r="GA155" s="193" t="str">
        <f t="shared" si="160"/>
        <v>BIP = SIGFE</v>
      </c>
      <c r="GB155" s="199">
        <v>0</v>
      </c>
      <c r="GC155" s="199">
        <v>0</v>
      </c>
      <c r="GD155" s="199">
        <v>0</v>
      </c>
      <c r="GE155" s="199">
        <v>0</v>
      </c>
      <c r="GF155" s="199">
        <v>0</v>
      </c>
      <c r="GG155" s="199">
        <v>803523</v>
      </c>
      <c r="GH155" s="199">
        <v>0</v>
      </c>
      <c r="GI155" s="199">
        <v>0</v>
      </c>
      <c r="GJ155" s="199">
        <v>0</v>
      </c>
      <c r="GK155" s="199">
        <v>0</v>
      </c>
      <c r="GL155" s="199">
        <f t="shared" si="144"/>
        <v>803523</v>
      </c>
      <c r="GM155" s="199">
        <v>0</v>
      </c>
      <c r="GN155" s="199">
        <v>0</v>
      </c>
      <c r="GO155" s="199">
        <v>0</v>
      </c>
      <c r="GP155" s="199">
        <v>0</v>
      </c>
      <c r="GQ155" s="199">
        <v>0</v>
      </c>
      <c r="GR155" s="199">
        <v>807366</v>
      </c>
      <c r="GS155" s="199">
        <v>0</v>
      </c>
      <c r="GT155" s="199">
        <v>0</v>
      </c>
      <c r="GU155" s="199">
        <v>0</v>
      </c>
      <c r="GV155" s="199">
        <v>0</v>
      </c>
      <c r="GW155" s="199">
        <f t="shared" si="145"/>
        <v>807366</v>
      </c>
      <c r="GX155" s="199" t="s">
        <v>7172</v>
      </c>
      <c r="GY155" s="199">
        <v>0</v>
      </c>
      <c r="GZ155" s="199">
        <v>0</v>
      </c>
      <c r="HA155" s="199">
        <v>0</v>
      </c>
      <c r="HB155" s="199">
        <v>0</v>
      </c>
      <c r="HC155" s="199">
        <v>0</v>
      </c>
      <c r="HD155" s="199">
        <v>1004669</v>
      </c>
      <c r="HE155" s="199">
        <v>0</v>
      </c>
      <c r="HF155" s="199">
        <v>0</v>
      </c>
      <c r="HG155" s="199">
        <v>0</v>
      </c>
      <c r="HH155" s="199">
        <v>0</v>
      </c>
      <c r="HI155" s="199">
        <f t="shared" si="146"/>
        <v>1004669</v>
      </c>
      <c r="HJ155" s="199">
        <v>0</v>
      </c>
      <c r="HK155" s="199">
        <v>0</v>
      </c>
      <c r="HL155" s="199">
        <v>0</v>
      </c>
      <c r="HM155" s="199">
        <v>0</v>
      </c>
      <c r="HN155" s="199">
        <v>0</v>
      </c>
      <c r="HO155" s="199">
        <v>0</v>
      </c>
      <c r="HP155" s="199">
        <v>824416</v>
      </c>
      <c r="HQ155" s="199">
        <v>0</v>
      </c>
      <c r="HR155" s="199">
        <v>0</v>
      </c>
      <c r="HS155" s="199">
        <v>0</v>
      </c>
      <c r="HT155" s="199">
        <v>0</v>
      </c>
      <c r="HU155" s="199">
        <f t="shared" si="147"/>
        <v>824416</v>
      </c>
      <c r="HV155" s="199">
        <v>0</v>
      </c>
      <c r="HW155" s="199">
        <v>0</v>
      </c>
      <c r="HX155" s="199">
        <v>0</v>
      </c>
      <c r="HY155" s="199">
        <v>0</v>
      </c>
      <c r="HZ155" s="199">
        <v>0</v>
      </c>
      <c r="IA155" s="199">
        <v>807366</v>
      </c>
      <c r="IB155" s="199">
        <v>0</v>
      </c>
      <c r="IC155" s="199">
        <v>0</v>
      </c>
      <c r="ID155" s="199">
        <v>0</v>
      </c>
      <c r="IE155" s="199">
        <v>0</v>
      </c>
      <c r="IF155" s="199">
        <f t="shared" si="148"/>
        <v>807366</v>
      </c>
      <c r="IG155" s="197">
        <f t="shared" si="149"/>
        <v>-17.941530991799294</v>
      </c>
      <c r="IH155" s="197">
        <f t="shared" si="150"/>
        <v>-19.638607342318714</v>
      </c>
      <c r="II155" s="197">
        <f t="shared" si="151"/>
        <v>-19.638607342318714</v>
      </c>
      <c r="IJ155" s="197">
        <f t="shared" si="128"/>
        <v>-2.068130652486122</v>
      </c>
      <c r="IK155" s="202"/>
      <c r="IL155" s="200">
        <f t="shared" si="152"/>
        <v>12232.818181818182</v>
      </c>
      <c r="IM155" s="200">
        <f t="shared" si="153"/>
        <v>12232.818181818182</v>
      </c>
      <c r="IN155" s="192" t="s">
        <v>7378</v>
      </c>
      <c r="IO155" s="192" t="str">
        <f t="shared" si="129"/>
        <v>Variación entre el -10% al -20%</v>
      </c>
      <c r="IP155" s="192" t="str">
        <f t="shared" si="129"/>
        <v>Variación entre el -10% al -20%</v>
      </c>
      <c r="IQ155" s="193" t="str">
        <f t="shared" si="154"/>
        <v>Mediano</v>
      </c>
      <c r="IR155" s="193" t="str">
        <f t="shared" si="155"/>
        <v>Mediano</v>
      </c>
      <c r="IS155" s="192" t="s">
        <v>7493</v>
      </c>
      <c r="IT155" s="192" t="s">
        <v>2013</v>
      </c>
      <c r="IU155" s="192" t="s">
        <v>534</v>
      </c>
      <c r="IV155" s="192" t="s">
        <v>8</v>
      </c>
      <c r="IW155" s="192" t="s">
        <v>248</v>
      </c>
      <c r="IX155" s="192" t="s">
        <v>249</v>
      </c>
      <c r="IY155" s="193" t="s">
        <v>207</v>
      </c>
      <c r="IZ155" s="199">
        <v>1004669</v>
      </c>
      <c r="JA155" s="199">
        <v>37532</v>
      </c>
      <c r="JB155" s="203">
        <f t="shared" si="161"/>
        <v>3.735757747078889</v>
      </c>
      <c r="JC155" s="192" t="s">
        <v>4031</v>
      </c>
      <c r="JD155" s="192" t="str">
        <f t="shared" si="164"/>
        <v>Con Modificaciones &lt; 10%</v>
      </c>
      <c r="JE155" s="193" t="s">
        <v>208</v>
      </c>
      <c r="JF155" s="200"/>
      <c r="JG155" s="200"/>
      <c r="JH155" s="200"/>
      <c r="JI155" s="197"/>
      <c r="JJ155" s="192" t="s">
        <v>7796</v>
      </c>
      <c r="JK155" s="192" t="str">
        <f t="shared" si="130"/>
        <v>Sin Reevaluación</v>
      </c>
      <c r="JL155" s="196" t="s">
        <v>1287</v>
      </c>
      <c r="JM155" s="204">
        <v>244858</v>
      </c>
      <c r="JN155" s="204">
        <v>213389</v>
      </c>
      <c r="JO155" s="197">
        <f t="shared" si="162"/>
        <v>-12.851938674660413</v>
      </c>
      <c r="JP155" s="205" t="str">
        <f t="shared" si="163"/>
        <v>Real &lt; Recomendado</v>
      </c>
      <c r="JQ155" s="193" t="s">
        <v>8</v>
      </c>
      <c r="JR155" s="202"/>
      <c r="JS155" s="202"/>
      <c r="JT155" s="202"/>
      <c r="JU155" s="192" t="s">
        <v>8175</v>
      </c>
      <c r="JV155" s="206"/>
      <c r="JW155" s="192" t="s">
        <v>8176</v>
      </c>
      <c r="JX155" s="192" t="s">
        <v>5577</v>
      </c>
      <c r="JY155" s="192" t="s">
        <v>982</v>
      </c>
      <c r="JZ155" s="192" t="s">
        <v>248</v>
      </c>
      <c r="KA155" s="192" t="s">
        <v>249</v>
      </c>
    </row>
    <row r="156" spans="1:287" ht="15" customHeight="1" x14ac:dyDescent="0.25">
      <c r="A156" s="192" t="s">
        <v>1714</v>
      </c>
      <c r="B156" s="192" t="s">
        <v>1715</v>
      </c>
      <c r="C156" s="193">
        <v>7</v>
      </c>
      <c r="D156" s="192" t="s">
        <v>452</v>
      </c>
      <c r="E156" s="192" t="s">
        <v>180</v>
      </c>
      <c r="F156" s="192" t="s">
        <v>180</v>
      </c>
      <c r="G156" s="192" t="s">
        <v>484</v>
      </c>
      <c r="H156" s="192" t="s">
        <v>472</v>
      </c>
      <c r="I156" s="192" t="s">
        <v>401</v>
      </c>
      <c r="J156" s="192" t="s">
        <v>1943</v>
      </c>
      <c r="K156" s="192" t="s">
        <v>466</v>
      </c>
      <c r="L156" s="192" t="s">
        <v>114</v>
      </c>
      <c r="M156" s="192" t="s">
        <v>178</v>
      </c>
      <c r="N156" s="192" t="s">
        <v>529</v>
      </c>
      <c r="O156" s="192" t="s">
        <v>524</v>
      </c>
      <c r="P156" s="192" t="s">
        <v>103</v>
      </c>
      <c r="Q156" s="192" t="s">
        <v>120</v>
      </c>
      <c r="R156" s="192" t="s">
        <v>116</v>
      </c>
      <c r="S156" s="192" t="s">
        <v>2352</v>
      </c>
      <c r="T156" s="192" t="s">
        <v>2353</v>
      </c>
      <c r="U156" s="194">
        <v>96</v>
      </c>
      <c r="V156" s="192" t="s">
        <v>534</v>
      </c>
      <c r="W156" s="192" t="s">
        <v>534</v>
      </c>
      <c r="X156" s="192" t="s">
        <v>534</v>
      </c>
      <c r="Y156" s="195">
        <v>2</v>
      </c>
      <c r="Z156" s="195">
        <v>13</v>
      </c>
      <c r="AA156" s="196" t="s">
        <v>2741</v>
      </c>
      <c r="AB156" s="197">
        <f t="shared" ref="AB156:AB161" si="172">((Z156/Y156)-1)*100</f>
        <v>550</v>
      </c>
      <c r="AC156" s="195">
        <v>2</v>
      </c>
      <c r="AD156" s="195">
        <v>1</v>
      </c>
      <c r="AE156" s="196" t="s">
        <v>2742</v>
      </c>
      <c r="AF156" s="197">
        <f>((AD156/AC156)-1)*100</f>
        <v>-50</v>
      </c>
      <c r="AG156" s="195">
        <v>2</v>
      </c>
      <c r="AH156" s="195">
        <v>2</v>
      </c>
      <c r="AI156" s="196" t="s">
        <v>2910</v>
      </c>
      <c r="AJ156" s="197">
        <f>((AH156/AG156)-1)*100</f>
        <v>0</v>
      </c>
      <c r="AK156" s="195"/>
      <c r="AL156" s="195"/>
      <c r="AM156" s="196"/>
      <c r="AN156" s="197"/>
      <c r="AO156" s="195"/>
      <c r="AP156" s="195"/>
      <c r="AQ156" s="196"/>
      <c r="AR156" s="197"/>
      <c r="AS156" s="195">
        <v>7</v>
      </c>
      <c r="AT156" s="195">
        <v>13</v>
      </c>
      <c r="AU156" s="196" t="s">
        <v>3230</v>
      </c>
      <c r="AV156" s="197">
        <f t="shared" si="125"/>
        <v>85.714285714285722</v>
      </c>
      <c r="AW156" s="197" t="str">
        <f t="shared" si="131"/>
        <v>Variación del 50% al 100%</v>
      </c>
      <c r="AX156" s="198">
        <v>4</v>
      </c>
      <c r="AY156" s="198">
        <v>137</v>
      </c>
      <c r="AZ156" s="195"/>
      <c r="BA156" s="195"/>
      <c r="BB156" s="196"/>
      <c r="BC156" s="197"/>
      <c r="BD156" s="195"/>
      <c r="BE156" s="195"/>
      <c r="BF156" s="196"/>
      <c r="BG156" s="197"/>
      <c r="BH156" s="195">
        <v>1</v>
      </c>
      <c r="BI156" s="195">
        <v>0</v>
      </c>
      <c r="BJ156" s="196" t="s">
        <v>3340</v>
      </c>
      <c r="BK156" s="197">
        <f>((BI156/BH156)-1)*100</f>
        <v>-100</v>
      </c>
      <c r="BL156" s="195">
        <v>8</v>
      </c>
      <c r="BM156" s="195">
        <v>8</v>
      </c>
      <c r="BN156" s="195">
        <v>15</v>
      </c>
      <c r="BO156" s="195">
        <v>17</v>
      </c>
      <c r="BP156" s="195">
        <v>2</v>
      </c>
      <c r="BQ156" s="196" t="s">
        <v>3489</v>
      </c>
      <c r="BR156" s="197">
        <f t="shared" si="132"/>
        <v>87.5</v>
      </c>
      <c r="BS156" s="197">
        <f t="shared" si="132"/>
        <v>112.5</v>
      </c>
      <c r="BT156" s="192" t="s">
        <v>3716</v>
      </c>
      <c r="BU156" s="192" t="str">
        <f t="shared" si="133"/>
        <v>Variación &gt; al 100%</v>
      </c>
      <c r="BV156" s="193" t="str">
        <f t="shared" si="134"/>
        <v>Dos Años</v>
      </c>
      <c r="BW156" s="192" t="s">
        <v>770</v>
      </c>
      <c r="BX156" s="199">
        <v>891336</v>
      </c>
      <c r="BY156" s="199">
        <v>0</v>
      </c>
      <c r="BZ156" s="199">
        <f t="shared" si="135"/>
        <v>891336</v>
      </c>
      <c r="CA156" s="199">
        <v>831759</v>
      </c>
      <c r="CB156" s="200">
        <f t="shared" si="136"/>
        <v>59577</v>
      </c>
      <c r="CC156" s="192" t="s">
        <v>4032</v>
      </c>
      <c r="CD156" s="192" t="str">
        <f t="shared" si="137"/>
        <v>BIP &gt; SIGFE</v>
      </c>
      <c r="CE156" s="196" t="s">
        <v>678</v>
      </c>
      <c r="CF156" s="195">
        <v>957</v>
      </c>
      <c r="CG156" s="195">
        <v>930</v>
      </c>
      <c r="CH156" s="195">
        <f t="shared" si="138"/>
        <v>97.17868338557993</v>
      </c>
      <c r="CI156" s="196" t="s">
        <v>4398</v>
      </c>
      <c r="CJ156" s="196" t="s">
        <v>4399</v>
      </c>
      <c r="CK156" s="200" t="str">
        <f t="shared" si="158"/>
        <v>Real &lt; Recomendada</v>
      </c>
      <c r="CL156" s="192" t="s">
        <v>4939</v>
      </c>
      <c r="CM156" s="192" t="s">
        <v>4925</v>
      </c>
      <c r="CN156" s="192" t="s">
        <v>4940</v>
      </c>
      <c r="CO156" s="192" t="s">
        <v>4941</v>
      </c>
      <c r="CP156" s="193" t="s">
        <v>207</v>
      </c>
      <c r="CQ156" s="192" t="s">
        <v>5278</v>
      </c>
      <c r="CR156" s="192" t="s">
        <v>5279</v>
      </c>
      <c r="CS156" s="192" t="s">
        <v>8</v>
      </c>
      <c r="CT156" s="192" t="str">
        <f t="shared" si="159"/>
        <v>En Operación</v>
      </c>
      <c r="CU156" s="192" t="s">
        <v>5506</v>
      </c>
      <c r="CV156" s="192" t="s">
        <v>5684</v>
      </c>
      <c r="CW156" s="192" t="s">
        <v>5685</v>
      </c>
      <c r="CX156" s="192" t="s">
        <v>1314</v>
      </c>
      <c r="CY156" s="192" t="s">
        <v>942</v>
      </c>
      <c r="CZ156" s="192" t="s">
        <v>248</v>
      </c>
      <c r="DA156" s="192" t="s">
        <v>249</v>
      </c>
      <c r="DB156" s="193" t="s">
        <v>3876</v>
      </c>
      <c r="DC156" s="193" t="s">
        <v>5850</v>
      </c>
      <c r="DD156" s="200">
        <v>47</v>
      </c>
      <c r="DE156" s="193" t="s">
        <v>653</v>
      </c>
      <c r="DF156" s="200">
        <v>58</v>
      </c>
      <c r="DG156" s="193" t="s">
        <v>440</v>
      </c>
      <c r="DH156" s="200">
        <v>0</v>
      </c>
      <c r="DI156" s="193" t="s">
        <v>653</v>
      </c>
      <c r="DJ156" s="200">
        <v>0</v>
      </c>
      <c r="DK156" s="193" t="s">
        <v>653</v>
      </c>
      <c r="DL156" s="200">
        <f>+DK156-DE156</f>
        <v>0</v>
      </c>
      <c r="DM156" s="193" t="s">
        <v>790</v>
      </c>
      <c r="DN156" s="200">
        <v>111</v>
      </c>
      <c r="DO156" s="193" t="s">
        <v>769</v>
      </c>
      <c r="DP156" s="200">
        <v>33</v>
      </c>
      <c r="DQ156" s="200">
        <f t="shared" si="126"/>
        <v>249</v>
      </c>
      <c r="DR156" s="200">
        <f t="shared" si="127"/>
        <v>202</v>
      </c>
      <c r="DS156" s="193" t="s">
        <v>6156</v>
      </c>
      <c r="DT156" s="192" t="s">
        <v>6254</v>
      </c>
      <c r="DU156" s="193">
        <v>1</v>
      </c>
      <c r="DV156" s="193" t="s">
        <v>8</v>
      </c>
      <c r="DW156" s="193" t="s">
        <v>8</v>
      </c>
      <c r="DX156" s="193" t="s">
        <v>8</v>
      </c>
      <c r="DY156" s="193" t="s">
        <v>8</v>
      </c>
      <c r="DZ156" s="193" t="s">
        <v>207</v>
      </c>
      <c r="EA156" s="193" t="s">
        <v>6269</v>
      </c>
      <c r="EB156" s="193" t="s">
        <v>207</v>
      </c>
      <c r="EC156" s="193" t="s">
        <v>6269</v>
      </c>
      <c r="ED156" s="193" t="s">
        <v>6386</v>
      </c>
      <c r="EE156" s="199">
        <v>25193</v>
      </c>
      <c r="EF156" s="199">
        <v>28511</v>
      </c>
      <c r="EG156" s="199">
        <v>722</v>
      </c>
      <c r="EH156" s="199">
        <v>0</v>
      </c>
      <c r="EI156" s="199">
        <v>0</v>
      </c>
      <c r="EJ156" s="199">
        <v>874821</v>
      </c>
      <c r="EK156" s="199">
        <v>0</v>
      </c>
      <c r="EL156" s="199">
        <v>0</v>
      </c>
      <c r="EM156" s="199">
        <v>1600</v>
      </c>
      <c r="EN156" s="199">
        <v>0</v>
      </c>
      <c r="EO156" s="199">
        <f t="shared" si="139"/>
        <v>930847</v>
      </c>
      <c r="EP156" s="199">
        <v>27629</v>
      </c>
      <c r="EQ156" s="199">
        <v>31267</v>
      </c>
      <c r="ER156" s="199">
        <v>791</v>
      </c>
      <c r="ES156" s="199">
        <v>0</v>
      </c>
      <c r="ET156" s="199">
        <v>0</v>
      </c>
      <c r="EU156" s="199">
        <v>959412</v>
      </c>
      <c r="EV156" s="199">
        <v>0</v>
      </c>
      <c r="EW156" s="199">
        <v>0</v>
      </c>
      <c r="EX156" s="199">
        <v>1754</v>
      </c>
      <c r="EY156" s="199">
        <v>0</v>
      </c>
      <c r="EZ156" s="199">
        <f t="shared" si="140"/>
        <v>1020853</v>
      </c>
      <c r="FA156" s="192" t="s">
        <v>6622</v>
      </c>
      <c r="FB156" s="199">
        <v>23792</v>
      </c>
      <c r="FC156" s="199">
        <v>19553</v>
      </c>
      <c r="FD156" s="199">
        <v>661</v>
      </c>
      <c r="FE156" s="199">
        <v>0</v>
      </c>
      <c r="FF156" s="199">
        <v>0</v>
      </c>
      <c r="FG156" s="199">
        <v>845811</v>
      </c>
      <c r="FH156" s="199">
        <v>0</v>
      </c>
      <c r="FI156" s="199">
        <v>0</v>
      </c>
      <c r="FJ156" s="199">
        <v>1518</v>
      </c>
      <c r="FK156" s="199">
        <v>0</v>
      </c>
      <c r="FL156" s="199">
        <f t="shared" si="141"/>
        <v>891335</v>
      </c>
      <c r="FM156" s="192" t="s">
        <v>6811</v>
      </c>
      <c r="FN156" s="199">
        <v>23793</v>
      </c>
      <c r="FO156" s="199">
        <v>19553</v>
      </c>
      <c r="FP156" s="199">
        <v>661</v>
      </c>
      <c r="FQ156" s="199">
        <v>0</v>
      </c>
      <c r="FR156" s="199">
        <v>0</v>
      </c>
      <c r="FS156" s="199">
        <v>845811</v>
      </c>
      <c r="FT156" s="199">
        <v>0</v>
      </c>
      <c r="FU156" s="199">
        <v>0</v>
      </c>
      <c r="FV156" s="199">
        <v>1518</v>
      </c>
      <c r="FW156" s="199">
        <v>0</v>
      </c>
      <c r="FX156" s="199">
        <f t="shared" si="142"/>
        <v>891336</v>
      </c>
      <c r="FY156" s="192" t="s">
        <v>8</v>
      </c>
      <c r="FZ156" s="200">
        <f t="shared" si="143"/>
        <v>59577</v>
      </c>
      <c r="GA156" s="193" t="str">
        <f t="shared" si="160"/>
        <v>BIP &gt; SIGFE</v>
      </c>
      <c r="GB156" s="199">
        <v>22852</v>
      </c>
      <c r="GC156" s="199">
        <v>0</v>
      </c>
      <c r="GD156" s="199">
        <v>0</v>
      </c>
      <c r="GE156" s="199">
        <v>0</v>
      </c>
      <c r="GF156" s="199">
        <v>0</v>
      </c>
      <c r="GG156" s="199">
        <v>807389</v>
      </c>
      <c r="GH156" s="199">
        <v>0</v>
      </c>
      <c r="GI156" s="199">
        <v>0</v>
      </c>
      <c r="GJ156" s="199">
        <v>1518</v>
      </c>
      <c r="GK156" s="199">
        <v>0</v>
      </c>
      <c r="GL156" s="199">
        <f t="shared" si="144"/>
        <v>831759</v>
      </c>
      <c r="GM156" s="199">
        <v>23446</v>
      </c>
      <c r="GN156" s="199">
        <v>0</v>
      </c>
      <c r="GO156" s="199">
        <v>0</v>
      </c>
      <c r="GP156" s="199">
        <v>0</v>
      </c>
      <c r="GQ156" s="199">
        <v>0</v>
      </c>
      <c r="GR156" s="199">
        <v>815646</v>
      </c>
      <c r="GS156" s="199">
        <v>0</v>
      </c>
      <c r="GT156" s="199">
        <v>0</v>
      </c>
      <c r="GU156" s="199">
        <v>1557</v>
      </c>
      <c r="GV156" s="199">
        <v>0</v>
      </c>
      <c r="GW156" s="199">
        <f t="shared" si="145"/>
        <v>840649</v>
      </c>
      <c r="GX156" s="199" t="s">
        <v>8</v>
      </c>
      <c r="GY156" s="199">
        <v>28347</v>
      </c>
      <c r="GZ156" s="199">
        <v>32080</v>
      </c>
      <c r="HA156" s="199">
        <v>812</v>
      </c>
      <c r="HB156" s="199">
        <v>0</v>
      </c>
      <c r="HC156" s="199">
        <v>0</v>
      </c>
      <c r="HD156" s="199">
        <v>984357</v>
      </c>
      <c r="HE156" s="199">
        <v>0</v>
      </c>
      <c r="HF156" s="199">
        <v>0</v>
      </c>
      <c r="HG156" s="199">
        <v>1800</v>
      </c>
      <c r="HH156" s="199">
        <v>0</v>
      </c>
      <c r="HI156" s="199">
        <f t="shared" si="146"/>
        <v>1047396</v>
      </c>
      <c r="HJ156" s="199">
        <v>0</v>
      </c>
      <c r="HK156" s="199">
        <v>24411</v>
      </c>
      <c r="HL156" s="199">
        <v>19553</v>
      </c>
      <c r="HM156" s="199">
        <v>661</v>
      </c>
      <c r="HN156" s="199">
        <v>0</v>
      </c>
      <c r="HO156" s="199">
        <v>0</v>
      </c>
      <c r="HP156" s="199">
        <v>867803</v>
      </c>
      <c r="HQ156" s="199">
        <v>0</v>
      </c>
      <c r="HR156" s="199">
        <v>0</v>
      </c>
      <c r="HS156" s="199">
        <v>1557</v>
      </c>
      <c r="HT156" s="199">
        <v>0</v>
      </c>
      <c r="HU156" s="199">
        <f t="shared" si="147"/>
        <v>913985</v>
      </c>
      <c r="HV156" s="199">
        <v>24388</v>
      </c>
      <c r="HW156" s="199">
        <v>19553</v>
      </c>
      <c r="HX156" s="199">
        <v>661</v>
      </c>
      <c r="HY156" s="199">
        <v>0</v>
      </c>
      <c r="HZ156" s="199">
        <v>0</v>
      </c>
      <c r="IA156" s="199">
        <v>854069</v>
      </c>
      <c r="IB156" s="199">
        <v>0</v>
      </c>
      <c r="IC156" s="199">
        <v>0</v>
      </c>
      <c r="ID156" s="199">
        <v>1557</v>
      </c>
      <c r="IE156" s="199">
        <v>0</v>
      </c>
      <c r="IF156" s="199">
        <f t="shared" si="148"/>
        <v>900228</v>
      </c>
      <c r="IG156" s="197">
        <f t="shared" si="149"/>
        <v>-12.737398271522904</v>
      </c>
      <c r="IH156" s="197">
        <f t="shared" si="150"/>
        <v>-14.050846098323843</v>
      </c>
      <c r="II156" s="197">
        <f t="shared" si="151"/>
        <v>-13.235848376148084</v>
      </c>
      <c r="IJ156" s="197">
        <f t="shared" si="128"/>
        <v>-1.505166933811819</v>
      </c>
      <c r="IK156" s="202"/>
      <c r="IL156" s="200">
        <f t="shared" si="152"/>
        <v>967.98709677419356</v>
      </c>
      <c r="IM156" s="200">
        <f t="shared" si="153"/>
        <v>918.35376344086023</v>
      </c>
      <c r="IN156" s="192" t="s">
        <v>7379</v>
      </c>
      <c r="IO156" s="192" t="str">
        <f t="shared" si="129"/>
        <v>Variación entre el -10% al -20%</v>
      </c>
      <c r="IP156" s="192" t="str">
        <f t="shared" si="129"/>
        <v>Variación entre el -10% al -20%</v>
      </c>
      <c r="IQ156" s="193" t="str">
        <f t="shared" si="154"/>
        <v>Mediano</v>
      </c>
      <c r="IR156" s="193" t="str">
        <f t="shared" si="155"/>
        <v>Mediano</v>
      </c>
      <c r="IS156" s="192" t="s">
        <v>1270</v>
      </c>
      <c r="IT156" s="192" t="s">
        <v>178</v>
      </c>
      <c r="IU156" s="192" t="s">
        <v>1314</v>
      </c>
      <c r="IV156" s="192" t="s">
        <v>942</v>
      </c>
      <c r="IW156" s="192" t="s">
        <v>248</v>
      </c>
      <c r="IX156" s="192" t="s">
        <v>249</v>
      </c>
      <c r="IY156" s="193" t="s">
        <v>207</v>
      </c>
      <c r="IZ156" s="199">
        <v>1047398</v>
      </c>
      <c r="JA156" s="199">
        <v>12721</v>
      </c>
      <c r="JB156" s="203">
        <f t="shared" si="161"/>
        <v>1.2145335393040659</v>
      </c>
      <c r="JC156" s="192" t="s">
        <v>7594</v>
      </c>
      <c r="JD156" s="192" t="str">
        <f t="shared" si="164"/>
        <v>Con Modificaciones &lt; 10%</v>
      </c>
      <c r="JE156" s="193" t="s">
        <v>208</v>
      </c>
      <c r="JF156" s="200"/>
      <c r="JG156" s="200"/>
      <c r="JH156" s="200"/>
      <c r="JI156" s="197"/>
      <c r="JJ156" s="192" t="s">
        <v>7797</v>
      </c>
      <c r="JK156" s="192" t="str">
        <f t="shared" si="130"/>
        <v>Sin Reevaluación</v>
      </c>
      <c r="JL156" s="196" t="s">
        <v>1287</v>
      </c>
      <c r="JM156" s="204">
        <v>260167</v>
      </c>
      <c r="JN156" s="204">
        <v>252330</v>
      </c>
      <c r="JO156" s="197">
        <f t="shared" si="162"/>
        <v>-3.0122959483716238</v>
      </c>
      <c r="JP156" s="205" t="str">
        <f t="shared" si="163"/>
        <v>Real &lt; Recomendado</v>
      </c>
      <c r="JQ156" s="193" t="s">
        <v>8</v>
      </c>
      <c r="JR156" s="202"/>
      <c r="JS156" s="202"/>
      <c r="JT156" s="202"/>
      <c r="JU156" s="192" t="s">
        <v>8177</v>
      </c>
      <c r="JV156" s="206"/>
      <c r="JW156" s="192" t="s">
        <v>8178</v>
      </c>
      <c r="JX156" s="192" t="s">
        <v>1314</v>
      </c>
      <c r="JY156" s="192" t="s">
        <v>942</v>
      </c>
      <c r="JZ156" s="192" t="s">
        <v>248</v>
      </c>
      <c r="KA156" s="192" t="s">
        <v>249</v>
      </c>
    </row>
    <row r="157" spans="1:287" ht="15" customHeight="1" x14ac:dyDescent="0.25">
      <c r="A157" s="192" t="s">
        <v>1716</v>
      </c>
      <c r="B157" s="192" t="s">
        <v>1717</v>
      </c>
      <c r="C157" s="193">
        <v>5</v>
      </c>
      <c r="D157" s="192" t="s">
        <v>451</v>
      </c>
      <c r="E157" s="192" t="s">
        <v>146</v>
      </c>
      <c r="F157" s="192" t="s">
        <v>1718</v>
      </c>
      <c r="G157" s="192" t="s">
        <v>479</v>
      </c>
      <c r="H157" s="192" t="s">
        <v>470</v>
      </c>
      <c r="I157" s="192" t="s">
        <v>1407</v>
      </c>
      <c r="J157" s="192" t="s">
        <v>1989</v>
      </c>
      <c r="K157" s="192" t="s">
        <v>466</v>
      </c>
      <c r="L157" s="192" t="s">
        <v>114</v>
      </c>
      <c r="M157" s="192" t="s">
        <v>2029</v>
      </c>
      <c r="N157" s="192" t="s">
        <v>526</v>
      </c>
      <c r="O157" s="192" t="s">
        <v>524</v>
      </c>
      <c r="P157" s="192" t="s">
        <v>103</v>
      </c>
      <c r="Q157" s="192" t="s">
        <v>120</v>
      </c>
      <c r="R157" s="192" t="s">
        <v>105</v>
      </c>
      <c r="S157" s="192" t="s">
        <v>2354</v>
      </c>
      <c r="T157" s="192" t="s">
        <v>2355</v>
      </c>
      <c r="U157" s="194">
        <v>40</v>
      </c>
      <c r="V157" s="192" t="s">
        <v>2281</v>
      </c>
      <c r="W157" s="192" t="s">
        <v>534</v>
      </c>
      <c r="X157" s="192" t="s">
        <v>534</v>
      </c>
      <c r="Y157" s="195">
        <v>8</v>
      </c>
      <c r="Z157" s="195">
        <v>8</v>
      </c>
      <c r="AA157" s="196" t="s">
        <v>2743</v>
      </c>
      <c r="AB157" s="197">
        <f t="shared" si="172"/>
        <v>0</v>
      </c>
      <c r="AC157" s="195"/>
      <c r="AD157" s="195"/>
      <c r="AE157" s="196"/>
      <c r="AF157" s="197"/>
      <c r="AG157" s="195"/>
      <c r="AH157" s="195"/>
      <c r="AI157" s="196" t="s">
        <v>8</v>
      </c>
      <c r="AJ157" s="197"/>
      <c r="AK157" s="195"/>
      <c r="AL157" s="195"/>
      <c r="AM157" s="196"/>
      <c r="AN157" s="197"/>
      <c r="AO157" s="195">
        <v>12</v>
      </c>
      <c r="AP157" s="195">
        <v>7</v>
      </c>
      <c r="AQ157" s="196" t="s">
        <v>2989</v>
      </c>
      <c r="AR157" s="197">
        <f>((AP157/AO157)-1)*100</f>
        <v>-41.666666666666664</v>
      </c>
      <c r="AS157" s="195">
        <v>8</v>
      </c>
      <c r="AT157" s="195">
        <v>20</v>
      </c>
      <c r="AU157" s="196" t="s">
        <v>3231</v>
      </c>
      <c r="AV157" s="197">
        <f t="shared" si="125"/>
        <v>150</v>
      </c>
      <c r="AW157" s="197" t="str">
        <f t="shared" si="131"/>
        <v>Variación &gt; al 100%</v>
      </c>
      <c r="AX157" s="198">
        <v>4</v>
      </c>
      <c r="AY157" s="198">
        <v>350</v>
      </c>
      <c r="AZ157" s="195"/>
      <c r="BA157" s="195"/>
      <c r="BB157" s="196"/>
      <c r="BC157" s="197"/>
      <c r="BD157" s="195"/>
      <c r="BE157" s="195"/>
      <c r="BF157" s="196"/>
      <c r="BG157" s="197"/>
      <c r="BH157" s="195"/>
      <c r="BI157" s="195"/>
      <c r="BJ157" s="196"/>
      <c r="BK157" s="197"/>
      <c r="BL157" s="195">
        <v>11</v>
      </c>
      <c r="BM157" s="195">
        <v>11</v>
      </c>
      <c r="BN157" s="195">
        <v>24</v>
      </c>
      <c r="BO157" s="195">
        <v>24</v>
      </c>
      <c r="BP157" s="195">
        <v>0</v>
      </c>
      <c r="BQ157" s="196" t="s">
        <v>3490</v>
      </c>
      <c r="BR157" s="197">
        <f t="shared" si="132"/>
        <v>118.18181818181816</v>
      </c>
      <c r="BS157" s="197">
        <f t="shared" si="132"/>
        <v>118.18181818181816</v>
      </c>
      <c r="BT157" s="192" t="s">
        <v>3717</v>
      </c>
      <c r="BU157" s="192" t="str">
        <f t="shared" si="133"/>
        <v>Variación &gt; al 100%</v>
      </c>
      <c r="BV157" s="193" t="str">
        <f t="shared" si="134"/>
        <v>Dos Años</v>
      </c>
      <c r="BW157" s="192" t="s">
        <v>610</v>
      </c>
      <c r="BX157" s="199">
        <v>653762</v>
      </c>
      <c r="BY157" s="199">
        <v>1377</v>
      </c>
      <c r="BZ157" s="199">
        <f t="shared" si="135"/>
        <v>655139</v>
      </c>
      <c r="CA157" s="199">
        <v>587629</v>
      </c>
      <c r="CB157" s="200">
        <f t="shared" si="136"/>
        <v>67510</v>
      </c>
      <c r="CC157" s="192" t="s">
        <v>4033</v>
      </c>
      <c r="CD157" s="192" t="str">
        <f t="shared" si="137"/>
        <v>BIP &gt; SIGFE</v>
      </c>
      <c r="CE157" s="196" t="s">
        <v>678</v>
      </c>
      <c r="CF157" s="195">
        <v>839</v>
      </c>
      <c r="CG157" s="195">
        <v>839</v>
      </c>
      <c r="CH157" s="195">
        <f t="shared" si="138"/>
        <v>100</v>
      </c>
      <c r="CI157" s="196" t="s">
        <v>4293</v>
      </c>
      <c r="CJ157" s="196" t="s">
        <v>4400</v>
      </c>
      <c r="CK157" s="200" t="str">
        <f t="shared" si="158"/>
        <v>Real = Recomendada</v>
      </c>
      <c r="CL157" s="192" t="s">
        <v>4942</v>
      </c>
      <c r="CM157" s="192" t="s">
        <v>3855</v>
      </c>
      <c r="CN157" s="192" t="s">
        <v>910</v>
      </c>
      <c r="CO157" s="192" t="s">
        <v>8</v>
      </c>
      <c r="CP157" s="193" t="s">
        <v>207</v>
      </c>
      <c r="CQ157" s="192" t="s">
        <v>5321</v>
      </c>
      <c r="CR157" s="192" t="s">
        <v>5322</v>
      </c>
      <c r="CS157" s="192" t="s">
        <v>8</v>
      </c>
      <c r="CT157" s="192" t="str">
        <f t="shared" si="159"/>
        <v>En Operación</v>
      </c>
      <c r="CU157" s="192" t="s">
        <v>5507</v>
      </c>
      <c r="CV157" s="192" t="s">
        <v>1260</v>
      </c>
      <c r="CW157" s="192" t="s">
        <v>2029</v>
      </c>
      <c r="CX157" s="192" t="s">
        <v>534</v>
      </c>
      <c r="CY157" s="192" t="s">
        <v>8</v>
      </c>
      <c r="CZ157" s="192" t="s">
        <v>248</v>
      </c>
      <c r="DA157" s="192" t="s">
        <v>249</v>
      </c>
      <c r="DB157" s="193" t="s">
        <v>557</v>
      </c>
      <c r="DC157" s="193" t="s">
        <v>557</v>
      </c>
      <c r="DD157" s="200">
        <v>0</v>
      </c>
      <c r="DE157" s="193" t="s">
        <v>997</v>
      </c>
      <c r="DF157" s="200">
        <v>126</v>
      </c>
      <c r="DG157" s="193" t="s">
        <v>1088</v>
      </c>
      <c r="DH157" s="200">
        <v>154</v>
      </c>
      <c r="DI157" s="193" t="s">
        <v>1080</v>
      </c>
      <c r="DJ157" s="275"/>
      <c r="DK157" s="193" t="s">
        <v>3856</v>
      </c>
      <c r="DL157" s="200">
        <f>+DK157-DG157</f>
        <v>7</v>
      </c>
      <c r="DM157" s="193" t="s">
        <v>610</v>
      </c>
      <c r="DN157" s="200">
        <v>78</v>
      </c>
      <c r="DO157" s="193" t="s">
        <v>641</v>
      </c>
      <c r="DP157" s="200">
        <v>22</v>
      </c>
      <c r="DQ157" s="195">
        <f t="shared" si="126"/>
        <v>387</v>
      </c>
      <c r="DR157" s="195">
        <f t="shared" si="127"/>
        <v>387</v>
      </c>
      <c r="DS157" s="198" t="s">
        <v>6157</v>
      </c>
      <c r="DT157" s="196" t="s">
        <v>6243</v>
      </c>
      <c r="DU157" s="198">
        <v>1</v>
      </c>
      <c r="DV157" s="198" t="s">
        <v>8</v>
      </c>
      <c r="DW157" s="198" t="s">
        <v>8</v>
      </c>
      <c r="DX157" s="198" t="s">
        <v>8</v>
      </c>
      <c r="DY157" s="198" t="s">
        <v>8</v>
      </c>
      <c r="DZ157" s="198" t="s">
        <v>8</v>
      </c>
      <c r="EA157" s="198" t="s">
        <v>8</v>
      </c>
      <c r="EB157" s="198" t="s">
        <v>207</v>
      </c>
      <c r="EC157" s="198" t="s">
        <v>6269</v>
      </c>
      <c r="ED157" s="198" t="s">
        <v>8</v>
      </c>
      <c r="EE157" s="208">
        <v>25935</v>
      </c>
      <c r="EF157" s="199">
        <v>0</v>
      </c>
      <c r="EG157" s="199">
        <v>0</v>
      </c>
      <c r="EH157" s="199">
        <v>0</v>
      </c>
      <c r="EI157" s="199">
        <v>2461</v>
      </c>
      <c r="EJ157" s="199">
        <v>498386</v>
      </c>
      <c r="EK157" s="199">
        <v>0</v>
      </c>
      <c r="EL157" s="199">
        <v>0</v>
      </c>
      <c r="EM157" s="199">
        <v>0</v>
      </c>
      <c r="EN157" s="199">
        <v>0</v>
      </c>
      <c r="EO157" s="199">
        <f t="shared" si="139"/>
        <v>526782</v>
      </c>
      <c r="EP157" s="199">
        <v>25935</v>
      </c>
      <c r="EQ157" s="199">
        <v>0</v>
      </c>
      <c r="ER157" s="199">
        <v>0</v>
      </c>
      <c r="ES157" s="199">
        <v>0</v>
      </c>
      <c r="ET157" s="199">
        <v>2461</v>
      </c>
      <c r="EU157" s="199">
        <v>498386</v>
      </c>
      <c r="EV157" s="199">
        <v>0</v>
      </c>
      <c r="EW157" s="199">
        <v>0</v>
      </c>
      <c r="EX157" s="199">
        <v>0</v>
      </c>
      <c r="EY157" s="199">
        <v>0</v>
      </c>
      <c r="EZ157" s="199">
        <f t="shared" si="140"/>
        <v>526782</v>
      </c>
      <c r="FA157" s="192" t="s">
        <v>196</v>
      </c>
      <c r="FB157" s="199">
        <v>15000</v>
      </c>
      <c r="FC157" s="199">
        <v>0</v>
      </c>
      <c r="FD157" s="199">
        <v>0</v>
      </c>
      <c r="FE157" s="199">
        <v>0</v>
      </c>
      <c r="FF157" s="199">
        <v>1052</v>
      </c>
      <c r="FG157" s="199">
        <v>572391</v>
      </c>
      <c r="FH157" s="199">
        <v>0</v>
      </c>
      <c r="FI157" s="199">
        <v>0</v>
      </c>
      <c r="FJ157" s="199">
        <v>0</v>
      </c>
      <c r="FK157" s="199">
        <v>0</v>
      </c>
      <c r="FL157" s="199">
        <f t="shared" si="141"/>
        <v>588443</v>
      </c>
      <c r="FM157" s="192" t="s">
        <v>6812</v>
      </c>
      <c r="FN157" s="199">
        <v>15000</v>
      </c>
      <c r="FO157" s="199">
        <v>0</v>
      </c>
      <c r="FP157" s="199">
        <v>0</v>
      </c>
      <c r="FQ157" s="199">
        <v>0</v>
      </c>
      <c r="FR157" s="199">
        <v>1052</v>
      </c>
      <c r="FS157" s="199">
        <v>572391</v>
      </c>
      <c r="FT157" s="199">
        <v>0</v>
      </c>
      <c r="FU157" s="199">
        <v>0</v>
      </c>
      <c r="FV157" s="199">
        <v>0</v>
      </c>
      <c r="FW157" s="199">
        <v>0</v>
      </c>
      <c r="FX157" s="199">
        <f t="shared" si="142"/>
        <v>588443</v>
      </c>
      <c r="FY157" s="192" t="s">
        <v>6995</v>
      </c>
      <c r="FZ157" s="200">
        <f t="shared" si="143"/>
        <v>814</v>
      </c>
      <c r="GA157" s="193" t="str">
        <f t="shared" si="160"/>
        <v>BIP &gt; SIGFE</v>
      </c>
      <c r="GB157" s="199">
        <v>13686</v>
      </c>
      <c r="GC157" s="199">
        <v>0</v>
      </c>
      <c r="GD157" s="199">
        <v>0</v>
      </c>
      <c r="GE157" s="199">
        <v>0</v>
      </c>
      <c r="GF157" s="199">
        <v>1552</v>
      </c>
      <c r="GG157" s="199">
        <v>572391</v>
      </c>
      <c r="GH157" s="199">
        <v>0</v>
      </c>
      <c r="GI157" s="199">
        <v>0</v>
      </c>
      <c r="GJ157" s="199">
        <v>0</v>
      </c>
      <c r="GK157" s="199">
        <v>0</v>
      </c>
      <c r="GL157" s="199">
        <f t="shared" si="144"/>
        <v>587629</v>
      </c>
      <c r="GM157" s="199">
        <v>14463</v>
      </c>
      <c r="GN157" s="199">
        <v>0</v>
      </c>
      <c r="GO157" s="199">
        <v>0</v>
      </c>
      <c r="GP157" s="199">
        <v>0</v>
      </c>
      <c r="GQ157" s="199">
        <v>1650</v>
      </c>
      <c r="GR157" s="199">
        <v>595544</v>
      </c>
      <c r="GS157" s="199">
        <v>0</v>
      </c>
      <c r="GT157" s="199">
        <v>0</v>
      </c>
      <c r="GU157" s="199">
        <v>0</v>
      </c>
      <c r="GV157" s="199">
        <v>0</v>
      </c>
      <c r="GW157" s="199">
        <f t="shared" si="145"/>
        <v>611657</v>
      </c>
      <c r="GX157" s="199" t="s">
        <v>5507</v>
      </c>
      <c r="GY157" s="199">
        <v>30525</v>
      </c>
      <c r="GZ157" s="199">
        <v>0</v>
      </c>
      <c r="HA157" s="199">
        <v>0</v>
      </c>
      <c r="HB157" s="199">
        <v>0</v>
      </c>
      <c r="HC157" s="199">
        <v>2897</v>
      </c>
      <c r="HD157" s="199">
        <v>586588</v>
      </c>
      <c r="HE157" s="199">
        <v>0</v>
      </c>
      <c r="HF157" s="199">
        <v>0</v>
      </c>
      <c r="HG157" s="199">
        <v>0</v>
      </c>
      <c r="HH157" s="199">
        <v>0</v>
      </c>
      <c r="HI157" s="199">
        <f t="shared" si="146"/>
        <v>620010</v>
      </c>
      <c r="HJ157" s="199">
        <v>0</v>
      </c>
      <c r="HK157" s="199">
        <v>15852</v>
      </c>
      <c r="HL157" s="199">
        <v>0</v>
      </c>
      <c r="HM157" s="199">
        <v>0</v>
      </c>
      <c r="HN157" s="199">
        <v>0</v>
      </c>
      <c r="HO157" s="199">
        <v>1463</v>
      </c>
      <c r="HP157" s="199">
        <v>604892</v>
      </c>
      <c r="HQ157" s="199">
        <v>0</v>
      </c>
      <c r="HR157" s="199">
        <v>0</v>
      </c>
      <c r="HS157" s="199">
        <v>0</v>
      </c>
      <c r="HT157" s="199">
        <v>0</v>
      </c>
      <c r="HU157" s="199">
        <f t="shared" si="147"/>
        <v>622207</v>
      </c>
      <c r="HV157" s="199">
        <v>15852</v>
      </c>
      <c r="HW157" s="199">
        <v>0</v>
      </c>
      <c r="HX157" s="199">
        <v>0</v>
      </c>
      <c r="HY157" s="199">
        <v>0</v>
      </c>
      <c r="HZ157" s="199">
        <v>1463</v>
      </c>
      <c r="IA157" s="199">
        <v>665683</v>
      </c>
      <c r="IB157" s="199">
        <v>0</v>
      </c>
      <c r="IC157" s="199">
        <v>0</v>
      </c>
      <c r="ID157" s="199">
        <v>0</v>
      </c>
      <c r="IE157" s="199">
        <v>0</v>
      </c>
      <c r="IF157" s="199">
        <f t="shared" si="148"/>
        <v>682998</v>
      </c>
      <c r="IG157" s="197">
        <f t="shared" si="149"/>
        <v>0.35434912340124303</v>
      </c>
      <c r="IH157" s="197">
        <f t="shared" si="150"/>
        <v>10.159190980790633</v>
      </c>
      <c r="II157" s="197">
        <f t="shared" si="151"/>
        <v>13.48391034252321</v>
      </c>
      <c r="IJ157" s="197">
        <f t="shared" si="128"/>
        <v>9.7702211643392101</v>
      </c>
      <c r="IK157" s="202"/>
      <c r="IL157" s="200">
        <f t="shared" si="152"/>
        <v>814.061978545888</v>
      </c>
      <c r="IM157" s="200">
        <f t="shared" si="153"/>
        <v>793.42431466030985</v>
      </c>
      <c r="IN157" s="192" t="s">
        <v>7380</v>
      </c>
      <c r="IO157" s="192" t="str">
        <f t="shared" si="129"/>
        <v>Variación del 10% al 20%</v>
      </c>
      <c r="IP157" s="192" t="str">
        <f t="shared" si="129"/>
        <v>Variación del 10% al 20%</v>
      </c>
      <c r="IQ157" s="193" t="str">
        <f t="shared" si="154"/>
        <v>Mediano</v>
      </c>
      <c r="IR157" s="193" t="str">
        <f t="shared" si="155"/>
        <v>Mediano</v>
      </c>
      <c r="IS157" s="192" t="s">
        <v>235</v>
      </c>
      <c r="IT157" s="192" t="s">
        <v>2029</v>
      </c>
      <c r="IU157" s="192" t="s">
        <v>534</v>
      </c>
      <c r="IV157" s="192" t="s">
        <v>8</v>
      </c>
      <c r="IW157" s="192" t="s">
        <v>248</v>
      </c>
      <c r="IX157" s="192" t="s">
        <v>249</v>
      </c>
      <c r="IY157" s="193" t="s">
        <v>207</v>
      </c>
      <c r="IZ157" s="199">
        <v>620010</v>
      </c>
      <c r="JA157" s="199">
        <v>19879</v>
      </c>
      <c r="JB157" s="203">
        <f t="shared" si="161"/>
        <v>3.2062386090546928</v>
      </c>
      <c r="JC157" s="192" t="s">
        <v>534</v>
      </c>
      <c r="JD157" s="192" t="str">
        <f t="shared" si="164"/>
        <v>Con Modificaciones &lt; 10%</v>
      </c>
      <c r="JE157" s="193" t="s">
        <v>208</v>
      </c>
      <c r="JF157" s="200"/>
      <c r="JG157" s="200"/>
      <c r="JH157" s="200"/>
      <c r="JI157" s="197"/>
      <c r="JJ157" s="192" t="s">
        <v>7798</v>
      </c>
      <c r="JK157" s="192" t="str">
        <f t="shared" si="130"/>
        <v>Sin Reevaluación</v>
      </c>
      <c r="JL157" s="196" t="s">
        <v>1286</v>
      </c>
      <c r="JM157" s="204">
        <v>392290</v>
      </c>
      <c r="JN157" s="204">
        <v>668534</v>
      </c>
      <c r="JO157" s="197">
        <f t="shared" si="162"/>
        <v>70.41831298274235</v>
      </c>
      <c r="JP157" s="205" t="str">
        <f t="shared" si="163"/>
        <v>Real &gt; Recomendado</v>
      </c>
      <c r="JQ157" s="193" t="s">
        <v>8</v>
      </c>
      <c r="JR157" s="202"/>
      <c r="JS157" s="202"/>
      <c r="JT157" s="202"/>
      <c r="JU157" s="192" t="s">
        <v>8179</v>
      </c>
      <c r="JV157" s="206"/>
      <c r="JW157" s="192" t="s">
        <v>8180</v>
      </c>
      <c r="JX157" s="192" t="s">
        <v>1308</v>
      </c>
      <c r="JY157" s="192" t="s">
        <v>939</v>
      </c>
      <c r="JZ157" s="192" t="s">
        <v>248</v>
      </c>
      <c r="KA157" s="192" t="s">
        <v>249</v>
      </c>
    </row>
    <row r="158" spans="1:287" ht="15" customHeight="1" x14ac:dyDescent="0.25">
      <c r="A158" s="192" t="s">
        <v>1719</v>
      </c>
      <c r="B158" s="192" t="s">
        <v>1720</v>
      </c>
      <c r="C158" s="193">
        <v>7</v>
      </c>
      <c r="D158" s="192" t="s">
        <v>452</v>
      </c>
      <c r="E158" s="192" t="s">
        <v>183</v>
      </c>
      <c r="F158" s="192" t="s">
        <v>183</v>
      </c>
      <c r="G158" s="192" t="s">
        <v>484</v>
      </c>
      <c r="H158" s="192" t="s">
        <v>470</v>
      </c>
      <c r="I158" s="192" t="s">
        <v>119</v>
      </c>
      <c r="J158" s="192" t="s">
        <v>1338</v>
      </c>
      <c r="K158" s="192" t="s">
        <v>466</v>
      </c>
      <c r="L158" s="192" t="s">
        <v>114</v>
      </c>
      <c r="M158" s="192" t="s">
        <v>2035</v>
      </c>
      <c r="N158" s="192" t="s">
        <v>526</v>
      </c>
      <c r="O158" s="192" t="s">
        <v>524</v>
      </c>
      <c r="P158" s="192" t="s">
        <v>103</v>
      </c>
      <c r="Q158" s="192" t="s">
        <v>120</v>
      </c>
      <c r="R158" s="192" t="s">
        <v>116</v>
      </c>
      <c r="S158" s="192" t="s">
        <v>2356</v>
      </c>
      <c r="T158" s="192" t="s">
        <v>2357</v>
      </c>
      <c r="U158" s="194">
        <v>29707</v>
      </c>
      <c r="V158" s="192" t="s">
        <v>538</v>
      </c>
      <c r="W158" s="192" t="s">
        <v>534</v>
      </c>
      <c r="X158" s="192" t="s">
        <v>534</v>
      </c>
      <c r="Y158" s="195">
        <v>18</v>
      </c>
      <c r="Z158" s="195">
        <v>23</v>
      </c>
      <c r="AA158" s="196" t="s">
        <v>2744</v>
      </c>
      <c r="AB158" s="197">
        <f t="shared" si="172"/>
        <v>27.777777777777768</v>
      </c>
      <c r="AC158" s="195"/>
      <c r="AD158" s="195"/>
      <c r="AE158" s="196"/>
      <c r="AF158" s="197"/>
      <c r="AG158" s="195"/>
      <c r="AH158" s="195"/>
      <c r="AI158" s="196" t="s">
        <v>8</v>
      </c>
      <c r="AJ158" s="197"/>
      <c r="AK158" s="195">
        <v>2</v>
      </c>
      <c r="AL158" s="195">
        <v>1</v>
      </c>
      <c r="AM158" s="196" t="s">
        <v>2911</v>
      </c>
      <c r="AN158" s="197">
        <f>((AL158/AK158)-1)*100</f>
        <v>-50</v>
      </c>
      <c r="AO158" s="195">
        <v>18</v>
      </c>
      <c r="AP158" s="195">
        <v>28</v>
      </c>
      <c r="AQ158" s="196" t="s">
        <v>3028</v>
      </c>
      <c r="AR158" s="197">
        <f>((AP158/AO158)-1)*100</f>
        <v>55.555555555555557</v>
      </c>
      <c r="AS158" s="195">
        <v>18</v>
      </c>
      <c r="AT158" s="195">
        <v>22</v>
      </c>
      <c r="AU158" s="196" t="s">
        <v>3232</v>
      </c>
      <c r="AV158" s="197">
        <f t="shared" si="125"/>
        <v>22.222222222222232</v>
      </c>
      <c r="AW158" s="197" t="str">
        <f t="shared" si="131"/>
        <v>Variación de 0 a 30%</v>
      </c>
      <c r="AX158" s="198">
        <v>3</v>
      </c>
      <c r="AY158" s="198">
        <v>135</v>
      </c>
      <c r="AZ158" s="195"/>
      <c r="BA158" s="195"/>
      <c r="BB158" s="196"/>
      <c r="BC158" s="197"/>
      <c r="BD158" s="195"/>
      <c r="BE158" s="195"/>
      <c r="BF158" s="196"/>
      <c r="BG158" s="197"/>
      <c r="BH158" s="195"/>
      <c r="BI158" s="195"/>
      <c r="BJ158" s="196"/>
      <c r="BK158" s="197"/>
      <c r="BL158" s="195">
        <v>12</v>
      </c>
      <c r="BM158" s="195">
        <v>12</v>
      </c>
      <c r="BN158" s="195">
        <v>28</v>
      </c>
      <c r="BO158" s="195">
        <v>36</v>
      </c>
      <c r="BP158" s="195">
        <v>8</v>
      </c>
      <c r="BQ158" s="196" t="s">
        <v>3491</v>
      </c>
      <c r="BR158" s="197">
        <f t="shared" si="132"/>
        <v>133.33333333333334</v>
      </c>
      <c r="BS158" s="197">
        <f t="shared" si="132"/>
        <v>200</v>
      </c>
      <c r="BT158" s="192" t="s">
        <v>3718</v>
      </c>
      <c r="BU158" s="192" t="str">
        <f t="shared" si="133"/>
        <v>Variación &gt; al 100%</v>
      </c>
      <c r="BV158" s="193" t="str">
        <f t="shared" si="134"/>
        <v>Tres años</v>
      </c>
      <c r="BW158" s="192" t="s">
        <v>886</v>
      </c>
      <c r="BX158" s="199">
        <v>2589688</v>
      </c>
      <c r="BY158" s="199">
        <v>246256</v>
      </c>
      <c r="BZ158" s="199">
        <f t="shared" si="135"/>
        <v>2835944</v>
      </c>
      <c r="CA158" s="199">
        <v>2563170</v>
      </c>
      <c r="CB158" s="200">
        <f t="shared" si="136"/>
        <v>272774</v>
      </c>
      <c r="CC158" s="192" t="s">
        <v>4034</v>
      </c>
      <c r="CD158" s="192" t="str">
        <f t="shared" si="137"/>
        <v>BIP &gt; SIGFE</v>
      </c>
      <c r="CE158" s="196" t="s">
        <v>678</v>
      </c>
      <c r="CF158" s="195">
        <v>32600</v>
      </c>
      <c r="CG158" s="195">
        <v>32600</v>
      </c>
      <c r="CH158" s="195">
        <f t="shared" si="138"/>
        <v>100</v>
      </c>
      <c r="CI158" s="196" t="s">
        <v>4401</v>
      </c>
      <c r="CJ158" s="196" t="s">
        <v>4402</v>
      </c>
      <c r="CK158" s="200" t="str">
        <f t="shared" si="158"/>
        <v>Real = Recomendada</v>
      </c>
      <c r="CL158" s="192" t="s">
        <v>4943</v>
      </c>
      <c r="CM158" s="192" t="s">
        <v>4944</v>
      </c>
      <c r="CN158" s="192" t="s">
        <v>4945</v>
      </c>
      <c r="CO158" s="192" t="s">
        <v>4946</v>
      </c>
      <c r="CP158" s="193" t="s">
        <v>207</v>
      </c>
      <c r="CQ158" s="192" t="s">
        <v>4944</v>
      </c>
      <c r="CR158" s="192" t="s">
        <v>5323</v>
      </c>
      <c r="CS158" s="192" t="s">
        <v>8</v>
      </c>
      <c r="CT158" s="192" t="str">
        <f t="shared" si="159"/>
        <v>En Operación</v>
      </c>
      <c r="CU158" s="192" t="s">
        <v>5508</v>
      </c>
      <c r="CV158" s="192" t="s">
        <v>233</v>
      </c>
      <c r="CW158" s="192" t="s">
        <v>2035</v>
      </c>
      <c r="CX158" s="192" t="s">
        <v>1313</v>
      </c>
      <c r="CY158" s="192" t="s">
        <v>942</v>
      </c>
      <c r="CZ158" s="192" t="s">
        <v>248</v>
      </c>
      <c r="DA158" s="192" t="s">
        <v>249</v>
      </c>
      <c r="DB158" s="193" t="s">
        <v>1070</v>
      </c>
      <c r="DC158" s="193" t="s">
        <v>1070</v>
      </c>
      <c r="DD158" s="200">
        <v>0</v>
      </c>
      <c r="DE158" s="193" t="s">
        <v>1046</v>
      </c>
      <c r="DF158" s="200">
        <v>19</v>
      </c>
      <c r="DG158" s="193" t="s">
        <v>607</v>
      </c>
      <c r="DH158" s="200">
        <v>456</v>
      </c>
      <c r="DI158" s="193" t="s">
        <v>1234</v>
      </c>
      <c r="DJ158" s="200">
        <v>2</v>
      </c>
      <c r="DK158" s="193" t="s">
        <v>638</v>
      </c>
      <c r="DL158" s="200">
        <f>+DK158-DG158</f>
        <v>37</v>
      </c>
      <c r="DM158" s="193" t="s">
        <v>886</v>
      </c>
      <c r="DN158" s="200">
        <v>88</v>
      </c>
      <c r="DO158" s="193" t="s">
        <v>1185</v>
      </c>
      <c r="DP158" s="200">
        <v>29</v>
      </c>
      <c r="DQ158" s="195">
        <f t="shared" si="126"/>
        <v>629</v>
      </c>
      <c r="DR158" s="195">
        <f t="shared" si="127"/>
        <v>629</v>
      </c>
      <c r="DS158" s="198" t="s">
        <v>6158</v>
      </c>
      <c r="DT158" s="196" t="s">
        <v>6243</v>
      </c>
      <c r="DU158" s="198">
        <v>1</v>
      </c>
      <c r="DV158" s="198" t="s">
        <v>8</v>
      </c>
      <c r="DW158" s="198" t="s">
        <v>8</v>
      </c>
      <c r="DX158" s="198" t="s">
        <v>8</v>
      </c>
      <c r="DY158" s="198" t="s">
        <v>8</v>
      </c>
      <c r="DZ158" s="198" t="s">
        <v>207</v>
      </c>
      <c r="EA158" s="198" t="s">
        <v>6269</v>
      </c>
      <c r="EB158" s="198" t="s">
        <v>207</v>
      </c>
      <c r="EC158" s="198" t="s">
        <v>6269</v>
      </c>
      <c r="ED158" s="198" t="s">
        <v>6423</v>
      </c>
      <c r="EE158" s="208">
        <v>41758</v>
      </c>
      <c r="EF158" s="199">
        <v>0</v>
      </c>
      <c r="EG158" s="199">
        <v>0</v>
      </c>
      <c r="EH158" s="199">
        <v>246405</v>
      </c>
      <c r="EI158" s="199">
        <v>1000</v>
      </c>
      <c r="EJ158" s="199">
        <v>2243736</v>
      </c>
      <c r="EK158" s="199">
        <v>0</v>
      </c>
      <c r="EL158" s="199">
        <v>0</v>
      </c>
      <c r="EM158" s="199">
        <v>0</v>
      </c>
      <c r="EN158" s="199">
        <v>0</v>
      </c>
      <c r="EO158" s="199">
        <f t="shared" si="139"/>
        <v>2532899</v>
      </c>
      <c r="EP158" s="199">
        <v>41758</v>
      </c>
      <c r="EQ158" s="199">
        <v>0</v>
      </c>
      <c r="ER158" s="199">
        <v>0</v>
      </c>
      <c r="ES158" s="199">
        <v>246405</v>
      </c>
      <c r="ET158" s="199">
        <v>1000</v>
      </c>
      <c r="EU158" s="199">
        <v>2243736</v>
      </c>
      <c r="EV158" s="199">
        <v>0</v>
      </c>
      <c r="EW158" s="199">
        <v>0</v>
      </c>
      <c r="EX158" s="199">
        <v>0</v>
      </c>
      <c r="EY158" s="199">
        <v>0</v>
      </c>
      <c r="EZ158" s="199">
        <f t="shared" si="140"/>
        <v>2532899</v>
      </c>
      <c r="FA158" s="192" t="s">
        <v>6623</v>
      </c>
      <c r="FB158" s="199">
        <v>35564</v>
      </c>
      <c r="FC158" s="199">
        <v>0</v>
      </c>
      <c r="FD158" s="199">
        <v>0</v>
      </c>
      <c r="FE158" s="199">
        <v>244781</v>
      </c>
      <c r="FF158" s="199">
        <v>1475</v>
      </c>
      <c r="FG158" s="199">
        <v>2554124</v>
      </c>
      <c r="FH158" s="199">
        <v>0</v>
      </c>
      <c r="FI158" s="199">
        <v>0</v>
      </c>
      <c r="FJ158" s="199">
        <v>0</v>
      </c>
      <c r="FK158" s="199">
        <v>0</v>
      </c>
      <c r="FL158" s="199">
        <f t="shared" si="141"/>
        <v>2835944</v>
      </c>
      <c r="FM158" s="192" t="s">
        <v>4034</v>
      </c>
      <c r="FN158" s="199">
        <v>35564</v>
      </c>
      <c r="FO158" s="199">
        <v>0</v>
      </c>
      <c r="FP158" s="199">
        <v>0</v>
      </c>
      <c r="FQ158" s="199">
        <v>244781</v>
      </c>
      <c r="FR158" s="199">
        <v>1475</v>
      </c>
      <c r="FS158" s="199">
        <v>2554124</v>
      </c>
      <c r="FT158" s="199">
        <v>0</v>
      </c>
      <c r="FU158" s="199">
        <v>0</v>
      </c>
      <c r="FV158" s="199">
        <v>0</v>
      </c>
      <c r="FW158" s="199">
        <v>0</v>
      </c>
      <c r="FX158" s="199">
        <f t="shared" si="142"/>
        <v>2835944</v>
      </c>
      <c r="FY158" s="192" t="s">
        <v>6996</v>
      </c>
      <c r="FZ158" s="200">
        <f t="shared" si="143"/>
        <v>272774</v>
      </c>
      <c r="GA158" s="193" t="str">
        <f t="shared" si="160"/>
        <v>BIP &gt; SIGFE</v>
      </c>
      <c r="GB158" s="199">
        <v>34064</v>
      </c>
      <c r="GC158" s="199">
        <v>0</v>
      </c>
      <c r="GD158" s="199">
        <v>0</v>
      </c>
      <c r="GE158" s="199">
        <v>244780</v>
      </c>
      <c r="GF158" s="199">
        <v>905</v>
      </c>
      <c r="GG158" s="199">
        <v>2283421</v>
      </c>
      <c r="GH158" s="199">
        <v>0</v>
      </c>
      <c r="GI158" s="199">
        <v>0</v>
      </c>
      <c r="GJ158" s="199">
        <v>0</v>
      </c>
      <c r="GK158" s="199">
        <v>0</v>
      </c>
      <c r="GL158" s="199">
        <f t="shared" si="144"/>
        <v>2563170</v>
      </c>
      <c r="GM158" s="199">
        <v>34716</v>
      </c>
      <c r="GN158" s="199">
        <v>0</v>
      </c>
      <c r="GO158" s="199">
        <v>0</v>
      </c>
      <c r="GP158" s="199">
        <v>263821</v>
      </c>
      <c r="GQ158" s="199">
        <v>943</v>
      </c>
      <c r="GR158" s="199">
        <v>2323302</v>
      </c>
      <c r="GS158" s="199">
        <v>0</v>
      </c>
      <c r="GT158" s="199">
        <v>0</v>
      </c>
      <c r="GU158" s="199">
        <v>0</v>
      </c>
      <c r="GV158" s="199">
        <v>0</v>
      </c>
      <c r="GW158" s="199">
        <f t="shared" si="145"/>
        <v>2622782</v>
      </c>
      <c r="GX158" s="199" t="s">
        <v>7173</v>
      </c>
      <c r="GY158" s="199">
        <v>49148</v>
      </c>
      <c r="GZ158" s="199">
        <v>0</v>
      </c>
      <c r="HA158" s="199">
        <v>0</v>
      </c>
      <c r="HB158" s="199">
        <v>290013</v>
      </c>
      <c r="HC158" s="199">
        <v>1177</v>
      </c>
      <c r="HD158" s="199">
        <v>2640822</v>
      </c>
      <c r="HE158" s="199">
        <v>0</v>
      </c>
      <c r="HF158" s="199">
        <v>0</v>
      </c>
      <c r="HG158" s="199">
        <v>0</v>
      </c>
      <c r="HH158" s="199">
        <v>0</v>
      </c>
      <c r="HI158" s="199">
        <f t="shared" si="146"/>
        <v>2981160</v>
      </c>
      <c r="HJ158" s="199">
        <v>0</v>
      </c>
      <c r="HK158" s="199">
        <v>36937</v>
      </c>
      <c r="HL158" s="199">
        <v>0</v>
      </c>
      <c r="HM158" s="199">
        <v>0</v>
      </c>
      <c r="HN158" s="199">
        <v>263822</v>
      </c>
      <c r="HO158" s="199">
        <v>1514</v>
      </c>
      <c r="HP158" s="199">
        <v>2694566</v>
      </c>
      <c r="HQ158" s="199">
        <v>0</v>
      </c>
      <c r="HR158" s="199">
        <v>0</v>
      </c>
      <c r="HS158" s="199">
        <v>0</v>
      </c>
      <c r="HT158" s="199">
        <v>0</v>
      </c>
      <c r="HU158" s="199">
        <f t="shared" si="147"/>
        <v>2996839</v>
      </c>
      <c r="HV158" s="199">
        <v>36216</v>
      </c>
      <c r="HW158" s="199">
        <v>0</v>
      </c>
      <c r="HX158" s="199">
        <v>0</v>
      </c>
      <c r="HY158" s="199">
        <v>263822</v>
      </c>
      <c r="HZ158" s="199">
        <v>1514</v>
      </c>
      <c r="IA158" s="199">
        <v>2594003</v>
      </c>
      <c r="IB158" s="199">
        <v>0</v>
      </c>
      <c r="IC158" s="199">
        <v>0</v>
      </c>
      <c r="ID158" s="199">
        <v>0</v>
      </c>
      <c r="IE158" s="199">
        <v>0</v>
      </c>
      <c r="IF158" s="199">
        <f t="shared" si="148"/>
        <v>2895555</v>
      </c>
      <c r="IG158" s="197">
        <f t="shared" si="149"/>
        <v>0.5259362127493894</v>
      </c>
      <c r="IH158" s="197">
        <f t="shared" si="150"/>
        <v>-2.871533228676082</v>
      </c>
      <c r="II158" s="197">
        <f t="shared" si="151"/>
        <v>-1.7728949546769956</v>
      </c>
      <c r="IJ158" s="197">
        <f t="shared" si="128"/>
        <v>-3.379694404671052</v>
      </c>
      <c r="IK158" s="202"/>
      <c r="IL158" s="200">
        <f t="shared" si="152"/>
        <v>88.820705521472391</v>
      </c>
      <c r="IM158" s="200">
        <f t="shared" si="153"/>
        <v>79.570644171779136</v>
      </c>
      <c r="IN158" s="192" t="s">
        <v>7381</v>
      </c>
      <c r="IO158" s="192" t="str">
        <f t="shared" si="129"/>
        <v>Variación de 0 a +-10%</v>
      </c>
      <c r="IP158" s="192" t="str">
        <f t="shared" si="129"/>
        <v>Variación de 0 a +-10%</v>
      </c>
      <c r="IQ158" s="193" t="str">
        <f t="shared" si="154"/>
        <v>Grande</v>
      </c>
      <c r="IR158" s="193" t="str">
        <f t="shared" si="155"/>
        <v>Grande</v>
      </c>
      <c r="IS158" s="192" t="s">
        <v>1262</v>
      </c>
      <c r="IT158" s="192" t="s">
        <v>2035</v>
      </c>
      <c r="IU158" s="192" t="s">
        <v>1313</v>
      </c>
      <c r="IV158" s="192" t="s">
        <v>942</v>
      </c>
      <c r="IW158" s="192" t="s">
        <v>248</v>
      </c>
      <c r="IX158" s="192" t="s">
        <v>249</v>
      </c>
      <c r="IY158" s="193" t="s">
        <v>207</v>
      </c>
      <c r="IZ158" s="199">
        <v>2981160</v>
      </c>
      <c r="JA158" s="199">
        <v>125323</v>
      </c>
      <c r="JB158" s="203">
        <f t="shared" si="161"/>
        <v>4.2038334071301104</v>
      </c>
      <c r="JC158" s="192" t="s">
        <v>7595</v>
      </c>
      <c r="JD158" s="192" t="str">
        <f t="shared" si="164"/>
        <v>Con Modificaciones &lt; 10%</v>
      </c>
      <c r="JE158" s="193" t="s">
        <v>208</v>
      </c>
      <c r="JF158" s="200"/>
      <c r="JG158" s="200"/>
      <c r="JH158" s="200"/>
      <c r="JI158" s="197"/>
      <c r="JJ158" s="192" t="s">
        <v>7799</v>
      </c>
      <c r="JK158" s="192" t="str">
        <f t="shared" si="130"/>
        <v>Sin Reevaluación</v>
      </c>
      <c r="JL158" s="196" t="s">
        <v>1287</v>
      </c>
      <c r="JM158" s="204">
        <v>245040</v>
      </c>
      <c r="JN158" s="204">
        <v>252765</v>
      </c>
      <c r="JO158" s="197">
        <f t="shared" si="162"/>
        <v>3.1525465230166416</v>
      </c>
      <c r="JP158" s="205" t="str">
        <f t="shared" si="163"/>
        <v>Real &gt; Recomendado</v>
      </c>
      <c r="JQ158" s="193" t="s">
        <v>8</v>
      </c>
      <c r="JR158" s="202"/>
      <c r="JS158" s="202"/>
      <c r="JT158" s="202"/>
      <c r="JU158" s="192" t="s">
        <v>8181</v>
      </c>
      <c r="JV158" s="206"/>
      <c r="JW158" s="192" t="s">
        <v>8182</v>
      </c>
      <c r="JX158" s="192" t="s">
        <v>1313</v>
      </c>
      <c r="JY158" s="192" t="s">
        <v>942</v>
      </c>
      <c r="JZ158" s="192" t="s">
        <v>248</v>
      </c>
      <c r="KA158" s="192" t="s">
        <v>249</v>
      </c>
    </row>
    <row r="159" spans="1:287" ht="15" customHeight="1" x14ac:dyDescent="0.25">
      <c r="A159" s="192" t="s">
        <v>1721</v>
      </c>
      <c r="B159" s="192" t="s">
        <v>1722</v>
      </c>
      <c r="C159" s="193">
        <v>7</v>
      </c>
      <c r="D159" s="192" t="s">
        <v>452</v>
      </c>
      <c r="E159" s="192" t="s">
        <v>180</v>
      </c>
      <c r="F159" s="192" t="s">
        <v>180</v>
      </c>
      <c r="G159" s="192" t="s">
        <v>484</v>
      </c>
      <c r="H159" s="192" t="s">
        <v>465</v>
      </c>
      <c r="I159" s="192" t="s">
        <v>126</v>
      </c>
      <c r="J159" s="192" t="s">
        <v>1938</v>
      </c>
      <c r="K159" s="192" t="s">
        <v>466</v>
      </c>
      <c r="L159" s="192" t="s">
        <v>114</v>
      </c>
      <c r="M159" s="192" t="s">
        <v>127</v>
      </c>
      <c r="N159" s="192" t="s">
        <v>523</v>
      </c>
      <c r="O159" s="192" t="s">
        <v>524</v>
      </c>
      <c r="P159" s="192" t="s">
        <v>103</v>
      </c>
      <c r="Q159" s="192" t="s">
        <v>120</v>
      </c>
      <c r="R159" s="192" t="s">
        <v>116</v>
      </c>
      <c r="S159" s="192" t="s">
        <v>2358</v>
      </c>
      <c r="T159" s="192" t="s">
        <v>2359</v>
      </c>
      <c r="U159" s="194">
        <v>0</v>
      </c>
      <c r="V159" s="192" t="s">
        <v>127</v>
      </c>
      <c r="W159" s="192" t="s">
        <v>534</v>
      </c>
      <c r="X159" s="192" t="s">
        <v>534</v>
      </c>
      <c r="Y159" s="195">
        <v>8</v>
      </c>
      <c r="Z159" s="195">
        <v>10</v>
      </c>
      <c r="AA159" s="196" t="s">
        <v>2745</v>
      </c>
      <c r="AB159" s="197">
        <f t="shared" si="172"/>
        <v>25</v>
      </c>
      <c r="AC159" s="195"/>
      <c r="AD159" s="195"/>
      <c r="AE159" s="196"/>
      <c r="AF159" s="197"/>
      <c r="AG159" s="195"/>
      <c r="AH159" s="195"/>
      <c r="AI159" s="196" t="s">
        <v>8</v>
      </c>
      <c r="AJ159" s="197"/>
      <c r="AK159" s="195"/>
      <c r="AL159" s="195"/>
      <c r="AM159" s="196"/>
      <c r="AN159" s="197"/>
      <c r="AO159" s="195"/>
      <c r="AP159" s="195"/>
      <c r="AQ159" s="196"/>
      <c r="AR159" s="197"/>
      <c r="AS159" s="195">
        <v>7</v>
      </c>
      <c r="AT159" s="195">
        <v>10</v>
      </c>
      <c r="AU159" s="196" t="s">
        <v>2745</v>
      </c>
      <c r="AV159" s="197">
        <f t="shared" si="125"/>
        <v>42.857142857142861</v>
      </c>
      <c r="AW159" s="197" t="str">
        <f t="shared" si="131"/>
        <v>Variación de 30% al 50%</v>
      </c>
      <c r="AX159" s="198">
        <v>1</v>
      </c>
      <c r="AY159" s="198">
        <v>60</v>
      </c>
      <c r="AZ159" s="195"/>
      <c r="BA159" s="195"/>
      <c r="BB159" s="196"/>
      <c r="BC159" s="197"/>
      <c r="BD159" s="195"/>
      <c r="BE159" s="195"/>
      <c r="BF159" s="196"/>
      <c r="BG159" s="197"/>
      <c r="BH159" s="195"/>
      <c r="BI159" s="195"/>
      <c r="BJ159" s="196"/>
      <c r="BK159" s="197"/>
      <c r="BL159" s="195">
        <v>8</v>
      </c>
      <c r="BM159" s="195">
        <v>8</v>
      </c>
      <c r="BN159" s="195">
        <v>10</v>
      </c>
      <c r="BO159" s="195">
        <v>10</v>
      </c>
      <c r="BP159" s="195">
        <v>0</v>
      </c>
      <c r="BQ159" s="196" t="s">
        <v>3492</v>
      </c>
      <c r="BR159" s="197">
        <f t="shared" si="132"/>
        <v>25</v>
      </c>
      <c r="BS159" s="197">
        <f t="shared" si="132"/>
        <v>25</v>
      </c>
      <c r="BT159" s="192" t="s">
        <v>3719</v>
      </c>
      <c r="BU159" s="192" t="str">
        <f t="shared" si="133"/>
        <v>Variación de 0 a 30%</v>
      </c>
      <c r="BV159" s="193" t="str">
        <f t="shared" si="134"/>
        <v>Un año</v>
      </c>
      <c r="BW159" s="192" t="s">
        <v>866</v>
      </c>
      <c r="BX159" s="199">
        <v>853888</v>
      </c>
      <c r="BY159" s="199">
        <v>0</v>
      </c>
      <c r="BZ159" s="199">
        <f t="shared" si="135"/>
        <v>853888</v>
      </c>
      <c r="CA159" s="199">
        <v>556037</v>
      </c>
      <c r="CB159" s="200">
        <f t="shared" si="136"/>
        <v>297851</v>
      </c>
      <c r="CC159" s="192" t="s">
        <v>4035</v>
      </c>
      <c r="CD159" s="192" t="str">
        <f t="shared" si="137"/>
        <v>BIP &gt; SIGFE</v>
      </c>
      <c r="CE159" s="196" t="s">
        <v>685</v>
      </c>
      <c r="CF159" s="195">
        <v>173</v>
      </c>
      <c r="CG159" s="195">
        <v>212</v>
      </c>
      <c r="CH159" s="195">
        <f t="shared" si="138"/>
        <v>122.54335260115607</v>
      </c>
      <c r="CI159" s="196" t="s">
        <v>4403</v>
      </c>
      <c r="CJ159" s="196" t="s">
        <v>4404</v>
      </c>
      <c r="CK159" s="200" t="str">
        <f t="shared" si="158"/>
        <v>Real &gt; Recomendada</v>
      </c>
      <c r="CL159" s="192" t="s">
        <v>4947</v>
      </c>
      <c r="CM159" s="192" t="s">
        <v>4948</v>
      </c>
      <c r="CN159" s="192" t="s">
        <v>4949</v>
      </c>
      <c r="CO159" s="192" t="s">
        <v>4950</v>
      </c>
      <c r="CP159" s="193" t="s">
        <v>207</v>
      </c>
      <c r="CQ159" s="192" t="s">
        <v>725</v>
      </c>
      <c r="CR159" s="192" t="s">
        <v>5324</v>
      </c>
      <c r="CS159" s="192" t="s">
        <v>8</v>
      </c>
      <c r="CT159" s="192" t="str">
        <f t="shared" si="159"/>
        <v>En Operación</v>
      </c>
      <c r="CU159" s="192" t="s">
        <v>8</v>
      </c>
      <c r="CV159" s="192" t="s">
        <v>945</v>
      </c>
      <c r="CW159" s="192" t="s">
        <v>5570</v>
      </c>
      <c r="CX159" s="192" t="s">
        <v>1314</v>
      </c>
      <c r="CY159" s="192" t="s">
        <v>942</v>
      </c>
      <c r="CZ159" s="192" t="s">
        <v>248</v>
      </c>
      <c r="DA159" s="192" t="s">
        <v>249</v>
      </c>
      <c r="DB159" s="193" t="s">
        <v>779</v>
      </c>
      <c r="DC159" s="193" t="s">
        <v>779</v>
      </c>
      <c r="DD159" s="200">
        <v>0</v>
      </c>
      <c r="DE159" s="193" t="s">
        <v>738</v>
      </c>
      <c r="DF159" s="200">
        <v>79</v>
      </c>
      <c r="DG159" s="193" t="s">
        <v>440</v>
      </c>
      <c r="DH159" s="200">
        <v>0</v>
      </c>
      <c r="DI159" s="193" t="s">
        <v>697</v>
      </c>
      <c r="DJ159" s="200">
        <v>123</v>
      </c>
      <c r="DK159" s="193" t="s">
        <v>697</v>
      </c>
      <c r="DL159" s="200">
        <f>+DK159-DE159</f>
        <v>123</v>
      </c>
      <c r="DM159" s="193" t="s">
        <v>866</v>
      </c>
      <c r="DN159" s="200">
        <v>29</v>
      </c>
      <c r="DO159" s="193" t="s">
        <v>4719</v>
      </c>
      <c r="DP159" s="200">
        <v>30</v>
      </c>
      <c r="DQ159" s="195">
        <f t="shared" si="126"/>
        <v>261</v>
      </c>
      <c r="DR159" s="195">
        <f t="shared" si="127"/>
        <v>261</v>
      </c>
      <c r="DS159" s="198" t="s">
        <v>6159</v>
      </c>
      <c r="DT159" s="196" t="s">
        <v>6243</v>
      </c>
      <c r="DU159" s="198">
        <v>1</v>
      </c>
      <c r="DV159" s="198" t="s">
        <v>8</v>
      </c>
      <c r="DW159" s="198" t="s">
        <v>8</v>
      </c>
      <c r="DX159" s="198" t="s">
        <v>8</v>
      </c>
      <c r="DY159" s="198" t="s">
        <v>8</v>
      </c>
      <c r="DZ159" s="198" t="s">
        <v>208</v>
      </c>
      <c r="EA159" s="198" t="s">
        <v>5570</v>
      </c>
      <c r="EB159" s="198" t="s">
        <v>207</v>
      </c>
      <c r="EC159" s="198" t="s">
        <v>5570</v>
      </c>
      <c r="ED159" s="198" t="s">
        <v>6424</v>
      </c>
      <c r="EE159" s="208">
        <v>104407</v>
      </c>
      <c r="EF159" s="199">
        <v>0</v>
      </c>
      <c r="EG159" s="199">
        <v>0</v>
      </c>
      <c r="EH159" s="199">
        <v>0</v>
      </c>
      <c r="EI159" s="199">
        <v>0</v>
      </c>
      <c r="EJ159" s="199">
        <v>720039</v>
      </c>
      <c r="EK159" s="199">
        <v>0</v>
      </c>
      <c r="EL159" s="199">
        <v>0</v>
      </c>
      <c r="EM159" s="199">
        <v>0</v>
      </c>
      <c r="EN159" s="199">
        <v>0</v>
      </c>
      <c r="EO159" s="199">
        <f t="shared" si="139"/>
        <v>824446</v>
      </c>
      <c r="EP159" s="199">
        <v>104407</v>
      </c>
      <c r="EQ159" s="199">
        <v>0</v>
      </c>
      <c r="ER159" s="199">
        <v>0</v>
      </c>
      <c r="ES159" s="199">
        <v>0</v>
      </c>
      <c r="ET159" s="199">
        <v>0</v>
      </c>
      <c r="EU159" s="199">
        <v>720039</v>
      </c>
      <c r="EV159" s="199">
        <v>0</v>
      </c>
      <c r="EW159" s="199">
        <v>0</v>
      </c>
      <c r="EX159" s="199">
        <v>0</v>
      </c>
      <c r="EY159" s="199">
        <v>0</v>
      </c>
      <c r="EZ159" s="199">
        <f t="shared" si="140"/>
        <v>824446</v>
      </c>
      <c r="FA159" s="192" t="s">
        <v>6624</v>
      </c>
      <c r="FB159" s="199">
        <v>108134</v>
      </c>
      <c r="FC159" s="199">
        <v>0</v>
      </c>
      <c r="FD159" s="199">
        <v>0</v>
      </c>
      <c r="FE159" s="199">
        <v>0</v>
      </c>
      <c r="FF159" s="199">
        <v>0</v>
      </c>
      <c r="FG159" s="199">
        <v>745754</v>
      </c>
      <c r="FH159" s="199">
        <v>0</v>
      </c>
      <c r="FI159" s="199">
        <v>0</v>
      </c>
      <c r="FJ159" s="199">
        <v>0</v>
      </c>
      <c r="FK159" s="199">
        <v>0</v>
      </c>
      <c r="FL159" s="199">
        <f t="shared" si="141"/>
        <v>853888</v>
      </c>
      <c r="FM159" s="192" t="s">
        <v>6624</v>
      </c>
      <c r="FN159" s="199">
        <v>108135</v>
      </c>
      <c r="FO159" s="199">
        <v>0</v>
      </c>
      <c r="FP159" s="199">
        <v>0</v>
      </c>
      <c r="FQ159" s="199">
        <v>0</v>
      </c>
      <c r="FR159" s="199">
        <v>0</v>
      </c>
      <c r="FS159" s="199">
        <v>745753</v>
      </c>
      <c r="FT159" s="199">
        <v>0</v>
      </c>
      <c r="FU159" s="199">
        <v>0</v>
      </c>
      <c r="FV159" s="199">
        <v>0</v>
      </c>
      <c r="FW159" s="199">
        <v>0</v>
      </c>
      <c r="FX159" s="199">
        <f t="shared" si="142"/>
        <v>853888</v>
      </c>
      <c r="FY159" s="192" t="s">
        <v>6624</v>
      </c>
      <c r="FZ159" s="200">
        <f t="shared" si="143"/>
        <v>297851</v>
      </c>
      <c r="GA159" s="193" t="str">
        <f t="shared" si="160"/>
        <v>BIP &gt; SIGFE</v>
      </c>
      <c r="GB159" s="199">
        <v>70415</v>
      </c>
      <c r="GC159" s="199">
        <v>0</v>
      </c>
      <c r="GD159" s="199">
        <v>0</v>
      </c>
      <c r="GE159" s="199">
        <v>0</v>
      </c>
      <c r="GF159" s="199">
        <v>0</v>
      </c>
      <c r="GG159" s="199">
        <v>485622</v>
      </c>
      <c r="GH159" s="199">
        <v>0</v>
      </c>
      <c r="GI159" s="199">
        <v>0</v>
      </c>
      <c r="GJ159" s="199">
        <v>0</v>
      </c>
      <c r="GK159" s="199">
        <v>0</v>
      </c>
      <c r="GL159" s="199">
        <f t="shared" si="144"/>
        <v>556037</v>
      </c>
      <c r="GM159" s="199">
        <v>70754</v>
      </c>
      <c r="GN159" s="199">
        <v>0</v>
      </c>
      <c r="GO159" s="199">
        <v>0</v>
      </c>
      <c r="GP159" s="199">
        <v>0</v>
      </c>
      <c r="GQ159" s="199">
        <v>0</v>
      </c>
      <c r="GR159" s="199">
        <v>487960</v>
      </c>
      <c r="GS159" s="199">
        <v>0</v>
      </c>
      <c r="GT159" s="199">
        <v>0</v>
      </c>
      <c r="GU159" s="199">
        <v>0</v>
      </c>
      <c r="GV159" s="199">
        <v>0</v>
      </c>
      <c r="GW159" s="199">
        <f t="shared" si="145"/>
        <v>558714</v>
      </c>
      <c r="GX159" s="199" t="s">
        <v>8</v>
      </c>
      <c r="GY159" s="199">
        <v>107120</v>
      </c>
      <c r="GZ159" s="199">
        <v>0</v>
      </c>
      <c r="HA159" s="199">
        <v>0</v>
      </c>
      <c r="HB159" s="199">
        <v>0</v>
      </c>
      <c r="HC159" s="199">
        <v>0</v>
      </c>
      <c r="HD159" s="199">
        <v>738762</v>
      </c>
      <c r="HE159" s="199">
        <v>0</v>
      </c>
      <c r="HF159" s="199">
        <v>0</v>
      </c>
      <c r="HG159" s="199">
        <v>0</v>
      </c>
      <c r="HH159" s="199">
        <v>0</v>
      </c>
      <c r="HI159" s="199">
        <f t="shared" si="146"/>
        <v>845882</v>
      </c>
      <c r="HJ159" s="199">
        <v>0</v>
      </c>
      <c r="HK159" s="199">
        <v>110697</v>
      </c>
      <c r="HL159" s="199">
        <v>0</v>
      </c>
      <c r="HM159" s="199">
        <v>0</v>
      </c>
      <c r="HN159" s="199">
        <v>0</v>
      </c>
      <c r="HO159" s="199">
        <v>0</v>
      </c>
      <c r="HP159" s="199">
        <v>763432</v>
      </c>
      <c r="HQ159" s="199">
        <v>0</v>
      </c>
      <c r="HR159" s="199">
        <v>0</v>
      </c>
      <c r="HS159" s="199">
        <v>0</v>
      </c>
      <c r="HT159" s="199">
        <v>0</v>
      </c>
      <c r="HU159" s="199">
        <f t="shared" si="147"/>
        <v>874129</v>
      </c>
      <c r="HV159" s="199">
        <v>108474</v>
      </c>
      <c r="HW159" s="199">
        <v>0</v>
      </c>
      <c r="HX159" s="199">
        <v>0</v>
      </c>
      <c r="HY159" s="199">
        <v>0</v>
      </c>
      <c r="HZ159" s="199">
        <v>0</v>
      </c>
      <c r="IA159" s="199">
        <v>748091</v>
      </c>
      <c r="IB159" s="199">
        <v>0</v>
      </c>
      <c r="IC159" s="199">
        <v>0</v>
      </c>
      <c r="ID159" s="199">
        <v>0</v>
      </c>
      <c r="IE159" s="199">
        <v>0</v>
      </c>
      <c r="IF159" s="199">
        <f t="shared" si="148"/>
        <v>856565</v>
      </c>
      <c r="IG159" s="197">
        <f t="shared" si="149"/>
        <v>3.3393546617613401</v>
      </c>
      <c r="IH159" s="197">
        <f t="shared" si="150"/>
        <v>1.2629421124932261</v>
      </c>
      <c r="II159" s="197">
        <f t="shared" si="151"/>
        <v>1.2627882863493145</v>
      </c>
      <c r="IJ159" s="197">
        <f t="shared" si="128"/>
        <v>-2.0093144146916542</v>
      </c>
      <c r="IK159" s="202"/>
      <c r="IL159" s="200">
        <f t="shared" si="152"/>
        <v>4040.4009433962265</v>
      </c>
      <c r="IM159" s="200">
        <f t="shared" si="153"/>
        <v>3528.7311320754716</v>
      </c>
      <c r="IN159" s="192" t="s">
        <v>7382</v>
      </c>
      <c r="IO159" s="192" t="str">
        <f t="shared" si="129"/>
        <v>Variación de 0 a +-10%</v>
      </c>
      <c r="IP159" s="192" t="str">
        <f t="shared" si="129"/>
        <v>Variación de 0 a +-10%</v>
      </c>
      <c r="IQ159" s="193" t="str">
        <f t="shared" si="154"/>
        <v>Mediano</v>
      </c>
      <c r="IR159" s="193" t="str">
        <f t="shared" si="155"/>
        <v>Mediano</v>
      </c>
      <c r="IS159" s="192" t="s">
        <v>945</v>
      </c>
      <c r="IT159" s="192" t="s">
        <v>933</v>
      </c>
      <c r="IU159" s="192" t="s">
        <v>1314</v>
      </c>
      <c r="IV159" s="192" t="s">
        <v>942</v>
      </c>
      <c r="IW159" s="192" t="s">
        <v>248</v>
      </c>
      <c r="IX159" s="192" t="s">
        <v>249</v>
      </c>
      <c r="IY159" s="193" t="s">
        <v>207</v>
      </c>
      <c r="IZ159" s="199">
        <v>888579</v>
      </c>
      <c r="JA159" s="199">
        <v>75411</v>
      </c>
      <c r="JB159" s="203">
        <f t="shared" si="161"/>
        <v>8.4866961744538187</v>
      </c>
      <c r="JC159" s="192" t="s">
        <v>7596</v>
      </c>
      <c r="JD159" s="192" t="str">
        <f t="shared" si="164"/>
        <v>Con Modificaciones &lt; 10%</v>
      </c>
      <c r="JE159" s="193" t="s">
        <v>208</v>
      </c>
      <c r="JF159" s="200"/>
      <c r="JG159" s="200"/>
      <c r="JH159" s="200"/>
      <c r="JI159" s="197"/>
      <c r="JJ159" s="192" t="s">
        <v>7800</v>
      </c>
      <c r="JK159" s="192" t="str">
        <f t="shared" si="130"/>
        <v>Sin Reevaluación</v>
      </c>
      <c r="JL159" s="196" t="s">
        <v>1286</v>
      </c>
      <c r="JM159" s="204">
        <v>748110</v>
      </c>
      <c r="JN159" s="204">
        <v>756915</v>
      </c>
      <c r="JO159" s="197">
        <f t="shared" si="162"/>
        <v>1.1769659542046007</v>
      </c>
      <c r="JP159" s="205" t="str">
        <f t="shared" si="163"/>
        <v>Real &gt; Recomendado</v>
      </c>
      <c r="JQ159" s="193" t="s">
        <v>1287</v>
      </c>
      <c r="JR159" s="202">
        <v>65224</v>
      </c>
      <c r="JS159" s="202">
        <v>65991</v>
      </c>
      <c r="JT159" s="202">
        <f t="shared" si="156"/>
        <v>1.1759475039862632</v>
      </c>
      <c r="JU159" s="192" t="s">
        <v>8183</v>
      </c>
      <c r="JV159" s="192" t="str">
        <f>IF(JT159="","Sin Datos",IF(JT159=0,"Real = Recomendado",IF(JT159&gt;0,"Real &gt; Recomendado",IF(JT159&lt;0,"Real &lt; Recomendado","error"))))</f>
        <v>Real &gt; Recomendado</v>
      </c>
      <c r="JW159" s="192" t="s">
        <v>8184</v>
      </c>
      <c r="JX159" s="192" t="s">
        <v>1314</v>
      </c>
      <c r="JY159" s="192" t="s">
        <v>942</v>
      </c>
      <c r="JZ159" s="192" t="s">
        <v>248</v>
      </c>
      <c r="KA159" s="192" t="s">
        <v>249</v>
      </c>
    </row>
    <row r="160" spans="1:287" ht="15" customHeight="1" x14ac:dyDescent="0.25">
      <c r="A160" s="192" t="s">
        <v>1723</v>
      </c>
      <c r="B160" s="192" t="s">
        <v>1724</v>
      </c>
      <c r="C160" s="193">
        <v>12</v>
      </c>
      <c r="D160" s="192" t="s">
        <v>508</v>
      </c>
      <c r="E160" s="192" t="s">
        <v>158</v>
      </c>
      <c r="F160" s="192" t="s">
        <v>1725</v>
      </c>
      <c r="G160" s="192" t="s">
        <v>509</v>
      </c>
      <c r="H160" s="192" t="s">
        <v>144</v>
      </c>
      <c r="I160" s="192" t="s">
        <v>151</v>
      </c>
      <c r="J160" s="192" t="s">
        <v>1952</v>
      </c>
      <c r="K160" s="192" t="s">
        <v>468</v>
      </c>
      <c r="L160" s="192" t="s">
        <v>102</v>
      </c>
      <c r="M160" s="192" t="s">
        <v>2017</v>
      </c>
      <c r="N160" s="192" t="s">
        <v>525</v>
      </c>
      <c r="O160" s="192" t="s">
        <v>525</v>
      </c>
      <c r="P160" s="192" t="s">
        <v>103</v>
      </c>
      <c r="Q160" s="192" t="s">
        <v>120</v>
      </c>
      <c r="R160" s="192" t="s">
        <v>116</v>
      </c>
      <c r="S160" s="192" t="s">
        <v>2360</v>
      </c>
      <c r="T160" s="192" t="s">
        <v>2361</v>
      </c>
      <c r="U160" s="194">
        <v>80</v>
      </c>
      <c r="V160" s="192" t="s">
        <v>177</v>
      </c>
      <c r="W160" s="192" t="s">
        <v>534</v>
      </c>
      <c r="X160" s="192" t="s">
        <v>534</v>
      </c>
      <c r="Y160" s="195">
        <v>11</v>
      </c>
      <c r="Z160" s="195">
        <v>15</v>
      </c>
      <c r="AA160" s="196" t="s">
        <v>2746</v>
      </c>
      <c r="AB160" s="197">
        <f t="shared" si="172"/>
        <v>36.363636363636353</v>
      </c>
      <c r="AC160" s="195"/>
      <c r="AD160" s="195"/>
      <c r="AE160" s="196"/>
      <c r="AF160" s="197"/>
      <c r="AG160" s="195"/>
      <c r="AH160" s="195"/>
      <c r="AI160" s="196" t="s">
        <v>8</v>
      </c>
      <c r="AJ160" s="197"/>
      <c r="AK160" s="195"/>
      <c r="AL160" s="195"/>
      <c r="AM160" s="196"/>
      <c r="AN160" s="197"/>
      <c r="AO160" s="195">
        <v>10</v>
      </c>
      <c r="AP160" s="195">
        <v>0</v>
      </c>
      <c r="AQ160" s="196" t="s">
        <v>3029</v>
      </c>
      <c r="AR160" s="197">
        <f>((AP160/AO160)-1)*100</f>
        <v>-100</v>
      </c>
      <c r="AS160" s="195">
        <v>10</v>
      </c>
      <c r="AT160" s="195">
        <v>15</v>
      </c>
      <c r="AU160" s="196" t="s">
        <v>3233</v>
      </c>
      <c r="AV160" s="197">
        <f t="shared" si="125"/>
        <v>50</v>
      </c>
      <c r="AW160" s="197" t="str">
        <f t="shared" si="131"/>
        <v>Variación de 30% al 50%</v>
      </c>
      <c r="AX160" s="198">
        <v>2</v>
      </c>
      <c r="AY160" s="198">
        <v>198</v>
      </c>
      <c r="AZ160" s="195"/>
      <c r="BA160" s="195"/>
      <c r="BB160" s="196"/>
      <c r="BC160" s="197"/>
      <c r="BD160" s="195"/>
      <c r="BE160" s="195"/>
      <c r="BF160" s="196"/>
      <c r="BG160" s="197"/>
      <c r="BH160" s="195"/>
      <c r="BI160" s="195"/>
      <c r="BJ160" s="196"/>
      <c r="BK160" s="197"/>
      <c r="BL160" s="195">
        <v>11</v>
      </c>
      <c r="BM160" s="195">
        <v>11</v>
      </c>
      <c r="BN160" s="195">
        <v>15</v>
      </c>
      <c r="BO160" s="195">
        <v>15</v>
      </c>
      <c r="BP160" s="195">
        <v>0</v>
      </c>
      <c r="BQ160" s="196" t="s">
        <v>3493</v>
      </c>
      <c r="BR160" s="197">
        <f t="shared" si="132"/>
        <v>36.363636363636353</v>
      </c>
      <c r="BS160" s="197">
        <f t="shared" si="132"/>
        <v>36.363636363636353</v>
      </c>
      <c r="BT160" s="192" t="s">
        <v>3720</v>
      </c>
      <c r="BU160" s="192" t="str">
        <f t="shared" si="133"/>
        <v>Variación de 30% al 50%</v>
      </c>
      <c r="BV160" s="193" t="str">
        <f t="shared" si="134"/>
        <v>Dos Años</v>
      </c>
      <c r="BW160" s="192" t="s">
        <v>3866</v>
      </c>
      <c r="BX160" s="199">
        <v>2311965</v>
      </c>
      <c r="BY160" s="199">
        <v>0</v>
      </c>
      <c r="BZ160" s="199">
        <f t="shared" si="135"/>
        <v>2311965</v>
      </c>
      <c r="CA160" s="199">
        <v>1927725</v>
      </c>
      <c r="CB160" s="200">
        <f t="shared" si="136"/>
        <v>384240</v>
      </c>
      <c r="CC160" s="192" t="s">
        <v>4036</v>
      </c>
      <c r="CD160" s="192" t="str">
        <f t="shared" si="137"/>
        <v>BIP &gt; SIGFE</v>
      </c>
      <c r="CE160" s="196" t="s">
        <v>680</v>
      </c>
      <c r="CF160" s="195">
        <v>56</v>
      </c>
      <c r="CG160" s="195">
        <v>54.6</v>
      </c>
      <c r="CH160" s="195">
        <f t="shared" si="138"/>
        <v>97.5</v>
      </c>
      <c r="CI160" s="196" t="s">
        <v>4405</v>
      </c>
      <c r="CJ160" s="196" t="s">
        <v>4406</v>
      </c>
      <c r="CK160" s="200" t="str">
        <f t="shared" si="158"/>
        <v>Real &lt; Recomendada</v>
      </c>
      <c r="CL160" s="192" t="s">
        <v>4951</v>
      </c>
      <c r="CM160" s="192" t="s">
        <v>704</v>
      </c>
      <c r="CN160" s="192" t="s">
        <v>4952</v>
      </c>
      <c r="CO160" s="192" t="s">
        <v>8</v>
      </c>
      <c r="CP160" s="193" t="s">
        <v>207</v>
      </c>
      <c r="CQ160" s="192" t="s">
        <v>768</v>
      </c>
      <c r="CR160" s="192" t="s">
        <v>8</v>
      </c>
      <c r="CS160" s="192" t="s">
        <v>8</v>
      </c>
      <c r="CT160" s="192" t="str">
        <f t="shared" si="159"/>
        <v>En Operación</v>
      </c>
      <c r="CU160" s="192" t="s">
        <v>5509</v>
      </c>
      <c r="CV160" s="192" t="s">
        <v>5719</v>
      </c>
      <c r="CW160" s="192" t="s">
        <v>5720</v>
      </c>
      <c r="CX160" s="192" t="s">
        <v>1325</v>
      </c>
      <c r="CY160" s="192" t="s">
        <v>979</v>
      </c>
      <c r="CZ160" s="192" t="s">
        <v>248</v>
      </c>
      <c r="DA160" s="192" t="s">
        <v>249</v>
      </c>
      <c r="DB160" s="193" t="s">
        <v>632</v>
      </c>
      <c r="DC160" s="193" t="s">
        <v>632</v>
      </c>
      <c r="DD160" s="200">
        <v>0</v>
      </c>
      <c r="DE160" s="193" t="s">
        <v>3857</v>
      </c>
      <c r="DF160" s="200">
        <v>27</v>
      </c>
      <c r="DG160" s="193" t="s">
        <v>440</v>
      </c>
      <c r="DH160" s="200">
        <v>0</v>
      </c>
      <c r="DI160" s="193" t="s">
        <v>1236</v>
      </c>
      <c r="DJ160" s="200">
        <v>182</v>
      </c>
      <c r="DK160" s="193" t="s">
        <v>1236</v>
      </c>
      <c r="DL160" s="200">
        <f>+DK160-DE160</f>
        <v>182</v>
      </c>
      <c r="DM160" s="193" t="s">
        <v>3866</v>
      </c>
      <c r="DN160" s="200">
        <v>285</v>
      </c>
      <c r="DO160" s="193" t="s">
        <v>748</v>
      </c>
      <c r="DP160" s="200">
        <v>73</v>
      </c>
      <c r="DQ160" s="195">
        <f t="shared" si="126"/>
        <v>567</v>
      </c>
      <c r="DR160" s="195">
        <f t="shared" si="127"/>
        <v>567</v>
      </c>
      <c r="DS160" s="198" t="s">
        <v>6160</v>
      </c>
      <c r="DT160" s="196" t="s">
        <v>6255</v>
      </c>
      <c r="DU160" s="198">
        <v>2</v>
      </c>
      <c r="DV160" s="198" t="s">
        <v>8</v>
      </c>
      <c r="DW160" s="198" t="s">
        <v>8</v>
      </c>
      <c r="DX160" s="198" t="s">
        <v>8</v>
      </c>
      <c r="DY160" s="198" t="s">
        <v>8</v>
      </c>
      <c r="DZ160" s="198" t="s">
        <v>8</v>
      </c>
      <c r="EA160" s="198" t="s">
        <v>8</v>
      </c>
      <c r="EB160" s="198" t="s">
        <v>207</v>
      </c>
      <c r="EC160" s="198" t="s">
        <v>6273</v>
      </c>
      <c r="ED160" s="198" t="s">
        <v>6425</v>
      </c>
      <c r="EE160" s="208">
        <v>159250</v>
      </c>
      <c r="EF160" s="199">
        <v>0</v>
      </c>
      <c r="EG160" s="199">
        <v>0</v>
      </c>
      <c r="EH160" s="199">
        <v>0</v>
      </c>
      <c r="EI160" s="199">
        <v>2000</v>
      </c>
      <c r="EJ160" s="199">
        <v>2152721</v>
      </c>
      <c r="EK160" s="199">
        <v>0</v>
      </c>
      <c r="EL160" s="199">
        <v>0</v>
      </c>
      <c r="EM160" s="199">
        <v>0</v>
      </c>
      <c r="EN160" s="199">
        <v>0</v>
      </c>
      <c r="EO160" s="199">
        <f t="shared" si="139"/>
        <v>2313971</v>
      </c>
      <c r="EP160" s="199">
        <v>159250</v>
      </c>
      <c r="EQ160" s="199">
        <v>0</v>
      </c>
      <c r="ER160" s="199">
        <v>0</v>
      </c>
      <c r="ES160" s="199">
        <v>0</v>
      </c>
      <c r="ET160" s="199">
        <v>2000</v>
      </c>
      <c r="EU160" s="199">
        <v>2152721</v>
      </c>
      <c r="EV160" s="199">
        <v>0</v>
      </c>
      <c r="EW160" s="199">
        <v>0</v>
      </c>
      <c r="EX160" s="199">
        <v>0</v>
      </c>
      <c r="EY160" s="199">
        <v>16992</v>
      </c>
      <c r="EZ160" s="199">
        <f t="shared" si="140"/>
        <v>2330963</v>
      </c>
      <c r="FA160" s="192" t="s">
        <v>6625</v>
      </c>
      <c r="FB160" s="199">
        <v>159243</v>
      </c>
      <c r="FC160" s="199">
        <v>0</v>
      </c>
      <c r="FD160" s="199">
        <v>0</v>
      </c>
      <c r="FE160" s="199">
        <v>0</v>
      </c>
      <c r="FF160" s="199">
        <v>0</v>
      </c>
      <c r="FG160" s="199">
        <v>2152721</v>
      </c>
      <c r="FH160" s="199">
        <v>0</v>
      </c>
      <c r="FI160" s="199">
        <v>0</v>
      </c>
      <c r="FJ160" s="199">
        <v>0</v>
      </c>
      <c r="FK160" s="199">
        <v>16992</v>
      </c>
      <c r="FL160" s="199">
        <f t="shared" si="141"/>
        <v>2328956</v>
      </c>
      <c r="FM160" s="192" t="s">
        <v>6813</v>
      </c>
      <c r="FN160" s="199">
        <v>159243</v>
      </c>
      <c r="FO160" s="199">
        <v>0</v>
      </c>
      <c r="FP160" s="199">
        <v>0</v>
      </c>
      <c r="FQ160" s="199">
        <v>0</v>
      </c>
      <c r="FR160" s="199">
        <v>0</v>
      </c>
      <c r="FS160" s="199">
        <v>2152721</v>
      </c>
      <c r="FT160" s="199">
        <v>0</v>
      </c>
      <c r="FU160" s="199">
        <v>0</v>
      </c>
      <c r="FV160" s="199">
        <v>0</v>
      </c>
      <c r="FW160" s="199">
        <v>16992</v>
      </c>
      <c r="FX160" s="199">
        <f t="shared" si="142"/>
        <v>2328956</v>
      </c>
      <c r="FY160" s="192" t="s">
        <v>6997</v>
      </c>
      <c r="FZ160" s="200">
        <f t="shared" si="143"/>
        <v>401231</v>
      </c>
      <c r="GA160" s="193" t="str">
        <f t="shared" si="160"/>
        <v>BIP &gt; SIGFE</v>
      </c>
      <c r="GB160" s="199">
        <v>159244</v>
      </c>
      <c r="GC160" s="199">
        <v>0</v>
      </c>
      <c r="GD160" s="199">
        <v>0</v>
      </c>
      <c r="GE160" s="199">
        <v>0</v>
      </c>
      <c r="GF160" s="199">
        <v>0</v>
      </c>
      <c r="GG160" s="199">
        <v>1768481</v>
      </c>
      <c r="GH160" s="199">
        <v>0</v>
      </c>
      <c r="GI160" s="199">
        <v>0</v>
      </c>
      <c r="GJ160" s="199">
        <v>0</v>
      </c>
      <c r="GK160" s="199">
        <v>0</v>
      </c>
      <c r="GL160" s="199">
        <f t="shared" si="144"/>
        <v>1927725</v>
      </c>
      <c r="GM160" s="199">
        <v>162630</v>
      </c>
      <c r="GN160" s="199">
        <v>0</v>
      </c>
      <c r="GO160" s="199">
        <v>0</v>
      </c>
      <c r="GP160" s="199">
        <v>0</v>
      </c>
      <c r="GQ160" s="199">
        <v>0</v>
      </c>
      <c r="GR160" s="199">
        <v>1814463</v>
      </c>
      <c r="GS160" s="199">
        <v>0</v>
      </c>
      <c r="GT160" s="199">
        <v>0</v>
      </c>
      <c r="GU160" s="199">
        <v>0</v>
      </c>
      <c r="GV160" s="199">
        <v>0</v>
      </c>
      <c r="GW160" s="199">
        <f t="shared" si="145"/>
        <v>1977093</v>
      </c>
      <c r="GX160" s="199" t="s">
        <v>7174</v>
      </c>
      <c r="GY160" s="199">
        <v>187433</v>
      </c>
      <c r="GZ160" s="199">
        <v>0</v>
      </c>
      <c r="HA160" s="199">
        <v>0</v>
      </c>
      <c r="HB160" s="199">
        <v>0</v>
      </c>
      <c r="HC160" s="199">
        <v>2354</v>
      </c>
      <c r="HD160" s="199">
        <v>2533700</v>
      </c>
      <c r="HE160" s="199">
        <v>0</v>
      </c>
      <c r="HF160" s="199">
        <v>0</v>
      </c>
      <c r="HG160" s="199">
        <v>0</v>
      </c>
      <c r="HH160" s="199">
        <v>19999</v>
      </c>
      <c r="HI160" s="199">
        <f t="shared" si="146"/>
        <v>2743486</v>
      </c>
      <c r="HJ160" s="199">
        <v>0</v>
      </c>
      <c r="HK160" s="199">
        <v>168285</v>
      </c>
      <c r="HL160" s="199">
        <v>0</v>
      </c>
      <c r="HM160" s="199">
        <v>0</v>
      </c>
      <c r="HN160" s="199">
        <v>0</v>
      </c>
      <c r="HO160" s="199">
        <v>0</v>
      </c>
      <c r="HP160" s="199">
        <v>2274951</v>
      </c>
      <c r="HQ160" s="199">
        <v>0</v>
      </c>
      <c r="HR160" s="199">
        <v>0</v>
      </c>
      <c r="HS160" s="199">
        <v>0</v>
      </c>
      <c r="HT160" s="199">
        <v>0</v>
      </c>
      <c r="HU160" s="199">
        <f t="shared" si="147"/>
        <v>2443236</v>
      </c>
      <c r="HV160" s="199">
        <v>162629</v>
      </c>
      <c r="HW160" s="199">
        <v>0</v>
      </c>
      <c r="HX160" s="199">
        <v>0</v>
      </c>
      <c r="HY160" s="199">
        <v>0</v>
      </c>
      <c r="HZ160" s="199">
        <v>0</v>
      </c>
      <c r="IA160" s="199">
        <v>2198704</v>
      </c>
      <c r="IB160" s="199">
        <v>0</v>
      </c>
      <c r="IC160" s="199">
        <v>0</v>
      </c>
      <c r="ID160" s="199">
        <v>0</v>
      </c>
      <c r="IE160" s="199">
        <v>0</v>
      </c>
      <c r="IF160" s="199">
        <f t="shared" si="148"/>
        <v>2361333</v>
      </c>
      <c r="IG160" s="197">
        <f t="shared" si="149"/>
        <v>-10.944105419163797</v>
      </c>
      <c r="IH160" s="197">
        <f t="shared" si="150"/>
        <v>-13.929467837634313</v>
      </c>
      <c r="II160" s="197">
        <f t="shared" si="151"/>
        <v>-13.221612661325333</v>
      </c>
      <c r="IJ160" s="197">
        <f t="shared" si="128"/>
        <v>-3.352234495562445</v>
      </c>
      <c r="IK160" s="202"/>
      <c r="IL160" s="200">
        <f t="shared" si="152"/>
        <v>43247.857142857145</v>
      </c>
      <c r="IM160" s="200">
        <f t="shared" si="153"/>
        <v>40269.304029304025</v>
      </c>
      <c r="IN160" s="192" t="s">
        <v>7383</v>
      </c>
      <c r="IO160" s="192" t="str">
        <f t="shared" si="129"/>
        <v>Variación entre el -10% al -20%</v>
      </c>
      <c r="IP160" s="192" t="str">
        <f t="shared" si="129"/>
        <v>Variación entre el -10% al -20%</v>
      </c>
      <c r="IQ160" s="193" t="str">
        <f t="shared" si="154"/>
        <v>Grande</v>
      </c>
      <c r="IR160" s="193" t="str">
        <f t="shared" si="155"/>
        <v>Grande</v>
      </c>
      <c r="IS160" s="192" t="s">
        <v>1276</v>
      </c>
      <c r="IT160" s="192" t="s">
        <v>2017</v>
      </c>
      <c r="IU160" s="192" t="s">
        <v>1325</v>
      </c>
      <c r="IV160" s="192" t="s">
        <v>979</v>
      </c>
      <c r="IW160" s="192" t="s">
        <v>248</v>
      </c>
      <c r="IX160" s="192" t="s">
        <v>249</v>
      </c>
      <c r="IY160" s="193" t="s">
        <v>208</v>
      </c>
      <c r="IZ160" s="199"/>
      <c r="JA160" s="199"/>
      <c r="JB160" s="203"/>
      <c r="JC160" s="192" t="s">
        <v>534</v>
      </c>
      <c r="JD160" s="192" t="str">
        <f t="shared" si="164"/>
        <v>Sin Modificaciones</v>
      </c>
      <c r="JE160" s="193" t="s">
        <v>208</v>
      </c>
      <c r="JF160" s="200"/>
      <c r="JG160" s="200"/>
      <c r="JH160" s="200"/>
      <c r="JI160" s="197"/>
      <c r="JJ160" s="192" t="s">
        <v>1284</v>
      </c>
      <c r="JK160" s="192" t="str">
        <f t="shared" si="130"/>
        <v>Sin Reevaluación</v>
      </c>
      <c r="JL160" s="196" t="s">
        <v>1293</v>
      </c>
      <c r="JM160" s="204">
        <v>2152721</v>
      </c>
      <c r="JN160" s="204">
        <v>2152721</v>
      </c>
      <c r="JO160" s="197">
        <f t="shared" si="162"/>
        <v>0</v>
      </c>
      <c r="JP160" s="205" t="str">
        <f t="shared" si="163"/>
        <v>Real = Recomendado</v>
      </c>
      <c r="JQ160" s="193" t="s">
        <v>8</v>
      </c>
      <c r="JR160" s="202"/>
      <c r="JS160" s="202"/>
      <c r="JT160" s="202"/>
      <c r="JU160" s="192" t="s">
        <v>8185</v>
      </c>
      <c r="JV160" s="206"/>
      <c r="JW160" s="192" t="s">
        <v>8186</v>
      </c>
      <c r="JX160" s="192" t="s">
        <v>1325</v>
      </c>
      <c r="JY160" s="192" t="s">
        <v>979</v>
      </c>
      <c r="JZ160" s="192" t="s">
        <v>248</v>
      </c>
      <c r="KA160" s="192" t="s">
        <v>249</v>
      </c>
    </row>
    <row r="161" spans="1:287" ht="15" customHeight="1" x14ac:dyDescent="0.25">
      <c r="A161" s="192" t="s">
        <v>1726</v>
      </c>
      <c r="B161" s="192" t="s">
        <v>1727</v>
      </c>
      <c r="C161" s="193">
        <v>9</v>
      </c>
      <c r="D161" s="192" t="s">
        <v>450</v>
      </c>
      <c r="E161" s="192" t="s">
        <v>98</v>
      </c>
      <c r="F161" s="192" t="s">
        <v>1728</v>
      </c>
      <c r="G161" s="192" t="s">
        <v>495</v>
      </c>
      <c r="H161" s="192" t="s">
        <v>470</v>
      </c>
      <c r="I161" s="192" t="s">
        <v>119</v>
      </c>
      <c r="J161" s="192" t="s">
        <v>1994</v>
      </c>
      <c r="K161" s="192" t="s">
        <v>468</v>
      </c>
      <c r="L161" s="192" t="s">
        <v>102</v>
      </c>
      <c r="M161" s="192" t="s">
        <v>2007</v>
      </c>
      <c r="N161" s="192" t="s">
        <v>525</v>
      </c>
      <c r="O161" s="192" t="s">
        <v>525</v>
      </c>
      <c r="P161" s="192" t="s">
        <v>103</v>
      </c>
      <c r="Q161" s="192" t="s">
        <v>120</v>
      </c>
      <c r="R161" s="192" t="s">
        <v>105</v>
      </c>
      <c r="S161" s="192" t="s">
        <v>2362</v>
      </c>
      <c r="T161" s="192" t="s">
        <v>2363</v>
      </c>
      <c r="U161" s="194">
        <v>2014</v>
      </c>
      <c r="V161" s="192" t="s">
        <v>185</v>
      </c>
      <c r="W161" s="192" t="s">
        <v>534</v>
      </c>
      <c r="X161" s="192" t="s">
        <v>534</v>
      </c>
      <c r="Y161" s="195">
        <v>12</v>
      </c>
      <c r="Z161" s="195">
        <v>16</v>
      </c>
      <c r="AA161" s="196" t="s">
        <v>2747</v>
      </c>
      <c r="AB161" s="197">
        <f t="shared" si="172"/>
        <v>33.333333333333329</v>
      </c>
      <c r="AC161" s="195"/>
      <c r="AD161" s="195"/>
      <c r="AE161" s="196"/>
      <c r="AF161" s="197"/>
      <c r="AG161" s="195"/>
      <c r="AH161" s="195"/>
      <c r="AI161" s="196" t="s">
        <v>8</v>
      </c>
      <c r="AJ161" s="197"/>
      <c r="AK161" s="195"/>
      <c r="AL161" s="195"/>
      <c r="AM161" s="196"/>
      <c r="AN161" s="197"/>
      <c r="AO161" s="195">
        <v>2</v>
      </c>
      <c r="AP161" s="195">
        <v>4</v>
      </c>
      <c r="AQ161" s="196" t="s">
        <v>3030</v>
      </c>
      <c r="AR161" s="197">
        <f>((AP161/AO161)-1)*100</f>
        <v>100</v>
      </c>
      <c r="AS161" s="195">
        <v>12</v>
      </c>
      <c r="AT161" s="195">
        <v>13</v>
      </c>
      <c r="AU161" s="196" t="s">
        <v>3234</v>
      </c>
      <c r="AV161" s="197">
        <f t="shared" si="125"/>
        <v>8.333333333333325</v>
      </c>
      <c r="AW161" s="197" t="str">
        <f t="shared" si="131"/>
        <v>Variación de 0 a 30%</v>
      </c>
      <c r="AX161" s="198">
        <v>1</v>
      </c>
      <c r="AY161" s="198">
        <v>15</v>
      </c>
      <c r="AZ161" s="195"/>
      <c r="BA161" s="195"/>
      <c r="BB161" s="196"/>
      <c r="BC161" s="197"/>
      <c r="BD161" s="195"/>
      <c r="BE161" s="195"/>
      <c r="BF161" s="196"/>
      <c r="BG161" s="197"/>
      <c r="BH161" s="195"/>
      <c r="BI161" s="195"/>
      <c r="BJ161" s="196"/>
      <c r="BK161" s="197"/>
      <c r="BL161" s="195">
        <v>13</v>
      </c>
      <c r="BM161" s="195">
        <v>13</v>
      </c>
      <c r="BN161" s="195">
        <v>17</v>
      </c>
      <c r="BO161" s="195">
        <v>17</v>
      </c>
      <c r="BP161" s="195">
        <v>0</v>
      </c>
      <c r="BQ161" s="196" t="s">
        <v>3494</v>
      </c>
      <c r="BR161" s="197">
        <f t="shared" si="132"/>
        <v>30.76923076923077</v>
      </c>
      <c r="BS161" s="197">
        <f t="shared" si="132"/>
        <v>30.76923076923077</v>
      </c>
      <c r="BT161" s="192" t="s">
        <v>3721</v>
      </c>
      <c r="BU161" s="192" t="str">
        <f t="shared" si="133"/>
        <v>Variación de 30% al 50%</v>
      </c>
      <c r="BV161" s="193" t="str">
        <f t="shared" si="134"/>
        <v>Dos Años</v>
      </c>
      <c r="BW161" s="192" t="s">
        <v>600</v>
      </c>
      <c r="BX161" s="199">
        <v>1564541</v>
      </c>
      <c r="BY161" s="199">
        <v>1360</v>
      </c>
      <c r="BZ161" s="199">
        <f t="shared" si="135"/>
        <v>1565901</v>
      </c>
      <c r="CA161" s="199">
        <v>1565901</v>
      </c>
      <c r="CB161" s="200">
        <f t="shared" si="136"/>
        <v>0</v>
      </c>
      <c r="CC161" s="192" t="s">
        <v>4037</v>
      </c>
      <c r="CD161" s="192" t="str">
        <f t="shared" si="137"/>
        <v>BIP = SIGFE</v>
      </c>
      <c r="CE161" s="196" t="s">
        <v>678</v>
      </c>
      <c r="CF161" s="195">
        <v>18562</v>
      </c>
      <c r="CG161" s="195">
        <v>18562</v>
      </c>
      <c r="CH161" s="195">
        <f t="shared" si="138"/>
        <v>100</v>
      </c>
      <c r="CI161" s="196" t="s">
        <v>4407</v>
      </c>
      <c r="CJ161" s="196" t="s">
        <v>4408</v>
      </c>
      <c r="CK161" s="200" t="str">
        <f t="shared" si="158"/>
        <v>Real = Recomendada</v>
      </c>
      <c r="CL161" s="192" t="s">
        <v>4953</v>
      </c>
      <c r="CM161" s="192" t="s">
        <v>825</v>
      </c>
      <c r="CN161" s="192" t="s">
        <v>4954</v>
      </c>
      <c r="CO161" s="192" t="s">
        <v>798</v>
      </c>
      <c r="CP161" s="193" t="s">
        <v>207</v>
      </c>
      <c r="CQ161" s="192" t="s">
        <v>798</v>
      </c>
      <c r="CR161" s="192" t="s">
        <v>5325</v>
      </c>
      <c r="CS161" s="192" t="s">
        <v>8</v>
      </c>
      <c r="CT161" s="192" t="str">
        <f t="shared" si="159"/>
        <v>En Operación</v>
      </c>
      <c r="CU161" s="192" t="s">
        <v>5510</v>
      </c>
      <c r="CV161" s="192" t="s">
        <v>5721</v>
      </c>
      <c r="CW161" s="192" t="s">
        <v>2036</v>
      </c>
      <c r="CX161" s="192" t="s">
        <v>534</v>
      </c>
      <c r="CY161" s="192" t="s">
        <v>8</v>
      </c>
      <c r="CZ161" s="192" t="s">
        <v>5576</v>
      </c>
      <c r="DA161" s="192" t="s">
        <v>249</v>
      </c>
      <c r="DB161" s="193" t="s">
        <v>572</v>
      </c>
      <c r="DC161" s="193" t="s">
        <v>572</v>
      </c>
      <c r="DD161" s="200">
        <v>0</v>
      </c>
      <c r="DE161" s="193" t="s">
        <v>1110</v>
      </c>
      <c r="DF161" s="200">
        <v>26</v>
      </c>
      <c r="DG161" s="193" t="s">
        <v>597</v>
      </c>
      <c r="DH161" s="200">
        <v>178</v>
      </c>
      <c r="DI161" s="193" t="s">
        <v>597</v>
      </c>
      <c r="DJ161" s="200">
        <v>0</v>
      </c>
      <c r="DK161" s="193" t="s">
        <v>597</v>
      </c>
      <c r="DL161" s="200">
        <f>+DK161-DG161</f>
        <v>0</v>
      </c>
      <c r="DM161" s="193" t="s">
        <v>600</v>
      </c>
      <c r="DN161" s="200">
        <v>52</v>
      </c>
      <c r="DO161" s="193" t="s">
        <v>634</v>
      </c>
      <c r="DP161" s="200">
        <v>46</v>
      </c>
      <c r="DQ161" s="200">
        <f t="shared" si="126"/>
        <v>302</v>
      </c>
      <c r="DR161" s="200">
        <f t="shared" si="127"/>
        <v>302</v>
      </c>
      <c r="DS161" s="193" t="s">
        <v>6161</v>
      </c>
      <c r="DT161" s="192" t="s">
        <v>6243</v>
      </c>
      <c r="DU161" s="193">
        <v>1</v>
      </c>
      <c r="DV161" s="193" t="s">
        <v>8</v>
      </c>
      <c r="DW161" s="193" t="s">
        <v>8</v>
      </c>
      <c r="DX161" s="193" t="s">
        <v>8</v>
      </c>
      <c r="DY161" s="193" t="s">
        <v>8</v>
      </c>
      <c r="DZ161" s="193" t="s">
        <v>207</v>
      </c>
      <c r="EA161" s="193" t="s">
        <v>6269</v>
      </c>
      <c r="EB161" s="193" t="s">
        <v>207</v>
      </c>
      <c r="EC161" s="193" t="s">
        <v>6269</v>
      </c>
      <c r="ED161" s="193" t="s">
        <v>6426</v>
      </c>
      <c r="EE161" s="199">
        <v>36400</v>
      </c>
      <c r="EF161" s="199">
        <v>0</v>
      </c>
      <c r="EG161" s="199">
        <v>0</v>
      </c>
      <c r="EH161" s="199">
        <v>0</v>
      </c>
      <c r="EI161" s="199">
        <v>1360</v>
      </c>
      <c r="EJ161" s="199">
        <v>1679447</v>
      </c>
      <c r="EK161" s="199">
        <v>0</v>
      </c>
      <c r="EL161" s="199">
        <v>0</v>
      </c>
      <c r="EM161" s="199">
        <v>0</v>
      </c>
      <c r="EN161" s="199">
        <v>0</v>
      </c>
      <c r="EO161" s="199">
        <f t="shared" si="139"/>
        <v>1717207</v>
      </c>
      <c r="EP161" s="199">
        <v>36400</v>
      </c>
      <c r="EQ161" s="199">
        <v>0</v>
      </c>
      <c r="ER161" s="199">
        <v>0</v>
      </c>
      <c r="ES161" s="199">
        <v>0</v>
      </c>
      <c r="ET161" s="199">
        <v>1360</v>
      </c>
      <c r="EU161" s="199">
        <v>1679447</v>
      </c>
      <c r="EV161" s="199">
        <v>0</v>
      </c>
      <c r="EW161" s="199">
        <v>0</v>
      </c>
      <c r="EX161" s="199">
        <v>0</v>
      </c>
      <c r="EY161" s="199">
        <v>0</v>
      </c>
      <c r="EZ161" s="199">
        <f t="shared" si="140"/>
        <v>1717207</v>
      </c>
      <c r="FA161" s="192" t="s">
        <v>196</v>
      </c>
      <c r="FB161" s="199">
        <v>30800</v>
      </c>
      <c r="FC161" s="199">
        <v>0</v>
      </c>
      <c r="FD161" s="199">
        <v>0</v>
      </c>
      <c r="FE161" s="199">
        <v>0</v>
      </c>
      <c r="FF161" s="199">
        <v>1360</v>
      </c>
      <c r="FG161" s="199">
        <v>1533741</v>
      </c>
      <c r="FH161" s="199">
        <v>0</v>
      </c>
      <c r="FI161" s="199">
        <v>0</v>
      </c>
      <c r="FJ161" s="199">
        <v>0</v>
      </c>
      <c r="FK161" s="199">
        <v>0</v>
      </c>
      <c r="FL161" s="199">
        <f t="shared" si="141"/>
        <v>1565901</v>
      </c>
      <c r="FM161" s="192" t="s">
        <v>6814</v>
      </c>
      <c r="FN161" s="199">
        <v>30800</v>
      </c>
      <c r="FO161" s="199">
        <v>0</v>
      </c>
      <c r="FP161" s="199">
        <v>0</v>
      </c>
      <c r="FQ161" s="199">
        <v>0</v>
      </c>
      <c r="FR161" s="199">
        <v>1360</v>
      </c>
      <c r="FS161" s="199">
        <v>1533741</v>
      </c>
      <c r="FT161" s="199">
        <v>0</v>
      </c>
      <c r="FU161" s="199">
        <v>0</v>
      </c>
      <c r="FV161" s="199">
        <v>0</v>
      </c>
      <c r="FW161" s="199">
        <v>0</v>
      </c>
      <c r="FX161" s="199">
        <f t="shared" si="142"/>
        <v>1565901</v>
      </c>
      <c r="FY161" s="192" t="s">
        <v>6891</v>
      </c>
      <c r="FZ161" s="200">
        <f t="shared" si="143"/>
        <v>0</v>
      </c>
      <c r="GA161" s="193" t="str">
        <f t="shared" si="160"/>
        <v>BIP = SIGFE</v>
      </c>
      <c r="GB161" s="199">
        <v>30800</v>
      </c>
      <c r="GC161" s="199">
        <v>0</v>
      </c>
      <c r="GD161" s="199">
        <v>0</v>
      </c>
      <c r="GE161" s="199">
        <v>0</v>
      </c>
      <c r="GF161" s="199">
        <v>1360</v>
      </c>
      <c r="GG161" s="199">
        <v>1533741</v>
      </c>
      <c r="GH161" s="199">
        <v>0</v>
      </c>
      <c r="GI161" s="199">
        <v>0</v>
      </c>
      <c r="GJ161" s="199">
        <v>0</v>
      </c>
      <c r="GK161" s="199">
        <v>0</v>
      </c>
      <c r="GL161" s="199">
        <f t="shared" si="144"/>
        <v>1565901</v>
      </c>
      <c r="GM161" s="199">
        <v>31599</v>
      </c>
      <c r="GN161" s="199">
        <v>0</v>
      </c>
      <c r="GO161" s="199">
        <v>0</v>
      </c>
      <c r="GP161" s="199">
        <v>0</v>
      </c>
      <c r="GQ161" s="199">
        <v>1437</v>
      </c>
      <c r="GR161" s="199">
        <v>1576066</v>
      </c>
      <c r="GS161" s="199">
        <v>0</v>
      </c>
      <c r="GT161" s="199">
        <v>0</v>
      </c>
      <c r="GU161" s="199">
        <v>0</v>
      </c>
      <c r="GV161" s="199">
        <v>0</v>
      </c>
      <c r="GW161" s="199">
        <f t="shared" si="145"/>
        <v>1609102</v>
      </c>
      <c r="GX161" s="199" t="s">
        <v>201</v>
      </c>
      <c r="GY161" s="199">
        <v>40958</v>
      </c>
      <c r="GZ161" s="199">
        <v>0</v>
      </c>
      <c r="HA161" s="199">
        <v>0</v>
      </c>
      <c r="HB161" s="199">
        <v>0</v>
      </c>
      <c r="HC161" s="199">
        <v>1530</v>
      </c>
      <c r="HD161" s="199">
        <v>1889731</v>
      </c>
      <c r="HE161" s="199">
        <v>0</v>
      </c>
      <c r="HF161" s="199">
        <v>0</v>
      </c>
      <c r="HG161" s="199">
        <v>0</v>
      </c>
      <c r="HH161" s="199">
        <v>0</v>
      </c>
      <c r="HI161" s="199">
        <f t="shared" si="146"/>
        <v>1932219</v>
      </c>
      <c r="HJ161" s="199">
        <v>0</v>
      </c>
      <c r="HK161" s="199">
        <v>32161</v>
      </c>
      <c r="HL161" s="199">
        <v>0</v>
      </c>
      <c r="HM161" s="199">
        <v>0</v>
      </c>
      <c r="HN161" s="199">
        <v>0</v>
      </c>
      <c r="HO161" s="199">
        <v>1437</v>
      </c>
      <c r="HP161" s="199">
        <v>1558248</v>
      </c>
      <c r="HQ161" s="199">
        <v>0</v>
      </c>
      <c r="HR161" s="199">
        <v>0</v>
      </c>
      <c r="HS161" s="199">
        <v>0</v>
      </c>
      <c r="HT161" s="199">
        <v>0</v>
      </c>
      <c r="HU161" s="199">
        <f t="shared" si="147"/>
        <v>1591846</v>
      </c>
      <c r="HV161" s="199">
        <v>31595</v>
      </c>
      <c r="HW161" s="199">
        <v>0</v>
      </c>
      <c r="HX161" s="199">
        <v>0</v>
      </c>
      <c r="HY161" s="199">
        <v>0</v>
      </c>
      <c r="HZ161" s="199">
        <v>1437</v>
      </c>
      <c r="IA161" s="199">
        <v>1576066</v>
      </c>
      <c r="IB161" s="199">
        <v>0</v>
      </c>
      <c r="IC161" s="199">
        <v>0</v>
      </c>
      <c r="ID161" s="199">
        <v>0</v>
      </c>
      <c r="IE161" s="199">
        <v>0</v>
      </c>
      <c r="IF161" s="199">
        <f t="shared" si="148"/>
        <v>1609098</v>
      </c>
      <c r="IG161" s="197">
        <f t="shared" si="149"/>
        <v>-17.615653298099232</v>
      </c>
      <c r="IH161" s="197">
        <f t="shared" si="150"/>
        <v>-16.722793844797103</v>
      </c>
      <c r="II161" s="197">
        <f t="shared" si="151"/>
        <v>-16.598394162978746</v>
      </c>
      <c r="IJ161" s="197">
        <f t="shared" si="128"/>
        <v>1.0837731790638072</v>
      </c>
      <c r="IK161" s="202"/>
      <c r="IL161" s="200">
        <f t="shared" si="152"/>
        <v>86.687749164960678</v>
      </c>
      <c r="IM161" s="200">
        <f t="shared" si="153"/>
        <v>84.908199547462559</v>
      </c>
      <c r="IN161" s="192" t="s">
        <v>7384</v>
      </c>
      <c r="IO161" s="192" t="str">
        <f t="shared" si="129"/>
        <v>Variación entre el -10% al -20%</v>
      </c>
      <c r="IP161" s="192" t="str">
        <f t="shared" si="129"/>
        <v>Variación entre el -10% al -20%</v>
      </c>
      <c r="IQ161" s="193" t="str">
        <f t="shared" si="154"/>
        <v>Grande</v>
      </c>
      <c r="IR161" s="193" t="str">
        <f t="shared" si="155"/>
        <v>Grande</v>
      </c>
      <c r="IS161" s="192" t="s">
        <v>1271</v>
      </c>
      <c r="IT161" s="192" t="s">
        <v>2007</v>
      </c>
      <c r="IU161" s="192" t="s">
        <v>534</v>
      </c>
      <c r="IV161" s="192" t="s">
        <v>8</v>
      </c>
      <c r="IW161" s="192" t="s">
        <v>5576</v>
      </c>
      <c r="IX161" s="192" t="s">
        <v>249</v>
      </c>
      <c r="IY161" s="193" t="s">
        <v>207</v>
      </c>
      <c r="IZ161" s="199">
        <v>1932219</v>
      </c>
      <c r="JA161" s="199">
        <v>59219</v>
      </c>
      <c r="JB161" s="203">
        <f t="shared" si="161"/>
        <v>3.0648182219510316</v>
      </c>
      <c r="JC161" s="192" t="s">
        <v>7597</v>
      </c>
      <c r="JD161" s="192" t="str">
        <f t="shared" si="164"/>
        <v>Con Modificaciones &lt; 10%</v>
      </c>
      <c r="JE161" s="193" t="s">
        <v>208</v>
      </c>
      <c r="JF161" s="200"/>
      <c r="JG161" s="200"/>
      <c r="JH161" s="200"/>
      <c r="JI161" s="197"/>
      <c r="JJ161" s="192" t="s">
        <v>7801</v>
      </c>
      <c r="JK161" s="192" t="str">
        <f t="shared" si="130"/>
        <v>Sin Reevaluación</v>
      </c>
      <c r="JL161" s="196" t="s">
        <v>1286</v>
      </c>
      <c r="JM161" s="204">
        <v>613749</v>
      </c>
      <c r="JN161" s="204">
        <v>613749</v>
      </c>
      <c r="JO161" s="197">
        <f t="shared" si="162"/>
        <v>0</v>
      </c>
      <c r="JP161" s="205" t="str">
        <f t="shared" si="163"/>
        <v>Real = Recomendado</v>
      </c>
      <c r="JQ161" s="193" t="s">
        <v>8</v>
      </c>
      <c r="JR161" s="202"/>
      <c r="JS161" s="202"/>
      <c r="JT161" s="202"/>
      <c r="JU161" s="192" t="s">
        <v>8187</v>
      </c>
      <c r="JV161" s="206"/>
      <c r="JW161" s="192" t="s">
        <v>8188</v>
      </c>
      <c r="JX161" s="192" t="s">
        <v>1318</v>
      </c>
      <c r="JY161" s="192" t="s">
        <v>961</v>
      </c>
      <c r="JZ161" s="192" t="s">
        <v>5576</v>
      </c>
      <c r="KA161" s="192" t="s">
        <v>249</v>
      </c>
    </row>
    <row r="162" spans="1:287" ht="15" customHeight="1" x14ac:dyDescent="0.25">
      <c r="A162" s="192" t="s">
        <v>1729</v>
      </c>
      <c r="B162" s="192" t="s">
        <v>1730</v>
      </c>
      <c r="C162" s="193">
        <v>6</v>
      </c>
      <c r="D162" s="192" t="s">
        <v>481</v>
      </c>
      <c r="E162" s="192" t="s">
        <v>111</v>
      </c>
      <c r="F162" s="192" t="s">
        <v>409</v>
      </c>
      <c r="G162" s="192" t="s">
        <v>482</v>
      </c>
      <c r="H162" s="192" t="s">
        <v>107</v>
      </c>
      <c r="I162" s="192" t="s">
        <v>108</v>
      </c>
      <c r="J162" s="192" t="s">
        <v>1987</v>
      </c>
      <c r="K162" s="192" t="s">
        <v>466</v>
      </c>
      <c r="L162" s="192" t="s">
        <v>114</v>
      </c>
      <c r="M162" s="192" t="s">
        <v>2034</v>
      </c>
      <c r="N162" s="192" t="s">
        <v>526</v>
      </c>
      <c r="O162" s="192" t="s">
        <v>524</v>
      </c>
      <c r="P162" s="192" t="s">
        <v>103</v>
      </c>
      <c r="Q162" s="192" t="s">
        <v>120</v>
      </c>
      <c r="R162" s="192" t="s">
        <v>116</v>
      </c>
      <c r="S162" s="192" t="s">
        <v>2364</v>
      </c>
      <c r="T162" s="192" t="s">
        <v>2365</v>
      </c>
      <c r="U162" s="194">
        <v>316789</v>
      </c>
      <c r="V162" s="192" t="s">
        <v>534</v>
      </c>
      <c r="W162" s="192" t="s">
        <v>534</v>
      </c>
      <c r="X162" s="192" t="s">
        <v>534</v>
      </c>
      <c r="Y162" s="195"/>
      <c r="Z162" s="195"/>
      <c r="AA162" s="196"/>
      <c r="AB162" s="197"/>
      <c r="AC162" s="195"/>
      <c r="AD162" s="195"/>
      <c r="AE162" s="196"/>
      <c r="AF162" s="197"/>
      <c r="AG162" s="195"/>
      <c r="AH162" s="195"/>
      <c r="AI162" s="196" t="s">
        <v>8</v>
      </c>
      <c r="AJ162" s="197"/>
      <c r="AK162" s="195"/>
      <c r="AL162" s="195"/>
      <c r="AM162" s="196"/>
      <c r="AN162" s="197"/>
      <c r="AO162" s="195">
        <v>11</v>
      </c>
      <c r="AP162" s="195">
        <v>40</v>
      </c>
      <c r="AQ162" s="196" t="s">
        <v>3031</v>
      </c>
      <c r="AR162" s="197">
        <f>((AP162/AO162)-1)*100</f>
        <v>263.63636363636363</v>
      </c>
      <c r="AS162" s="195">
        <v>10</v>
      </c>
      <c r="AT162" s="195">
        <v>36</v>
      </c>
      <c r="AU162" s="196" t="s">
        <v>3235</v>
      </c>
      <c r="AV162" s="197">
        <f t="shared" si="125"/>
        <v>260</v>
      </c>
      <c r="AW162" s="197" t="str">
        <f t="shared" si="131"/>
        <v>Variación &gt; al 100%</v>
      </c>
      <c r="AX162" s="198">
        <v>2</v>
      </c>
      <c r="AY162" s="198">
        <v>79</v>
      </c>
      <c r="AZ162" s="195"/>
      <c r="BA162" s="195"/>
      <c r="BB162" s="196"/>
      <c r="BC162" s="197"/>
      <c r="BD162" s="195"/>
      <c r="BE162" s="195"/>
      <c r="BF162" s="196"/>
      <c r="BG162" s="197"/>
      <c r="BH162" s="195"/>
      <c r="BI162" s="195"/>
      <c r="BJ162" s="196"/>
      <c r="BK162" s="197"/>
      <c r="BL162" s="195">
        <v>13</v>
      </c>
      <c r="BM162" s="195">
        <v>13</v>
      </c>
      <c r="BN162" s="195">
        <v>40</v>
      </c>
      <c r="BO162" s="195">
        <v>40</v>
      </c>
      <c r="BP162" s="195">
        <v>0</v>
      </c>
      <c r="BQ162" s="196" t="s">
        <v>3495</v>
      </c>
      <c r="BR162" s="197">
        <f t="shared" si="132"/>
        <v>207.69230769230771</v>
      </c>
      <c r="BS162" s="197">
        <f t="shared" si="132"/>
        <v>207.69230769230771</v>
      </c>
      <c r="BT162" s="192" t="s">
        <v>3722</v>
      </c>
      <c r="BU162" s="192" t="str">
        <f t="shared" si="133"/>
        <v>Variación &gt; al 100%</v>
      </c>
      <c r="BV162" s="193" t="str">
        <f t="shared" si="134"/>
        <v>Mayor a 3 años</v>
      </c>
      <c r="BW162" s="192" t="s">
        <v>622</v>
      </c>
      <c r="BX162" s="199">
        <v>1468682</v>
      </c>
      <c r="BY162" s="199">
        <v>3500</v>
      </c>
      <c r="BZ162" s="199">
        <f t="shared" si="135"/>
        <v>1472182</v>
      </c>
      <c r="CA162" s="199">
        <v>1403789</v>
      </c>
      <c r="CB162" s="200">
        <f t="shared" si="136"/>
        <v>68393</v>
      </c>
      <c r="CC162" s="192" t="s">
        <v>4038</v>
      </c>
      <c r="CD162" s="192" t="str">
        <f t="shared" si="137"/>
        <v>BIP &gt; SIGFE</v>
      </c>
      <c r="CE162" s="196" t="s">
        <v>679</v>
      </c>
      <c r="CF162" s="195">
        <f>5*1000</f>
        <v>5000</v>
      </c>
      <c r="CG162" s="195">
        <f>5*1000</f>
        <v>5000</v>
      </c>
      <c r="CH162" s="195">
        <f t="shared" si="138"/>
        <v>100</v>
      </c>
      <c r="CI162" s="196" t="s">
        <v>4409</v>
      </c>
      <c r="CJ162" s="196" t="s">
        <v>4410</v>
      </c>
      <c r="CK162" s="200" t="str">
        <f t="shared" si="158"/>
        <v>Real = Recomendada</v>
      </c>
      <c r="CL162" s="192" t="s">
        <v>4955</v>
      </c>
      <c r="CM162" s="192" t="s">
        <v>4956</v>
      </c>
      <c r="CN162" s="192" t="s">
        <v>8</v>
      </c>
      <c r="CO162" s="192" t="s">
        <v>8</v>
      </c>
      <c r="CP162" s="193" t="s">
        <v>207</v>
      </c>
      <c r="CQ162" s="192" t="s">
        <v>4956</v>
      </c>
      <c r="CR162" s="192" t="s">
        <v>5326</v>
      </c>
      <c r="CS162" s="192" t="s">
        <v>8</v>
      </c>
      <c r="CT162" s="192" t="str">
        <f t="shared" si="159"/>
        <v>En Operación</v>
      </c>
      <c r="CU162" s="192" t="s">
        <v>5511</v>
      </c>
      <c r="CV162" s="192" t="s">
        <v>212</v>
      </c>
      <c r="CW162" s="192" t="s">
        <v>2034</v>
      </c>
      <c r="CX162" s="192" t="s">
        <v>213</v>
      </c>
      <c r="CY162" s="192" t="s">
        <v>940</v>
      </c>
      <c r="CZ162" s="192" t="s">
        <v>248</v>
      </c>
      <c r="DA162" s="192" t="s">
        <v>249</v>
      </c>
      <c r="DB162" s="193" t="s">
        <v>1100</v>
      </c>
      <c r="DC162" s="193" t="s">
        <v>1100</v>
      </c>
      <c r="DD162" s="200">
        <v>0</v>
      </c>
      <c r="DE162" s="193" t="s">
        <v>1013</v>
      </c>
      <c r="DF162" s="200">
        <v>91</v>
      </c>
      <c r="DG162" s="193" t="s">
        <v>633</v>
      </c>
      <c r="DH162" s="200">
        <v>86</v>
      </c>
      <c r="DI162" s="193" t="s">
        <v>1097</v>
      </c>
      <c r="DJ162" s="200">
        <v>57</v>
      </c>
      <c r="DK162" s="193" t="s">
        <v>1097</v>
      </c>
      <c r="DL162" s="200">
        <f>+DK162-DG162</f>
        <v>57</v>
      </c>
      <c r="DM162" s="193" t="s">
        <v>622</v>
      </c>
      <c r="DN162" s="200">
        <v>20</v>
      </c>
      <c r="DO162" s="193" t="s">
        <v>580</v>
      </c>
      <c r="DP162" s="200">
        <v>20</v>
      </c>
      <c r="DQ162" s="200">
        <f t="shared" si="126"/>
        <v>274</v>
      </c>
      <c r="DR162" s="200">
        <f t="shared" si="127"/>
        <v>274</v>
      </c>
      <c r="DS162" s="193" t="s">
        <v>6162</v>
      </c>
      <c r="DT162" s="192" t="s">
        <v>6243</v>
      </c>
      <c r="DU162" s="193">
        <v>5</v>
      </c>
      <c r="DV162" s="193" t="s">
        <v>8</v>
      </c>
      <c r="DW162" s="193" t="s">
        <v>8</v>
      </c>
      <c r="DX162" s="193" t="s">
        <v>8</v>
      </c>
      <c r="DY162" s="193" t="s">
        <v>8</v>
      </c>
      <c r="DZ162" s="193" t="s">
        <v>8</v>
      </c>
      <c r="EA162" s="193" t="s">
        <v>8</v>
      </c>
      <c r="EB162" s="193" t="s">
        <v>207</v>
      </c>
      <c r="EC162" s="193" t="s">
        <v>6427</v>
      </c>
      <c r="ED162" s="193" t="s">
        <v>6428</v>
      </c>
      <c r="EE162" s="199">
        <v>0</v>
      </c>
      <c r="EF162" s="199">
        <v>0</v>
      </c>
      <c r="EG162" s="199">
        <v>0</v>
      </c>
      <c r="EH162" s="199">
        <v>0</v>
      </c>
      <c r="EI162" s="199">
        <v>3000</v>
      </c>
      <c r="EJ162" s="199">
        <v>1416501</v>
      </c>
      <c r="EK162" s="199">
        <v>0</v>
      </c>
      <c r="EL162" s="199">
        <v>0</v>
      </c>
      <c r="EM162" s="199">
        <v>0</v>
      </c>
      <c r="EN162" s="199">
        <v>0</v>
      </c>
      <c r="EO162" s="199">
        <f t="shared" si="139"/>
        <v>1419501</v>
      </c>
      <c r="EP162" s="199">
        <v>0</v>
      </c>
      <c r="EQ162" s="199">
        <v>0</v>
      </c>
      <c r="ER162" s="199">
        <v>0</v>
      </c>
      <c r="ES162" s="199">
        <v>0</v>
      </c>
      <c r="ET162" s="199">
        <v>3000</v>
      </c>
      <c r="EU162" s="199">
        <v>1416501</v>
      </c>
      <c r="EV162" s="199">
        <v>0</v>
      </c>
      <c r="EW162" s="199">
        <v>0</v>
      </c>
      <c r="EX162" s="199">
        <v>0</v>
      </c>
      <c r="EY162" s="199">
        <v>0</v>
      </c>
      <c r="EZ162" s="199">
        <f t="shared" si="140"/>
        <v>1419501</v>
      </c>
      <c r="FA162" s="192" t="s">
        <v>6626</v>
      </c>
      <c r="FB162" s="199">
        <v>0</v>
      </c>
      <c r="FC162" s="199">
        <v>0</v>
      </c>
      <c r="FD162" s="199">
        <v>0</v>
      </c>
      <c r="FE162" s="199">
        <v>0</v>
      </c>
      <c r="FF162" s="199">
        <v>3500</v>
      </c>
      <c r="FG162" s="199">
        <v>1468680</v>
      </c>
      <c r="FH162" s="199">
        <v>0</v>
      </c>
      <c r="FI162" s="199">
        <v>0</v>
      </c>
      <c r="FJ162" s="199">
        <v>0</v>
      </c>
      <c r="FK162" s="199">
        <v>0</v>
      </c>
      <c r="FL162" s="199">
        <f t="shared" si="141"/>
        <v>1472180</v>
      </c>
      <c r="FM162" s="192" t="s">
        <v>6815</v>
      </c>
      <c r="FN162" s="199">
        <v>0</v>
      </c>
      <c r="FO162" s="199">
        <v>0</v>
      </c>
      <c r="FP162" s="199">
        <v>0</v>
      </c>
      <c r="FQ162" s="199">
        <v>0</v>
      </c>
      <c r="FR162" s="199">
        <v>3500</v>
      </c>
      <c r="FS162" s="199">
        <v>1468680</v>
      </c>
      <c r="FT162" s="199">
        <v>0</v>
      </c>
      <c r="FU162" s="199">
        <v>0</v>
      </c>
      <c r="FV162" s="199">
        <v>0</v>
      </c>
      <c r="FW162" s="199">
        <v>0</v>
      </c>
      <c r="FX162" s="199">
        <f t="shared" si="142"/>
        <v>1472180</v>
      </c>
      <c r="FY162" s="192" t="s">
        <v>6998</v>
      </c>
      <c r="FZ162" s="200">
        <f t="shared" si="143"/>
        <v>68391</v>
      </c>
      <c r="GA162" s="193" t="str">
        <f t="shared" si="160"/>
        <v>BIP &gt; SIGFE</v>
      </c>
      <c r="GB162" s="199">
        <v>0</v>
      </c>
      <c r="GC162" s="199">
        <v>0</v>
      </c>
      <c r="GD162" s="199">
        <v>0</v>
      </c>
      <c r="GE162" s="199">
        <v>0</v>
      </c>
      <c r="GF162" s="199">
        <v>3000</v>
      </c>
      <c r="GG162" s="199">
        <v>1400789</v>
      </c>
      <c r="GH162" s="199">
        <v>0</v>
      </c>
      <c r="GI162" s="199">
        <v>0</v>
      </c>
      <c r="GJ162" s="199">
        <v>0</v>
      </c>
      <c r="GK162" s="199">
        <v>0</v>
      </c>
      <c r="GL162" s="199">
        <f t="shared" si="144"/>
        <v>1403789</v>
      </c>
      <c r="GM162" s="199">
        <v>0</v>
      </c>
      <c r="GN162" s="199">
        <v>0</v>
      </c>
      <c r="GO162" s="199">
        <v>0</v>
      </c>
      <c r="GP162" s="199">
        <v>0</v>
      </c>
      <c r="GQ162" s="199">
        <v>3185</v>
      </c>
      <c r="GR162" s="199">
        <v>1459848</v>
      </c>
      <c r="GS162" s="199">
        <v>0</v>
      </c>
      <c r="GT162" s="199">
        <v>0</v>
      </c>
      <c r="GU162" s="199">
        <v>0</v>
      </c>
      <c r="GV162" s="199">
        <v>0</v>
      </c>
      <c r="GW162" s="199">
        <f t="shared" si="145"/>
        <v>1463033</v>
      </c>
      <c r="GX162" s="199" t="s">
        <v>7175</v>
      </c>
      <c r="GY162" s="199">
        <v>0</v>
      </c>
      <c r="GZ162" s="199">
        <v>0</v>
      </c>
      <c r="HA162" s="199">
        <v>0</v>
      </c>
      <c r="HB162" s="199">
        <v>0</v>
      </c>
      <c r="HC162" s="199">
        <v>3531</v>
      </c>
      <c r="HD162" s="199">
        <v>1667187</v>
      </c>
      <c r="HE162" s="199">
        <v>0</v>
      </c>
      <c r="HF162" s="199">
        <v>0</v>
      </c>
      <c r="HG162" s="199">
        <v>0</v>
      </c>
      <c r="HH162" s="199">
        <v>0</v>
      </c>
      <c r="HI162" s="199">
        <f t="shared" si="146"/>
        <v>1670718</v>
      </c>
      <c r="HJ162" s="199">
        <v>0</v>
      </c>
      <c r="HK162" s="199">
        <v>0</v>
      </c>
      <c r="HL162" s="199">
        <v>0</v>
      </c>
      <c r="HM162" s="199">
        <v>0</v>
      </c>
      <c r="HN162" s="199">
        <v>0</v>
      </c>
      <c r="HO162" s="199">
        <v>3687</v>
      </c>
      <c r="HP162" s="199">
        <v>1549786</v>
      </c>
      <c r="HQ162" s="199">
        <v>0</v>
      </c>
      <c r="HR162" s="199">
        <v>0</v>
      </c>
      <c r="HS162" s="199">
        <v>0</v>
      </c>
      <c r="HT162" s="199">
        <v>0</v>
      </c>
      <c r="HU162" s="199">
        <f t="shared" si="147"/>
        <v>1553473</v>
      </c>
      <c r="HV162" s="199">
        <v>0</v>
      </c>
      <c r="HW162" s="199">
        <v>0</v>
      </c>
      <c r="HX162" s="199">
        <v>0</v>
      </c>
      <c r="HY162" s="199">
        <v>0</v>
      </c>
      <c r="HZ162" s="199">
        <v>3687</v>
      </c>
      <c r="IA162" s="199">
        <v>1527740</v>
      </c>
      <c r="IB162" s="199">
        <v>0</v>
      </c>
      <c r="IC162" s="199">
        <v>0</v>
      </c>
      <c r="ID162" s="199">
        <v>0</v>
      </c>
      <c r="IE162" s="199">
        <v>0</v>
      </c>
      <c r="IF162" s="199">
        <f t="shared" si="148"/>
        <v>1531427</v>
      </c>
      <c r="IG162" s="197">
        <f t="shared" si="149"/>
        <v>-7.017641517000472</v>
      </c>
      <c r="IH162" s="197">
        <f t="shared" si="150"/>
        <v>-8.3371939489488955</v>
      </c>
      <c r="II162" s="197">
        <f t="shared" si="151"/>
        <v>-8.3642086940457165</v>
      </c>
      <c r="IJ162" s="197">
        <f t="shared" si="128"/>
        <v>-1.4191427852302541</v>
      </c>
      <c r="IK162" s="202"/>
      <c r="IL162" s="200">
        <f t="shared" si="152"/>
        <v>306.28539999999998</v>
      </c>
      <c r="IM162" s="200">
        <f t="shared" si="153"/>
        <v>305.548</v>
      </c>
      <c r="IN162" s="192" t="s">
        <v>7385</v>
      </c>
      <c r="IO162" s="192" t="str">
        <f t="shared" si="129"/>
        <v>Variación de 0 a +-10%</v>
      </c>
      <c r="IP162" s="192" t="str">
        <f t="shared" si="129"/>
        <v>Variación de 0 a +-10%</v>
      </c>
      <c r="IQ162" s="193" t="str">
        <f t="shared" si="154"/>
        <v>Grande</v>
      </c>
      <c r="IR162" s="193" t="str">
        <f t="shared" si="155"/>
        <v>Grande</v>
      </c>
      <c r="IS162" s="192" t="s">
        <v>212</v>
      </c>
      <c r="IT162" s="192" t="s">
        <v>2034</v>
      </c>
      <c r="IU162" s="192" t="s">
        <v>213</v>
      </c>
      <c r="IV162" s="192" t="s">
        <v>940</v>
      </c>
      <c r="IW162" s="192" t="s">
        <v>248</v>
      </c>
      <c r="IX162" s="192" t="s">
        <v>249</v>
      </c>
      <c r="IY162" s="193" t="s">
        <v>207</v>
      </c>
      <c r="IZ162" s="199">
        <v>1670718</v>
      </c>
      <c r="JA162" s="199">
        <v>25587</v>
      </c>
      <c r="JB162" s="203">
        <f t="shared" si="161"/>
        <v>1.5314972365174735</v>
      </c>
      <c r="JC162" s="192" t="s">
        <v>7598</v>
      </c>
      <c r="JD162" s="192" t="str">
        <f t="shared" si="164"/>
        <v>Con Modificaciones &lt; 10%</v>
      </c>
      <c r="JE162" s="193" t="s">
        <v>208</v>
      </c>
      <c r="JF162" s="200"/>
      <c r="JG162" s="200"/>
      <c r="JH162" s="200"/>
      <c r="JI162" s="197"/>
      <c r="JJ162" s="192" t="s">
        <v>7802</v>
      </c>
      <c r="JK162" s="192" t="str">
        <f t="shared" si="130"/>
        <v>Sin Reevaluación</v>
      </c>
      <c r="JL162" s="196" t="s">
        <v>1288</v>
      </c>
      <c r="JM162" s="204">
        <v>73028</v>
      </c>
      <c r="JN162" s="204">
        <v>73028</v>
      </c>
      <c r="JO162" s="197">
        <f t="shared" si="162"/>
        <v>0</v>
      </c>
      <c r="JP162" s="205" t="str">
        <f t="shared" si="163"/>
        <v>Real = Recomendado</v>
      </c>
      <c r="JQ162" s="193" t="s">
        <v>8</v>
      </c>
      <c r="JR162" s="202"/>
      <c r="JS162" s="202"/>
      <c r="JT162" s="202"/>
      <c r="JU162" s="192" t="s">
        <v>8189</v>
      </c>
      <c r="JV162" s="206"/>
      <c r="JW162" s="192" t="s">
        <v>8190</v>
      </c>
      <c r="JX162" s="192" t="s">
        <v>213</v>
      </c>
      <c r="JY162" s="192" t="s">
        <v>940</v>
      </c>
      <c r="JZ162" s="192" t="s">
        <v>248</v>
      </c>
      <c r="KA162" s="192" t="s">
        <v>249</v>
      </c>
    </row>
    <row r="163" spans="1:287" ht="15" customHeight="1" x14ac:dyDescent="0.25">
      <c r="A163" s="192" t="s">
        <v>1731</v>
      </c>
      <c r="B163" s="192" t="s">
        <v>1732</v>
      </c>
      <c r="C163" s="193">
        <v>5</v>
      </c>
      <c r="D163" s="192" t="s">
        <v>451</v>
      </c>
      <c r="E163" s="192" t="s">
        <v>173</v>
      </c>
      <c r="F163" s="192" t="s">
        <v>408</v>
      </c>
      <c r="G163" s="192" t="s">
        <v>479</v>
      </c>
      <c r="H163" s="192" t="s">
        <v>100</v>
      </c>
      <c r="I163" s="192" t="s">
        <v>101</v>
      </c>
      <c r="J163" s="192" t="s">
        <v>1335</v>
      </c>
      <c r="K163" s="192" t="s">
        <v>466</v>
      </c>
      <c r="L163" s="192" t="s">
        <v>114</v>
      </c>
      <c r="M163" s="192" t="s">
        <v>115</v>
      </c>
      <c r="N163" s="192" t="s">
        <v>115</v>
      </c>
      <c r="O163" s="192" t="s">
        <v>524</v>
      </c>
      <c r="P163" s="192" t="s">
        <v>103</v>
      </c>
      <c r="Q163" s="192" t="s">
        <v>120</v>
      </c>
      <c r="R163" s="192" t="s">
        <v>116</v>
      </c>
      <c r="S163" s="192" t="s">
        <v>2366</v>
      </c>
      <c r="T163" s="192" t="s">
        <v>2367</v>
      </c>
      <c r="U163" s="194">
        <v>104014</v>
      </c>
      <c r="V163" s="192" t="s">
        <v>534</v>
      </c>
      <c r="W163" s="192" t="s">
        <v>534</v>
      </c>
      <c r="X163" s="192" t="s">
        <v>534</v>
      </c>
      <c r="Y163" s="195">
        <v>11</v>
      </c>
      <c r="Z163" s="195">
        <v>36</v>
      </c>
      <c r="AA163" s="196" t="s">
        <v>2748</v>
      </c>
      <c r="AB163" s="197">
        <f t="shared" ref="AB163:AB179" si="173">((Z163/Y163)-1)*100</f>
        <v>227.27272727272728</v>
      </c>
      <c r="AC163" s="195">
        <v>3</v>
      </c>
      <c r="AD163" s="195">
        <v>22</v>
      </c>
      <c r="AE163" s="196" t="s">
        <v>2749</v>
      </c>
      <c r="AF163" s="197">
        <f>((AD163/AC163)-1)*100</f>
        <v>633.33333333333326</v>
      </c>
      <c r="AG163" s="195">
        <v>3</v>
      </c>
      <c r="AH163" s="195">
        <v>1</v>
      </c>
      <c r="AI163" s="196" t="s">
        <v>2912</v>
      </c>
      <c r="AJ163" s="197">
        <f>((AH163/AG163)-1)*100</f>
        <v>-66.666666666666671</v>
      </c>
      <c r="AK163" s="195"/>
      <c r="AL163" s="195"/>
      <c r="AM163" s="196"/>
      <c r="AN163" s="197"/>
      <c r="AO163" s="195"/>
      <c r="AP163" s="195"/>
      <c r="AQ163" s="196"/>
      <c r="AR163" s="197"/>
      <c r="AS163" s="195">
        <v>7</v>
      </c>
      <c r="AT163" s="195">
        <v>15</v>
      </c>
      <c r="AU163" s="196" t="s">
        <v>3236</v>
      </c>
      <c r="AV163" s="197">
        <f t="shared" si="125"/>
        <v>114.28571428571428</v>
      </c>
      <c r="AW163" s="197" t="str">
        <f t="shared" si="131"/>
        <v>Variación &gt; al 100%</v>
      </c>
      <c r="AX163" s="198">
        <v>3</v>
      </c>
      <c r="AY163" s="198">
        <v>145</v>
      </c>
      <c r="AZ163" s="195"/>
      <c r="BA163" s="195"/>
      <c r="BB163" s="196"/>
      <c r="BC163" s="197"/>
      <c r="BD163" s="195">
        <v>2</v>
      </c>
      <c r="BE163" s="195">
        <v>4</v>
      </c>
      <c r="BF163" s="196" t="s">
        <v>3341</v>
      </c>
      <c r="BG163" s="197">
        <f>((BE163/BD163)-1)*100</f>
        <v>100</v>
      </c>
      <c r="BH163" s="195">
        <v>1</v>
      </c>
      <c r="BI163" s="195">
        <v>0</v>
      </c>
      <c r="BJ163" s="196" t="s">
        <v>3342</v>
      </c>
      <c r="BK163" s="197">
        <f>((BI163/BH163)-1)*100</f>
        <v>-100</v>
      </c>
      <c r="BL163" s="195">
        <v>12</v>
      </c>
      <c r="BM163" s="195">
        <v>12</v>
      </c>
      <c r="BN163" s="195">
        <v>36</v>
      </c>
      <c r="BO163" s="195">
        <v>36</v>
      </c>
      <c r="BP163" s="195">
        <v>0</v>
      </c>
      <c r="BQ163" s="196" t="s">
        <v>3496</v>
      </c>
      <c r="BR163" s="197">
        <f t="shared" si="132"/>
        <v>200</v>
      </c>
      <c r="BS163" s="197">
        <f t="shared" si="132"/>
        <v>200</v>
      </c>
      <c r="BT163" s="192" t="s">
        <v>3723</v>
      </c>
      <c r="BU163" s="192" t="str">
        <f t="shared" si="133"/>
        <v>Variación &gt; al 100%</v>
      </c>
      <c r="BV163" s="193" t="str">
        <f t="shared" si="134"/>
        <v>Tres años</v>
      </c>
      <c r="BW163" s="192" t="s">
        <v>3832</v>
      </c>
      <c r="BX163" s="199">
        <v>1351102</v>
      </c>
      <c r="BY163" s="199">
        <v>0</v>
      </c>
      <c r="BZ163" s="199">
        <f t="shared" si="135"/>
        <v>1351102</v>
      </c>
      <c r="CA163" s="199">
        <v>1122084</v>
      </c>
      <c r="CB163" s="200">
        <f t="shared" si="136"/>
        <v>229018</v>
      </c>
      <c r="CC163" s="192" t="s">
        <v>4039</v>
      </c>
      <c r="CD163" s="192" t="str">
        <f t="shared" si="137"/>
        <v>BIP &gt; SIGFE</v>
      </c>
      <c r="CE163" s="196" t="s">
        <v>678</v>
      </c>
      <c r="CF163" s="195">
        <v>580</v>
      </c>
      <c r="CG163" s="195">
        <v>580</v>
      </c>
      <c r="CH163" s="195">
        <f t="shared" si="138"/>
        <v>100</v>
      </c>
      <c r="CI163" s="196" t="s">
        <v>4411</v>
      </c>
      <c r="CJ163" s="196" t="s">
        <v>4412</v>
      </c>
      <c r="CK163" s="200" t="str">
        <f t="shared" si="158"/>
        <v>Real = Recomendada</v>
      </c>
      <c r="CL163" s="192" t="s">
        <v>4957</v>
      </c>
      <c r="CM163" s="192" t="s">
        <v>4725</v>
      </c>
      <c r="CN163" s="192" t="s">
        <v>4958</v>
      </c>
      <c r="CO163" s="192" t="s">
        <v>8</v>
      </c>
      <c r="CP163" s="193" t="s">
        <v>207</v>
      </c>
      <c r="CQ163" s="192" t="s">
        <v>5327</v>
      </c>
      <c r="CR163" s="192" t="s">
        <v>731</v>
      </c>
      <c r="CS163" s="192" t="s">
        <v>8</v>
      </c>
      <c r="CT163" s="192" t="str">
        <f t="shared" si="159"/>
        <v>En Operación</v>
      </c>
      <c r="CU163" s="192" t="s">
        <v>5512</v>
      </c>
      <c r="CV163" s="192" t="s">
        <v>5671</v>
      </c>
      <c r="CW163" s="192" t="s">
        <v>5672</v>
      </c>
      <c r="CX163" s="192" t="s">
        <v>534</v>
      </c>
      <c r="CY163" s="192" t="s">
        <v>8</v>
      </c>
      <c r="CZ163" s="192" t="s">
        <v>248</v>
      </c>
      <c r="DA163" s="192" t="s">
        <v>249</v>
      </c>
      <c r="DB163" s="193" t="s">
        <v>647</v>
      </c>
      <c r="DC163" s="193" t="s">
        <v>647</v>
      </c>
      <c r="DD163" s="200">
        <v>0</v>
      </c>
      <c r="DE163" s="193" t="s">
        <v>1180</v>
      </c>
      <c r="DF163" s="200">
        <v>29</v>
      </c>
      <c r="DG163" s="193" t="s">
        <v>440</v>
      </c>
      <c r="DH163" s="200">
        <v>0</v>
      </c>
      <c r="DI163" s="193" t="s">
        <v>587</v>
      </c>
      <c r="DJ163" s="200">
        <v>55</v>
      </c>
      <c r="DK163" s="193" t="s">
        <v>3832</v>
      </c>
      <c r="DL163" s="200">
        <f>+DK163-DE163</f>
        <v>662</v>
      </c>
      <c r="DM163" s="193" t="s">
        <v>3832</v>
      </c>
      <c r="DN163" s="200">
        <v>0</v>
      </c>
      <c r="DO163" s="193" t="s">
        <v>6005</v>
      </c>
      <c r="DP163" s="200">
        <v>20</v>
      </c>
      <c r="DQ163" s="200">
        <f t="shared" si="126"/>
        <v>711</v>
      </c>
      <c r="DR163" s="200">
        <f t="shared" si="127"/>
        <v>711</v>
      </c>
      <c r="DS163" s="193" t="s">
        <v>6163</v>
      </c>
      <c r="DT163" s="192" t="s">
        <v>6243</v>
      </c>
      <c r="DU163" s="193">
        <v>1</v>
      </c>
      <c r="DV163" s="193" t="s">
        <v>8</v>
      </c>
      <c r="DW163" s="193" t="s">
        <v>8</v>
      </c>
      <c r="DX163" s="193" t="s">
        <v>8</v>
      </c>
      <c r="DY163" s="193" t="s">
        <v>8</v>
      </c>
      <c r="DZ163" s="193" t="s">
        <v>8</v>
      </c>
      <c r="EA163" s="193" t="s">
        <v>8</v>
      </c>
      <c r="EB163" s="193" t="s">
        <v>207</v>
      </c>
      <c r="EC163" s="193" t="s">
        <v>6269</v>
      </c>
      <c r="ED163" s="193" t="s">
        <v>534</v>
      </c>
      <c r="EE163" s="199">
        <v>31276</v>
      </c>
      <c r="EF163" s="199">
        <v>12098</v>
      </c>
      <c r="EG163" s="199">
        <v>190219</v>
      </c>
      <c r="EH163" s="199">
        <v>0</v>
      </c>
      <c r="EI163" s="199">
        <v>0</v>
      </c>
      <c r="EJ163" s="199">
        <v>643793</v>
      </c>
      <c r="EK163" s="199">
        <v>0</v>
      </c>
      <c r="EL163" s="199">
        <v>50669</v>
      </c>
      <c r="EM163" s="199">
        <v>1243</v>
      </c>
      <c r="EN163" s="199">
        <v>0</v>
      </c>
      <c r="EO163" s="199">
        <f t="shared" si="139"/>
        <v>929298</v>
      </c>
      <c r="EP163" s="199">
        <v>31276</v>
      </c>
      <c r="EQ163" s="199">
        <v>12098</v>
      </c>
      <c r="ER163" s="199">
        <v>190219</v>
      </c>
      <c r="ES163" s="199">
        <v>0</v>
      </c>
      <c r="ET163" s="199">
        <v>0</v>
      </c>
      <c r="EU163" s="199">
        <v>643793</v>
      </c>
      <c r="EV163" s="199">
        <v>0</v>
      </c>
      <c r="EW163" s="199">
        <v>50669</v>
      </c>
      <c r="EX163" s="199">
        <v>1243</v>
      </c>
      <c r="EY163" s="199">
        <v>0</v>
      </c>
      <c r="EZ163" s="199">
        <f t="shared" si="140"/>
        <v>929298</v>
      </c>
      <c r="FA163" s="192" t="s">
        <v>6627</v>
      </c>
      <c r="FB163" s="199">
        <v>66786</v>
      </c>
      <c r="FC163" s="199">
        <v>12331</v>
      </c>
      <c r="FD163" s="199">
        <v>169342</v>
      </c>
      <c r="FE163" s="199">
        <v>0</v>
      </c>
      <c r="FF163" s="199">
        <v>0</v>
      </c>
      <c r="FG163" s="199">
        <v>1049665</v>
      </c>
      <c r="FH163" s="199">
        <v>0</v>
      </c>
      <c r="FI163" s="199">
        <v>52979</v>
      </c>
      <c r="FJ163" s="199">
        <v>1568</v>
      </c>
      <c r="FK163" s="199">
        <v>0</v>
      </c>
      <c r="FL163" s="199">
        <f t="shared" si="141"/>
        <v>1352671</v>
      </c>
      <c r="FM163" s="192" t="s">
        <v>6627</v>
      </c>
      <c r="FN163" s="199">
        <v>66786</v>
      </c>
      <c r="FO163" s="199">
        <v>12331</v>
      </c>
      <c r="FP163" s="199">
        <v>169342</v>
      </c>
      <c r="FQ163" s="199">
        <v>0</v>
      </c>
      <c r="FR163" s="199">
        <v>0</v>
      </c>
      <c r="FS163" s="199">
        <v>1049665</v>
      </c>
      <c r="FT163" s="199">
        <v>0</v>
      </c>
      <c r="FU163" s="199">
        <v>52979</v>
      </c>
      <c r="FV163" s="199">
        <v>1568</v>
      </c>
      <c r="FW163" s="199">
        <v>0</v>
      </c>
      <c r="FX163" s="199">
        <f t="shared" si="142"/>
        <v>1352671</v>
      </c>
      <c r="FY163" s="192" t="s">
        <v>6999</v>
      </c>
      <c r="FZ163" s="200">
        <f t="shared" si="143"/>
        <v>230587</v>
      </c>
      <c r="GA163" s="193" t="str">
        <f t="shared" si="160"/>
        <v>BIP &gt; SIGFE</v>
      </c>
      <c r="GB163" s="199">
        <v>61686</v>
      </c>
      <c r="GC163" s="199">
        <v>12331</v>
      </c>
      <c r="GD163" s="199">
        <v>169342</v>
      </c>
      <c r="GE163" s="199">
        <v>0</v>
      </c>
      <c r="GF163" s="199">
        <v>0</v>
      </c>
      <c r="GG163" s="199">
        <v>825746</v>
      </c>
      <c r="GH163" s="199">
        <v>0</v>
      </c>
      <c r="GI163" s="199">
        <v>52979</v>
      </c>
      <c r="GJ163" s="199">
        <v>0</v>
      </c>
      <c r="GK163" s="199">
        <v>0</v>
      </c>
      <c r="GL163" s="199">
        <f t="shared" si="144"/>
        <v>1122084</v>
      </c>
      <c r="GM163" s="199">
        <v>64412</v>
      </c>
      <c r="GN163" s="199">
        <v>13287</v>
      </c>
      <c r="GO163" s="199">
        <v>182515</v>
      </c>
      <c r="GP163" s="199">
        <v>0</v>
      </c>
      <c r="GQ163" s="199">
        <v>0</v>
      </c>
      <c r="GR163" s="199">
        <v>837457</v>
      </c>
      <c r="GS163" s="199">
        <v>0</v>
      </c>
      <c r="GT163" s="199">
        <v>57100</v>
      </c>
      <c r="GU163" s="199">
        <v>0</v>
      </c>
      <c r="GV163" s="199">
        <v>0</v>
      </c>
      <c r="GW163" s="199">
        <f t="shared" si="145"/>
        <v>1154771</v>
      </c>
      <c r="GX163" s="199" t="s">
        <v>8</v>
      </c>
      <c r="GY163" s="199">
        <v>36811</v>
      </c>
      <c r="GZ163" s="199">
        <v>14239</v>
      </c>
      <c r="HA163" s="199">
        <v>223883</v>
      </c>
      <c r="HB163" s="199">
        <v>0</v>
      </c>
      <c r="HC163" s="199">
        <v>0</v>
      </c>
      <c r="HD163" s="199">
        <v>757728</v>
      </c>
      <c r="HE163" s="199">
        <v>0</v>
      </c>
      <c r="HF163" s="199">
        <v>59636</v>
      </c>
      <c r="HG163" s="199">
        <v>1463</v>
      </c>
      <c r="HH163" s="199">
        <v>0</v>
      </c>
      <c r="HI163" s="199">
        <f t="shared" si="146"/>
        <v>1093760</v>
      </c>
      <c r="HJ163" s="199">
        <v>1378832</v>
      </c>
      <c r="HK163" s="199">
        <v>69682</v>
      </c>
      <c r="HL163" s="199">
        <v>13287</v>
      </c>
      <c r="HM163" s="199">
        <v>182514</v>
      </c>
      <c r="HN163" s="199">
        <v>0</v>
      </c>
      <c r="HO163" s="199">
        <v>0</v>
      </c>
      <c r="HP163" s="199">
        <v>1075207</v>
      </c>
      <c r="HQ163" s="199">
        <v>0</v>
      </c>
      <c r="HR163" s="199">
        <v>57100</v>
      </c>
      <c r="HS163" s="199">
        <v>0</v>
      </c>
      <c r="HT163" s="199">
        <v>0</v>
      </c>
      <c r="HU163" s="199">
        <f t="shared" si="147"/>
        <v>1397790</v>
      </c>
      <c r="HV163" s="199">
        <v>69512</v>
      </c>
      <c r="HW163" s="199">
        <v>13288</v>
      </c>
      <c r="HX163" s="199">
        <v>182513</v>
      </c>
      <c r="HY163" s="199">
        <v>0</v>
      </c>
      <c r="HZ163" s="199">
        <v>0</v>
      </c>
      <c r="IA163" s="199">
        <v>1065247</v>
      </c>
      <c r="IB163" s="199">
        <v>0</v>
      </c>
      <c r="IC163" s="199">
        <v>57100</v>
      </c>
      <c r="ID163" s="199">
        <v>0</v>
      </c>
      <c r="IE163" s="199">
        <v>0</v>
      </c>
      <c r="IF163" s="199">
        <f t="shared" si="148"/>
        <v>1387660</v>
      </c>
      <c r="IG163" s="197">
        <f t="shared" si="149"/>
        <v>27.796774429490934</v>
      </c>
      <c r="IH163" s="197">
        <f t="shared" si="150"/>
        <v>26.870611468695138</v>
      </c>
      <c r="II163" s="197">
        <f t="shared" si="151"/>
        <v>40.584352168588197</v>
      </c>
      <c r="IJ163" s="197">
        <f t="shared" si="128"/>
        <v>-0.72471544366464746</v>
      </c>
      <c r="IK163" s="202">
        <f>((IF163/HJ163)-1)*100</f>
        <v>0.64025203940727415</v>
      </c>
      <c r="IL163" s="200">
        <f t="shared" si="152"/>
        <v>2392.5172413793102</v>
      </c>
      <c r="IM163" s="200">
        <f t="shared" si="153"/>
        <v>1836.6327586206896</v>
      </c>
      <c r="IN163" s="192" t="s">
        <v>7386</v>
      </c>
      <c r="IO163" s="192" t="str">
        <f t="shared" si="129"/>
        <v>Variación Mayor a 20%</v>
      </c>
      <c r="IP163" s="192" t="str">
        <f t="shared" si="129"/>
        <v>Variación Mayor a 20%</v>
      </c>
      <c r="IQ163" s="193" t="str">
        <f t="shared" si="154"/>
        <v>Grande</v>
      </c>
      <c r="IR163" s="193" t="str">
        <f t="shared" si="155"/>
        <v>Grande</v>
      </c>
      <c r="IS163" s="192" t="s">
        <v>5671</v>
      </c>
      <c r="IT163" s="192" t="s">
        <v>115</v>
      </c>
      <c r="IU163" s="192" t="s">
        <v>534</v>
      </c>
      <c r="IV163" s="192" t="s">
        <v>8</v>
      </c>
      <c r="IW163" s="192" t="s">
        <v>248</v>
      </c>
      <c r="IX163" s="192" t="s">
        <v>249</v>
      </c>
      <c r="IY163" s="193" t="s">
        <v>208</v>
      </c>
      <c r="IZ163" s="199"/>
      <c r="JA163" s="199"/>
      <c r="JB163" s="203"/>
      <c r="JC163" s="192" t="s">
        <v>534</v>
      </c>
      <c r="JD163" s="192" t="str">
        <f t="shared" si="164"/>
        <v>Sin Modificaciones</v>
      </c>
      <c r="JE163" s="193" t="s">
        <v>207</v>
      </c>
      <c r="JF163" s="200">
        <v>1</v>
      </c>
      <c r="JG163" s="200">
        <v>1069069</v>
      </c>
      <c r="JH163" s="200">
        <v>1378832</v>
      </c>
      <c r="JI163" s="197">
        <f>((JH163/JG163)-1)*100</f>
        <v>28.975024062993128</v>
      </c>
      <c r="JJ163" s="192" t="s">
        <v>7803</v>
      </c>
      <c r="JK163" s="192" t="str">
        <f t="shared" si="130"/>
        <v>Con Reevaluación</v>
      </c>
      <c r="JL163" s="196" t="s">
        <v>1290</v>
      </c>
      <c r="JM163" s="204">
        <v>9</v>
      </c>
      <c r="JN163" s="204">
        <v>8</v>
      </c>
      <c r="JO163" s="197">
        <f t="shared" si="162"/>
        <v>-11.111111111111116</v>
      </c>
      <c r="JP163" s="205" t="str">
        <f t="shared" si="163"/>
        <v>Real &lt; Recomendado</v>
      </c>
      <c r="JQ163" s="193" t="s">
        <v>8</v>
      </c>
      <c r="JR163" s="202"/>
      <c r="JS163" s="202"/>
      <c r="JT163" s="202"/>
      <c r="JU163" s="192" t="s">
        <v>8191</v>
      </c>
      <c r="JV163" s="206"/>
      <c r="JW163" s="192" t="s">
        <v>8192</v>
      </c>
      <c r="JX163" s="192" t="s">
        <v>1306</v>
      </c>
      <c r="JY163" s="192" t="s">
        <v>939</v>
      </c>
      <c r="JZ163" s="192" t="s">
        <v>248</v>
      </c>
      <c r="KA163" s="192" t="s">
        <v>249</v>
      </c>
    </row>
    <row r="164" spans="1:287" ht="15" customHeight="1" x14ac:dyDescent="0.25">
      <c r="A164" s="192" t="s">
        <v>1733</v>
      </c>
      <c r="B164" s="192" t="s">
        <v>1734</v>
      </c>
      <c r="C164" s="193">
        <v>16</v>
      </c>
      <c r="D164" s="192" t="s">
        <v>1385</v>
      </c>
      <c r="E164" s="192" t="s">
        <v>1450</v>
      </c>
      <c r="F164" s="192" t="s">
        <v>1735</v>
      </c>
      <c r="G164" s="192" t="s">
        <v>1388</v>
      </c>
      <c r="H164" s="192" t="s">
        <v>470</v>
      </c>
      <c r="I164" s="192" t="s">
        <v>119</v>
      </c>
      <c r="J164" s="192" t="s">
        <v>1338</v>
      </c>
      <c r="K164" s="192" t="s">
        <v>466</v>
      </c>
      <c r="L164" s="192" t="s">
        <v>114</v>
      </c>
      <c r="M164" s="192" t="s">
        <v>2018</v>
      </c>
      <c r="N164" s="192" t="s">
        <v>526</v>
      </c>
      <c r="O164" s="192" t="s">
        <v>524</v>
      </c>
      <c r="P164" s="192" t="s">
        <v>103</v>
      </c>
      <c r="Q164" s="192" t="s">
        <v>120</v>
      </c>
      <c r="R164" s="192" t="s">
        <v>105</v>
      </c>
      <c r="S164" s="192" t="s">
        <v>2368</v>
      </c>
      <c r="T164" s="192" t="s">
        <v>2369</v>
      </c>
      <c r="U164" s="194">
        <v>0</v>
      </c>
      <c r="V164" s="192" t="s">
        <v>185</v>
      </c>
      <c r="W164" s="192" t="s">
        <v>534</v>
      </c>
      <c r="X164" s="192" t="s">
        <v>534</v>
      </c>
      <c r="Y164" s="195">
        <v>14</v>
      </c>
      <c r="Z164" s="195">
        <v>0</v>
      </c>
      <c r="AA164" s="196" t="s">
        <v>2750</v>
      </c>
      <c r="AB164" s="197">
        <f t="shared" si="173"/>
        <v>-100</v>
      </c>
      <c r="AC164" s="195"/>
      <c r="AD164" s="195"/>
      <c r="AE164" s="196"/>
      <c r="AF164" s="197"/>
      <c r="AG164" s="195"/>
      <c r="AH164" s="195"/>
      <c r="AI164" s="196" t="s">
        <v>8</v>
      </c>
      <c r="AJ164" s="197"/>
      <c r="AK164" s="195"/>
      <c r="AL164" s="195"/>
      <c r="AM164" s="196"/>
      <c r="AN164" s="197"/>
      <c r="AO164" s="195">
        <v>12</v>
      </c>
      <c r="AP164" s="195">
        <v>16</v>
      </c>
      <c r="AQ164" s="196" t="s">
        <v>3032</v>
      </c>
      <c r="AR164" s="197">
        <f>((AP164/AO164)-1)*100</f>
        <v>33.333333333333329</v>
      </c>
      <c r="AS164" s="195">
        <v>12</v>
      </c>
      <c r="AT164" s="195">
        <v>10</v>
      </c>
      <c r="AU164" s="196" t="s">
        <v>3237</v>
      </c>
      <c r="AV164" s="197">
        <f t="shared" si="125"/>
        <v>-16.666666666666664</v>
      </c>
      <c r="AW164" s="197" t="str">
        <f t="shared" si="131"/>
        <v>Variación de -30% a -0%</v>
      </c>
      <c r="AX164" s="198">
        <v>1</v>
      </c>
      <c r="AY164" s="198">
        <v>45</v>
      </c>
      <c r="AZ164" s="195"/>
      <c r="BA164" s="195"/>
      <c r="BB164" s="196"/>
      <c r="BC164" s="197"/>
      <c r="BD164" s="195"/>
      <c r="BE164" s="195"/>
      <c r="BF164" s="196"/>
      <c r="BG164" s="197"/>
      <c r="BH164" s="195"/>
      <c r="BI164" s="195"/>
      <c r="BJ164" s="196"/>
      <c r="BK164" s="197"/>
      <c r="BL164" s="195">
        <v>20</v>
      </c>
      <c r="BM164" s="195">
        <v>20</v>
      </c>
      <c r="BN164" s="195">
        <v>17</v>
      </c>
      <c r="BO164" s="195">
        <v>17</v>
      </c>
      <c r="BP164" s="195">
        <v>0</v>
      </c>
      <c r="BQ164" s="196" t="s">
        <v>3497</v>
      </c>
      <c r="BR164" s="197">
        <f t="shared" si="132"/>
        <v>-15.000000000000002</v>
      </c>
      <c r="BS164" s="197">
        <f t="shared" si="132"/>
        <v>-15.000000000000002</v>
      </c>
      <c r="BT164" s="192" t="s">
        <v>3724</v>
      </c>
      <c r="BU164" s="192" t="str">
        <f t="shared" si="133"/>
        <v>Variación de -30% a -0%</v>
      </c>
      <c r="BV164" s="193" t="str">
        <f t="shared" si="134"/>
        <v>Dos Años</v>
      </c>
      <c r="BW164" s="192" t="s">
        <v>3867</v>
      </c>
      <c r="BX164" s="199">
        <v>1008016</v>
      </c>
      <c r="BY164" s="199">
        <v>1215</v>
      </c>
      <c r="BZ164" s="199">
        <f t="shared" si="135"/>
        <v>1009231</v>
      </c>
      <c r="CA164" s="199">
        <v>160214</v>
      </c>
      <c r="CB164" s="200">
        <f t="shared" si="136"/>
        <v>849017</v>
      </c>
      <c r="CC164" s="192" t="s">
        <v>4040</v>
      </c>
      <c r="CD164" s="192" t="str">
        <f t="shared" si="137"/>
        <v>BIP &gt; SIGFE</v>
      </c>
      <c r="CE164" s="196" t="s">
        <v>678</v>
      </c>
      <c r="CF164" s="195">
        <v>15700</v>
      </c>
      <c r="CG164" s="195">
        <v>15700</v>
      </c>
      <c r="CH164" s="195">
        <f t="shared" si="138"/>
        <v>100</v>
      </c>
      <c r="CI164" s="196" t="s">
        <v>4413</v>
      </c>
      <c r="CJ164" s="196" t="s">
        <v>198</v>
      </c>
      <c r="CK164" s="200" t="str">
        <f t="shared" si="158"/>
        <v>Real = Recomendada</v>
      </c>
      <c r="CL164" s="192" t="s">
        <v>4959</v>
      </c>
      <c r="CM164" s="192" t="s">
        <v>4960</v>
      </c>
      <c r="CN164" s="192" t="s">
        <v>4961</v>
      </c>
      <c r="CO164" s="192" t="s">
        <v>4779</v>
      </c>
      <c r="CP164" s="193" t="s">
        <v>207</v>
      </c>
      <c r="CQ164" s="192" t="s">
        <v>4779</v>
      </c>
      <c r="CR164" s="192" t="s">
        <v>5328</v>
      </c>
      <c r="CS164" s="192" t="s">
        <v>8</v>
      </c>
      <c r="CT164" s="192" t="str">
        <f t="shared" si="159"/>
        <v>En Operación</v>
      </c>
      <c r="CU164" s="192" t="s">
        <v>5513</v>
      </c>
      <c r="CV164" s="192" t="s">
        <v>5722</v>
      </c>
      <c r="CW164" s="192" t="s">
        <v>5723</v>
      </c>
      <c r="CX164" s="192" t="s">
        <v>5724</v>
      </c>
      <c r="CY164" s="192" t="s">
        <v>5640</v>
      </c>
      <c r="CZ164" s="192" t="s">
        <v>248</v>
      </c>
      <c r="DA164" s="192" t="s">
        <v>249</v>
      </c>
      <c r="DB164" s="193" t="s">
        <v>581</v>
      </c>
      <c r="DC164" s="193" t="s">
        <v>581</v>
      </c>
      <c r="DD164" s="200">
        <v>0</v>
      </c>
      <c r="DE164" s="193" t="s">
        <v>699</v>
      </c>
      <c r="DF164" s="200">
        <v>167</v>
      </c>
      <c r="DG164" s="193" t="s">
        <v>777</v>
      </c>
      <c r="DH164" s="200">
        <v>33</v>
      </c>
      <c r="DI164" s="193" t="s">
        <v>3819</v>
      </c>
      <c r="DJ164" s="200">
        <v>109</v>
      </c>
      <c r="DK164" s="193" t="s">
        <v>3819</v>
      </c>
      <c r="DL164" s="200">
        <f>+DK164-DG164</f>
        <v>109</v>
      </c>
      <c r="DM164" s="193" t="s">
        <v>3867</v>
      </c>
      <c r="DN164" s="200">
        <v>112</v>
      </c>
      <c r="DO164" s="193" t="s">
        <v>6009</v>
      </c>
      <c r="DP164" s="200">
        <v>32</v>
      </c>
      <c r="DQ164" s="195">
        <f t="shared" si="126"/>
        <v>453</v>
      </c>
      <c r="DR164" s="195">
        <f t="shared" si="127"/>
        <v>453</v>
      </c>
      <c r="DS164" s="198" t="s">
        <v>6164</v>
      </c>
      <c r="DT164" s="196" t="s">
        <v>6243</v>
      </c>
      <c r="DU164" s="198">
        <v>1</v>
      </c>
      <c r="DV164" s="198" t="s">
        <v>8</v>
      </c>
      <c r="DW164" s="198" t="s">
        <v>8</v>
      </c>
      <c r="DX164" s="198" t="s">
        <v>8</v>
      </c>
      <c r="DY164" s="198" t="s">
        <v>8</v>
      </c>
      <c r="DZ164" s="198" t="s">
        <v>8</v>
      </c>
      <c r="EA164" s="198" t="s">
        <v>8</v>
      </c>
      <c r="EB164" s="198" t="s">
        <v>207</v>
      </c>
      <c r="EC164" s="198" t="s">
        <v>6429</v>
      </c>
      <c r="ED164" s="198" t="s">
        <v>198</v>
      </c>
      <c r="EE164" s="208">
        <v>53890</v>
      </c>
      <c r="EF164" s="199">
        <v>0</v>
      </c>
      <c r="EG164" s="199">
        <v>0</v>
      </c>
      <c r="EH164" s="199">
        <v>0</v>
      </c>
      <c r="EI164" s="199">
        <v>4933</v>
      </c>
      <c r="EJ164" s="199">
        <v>1164533</v>
      </c>
      <c r="EK164" s="199">
        <v>0</v>
      </c>
      <c r="EL164" s="199">
        <v>0</v>
      </c>
      <c r="EM164" s="199">
        <v>0</v>
      </c>
      <c r="EN164" s="199">
        <v>0</v>
      </c>
      <c r="EO164" s="199">
        <f t="shared" si="139"/>
        <v>1223356</v>
      </c>
      <c r="EP164" s="199">
        <v>53890</v>
      </c>
      <c r="EQ164" s="199">
        <v>0</v>
      </c>
      <c r="ER164" s="199">
        <v>0</v>
      </c>
      <c r="ES164" s="199">
        <v>0</v>
      </c>
      <c r="ET164" s="199">
        <v>4933</v>
      </c>
      <c r="EU164" s="199">
        <v>1164533</v>
      </c>
      <c r="EV164" s="199">
        <v>0</v>
      </c>
      <c r="EW164" s="199">
        <v>0</v>
      </c>
      <c r="EX164" s="199">
        <v>0</v>
      </c>
      <c r="EY164" s="199">
        <v>0</v>
      </c>
      <c r="EZ164" s="199">
        <f t="shared" si="140"/>
        <v>1223356</v>
      </c>
      <c r="FA164" s="192" t="s">
        <v>6628</v>
      </c>
      <c r="FB164" s="199">
        <v>0</v>
      </c>
      <c r="FC164" s="199">
        <v>0</v>
      </c>
      <c r="FD164" s="199">
        <v>0</v>
      </c>
      <c r="FE164" s="199">
        <v>0</v>
      </c>
      <c r="FF164" s="199">
        <v>1215</v>
      </c>
      <c r="FG164" s="199">
        <v>1008017</v>
      </c>
      <c r="FH164" s="199">
        <v>0</v>
      </c>
      <c r="FI164" s="199">
        <v>0</v>
      </c>
      <c r="FJ164" s="199">
        <v>0</v>
      </c>
      <c r="FK164" s="199">
        <v>0</v>
      </c>
      <c r="FL164" s="199">
        <f t="shared" si="141"/>
        <v>1009232</v>
      </c>
      <c r="FM164" s="192" t="s">
        <v>4040</v>
      </c>
      <c r="FN164" s="199">
        <v>0</v>
      </c>
      <c r="FO164" s="199">
        <v>0</v>
      </c>
      <c r="FP164" s="199">
        <v>0</v>
      </c>
      <c r="FQ164" s="199">
        <v>0</v>
      </c>
      <c r="FR164" s="199">
        <v>1215</v>
      </c>
      <c r="FS164" s="199">
        <v>1008017</v>
      </c>
      <c r="FT164" s="199">
        <v>0</v>
      </c>
      <c r="FU164" s="199">
        <v>0</v>
      </c>
      <c r="FV164" s="199">
        <v>0</v>
      </c>
      <c r="FW164" s="199">
        <v>0</v>
      </c>
      <c r="FX164" s="199">
        <f t="shared" si="142"/>
        <v>1009232</v>
      </c>
      <c r="FY164" s="192" t="s">
        <v>7000</v>
      </c>
      <c r="FZ164" s="200">
        <f t="shared" si="143"/>
        <v>849018</v>
      </c>
      <c r="GA164" s="193" t="str">
        <f t="shared" si="160"/>
        <v>BIP &gt; SIGFE</v>
      </c>
      <c r="GB164" s="199">
        <v>0</v>
      </c>
      <c r="GC164" s="199">
        <v>0</v>
      </c>
      <c r="GD164" s="199">
        <v>0</v>
      </c>
      <c r="GE164" s="199">
        <v>0</v>
      </c>
      <c r="GF164" s="199">
        <v>215</v>
      </c>
      <c r="GG164" s="199">
        <v>159999</v>
      </c>
      <c r="GH164" s="199">
        <v>0</v>
      </c>
      <c r="GI164" s="199">
        <v>0</v>
      </c>
      <c r="GJ164" s="199">
        <v>0</v>
      </c>
      <c r="GK164" s="199">
        <v>0</v>
      </c>
      <c r="GL164" s="199">
        <f t="shared" si="144"/>
        <v>160214</v>
      </c>
      <c r="GM164" s="199">
        <v>0</v>
      </c>
      <c r="GN164" s="199">
        <v>0</v>
      </c>
      <c r="GO164" s="199">
        <v>0</v>
      </c>
      <c r="GP164" s="199">
        <v>0</v>
      </c>
      <c r="GQ164" s="199">
        <v>220</v>
      </c>
      <c r="GR164" s="199">
        <v>164159</v>
      </c>
      <c r="GS164" s="199">
        <v>0</v>
      </c>
      <c r="GT164" s="199">
        <v>0</v>
      </c>
      <c r="GU164" s="199">
        <v>0</v>
      </c>
      <c r="GV164" s="199">
        <v>0</v>
      </c>
      <c r="GW164" s="199">
        <f t="shared" si="145"/>
        <v>164379</v>
      </c>
      <c r="GX164" s="199" t="s">
        <v>8</v>
      </c>
      <c r="GY164" s="199">
        <v>58082</v>
      </c>
      <c r="GZ164" s="199">
        <v>0</v>
      </c>
      <c r="HA164" s="199">
        <v>0</v>
      </c>
      <c r="HB164" s="199">
        <v>0</v>
      </c>
      <c r="HC164" s="199">
        <v>5317</v>
      </c>
      <c r="HD164" s="199">
        <v>1255121</v>
      </c>
      <c r="HE164" s="199">
        <v>0</v>
      </c>
      <c r="HF164" s="199">
        <v>0</v>
      </c>
      <c r="HG164" s="199">
        <v>0</v>
      </c>
      <c r="HH164" s="199">
        <v>0</v>
      </c>
      <c r="HI164" s="199">
        <f t="shared" si="146"/>
        <v>1318520</v>
      </c>
      <c r="HJ164" s="199">
        <v>0</v>
      </c>
      <c r="HK164" s="199">
        <v>0</v>
      </c>
      <c r="HL164" s="199">
        <v>0</v>
      </c>
      <c r="HM164" s="199">
        <v>0</v>
      </c>
      <c r="HN164" s="199">
        <v>0</v>
      </c>
      <c r="HO164" s="199">
        <v>1221</v>
      </c>
      <c r="HP164" s="199">
        <v>1034226</v>
      </c>
      <c r="HQ164" s="199">
        <v>0</v>
      </c>
      <c r="HR164" s="199">
        <v>0</v>
      </c>
      <c r="HS164" s="199">
        <v>0</v>
      </c>
      <c r="HT164" s="199">
        <v>0</v>
      </c>
      <c r="HU164" s="199">
        <f t="shared" si="147"/>
        <v>1035447</v>
      </c>
      <c r="HV164" s="199">
        <v>0</v>
      </c>
      <c r="HW164" s="199">
        <v>0</v>
      </c>
      <c r="HX164" s="199">
        <v>0</v>
      </c>
      <c r="HY164" s="199">
        <v>0</v>
      </c>
      <c r="HZ164" s="199">
        <v>1221</v>
      </c>
      <c r="IA164" s="199">
        <v>1012176</v>
      </c>
      <c r="IB164" s="199">
        <v>0</v>
      </c>
      <c r="IC164" s="199">
        <v>0</v>
      </c>
      <c r="ID164" s="199">
        <v>0</v>
      </c>
      <c r="IE164" s="199">
        <v>0</v>
      </c>
      <c r="IF164" s="199">
        <f t="shared" si="148"/>
        <v>1013397</v>
      </c>
      <c r="IG164" s="197">
        <f t="shared" si="149"/>
        <v>-21.468995540454451</v>
      </c>
      <c r="IH164" s="197">
        <f t="shared" si="150"/>
        <v>-23.141325122106604</v>
      </c>
      <c r="II164" s="197">
        <f t="shared" si="151"/>
        <v>-19.356301105630457</v>
      </c>
      <c r="IJ164" s="197">
        <f t="shared" si="128"/>
        <v>-2.1295150789948702</v>
      </c>
      <c r="IK164" s="202"/>
      <c r="IL164" s="200">
        <f t="shared" si="152"/>
        <v>64.547579617834401</v>
      </c>
      <c r="IM164" s="200">
        <f t="shared" si="153"/>
        <v>64.469808917197454</v>
      </c>
      <c r="IN164" s="192" t="s">
        <v>7387</v>
      </c>
      <c r="IO164" s="192" t="str">
        <f t="shared" si="129"/>
        <v>Variación Mayor al -20%</v>
      </c>
      <c r="IP164" s="192" t="str">
        <f t="shared" si="129"/>
        <v>Variación entre el -10% al -20%</v>
      </c>
      <c r="IQ164" s="193" t="str">
        <f t="shared" si="154"/>
        <v>Mediano</v>
      </c>
      <c r="IR164" s="193" t="str">
        <f t="shared" si="155"/>
        <v>Mediano</v>
      </c>
      <c r="IS164" s="192" t="s">
        <v>7506</v>
      </c>
      <c r="IT164" s="192" t="s">
        <v>7507</v>
      </c>
      <c r="IU164" s="192" t="s">
        <v>5724</v>
      </c>
      <c r="IV164" s="192" t="s">
        <v>5640</v>
      </c>
      <c r="IW164" s="192" t="s">
        <v>248</v>
      </c>
      <c r="IX164" s="192" t="s">
        <v>249</v>
      </c>
      <c r="IY164" s="193" t="s">
        <v>207</v>
      </c>
      <c r="IZ164" s="199">
        <v>1318520</v>
      </c>
      <c r="JA164" s="199">
        <v>48150</v>
      </c>
      <c r="JB164" s="203">
        <f t="shared" si="161"/>
        <v>3.6518217395261359</v>
      </c>
      <c r="JC164" s="192" t="s">
        <v>4040</v>
      </c>
      <c r="JD164" s="192" t="str">
        <f t="shared" si="164"/>
        <v>Con Modificaciones &lt; 10%</v>
      </c>
      <c r="JE164" s="193" t="s">
        <v>208</v>
      </c>
      <c r="JF164" s="200"/>
      <c r="JG164" s="200"/>
      <c r="JH164" s="200"/>
      <c r="JI164" s="197"/>
      <c r="JJ164" s="192" t="s">
        <v>7726</v>
      </c>
      <c r="JK164" s="192" t="str">
        <f t="shared" si="130"/>
        <v>Sin Reevaluación</v>
      </c>
      <c r="JL164" s="196" t="s">
        <v>1287</v>
      </c>
      <c r="JM164" s="204">
        <v>43098</v>
      </c>
      <c r="JN164" s="204">
        <v>33125.120000000003</v>
      </c>
      <c r="JO164" s="197">
        <f t="shared" si="162"/>
        <v>-23.140006496821197</v>
      </c>
      <c r="JP164" s="205" t="str">
        <f t="shared" si="163"/>
        <v>Real &lt; Recomendado</v>
      </c>
      <c r="JQ164" s="193" t="s">
        <v>8</v>
      </c>
      <c r="JR164" s="202"/>
      <c r="JS164" s="202"/>
      <c r="JT164" s="202"/>
      <c r="JU164" s="192" t="s">
        <v>8193</v>
      </c>
      <c r="JV164" s="206"/>
      <c r="JW164" s="192" t="s">
        <v>8194</v>
      </c>
      <c r="JX164" s="192" t="s">
        <v>5724</v>
      </c>
      <c r="JY164" s="192" t="s">
        <v>5640</v>
      </c>
      <c r="JZ164" s="192" t="s">
        <v>248</v>
      </c>
      <c r="KA164" s="192" t="s">
        <v>249</v>
      </c>
    </row>
    <row r="165" spans="1:287" ht="15" customHeight="1" x14ac:dyDescent="0.25">
      <c r="A165" s="192" t="s">
        <v>1736</v>
      </c>
      <c r="B165" s="192" t="s">
        <v>1737</v>
      </c>
      <c r="C165" s="193">
        <v>10</v>
      </c>
      <c r="D165" s="192" t="s">
        <v>454</v>
      </c>
      <c r="E165" s="192" t="s">
        <v>130</v>
      </c>
      <c r="F165" s="192" t="s">
        <v>505</v>
      </c>
      <c r="G165" s="192" t="s">
        <v>502</v>
      </c>
      <c r="H165" s="192" t="s">
        <v>465</v>
      </c>
      <c r="I165" s="192" t="s">
        <v>126</v>
      </c>
      <c r="J165" s="192" t="s">
        <v>1938</v>
      </c>
      <c r="K165" s="192" t="s">
        <v>466</v>
      </c>
      <c r="L165" s="192" t="s">
        <v>114</v>
      </c>
      <c r="M165" s="192" t="s">
        <v>127</v>
      </c>
      <c r="N165" s="192" t="s">
        <v>523</v>
      </c>
      <c r="O165" s="192" t="s">
        <v>524</v>
      </c>
      <c r="P165" s="192" t="s">
        <v>103</v>
      </c>
      <c r="Q165" s="192" t="s">
        <v>120</v>
      </c>
      <c r="R165" s="192" t="s">
        <v>116</v>
      </c>
      <c r="S165" s="192" t="s">
        <v>2370</v>
      </c>
      <c r="T165" s="192" t="s">
        <v>2371</v>
      </c>
      <c r="U165" s="194">
        <v>0</v>
      </c>
      <c r="V165" s="192" t="s">
        <v>127</v>
      </c>
      <c r="W165" s="192" t="s">
        <v>534</v>
      </c>
      <c r="X165" s="192" t="s">
        <v>534</v>
      </c>
      <c r="Y165" s="195">
        <v>8</v>
      </c>
      <c r="Z165" s="195">
        <v>16</v>
      </c>
      <c r="AA165" s="196" t="s">
        <v>2751</v>
      </c>
      <c r="AB165" s="197">
        <f t="shared" si="173"/>
        <v>100</v>
      </c>
      <c r="AC165" s="195"/>
      <c r="AD165" s="195"/>
      <c r="AE165" s="196"/>
      <c r="AF165" s="197"/>
      <c r="AG165" s="195"/>
      <c r="AH165" s="195"/>
      <c r="AI165" s="196" t="s">
        <v>8</v>
      </c>
      <c r="AJ165" s="197"/>
      <c r="AK165" s="195"/>
      <c r="AL165" s="195"/>
      <c r="AM165" s="196"/>
      <c r="AN165" s="197"/>
      <c r="AO165" s="195"/>
      <c r="AP165" s="195"/>
      <c r="AQ165" s="196"/>
      <c r="AR165" s="197"/>
      <c r="AS165" s="195">
        <v>8</v>
      </c>
      <c r="AT165" s="195">
        <v>15</v>
      </c>
      <c r="AU165" s="196" t="s">
        <v>3238</v>
      </c>
      <c r="AV165" s="197">
        <f t="shared" si="125"/>
        <v>87.5</v>
      </c>
      <c r="AW165" s="197" t="str">
        <f t="shared" si="131"/>
        <v>Variación del 50% al 100%</v>
      </c>
      <c r="AX165" s="198">
        <v>3</v>
      </c>
      <c r="AY165" s="198">
        <v>230</v>
      </c>
      <c r="AZ165" s="195"/>
      <c r="BA165" s="195"/>
      <c r="BB165" s="196"/>
      <c r="BC165" s="197"/>
      <c r="BD165" s="195"/>
      <c r="BE165" s="195"/>
      <c r="BF165" s="196"/>
      <c r="BG165" s="197"/>
      <c r="BH165" s="195"/>
      <c r="BI165" s="195"/>
      <c r="BJ165" s="196"/>
      <c r="BK165" s="197"/>
      <c r="BL165" s="195">
        <v>8</v>
      </c>
      <c r="BM165" s="195">
        <v>8</v>
      </c>
      <c r="BN165" s="195">
        <v>16</v>
      </c>
      <c r="BO165" s="195">
        <v>16</v>
      </c>
      <c r="BP165" s="195">
        <v>0</v>
      </c>
      <c r="BQ165" s="196" t="s">
        <v>3498</v>
      </c>
      <c r="BR165" s="197">
        <f t="shared" si="132"/>
        <v>100</v>
      </c>
      <c r="BS165" s="197">
        <f t="shared" si="132"/>
        <v>100</v>
      </c>
      <c r="BT165" s="192" t="s">
        <v>3725</v>
      </c>
      <c r="BU165" s="192" t="str">
        <f t="shared" si="133"/>
        <v>Variación del 50% al 100%</v>
      </c>
      <c r="BV165" s="193" t="str">
        <f t="shared" si="134"/>
        <v>Dos Años</v>
      </c>
      <c r="BW165" s="192" t="s">
        <v>775</v>
      </c>
      <c r="BX165" s="199">
        <v>631730</v>
      </c>
      <c r="BY165" s="199">
        <v>0</v>
      </c>
      <c r="BZ165" s="199">
        <f t="shared" si="135"/>
        <v>631730</v>
      </c>
      <c r="CA165" s="199">
        <v>589372</v>
      </c>
      <c r="CB165" s="200">
        <f t="shared" si="136"/>
        <v>42358</v>
      </c>
      <c r="CC165" s="192" t="s">
        <v>4041</v>
      </c>
      <c r="CD165" s="192" t="str">
        <f t="shared" si="137"/>
        <v>BIP &gt; SIGFE</v>
      </c>
      <c r="CE165" s="196" t="s">
        <v>685</v>
      </c>
      <c r="CF165" s="195">
        <v>121</v>
      </c>
      <c r="CG165" s="195">
        <v>129</v>
      </c>
      <c r="CH165" s="195">
        <f t="shared" si="138"/>
        <v>106.61157024793388</v>
      </c>
      <c r="CI165" s="196" t="s">
        <v>4414</v>
      </c>
      <c r="CJ165" s="196" t="s">
        <v>4415</v>
      </c>
      <c r="CK165" s="200" t="str">
        <f t="shared" si="158"/>
        <v>Real &gt; Recomendada</v>
      </c>
      <c r="CL165" s="192" t="s">
        <v>4962</v>
      </c>
      <c r="CM165" s="192" t="s">
        <v>4933</v>
      </c>
      <c r="CN165" s="192" t="s">
        <v>4963</v>
      </c>
      <c r="CO165" s="192" t="s">
        <v>8</v>
      </c>
      <c r="CP165" s="193" t="s">
        <v>207</v>
      </c>
      <c r="CQ165" s="192" t="s">
        <v>4933</v>
      </c>
      <c r="CR165" s="192" t="s">
        <v>5329</v>
      </c>
      <c r="CS165" s="192" t="s">
        <v>8</v>
      </c>
      <c r="CT165" s="192" t="str">
        <f t="shared" si="159"/>
        <v>En Operación</v>
      </c>
      <c r="CU165" s="192" t="s">
        <v>5514</v>
      </c>
      <c r="CV165" s="192" t="s">
        <v>973</v>
      </c>
      <c r="CW165" s="192" t="s">
        <v>127</v>
      </c>
      <c r="CX165" s="192" t="s">
        <v>241</v>
      </c>
      <c r="CY165" s="192" t="s">
        <v>966</v>
      </c>
      <c r="CZ165" s="192" t="s">
        <v>248</v>
      </c>
      <c r="DA165" s="192" t="s">
        <v>249</v>
      </c>
      <c r="DB165" s="193" t="s">
        <v>651</v>
      </c>
      <c r="DC165" s="193" t="s">
        <v>3876</v>
      </c>
      <c r="DD165" s="200">
        <v>113</v>
      </c>
      <c r="DE165" s="193" t="s">
        <v>3872</v>
      </c>
      <c r="DF165" s="200">
        <v>32</v>
      </c>
      <c r="DG165" s="193" t="s">
        <v>440</v>
      </c>
      <c r="DH165" s="200">
        <v>0</v>
      </c>
      <c r="DI165" s="193" t="s">
        <v>5976</v>
      </c>
      <c r="DJ165" s="200">
        <v>252</v>
      </c>
      <c r="DK165" s="193" t="s">
        <v>5976</v>
      </c>
      <c r="DL165" s="200">
        <f>+DK165-DE165</f>
        <v>252</v>
      </c>
      <c r="DM165" s="193" t="s">
        <v>775</v>
      </c>
      <c r="DN165" s="200">
        <v>31</v>
      </c>
      <c r="DO165" s="193" t="s">
        <v>825</v>
      </c>
      <c r="DP165" s="200">
        <v>69</v>
      </c>
      <c r="DQ165" s="200">
        <f t="shared" si="126"/>
        <v>497</v>
      </c>
      <c r="DR165" s="200">
        <f t="shared" si="127"/>
        <v>384</v>
      </c>
      <c r="DS165" s="193" t="s">
        <v>4255</v>
      </c>
      <c r="DT165" s="192" t="s">
        <v>6243</v>
      </c>
      <c r="DU165" s="193">
        <v>1</v>
      </c>
      <c r="DV165" s="193" t="s">
        <v>208</v>
      </c>
      <c r="DW165" s="193" t="s">
        <v>6269</v>
      </c>
      <c r="DX165" s="193" t="s">
        <v>8</v>
      </c>
      <c r="DY165" s="193" t="s">
        <v>8</v>
      </c>
      <c r="DZ165" s="193" t="s">
        <v>208</v>
      </c>
      <c r="EA165" s="193" t="s">
        <v>6269</v>
      </c>
      <c r="EB165" s="193" t="s">
        <v>207</v>
      </c>
      <c r="EC165" s="193" t="s">
        <v>6269</v>
      </c>
      <c r="ED165" s="193" t="s">
        <v>6430</v>
      </c>
      <c r="EE165" s="199">
        <v>67988</v>
      </c>
      <c r="EF165" s="199">
        <v>0</v>
      </c>
      <c r="EG165" s="199">
        <v>0</v>
      </c>
      <c r="EH165" s="199">
        <v>0</v>
      </c>
      <c r="EI165" s="199">
        <v>0</v>
      </c>
      <c r="EJ165" s="199">
        <v>468885</v>
      </c>
      <c r="EK165" s="199">
        <v>0</v>
      </c>
      <c r="EL165" s="199">
        <v>0</v>
      </c>
      <c r="EM165" s="199">
        <v>0</v>
      </c>
      <c r="EN165" s="199">
        <v>0</v>
      </c>
      <c r="EO165" s="199">
        <f t="shared" si="139"/>
        <v>536873</v>
      </c>
      <c r="EP165" s="199">
        <v>74561</v>
      </c>
      <c r="EQ165" s="199">
        <v>0</v>
      </c>
      <c r="ER165" s="199">
        <v>0</v>
      </c>
      <c r="ES165" s="199">
        <v>0</v>
      </c>
      <c r="ET165" s="199">
        <v>0</v>
      </c>
      <c r="EU165" s="199">
        <v>514224</v>
      </c>
      <c r="EV165" s="199">
        <v>0</v>
      </c>
      <c r="EW165" s="199">
        <v>0</v>
      </c>
      <c r="EX165" s="199">
        <v>0</v>
      </c>
      <c r="EY165" s="199">
        <v>0</v>
      </c>
      <c r="EZ165" s="199">
        <f t="shared" si="140"/>
        <v>588785</v>
      </c>
      <c r="FA165" s="192" t="s">
        <v>4255</v>
      </c>
      <c r="FB165" s="199">
        <v>80000</v>
      </c>
      <c r="FC165" s="199">
        <v>0</v>
      </c>
      <c r="FD165" s="199">
        <v>0</v>
      </c>
      <c r="FE165" s="199">
        <v>0</v>
      </c>
      <c r="FF165" s="199">
        <v>0</v>
      </c>
      <c r="FG165" s="199">
        <v>551729</v>
      </c>
      <c r="FH165" s="199">
        <v>0</v>
      </c>
      <c r="FI165" s="199">
        <v>0</v>
      </c>
      <c r="FJ165" s="199">
        <v>0</v>
      </c>
      <c r="FK165" s="199">
        <v>0</v>
      </c>
      <c r="FL165" s="199">
        <f t="shared" si="141"/>
        <v>631729</v>
      </c>
      <c r="FM165" s="192" t="s">
        <v>6816</v>
      </c>
      <c r="FN165" s="199">
        <v>80000</v>
      </c>
      <c r="FO165" s="199">
        <v>0</v>
      </c>
      <c r="FP165" s="199">
        <v>0</v>
      </c>
      <c r="FQ165" s="199">
        <v>0</v>
      </c>
      <c r="FR165" s="199">
        <v>0</v>
      </c>
      <c r="FS165" s="199">
        <v>551729</v>
      </c>
      <c r="FT165" s="199">
        <v>0</v>
      </c>
      <c r="FU165" s="199">
        <v>0</v>
      </c>
      <c r="FV165" s="199">
        <v>0</v>
      </c>
      <c r="FW165" s="199">
        <v>0</v>
      </c>
      <c r="FX165" s="199">
        <f t="shared" si="142"/>
        <v>631729</v>
      </c>
      <c r="FY165" s="192" t="s">
        <v>8</v>
      </c>
      <c r="FZ165" s="200">
        <f t="shared" si="143"/>
        <v>42357</v>
      </c>
      <c r="GA165" s="193" t="str">
        <f t="shared" si="160"/>
        <v>BIP &gt; SIGFE</v>
      </c>
      <c r="GB165" s="199">
        <v>74366</v>
      </c>
      <c r="GC165" s="199">
        <v>0</v>
      </c>
      <c r="GD165" s="199">
        <v>0</v>
      </c>
      <c r="GE165" s="199">
        <v>0</v>
      </c>
      <c r="GF165" s="199">
        <v>0</v>
      </c>
      <c r="GG165" s="199">
        <v>515006</v>
      </c>
      <c r="GH165" s="199">
        <v>0</v>
      </c>
      <c r="GI165" s="199">
        <v>0</v>
      </c>
      <c r="GJ165" s="199">
        <v>0</v>
      </c>
      <c r="GK165" s="199">
        <v>0</v>
      </c>
      <c r="GL165" s="199">
        <f t="shared" si="144"/>
        <v>589372</v>
      </c>
      <c r="GM165" s="199">
        <v>74654</v>
      </c>
      <c r="GN165" s="199">
        <v>0</v>
      </c>
      <c r="GO165" s="199">
        <v>0</v>
      </c>
      <c r="GP165" s="199">
        <v>0</v>
      </c>
      <c r="GQ165" s="199">
        <v>0</v>
      </c>
      <c r="GR165" s="199">
        <v>516993</v>
      </c>
      <c r="GS165" s="199">
        <v>0</v>
      </c>
      <c r="GT165" s="199">
        <v>0</v>
      </c>
      <c r="GU165" s="199">
        <v>0</v>
      </c>
      <c r="GV165" s="199">
        <v>0</v>
      </c>
      <c r="GW165" s="199">
        <f t="shared" si="145"/>
        <v>591647</v>
      </c>
      <c r="GX165" s="199" t="s">
        <v>4255</v>
      </c>
      <c r="GY165" s="199">
        <v>76500</v>
      </c>
      <c r="GZ165" s="199">
        <v>0</v>
      </c>
      <c r="HA165" s="199">
        <v>0</v>
      </c>
      <c r="HB165" s="199">
        <v>0</v>
      </c>
      <c r="HC165" s="199">
        <v>0</v>
      </c>
      <c r="HD165" s="199">
        <v>527594</v>
      </c>
      <c r="HE165" s="199">
        <v>0</v>
      </c>
      <c r="HF165" s="199">
        <v>0</v>
      </c>
      <c r="HG165" s="199">
        <v>0</v>
      </c>
      <c r="HH165" s="199">
        <v>0</v>
      </c>
      <c r="HI165" s="199">
        <f t="shared" si="146"/>
        <v>604094</v>
      </c>
      <c r="HJ165" s="199">
        <v>0</v>
      </c>
      <c r="HK165" s="199">
        <v>83570</v>
      </c>
      <c r="HL165" s="199">
        <v>0</v>
      </c>
      <c r="HM165" s="199">
        <v>0</v>
      </c>
      <c r="HN165" s="199">
        <v>0</v>
      </c>
      <c r="HO165" s="199">
        <v>0</v>
      </c>
      <c r="HP165" s="199">
        <v>566335</v>
      </c>
      <c r="HQ165" s="199">
        <v>0</v>
      </c>
      <c r="HR165" s="199">
        <v>0</v>
      </c>
      <c r="HS165" s="199">
        <v>0</v>
      </c>
      <c r="HT165" s="199">
        <v>0</v>
      </c>
      <c r="HU165" s="199">
        <f t="shared" si="147"/>
        <v>649905</v>
      </c>
      <c r="HV165" s="199">
        <v>80289</v>
      </c>
      <c r="HW165" s="199">
        <v>0</v>
      </c>
      <c r="HX165" s="199">
        <v>0</v>
      </c>
      <c r="HY165" s="199">
        <v>0</v>
      </c>
      <c r="HZ165" s="199">
        <v>0</v>
      </c>
      <c r="IA165" s="199">
        <v>553716</v>
      </c>
      <c r="IB165" s="199">
        <v>0</v>
      </c>
      <c r="IC165" s="199">
        <v>0</v>
      </c>
      <c r="ID165" s="199">
        <v>0</v>
      </c>
      <c r="IE165" s="199">
        <v>0</v>
      </c>
      <c r="IF165" s="199">
        <f t="shared" si="148"/>
        <v>634005</v>
      </c>
      <c r="IG165" s="197">
        <f t="shared" si="149"/>
        <v>7.583422447499899</v>
      </c>
      <c r="IH165" s="197">
        <f t="shared" si="150"/>
        <v>4.9513817386035885</v>
      </c>
      <c r="II165" s="197">
        <f t="shared" si="151"/>
        <v>4.9511556234528742</v>
      </c>
      <c r="IJ165" s="197">
        <f t="shared" si="128"/>
        <v>-2.4465114132065424</v>
      </c>
      <c r="IK165" s="202"/>
      <c r="IL165" s="200">
        <f t="shared" si="152"/>
        <v>4914.7674418604647</v>
      </c>
      <c r="IM165" s="200">
        <f t="shared" si="153"/>
        <v>4292.3720930232557</v>
      </c>
      <c r="IN165" s="192" t="s">
        <v>7388</v>
      </c>
      <c r="IO165" s="192" t="str">
        <f t="shared" si="129"/>
        <v>Variación de 0 a +-10%</v>
      </c>
      <c r="IP165" s="192" t="str">
        <f t="shared" si="129"/>
        <v>Variación de 0 a +-10%</v>
      </c>
      <c r="IQ165" s="193" t="str">
        <f t="shared" si="154"/>
        <v>Mediano</v>
      </c>
      <c r="IR165" s="193" t="str">
        <f t="shared" si="155"/>
        <v>Mediano</v>
      </c>
      <c r="IS165" s="192" t="s">
        <v>973</v>
      </c>
      <c r="IT165" s="192" t="s">
        <v>127</v>
      </c>
      <c r="IU165" s="192" t="s">
        <v>241</v>
      </c>
      <c r="IV165" s="192" t="s">
        <v>966</v>
      </c>
      <c r="IW165" s="192" t="s">
        <v>248</v>
      </c>
      <c r="IX165" s="192" t="s">
        <v>249</v>
      </c>
      <c r="IY165" s="193" t="s">
        <v>207</v>
      </c>
      <c r="IZ165" s="199">
        <v>604095</v>
      </c>
      <c r="JA165" s="199">
        <v>29910</v>
      </c>
      <c r="JB165" s="203">
        <f t="shared" si="161"/>
        <v>4.9512080053633953</v>
      </c>
      <c r="JC165" s="192" t="s">
        <v>7599</v>
      </c>
      <c r="JD165" s="192" t="str">
        <f t="shared" si="164"/>
        <v>Con Modificaciones &lt; 10%</v>
      </c>
      <c r="JE165" s="193" t="s">
        <v>208</v>
      </c>
      <c r="JF165" s="200"/>
      <c r="JG165" s="200"/>
      <c r="JH165" s="200"/>
      <c r="JI165" s="197"/>
      <c r="JJ165" s="192" t="s">
        <v>7804</v>
      </c>
      <c r="JK165" s="192" t="str">
        <f t="shared" si="130"/>
        <v>Sin Reevaluación</v>
      </c>
      <c r="JL165" s="196" t="s">
        <v>1286</v>
      </c>
      <c r="JM165" s="204">
        <v>751810</v>
      </c>
      <c r="JN165" s="204">
        <v>777932</v>
      </c>
      <c r="JO165" s="197">
        <f t="shared" si="162"/>
        <v>3.4745480906080095</v>
      </c>
      <c r="JP165" s="205" t="str">
        <f t="shared" si="163"/>
        <v>Real &gt; Recomendado</v>
      </c>
      <c r="JQ165" s="193" t="s">
        <v>1287</v>
      </c>
      <c r="JR165" s="202">
        <v>65546</v>
      </c>
      <c r="JS165" s="202">
        <v>67823.66</v>
      </c>
      <c r="JT165" s="202">
        <f t="shared" si="156"/>
        <v>3.4749031214719395</v>
      </c>
      <c r="JU165" s="192" t="s">
        <v>8195</v>
      </c>
      <c r="JV165" s="192" t="str">
        <f>IF(JT165="","Sin Datos",IF(JT165=0,"Real = Recomendado",IF(JT165&gt;0,"Real &gt; Recomendado",IF(JT165&lt;0,"Real &lt; Recomendado","error"))))</f>
        <v>Real &gt; Recomendado</v>
      </c>
      <c r="JW165" s="192" t="s">
        <v>8196</v>
      </c>
      <c r="JX165" s="192" t="s">
        <v>241</v>
      </c>
      <c r="JY165" s="192" t="s">
        <v>966</v>
      </c>
      <c r="JZ165" s="192" t="s">
        <v>248</v>
      </c>
      <c r="KA165" s="192" t="s">
        <v>249</v>
      </c>
    </row>
    <row r="166" spans="1:287" ht="15" customHeight="1" x14ac:dyDescent="0.25">
      <c r="A166" s="192" t="s">
        <v>1738</v>
      </c>
      <c r="B166" s="192" t="s">
        <v>1739</v>
      </c>
      <c r="C166" s="193">
        <v>10</v>
      </c>
      <c r="D166" s="192" t="s">
        <v>454</v>
      </c>
      <c r="E166" s="192" t="s">
        <v>166</v>
      </c>
      <c r="F166" s="192" t="s">
        <v>1740</v>
      </c>
      <c r="G166" s="192" t="s">
        <v>502</v>
      </c>
      <c r="H166" s="192" t="s">
        <v>100</v>
      </c>
      <c r="I166" s="192" t="s">
        <v>101</v>
      </c>
      <c r="J166" s="192" t="s">
        <v>1939</v>
      </c>
      <c r="K166" s="192" t="s">
        <v>466</v>
      </c>
      <c r="L166" s="192" t="s">
        <v>114</v>
      </c>
      <c r="M166" s="192" t="s">
        <v>115</v>
      </c>
      <c r="N166" s="192" t="s">
        <v>115</v>
      </c>
      <c r="O166" s="192" t="s">
        <v>524</v>
      </c>
      <c r="P166" s="192" t="s">
        <v>103</v>
      </c>
      <c r="Q166" s="192" t="s">
        <v>120</v>
      </c>
      <c r="R166" s="192" t="s">
        <v>116</v>
      </c>
      <c r="S166" s="192" t="s">
        <v>2372</v>
      </c>
      <c r="T166" s="192" t="s">
        <v>2373</v>
      </c>
      <c r="U166" s="194">
        <v>2726</v>
      </c>
      <c r="V166" s="192" t="s">
        <v>534</v>
      </c>
      <c r="W166" s="192" t="s">
        <v>534</v>
      </c>
      <c r="X166" s="192" t="s">
        <v>534</v>
      </c>
      <c r="Y166" s="195">
        <v>8</v>
      </c>
      <c r="Z166" s="195">
        <v>13</v>
      </c>
      <c r="AA166" s="196" t="s">
        <v>2752</v>
      </c>
      <c r="AB166" s="197">
        <f t="shared" si="173"/>
        <v>62.5</v>
      </c>
      <c r="AC166" s="195">
        <v>3</v>
      </c>
      <c r="AD166" s="195">
        <v>11</v>
      </c>
      <c r="AE166" s="196" t="s">
        <v>2753</v>
      </c>
      <c r="AF166" s="197">
        <f>((AD166/AC166)-1)*100</f>
        <v>266.66666666666663</v>
      </c>
      <c r="AG166" s="195">
        <v>3</v>
      </c>
      <c r="AH166" s="195">
        <v>5</v>
      </c>
      <c r="AI166" s="196" t="s">
        <v>2913</v>
      </c>
      <c r="AJ166" s="197">
        <f>((AH166/AG166)-1)*100</f>
        <v>66.666666666666671</v>
      </c>
      <c r="AK166" s="195"/>
      <c r="AL166" s="195"/>
      <c r="AM166" s="196"/>
      <c r="AN166" s="197"/>
      <c r="AO166" s="195">
        <v>6</v>
      </c>
      <c r="AP166" s="195">
        <v>2</v>
      </c>
      <c r="AQ166" s="196" t="s">
        <v>3033</v>
      </c>
      <c r="AR166" s="197">
        <f>((AP166/AO166)-1)*100</f>
        <v>-66.666666666666671</v>
      </c>
      <c r="AS166" s="195">
        <v>7</v>
      </c>
      <c r="AT166" s="195">
        <v>9</v>
      </c>
      <c r="AU166" s="196" t="s">
        <v>3239</v>
      </c>
      <c r="AV166" s="197">
        <f t="shared" si="125"/>
        <v>28.57142857142858</v>
      </c>
      <c r="AW166" s="197" t="str">
        <f t="shared" si="131"/>
        <v>Variación de 0 a 30%</v>
      </c>
      <c r="AX166" s="198">
        <v>2</v>
      </c>
      <c r="AY166" s="198">
        <v>103</v>
      </c>
      <c r="AZ166" s="195"/>
      <c r="BA166" s="195"/>
      <c r="BB166" s="196"/>
      <c r="BC166" s="197"/>
      <c r="BD166" s="195"/>
      <c r="BE166" s="195"/>
      <c r="BF166" s="196"/>
      <c r="BG166" s="197"/>
      <c r="BH166" s="195">
        <v>3</v>
      </c>
      <c r="BI166" s="195">
        <v>1</v>
      </c>
      <c r="BJ166" s="196" t="s">
        <v>3343</v>
      </c>
      <c r="BK166" s="197">
        <f>((BI166/BH166)-1)*100</f>
        <v>-66.666666666666671</v>
      </c>
      <c r="BL166" s="195">
        <v>10</v>
      </c>
      <c r="BM166" s="195">
        <v>10</v>
      </c>
      <c r="BN166" s="195">
        <v>25</v>
      </c>
      <c r="BO166" s="195">
        <v>25</v>
      </c>
      <c r="BP166" s="195">
        <v>0</v>
      </c>
      <c r="BQ166" s="196" t="s">
        <v>3499</v>
      </c>
      <c r="BR166" s="197">
        <f t="shared" si="132"/>
        <v>150</v>
      </c>
      <c r="BS166" s="197">
        <f t="shared" si="132"/>
        <v>150</v>
      </c>
      <c r="BT166" s="192" t="s">
        <v>3726</v>
      </c>
      <c r="BU166" s="192" t="str">
        <f t="shared" si="133"/>
        <v>Variación &gt; al 100%</v>
      </c>
      <c r="BV166" s="193" t="str">
        <f t="shared" si="134"/>
        <v>Tres años</v>
      </c>
      <c r="BW166" s="192" t="s">
        <v>918</v>
      </c>
      <c r="BX166" s="199">
        <v>480816</v>
      </c>
      <c r="BY166" s="199">
        <v>803</v>
      </c>
      <c r="BZ166" s="199">
        <f t="shared" si="135"/>
        <v>481619</v>
      </c>
      <c r="CA166" s="199">
        <v>481628</v>
      </c>
      <c r="CB166" s="200">
        <f t="shared" si="136"/>
        <v>-9</v>
      </c>
      <c r="CC166" s="192" t="s">
        <v>4042</v>
      </c>
      <c r="CD166" s="192" t="str">
        <f t="shared" si="137"/>
        <v>BIP = SIGFE</v>
      </c>
      <c r="CE166" s="196" t="s">
        <v>678</v>
      </c>
      <c r="CF166" s="195">
        <v>237</v>
      </c>
      <c r="CG166" s="195">
        <v>287</v>
      </c>
      <c r="CH166" s="195">
        <f t="shared" si="138"/>
        <v>121.09704641350211</v>
      </c>
      <c r="CI166" s="196" t="s">
        <v>4416</v>
      </c>
      <c r="CJ166" s="196" t="s">
        <v>4417</v>
      </c>
      <c r="CK166" s="200" t="str">
        <f t="shared" si="158"/>
        <v>Real &gt; Recomendada</v>
      </c>
      <c r="CL166" s="192" t="s">
        <v>4964</v>
      </c>
      <c r="CM166" s="192" t="s">
        <v>908</v>
      </c>
      <c r="CN166" s="192" t="s">
        <v>4965</v>
      </c>
      <c r="CO166" s="192" t="s">
        <v>861</v>
      </c>
      <c r="CP166" s="193" t="s">
        <v>207</v>
      </c>
      <c r="CQ166" s="192" t="s">
        <v>882</v>
      </c>
      <c r="CR166" s="192" t="s">
        <v>5330</v>
      </c>
      <c r="CS166" s="192" t="s">
        <v>8</v>
      </c>
      <c r="CT166" s="192" t="str">
        <f t="shared" si="159"/>
        <v>En Operación</v>
      </c>
      <c r="CU166" s="192" t="s">
        <v>5515</v>
      </c>
      <c r="CV166" s="192" t="s">
        <v>5713</v>
      </c>
      <c r="CW166" s="192" t="s">
        <v>5714</v>
      </c>
      <c r="CX166" s="192" t="s">
        <v>534</v>
      </c>
      <c r="CY166" s="192" t="s">
        <v>8</v>
      </c>
      <c r="CZ166" s="192" t="s">
        <v>248</v>
      </c>
      <c r="DA166" s="192" t="s">
        <v>249</v>
      </c>
      <c r="DB166" s="193" t="s">
        <v>1073</v>
      </c>
      <c r="DC166" s="193" t="s">
        <v>1073</v>
      </c>
      <c r="DD166" s="200">
        <v>0</v>
      </c>
      <c r="DE166" s="193" t="s">
        <v>1061</v>
      </c>
      <c r="DF166" s="200">
        <v>77</v>
      </c>
      <c r="DG166" s="193" t="s">
        <v>5949</v>
      </c>
      <c r="DH166" s="200">
        <v>311</v>
      </c>
      <c r="DI166" s="193" t="s">
        <v>1207</v>
      </c>
      <c r="DJ166" s="275"/>
      <c r="DK166" s="193" t="s">
        <v>3826</v>
      </c>
      <c r="DL166" s="275"/>
      <c r="DM166" s="193" t="s">
        <v>918</v>
      </c>
      <c r="DN166" s="200">
        <v>8</v>
      </c>
      <c r="DO166" s="193" t="s">
        <v>6010</v>
      </c>
      <c r="DP166" s="200">
        <v>44</v>
      </c>
      <c r="DQ166" s="200">
        <f t="shared" si="126"/>
        <v>342</v>
      </c>
      <c r="DR166" s="200">
        <f t="shared" si="127"/>
        <v>342</v>
      </c>
      <c r="DS166" s="193" t="s">
        <v>6165</v>
      </c>
      <c r="DT166" s="192" t="s">
        <v>6243</v>
      </c>
      <c r="DU166" s="193">
        <v>2</v>
      </c>
      <c r="DV166" s="193" t="s">
        <v>8</v>
      </c>
      <c r="DW166" s="193" t="s">
        <v>8</v>
      </c>
      <c r="DX166" s="193" t="s">
        <v>8</v>
      </c>
      <c r="DY166" s="193" t="s">
        <v>8</v>
      </c>
      <c r="DZ166" s="193" t="s">
        <v>8</v>
      </c>
      <c r="EA166" s="193" t="s">
        <v>8</v>
      </c>
      <c r="EB166" s="193" t="s">
        <v>207</v>
      </c>
      <c r="EC166" s="193" t="s">
        <v>6269</v>
      </c>
      <c r="ED166" s="193" t="s">
        <v>6431</v>
      </c>
      <c r="EE166" s="199">
        <v>19349</v>
      </c>
      <c r="EF166" s="199">
        <v>39452</v>
      </c>
      <c r="EG166" s="199">
        <v>20229</v>
      </c>
      <c r="EH166" s="199">
        <v>0</v>
      </c>
      <c r="EI166" s="199">
        <v>1916</v>
      </c>
      <c r="EJ166" s="199">
        <v>390884</v>
      </c>
      <c r="EK166" s="199">
        <v>0</v>
      </c>
      <c r="EL166" s="199">
        <v>0</v>
      </c>
      <c r="EM166" s="199">
        <v>862</v>
      </c>
      <c r="EN166" s="199">
        <v>0</v>
      </c>
      <c r="EO166" s="199">
        <f t="shared" si="139"/>
        <v>472692</v>
      </c>
      <c r="EP166" s="199">
        <v>19349</v>
      </c>
      <c r="EQ166" s="199">
        <v>39452</v>
      </c>
      <c r="ER166" s="199">
        <v>20229</v>
      </c>
      <c r="ES166" s="199">
        <v>0</v>
      </c>
      <c r="ET166" s="199">
        <v>1916</v>
      </c>
      <c r="EU166" s="199">
        <v>390884</v>
      </c>
      <c r="EV166" s="199">
        <v>0</v>
      </c>
      <c r="EW166" s="199">
        <v>0</v>
      </c>
      <c r="EX166" s="199">
        <v>862</v>
      </c>
      <c r="EY166" s="199">
        <v>0</v>
      </c>
      <c r="EZ166" s="199">
        <f t="shared" si="140"/>
        <v>472692</v>
      </c>
      <c r="FA166" s="192" t="s">
        <v>6617</v>
      </c>
      <c r="FB166" s="199">
        <v>21363</v>
      </c>
      <c r="FC166" s="199">
        <v>20149</v>
      </c>
      <c r="FD166" s="199">
        <v>39131</v>
      </c>
      <c r="FE166" s="199">
        <v>0</v>
      </c>
      <c r="FF166" s="199">
        <v>803</v>
      </c>
      <c r="FG166" s="199">
        <v>399677</v>
      </c>
      <c r="FH166" s="199">
        <v>0</v>
      </c>
      <c r="FI166" s="199">
        <v>0</v>
      </c>
      <c r="FJ166" s="199">
        <v>497</v>
      </c>
      <c r="FK166" s="199">
        <v>0</v>
      </c>
      <c r="FL166" s="199">
        <f t="shared" si="141"/>
        <v>481620</v>
      </c>
      <c r="FM166" s="192" t="s">
        <v>6817</v>
      </c>
      <c r="FN166" s="199">
        <v>21363</v>
      </c>
      <c r="FO166" s="199">
        <v>20149</v>
      </c>
      <c r="FP166" s="199">
        <v>39131</v>
      </c>
      <c r="FQ166" s="199">
        <v>0</v>
      </c>
      <c r="FR166" s="199">
        <v>803</v>
      </c>
      <c r="FS166" s="199">
        <v>399677</v>
      </c>
      <c r="FT166" s="199">
        <v>0</v>
      </c>
      <c r="FU166" s="199">
        <v>0</v>
      </c>
      <c r="FV166" s="199">
        <v>497</v>
      </c>
      <c r="FW166" s="199">
        <v>0</v>
      </c>
      <c r="FX166" s="199">
        <f t="shared" si="142"/>
        <v>481620</v>
      </c>
      <c r="FY166" s="192" t="s">
        <v>7001</v>
      </c>
      <c r="FZ166" s="200">
        <f t="shared" si="143"/>
        <v>-8</v>
      </c>
      <c r="GA166" s="193" t="str">
        <f t="shared" si="160"/>
        <v>BIP = SIGFE</v>
      </c>
      <c r="GB166" s="199">
        <v>21368</v>
      </c>
      <c r="GC166" s="199">
        <v>20149</v>
      </c>
      <c r="GD166" s="199">
        <v>39134</v>
      </c>
      <c r="GE166" s="199">
        <v>0</v>
      </c>
      <c r="GF166" s="199">
        <v>803</v>
      </c>
      <c r="GG166" s="199">
        <v>399677</v>
      </c>
      <c r="GH166" s="199">
        <v>0</v>
      </c>
      <c r="GI166" s="199">
        <v>0</v>
      </c>
      <c r="GJ166" s="199">
        <v>497</v>
      </c>
      <c r="GK166" s="199">
        <v>0</v>
      </c>
      <c r="GL166" s="199">
        <f t="shared" si="144"/>
        <v>481628</v>
      </c>
      <c r="GM166" s="199">
        <v>22167</v>
      </c>
      <c r="GN166" s="199">
        <v>20653</v>
      </c>
      <c r="GO166" s="199">
        <v>40152</v>
      </c>
      <c r="GP166" s="199">
        <v>0</v>
      </c>
      <c r="GQ166" s="199">
        <v>824</v>
      </c>
      <c r="GR166" s="199">
        <v>410069</v>
      </c>
      <c r="GS166" s="199">
        <v>0</v>
      </c>
      <c r="GT166" s="199">
        <v>0</v>
      </c>
      <c r="GU166" s="199">
        <v>525</v>
      </c>
      <c r="GV166" s="199">
        <v>0</v>
      </c>
      <c r="GW166" s="199">
        <f t="shared" si="145"/>
        <v>494390</v>
      </c>
      <c r="GX166" s="199" t="s">
        <v>7176</v>
      </c>
      <c r="GY166" s="199">
        <v>21772</v>
      </c>
      <c r="GZ166" s="199">
        <v>44392</v>
      </c>
      <c r="HA166" s="199">
        <v>22762</v>
      </c>
      <c r="HB166" s="199">
        <v>0</v>
      </c>
      <c r="HC166" s="199">
        <v>2156</v>
      </c>
      <c r="HD166" s="199">
        <v>439827</v>
      </c>
      <c r="HE166" s="199">
        <v>0</v>
      </c>
      <c r="HF166" s="199">
        <v>0</v>
      </c>
      <c r="HG166" s="199">
        <v>970</v>
      </c>
      <c r="HH166" s="199">
        <v>0</v>
      </c>
      <c r="HI166" s="199">
        <f t="shared" si="146"/>
        <v>531879</v>
      </c>
      <c r="HJ166" s="199">
        <v>0</v>
      </c>
      <c r="HK166" s="199">
        <v>22162</v>
      </c>
      <c r="HL166" s="199">
        <v>20654</v>
      </c>
      <c r="HM166" s="199">
        <v>40148</v>
      </c>
      <c r="HN166" s="199">
        <v>0</v>
      </c>
      <c r="HO166" s="199">
        <v>824</v>
      </c>
      <c r="HP166" s="199">
        <v>410069</v>
      </c>
      <c r="HQ166" s="199">
        <v>0</v>
      </c>
      <c r="HR166" s="199">
        <v>0</v>
      </c>
      <c r="HS166" s="199">
        <v>525</v>
      </c>
      <c r="HT166" s="199">
        <v>0</v>
      </c>
      <c r="HU166" s="199">
        <f t="shared" si="147"/>
        <v>494382</v>
      </c>
      <c r="HV166" s="199">
        <v>22162</v>
      </c>
      <c r="HW166" s="199">
        <v>20651</v>
      </c>
      <c r="HX166" s="199">
        <v>40148</v>
      </c>
      <c r="HY166" s="199">
        <v>0</v>
      </c>
      <c r="HZ166" s="199">
        <v>824</v>
      </c>
      <c r="IA166" s="199">
        <v>410068</v>
      </c>
      <c r="IB166" s="199">
        <v>0</v>
      </c>
      <c r="IC166" s="199">
        <v>0</v>
      </c>
      <c r="ID166" s="199">
        <v>525</v>
      </c>
      <c r="IE166" s="199">
        <v>0</v>
      </c>
      <c r="IF166" s="199">
        <f t="shared" si="148"/>
        <v>494378</v>
      </c>
      <c r="IG166" s="197">
        <f t="shared" si="149"/>
        <v>-7.049911728043412</v>
      </c>
      <c r="IH166" s="197">
        <f t="shared" si="150"/>
        <v>-7.0506637787917885</v>
      </c>
      <c r="II166" s="197">
        <f t="shared" si="151"/>
        <v>-6.7660693863723642</v>
      </c>
      <c r="IJ166" s="197">
        <f t="shared" si="128"/>
        <v>-8.0909094586356645E-4</v>
      </c>
      <c r="IK166" s="202"/>
      <c r="IL166" s="200">
        <f t="shared" si="152"/>
        <v>1722.5714285714287</v>
      </c>
      <c r="IM166" s="200">
        <f t="shared" si="153"/>
        <v>1428.8083623693381</v>
      </c>
      <c r="IN166" s="192" t="s">
        <v>7389</v>
      </c>
      <c r="IO166" s="192" t="str">
        <f t="shared" si="129"/>
        <v>Variación de 0 a +-10%</v>
      </c>
      <c r="IP166" s="192" t="str">
        <f t="shared" si="129"/>
        <v>Variación de 0 a +-10%</v>
      </c>
      <c r="IQ166" s="193" t="str">
        <f t="shared" si="154"/>
        <v>Mediano</v>
      </c>
      <c r="IR166" s="193" t="str">
        <f t="shared" si="155"/>
        <v>Mediano</v>
      </c>
      <c r="IS166" s="192" t="s">
        <v>5713</v>
      </c>
      <c r="IT166" s="192" t="s">
        <v>115</v>
      </c>
      <c r="IU166" s="192" t="s">
        <v>534</v>
      </c>
      <c r="IV166" s="192" t="s">
        <v>8</v>
      </c>
      <c r="IW166" s="192" t="s">
        <v>248</v>
      </c>
      <c r="IX166" s="192" t="s">
        <v>249</v>
      </c>
      <c r="IY166" s="193" t="s">
        <v>207</v>
      </c>
      <c r="IZ166" s="199">
        <v>531879</v>
      </c>
      <c r="JA166" s="199">
        <v>-22719</v>
      </c>
      <c r="JB166" s="203">
        <f t="shared" si="161"/>
        <v>-4.2714602381368696</v>
      </c>
      <c r="JC166" s="192" t="s">
        <v>7600</v>
      </c>
      <c r="JD166" s="192" t="str">
        <f t="shared" si="164"/>
        <v>Con Modificaciones &lt; 10%</v>
      </c>
      <c r="JE166" s="193" t="s">
        <v>208</v>
      </c>
      <c r="JF166" s="200"/>
      <c r="JG166" s="200"/>
      <c r="JH166" s="200"/>
      <c r="JI166" s="197"/>
      <c r="JJ166" s="192" t="s">
        <v>7805</v>
      </c>
      <c r="JK166" s="192" t="str">
        <f t="shared" si="130"/>
        <v>Sin Reevaluación</v>
      </c>
      <c r="JL166" s="196" t="s">
        <v>1292</v>
      </c>
      <c r="JM166" s="204">
        <v>48</v>
      </c>
      <c r="JN166" s="204">
        <v>48</v>
      </c>
      <c r="JO166" s="197">
        <f t="shared" si="162"/>
        <v>0</v>
      </c>
      <c r="JP166" s="205" t="str">
        <f t="shared" si="163"/>
        <v>Real = Recomendado</v>
      </c>
      <c r="JQ166" s="193" t="s">
        <v>8</v>
      </c>
      <c r="JR166" s="202"/>
      <c r="JS166" s="202"/>
      <c r="JT166" s="202"/>
      <c r="JU166" s="192" t="s">
        <v>8197</v>
      </c>
      <c r="JV166" s="206"/>
      <c r="JW166" s="192" t="s">
        <v>8198</v>
      </c>
      <c r="JX166" s="192" t="s">
        <v>1320</v>
      </c>
      <c r="JY166" s="192" t="s">
        <v>966</v>
      </c>
      <c r="JZ166" s="192" t="s">
        <v>248</v>
      </c>
      <c r="KA166" s="192" t="s">
        <v>249</v>
      </c>
    </row>
    <row r="167" spans="1:287" ht="15" customHeight="1" x14ac:dyDescent="0.25">
      <c r="A167" s="192" t="s">
        <v>1741</v>
      </c>
      <c r="B167" s="192" t="s">
        <v>1742</v>
      </c>
      <c r="C167" s="193">
        <v>13</v>
      </c>
      <c r="D167" s="192" t="s">
        <v>510</v>
      </c>
      <c r="E167" s="192" t="s">
        <v>1743</v>
      </c>
      <c r="F167" s="192" t="s">
        <v>1744</v>
      </c>
      <c r="G167" s="192" t="s">
        <v>512</v>
      </c>
      <c r="H167" s="192" t="s">
        <v>107</v>
      </c>
      <c r="I167" s="192" t="s">
        <v>108</v>
      </c>
      <c r="J167" s="192" t="s">
        <v>1948</v>
      </c>
      <c r="K167" s="192" t="s">
        <v>468</v>
      </c>
      <c r="L167" s="192" t="s">
        <v>102</v>
      </c>
      <c r="M167" s="192" t="s">
        <v>2013</v>
      </c>
      <c r="N167" s="192" t="s">
        <v>525</v>
      </c>
      <c r="O167" s="192" t="s">
        <v>525</v>
      </c>
      <c r="P167" s="192" t="s">
        <v>103</v>
      </c>
      <c r="Q167" s="192" t="s">
        <v>104</v>
      </c>
      <c r="R167" s="192" t="s">
        <v>105</v>
      </c>
      <c r="S167" s="192" t="s">
        <v>2374</v>
      </c>
      <c r="T167" s="192" t="s">
        <v>2375</v>
      </c>
      <c r="U167" s="194">
        <v>20996</v>
      </c>
      <c r="V167" s="192" t="s">
        <v>534</v>
      </c>
      <c r="W167" s="192" t="s">
        <v>534</v>
      </c>
      <c r="X167" s="192" t="s">
        <v>534</v>
      </c>
      <c r="Y167" s="195">
        <v>10</v>
      </c>
      <c r="Z167" s="195">
        <v>10</v>
      </c>
      <c r="AA167" s="196" t="s">
        <v>2754</v>
      </c>
      <c r="AB167" s="197">
        <f t="shared" si="173"/>
        <v>0</v>
      </c>
      <c r="AC167" s="195"/>
      <c r="AD167" s="195"/>
      <c r="AE167" s="196"/>
      <c r="AF167" s="197"/>
      <c r="AG167" s="195"/>
      <c r="AH167" s="195"/>
      <c r="AI167" s="196" t="s">
        <v>8</v>
      </c>
      <c r="AJ167" s="197"/>
      <c r="AK167" s="195"/>
      <c r="AL167" s="195"/>
      <c r="AM167" s="196"/>
      <c r="AN167" s="197"/>
      <c r="AO167" s="195">
        <v>2</v>
      </c>
      <c r="AP167" s="195">
        <v>0</v>
      </c>
      <c r="AQ167" s="196" t="s">
        <v>3034</v>
      </c>
      <c r="AR167" s="197">
        <f>((AP167/AO167)-1)*100</f>
        <v>-100</v>
      </c>
      <c r="AS167" s="195">
        <v>10</v>
      </c>
      <c r="AT167" s="195">
        <v>10</v>
      </c>
      <c r="AU167" s="196" t="s">
        <v>3240</v>
      </c>
      <c r="AV167" s="197">
        <f t="shared" si="125"/>
        <v>0</v>
      </c>
      <c r="AW167" s="197" t="str">
        <f t="shared" si="131"/>
        <v>Sin variación</v>
      </c>
      <c r="AX167" s="198">
        <v>2</v>
      </c>
      <c r="AY167" s="198">
        <v>105</v>
      </c>
      <c r="AZ167" s="195"/>
      <c r="BA167" s="195"/>
      <c r="BB167" s="196"/>
      <c r="BC167" s="197"/>
      <c r="BD167" s="195"/>
      <c r="BE167" s="195"/>
      <c r="BF167" s="196"/>
      <c r="BG167" s="197"/>
      <c r="BH167" s="195"/>
      <c r="BI167" s="195"/>
      <c r="BJ167" s="196"/>
      <c r="BK167" s="197"/>
      <c r="BL167" s="195">
        <v>12</v>
      </c>
      <c r="BM167" s="195">
        <v>12</v>
      </c>
      <c r="BN167" s="195">
        <v>10</v>
      </c>
      <c r="BO167" s="195">
        <v>10</v>
      </c>
      <c r="BP167" s="195">
        <v>0</v>
      </c>
      <c r="BQ167" s="196" t="s">
        <v>3500</v>
      </c>
      <c r="BR167" s="197">
        <f t="shared" si="132"/>
        <v>-16.666666666666664</v>
      </c>
      <c r="BS167" s="197">
        <f t="shared" si="132"/>
        <v>-16.666666666666664</v>
      </c>
      <c r="BT167" s="192" t="s">
        <v>3727</v>
      </c>
      <c r="BU167" s="192" t="str">
        <f t="shared" si="133"/>
        <v>Variación de -30% a -0%</v>
      </c>
      <c r="BV167" s="193" t="str">
        <f t="shared" si="134"/>
        <v>Un año</v>
      </c>
      <c r="BW167" s="192" t="s">
        <v>1230</v>
      </c>
      <c r="BX167" s="199">
        <v>1151205</v>
      </c>
      <c r="BY167" s="199">
        <v>0</v>
      </c>
      <c r="BZ167" s="199">
        <f t="shared" si="135"/>
        <v>1151205</v>
      </c>
      <c r="CA167" s="199">
        <v>1151206</v>
      </c>
      <c r="CB167" s="200">
        <f t="shared" si="136"/>
        <v>-1</v>
      </c>
      <c r="CC167" s="192" t="s">
        <v>4043</v>
      </c>
      <c r="CD167" s="192" t="str">
        <f t="shared" si="137"/>
        <v>BIP = SIGFE</v>
      </c>
      <c r="CE167" s="196" t="s">
        <v>678</v>
      </c>
      <c r="CF167" s="195">
        <v>11728</v>
      </c>
      <c r="CG167" s="195">
        <v>11728</v>
      </c>
      <c r="CH167" s="195">
        <f t="shared" si="138"/>
        <v>100</v>
      </c>
      <c r="CI167" s="196" t="s">
        <v>4418</v>
      </c>
      <c r="CJ167" s="196" t="s">
        <v>4419</v>
      </c>
      <c r="CK167" s="200" t="str">
        <f t="shared" si="158"/>
        <v>Real = Recomendada</v>
      </c>
      <c r="CL167" s="192" t="s">
        <v>4966</v>
      </c>
      <c r="CM167" s="192" t="s">
        <v>744</v>
      </c>
      <c r="CN167" s="192" t="s">
        <v>4967</v>
      </c>
      <c r="CO167" s="192" t="s">
        <v>8</v>
      </c>
      <c r="CP167" s="193" t="s">
        <v>207</v>
      </c>
      <c r="CQ167" s="192" t="s">
        <v>5331</v>
      </c>
      <c r="CR167" s="192" t="s">
        <v>722</v>
      </c>
      <c r="CS167" s="192" t="s">
        <v>8</v>
      </c>
      <c r="CT167" s="192" t="str">
        <f t="shared" si="159"/>
        <v>En Operación</v>
      </c>
      <c r="CU167" s="192" t="s">
        <v>5516</v>
      </c>
      <c r="CV167" s="192" t="s">
        <v>5725</v>
      </c>
      <c r="CW167" s="192" t="s">
        <v>5726</v>
      </c>
      <c r="CX167" s="192" t="s">
        <v>534</v>
      </c>
      <c r="CY167" s="192" t="s">
        <v>8</v>
      </c>
      <c r="CZ167" s="192" t="s">
        <v>248</v>
      </c>
      <c r="DA167" s="192" t="s">
        <v>249</v>
      </c>
      <c r="DB167" s="193" t="s">
        <v>1016</v>
      </c>
      <c r="DC167" s="193" t="s">
        <v>1012</v>
      </c>
      <c r="DD167" s="200">
        <v>120</v>
      </c>
      <c r="DE167" s="193" t="s">
        <v>5918</v>
      </c>
      <c r="DF167" s="200">
        <v>4</v>
      </c>
      <c r="DG167" s="193" t="s">
        <v>440</v>
      </c>
      <c r="DH167" s="200">
        <v>0</v>
      </c>
      <c r="DI167" s="193" t="s">
        <v>655</v>
      </c>
      <c r="DJ167" s="200">
        <v>512</v>
      </c>
      <c r="DK167" s="193" t="s">
        <v>655</v>
      </c>
      <c r="DL167" s="200">
        <f>+DK167-DE167</f>
        <v>512</v>
      </c>
      <c r="DM167" s="193" t="s">
        <v>1230</v>
      </c>
      <c r="DN167" s="200">
        <v>41</v>
      </c>
      <c r="DO167" s="193" t="s">
        <v>635</v>
      </c>
      <c r="DP167" s="200">
        <v>59</v>
      </c>
      <c r="DQ167" s="200">
        <f t="shared" si="126"/>
        <v>736</v>
      </c>
      <c r="DR167" s="200">
        <f t="shared" si="127"/>
        <v>616</v>
      </c>
      <c r="DS167" s="193" t="s">
        <v>6166</v>
      </c>
      <c r="DT167" s="192" t="s">
        <v>6243</v>
      </c>
      <c r="DU167" s="193">
        <v>1</v>
      </c>
      <c r="DV167" s="193" t="s">
        <v>8</v>
      </c>
      <c r="DW167" s="193" t="s">
        <v>8</v>
      </c>
      <c r="DX167" s="193" t="s">
        <v>8</v>
      </c>
      <c r="DY167" s="193" t="s">
        <v>8</v>
      </c>
      <c r="DZ167" s="193" t="s">
        <v>207</v>
      </c>
      <c r="EA167" s="193" t="s">
        <v>6273</v>
      </c>
      <c r="EB167" s="193" t="s">
        <v>207</v>
      </c>
      <c r="EC167" s="193" t="s">
        <v>6273</v>
      </c>
      <c r="ED167" s="193" t="s">
        <v>6432</v>
      </c>
      <c r="EE167" s="199">
        <v>13334</v>
      </c>
      <c r="EF167" s="199">
        <v>0</v>
      </c>
      <c r="EG167" s="199">
        <v>0</v>
      </c>
      <c r="EH167" s="199">
        <v>0</v>
      </c>
      <c r="EI167" s="199">
        <v>301</v>
      </c>
      <c r="EJ167" s="199">
        <v>1180102</v>
      </c>
      <c r="EK167" s="199">
        <v>0</v>
      </c>
      <c r="EL167" s="199">
        <v>0</v>
      </c>
      <c r="EM167" s="199">
        <v>0</v>
      </c>
      <c r="EN167" s="199">
        <v>0</v>
      </c>
      <c r="EO167" s="199">
        <f t="shared" si="139"/>
        <v>1193737</v>
      </c>
      <c r="EP167" s="199">
        <v>13533</v>
      </c>
      <c r="EQ167" s="199">
        <v>0</v>
      </c>
      <c r="ER167" s="199">
        <v>0</v>
      </c>
      <c r="ES167" s="199">
        <v>0</v>
      </c>
      <c r="ET167" s="199">
        <v>305</v>
      </c>
      <c r="EU167" s="199">
        <v>1197635</v>
      </c>
      <c r="EV167" s="199">
        <v>0</v>
      </c>
      <c r="EW167" s="199">
        <v>0</v>
      </c>
      <c r="EX167" s="199">
        <v>0</v>
      </c>
      <c r="EY167" s="199">
        <v>0</v>
      </c>
      <c r="EZ167" s="199">
        <f t="shared" si="140"/>
        <v>1211473</v>
      </c>
      <c r="FA167" s="192" t="s">
        <v>6629</v>
      </c>
      <c r="FB167" s="199">
        <v>7200</v>
      </c>
      <c r="FC167" s="199">
        <v>0</v>
      </c>
      <c r="FD167" s="199">
        <v>0</v>
      </c>
      <c r="FE167" s="199">
        <v>0</v>
      </c>
      <c r="FF167" s="199">
        <v>0</v>
      </c>
      <c r="FG167" s="199">
        <v>1144005</v>
      </c>
      <c r="FH167" s="199">
        <v>0</v>
      </c>
      <c r="FI167" s="199">
        <v>0</v>
      </c>
      <c r="FJ167" s="199">
        <v>0</v>
      </c>
      <c r="FK167" s="199">
        <v>0</v>
      </c>
      <c r="FL167" s="199">
        <f t="shared" si="141"/>
        <v>1151205</v>
      </c>
      <c r="FM167" s="192" t="s">
        <v>6818</v>
      </c>
      <c r="FN167" s="199">
        <v>7200</v>
      </c>
      <c r="FO167" s="199">
        <v>0</v>
      </c>
      <c r="FP167" s="199">
        <v>0</v>
      </c>
      <c r="FQ167" s="199">
        <v>0</v>
      </c>
      <c r="FR167" s="199">
        <v>0</v>
      </c>
      <c r="FS167" s="199">
        <v>1144005</v>
      </c>
      <c r="FT167" s="199">
        <v>0</v>
      </c>
      <c r="FU167" s="199">
        <v>0</v>
      </c>
      <c r="FV167" s="199">
        <v>0</v>
      </c>
      <c r="FW167" s="199">
        <v>0</v>
      </c>
      <c r="FX167" s="199">
        <f t="shared" si="142"/>
        <v>1151205</v>
      </c>
      <c r="FY167" s="192" t="s">
        <v>7002</v>
      </c>
      <c r="FZ167" s="200">
        <f t="shared" si="143"/>
        <v>-1</v>
      </c>
      <c r="GA167" s="193" t="str">
        <f t="shared" si="160"/>
        <v>BIP = SIGFE</v>
      </c>
      <c r="GB167" s="199">
        <v>7200</v>
      </c>
      <c r="GC167" s="199">
        <v>0</v>
      </c>
      <c r="GD167" s="199">
        <v>0</v>
      </c>
      <c r="GE167" s="199">
        <v>0</v>
      </c>
      <c r="GF167" s="199">
        <v>0</v>
      </c>
      <c r="GG167" s="199">
        <v>1144006</v>
      </c>
      <c r="GH167" s="199">
        <v>0</v>
      </c>
      <c r="GI167" s="199">
        <v>0</v>
      </c>
      <c r="GJ167" s="199">
        <v>0</v>
      </c>
      <c r="GK167" s="199">
        <v>0</v>
      </c>
      <c r="GL167" s="199">
        <f t="shared" si="144"/>
        <v>1151206</v>
      </c>
      <c r="GM167" s="199">
        <v>7609</v>
      </c>
      <c r="GN167" s="199">
        <v>0</v>
      </c>
      <c r="GO167" s="199">
        <v>0</v>
      </c>
      <c r="GP167" s="199">
        <v>0</v>
      </c>
      <c r="GQ167" s="199">
        <v>0</v>
      </c>
      <c r="GR167" s="199">
        <v>1217589</v>
      </c>
      <c r="GS167" s="199">
        <v>0</v>
      </c>
      <c r="GT167" s="199">
        <v>0</v>
      </c>
      <c r="GU167" s="199">
        <v>0</v>
      </c>
      <c r="GV167" s="199">
        <v>0</v>
      </c>
      <c r="GW167" s="199">
        <f t="shared" si="145"/>
        <v>1225198</v>
      </c>
      <c r="GX167" s="199" t="s">
        <v>7177</v>
      </c>
      <c r="GY167" s="199">
        <v>16408</v>
      </c>
      <c r="GZ167" s="199">
        <v>0</v>
      </c>
      <c r="HA167" s="199">
        <v>0</v>
      </c>
      <c r="HB167" s="199">
        <v>0</v>
      </c>
      <c r="HC167" s="199">
        <v>370</v>
      </c>
      <c r="HD167" s="199">
        <v>1452026</v>
      </c>
      <c r="HE167" s="199">
        <v>0</v>
      </c>
      <c r="HF167" s="199">
        <v>0</v>
      </c>
      <c r="HG167" s="199">
        <v>0</v>
      </c>
      <c r="HH167" s="199">
        <v>0</v>
      </c>
      <c r="HI167" s="199">
        <f t="shared" si="146"/>
        <v>1468804</v>
      </c>
      <c r="HJ167" s="199">
        <v>0</v>
      </c>
      <c r="HK167" s="199">
        <v>7609</v>
      </c>
      <c r="HL167" s="199">
        <v>0</v>
      </c>
      <c r="HM167" s="199">
        <v>0</v>
      </c>
      <c r="HN167" s="199">
        <v>0</v>
      </c>
      <c r="HO167" s="199">
        <v>0</v>
      </c>
      <c r="HP167" s="199">
        <v>1232996</v>
      </c>
      <c r="HQ167" s="199">
        <v>0</v>
      </c>
      <c r="HR167" s="199">
        <v>0</v>
      </c>
      <c r="HS167" s="199">
        <v>0</v>
      </c>
      <c r="HT167" s="199">
        <v>0</v>
      </c>
      <c r="HU167" s="199">
        <f t="shared" si="147"/>
        <v>1240605</v>
      </c>
      <c r="HV167" s="199">
        <v>7609</v>
      </c>
      <c r="HW167" s="199">
        <v>0</v>
      </c>
      <c r="HX167" s="199">
        <v>0</v>
      </c>
      <c r="HY167" s="199">
        <v>0</v>
      </c>
      <c r="HZ167" s="199">
        <v>0</v>
      </c>
      <c r="IA167" s="199">
        <v>1217588</v>
      </c>
      <c r="IB167" s="199">
        <v>0</v>
      </c>
      <c r="IC167" s="199">
        <v>0</v>
      </c>
      <c r="ID167" s="199">
        <v>0</v>
      </c>
      <c r="IE167" s="199">
        <v>0</v>
      </c>
      <c r="IF167" s="199">
        <f t="shared" si="148"/>
        <v>1225197</v>
      </c>
      <c r="IG167" s="197">
        <f t="shared" si="149"/>
        <v>-15.536381981530557</v>
      </c>
      <c r="IH167" s="197">
        <f t="shared" si="150"/>
        <v>-16.585398732574252</v>
      </c>
      <c r="II167" s="197">
        <f t="shared" si="151"/>
        <v>-16.145578660437209</v>
      </c>
      <c r="IJ167" s="197">
        <f t="shared" si="128"/>
        <v>-1.2419746817077137</v>
      </c>
      <c r="IK167" s="202"/>
      <c r="IL167" s="200">
        <f t="shared" si="152"/>
        <v>104.46768417462484</v>
      </c>
      <c r="IM167" s="200">
        <f t="shared" si="153"/>
        <v>103.81889495225103</v>
      </c>
      <c r="IN167" s="192" t="s">
        <v>7390</v>
      </c>
      <c r="IO167" s="192" t="str">
        <f t="shared" si="129"/>
        <v>Variación entre el -10% al -20%</v>
      </c>
      <c r="IP167" s="192" t="str">
        <f t="shared" si="129"/>
        <v>Variación entre el -10% al -20%</v>
      </c>
      <c r="IQ167" s="193" t="str">
        <f t="shared" si="154"/>
        <v>Grande</v>
      </c>
      <c r="IR167" s="193" t="str">
        <f t="shared" si="155"/>
        <v>Grande</v>
      </c>
      <c r="IS167" s="192" t="s">
        <v>7508</v>
      </c>
      <c r="IT167" s="192" t="s">
        <v>2013</v>
      </c>
      <c r="IU167" s="192" t="s">
        <v>534</v>
      </c>
      <c r="IV167" s="192" t="s">
        <v>8</v>
      </c>
      <c r="IW167" s="192" t="s">
        <v>248</v>
      </c>
      <c r="IX167" s="192" t="s">
        <v>249</v>
      </c>
      <c r="IY167" s="193" t="s">
        <v>207</v>
      </c>
      <c r="IZ167" s="199">
        <v>1468802</v>
      </c>
      <c r="JA167" s="199">
        <v>-5331</v>
      </c>
      <c r="JB167" s="203">
        <f t="shared" si="161"/>
        <v>-0.36294885219382872</v>
      </c>
      <c r="JC167" s="192" t="s">
        <v>7601</v>
      </c>
      <c r="JD167" s="192" t="str">
        <f t="shared" si="164"/>
        <v>Con Modificaciones &lt; 10%</v>
      </c>
      <c r="JE167" s="193" t="s">
        <v>208</v>
      </c>
      <c r="JF167" s="200"/>
      <c r="JG167" s="200"/>
      <c r="JH167" s="200"/>
      <c r="JI167" s="197"/>
      <c r="JJ167" s="192" t="s">
        <v>7806</v>
      </c>
      <c r="JK167" s="192" t="str">
        <f t="shared" si="130"/>
        <v>Sin Reevaluación</v>
      </c>
      <c r="JL167" s="196" t="s">
        <v>1288</v>
      </c>
      <c r="JM167" s="204">
        <v>4071948</v>
      </c>
      <c r="JN167" s="204">
        <v>4203780</v>
      </c>
      <c r="JO167" s="197">
        <f t="shared" si="162"/>
        <v>3.2375659021185887</v>
      </c>
      <c r="JP167" s="205" t="str">
        <f t="shared" si="163"/>
        <v>Real &gt; Recomendado</v>
      </c>
      <c r="JQ167" s="193" t="s">
        <v>1289</v>
      </c>
      <c r="JR167" s="202">
        <v>40.1</v>
      </c>
      <c r="JS167" s="202">
        <v>46.2</v>
      </c>
      <c r="JT167" s="202">
        <f t="shared" si="156"/>
        <v>15.211970074812964</v>
      </c>
      <c r="JU167" s="192" t="s">
        <v>8199</v>
      </c>
      <c r="JV167" s="192" t="str">
        <f t="shared" ref="JV167:JV168" si="174">IF(JT167="","Sin Datos",IF(JT167=0,"Real = Recomendado",IF(JT167&gt;0,"Real &gt; Recomendado",IF(JT167&lt;0,"Real &lt; Recomendado","error"))))</f>
        <v>Real &gt; Recomendado</v>
      </c>
      <c r="JW167" s="192" t="s">
        <v>8200</v>
      </c>
      <c r="JX167" s="192" t="s">
        <v>246</v>
      </c>
      <c r="JY167" s="192" t="s">
        <v>982</v>
      </c>
      <c r="JZ167" s="192" t="s">
        <v>248</v>
      </c>
      <c r="KA167" s="192" t="s">
        <v>249</v>
      </c>
    </row>
    <row r="168" spans="1:287" ht="15" customHeight="1" x14ac:dyDescent="0.25">
      <c r="A168" s="192" t="s">
        <v>1745</v>
      </c>
      <c r="B168" s="192" t="s">
        <v>1746</v>
      </c>
      <c r="C168" s="193">
        <v>6</v>
      </c>
      <c r="D168" s="192" t="s">
        <v>481</v>
      </c>
      <c r="E168" s="192" t="s">
        <v>168</v>
      </c>
      <c r="F168" s="192" t="s">
        <v>1747</v>
      </c>
      <c r="G168" s="192" t="s">
        <v>482</v>
      </c>
      <c r="H168" s="192" t="s">
        <v>118</v>
      </c>
      <c r="I168" s="192" t="s">
        <v>153</v>
      </c>
      <c r="J168" s="192" t="s">
        <v>1341</v>
      </c>
      <c r="K168" s="192" t="s">
        <v>468</v>
      </c>
      <c r="L168" s="192" t="s">
        <v>102</v>
      </c>
      <c r="M168" s="192" t="s">
        <v>2009</v>
      </c>
      <c r="N168" s="192" t="s">
        <v>525</v>
      </c>
      <c r="O168" s="192" t="s">
        <v>525</v>
      </c>
      <c r="P168" s="192" t="s">
        <v>103</v>
      </c>
      <c r="Q168" s="192" t="s">
        <v>104</v>
      </c>
      <c r="R168" s="192" t="s">
        <v>116</v>
      </c>
      <c r="S168" s="192" t="s">
        <v>2376</v>
      </c>
      <c r="T168" s="192" t="s">
        <v>2377</v>
      </c>
      <c r="U168" s="194">
        <v>11546</v>
      </c>
      <c r="V168" s="192" t="s">
        <v>534</v>
      </c>
      <c r="W168" s="192" t="s">
        <v>534</v>
      </c>
      <c r="X168" s="192" t="s">
        <v>534</v>
      </c>
      <c r="Y168" s="195">
        <v>15</v>
      </c>
      <c r="Z168" s="195">
        <v>20</v>
      </c>
      <c r="AA168" s="196" t="s">
        <v>2755</v>
      </c>
      <c r="AB168" s="197">
        <f t="shared" si="173"/>
        <v>33.333333333333329</v>
      </c>
      <c r="AC168" s="195">
        <v>2</v>
      </c>
      <c r="AD168" s="195">
        <v>11</v>
      </c>
      <c r="AE168" s="196" t="s">
        <v>2756</v>
      </c>
      <c r="AF168" s="197">
        <f>((AD168/AC168)-1)*100</f>
        <v>450</v>
      </c>
      <c r="AG168" s="195">
        <v>2</v>
      </c>
      <c r="AH168" s="195">
        <v>18</v>
      </c>
      <c r="AI168" s="196" t="s">
        <v>2914</v>
      </c>
      <c r="AJ168" s="197">
        <f>((AH168/AG168)-1)*100</f>
        <v>800</v>
      </c>
      <c r="AK168" s="195"/>
      <c r="AL168" s="195"/>
      <c r="AM168" s="196"/>
      <c r="AN168" s="197"/>
      <c r="AO168" s="195">
        <v>15</v>
      </c>
      <c r="AP168" s="195">
        <v>26</v>
      </c>
      <c r="AQ168" s="196" t="s">
        <v>3035</v>
      </c>
      <c r="AR168" s="197">
        <f>((AP168/AO168)-1)*100</f>
        <v>73.333333333333343</v>
      </c>
      <c r="AS168" s="195">
        <v>12</v>
      </c>
      <c r="AT168" s="195">
        <v>10</v>
      </c>
      <c r="AU168" s="196" t="s">
        <v>3241</v>
      </c>
      <c r="AV168" s="197">
        <f t="shared" si="125"/>
        <v>-16.666666666666664</v>
      </c>
      <c r="AW168" s="197" t="str">
        <f t="shared" si="131"/>
        <v>Variación de -30% a -0%</v>
      </c>
      <c r="AX168" s="198">
        <v>1</v>
      </c>
      <c r="AY168" s="198">
        <v>46</v>
      </c>
      <c r="AZ168" s="195"/>
      <c r="BA168" s="195"/>
      <c r="BB168" s="196"/>
      <c r="BC168" s="197"/>
      <c r="BD168" s="195"/>
      <c r="BE168" s="195"/>
      <c r="BF168" s="196"/>
      <c r="BG168" s="197"/>
      <c r="BH168" s="195"/>
      <c r="BI168" s="195"/>
      <c r="BJ168" s="196"/>
      <c r="BK168" s="197"/>
      <c r="BL168" s="195">
        <v>17</v>
      </c>
      <c r="BM168" s="195">
        <v>17</v>
      </c>
      <c r="BN168" s="195">
        <v>35</v>
      </c>
      <c r="BO168" s="195">
        <v>36</v>
      </c>
      <c r="BP168" s="195">
        <v>1</v>
      </c>
      <c r="BQ168" s="196" t="s">
        <v>3501</v>
      </c>
      <c r="BR168" s="197">
        <f t="shared" si="132"/>
        <v>105.88235294117645</v>
      </c>
      <c r="BS168" s="197">
        <f t="shared" si="132"/>
        <v>111.76470588235294</v>
      </c>
      <c r="BT168" s="192" t="s">
        <v>3728</v>
      </c>
      <c r="BU168" s="192" t="str">
        <f t="shared" si="133"/>
        <v>Variación &gt; al 100%</v>
      </c>
      <c r="BV168" s="193" t="str">
        <f t="shared" si="134"/>
        <v>Tres años</v>
      </c>
      <c r="BW168" s="192" t="s">
        <v>802</v>
      </c>
      <c r="BX168" s="199">
        <v>991416</v>
      </c>
      <c r="BY168" s="199">
        <v>1074</v>
      </c>
      <c r="BZ168" s="199">
        <f t="shared" si="135"/>
        <v>992490</v>
      </c>
      <c r="CA168" s="199">
        <v>0</v>
      </c>
      <c r="CB168" s="200">
        <f t="shared" si="136"/>
        <v>992490</v>
      </c>
      <c r="CC168" s="192" t="s">
        <v>4044</v>
      </c>
      <c r="CD168" s="192" t="str">
        <f t="shared" si="137"/>
        <v>BIP &gt; SIGFE</v>
      </c>
      <c r="CE168" s="196" t="s">
        <v>678</v>
      </c>
      <c r="CF168" s="195">
        <v>1511</v>
      </c>
      <c r="CG168" s="195">
        <v>1514</v>
      </c>
      <c r="CH168" s="195">
        <f t="shared" si="138"/>
        <v>100.198544010589</v>
      </c>
      <c r="CI168" s="196" t="s">
        <v>4420</v>
      </c>
      <c r="CJ168" s="196" t="s">
        <v>4421</v>
      </c>
      <c r="CK168" s="200" t="str">
        <f t="shared" si="158"/>
        <v>Real &gt; Recomendada</v>
      </c>
      <c r="CL168" s="192" t="s">
        <v>206</v>
      </c>
      <c r="CM168" s="192" t="s">
        <v>4857</v>
      </c>
      <c r="CN168" s="192" t="s">
        <v>206</v>
      </c>
      <c r="CO168" s="192" t="s">
        <v>4887</v>
      </c>
      <c r="CP168" s="193" t="s">
        <v>207</v>
      </c>
      <c r="CQ168" s="192" t="s">
        <v>4857</v>
      </c>
      <c r="CR168" s="192" t="s">
        <v>8</v>
      </c>
      <c r="CS168" s="192" t="s">
        <v>8</v>
      </c>
      <c r="CT168" s="192" t="str">
        <f t="shared" si="159"/>
        <v>En Operación</v>
      </c>
      <c r="CU168" s="192" t="s">
        <v>8</v>
      </c>
      <c r="CV168" s="192" t="s">
        <v>5727</v>
      </c>
      <c r="CW168" s="192" t="s">
        <v>5728</v>
      </c>
      <c r="CX168" s="192" t="s">
        <v>213</v>
      </c>
      <c r="CY168" s="192" t="s">
        <v>940</v>
      </c>
      <c r="CZ168" s="192" t="s">
        <v>248</v>
      </c>
      <c r="DA168" s="192" t="s">
        <v>249</v>
      </c>
      <c r="DB168" s="193" t="s">
        <v>5851</v>
      </c>
      <c r="DC168" s="193" t="s">
        <v>1074</v>
      </c>
      <c r="DD168" s="200">
        <v>266</v>
      </c>
      <c r="DE168" s="193" t="s">
        <v>1081</v>
      </c>
      <c r="DF168" s="200">
        <v>89</v>
      </c>
      <c r="DG168" s="207">
        <v>42482</v>
      </c>
      <c r="DH168" s="200">
        <v>359</v>
      </c>
      <c r="DI168" s="193" t="s">
        <v>802</v>
      </c>
      <c r="DJ168" s="200">
        <v>215</v>
      </c>
      <c r="DK168" s="193" t="s">
        <v>802</v>
      </c>
      <c r="DL168" s="200">
        <f>+DK168-DG168</f>
        <v>215</v>
      </c>
      <c r="DM168" s="193" t="s">
        <v>802</v>
      </c>
      <c r="DN168" s="200">
        <v>0</v>
      </c>
      <c r="DO168" s="193" t="s">
        <v>594</v>
      </c>
      <c r="DP168" s="200">
        <v>8</v>
      </c>
      <c r="DQ168" s="200">
        <f t="shared" si="126"/>
        <v>937</v>
      </c>
      <c r="DR168" s="200">
        <f t="shared" si="127"/>
        <v>671</v>
      </c>
      <c r="DS168" s="193" t="s">
        <v>200</v>
      </c>
      <c r="DT168" s="192" t="s">
        <v>6243</v>
      </c>
      <c r="DU168" s="193">
        <v>1</v>
      </c>
      <c r="DV168" s="193" t="s">
        <v>8</v>
      </c>
      <c r="DW168" s="193" t="s">
        <v>8</v>
      </c>
      <c r="DX168" s="193" t="s">
        <v>8</v>
      </c>
      <c r="DY168" s="193" t="s">
        <v>8</v>
      </c>
      <c r="DZ168" s="193" t="s">
        <v>207</v>
      </c>
      <c r="EA168" s="193" t="s">
        <v>6273</v>
      </c>
      <c r="EB168" s="193" t="s">
        <v>207</v>
      </c>
      <c r="EC168" s="193" t="s">
        <v>6273</v>
      </c>
      <c r="ED168" s="193" t="s">
        <v>6433</v>
      </c>
      <c r="EE168" s="199">
        <v>20003</v>
      </c>
      <c r="EF168" s="199">
        <v>17627</v>
      </c>
      <c r="EG168" s="199">
        <v>23003</v>
      </c>
      <c r="EH168" s="199">
        <v>0</v>
      </c>
      <c r="EI168" s="199">
        <v>2000</v>
      </c>
      <c r="EJ168" s="199">
        <v>867203</v>
      </c>
      <c r="EK168" s="199">
        <v>0</v>
      </c>
      <c r="EL168" s="199">
        <v>0</v>
      </c>
      <c r="EM168" s="199">
        <v>0</v>
      </c>
      <c r="EN168" s="199">
        <v>0</v>
      </c>
      <c r="EO168" s="199">
        <f t="shared" si="139"/>
        <v>929836</v>
      </c>
      <c r="EP168" s="199">
        <v>20605</v>
      </c>
      <c r="EQ168" s="199">
        <v>18158</v>
      </c>
      <c r="ER168" s="199">
        <v>23696</v>
      </c>
      <c r="ES168" s="199">
        <v>0</v>
      </c>
      <c r="ET168" s="199">
        <v>2060</v>
      </c>
      <c r="EU168" s="199">
        <v>893314</v>
      </c>
      <c r="EV168" s="199">
        <v>0</v>
      </c>
      <c r="EW168" s="199">
        <v>0</v>
      </c>
      <c r="EX168" s="199">
        <v>0</v>
      </c>
      <c r="EY168" s="199">
        <v>0</v>
      </c>
      <c r="EZ168" s="199">
        <f t="shared" si="140"/>
        <v>957833</v>
      </c>
      <c r="FA168" s="192" t="s">
        <v>6630</v>
      </c>
      <c r="FB168" s="199">
        <v>21324</v>
      </c>
      <c r="FC168" s="199">
        <v>23985</v>
      </c>
      <c r="FD168" s="199">
        <v>16394</v>
      </c>
      <c r="FE168" s="199">
        <v>0</v>
      </c>
      <c r="FF168" s="199">
        <v>1074</v>
      </c>
      <c r="FG168" s="199">
        <v>929713</v>
      </c>
      <c r="FH168" s="199">
        <v>0</v>
      </c>
      <c r="FI168" s="199">
        <v>0</v>
      </c>
      <c r="FJ168" s="199">
        <v>0</v>
      </c>
      <c r="FK168" s="199">
        <v>0</v>
      </c>
      <c r="FL168" s="199">
        <f t="shared" si="141"/>
        <v>992490</v>
      </c>
      <c r="FM168" s="192" t="s">
        <v>200</v>
      </c>
      <c r="FN168" s="199">
        <v>21324</v>
      </c>
      <c r="FO168" s="199">
        <v>23985</v>
      </c>
      <c r="FP168" s="199">
        <v>16394</v>
      </c>
      <c r="FQ168" s="199">
        <v>0</v>
      </c>
      <c r="FR168" s="199">
        <v>1074</v>
      </c>
      <c r="FS168" s="199">
        <v>929713</v>
      </c>
      <c r="FT168" s="199">
        <v>0</v>
      </c>
      <c r="FU168" s="199">
        <v>0</v>
      </c>
      <c r="FV168" s="199">
        <v>0</v>
      </c>
      <c r="FW168" s="199">
        <v>0</v>
      </c>
      <c r="FX168" s="199">
        <f t="shared" si="142"/>
        <v>992490</v>
      </c>
      <c r="FY168" s="192" t="s">
        <v>8</v>
      </c>
      <c r="FZ168" s="200">
        <f t="shared" si="143"/>
        <v>992490</v>
      </c>
      <c r="GA168" s="193" t="str">
        <f t="shared" si="160"/>
        <v>BIP &gt; SIGFE</v>
      </c>
      <c r="GB168" s="199">
        <v>0</v>
      </c>
      <c r="GC168" s="199">
        <v>0</v>
      </c>
      <c r="GD168" s="199">
        <v>0</v>
      </c>
      <c r="GE168" s="199">
        <v>0</v>
      </c>
      <c r="GF168" s="199">
        <v>0</v>
      </c>
      <c r="GG168" s="199">
        <v>0</v>
      </c>
      <c r="GH168" s="199">
        <v>0</v>
      </c>
      <c r="GI168" s="199">
        <v>0</v>
      </c>
      <c r="GJ168" s="199">
        <v>0</v>
      </c>
      <c r="GK168" s="199">
        <v>0</v>
      </c>
      <c r="GL168" s="199">
        <f t="shared" si="144"/>
        <v>0</v>
      </c>
      <c r="GM168" s="199">
        <v>0</v>
      </c>
      <c r="GN168" s="199">
        <v>0</v>
      </c>
      <c r="GO168" s="199">
        <v>0</v>
      </c>
      <c r="GP168" s="199">
        <v>0</v>
      </c>
      <c r="GQ168" s="199">
        <v>0</v>
      </c>
      <c r="GR168" s="199">
        <v>0</v>
      </c>
      <c r="GS168" s="199">
        <v>0</v>
      </c>
      <c r="GT168" s="199">
        <v>0</v>
      </c>
      <c r="GU168" s="199">
        <v>0</v>
      </c>
      <c r="GV168" s="199">
        <v>0</v>
      </c>
      <c r="GW168" s="199">
        <f t="shared" si="145"/>
        <v>0</v>
      </c>
      <c r="GX168" s="199" t="s">
        <v>8</v>
      </c>
      <c r="GY168" s="199">
        <v>24252</v>
      </c>
      <c r="GZ168" s="199">
        <v>21372</v>
      </c>
      <c r="HA168" s="199">
        <v>27890</v>
      </c>
      <c r="HB168" s="199">
        <v>0</v>
      </c>
      <c r="HC168" s="199">
        <v>2425</v>
      </c>
      <c r="HD168" s="199">
        <v>1051409</v>
      </c>
      <c r="HE168" s="199">
        <v>0</v>
      </c>
      <c r="HF168" s="199">
        <v>0</v>
      </c>
      <c r="HG168" s="199">
        <v>0</v>
      </c>
      <c r="HH168" s="199">
        <v>0</v>
      </c>
      <c r="HI168" s="199">
        <f t="shared" si="146"/>
        <v>1127348</v>
      </c>
      <c r="HJ168" s="199">
        <v>1081095</v>
      </c>
      <c r="HK168" s="199">
        <v>21773</v>
      </c>
      <c r="HL168" s="199">
        <v>24389</v>
      </c>
      <c r="HM168" s="199">
        <v>16495</v>
      </c>
      <c r="HN168" s="199">
        <v>0</v>
      </c>
      <c r="HO168" s="199">
        <v>1102</v>
      </c>
      <c r="HP168" s="199">
        <v>982481</v>
      </c>
      <c r="HQ168" s="199">
        <v>0</v>
      </c>
      <c r="HR168" s="199">
        <v>0</v>
      </c>
      <c r="HS168" s="199">
        <v>0</v>
      </c>
      <c r="HT168" s="199">
        <v>0</v>
      </c>
      <c r="HU168" s="199">
        <f t="shared" si="147"/>
        <v>1046240</v>
      </c>
      <c r="HV168" s="199">
        <v>21773</v>
      </c>
      <c r="HW168" s="199">
        <v>24389</v>
      </c>
      <c r="HX168" s="199">
        <v>16495</v>
      </c>
      <c r="HY168" s="199">
        <v>0</v>
      </c>
      <c r="HZ168" s="199">
        <v>1102</v>
      </c>
      <c r="IA168" s="199">
        <v>957340</v>
      </c>
      <c r="IB168" s="199">
        <v>0</v>
      </c>
      <c r="IC168" s="199">
        <v>0</v>
      </c>
      <c r="ID168" s="199">
        <v>0</v>
      </c>
      <c r="IE168" s="199">
        <v>0</v>
      </c>
      <c r="IF168" s="199">
        <f t="shared" si="148"/>
        <v>1021099</v>
      </c>
      <c r="IG168" s="197">
        <f t="shared" si="149"/>
        <v>-7.1945841035775953</v>
      </c>
      <c r="IH168" s="197">
        <f t="shared" si="150"/>
        <v>-9.4246851903759925</v>
      </c>
      <c r="II168" s="197">
        <f t="shared" si="151"/>
        <v>-8.9469464309322007</v>
      </c>
      <c r="IJ168" s="197">
        <f t="shared" si="128"/>
        <v>-2.4029859305704226</v>
      </c>
      <c r="IK168" s="202">
        <f>((IF168/HJ168)-1)*100</f>
        <v>-5.5495585494336748</v>
      </c>
      <c r="IL168" s="200">
        <f t="shared" si="152"/>
        <v>674.43791281373842</v>
      </c>
      <c r="IM168" s="200">
        <f t="shared" si="153"/>
        <v>632.32496697490092</v>
      </c>
      <c r="IN168" s="192" t="s">
        <v>7391</v>
      </c>
      <c r="IO168" s="192" t="str">
        <f t="shared" si="129"/>
        <v>Variación de 0 a +-10%</v>
      </c>
      <c r="IP168" s="192" t="str">
        <f t="shared" si="129"/>
        <v>Variación de 0 a +-10%</v>
      </c>
      <c r="IQ168" s="193" t="str">
        <f t="shared" si="154"/>
        <v>Mediano</v>
      </c>
      <c r="IR168" s="193" t="str">
        <f t="shared" si="155"/>
        <v>Mediano</v>
      </c>
      <c r="IS168" s="192" t="s">
        <v>1261</v>
      </c>
      <c r="IT168" s="192" t="s">
        <v>2009</v>
      </c>
      <c r="IU168" s="192" t="s">
        <v>213</v>
      </c>
      <c r="IV168" s="192" t="s">
        <v>940</v>
      </c>
      <c r="IW168" s="192" t="s">
        <v>248</v>
      </c>
      <c r="IX168" s="192" t="s">
        <v>249</v>
      </c>
      <c r="IY168" s="193" t="s">
        <v>207</v>
      </c>
      <c r="IZ168" s="199">
        <v>1127344</v>
      </c>
      <c r="JA168" s="199">
        <v>-133872</v>
      </c>
      <c r="JB168" s="203">
        <f t="shared" si="161"/>
        <v>-11.874991129593097</v>
      </c>
      <c r="JC168" s="192" t="s">
        <v>7602</v>
      </c>
      <c r="JD168" s="192" t="str">
        <f t="shared" si="164"/>
        <v>Con Modificaciones &lt; 10%</v>
      </c>
      <c r="JE168" s="193" t="s">
        <v>207</v>
      </c>
      <c r="JF168" s="200">
        <v>1</v>
      </c>
      <c r="JG168" s="200">
        <v>1127348</v>
      </c>
      <c r="JH168" s="200">
        <v>1081095</v>
      </c>
      <c r="JI168" s="197">
        <f>((JH168/JG168)-1)*100</f>
        <v>-4.1028147475313688</v>
      </c>
      <c r="JJ168" s="192" t="s">
        <v>7807</v>
      </c>
      <c r="JK168" s="192" t="str">
        <f t="shared" si="130"/>
        <v>Con Reevaluación</v>
      </c>
      <c r="JL168" s="196" t="s">
        <v>1286</v>
      </c>
      <c r="JM168" s="204">
        <v>734786</v>
      </c>
      <c r="JN168" s="204">
        <v>780027</v>
      </c>
      <c r="JO168" s="197">
        <f t="shared" si="162"/>
        <v>6.1570307545326219</v>
      </c>
      <c r="JP168" s="205" t="str">
        <f t="shared" si="163"/>
        <v>Real &gt; Recomendado</v>
      </c>
      <c r="JQ168" s="193" t="s">
        <v>1287</v>
      </c>
      <c r="JR168" s="202">
        <v>64062</v>
      </c>
      <c r="JS168" s="202">
        <v>68006</v>
      </c>
      <c r="JT168" s="202">
        <f t="shared" si="156"/>
        <v>6.1565358558896</v>
      </c>
      <c r="JU168" s="192" t="s">
        <v>8201</v>
      </c>
      <c r="JV168" s="192" t="str">
        <f t="shared" si="174"/>
        <v>Real &gt; Recomendado</v>
      </c>
      <c r="JW168" s="192" t="s">
        <v>8202</v>
      </c>
      <c r="JX168" s="192" t="s">
        <v>213</v>
      </c>
      <c r="JY168" s="192" t="s">
        <v>940</v>
      </c>
      <c r="JZ168" s="192" t="s">
        <v>248</v>
      </c>
      <c r="KA168" s="192" t="s">
        <v>249</v>
      </c>
    </row>
    <row r="169" spans="1:287" ht="15" customHeight="1" x14ac:dyDescent="0.25">
      <c r="A169" s="192" t="s">
        <v>1748</v>
      </c>
      <c r="B169" s="192" t="s">
        <v>1749</v>
      </c>
      <c r="C169" s="193">
        <v>10</v>
      </c>
      <c r="D169" s="192" t="s">
        <v>454</v>
      </c>
      <c r="E169" s="192" t="s">
        <v>166</v>
      </c>
      <c r="F169" s="192" t="s">
        <v>503</v>
      </c>
      <c r="G169" s="192" t="s">
        <v>502</v>
      </c>
      <c r="H169" s="192" t="s">
        <v>100</v>
      </c>
      <c r="I169" s="192" t="s">
        <v>101</v>
      </c>
      <c r="J169" s="192" t="s">
        <v>1939</v>
      </c>
      <c r="K169" s="192" t="s">
        <v>466</v>
      </c>
      <c r="L169" s="192" t="s">
        <v>114</v>
      </c>
      <c r="M169" s="192" t="s">
        <v>115</v>
      </c>
      <c r="N169" s="192" t="s">
        <v>115</v>
      </c>
      <c r="O169" s="192" t="s">
        <v>524</v>
      </c>
      <c r="P169" s="192" t="s">
        <v>103</v>
      </c>
      <c r="Q169" s="192" t="s">
        <v>120</v>
      </c>
      <c r="R169" s="192" t="s">
        <v>116</v>
      </c>
      <c r="S169" s="192" t="s">
        <v>2378</v>
      </c>
      <c r="T169" s="192" t="s">
        <v>2379</v>
      </c>
      <c r="U169" s="194">
        <v>4113</v>
      </c>
      <c r="V169" s="192" t="s">
        <v>534</v>
      </c>
      <c r="W169" s="192" t="s">
        <v>534</v>
      </c>
      <c r="X169" s="192" t="s">
        <v>534</v>
      </c>
      <c r="Y169" s="195">
        <v>6</v>
      </c>
      <c r="Z169" s="195">
        <v>14</v>
      </c>
      <c r="AA169" s="196" t="s">
        <v>2757</v>
      </c>
      <c r="AB169" s="197">
        <f t="shared" si="173"/>
        <v>133.33333333333334</v>
      </c>
      <c r="AC169" s="195">
        <v>4</v>
      </c>
      <c r="AD169" s="195">
        <v>3</v>
      </c>
      <c r="AE169" s="196" t="s">
        <v>2758</v>
      </c>
      <c r="AF169" s="197">
        <f>((AD169/AC169)-1)*100</f>
        <v>-25</v>
      </c>
      <c r="AG169" s="195">
        <v>4</v>
      </c>
      <c r="AH169" s="195">
        <v>3</v>
      </c>
      <c r="AI169" s="196" t="s">
        <v>2758</v>
      </c>
      <c r="AJ169" s="197">
        <f>((AH169/AG169)-1)*100</f>
        <v>-25</v>
      </c>
      <c r="AK169" s="195"/>
      <c r="AL169" s="195"/>
      <c r="AM169" s="196"/>
      <c r="AN169" s="197"/>
      <c r="AO169" s="195">
        <v>6</v>
      </c>
      <c r="AP169" s="195">
        <v>13</v>
      </c>
      <c r="AQ169" s="196" t="s">
        <v>3036</v>
      </c>
      <c r="AR169" s="197">
        <f>((AP169/AO169)-1)*100</f>
        <v>116.66666666666666</v>
      </c>
      <c r="AS169" s="195">
        <v>7</v>
      </c>
      <c r="AT169" s="195">
        <v>8</v>
      </c>
      <c r="AU169" s="196" t="s">
        <v>3242</v>
      </c>
      <c r="AV169" s="197">
        <f t="shared" si="125"/>
        <v>14.285714285714279</v>
      </c>
      <c r="AW169" s="197" t="str">
        <f t="shared" si="131"/>
        <v>Variación de 0 a 30%</v>
      </c>
      <c r="AX169" s="198">
        <v>2</v>
      </c>
      <c r="AY169" s="198">
        <v>46</v>
      </c>
      <c r="AZ169" s="195"/>
      <c r="BA169" s="195"/>
      <c r="BB169" s="196"/>
      <c r="BC169" s="197"/>
      <c r="BD169" s="195"/>
      <c r="BE169" s="195"/>
      <c r="BF169" s="196"/>
      <c r="BG169" s="197"/>
      <c r="BH169" s="195">
        <v>2</v>
      </c>
      <c r="BI169" s="195">
        <v>0</v>
      </c>
      <c r="BJ169" s="196" t="s">
        <v>3344</v>
      </c>
      <c r="BK169" s="197">
        <f>((BI169/BH169)-1)*100</f>
        <v>-100</v>
      </c>
      <c r="BL169" s="195">
        <v>10</v>
      </c>
      <c r="BM169" s="195">
        <v>10</v>
      </c>
      <c r="BN169" s="195">
        <v>19</v>
      </c>
      <c r="BO169" s="195">
        <v>19</v>
      </c>
      <c r="BP169" s="195">
        <v>0</v>
      </c>
      <c r="BQ169" s="196" t="s">
        <v>3502</v>
      </c>
      <c r="BR169" s="197">
        <f t="shared" si="132"/>
        <v>89.999999999999986</v>
      </c>
      <c r="BS169" s="197">
        <f t="shared" si="132"/>
        <v>89.999999999999986</v>
      </c>
      <c r="BT169" s="192" t="s">
        <v>3729</v>
      </c>
      <c r="BU169" s="192" t="str">
        <f t="shared" si="133"/>
        <v>Variación del 50% al 100%</v>
      </c>
      <c r="BV169" s="193" t="str">
        <f t="shared" si="134"/>
        <v>Dos Años</v>
      </c>
      <c r="BW169" s="192" t="s">
        <v>901</v>
      </c>
      <c r="BX169" s="199">
        <v>485689</v>
      </c>
      <c r="BY169" s="199">
        <v>216</v>
      </c>
      <c r="BZ169" s="199">
        <f t="shared" si="135"/>
        <v>485905</v>
      </c>
      <c r="CA169" s="199">
        <v>407810</v>
      </c>
      <c r="CB169" s="200">
        <f t="shared" si="136"/>
        <v>78095</v>
      </c>
      <c r="CC169" s="192" t="s">
        <v>4045</v>
      </c>
      <c r="CD169" s="192" t="str">
        <f t="shared" si="137"/>
        <v>BIP &gt; SIGFE</v>
      </c>
      <c r="CE169" s="196" t="s">
        <v>678</v>
      </c>
      <c r="CF169" s="195">
        <v>272</v>
      </c>
      <c r="CG169" s="195">
        <v>272</v>
      </c>
      <c r="CH169" s="195">
        <f t="shared" si="138"/>
        <v>100</v>
      </c>
      <c r="CI169" s="196" t="s">
        <v>4422</v>
      </c>
      <c r="CJ169" s="196" t="s">
        <v>4423</v>
      </c>
      <c r="CK169" s="200" t="str">
        <f t="shared" si="158"/>
        <v>Real = Recomendada</v>
      </c>
      <c r="CL169" s="192" t="s">
        <v>4968</v>
      </c>
      <c r="CM169" s="192" t="s">
        <v>4969</v>
      </c>
      <c r="CN169" s="192" t="s">
        <v>4970</v>
      </c>
      <c r="CO169" s="192" t="s">
        <v>4971</v>
      </c>
      <c r="CP169" s="193" t="s">
        <v>207</v>
      </c>
      <c r="CQ169" s="192" t="s">
        <v>715</v>
      </c>
      <c r="CR169" s="192" t="s">
        <v>5332</v>
      </c>
      <c r="CS169" s="192" t="s">
        <v>8</v>
      </c>
      <c r="CT169" s="192" t="str">
        <f t="shared" si="159"/>
        <v>En Operación</v>
      </c>
      <c r="CU169" s="192" t="s">
        <v>5517</v>
      </c>
      <c r="CV169" s="192" t="s">
        <v>5713</v>
      </c>
      <c r="CW169" s="192" t="s">
        <v>5714</v>
      </c>
      <c r="CX169" s="192" t="s">
        <v>534</v>
      </c>
      <c r="CY169" s="192" t="s">
        <v>8</v>
      </c>
      <c r="CZ169" s="192" t="s">
        <v>248</v>
      </c>
      <c r="DA169" s="192" t="s">
        <v>249</v>
      </c>
      <c r="DB169" s="193" t="s">
        <v>657</v>
      </c>
      <c r="DC169" s="193" t="s">
        <v>657</v>
      </c>
      <c r="DD169" s="200">
        <v>0</v>
      </c>
      <c r="DE169" s="193" t="s">
        <v>1237</v>
      </c>
      <c r="DF169" s="200">
        <v>230</v>
      </c>
      <c r="DG169" s="193" t="s">
        <v>1237</v>
      </c>
      <c r="DH169" s="200">
        <v>0</v>
      </c>
      <c r="DI169" s="193" t="s">
        <v>834</v>
      </c>
      <c r="DJ169" s="200">
        <v>217</v>
      </c>
      <c r="DK169" s="193" t="s">
        <v>834</v>
      </c>
      <c r="DL169" s="200">
        <f>+DK169-DG169</f>
        <v>217</v>
      </c>
      <c r="DM169" s="193" t="s">
        <v>901</v>
      </c>
      <c r="DN169" s="200">
        <v>13</v>
      </c>
      <c r="DO169" s="207">
        <v>42947</v>
      </c>
      <c r="DP169" s="200">
        <v>27</v>
      </c>
      <c r="DQ169" s="200">
        <f t="shared" si="126"/>
        <v>487</v>
      </c>
      <c r="DR169" s="200">
        <f t="shared" si="127"/>
        <v>487</v>
      </c>
      <c r="DS169" s="193" t="s">
        <v>6167</v>
      </c>
      <c r="DT169" s="192" t="s">
        <v>6243</v>
      </c>
      <c r="DU169" s="193">
        <v>3</v>
      </c>
      <c r="DV169" s="193" t="s">
        <v>8</v>
      </c>
      <c r="DW169" s="193" t="s">
        <v>8</v>
      </c>
      <c r="DX169" s="193" t="s">
        <v>8</v>
      </c>
      <c r="DY169" s="193" t="s">
        <v>8</v>
      </c>
      <c r="DZ169" s="193" t="s">
        <v>8</v>
      </c>
      <c r="EA169" s="193" t="s">
        <v>8</v>
      </c>
      <c r="EB169" s="193" t="s">
        <v>207</v>
      </c>
      <c r="EC169" s="193" t="s">
        <v>6269</v>
      </c>
      <c r="ED169" s="193" t="s">
        <v>6434</v>
      </c>
      <c r="EE169" s="199">
        <v>14751</v>
      </c>
      <c r="EF169" s="199">
        <v>20229</v>
      </c>
      <c r="EG169" s="199">
        <v>39453</v>
      </c>
      <c r="EH169" s="199">
        <v>0</v>
      </c>
      <c r="EI169" s="199">
        <v>1916</v>
      </c>
      <c r="EJ169" s="199">
        <v>384105</v>
      </c>
      <c r="EK169" s="199">
        <v>0</v>
      </c>
      <c r="EL169" s="199">
        <v>0</v>
      </c>
      <c r="EM169" s="199">
        <v>862</v>
      </c>
      <c r="EN169" s="199">
        <v>0</v>
      </c>
      <c r="EO169" s="199">
        <f t="shared" si="139"/>
        <v>461316</v>
      </c>
      <c r="EP169" s="199">
        <v>14751</v>
      </c>
      <c r="EQ169" s="199">
        <v>20229</v>
      </c>
      <c r="ER169" s="199">
        <v>39453</v>
      </c>
      <c r="ES169" s="199">
        <v>0</v>
      </c>
      <c r="ET169" s="199">
        <v>1916</v>
      </c>
      <c r="EU169" s="199">
        <v>384105</v>
      </c>
      <c r="EV169" s="199">
        <v>0</v>
      </c>
      <c r="EW169" s="199">
        <v>0</v>
      </c>
      <c r="EX169" s="199">
        <v>862</v>
      </c>
      <c r="EY169" s="199">
        <v>0</v>
      </c>
      <c r="EZ169" s="199">
        <f t="shared" si="140"/>
        <v>461316</v>
      </c>
      <c r="FA169" s="192" t="s">
        <v>6631</v>
      </c>
      <c r="FB169" s="199">
        <v>11412</v>
      </c>
      <c r="FC169" s="199">
        <v>22887</v>
      </c>
      <c r="FD169" s="199">
        <v>44339</v>
      </c>
      <c r="FE169" s="199">
        <v>0</v>
      </c>
      <c r="FF169" s="199">
        <v>217</v>
      </c>
      <c r="FG169" s="199">
        <v>407055</v>
      </c>
      <c r="FH169" s="199">
        <v>0</v>
      </c>
      <c r="FI169" s="199">
        <v>0</v>
      </c>
      <c r="FJ169" s="199">
        <v>0</v>
      </c>
      <c r="FK169" s="199">
        <v>0</v>
      </c>
      <c r="FL169" s="199">
        <f t="shared" si="141"/>
        <v>485910</v>
      </c>
      <c r="FM169" s="192" t="s">
        <v>6819</v>
      </c>
      <c r="FN169" s="199">
        <v>11412</v>
      </c>
      <c r="FO169" s="199">
        <v>22887</v>
      </c>
      <c r="FP169" s="199">
        <v>44339</v>
      </c>
      <c r="FQ169" s="199">
        <v>0</v>
      </c>
      <c r="FR169" s="199">
        <v>217</v>
      </c>
      <c r="FS169" s="199">
        <v>407055</v>
      </c>
      <c r="FT169" s="199">
        <v>0</v>
      </c>
      <c r="FU169" s="199">
        <v>0</v>
      </c>
      <c r="FV169" s="199">
        <v>0</v>
      </c>
      <c r="FW169" s="199">
        <v>0</v>
      </c>
      <c r="FX169" s="199">
        <f t="shared" si="142"/>
        <v>485910</v>
      </c>
      <c r="FY169" s="192" t="s">
        <v>7003</v>
      </c>
      <c r="FZ169" s="200">
        <f t="shared" si="143"/>
        <v>78100</v>
      </c>
      <c r="GA169" s="193" t="str">
        <f t="shared" si="160"/>
        <v>BIP &gt; SIGFE</v>
      </c>
      <c r="GB169" s="199">
        <v>11412</v>
      </c>
      <c r="GC169" s="199">
        <v>21114</v>
      </c>
      <c r="GD169" s="199">
        <v>41046</v>
      </c>
      <c r="GE169" s="199">
        <v>0</v>
      </c>
      <c r="GF169" s="199">
        <v>217</v>
      </c>
      <c r="GG169" s="199">
        <v>334021</v>
      </c>
      <c r="GH169" s="199">
        <v>0</v>
      </c>
      <c r="GI169" s="199">
        <v>0</v>
      </c>
      <c r="GJ169" s="199">
        <v>0</v>
      </c>
      <c r="GK169" s="199">
        <v>0</v>
      </c>
      <c r="GL169" s="199">
        <f t="shared" si="144"/>
        <v>407810</v>
      </c>
      <c r="GM169" s="199">
        <v>11568</v>
      </c>
      <c r="GN169" s="199">
        <v>21114</v>
      </c>
      <c r="GO169" s="199">
        <v>41046</v>
      </c>
      <c r="GP169" s="199">
        <v>0</v>
      </c>
      <c r="GQ169" s="199">
        <v>226</v>
      </c>
      <c r="GR169" s="199">
        <v>341308</v>
      </c>
      <c r="GS169" s="199">
        <v>0</v>
      </c>
      <c r="GT169" s="199">
        <v>0</v>
      </c>
      <c r="GU169" s="199">
        <v>0</v>
      </c>
      <c r="GV169" s="199">
        <v>0</v>
      </c>
      <c r="GW169" s="199">
        <f t="shared" si="145"/>
        <v>415262</v>
      </c>
      <c r="GX169" s="199" t="s">
        <v>7178</v>
      </c>
      <c r="GY169" s="199">
        <v>16598</v>
      </c>
      <c r="GZ169" s="199">
        <v>22762</v>
      </c>
      <c r="HA169" s="199">
        <v>44393</v>
      </c>
      <c r="HB169" s="199">
        <v>0</v>
      </c>
      <c r="HC169" s="199">
        <v>2156</v>
      </c>
      <c r="HD169" s="199">
        <v>432199</v>
      </c>
      <c r="HE169" s="199">
        <v>0</v>
      </c>
      <c r="HF169" s="199">
        <v>0</v>
      </c>
      <c r="HG169" s="199">
        <v>970</v>
      </c>
      <c r="HH169" s="199">
        <v>0</v>
      </c>
      <c r="HI169" s="199">
        <f t="shared" si="146"/>
        <v>519078</v>
      </c>
      <c r="HJ169" s="199">
        <v>0</v>
      </c>
      <c r="HK169" s="199">
        <v>11708</v>
      </c>
      <c r="HL169" s="199">
        <v>22880</v>
      </c>
      <c r="HM169" s="199">
        <v>44337</v>
      </c>
      <c r="HN169" s="199">
        <v>0</v>
      </c>
      <c r="HO169" s="199">
        <v>225</v>
      </c>
      <c r="HP169" s="199">
        <v>417638</v>
      </c>
      <c r="HQ169" s="199">
        <v>0</v>
      </c>
      <c r="HR169" s="199">
        <v>0</v>
      </c>
      <c r="HS169" s="199">
        <v>0</v>
      </c>
      <c r="HT169" s="199">
        <v>0</v>
      </c>
      <c r="HU169" s="199">
        <f t="shared" si="147"/>
        <v>496788</v>
      </c>
      <c r="HV169" s="199">
        <v>11568</v>
      </c>
      <c r="HW169" s="199">
        <v>22887</v>
      </c>
      <c r="HX169" s="199">
        <v>44337</v>
      </c>
      <c r="HY169" s="199">
        <v>0</v>
      </c>
      <c r="HZ169" s="199">
        <v>225</v>
      </c>
      <c r="IA169" s="199">
        <v>414342</v>
      </c>
      <c r="IB169" s="199">
        <v>0</v>
      </c>
      <c r="IC169" s="199">
        <v>0</v>
      </c>
      <c r="ID169" s="199">
        <v>0</v>
      </c>
      <c r="IE169" s="199">
        <v>0</v>
      </c>
      <c r="IF169" s="199">
        <f t="shared" si="148"/>
        <v>493359</v>
      </c>
      <c r="IG169" s="197">
        <f t="shared" si="149"/>
        <v>-4.2941523239281914</v>
      </c>
      <c r="IH169" s="197">
        <f t="shared" si="150"/>
        <v>-4.9547466854692352</v>
      </c>
      <c r="II169" s="197">
        <f t="shared" si="151"/>
        <v>-4.1316615725626393</v>
      </c>
      <c r="IJ169" s="197">
        <f t="shared" si="128"/>
        <v>-0.69023406362472839</v>
      </c>
      <c r="IK169" s="202"/>
      <c r="IL169" s="200">
        <f t="shared" si="152"/>
        <v>1813.8198529411766</v>
      </c>
      <c r="IM169" s="200">
        <f t="shared" si="153"/>
        <v>1523.3161764705883</v>
      </c>
      <c r="IN169" s="192" t="s">
        <v>7392</v>
      </c>
      <c r="IO169" s="192" t="str">
        <f t="shared" si="129"/>
        <v>Variación de 0 a +-10%</v>
      </c>
      <c r="IP169" s="192" t="str">
        <f t="shared" si="129"/>
        <v>Variación de 0 a +-10%</v>
      </c>
      <c r="IQ169" s="193" t="str">
        <f t="shared" si="154"/>
        <v>Mediano</v>
      </c>
      <c r="IR169" s="193" t="str">
        <f t="shared" si="155"/>
        <v>Mediano</v>
      </c>
      <c r="IS169" s="192" t="s">
        <v>5713</v>
      </c>
      <c r="IT169" s="192" t="s">
        <v>115</v>
      </c>
      <c r="IU169" s="192" t="s">
        <v>534</v>
      </c>
      <c r="IV169" s="192" t="s">
        <v>8</v>
      </c>
      <c r="IW169" s="192" t="s">
        <v>248</v>
      </c>
      <c r="IX169" s="192" t="s">
        <v>249</v>
      </c>
      <c r="IY169" s="193" t="s">
        <v>207</v>
      </c>
      <c r="IZ169" s="199">
        <v>519078</v>
      </c>
      <c r="JA169" s="199">
        <v>-7985</v>
      </c>
      <c r="JB169" s="203">
        <f t="shared" si="161"/>
        <v>-1.5383044552071172</v>
      </c>
      <c r="JC169" s="192" t="s">
        <v>7603</v>
      </c>
      <c r="JD169" s="192" t="str">
        <f t="shared" si="164"/>
        <v>Con Modificaciones &lt; 10%</v>
      </c>
      <c r="JE169" s="193" t="s">
        <v>208</v>
      </c>
      <c r="JF169" s="200"/>
      <c r="JG169" s="200"/>
      <c r="JH169" s="200"/>
      <c r="JI169" s="197"/>
      <c r="JJ169" s="192" t="s">
        <v>7808</v>
      </c>
      <c r="JK169" s="192" t="str">
        <f t="shared" si="130"/>
        <v>Sin Reevaluación</v>
      </c>
      <c r="JL169" s="196" t="s">
        <v>1292</v>
      </c>
      <c r="JM169" s="204">
        <v>40</v>
      </c>
      <c r="JN169" s="204">
        <v>40</v>
      </c>
      <c r="JO169" s="197">
        <f t="shared" si="162"/>
        <v>0</v>
      </c>
      <c r="JP169" s="205" t="str">
        <f t="shared" si="163"/>
        <v>Real = Recomendado</v>
      </c>
      <c r="JQ169" s="193" t="s">
        <v>8</v>
      </c>
      <c r="JR169" s="202"/>
      <c r="JS169" s="202"/>
      <c r="JT169" s="202"/>
      <c r="JU169" s="192" t="s">
        <v>8203</v>
      </c>
      <c r="JV169" s="206"/>
      <c r="JW169" s="201" t="s">
        <v>8204</v>
      </c>
      <c r="JX169" s="192" t="s">
        <v>1320</v>
      </c>
      <c r="JY169" s="192" t="s">
        <v>966</v>
      </c>
      <c r="JZ169" s="192" t="s">
        <v>248</v>
      </c>
      <c r="KA169" s="192" t="s">
        <v>249</v>
      </c>
    </row>
    <row r="170" spans="1:287" ht="15" customHeight="1" x14ac:dyDescent="0.25">
      <c r="A170" s="192" t="s">
        <v>1750</v>
      </c>
      <c r="B170" s="192" t="s">
        <v>1751</v>
      </c>
      <c r="C170" s="193">
        <v>13</v>
      </c>
      <c r="D170" s="192" t="s">
        <v>510</v>
      </c>
      <c r="E170" s="192" t="s">
        <v>117</v>
      </c>
      <c r="F170" s="192" t="s">
        <v>8</v>
      </c>
      <c r="G170" s="192" t="s">
        <v>512</v>
      </c>
      <c r="H170" s="192" t="s">
        <v>478</v>
      </c>
      <c r="I170" s="209" t="s">
        <v>478</v>
      </c>
      <c r="J170" s="192" t="s">
        <v>1960</v>
      </c>
      <c r="K170" s="192" t="s">
        <v>466</v>
      </c>
      <c r="L170" s="192" t="s">
        <v>114</v>
      </c>
      <c r="M170" s="192" t="s">
        <v>182</v>
      </c>
      <c r="N170" s="192" t="s">
        <v>531</v>
      </c>
      <c r="O170" s="192" t="s">
        <v>524</v>
      </c>
      <c r="P170" s="192" t="s">
        <v>103</v>
      </c>
      <c r="Q170" s="192" t="s">
        <v>104</v>
      </c>
      <c r="R170" s="192" t="s">
        <v>105</v>
      </c>
      <c r="S170" s="192" t="s">
        <v>2380</v>
      </c>
      <c r="T170" s="192" t="s">
        <v>2381</v>
      </c>
      <c r="U170" s="194">
        <v>2</v>
      </c>
      <c r="V170" s="192" t="s">
        <v>534</v>
      </c>
      <c r="W170" s="192" t="s">
        <v>534</v>
      </c>
      <c r="X170" s="192" t="s">
        <v>534</v>
      </c>
      <c r="Y170" s="195">
        <v>6</v>
      </c>
      <c r="Z170" s="195">
        <v>0</v>
      </c>
      <c r="AA170" s="196" t="s">
        <v>2759</v>
      </c>
      <c r="AB170" s="197">
        <f t="shared" si="173"/>
        <v>-100</v>
      </c>
      <c r="AC170" s="195"/>
      <c r="AD170" s="195"/>
      <c r="AE170" s="196"/>
      <c r="AF170" s="197"/>
      <c r="AG170" s="195"/>
      <c r="AH170" s="195"/>
      <c r="AI170" s="196" t="s">
        <v>8</v>
      </c>
      <c r="AJ170" s="197"/>
      <c r="AK170" s="195"/>
      <c r="AL170" s="195"/>
      <c r="AM170" s="196"/>
      <c r="AN170" s="197"/>
      <c r="AO170" s="195">
        <v>6</v>
      </c>
      <c r="AP170" s="195">
        <v>0</v>
      </c>
      <c r="AQ170" s="196" t="s">
        <v>3037</v>
      </c>
      <c r="AR170" s="197">
        <f>((AP170/AO170)-1)*100</f>
        <v>-100</v>
      </c>
      <c r="AS170" s="195">
        <v>12</v>
      </c>
      <c r="AT170" s="195">
        <v>21</v>
      </c>
      <c r="AU170" s="196" t="s">
        <v>3243</v>
      </c>
      <c r="AV170" s="197">
        <f t="shared" si="125"/>
        <v>75</v>
      </c>
      <c r="AW170" s="197" t="str">
        <f t="shared" si="131"/>
        <v>Variación del 50% al 100%</v>
      </c>
      <c r="AX170" s="198">
        <v>3</v>
      </c>
      <c r="AY170" s="198">
        <v>313</v>
      </c>
      <c r="AZ170" s="195"/>
      <c r="BA170" s="195"/>
      <c r="BB170" s="196"/>
      <c r="BC170" s="197"/>
      <c r="BD170" s="195"/>
      <c r="BE170" s="195"/>
      <c r="BF170" s="196"/>
      <c r="BG170" s="197"/>
      <c r="BH170" s="195"/>
      <c r="BI170" s="195"/>
      <c r="BJ170" s="196"/>
      <c r="BK170" s="197"/>
      <c r="BL170" s="195">
        <v>11</v>
      </c>
      <c r="BM170" s="195">
        <v>11</v>
      </c>
      <c r="BN170" s="195">
        <v>20</v>
      </c>
      <c r="BO170" s="195">
        <v>54</v>
      </c>
      <c r="BP170" s="195">
        <v>34</v>
      </c>
      <c r="BQ170" s="196" t="s">
        <v>3503</v>
      </c>
      <c r="BR170" s="197">
        <f t="shared" si="132"/>
        <v>81.818181818181813</v>
      </c>
      <c r="BS170" s="197">
        <f t="shared" si="132"/>
        <v>390.90909090909093</v>
      </c>
      <c r="BT170" s="192" t="s">
        <v>3730</v>
      </c>
      <c r="BU170" s="192" t="str">
        <f t="shared" si="133"/>
        <v>Variación &gt; al 100%</v>
      </c>
      <c r="BV170" s="193" t="str">
        <f t="shared" si="134"/>
        <v>Mayor a 3 años</v>
      </c>
      <c r="BW170" s="192" t="s">
        <v>3868</v>
      </c>
      <c r="BX170" s="199">
        <v>2615305</v>
      </c>
      <c r="BY170" s="199">
        <v>751</v>
      </c>
      <c r="BZ170" s="199">
        <f t="shared" si="135"/>
        <v>2616056</v>
      </c>
      <c r="CA170" s="199">
        <v>2713017</v>
      </c>
      <c r="CB170" s="200">
        <f t="shared" si="136"/>
        <v>-96961</v>
      </c>
      <c r="CC170" s="192" t="s">
        <v>4046</v>
      </c>
      <c r="CD170" s="192" t="str">
        <f t="shared" si="137"/>
        <v>BIP &lt; SIGFE</v>
      </c>
      <c r="CE170" s="196" t="s">
        <v>678</v>
      </c>
      <c r="CF170" s="195">
        <v>2362</v>
      </c>
      <c r="CG170" s="195">
        <v>2362</v>
      </c>
      <c r="CH170" s="195">
        <f t="shared" si="138"/>
        <v>100</v>
      </c>
      <c r="CI170" s="196" t="s">
        <v>4424</v>
      </c>
      <c r="CJ170" s="196" t="s">
        <v>4425</v>
      </c>
      <c r="CK170" s="200" t="str">
        <f t="shared" si="158"/>
        <v>Real = Recomendada</v>
      </c>
      <c r="CL170" s="192" t="s">
        <v>4972</v>
      </c>
      <c r="CM170" s="192" t="s">
        <v>1206</v>
      </c>
      <c r="CN170" s="192" t="s">
        <v>4973</v>
      </c>
      <c r="CO170" s="192" t="s">
        <v>837</v>
      </c>
      <c r="CP170" s="193" t="s">
        <v>207</v>
      </c>
      <c r="CQ170" s="192" t="s">
        <v>3836</v>
      </c>
      <c r="CR170" s="192" t="s">
        <v>5333</v>
      </c>
      <c r="CS170" s="192" t="s">
        <v>8</v>
      </c>
      <c r="CT170" s="192" t="str">
        <f t="shared" si="159"/>
        <v>En Operación</v>
      </c>
      <c r="CU170" s="192" t="s">
        <v>5518</v>
      </c>
      <c r="CV170" s="192" t="s">
        <v>1272</v>
      </c>
      <c r="CW170" s="192" t="s">
        <v>182</v>
      </c>
      <c r="CX170" s="192" t="s">
        <v>534</v>
      </c>
      <c r="CY170" s="192" t="s">
        <v>8</v>
      </c>
      <c r="CZ170" s="192" t="s">
        <v>248</v>
      </c>
      <c r="DA170" s="192" t="s">
        <v>249</v>
      </c>
      <c r="DB170" s="193" t="s">
        <v>5852</v>
      </c>
      <c r="DC170" s="193" t="s">
        <v>5852</v>
      </c>
      <c r="DD170" s="200">
        <v>0</v>
      </c>
      <c r="DE170" s="193" t="s">
        <v>5919</v>
      </c>
      <c r="DF170" s="200">
        <v>27</v>
      </c>
      <c r="DG170" s="193" t="s">
        <v>5950</v>
      </c>
      <c r="DH170" s="200">
        <v>1297</v>
      </c>
      <c r="DI170" s="193" t="s">
        <v>5977</v>
      </c>
      <c r="DJ170" s="275"/>
      <c r="DK170" s="193" t="s">
        <v>1154</v>
      </c>
      <c r="DL170" s="200">
        <f>+DK170-DG170</f>
        <v>300</v>
      </c>
      <c r="DM170" s="193" t="s">
        <v>3868</v>
      </c>
      <c r="DN170" s="200">
        <v>14</v>
      </c>
      <c r="DO170" s="193" t="s">
        <v>1011</v>
      </c>
      <c r="DP170" s="200">
        <v>73</v>
      </c>
      <c r="DQ170" s="200">
        <f t="shared" si="126"/>
        <v>1711</v>
      </c>
      <c r="DR170" s="200">
        <f t="shared" si="127"/>
        <v>1711</v>
      </c>
      <c r="DS170" s="193" t="s">
        <v>6168</v>
      </c>
      <c r="DT170" s="192" t="s">
        <v>6244</v>
      </c>
      <c r="DU170" s="193" t="s">
        <v>2566</v>
      </c>
      <c r="DV170" s="193" t="s">
        <v>8</v>
      </c>
      <c r="DW170" s="193" t="s">
        <v>8</v>
      </c>
      <c r="DX170" s="193" t="s">
        <v>8</v>
      </c>
      <c r="DY170" s="193" t="s">
        <v>8</v>
      </c>
      <c r="DZ170" s="193" t="s">
        <v>207</v>
      </c>
      <c r="EA170" s="193" t="s">
        <v>6269</v>
      </c>
      <c r="EB170" s="193" t="s">
        <v>207</v>
      </c>
      <c r="EC170" s="193" t="s">
        <v>6269</v>
      </c>
      <c r="ED170" s="193" t="s">
        <v>6435</v>
      </c>
      <c r="EE170" s="199">
        <v>0</v>
      </c>
      <c r="EF170" s="199">
        <v>0</v>
      </c>
      <c r="EG170" s="199">
        <v>0</v>
      </c>
      <c r="EH170" s="199">
        <v>0</v>
      </c>
      <c r="EI170" s="199">
        <v>1450</v>
      </c>
      <c r="EJ170" s="199">
        <v>1050790</v>
      </c>
      <c r="EK170" s="199">
        <v>0</v>
      </c>
      <c r="EL170" s="199">
        <v>0</v>
      </c>
      <c r="EM170" s="199">
        <v>0</v>
      </c>
      <c r="EN170" s="199">
        <v>0</v>
      </c>
      <c r="EO170" s="199">
        <f t="shared" si="139"/>
        <v>1052240</v>
      </c>
      <c r="EP170" s="199">
        <v>0</v>
      </c>
      <c r="EQ170" s="199">
        <v>0</v>
      </c>
      <c r="ER170" s="199">
        <v>0</v>
      </c>
      <c r="ES170" s="199">
        <v>0</v>
      </c>
      <c r="ET170" s="199">
        <v>1450</v>
      </c>
      <c r="EU170" s="199">
        <v>1050790</v>
      </c>
      <c r="EV170" s="199">
        <v>0</v>
      </c>
      <c r="EW170" s="199">
        <v>0</v>
      </c>
      <c r="EX170" s="199">
        <v>0</v>
      </c>
      <c r="EY170" s="199">
        <v>0</v>
      </c>
      <c r="EZ170" s="199">
        <f t="shared" si="140"/>
        <v>1052240</v>
      </c>
      <c r="FA170" s="192" t="s">
        <v>6632</v>
      </c>
      <c r="FB170" s="199">
        <v>5690</v>
      </c>
      <c r="FC170" s="199">
        <v>0</v>
      </c>
      <c r="FD170" s="199">
        <v>0</v>
      </c>
      <c r="FE170" s="199">
        <v>0</v>
      </c>
      <c r="FF170" s="199">
        <v>751</v>
      </c>
      <c r="FG170" s="199">
        <v>2750357</v>
      </c>
      <c r="FH170" s="199">
        <v>0</v>
      </c>
      <c r="FI170" s="199">
        <v>0</v>
      </c>
      <c r="FJ170" s="199">
        <v>0</v>
      </c>
      <c r="FK170" s="199">
        <v>0</v>
      </c>
      <c r="FL170" s="199">
        <f t="shared" si="141"/>
        <v>2756798</v>
      </c>
      <c r="FM170" s="192" t="s">
        <v>6820</v>
      </c>
      <c r="FN170" s="199">
        <v>5690</v>
      </c>
      <c r="FO170" s="199">
        <v>0</v>
      </c>
      <c r="FP170" s="199">
        <v>0</v>
      </c>
      <c r="FQ170" s="199">
        <v>0</v>
      </c>
      <c r="FR170" s="199">
        <v>751</v>
      </c>
      <c r="FS170" s="199">
        <v>2712266</v>
      </c>
      <c r="FT170" s="199">
        <v>0</v>
      </c>
      <c r="FU170" s="199">
        <v>0</v>
      </c>
      <c r="FV170" s="199">
        <v>0</v>
      </c>
      <c r="FW170" s="199">
        <v>0</v>
      </c>
      <c r="FX170" s="199">
        <f t="shared" si="142"/>
        <v>2718707</v>
      </c>
      <c r="FY170" s="192" t="s">
        <v>6820</v>
      </c>
      <c r="FZ170" s="200">
        <f t="shared" si="143"/>
        <v>5690</v>
      </c>
      <c r="GA170" s="193" t="str">
        <f t="shared" si="160"/>
        <v>BIP &gt; SIGFE</v>
      </c>
      <c r="GB170" s="199">
        <v>0</v>
      </c>
      <c r="GC170" s="199">
        <v>0</v>
      </c>
      <c r="GD170" s="199">
        <v>0</v>
      </c>
      <c r="GE170" s="199">
        <v>0</v>
      </c>
      <c r="GF170" s="199">
        <v>751</v>
      </c>
      <c r="GG170" s="199">
        <v>2712266</v>
      </c>
      <c r="GH170" s="199">
        <v>0</v>
      </c>
      <c r="GI170" s="199">
        <v>0</v>
      </c>
      <c r="GJ170" s="199">
        <v>0</v>
      </c>
      <c r="GK170" s="199">
        <v>0</v>
      </c>
      <c r="GL170" s="199">
        <f t="shared" si="144"/>
        <v>2713017</v>
      </c>
      <c r="GM170" s="199">
        <v>0</v>
      </c>
      <c r="GN170" s="199">
        <v>0</v>
      </c>
      <c r="GO170" s="199">
        <v>0</v>
      </c>
      <c r="GP170" s="199">
        <v>0</v>
      </c>
      <c r="GQ170" s="199">
        <v>883</v>
      </c>
      <c r="GR170" s="199">
        <v>2922088</v>
      </c>
      <c r="GS170" s="199">
        <v>0</v>
      </c>
      <c r="GT170" s="199">
        <v>0</v>
      </c>
      <c r="GU170" s="199">
        <v>0</v>
      </c>
      <c r="GV170" s="199">
        <v>0</v>
      </c>
      <c r="GW170" s="199">
        <f t="shared" si="145"/>
        <v>2922971</v>
      </c>
      <c r="GX170" s="199" t="s">
        <v>5518</v>
      </c>
      <c r="GY170" s="199">
        <v>0</v>
      </c>
      <c r="GZ170" s="199">
        <v>0</v>
      </c>
      <c r="HA170" s="199">
        <v>0</v>
      </c>
      <c r="HB170" s="199">
        <v>0</v>
      </c>
      <c r="HC170" s="199">
        <v>1909</v>
      </c>
      <c r="HD170" s="199">
        <v>1383680</v>
      </c>
      <c r="HE170" s="199">
        <v>0</v>
      </c>
      <c r="HF170" s="199">
        <v>0</v>
      </c>
      <c r="HG170" s="199">
        <v>0</v>
      </c>
      <c r="HH170" s="199">
        <v>0</v>
      </c>
      <c r="HI170" s="199">
        <f t="shared" si="146"/>
        <v>1385589</v>
      </c>
      <c r="HJ170" s="199">
        <v>3245331</v>
      </c>
      <c r="HK170" s="199">
        <v>7001</v>
      </c>
      <c r="HL170" s="199">
        <v>0</v>
      </c>
      <c r="HM170" s="199">
        <v>0</v>
      </c>
      <c r="HN170" s="199">
        <v>0</v>
      </c>
      <c r="HO170" s="199">
        <v>884</v>
      </c>
      <c r="HP170" s="199">
        <v>3073081</v>
      </c>
      <c r="HQ170" s="199">
        <v>0</v>
      </c>
      <c r="HR170" s="199">
        <v>0</v>
      </c>
      <c r="HS170" s="199">
        <v>0</v>
      </c>
      <c r="HT170" s="199">
        <v>0</v>
      </c>
      <c r="HU170" s="199">
        <f t="shared" si="147"/>
        <v>3080966</v>
      </c>
      <c r="HV170" s="199">
        <v>7001</v>
      </c>
      <c r="HW170" s="199">
        <v>0</v>
      </c>
      <c r="HX170" s="199">
        <v>0</v>
      </c>
      <c r="HY170" s="199">
        <v>0</v>
      </c>
      <c r="HZ170" s="199">
        <v>884</v>
      </c>
      <c r="IA170" s="199">
        <v>2922089</v>
      </c>
      <c r="IB170" s="199">
        <v>0</v>
      </c>
      <c r="IC170" s="199">
        <v>0</v>
      </c>
      <c r="ID170" s="199">
        <v>0</v>
      </c>
      <c r="IE170" s="199">
        <v>0</v>
      </c>
      <c r="IF170" s="199">
        <f t="shared" si="148"/>
        <v>2929974</v>
      </c>
      <c r="IG170" s="197">
        <f t="shared" si="149"/>
        <v>122.35785647836406</v>
      </c>
      <c r="IH170" s="197">
        <f t="shared" si="150"/>
        <v>111.46054132935524</v>
      </c>
      <c r="II170" s="197">
        <f t="shared" si="151"/>
        <v>111.18242657261797</v>
      </c>
      <c r="IJ170" s="197">
        <f t="shared" si="128"/>
        <v>-4.9008005930607501</v>
      </c>
      <c r="IK170" s="202">
        <f>((IF170/HJ170)-1)*100</f>
        <v>-9.7172522617877792</v>
      </c>
      <c r="IL170" s="200">
        <f t="shared" si="152"/>
        <v>1240.46316680779</v>
      </c>
      <c r="IM170" s="200">
        <f t="shared" si="153"/>
        <v>1237.1248941574936</v>
      </c>
      <c r="IN170" s="192" t="s">
        <v>7393</v>
      </c>
      <c r="IO170" s="192" t="str">
        <f t="shared" si="129"/>
        <v>Variación Mayor a 20%</v>
      </c>
      <c r="IP170" s="192" t="str">
        <f t="shared" si="129"/>
        <v>Variación Mayor a 20%</v>
      </c>
      <c r="IQ170" s="193" t="str">
        <f t="shared" si="154"/>
        <v>Grande</v>
      </c>
      <c r="IR170" s="193" t="str">
        <f t="shared" si="155"/>
        <v>Grande</v>
      </c>
      <c r="IS170" s="192" t="s">
        <v>1272</v>
      </c>
      <c r="IT170" s="192" t="s">
        <v>182</v>
      </c>
      <c r="IU170" s="192" t="s">
        <v>534</v>
      </c>
      <c r="IV170" s="192" t="s">
        <v>8</v>
      </c>
      <c r="IW170" s="192" t="s">
        <v>248</v>
      </c>
      <c r="IX170" s="192" t="s">
        <v>249</v>
      </c>
      <c r="IY170" s="193" t="s">
        <v>207</v>
      </c>
      <c r="IZ170" s="199">
        <v>1385589</v>
      </c>
      <c r="JA170" s="199">
        <v>86135</v>
      </c>
      <c r="JB170" s="203">
        <f t="shared" si="161"/>
        <v>6.2164898826419668</v>
      </c>
      <c r="JC170" s="192" t="s">
        <v>7604</v>
      </c>
      <c r="JD170" s="192" t="str">
        <f t="shared" si="164"/>
        <v>Con Modificaciones &lt; 10%</v>
      </c>
      <c r="JE170" s="193" t="s">
        <v>207</v>
      </c>
      <c r="JF170" s="200">
        <v>5</v>
      </c>
      <c r="JG170" s="200">
        <v>1392407</v>
      </c>
      <c r="JH170" s="200">
        <v>3245331</v>
      </c>
      <c r="JI170" s="197">
        <f t="shared" ref="JI170:JI171" si="175">((JH170/JG170)-1)*100</f>
        <v>133.07344763420463</v>
      </c>
      <c r="JJ170" s="192" t="s">
        <v>7809</v>
      </c>
      <c r="JK170" s="192" t="str">
        <f t="shared" si="130"/>
        <v>Con Reevaluación</v>
      </c>
      <c r="JL170" s="196" t="s">
        <v>1286</v>
      </c>
      <c r="JM170" s="204">
        <v>2001459</v>
      </c>
      <c r="JN170" s="204">
        <v>2001459</v>
      </c>
      <c r="JO170" s="197">
        <f t="shared" si="162"/>
        <v>0</v>
      </c>
      <c r="JP170" s="205" t="str">
        <f t="shared" si="163"/>
        <v>Real = Recomendado</v>
      </c>
      <c r="JQ170" s="193" t="s">
        <v>8</v>
      </c>
      <c r="JR170" s="202"/>
      <c r="JS170" s="202"/>
      <c r="JT170" s="202"/>
      <c r="JU170" s="192" t="s">
        <v>8205</v>
      </c>
      <c r="JV170" s="206"/>
      <c r="JW170" s="192" t="s">
        <v>8206</v>
      </c>
      <c r="JX170" s="192" t="s">
        <v>1311</v>
      </c>
      <c r="JY170" s="192" t="s">
        <v>1302</v>
      </c>
      <c r="JZ170" s="192" t="s">
        <v>248</v>
      </c>
      <c r="KA170" s="192" t="s">
        <v>249</v>
      </c>
    </row>
    <row r="171" spans="1:287" ht="15" customHeight="1" x14ac:dyDescent="0.25">
      <c r="A171" s="192" t="s">
        <v>1752</v>
      </c>
      <c r="B171" s="192" t="s">
        <v>1753</v>
      </c>
      <c r="C171" s="193">
        <v>8</v>
      </c>
      <c r="D171" s="192" t="s">
        <v>453</v>
      </c>
      <c r="E171" s="192" t="s">
        <v>112</v>
      </c>
      <c r="F171" s="192" t="s">
        <v>140</v>
      </c>
      <c r="G171" s="192" t="s">
        <v>488</v>
      </c>
      <c r="H171" s="192" t="s">
        <v>465</v>
      </c>
      <c r="I171" s="192" t="s">
        <v>126</v>
      </c>
      <c r="J171" s="192" t="s">
        <v>1938</v>
      </c>
      <c r="K171" s="192" t="s">
        <v>466</v>
      </c>
      <c r="L171" s="192" t="s">
        <v>114</v>
      </c>
      <c r="M171" s="192" t="s">
        <v>127</v>
      </c>
      <c r="N171" s="192" t="s">
        <v>523</v>
      </c>
      <c r="O171" s="192" t="s">
        <v>524</v>
      </c>
      <c r="P171" s="192" t="s">
        <v>103</v>
      </c>
      <c r="Q171" s="192" t="s">
        <v>120</v>
      </c>
      <c r="R171" s="192" t="s">
        <v>116</v>
      </c>
      <c r="S171" s="192" t="s">
        <v>2382</v>
      </c>
      <c r="T171" s="192" t="s">
        <v>2383</v>
      </c>
      <c r="U171" s="194">
        <v>0</v>
      </c>
      <c r="V171" s="192" t="s">
        <v>127</v>
      </c>
      <c r="W171" s="192" t="s">
        <v>534</v>
      </c>
      <c r="X171" s="192" t="s">
        <v>534</v>
      </c>
      <c r="Y171" s="195">
        <v>7</v>
      </c>
      <c r="Z171" s="195">
        <v>9</v>
      </c>
      <c r="AA171" s="196" t="s">
        <v>2760</v>
      </c>
      <c r="AB171" s="197">
        <f t="shared" si="173"/>
        <v>28.57142857142858</v>
      </c>
      <c r="AC171" s="195"/>
      <c r="AD171" s="195"/>
      <c r="AE171" s="196"/>
      <c r="AF171" s="197"/>
      <c r="AG171" s="195"/>
      <c r="AH171" s="195"/>
      <c r="AI171" s="196" t="s">
        <v>8</v>
      </c>
      <c r="AJ171" s="197"/>
      <c r="AK171" s="195"/>
      <c r="AL171" s="195"/>
      <c r="AM171" s="196"/>
      <c r="AN171" s="197"/>
      <c r="AO171" s="195"/>
      <c r="AP171" s="195"/>
      <c r="AQ171" s="196"/>
      <c r="AR171" s="197"/>
      <c r="AS171" s="195">
        <v>7</v>
      </c>
      <c r="AT171" s="195">
        <v>8</v>
      </c>
      <c r="AU171" s="196" t="s">
        <v>3244</v>
      </c>
      <c r="AV171" s="197">
        <f t="shared" si="125"/>
        <v>14.285714285714279</v>
      </c>
      <c r="AW171" s="197" t="str">
        <f t="shared" si="131"/>
        <v>Variación de 0 a 30%</v>
      </c>
      <c r="AX171" s="198">
        <v>1</v>
      </c>
      <c r="AY171" s="198">
        <v>60</v>
      </c>
      <c r="AZ171" s="195"/>
      <c r="BA171" s="195"/>
      <c r="BB171" s="196"/>
      <c r="BC171" s="197"/>
      <c r="BD171" s="195"/>
      <c r="BE171" s="195"/>
      <c r="BF171" s="196"/>
      <c r="BG171" s="197"/>
      <c r="BH171" s="195"/>
      <c r="BI171" s="195"/>
      <c r="BJ171" s="196"/>
      <c r="BK171" s="197"/>
      <c r="BL171" s="195">
        <v>7</v>
      </c>
      <c r="BM171" s="195">
        <v>7</v>
      </c>
      <c r="BN171" s="195">
        <v>9</v>
      </c>
      <c r="BO171" s="195">
        <v>9</v>
      </c>
      <c r="BP171" s="195">
        <v>0</v>
      </c>
      <c r="BQ171" s="196" t="s">
        <v>3244</v>
      </c>
      <c r="BR171" s="197">
        <f t="shared" si="132"/>
        <v>28.57142857142858</v>
      </c>
      <c r="BS171" s="197">
        <f t="shared" si="132"/>
        <v>28.57142857142858</v>
      </c>
      <c r="BT171" s="192" t="s">
        <v>3731</v>
      </c>
      <c r="BU171" s="192" t="str">
        <f t="shared" si="133"/>
        <v>Variación de 0 a 30%</v>
      </c>
      <c r="BV171" s="193" t="str">
        <f t="shared" si="134"/>
        <v>Un año</v>
      </c>
      <c r="BW171" s="192" t="s">
        <v>3869</v>
      </c>
      <c r="BX171" s="199">
        <v>576935</v>
      </c>
      <c r="BY171" s="199">
        <v>0</v>
      </c>
      <c r="BZ171" s="199">
        <f t="shared" si="135"/>
        <v>576935</v>
      </c>
      <c r="CA171" s="199">
        <v>576935</v>
      </c>
      <c r="CB171" s="200">
        <f t="shared" si="136"/>
        <v>0</v>
      </c>
      <c r="CC171" s="192" t="s">
        <v>3988</v>
      </c>
      <c r="CD171" s="192" t="str">
        <f t="shared" si="137"/>
        <v>BIP = SIGFE</v>
      </c>
      <c r="CE171" s="196" t="s">
        <v>685</v>
      </c>
      <c r="CF171" s="195">
        <v>146</v>
      </c>
      <c r="CG171" s="195">
        <v>146</v>
      </c>
      <c r="CH171" s="195">
        <f t="shared" si="138"/>
        <v>100</v>
      </c>
      <c r="CI171" s="196" t="s">
        <v>200</v>
      </c>
      <c r="CJ171" s="196" t="s">
        <v>4426</v>
      </c>
      <c r="CK171" s="200" t="str">
        <f t="shared" si="158"/>
        <v>Real = Recomendada</v>
      </c>
      <c r="CL171" s="192" t="s">
        <v>200</v>
      </c>
      <c r="CM171" s="192" t="s">
        <v>810</v>
      </c>
      <c r="CN171" s="192" t="s">
        <v>4974</v>
      </c>
      <c r="CO171" s="192" t="s">
        <v>8</v>
      </c>
      <c r="CP171" s="193" t="s">
        <v>207</v>
      </c>
      <c r="CQ171" s="192" t="s">
        <v>5029</v>
      </c>
      <c r="CR171" s="192" t="s">
        <v>5334</v>
      </c>
      <c r="CS171" s="192" t="s">
        <v>8</v>
      </c>
      <c r="CT171" s="192" t="str">
        <f t="shared" si="159"/>
        <v>En Operación</v>
      </c>
      <c r="CU171" s="192" t="s">
        <v>5519</v>
      </c>
      <c r="CV171" s="192" t="s">
        <v>5678</v>
      </c>
      <c r="CW171" s="192" t="s">
        <v>933</v>
      </c>
      <c r="CX171" s="192" t="s">
        <v>217</v>
      </c>
      <c r="CY171" s="192" t="s">
        <v>948</v>
      </c>
      <c r="CZ171" s="192" t="s">
        <v>248</v>
      </c>
      <c r="DA171" s="192" t="s">
        <v>249</v>
      </c>
      <c r="DB171" s="193" t="s">
        <v>619</v>
      </c>
      <c r="DC171" s="193" t="s">
        <v>649</v>
      </c>
      <c r="DD171" s="200">
        <v>147</v>
      </c>
      <c r="DE171" s="193" t="s">
        <v>3872</v>
      </c>
      <c r="DF171" s="200">
        <v>29</v>
      </c>
      <c r="DG171" s="193" t="s">
        <v>440</v>
      </c>
      <c r="DH171" s="200">
        <v>0</v>
      </c>
      <c r="DI171" s="193" t="s">
        <v>854</v>
      </c>
      <c r="DJ171" s="200">
        <v>239</v>
      </c>
      <c r="DK171" s="193" t="s">
        <v>854</v>
      </c>
      <c r="DL171" s="200">
        <f>+DK171-DE171</f>
        <v>239</v>
      </c>
      <c r="DM171" s="193" t="s">
        <v>3869</v>
      </c>
      <c r="DN171" s="200">
        <v>20</v>
      </c>
      <c r="DO171" s="193" t="s">
        <v>760</v>
      </c>
      <c r="DP171" s="200">
        <v>105</v>
      </c>
      <c r="DQ171" s="200">
        <f t="shared" si="126"/>
        <v>540</v>
      </c>
      <c r="DR171" s="200">
        <f t="shared" si="127"/>
        <v>393</v>
      </c>
      <c r="DS171" s="193" t="s">
        <v>6169</v>
      </c>
      <c r="DT171" s="192" t="s">
        <v>6243</v>
      </c>
      <c r="DU171" s="193">
        <v>3</v>
      </c>
      <c r="DV171" s="193" t="s">
        <v>207</v>
      </c>
      <c r="DW171" s="193" t="s">
        <v>6436</v>
      </c>
      <c r="DX171" s="193" t="s">
        <v>8</v>
      </c>
      <c r="DY171" s="193" t="s">
        <v>8</v>
      </c>
      <c r="DZ171" s="193" t="s">
        <v>208</v>
      </c>
      <c r="EA171" s="193" t="s">
        <v>6437</v>
      </c>
      <c r="EB171" s="193" t="s">
        <v>207</v>
      </c>
      <c r="EC171" s="193" t="s">
        <v>6436</v>
      </c>
      <c r="ED171" s="193" t="s">
        <v>6438</v>
      </c>
      <c r="EE171" s="199">
        <v>59019</v>
      </c>
      <c r="EF171" s="199">
        <v>0</v>
      </c>
      <c r="EG171" s="199">
        <v>0</v>
      </c>
      <c r="EH171" s="199">
        <v>0</v>
      </c>
      <c r="EI171" s="199">
        <v>0</v>
      </c>
      <c r="EJ171" s="199">
        <v>407029</v>
      </c>
      <c r="EK171" s="199">
        <v>0</v>
      </c>
      <c r="EL171" s="199">
        <v>0</v>
      </c>
      <c r="EM171" s="199">
        <v>0</v>
      </c>
      <c r="EN171" s="199">
        <v>0</v>
      </c>
      <c r="EO171" s="199">
        <f t="shared" si="139"/>
        <v>466048</v>
      </c>
      <c r="EP171" s="199">
        <v>73061</v>
      </c>
      <c r="EQ171" s="199">
        <v>0</v>
      </c>
      <c r="ER171" s="199">
        <v>0</v>
      </c>
      <c r="ES171" s="199">
        <v>0</v>
      </c>
      <c r="ET171" s="199">
        <v>0</v>
      </c>
      <c r="EU171" s="199">
        <v>503874</v>
      </c>
      <c r="EV171" s="199">
        <v>0</v>
      </c>
      <c r="EW171" s="199">
        <v>0</v>
      </c>
      <c r="EX171" s="199">
        <v>0</v>
      </c>
      <c r="EY171" s="199">
        <v>0</v>
      </c>
      <c r="EZ171" s="199">
        <f t="shared" si="140"/>
        <v>576935</v>
      </c>
      <c r="FA171" s="192" t="s">
        <v>200</v>
      </c>
      <c r="FB171" s="199">
        <v>73062</v>
      </c>
      <c r="FC171" s="199">
        <v>0</v>
      </c>
      <c r="FD171" s="199">
        <v>0</v>
      </c>
      <c r="FE171" s="199">
        <v>0</v>
      </c>
      <c r="FF171" s="199">
        <v>0</v>
      </c>
      <c r="FG171" s="199">
        <v>503873</v>
      </c>
      <c r="FH171" s="199">
        <v>0</v>
      </c>
      <c r="FI171" s="199">
        <v>0</v>
      </c>
      <c r="FJ171" s="199">
        <v>0</v>
      </c>
      <c r="FK171" s="199">
        <v>0</v>
      </c>
      <c r="FL171" s="199">
        <f t="shared" si="141"/>
        <v>576935</v>
      </c>
      <c r="FM171" s="192" t="s">
        <v>200</v>
      </c>
      <c r="FN171" s="199">
        <v>73062</v>
      </c>
      <c r="FO171" s="199">
        <v>0</v>
      </c>
      <c r="FP171" s="199">
        <v>0</v>
      </c>
      <c r="FQ171" s="199">
        <v>0</v>
      </c>
      <c r="FR171" s="199">
        <v>0</v>
      </c>
      <c r="FS171" s="199">
        <v>503873</v>
      </c>
      <c r="FT171" s="199">
        <v>0</v>
      </c>
      <c r="FU171" s="199">
        <v>0</v>
      </c>
      <c r="FV171" s="199">
        <v>0</v>
      </c>
      <c r="FW171" s="199">
        <v>0</v>
      </c>
      <c r="FX171" s="199">
        <f t="shared" si="142"/>
        <v>576935</v>
      </c>
      <c r="FY171" s="192" t="s">
        <v>200</v>
      </c>
      <c r="FZ171" s="200">
        <f t="shared" si="143"/>
        <v>0</v>
      </c>
      <c r="GA171" s="193" t="str">
        <f t="shared" si="160"/>
        <v>BIP = SIGFE</v>
      </c>
      <c r="GB171" s="199">
        <v>73062</v>
      </c>
      <c r="GC171" s="199">
        <v>0</v>
      </c>
      <c r="GD171" s="199">
        <v>0</v>
      </c>
      <c r="GE171" s="199">
        <v>0</v>
      </c>
      <c r="GF171" s="199">
        <v>0</v>
      </c>
      <c r="GG171" s="199">
        <v>503873</v>
      </c>
      <c r="GH171" s="199">
        <v>0</v>
      </c>
      <c r="GI171" s="199">
        <v>0</v>
      </c>
      <c r="GJ171" s="199">
        <v>0</v>
      </c>
      <c r="GK171" s="199">
        <v>0</v>
      </c>
      <c r="GL171" s="199">
        <f t="shared" si="144"/>
        <v>576935</v>
      </c>
      <c r="GM171" s="199">
        <v>73771</v>
      </c>
      <c r="GN171" s="199">
        <v>0</v>
      </c>
      <c r="GO171" s="199">
        <v>0</v>
      </c>
      <c r="GP171" s="199">
        <v>0</v>
      </c>
      <c r="GQ171" s="199">
        <v>0</v>
      </c>
      <c r="GR171" s="199">
        <v>508762</v>
      </c>
      <c r="GS171" s="199">
        <v>0</v>
      </c>
      <c r="GT171" s="199">
        <v>0</v>
      </c>
      <c r="GU171" s="199">
        <v>0</v>
      </c>
      <c r="GV171" s="199">
        <v>0</v>
      </c>
      <c r="GW171" s="199">
        <f t="shared" si="145"/>
        <v>582533</v>
      </c>
      <c r="GX171" s="199" t="s">
        <v>7179</v>
      </c>
      <c r="GY171" s="199">
        <v>74961</v>
      </c>
      <c r="GZ171" s="199">
        <v>0</v>
      </c>
      <c r="HA171" s="199">
        <v>0</v>
      </c>
      <c r="HB171" s="199">
        <v>0</v>
      </c>
      <c r="HC171" s="199">
        <v>0</v>
      </c>
      <c r="HD171" s="199">
        <v>516975</v>
      </c>
      <c r="HE171" s="199">
        <v>0</v>
      </c>
      <c r="HF171" s="199">
        <v>0</v>
      </c>
      <c r="HG171" s="199">
        <v>0</v>
      </c>
      <c r="HH171" s="199">
        <v>0</v>
      </c>
      <c r="HI171" s="199">
        <f t="shared" si="146"/>
        <v>591936</v>
      </c>
      <c r="HJ171" s="199">
        <v>621814</v>
      </c>
      <c r="HK171" s="199">
        <v>73771</v>
      </c>
      <c r="HL171" s="199">
        <v>0</v>
      </c>
      <c r="HM171" s="199">
        <v>0</v>
      </c>
      <c r="HN171" s="199">
        <v>0</v>
      </c>
      <c r="HO171" s="199">
        <v>0</v>
      </c>
      <c r="HP171" s="199">
        <v>516974</v>
      </c>
      <c r="HQ171" s="199">
        <v>0</v>
      </c>
      <c r="HR171" s="199">
        <v>0</v>
      </c>
      <c r="HS171" s="199">
        <v>0</v>
      </c>
      <c r="HT171" s="199">
        <v>0</v>
      </c>
      <c r="HU171" s="199">
        <f t="shared" si="147"/>
        <v>590745</v>
      </c>
      <c r="HV171" s="199">
        <v>73771</v>
      </c>
      <c r="HW171" s="199">
        <v>0</v>
      </c>
      <c r="HX171" s="199">
        <v>0</v>
      </c>
      <c r="HY171" s="199">
        <v>0</v>
      </c>
      <c r="HZ171" s="199">
        <v>0</v>
      </c>
      <c r="IA171" s="199">
        <v>508762</v>
      </c>
      <c r="IB171" s="199">
        <v>0</v>
      </c>
      <c r="IC171" s="199">
        <v>0</v>
      </c>
      <c r="ID171" s="199">
        <v>0</v>
      </c>
      <c r="IE171" s="199">
        <v>0</v>
      </c>
      <c r="IF171" s="199">
        <f t="shared" si="148"/>
        <v>582533</v>
      </c>
      <c r="IG171" s="197">
        <f t="shared" si="149"/>
        <v>-0.20120418423613673</v>
      </c>
      <c r="IH171" s="197">
        <f t="shared" si="150"/>
        <v>-1.5885163260893065</v>
      </c>
      <c r="II171" s="197">
        <f t="shared" si="151"/>
        <v>-1.588664829053632</v>
      </c>
      <c r="IJ171" s="197">
        <f t="shared" si="128"/>
        <v>-1.3901090995268706</v>
      </c>
      <c r="IK171" s="202">
        <f>((IF171/HJ171)-1)*100</f>
        <v>-6.3171623668814121</v>
      </c>
      <c r="IL171" s="200">
        <f t="shared" si="152"/>
        <v>3989.9520547945203</v>
      </c>
      <c r="IM171" s="200">
        <f t="shared" si="153"/>
        <v>3484.6712328767121</v>
      </c>
      <c r="IN171" s="192" t="s">
        <v>7394</v>
      </c>
      <c r="IO171" s="192" t="str">
        <f t="shared" si="129"/>
        <v>Variación de 0 a +-10%</v>
      </c>
      <c r="IP171" s="192" t="str">
        <f t="shared" si="129"/>
        <v>Variación de 0 a +-10%</v>
      </c>
      <c r="IQ171" s="193" t="str">
        <f t="shared" si="154"/>
        <v>Mediano</v>
      </c>
      <c r="IR171" s="193" t="str">
        <f t="shared" si="155"/>
        <v>Mediano</v>
      </c>
      <c r="IS171" s="192" t="s">
        <v>5678</v>
      </c>
      <c r="IT171" s="192" t="s">
        <v>933</v>
      </c>
      <c r="IU171" s="192" t="s">
        <v>217</v>
      </c>
      <c r="IV171" s="192" t="s">
        <v>948</v>
      </c>
      <c r="IW171" s="192" t="s">
        <v>248</v>
      </c>
      <c r="IX171" s="192" t="s">
        <v>249</v>
      </c>
      <c r="IY171" s="193" t="s">
        <v>208</v>
      </c>
      <c r="IZ171" s="199"/>
      <c r="JA171" s="199"/>
      <c r="JB171" s="203"/>
      <c r="JC171" s="192" t="s">
        <v>534</v>
      </c>
      <c r="JD171" s="192" t="str">
        <f t="shared" si="164"/>
        <v>Sin Modificaciones</v>
      </c>
      <c r="JE171" s="193" t="s">
        <v>207</v>
      </c>
      <c r="JF171" s="200">
        <v>1</v>
      </c>
      <c r="JG171" s="200">
        <v>524402</v>
      </c>
      <c r="JH171" s="200">
        <v>621814</v>
      </c>
      <c r="JI171" s="197">
        <f t="shared" si="175"/>
        <v>18.575825416379033</v>
      </c>
      <c r="JJ171" s="192" t="s">
        <v>7810</v>
      </c>
      <c r="JK171" s="192" t="str">
        <f t="shared" si="130"/>
        <v>Con Reevaluación</v>
      </c>
      <c r="JL171" s="196" t="s">
        <v>1286</v>
      </c>
      <c r="JM171" s="204">
        <v>488785</v>
      </c>
      <c r="JN171" s="204">
        <v>488785</v>
      </c>
      <c r="JO171" s="197">
        <f t="shared" si="162"/>
        <v>0</v>
      </c>
      <c r="JP171" s="205" t="str">
        <f t="shared" si="163"/>
        <v>Real = Recomendado</v>
      </c>
      <c r="JQ171" s="193" t="s">
        <v>1287</v>
      </c>
      <c r="JR171" s="202">
        <v>42615</v>
      </c>
      <c r="JS171" s="202">
        <v>42615</v>
      </c>
      <c r="JT171" s="202">
        <f t="shared" si="156"/>
        <v>0</v>
      </c>
      <c r="JU171" s="192" t="s">
        <v>8207</v>
      </c>
      <c r="JV171" s="192" t="str">
        <f t="shared" ref="JV171:JV173" si="176">IF(JT171="","Sin Datos",IF(JT171=0,"Real = Recomendado",IF(JT171&gt;0,"Real &gt; Recomendado",IF(JT171&lt;0,"Real &lt; Recomendado","error"))))</f>
        <v>Real = Recomendado</v>
      </c>
      <c r="JW171" s="192" t="s">
        <v>8208</v>
      </c>
      <c r="JX171" s="192" t="s">
        <v>217</v>
      </c>
      <c r="JY171" s="192" t="s">
        <v>948</v>
      </c>
      <c r="JZ171" s="192" t="s">
        <v>248</v>
      </c>
      <c r="KA171" s="192" t="s">
        <v>249</v>
      </c>
    </row>
    <row r="172" spans="1:287" ht="15" customHeight="1" x14ac:dyDescent="0.25">
      <c r="A172" s="192" t="s">
        <v>1754</v>
      </c>
      <c r="B172" s="192" t="s">
        <v>1755</v>
      </c>
      <c r="C172" s="193">
        <v>8</v>
      </c>
      <c r="D172" s="192" t="s">
        <v>453</v>
      </c>
      <c r="E172" s="192" t="s">
        <v>112</v>
      </c>
      <c r="F172" s="192" t="s">
        <v>140</v>
      </c>
      <c r="G172" s="192" t="s">
        <v>488</v>
      </c>
      <c r="H172" s="192" t="s">
        <v>465</v>
      </c>
      <c r="I172" s="192" t="s">
        <v>126</v>
      </c>
      <c r="J172" s="192" t="s">
        <v>1938</v>
      </c>
      <c r="K172" s="192" t="s">
        <v>466</v>
      </c>
      <c r="L172" s="192" t="s">
        <v>114</v>
      </c>
      <c r="M172" s="192" t="s">
        <v>127</v>
      </c>
      <c r="N172" s="192" t="s">
        <v>523</v>
      </c>
      <c r="O172" s="192" t="s">
        <v>524</v>
      </c>
      <c r="P172" s="192" t="s">
        <v>103</v>
      </c>
      <c r="Q172" s="192" t="s">
        <v>120</v>
      </c>
      <c r="R172" s="192" t="s">
        <v>116</v>
      </c>
      <c r="S172" s="192" t="s">
        <v>2384</v>
      </c>
      <c r="T172" s="192" t="s">
        <v>2385</v>
      </c>
      <c r="U172" s="194">
        <v>0</v>
      </c>
      <c r="V172" s="192" t="s">
        <v>127</v>
      </c>
      <c r="W172" s="192" t="s">
        <v>534</v>
      </c>
      <c r="X172" s="192" t="s">
        <v>534</v>
      </c>
      <c r="Y172" s="195">
        <v>7</v>
      </c>
      <c r="Z172" s="195">
        <v>8</v>
      </c>
      <c r="AA172" s="196" t="s">
        <v>2761</v>
      </c>
      <c r="AB172" s="197">
        <f t="shared" si="173"/>
        <v>14.285714285714279</v>
      </c>
      <c r="AC172" s="195"/>
      <c r="AD172" s="195"/>
      <c r="AE172" s="196"/>
      <c r="AF172" s="197"/>
      <c r="AG172" s="195"/>
      <c r="AH172" s="195"/>
      <c r="AI172" s="196" t="s">
        <v>8</v>
      </c>
      <c r="AJ172" s="197"/>
      <c r="AK172" s="195"/>
      <c r="AL172" s="195"/>
      <c r="AM172" s="196"/>
      <c r="AN172" s="197"/>
      <c r="AO172" s="195"/>
      <c r="AP172" s="195"/>
      <c r="AQ172" s="196"/>
      <c r="AR172" s="197"/>
      <c r="AS172" s="195">
        <v>7</v>
      </c>
      <c r="AT172" s="195">
        <v>8</v>
      </c>
      <c r="AU172" s="196" t="s">
        <v>3245</v>
      </c>
      <c r="AV172" s="197">
        <f t="shared" si="125"/>
        <v>14.285714285714279</v>
      </c>
      <c r="AW172" s="197" t="str">
        <f t="shared" si="131"/>
        <v>Variación de 0 a 30%</v>
      </c>
      <c r="AX172" s="198" t="s">
        <v>202</v>
      </c>
      <c r="AY172" s="198" t="s">
        <v>202</v>
      </c>
      <c r="AZ172" s="195"/>
      <c r="BA172" s="195"/>
      <c r="BB172" s="196"/>
      <c r="BC172" s="197"/>
      <c r="BD172" s="195"/>
      <c r="BE172" s="195"/>
      <c r="BF172" s="196"/>
      <c r="BG172" s="197"/>
      <c r="BH172" s="195"/>
      <c r="BI172" s="195"/>
      <c r="BJ172" s="196"/>
      <c r="BK172" s="197"/>
      <c r="BL172" s="195">
        <v>7</v>
      </c>
      <c r="BM172" s="195">
        <v>7</v>
      </c>
      <c r="BN172" s="195">
        <v>8</v>
      </c>
      <c r="BO172" s="195">
        <v>8</v>
      </c>
      <c r="BP172" s="195">
        <v>0</v>
      </c>
      <c r="BQ172" s="196" t="s">
        <v>3504</v>
      </c>
      <c r="BR172" s="197">
        <f t="shared" si="132"/>
        <v>14.285714285714279</v>
      </c>
      <c r="BS172" s="197">
        <f t="shared" si="132"/>
        <v>14.285714285714279</v>
      </c>
      <c r="BT172" s="192" t="s">
        <v>3732</v>
      </c>
      <c r="BU172" s="192" t="str">
        <f t="shared" si="133"/>
        <v>Variación de 0 a 30%</v>
      </c>
      <c r="BV172" s="193" t="str">
        <f t="shared" si="134"/>
        <v>Un año</v>
      </c>
      <c r="BW172" s="192" t="s">
        <v>3832</v>
      </c>
      <c r="BX172" s="199">
        <v>873832</v>
      </c>
      <c r="BY172" s="199">
        <v>0</v>
      </c>
      <c r="BZ172" s="199">
        <f t="shared" si="135"/>
        <v>873832</v>
      </c>
      <c r="CA172" s="199">
        <v>858485</v>
      </c>
      <c r="CB172" s="200">
        <f t="shared" si="136"/>
        <v>15347</v>
      </c>
      <c r="CC172" s="192" t="s">
        <v>4047</v>
      </c>
      <c r="CD172" s="192" t="str">
        <f t="shared" si="137"/>
        <v>BIP &gt; SIGFE</v>
      </c>
      <c r="CE172" s="196" t="s">
        <v>685</v>
      </c>
      <c r="CF172" s="195">
        <v>218</v>
      </c>
      <c r="CG172" s="195">
        <v>218</v>
      </c>
      <c r="CH172" s="195">
        <f t="shared" si="138"/>
        <v>100</v>
      </c>
      <c r="CI172" s="196" t="s">
        <v>200</v>
      </c>
      <c r="CJ172" s="196" t="s">
        <v>4427</v>
      </c>
      <c r="CK172" s="200" t="str">
        <f t="shared" si="158"/>
        <v>Real = Recomendada</v>
      </c>
      <c r="CL172" s="192" t="s">
        <v>4820</v>
      </c>
      <c r="CM172" s="192" t="s">
        <v>800</v>
      </c>
      <c r="CN172" s="192" t="s">
        <v>4821</v>
      </c>
      <c r="CO172" s="192" t="s">
        <v>702</v>
      </c>
      <c r="CP172" s="193" t="s">
        <v>207</v>
      </c>
      <c r="CQ172" s="192" t="s">
        <v>889</v>
      </c>
      <c r="CR172" s="192" t="s">
        <v>5270</v>
      </c>
      <c r="CS172" s="192" t="s">
        <v>8</v>
      </c>
      <c r="CT172" s="192" t="str">
        <f t="shared" si="159"/>
        <v>En Operación</v>
      </c>
      <c r="CU172" s="192" t="s">
        <v>5520</v>
      </c>
      <c r="CV172" s="192" t="s">
        <v>5678</v>
      </c>
      <c r="CW172" s="192" t="s">
        <v>933</v>
      </c>
      <c r="CX172" s="192" t="s">
        <v>534</v>
      </c>
      <c r="CY172" s="192" t="s">
        <v>8</v>
      </c>
      <c r="CZ172" s="192" t="s">
        <v>248</v>
      </c>
      <c r="DA172" s="192" t="s">
        <v>249</v>
      </c>
      <c r="DB172" s="193" t="s">
        <v>1215</v>
      </c>
      <c r="DC172" s="193" t="s">
        <v>649</v>
      </c>
      <c r="DD172" s="200">
        <v>227</v>
      </c>
      <c r="DE172" s="193" t="s">
        <v>3872</v>
      </c>
      <c r="DF172" s="200">
        <v>29</v>
      </c>
      <c r="DG172" s="193" t="s">
        <v>440</v>
      </c>
      <c r="DH172" s="200">
        <v>0</v>
      </c>
      <c r="DI172" s="193" t="s">
        <v>855</v>
      </c>
      <c r="DJ172" s="200">
        <v>91</v>
      </c>
      <c r="DK172" s="193" t="s">
        <v>855</v>
      </c>
      <c r="DL172" s="200">
        <f>+DK172-DE172</f>
        <v>91</v>
      </c>
      <c r="DM172" s="193" t="s">
        <v>3832</v>
      </c>
      <c r="DN172" s="200">
        <v>13</v>
      </c>
      <c r="DO172" s="193" t="s">
        <v>887</v>
      </c>
      <c r="DP172" s="200">
        <v>43</v>
      </c>
      <c r="DQ172" s="195">
        <f t="shared" si="126"/>
        <v>403</v>
      </c>
      <c r="DR172" s="195">
        <f t="shared" si="127"/>
        <v>176</v>
      </c>
      <c r="DS172" s="198" t="s">
        <v>6170</v>
      </c>
      <c r="DT172" s="196" t="s">
        <v>6243</v>
      </c>
      <c r="DU172" s="198">
        <v>1</v>
      </c>
      <c r="DV172" s="198" t="s">
        <v>8</v>
      </c>
      <c r="DW172" s="198" t="s">
        <v>8</v>
      </c>
      <c r="DX172" s="198" t="s">
        <v>8</v>
      </c>
      <c r="DY172" s="198" t="s">
        <v>8</v>
      </c>
      <c r="DZ172" s="198" t="s">
        <v>208</v>
      </c>
      <c r="EA172" s="198" t="s">
        <v>6269</v>
      </c>
      <c r="EB172" s="198" t="s">
        <v>207</v>
      </c>
      <c r="EC172" s="198" t="s">
        <v>6269</v>
      </c>
      <c r="ED172" s="198" t="s">
        <v>6439</v>
      </c>
      <c r="EE172" s="208">
        <v>111147</v>
      </c>
      <c r="EF172" s="199">
        <v>0</v>
      </c>
      <c r="EG172" s="199">
        <v>0</v>
      </c>
      <c r="EH172" s="199">
        <v>0</v>
      </c>
      <c r="EI172" s="199">
        <v>0</v>
      </c>
      <c r="EJ172" s="199">
        <v>766526</v>
      </c>
      <c r="EK172" s="199">
        <v>0</v>
      </c>
      <c r="EL172" s="199">
        <v>0</v>
      </c>
      <c r="EM172" s="199">
        <v>0</v>
      </c>
      <c r="EN172" s="199">
        <v>0</v>
      </c>
      <c r="EO172" s="199">
        <f t="shared" si="139"/>
        <v>877673</v>
      </c>
      <c r="EP172" s="199">
        <v>121894</v>
      </c>
      <c r="EQ172" s="199">
        <v>0</v>
      </c>
      <c r="ER172" s="199">
        <v>0</v>
      </c>
      <c r="ES172" s="199">
        <v>0</v>
      </c>
      <c r="ET172" s="199">
        <v>0</v>
      </c>
      <c r="EU172" s="199">
        <v>840645</v>
      </c>
      <c r="EV172" s="199">
        <v>0</v>
      </c>
      <c r="EW172" s="199">
        <v>0</v>
      </c>
      <c r="EX172" s="199">
        <v>0</v>
      </c>
      <c r="EY172" s="199">
        <v>0</v>
      </c>
      <c r="EZ172" s="199">
        <f t="shared" si="140"/>
        <v>962539</v>
      </c>
      <c r="FA172" s="192" t="s">
        <v>200</v>
      </c>
      <c r="FB172" s="199">
        <v>110660</v>
      </c>
      <c r="FC172" s="199">
        <v>0</v>
      </c>
      <c r="FD172" s="199">
        <v>0</v>
      </c>
      <c r="FE172" s="199">
        <v>0</v>
      </c>
      <c r="FF172" s="199">
        <v>0</v>
      </c>
      <c r="FG172" s="199">
        <v>763172</v>
      </c>
      <c r="FH172" s="199">
        <v>0</v>
      </c>
      <c r="FI172" s="199">
        <v>0</v>
      </c>
      <c r="FJ172" s="199">
        <v>0</v>
      </c>
      <c r="FK172" s="199">
        <v>0</v>
      </c>
      <c r="FL172" s="199">
        <f t="shared" si="141"/>
        <v>873832</v>
      </c>
      <c r="FM172" s="192" t="s">
        <v>200</v>
      </c>
      <c r="FN172" s="199">
        <v>110660</v>
      </c>
      <c r="FO172" s="199">
        <v>0</v>
      </c>
      <c r="FP172" s="199">
        <v>0</v>
      </c>
      <c r="FQ172" s="199">
        <v>0</v>
      </c>
      <c r="FR172" s="199">
        <v>0</v>
      </c>
      <c r="FS172" s="199">
        <v>763172</v>
      </c>
      <c r="FT172" s="199">
        <v>0</v>
      </c>
      <c r="FU172" s="199">
        <v>0</v>
      </c>
      <c r="FV172" s="199">
        <v>0</v>
      </c>
      <c r="FW172" s="199">
        <v>0</v>
      </c>
      <c r="FX172" s="199">
        <f t="shared" si="142"/>
        <v>873832</v>
      </c>
      <c r="FY172" s="192" t="s">
        <v>200</v>
      </c>
      <c r="FZ172" s="200">
        <f t="shared" si="143"/>
        <v>15347</v>
      </c>
      <c r="GA172" s="193" t="str">
        <f t="shared" si="160"/>
        <v>BIP &gt; SIGFE</v>
      </c>
      <c r="GB172" s="199">
        <v>108717</v>
      </c>
      <c r="GC172" s="199">
        <v>0</v>
      </c>
      <c r="GD172" s="199">
        <v>0</v>
      </c>
      <c r="GE172" s="199">
        <v>0</v>
      </c>
      <c r="GF172" s="199">
        <v>0</v>
      </c>
      <c r="GG172" s="199">
        <v>749768</v>
      </c>
      <c r="GH172" s="199">
        <v>0</v>
      </c>
      <c r="GI172" s="199">
        <v>0</v>
      </c>
      <c r="GJ172" s="199">
        <v>0</v>
      </c>
      <c r="GK172" s="199">
        <v>0</v>
      </c>
      <c r="GL172" s="199">
        <f t="shared" si="144"/>
        <v>858485</v>
      </c>
      <c r="GM172" s="199">
        <v>111544</v>
      </c>
      <c r="GN172" s="199">
        <v>0</v>
      </c>
      <c r="GO172" s="199">
        <v>0</v>
      </c>
      <c r="GP172" s="199">
        <v>0</v>
      </c>
      <c r="GQ172" s="199">
        <v>0</v>
      </c>
      <c r="GR172" s="199">
        <v>769262</v>
      </c>
      <c r="GS172" s="199">
        <v>0</v>
      </c>
      <c r="GT172" s="199">
        <v>0</v>
      </c>
      <c r="GU172" s="199">
        <v>0</v>
      </c>
      <c r="GV172" s="199">
        <v>0</v>
      </c>
      <c r="GW172" s="199">
        <f t="shared" si="145"/>
        <v>880806</v>
      </c>
      <c r="GX172" s="199" t="s">
        <v>200</v>
      </c>
      <c r="GY172" s="199">
        <v>125063</v>
      </c>
      <c r="GZ172" s="199">
        <v>0</v>
      </c>
      <c r="HA172" s="199">
        <v>0</v>
      </c>
      <c r="HB172" s="199">
        <v>0</v>
      </c>
      <c r="HC172" s="199">
        <v>0</v>
      </c>
      <c r="HD172" s="199">
        <v>862502</v>
      </c>
      <c r="HE172" s="199">
        <v>0</v>
      </c>
      <c r="HF172" s="199">
        <v>0</v>
      </c>
      <c r="HG172" s="199">
        <v>0</v>
      </c>
      <c r="HH172" s="199">
        <v>0</v>
      </c>
      <c r="HI172" s="199">
        <f t="shared" si="146"/>
        <v>987565</v>
      </c>
      <c r="HJ172" s="199">
        <v>0</v>
      </c>
      <c r="HK172" s="199">
        <v>113721</v>
      </c>
      <c r="HL172" s="199">
        <v>0</v>
      </c>
      <c r="HM172" s="199">
        <v>0</v>
      </c>
      <c r="HN172" s="199">
        <v>0</v>
      </c>
      <c r="HO172" s="199">
        <v>0</v>
      </c>
      <c r="HP172" s="199">
        <v>783015</v>
      </c>
      <c r="HQ172" s="199">
        <v>0</v>
      </c>
      <c r="HR172" s="199">
        <v>0</v>
      </c>
      <c r="HS172" s="199">
        <v>0</v>
      </c>
      <c r="HT172" s="199">
        <v>0</v>
      </c>
      <c r="HU172" s="199">
        <f t="shared" si="147"/>
        <v>896736</v>
      </c>
      <c r="HV172" s="199">
        <v>113487</v>
      </c>
      <c r="HW172" s="199">
        <v>0</v>
      </c>
      <c r="HX172" s="199">
        <v>0</v>
      </c>
      <c r="HY172" s="199">
        <v>0</v>
      </c>
      <c r="HZ172" s="199">
        <v>0</v>
      </c>
      <c r="IA172" s="199">
        <v>782666</v>
      </c>
      <c r="IB172" s="199">
        <v>0</v>
      </c>
      <c r="IC172" s="199">
        <v>0</v>
      </c>
      <c r="ID172" s="199">
        <v>0</v>
      </c>
      <c r="IE172" s="199">
        <v>0</v>
      </c>
      <c r="IF172" s="199">
        <f t="shared" si="148"/>
        <v>896153</v>
      </c>
      <c r="IG172" s="197">
        <f t="shared" si="149"/>
        <v>-9.197268027927274</v>
      </c>
      <c r="IH172" s="197">
        <f t="shared" si="150"/>
        <v>-9.25630211682269</v>
      </c>
      <c r="II172" s="197">
        <f t="shared" si="151"/>
        <v>-9.2563263621417651</v>
      </c>
      <c r="IJ172" s="197">
        <f t="shared" si="128"/>
        <v>-6.5013560289761685E-2</v>
      </c>
      <c r="IK172" s="202"/>
      <c r="IL172" s="200">
        <f t="shared" si="152"/>
        <v>4110.7935779816517</v>
      </c>
      <c r="IM172" s="200">
        <f t="shared" si="153"/>
        <v>3590.211009174312</v>
      </c>
      <c r="IN172" s="192" t="s">
        <v>7395</v>
      </c>
      <c r="IO172" s="192" t="str">
        <f t="shared" si="129"/>
        <v>Variación de 0 a +-10%</v>
      </c>
      <c r="IP172" s="192" t="str">
        <f t="shared" si="129"/>
        <v>Variación de 0 a +-10%</v>
      </c>
      <c r="IQ172" s="193" t="str">
        <f t="shared" si="154"/>
        <v>Mediano</v>
      </c>
      <c r="IR172" s="193" t="str">
        <f t="shared" si="155"/>
        <v>Mediano</v>
      </c>
      <c r="IS172" s="192" t="s">
        <v>5678</v>
      </c>
      <c r="IT172" s="192" t="s">
        <v>933</v>
      </c>
      <c r="IU172" s="192" t="s">
        <v>534</v>
      </c>
      <c r="IV172" s="192" t="s">
        <v>8</v>
      </c>
      <c r="IW172" s="192" t="s">
        <v>248</v>
      </c>
      <c r="IX172" s="192" t="s">
        <v>249</v>
      </c>
      <c r="IY172" s="193" t="s">
        <v>208</v>
      </c>
      <c r="IZ172" s="199"/>
      <c r="JA172" s="199"/>
      <c r="JB172" s="203"/>
      <c r="JC172" s="192" t="s">
        <v>534</v>
      </c>
      <c r="JD172" s="192" t="str">
        <f t="shared" si="164"/>
        <v>Sin Modificaciones</v>
      </c>
      <c r="JE172" s="193" t="s">
        <v>208</v>
      </c>
      <c r="JF172" s="200"/>
      <c r="JG172" s="200"/>
      <c r="JH172" s="200"/>
      <c r="JI172" s="197"/>
      <c r="JJ172" s="192" t="s">
        <v>7811</v>
      </c>
      <c r="JK172" s="192" t="str">
        <f t="shared" si="130"/>
        <v>Sin Reevaluación</v>
      </c>
      <c r="JL172" s="196" t="s">
        <v>1286</v>
      </c>
      <c r="JM172" s="204">
        <v>843424</v>
      </c>
      <c r="JN172" s="204">
        <v>772937</v>
      </c>
      <c r="JO172" s="197">
        <f t="shared" si="162"/>
        <v>-8.357243806199488</v>
      </c>
      <c r="JP172" s="205" t="str">
        <f t="shared" si="163"/>
        <v>Real &lt; Recomendado</v>
      </c>
      <c r="JQ172" s="193" t="s">
        <v>1287</v>
      </c>
      <c r="JR172" s="202">
        <v>73534</v>
      </c>
      <c r="JS172" s="202">
        <v>67388</v>
      </c>
      <c r="JT172" s="202">
        <f t="shared" si="156"/>
        <v>-8.3580384584001965</v>
      </c>
      <c r="JU172" s="192" t="s">
        <v>8209</v>
      </c>
      <c r="JV172" s="192" t="str">
        <f t="shared" si="176"/>
        <v>Real &lt; Recomendado</v>
      </c>
      <c r="JW172" s="192" t="s">
        <v>8210</v>
      </c>
      <c r="JX172" s="192" t="s">
        <v>1315</v>
      </c>
      <c r="JY172" s="192" t="s">
        <v>948</v>
      </c>
      <c r="JZ172" s="192" t="s">
        <v>248</v>
      </c>
      <c r="KA172" s="192" t="s">
        <v>249</v>
      </c>
    </row>
    <row r="173" spans="1:287" ht="15" customHeight="1" x14ac:dyDescent="0.25">
      <c r="A173" s="192" t="s">
        <v>1756</v>
      </c>
      <c r="B173" s="192" t="s">
        <v>1757</v>
      </c>
      <c r="C173" s="193">
        <v>10</v>
      </c>
      <c r="D173" s="192" t="s">
        <v>454</v>
      </c>
      <c r="E173" s="192" t="s">
        <v>130</v>
      </c>
      <c r="F173" s="192" t="s">
        <v>416</v>
      </c>
      <c r="G173" s="192" t="s">
        <v>502</v>
      </c>
      <c r="H173" s="192" t="s">
        <v>472</v>
      </c>
      <c r="I173" s="192" t="s">
        <v>1758</v>
      </c>
      <c r="J173" s="192" t="s">
        <v>1995</v>
      </c>
      <c r="K173" s="192" t="s">
        <v>468</v>
      </c>
      <c r="L173" s="192" t="s">
        <v>102</v>
      </c>
      <c r="M173" s="192" t="s">
        <v>2008</v>
      </c>
      <c r="N173" s="192" t="s">
        <v>525</v>
      </c>
      <c r="O173" s="192" t="s">
        <v>525</v>
      </c>
      <c r="P173" s="192" t="s">
        <v>103</v>
      </c>
      <c r="Q173" s="192" t="s">
        <v>104</v>
      </c>
      <c r="R173" s="192" t="s">
        <v>105</v>
      </c>
      <c r="S173" s="192" t="s">
        <v>2386</v>
      </c>
      <c r="T173" s="192" t="s">
        <v>2387</v>
      </c>
      <c r="U173" s="194">
        <v>50</v>
      </c>
      <c r="V173" s="192" t="s">
        <v>534</v>
      </c>
      <c r="W173" s="192" t="s">
        <v>534</v>
      </c>
      <c r="X173" s="192" t="s">
        <v>534</v>
      </c>
      <c r="Y173" s="195">
        <v>9</v>
      </c>
      <c r="Z173" s="195">
        <v>9</v>
      </c>
      <c r="AA173" s="196" t="s">
        <v>2762</v>
      </c>
      <c r="AB173" s="197">
        <f t="shared" si="173"/>
        <v>0</v>
      </c>
      <c r="AC173" s="195">
        <v>3</v>
      </c>
      <c r="AD173" s="195">
        <v>10</v>
      </c>
      <c r="AE173" s="196" t="s">
        <v>2763</v>
      </c>
      <c r="AF173" s="197">
        <f>((AD173/AC173)-1)*100</f>
        <v>233.33333333333334</v>
      </c>
      <c r="AG173" s="195">
        <v>3</v>
      </c>
      <c r="AH173" s="195">
        <v>1</v>
      </c>
      <c r="AI173" s="196" t="s">
        <v>2915</v>
      </c>
      <c r="AJ173" s="197">
        <f>((AH173/AG173)-1)*100</f>
        <v>-66.666666666666671</v>
      </c>
      <c r="AK173" s="195"/>
      <c r="AL173" s="195"/>
      <c r="AM173" s="196"/>
      <c r="AN173" s="197"/>
      <c r="AO173" s="195">
        <v>1</v>
      </c>
      <c r="AP173" s="195">
        <v>0</v>
      </c>
      <c r="AQ173" s="196" t="s">
        <v>3038</v>
      </c>
      <c r="AR173" s="197">
        <f>((AP173/AO173)-1)*100</f>
        <v>-100</v>
      </c>
      <c r="AS173" s="195">
        <v>8</v>
      </c>
      <c r="AT173" s="195">
        <v>10</v>
      </c>
      <c r="AU173" s="196" t="s">
        <v>3246</v>
      </c>
      <c r="AV173" s="197">
        <f t="shared" si="125"/>
        <v>25</v>
      </c>
      <c r="AW173" s="197" t="str">
        <f t="shared" si="131"/>
        <v>Variación de 0 a 30%</v>
      </c>
      <c r="AX173" s="198">
        <v>1</v>
      </c>
      <c r="AY173" s="198">
        <v>90</v>
      </c>
      <c r="AZ173" s="195"/>
      <c r="BA173" s="195"/>
      <c r="BB173" s="196"/>
      <c r="BC173" s="197"/>
      <c r="BD173" s="195"/>
      <c r="BE173" s="195"/>
      <c r="BF173" s="196"/>
      <c r="BG173" s="197"/>
      <c r="BH173" s="195"/>
      <c r="BI173" s="195"/>
      <c r="BJ173" s="196"/>
      <c r="BK173" s="197"/>
      <c r="BL173" s="195">
        <v>9</v>
      </c>
      <c r="BM173" s="195">
        <v>9</v>
      </c>
      <c r="BN173" s="195">
        <v>20</v>
      </c>
      <c r="BO173" s="195">
        <v>23</v>
      </c>
      <c r="BP173" s="195">
        <v>3</v>
      </c>
      <c r="BQ173" s="196" t="s">
        <v>3505</v>
      </c>
      <c r="BR173" s="197">
        <f t="shared" si="132"/>
        <v>122.22222222222223</v>
      </c>
      <c r="BS173" s="197">
        <f t="shared" si="132"/>
        <v>155.55555555555554</v>
      </c>
      <c r="BT173" s="192" t="s">
        <v>3733</v>
      </c>
      <c r="BU173" s="192" t="str">
        <f t="shared" si="133"/>
        <v>Variación &gt; al 100%</v>
      </c>
      <c r="BV173" s="193" t="str">
        <f t="shared" si="134"/>
        <v>Dos Años</v>
      </c>
      <c r="BW173" s="192" t="s">
        <v>3870</v>
      </c>
      <c r="BX173" s="199">
        <v>701813</v>
      </c>
      <c r="BY173" s="199">
        <v>1501</v>
      </c>
      <c r="BZ173" s="199">
        <f t="shared" si="135"/>
        <v>703314</v>
      </c>
      <c r="CA173" s="199">
        <v>703221</v>
      </c>
      <c r="CB173" s="200">
        <f t="shared" si="136"/>
        <v>93</v>
      </c>
      <c r="CC173" s="192" t="s">
        <v>4048</v>
      </c>
      <c r="CD173" s="192" t="str">
        <f t="shared" si="137"/>
        <v>BIP &gt; SIGFE</v>
      </c>
      <c r="CE173" s="196" t="s">
        <v>678</v>
      </c>
      <c r="CF173" s="195">
        <v>656</v>
      </c>
      <c r="CG173" s="195">
        <v>656</v>
      </c>
      <c r="CH173" s="195">
        <f t="shared" si="138"/>
        <v>100</v>
      </c>
      <c r="CI173" s="196" t="s">
        <v>4428</v>
      </c>
      <c r="CJ173" s="196" t="s">
        <v>4429</v>
      </c>
      <c r="CK173" s="200" t="str">
        <f t="shared" si="158"/>
        <v>Real = Recomendada</v>
      </c>
      <c r="CL173" s="192" t="s">
        <v>4975</v>
      </c>
      <c r="CM173" s="192" t="s">
        <v>886</v>
      </c>
      <c r="CN173" s="192" t="s">
        <v>8</v>
      </c>
      <c r="CO173" s="192" t="s">
        <v>8</v>
      </c>
      <c r="CP173" s="193" t="s">
        <v>207</v>
      </c>
      <c r="CQ173" s="192" t="s">
        <v>876</v>
      </c>
      <c r="CR173" s="192" t="s">
        <v>5335</v>
      </c>
      <c r="CS173" s="192" t="s">
        <v>8</v>
      </c>
      <c r="CT173" s="192" t="str">
        <f t="shared" si="159"/>
        <v>En Operación</v>
      </c>
      <c r="CU173" s="192" t="s">
        <v>5521</v>
      </c>
      <c r="CV173" s="192" t="s">
        <v>436</v>
      </c>
      <c r="CW173" s="192" t="s">
        <v>437</v>
      </c>
      <c r="CX173" s="192" t="s">
        <v>534</v>
      </c>
      <c r="CY173" s="192" t="s">
        <v>8</v>
      </c>
      <c r="CZ173" s="192" t="s">
        <v>248</v>
      </c>
      <c r="DA173" s="192" t="s">
        <v>249</v>
      </c>
      <c r="DB173" s="193" t="s">
        <v>632</v>
      </c>
      <c r="DC173" s="193" t="s">
        <v>632</v>
      </c>
      <c r="DD173" s="200">
        <v>0</v>
      </c>
      <c r="DE173" s="207">
        <v>42243</v>
      </c>
      <c r="DF173" s="200">
        <v>55</v>
      </c>
      <c r="DG173" s="193" t="s">
        <v>867</v>
      </c>
      <c r="DH173" s="200">
        <v>127</v>
      </c>
      <c r="DI173" s="193" t="s">
        <v>1181</v>
      </c>
      <c r="DJ173" s="200">
        <v>12</v>
      </c>
      <c r="DK173" s="193" t="s">
        <v>1181</v>
      </c>
      <c r="DL173" s="200">
        <f>+DK173-DG173</f>
        <v>12</v>
      </c>
      <c r="DM173" s="193" t="s">
        <v>3870</v>
      </c>
      <c r="DN173" s="200">
        <v>12</v>
      </c>
      <c r="DO173" s="193" t="s">
        <v>780</v>
      </c>
      <c r="DP173" s="200">
        <v>58</v>
      </c>
      <c r="DQ173" s="200">
        <f t="shared" si="126"/>
        <v>264</v>
      </c>
      <c r="DR173" s="200">
        <f t="shared" si="127"/>
        <v>264</v>
      </c>
      <c r="DS173" s="193" t="s">
        <v>6171</v>
      </c>
      <c r="DT173" s="192" t="s">
        <v>6243</v>
      </c>
      <c r="DU173" s="193">
        <v>1</v>
      </c>
      <c r="DV173" s="193" t="s">
        <v>8</v>
      </c>
      <c r="DW173" s="193" t="s">
        <v>8</v>
      </c>
      <c r="DX173" s="193" t="s">
        <v>8</v>
      </c>
      <c r="DY173" s="193" t="s">
        <v>8</v>
      </c>
      <c r="DZ173" s="193" t="s">
        <v>207</v>
      </c>
      <c r="EA173" s="193" t="s">
        <v>6273</v>
      </c>
      <c r="EB173" s="193" t="s">
        <v>207</v>
      </c>
      <c r="EC173" s="193" t="s">
        <v>6273</v>
      </c>
      <c r="ED173" s="193" t="s">
        <v>6440</v>
      </c>
      <c r="EE173" s="199">
        <v>9561</v>
      </c>
      <c r="EF173" s="199">
        <v>26282</v>
      </c>
      <c r="EG173" s="199">
        <v>15519</v>
      </c>
      <c r="EH173" s="199">
        <v>0</v>
      </c>
      <c r="EI173" s="199">
        <v>1435</v>
      </c>
      <c r="EJ173" s="199">
        <v>628191</v>
      </c>
      <c r="EK173" s="199">
        <v>0</v>
      </c>
      <c r="EL173" s="199">
        <v>0</v>
      </c>
      <c r="EM173" s="199">
        <v>0</v>
      </c>
      <c r="EN173" s="199">
        <v>0</v>
      </c>
      <c r="EO173" s="199">
        <f t="shared" si="139"/>
        <v>680988</v>
      </c>
      <c r="EP173" s="199">
        <v>9561</v>
      </c>
      <c r="EQ173" s="199">
        <v>26282</v>
      </c>
      <c r="ER173" s="199">
        <v>15519</v>
      </c>
      <c r="ES173" s="199">
        <v>0</v>
      </c>
      <c r="ET173" s="199">
        <v>1435</v>
      </c>
      <c r="EU173" s="199">
        <v>628191</v>
      </c>
      <c r="EV173" s="199">
        <v>0</v>
      </c>
      <c r="EW173" s="199">
        <v>0</v>
      </c>
      <c r="EX173" s="199">
        <v>0</v>
      </c>
      <c r="EY173" s="199">
        <v>0</v>
      </c>
      <c r="EZ173" s="199">
        <f t="shared" si="140"/>
        <v>680988</v>
      </c>
      <c r="FA173" s="192" t="s">
        <v>202</v>
      </c>
      <c r="FB173" s="199">
        <v>9900</v>
      </c>
      <c r="FC173" s="199">
        <v>25472</v>
      </c>
      <c r="FD173" s="199">
        <v>15688</v>
      </c>
      <c r="FE173" s="199">
        <v>0</v>
      </c>
      <c r="FF173" s="199">
        <v>1501</v>
      </c>
      <c r="FG173" s="199">
        <v>650754</v>
      </c>
      <c r="FH173" s="199">
        <v>0</v>
      </c>
      <c r="FI173" s="199">
        <v>0</v>
      </c>
      <c r="FJ173" s="199">
        <v>0</v>
      </c>
      <c r="FK173" s="199">
        <v>0</v>
      </c>
      <c r="FL173" s="199">
        <f t="shared" si="141"/>
        <v>703315</v>
      </c>
      <c r="FM173" s="192" t="s">
        <v>202</v>
      </c>
      <c r="FN173" s="199">
        <v>9900</v>
      </c>
      <c r="FO173" s="199">
        <v>25472</v>
      </c>
      <c r="FP173" s="199">
        <v>15687</v>
      </c>
      <c r="FQ173" s="199">
        <v>0</v>
      </c>
      <c r="FR173" s="199">
        <v>1501</v>
      </c>
      <c r="FS173" s="199">
        <v>650754</v>
      </c>
      <c r="FT173" s="199">
        <v>0</v>
      </c>
      <c r="FU173" s="199">
        <v>0</v>
      </c>
      <c r="FV173" s="199">
        <v>0</v>
      </c>
      <c r="FW173" s="199">
        <v>0</v>
      </c>
      <c r="FX173" s="199">
        <f t="shared" si="142"/>
        <v>703314</v>
      </c>
      <c r="FY173" s="192" t="s">
        <v>202</v>
      </c>
      <c r="FZ173" s="200">
        <f t="shared" si="143"/>
        <v>93</v>
      </c>
      <c r="GA173" s="193" t="str">
        <f t="shared" si="160"/>
        <v>BIP &gt; SIGFE</v>
      </c>
      <c r="GB173" s="199">
        <v>9900</v>
      </c>
      <c r="GC173" s="199">
        <v>25379</v>
      </c>
      <c r="GD173" s="199">
        <v>15686</v>
      </c>
      <c r="GE173" s="199">
        <v>0</v>
      </c>
      <c r="GF173" s="199">
        <v>1501</v>
      </c>
      <c r="GG173" s="199">
        <v>650755</v>
      </c>
      <c r="GH173" s="199">
        <v>0</v>
      </c>
      <c r="GI173" s="199">
        <v>0</v>
      </c>
      <c r="GJ173" s="199">
        <v>0</v>
      </c>
      <c r="GK173" s="199">
        <v>0</v>
      </c>
      <c r="GL173" s="199">
        <f t="shared" si="144"/>
        <v>703221</v>
      </c>
      <c r="GM173" s="199">
        <v>10394</v>
      </c>
      <c r="GN173" s="199">
        <v>26039</v>
      </c>
      <c r="GO173" s="199">
        <v>16094</v>
      </c>
      <c r="GP173" s="199">
        <v>0</v>
      </c>
      <c r="GQ173" s="199">
        <v>1586</v>
      </c>
      <c r="GR173" s="199">
        <v>687705</v>
      </c>
      <c r="GS173" s="199">
        <v>0</v>
      </c>
      <c r="GT173" s="199">
        <v>0</v>
      </c>
      <c r="GU173" s="199">
        <v>0</v>
      </c>
      <c r="GV173" s="199">
        <v>0</v>
      </c>
      <c r="GW173" s="199">
        <f t="shared" si="145"/>
        <v>741818</v>
      </c>
      <c r="GX173" s="199" t="s">
        <v>8</v>
      </c>
      <c r="GY173" s="199">
        <v>11253</v>
      </c>
      <c r="GZ173" s="199">
        <v>30933</v>
      </c>
      <c r="HA173" s="199">
        <v>18265</v>
      </c>
      <c r="HB173" s="199">
        <v>0</v>
      </c>
      <c r="HC173" s="199">
        <v>1689</v>
      </c>
      <c r="HD173" s="199">
        <v>739365</v>
      </c>
      <c r="HE173" s="199">
        <v>0</v>
      </c>
      <c r="HF173" s="199">
        <v>0</v>
      </c>
      <c r="HG173" s="199">
        <v>0</v>
      </c>
      <c r="HH173" s="199">
        <v>0</v>
      </c>
      <c r="HI173" s="199">
        <f t="shared" si="146"/>
        <v>801505</v>
      </c>
      <c r="HJ173" s="199">
        <v>801506</v>
      </c>
      <c r="HK173" s="199">
        <v>10462</v>
      </c>
      <c r="HL173" s="199">
        <v>26132</v>
      </c>
      <c r="HM173" s="199">
        <v>16096</v>
      </c>
      <c r="HN173" s="199">
        <v>0</v>
      </c>
      <c r="HO173" s="199">
        <v>1586</v>
      </c>
      <c r="HP173" s="199">
        <v>687703</v>
      </c>
      <c r="HQ173" s="199">
        <v>0</v>
      </c>
      <c r="HR173" s="199">
        <v>0</v>
      </c>
      <c r="HS173" s="199">
        <v>0</v>
      </c>
      <c r="HT173" s="199">
        <v>0</v>
      </c>
      <c r="HU173" s="199">
        <f t="shared" si="147"/>
        <v>741979</v>
      </c>
      <c r="HV173" s="199">
        <v>10394</v>
      </c>
      <c r="HW173" s="199">
        <v>26130</v>
      </c>
      <c r="HX173" s="199">
        <v>16094</v>
      </c>
      <c r="HY173" s="199">
        <v>0</v>
      </c>
      <c r="HZ173" s="199">
        <v>1586</v>
      </c>
      <c r="IA173" s="199">
        <v>687705</v>
      </c>
      <c r="IB173" s="199">
        <v>0</v>
      </c>
      <c r="IC173" s="199">
        <v>0</v>
      </c>
      <c r="ID173" s="199">
        <v>0</v>
      </c>
      <c r="IE173" s="199">
        <v>0</v>
      </c>
      <c r="IF173" s="199">
        <f t="shared" si="148"/>
        <v>741909</v>
      </c>
      <c r="IG173" s="197">
        <f t="shared" si="149"/>
        <v>-7.4267783731854493</v>
      </c>
      <c r="IH173" s="197">
        <f t="shared" si="150"/>
        <v>-7.4355119431569356</v>
      </c>
      <c r="II173" s="197">
        <f t="shared" si="151"/>
        <v>-6.9870767482907663</v>
      </c>
      <c r="IJ173" s="197">
        <f t="shared" si="128"/>
        <v>-9.4342292706439679E-3</v>
      </c>
      <c r="IK173" s="202">
        <f>((IF173/HJ173)-1)*100</f>
        <v>-7.4356274313604587</v>
      </c>
      <c r="IL173" s="200">
        <f t="shared" si="152"/>
        <v>1130.9588414634147</v>
      </c>
      <c r="IM173" s="200">
        <f t="shared" si="153"/>
        <v>1048.3307926829268</v>
      </c>
      <c r="IN173" s="192" t="s">
        <v>7396</v>
      </c>
      <c r="IO173" s="192" t="str">
        <f t="shared" si="129"/>
        <v>Variación de 0 a +-10%</v>
      </c>
      <c r="IP173" s="192" t="str">
        <f t="shared" si="129"/>
        <v>Variación de 0 a +-10%</v>
      </c>
      <c r="IQ173" s="193" t="str">
        <f t="shared" si="154"/>
        <v>Mediano</v>
      </c>
      <c r="IR173" s="193" t="str">
        <f t="shared" si="155"/>
        <v>Mediano</v>
      </c>
      <c r="IS173" s="192" t="s">
        <v>1274</v>
      </c>
      <c r="IT173" s="192" t="s">
        <v>2008</v>
      </c>
      <c r="IU173" s="192" t="s">
        <v>534</v>
      </c>
      <c r="IV173" s="192" t="s">
        <v>8</v>
      </c>
      <c r="IW173" s="192" t="s">
        <v>248</v>
      </c>
      <c r="IX173" s="192" t="s">
        <v>249</v>
      </c>
      <c r="IY173" s="193" t="s">
        <v>208</v>
      </c>
      <c r="IZ173" s="199"/>
      <c r="JA173" s="199"/>
      <c r="JB173" s="203"/>
      <c r="JC173" s="192" t="s">
        <v>534</v>
      </c>
      <c r="JD173" s="192" t="str">
        <f t="shared" si="164"/>
        <v>Sin Modificaciones</v>
      </c>
      <c r="JE173" s="193" t="s">
        <v>208</v>
      </c>
      <c r="JF173" s="200"/>
      <c r="JG173" s="200"/>
      <c r="JH173" s="200"/>
      <c r="JI173" s="197"/>
      <c r="JJ173" s="192" t="s">
        <v>7812</v>
      </c>
      <c r="JK173" s="192" t="str">
        <f t="shared" si="130"/>
        <v>Sin Reevaluación</v>
      </c>
      <c r="JL173" s="196" t="s">
        <v>1286</v>
      </c>
      <c r="JM173" s="204">
        <v>1335941</v>
      </c>
      <c r="JN173" s="204">
        <v>1305332</v>
      </c>
      <c r="JO173" s="197">
        <f t="shared" si="162"/>
        <v>-2.2911939973397022</v>
      </c>
      <c r="JP173" s="205" t="str">
        <f t="shared" si="163"/>
        <v>Real &lt; Recomendado</v>
      </c>
      <c r="JQ173" s="193" t="s">
        <v>1287</v>
      </c>
      <c r="JR173" s="202">
        <v>181512</v>
      </c>
      <c r="JS173" s="202">
        <v>177353</v>
      </c>
      <c r="JT173" s="202">
        <f t="shared" si="156"/>
        <v>-2.2913085636211417</v>
      </c>
      <c r="JU173" s="192" t="s">
        <v>8211</v>
      </c>
      <c r="JV173" s="192" t="str">
        <f t="shared" si="176"/>
        <v>Real &lt; Recomendado</v>
      </c>
      <c r="JW173" s="192" t="s">
        <v>8212</v>
      </c>
      <c r="JX173" s="192" t="s">
        <v>241</v>
      </c>
      <c r="JY173" s="192" t="s">
        <v>966</v>
      </c>
      <c r="JZ173" s="192" t="s">
        <v>248</v>
      </c>
      <c r="KA173" s="192" t="s">
        <v>249</v>
      </c>
    </row>
    <row r="174" spans="1:287" ht="15" customHeight="1" x14ac:dyDescent="0.25">
      <c r="A174" s="192" t="s">
        <v>1759</v>
      </c>
      <c r="B174" s="192" t="s">
        <v>1760</v>
      </c>
      <c r="C174" s="193">
        <v>8</v>
      </c>
      <c r="D174" s="192" t="s">
        <v>453</v>
      </c>
      <c r="E174" s="192" t="s">
        <v>142</v>
      </c>
      <c r="F174" s="192" t="s">
        <v>494</v>
      </c>
      <c r="G174" s="192" t="s">
        <v>488</v>
      </c>
      <c r="H174" s="192" t="s">
        <v>107</v>
      </c>
      <c r="I174" s="192" t="s">
        <v>108</v>
      </c>
      <c r="J174" s="192" t="s">
        <v>1987</v>
      </c>
      <c r="K174" s="192" t="s">
        <v>466</v>
      </c>
      <c r="L174" s="192" t="s">
        <v>114</v>
      </c>
      <c r="M174" s="192" t="s">
        <v>2018</v>
      </c>
      <c r="N174" s="192" t="s">
        <v>526</v>
      </c>
      <c r="O174" s="192" t="s">
        <v>524</v>
      </c>
      <c r="P174" s="192" t="s">
        <v>103</v>
      </c>
      <c r="Q174" s="192" t="s">
        <v>120</v>
      </c>
      <c r="R174" s="192" t="s">
        <v>116</v>
      </c>
      <c r="S174" s="192" t="s">
        <v>542</v>
      </c>
      <c r="T174" s="192" t="s">
        <v>2388</v>
      </c>
      <c r="U174" s="194">
        <v>84518</v>
      </c>
      <c r="V174" s="192" t="s">
        <v>141</v>
      </c>
      <c r="W174" s="192" t="s">
        <v>534</v>
      </c>
      <c r="X174" s="192" t="s">
        <v>534</v>
      </c>
      <c r="Y174" s="195">
        <v>16</v>
      </c>
      <c r="Z174" s="195">
        <v>17</v>
      </c>
      <c r="AA174" s="196" t="s">
        <v>2764</v>
      </c>
      <c r="AB174" s="197">
        <f t="shared" si="173"/>
        <v>6.25</v>
      </c>
      <c r="AC174" s="195"/>
      <c r="AD174" s="195"/>
      <c r="AE174" s="196"/>
      <c r="AF174" s="197"/>
      <c r="AG174" s="195"/>
      <c r="AH174" s="195"/>
      <c r="AI174" s="196" t="s">
        <v>8</v>
      </c>
      <c r="AJ174" s="197"/>
      <c r="AK174" s="195"/>
      <c r="AL174" s="195"/>
      <c r="AM174" s="196"/>
      <c r="AN174" s="197"/>
      <c r="AO174" s="195">
        <v>22</v>
      </c>
      <c r="AP174" s="195">
        <v>39</v>
      </c>
      <c r="AQ174" s="196" t="s">
        <v>3039</v>
      </c>
      <c r="AR174" s="197">
        <f>((AP174/AO174)-1)*100</f>
        <v>77.272727272727266</v>
      </c>
      <c r="AS174" s="195">
        <v>15</v>
      </c>
      <c r="AT174" s="195">
        <v>35</v>
      </c>
      <c r="AU174" s="196" t="s">
        <v>3247</v>
      </c>
      <c r="AV174" s="197">
        <f t="shared" si="125"/>
        <v>133.33333333333334</v>
      </c>
      <c r="AW174" s="197" t="str">
        <f t="shared" si="131"/>
        <v>Variación &gt; al 100%</v>
      </c>
      <c r="AX174" s="198">
        <v>4</v>
      </c>
      <c r="AY174" s="198">
        <v>65</v>
      </c>
      <c r="AZ174" s="195"/>
      <c r="BA174" s="195"/>
      <c r="BB174" s="196"/>
      <c r="BC174" s="197"/>
      <c r="BD174" s="195"/>
      <c r="BE174" s="195"/>
      <c r="BF174" s="196"/>
      <c r="BG174" s="197"/>
      <c r="BH174" s="195"/>
      <c r="BI174" s="195"/>
      <c r="BJ174" s="196"/>
      <c r="BK174" s="197"/>
      <c r="BL174" s="195">
        <v>22</v>
      </c>
      <c r="BM174" s="195">
        <v>22</v>
      </c>
      <c r="BN174" s="195">
        <v>39</v>
      </c>
      <c r="BO174" s="195">
        <v>39</v>
      </c>
      <c r="BP174" s="195">
        <v>0</v>
      </c>
      <c r="BQ174" s="196" t="s">
        <v>3506</v>
      </c>
      <c r="BR174" s="197">
        <f t="shared" si="132"/>
        <v>77.272727272727266</v>
      </c>
      <c r="BS174" s="197">
        <f t="shared" si="132"/>
        <v>77.272727272727266</v>
      </c>
      <c r="BT174" s="192" t="s">
        <v>3734</v>
      </c>
      <c r="BU174" s="192" t="str">
        <f t="shared" si="133"/>
        <v>Variación del 50% al 100%</v>
      </c>
      <c r="BV174" s="193" t="str">
        <f t="shared" si="134"/>
        <v>Mayor a 3 años</v>
      </c>
      <c r="BW174" s="192" t="s">
        <v>3871</v>
      </c>
      <c r="BX174" s="199">
        <v>1034153</v>
      </c>
      <c r="BY174" s="199">
        <v>3498</v>
      </c>
      <c r="BZ174" s="199">
        <f t="shared" si="135"/>
        <v>1037651</v>
      </c>
      <c r="CA174" s="199">
        <v>1037651</v>
      </c>
      <c r="CB174" s="200">
        <f t="shared" si="136"/>
        <v>0</v>
      </c>
      <c r="CC174" s="192" t="s">
        <v>4049</v>
      </c>
      <c r="CD174" s="192" t="str">
        <f t="shared" si="137"/>
        <v>BIP = SIGFE</v>
      </c>
      <c r="CE174" s="196" t="s">
        <v>679</v>
      </c>
      <c r="CF174" s="195">
        <v>6000</v>
      </c>
      <c r="CG174" s="195">
        <v>6000</v>
      </c>
      <c r="CH174" s="195">
        <f t="shared" si="138"/>
        <v>100</v>
      </c>
      <c r="CI174" s="196" t="s">
        <v>687</v>
      </c>
      <c r="CJ174" s="196" t="s">
        <v>4430</v>
      </c>
      <c r="CK174" s="200" t="str">
        <f t="shared" si="158"/>
        <v>Real = Recomendada</v>
      </c>
      <c r="CL174" s="192" t="s">
        <v>4976</v>
      </c>
      <c r="CM174" s="192" t="s">
        <v>878</v>
      </c>
      <c r="CN174" s="192" t="s">
        <v>4977</v>
      </c>
      <c r="CO174" s="192" t="s">
        <v>4978</v>
      </c>
      <c r="CP174" s="193" t="s">
        <v>207</v>
      </c>
      <c r="CQ174" s="192" t="s">
        <v>4978</v>
      </c>
      <c r="CR174" s="192" t="s">
        <v>813</v>
      </c>
      <c r="CS174" s="192" t="s">
        <v>8</v>
      </c>
      <c r="CT174" s="192" t="str">
        <f t="shared" si="159"/>
        <v>En Operación</v>
      </c>
      <c r="CU174" s="192" t="s">
        <v>5522</v>
      </c>
      <c r="CV174" s="192" t="s">
        <v>220</v>
      </c>
      <c r="CW174" s="192" t="s">
        <v>2018</v>
      </c>
      <c r="CX174" s="192" t="s">
        <v>534</v>
      </c>
      <c r="CY174" s="192" t="s">
        <v>8</v>
      </c>
      <c r="CZ174" s="192" t="s">
        <v>534</v>
      </c>
      <c r="DA174" s="192" t="s">
        <v>8</v>
      </c>
      <c r="DB174" s="193" t="s">
        <v>1057</v>
      </c>
      <c r="DC174" s="193" t="s">
        <v>1057</v>
      </c>
      <c r="DD174" s="200">
        <v>0</v>
      </c>
      <c r="DE174" s="193" t="s">
        <v>1140</v>
      </c>
      <c r="DF174" s="200">
        <v>82</v>
      </c>
      <c r="DG174" s="193" t="s">
        <v>5930</v>
      </c>
      <c r="DH174" s="200">
        <v>51</v>
      </c>
      <c r="DI174" s="193" t="s">
        <v>1158</v>
      </c>
      <c r="DJ174" s="200">
        <v>40</v>
      </c>
      <c r="DK174" s="193" t="s">
        <v>1158</v>
      </c>
      <c r="DL174" s="200">
        <f>+DK174-DG174</f>
        <v>40</v>
      </c>
      <c r="DM174" s="193" t="s">
        <v>3871</v>
      </c>
      <c r="DN174" s="200">
        <v>34</v>
      </c>
      <c r="DO174" s="193" t="s">
        <v>1058</v>
      </c>
      <c r="DP174" s="200">
        <v>48</v>
      </c>
      <c r="DQ174" s="195">
        <f t="shared" si="126"/>
        <v>255</v>
      </c>
      <c r="DR174" s="195">
        <f t="shared" si="127"/>
        <v>255</v>
      </c>
      <c r="DS174" s="198" t="s">
        <v>6172</v>
      </c>
      <c r="DT174" s="196" t="s">
        <v>6243</v>
      </c>
      <c r="DU174" s="198">
        <v>4</v>
      </c>
      <c r="DV174" s="198" t="s">
        <v>8</v>
      </c>
      <c r="DW174" s="198" t="s">
        <v>8</v>
      </c>
      <c r="DX174" s="198" t="s">
        <v>8</v>
      </c>
      <c r="DY174" s="198" t="s">
        <v>8</v>
      </c>
      <c r="DZ174" s="198" t="s">
        <v>208</v>
      </c>
      <c r="EA174" s="198" t="s">
        <v>6269</v>
      </c>
      <c r="EB174" s="198" t="s">
        <v>207</v>
      </c>
      <c r="EC174" s="198" t="s">
        <v>6269</v>
      </c>
      <c r="ED174" s="198" t="s">
        <v>6441</v>
      </c>
      <c r="EE174" s="208">
        <v>67600</v>
      </c>
      <c r="EF174" s="199">
        <v>0</v>
      </c>
      <c r="EG174" s="199">
        <v>0</v>
      </c>
      <c r="EH174" s="199">
        <v>0</v>
      </c>
      <c r="EI174" s="199">
        <v>3000</v>
      </c>
      <c r="EJ174" s="199">
        <v>1388101</v>
      </c>
      <c r="EK174" s="199">
        <v>0</v>
      </c>
      <c r="EL174" s="199">
        <v>0</v>
      </c>
      <c r="EM174" s="199">
        <v>0</v>
      </c>
      <c r="EN174" s="199">
        <v>0</v>
      </c>
      <c r="EO174" s="199">
        <f t="shared" si="139"/>
        <v>1458701</v>
      </c>
      <c r="EP174" s="199">
        <v>67600</v>
      </c>
      <c r="EQ174" s="199">
        <v>0</v>
      </c>
      <c r="ER174" s="199">
        <v>0</v>
      </c>
      <c r="ES174" s="199">
        <v>0</v>
      </c>
      <c r="ET174" s="199">
        <v>3000</v>
      </c>
      <c r="EU174" s="199">
        <v>1388101</v>
      </c>
      <c r="EV174" s="199">
        <v>0</v>
      </c>
      <c r="EW174" s="199">
        <v>0</v>
      </c>
      <c r="EX174" s="199">
        <v>0</v>
      </c>
      <c r="EY174" s="199">
        <v>0</v>
      </c>
      <c r="EZ174" s="199">
        <f t="shared" si="140"/>
        <v>1458701</v>
      </c>
      <c r="FA174" s="192" t="s">
        <v>6633</v>
      </c>
      <c r="FB174" s="199">
        <v>34936</v>
      </c>
      <c r="FC174" s="199">
        <v>0</v>
      </c>
      <c r="FD174" s="199">
        <v>0</v>
      </c>
      <c r="FE174" s="199">
        <v>0</v>
      </c>
      <c r="FF174" s="199">
        <v>3498</v>
      </c>
      <c r="FG174" s="199">
        <v>1005818</v>
      </c>
      <c r="FH174" s="199">
        <v>0</v>
      </c>
      <c r="FI174" s="199">
        <v>0</v>
      </c>
      <c r="FJ174" s="199">
        <v>0</v>
      </c>
      <c r="FK174" s="199">
        <v>0</v>
      </c>
      <c r="FL174" s="199">
        <f t="shared" si="141"/>
        <v>1044252</v>
      </c>
      <c r="FM174" s="192" t="s">
        <v>6821</v>
      </c>
      <c r="FN174" s="199">
        <v>32505</v>
      </c>
      <c r="FO174" s="199">
        <v>0</v>
      </c>
      <c r="FP174" s="199">
        <v>0</v>
      </c>
      <c r="FQ174" s="199">
        <v>0</v>
      </c>
      <c r="FR174" s="199">
        <v>3498</v>
      </c>
      <c r="FS174" s="199">
        <v>1005818</v>
      </c>
      <c r="FT174" s="199">
        <v>0</v>
      </c>
      <c r="FU174" s="199">
        <v>0</v>
      </c>
      <c r="FV174" s="199">
        <v>0</v>
      </c>
      <c r="FW174" s="199">
        <v>0</v>
      </c>
      <c r="FX174" s="199">
        <f t="shared" si="142"/>
        <v>1041821</v>
      </c>
      <c r="FY174" s="192" t="s">
        <v>7004</v>
      </c>
      <c r="FZ174" s="200">
        <f t="shared" si="143"/>
        <v>4170</v>
      </c>
      <c r="GA174" s="193" t="str">
        <f t="shared" si="160"/>
        <v>BIP &gt; SIGFE</v>
      </c>
      <c r="GB174" s="199">
        <v>218063</v>
      </c>
      <c r="GC174" s="199">
        <v>0</v>
      </c>
      <c r="GD174" s="199">
        <v>0</v>
      </c>
      <c r="GE174" s="199">
        <v>0</v>
      </c>
      <c r="GF174" s="199">
        <v>2997</v>
      </c>
      <c r="GG174" s="199">
        <v>816591</v>
      </c>
      <c r="GH174" s="199">
        <v>0</v>
      </c>
      <c r="GI174" s="199">
        <v>0</v>
      </c>
      <c r="GJ174" s="199">
        <v>0</v>
      </c>
      <c r="GK174" s="199">
        <v>0</v>
      </c>
      <c r="GL174" s="199">
        <f t="shared" si="144"/>
        <v>1037651</v>
      </c>
      <c r="GM174" s="199">
        <v>219734</v>
      </c>
      <c r="GN174" s="199">
        <v>0</v>
      </c>
      <c r="GO174" s="199">
        <v>0</v>
      </c>
      <c r="GP174" s="199">
        <v>0</v>
      </c>
      <c r="GQ174" s="199">
        <v>3175</v>
      </c>
      <c r="GR174" s="199">
        <v>853611</v>
      </c>
      <c r="GS174" s="199">
        <v>0</v>
      </c>
      <c r="GT174" s="199">
        <v>0</v>
      </c>
      <c r="GU174" s="199">
        <v>0</v>
      </c>
      <c r="GV174" s="199">
        <v>0</v>
      </c>
      <c r="GW174" s="199">
        <f t="shared" si="145"/>
        <v>1076520</v>
      </c>
      <c r="GX174" s="199" t="s">
        <v>8</v>
      </c>
      <c r="GY174" s="199">
        <v>79564</v>
      </c>
      <c r="GZ174" s="199">
        <v>0</v>
      </c>
      <c r="HA174" s="199">
        <v>0</v>
      </c>
      <c r="HB174" s="199">
        <v>0</v>
      </c>
      <c r="HC174" s="199">
        <v>3531</v>
      </c>
      <c r="HD174" s="199">
        <v>1633761</v>
      </c>
      <c r="HE174" s="199">
        <v>0</v>
      </c>
      <c r="HF174" s="199">
        <v>0</v>
      </c>
      <c r="HG174" s="199">
        <v>0</v>
      </c>
      <c r="HH174" s="199">
        <v>0</v>
      </c>
      <c r="HI174" s="199">
        <f t="shared" si="146"/>
        <v>1716856</v>
      </c>
      <c r="HJ174" s="199">
        <v>0</v>
      </c>
      <c r="HK174" s="199">
        <v>37028</v>
      </c>
      <c r="HL174" s="199">
        <v>0</v>
      </c>
      <c r="HM174" s="199">
        <v>0</v>
      </c>
      <c r="HN174" s="199">
        <v>0</v>
      </c>
      <c r="HO174" s="199">
        <v>3575</v>
      </c>
      <c r="HP174" s="199">
        <v>1048479</v>
      </c>
      <c r="HQ174" s="199">
        <v>0</v>
      </c>
      <c r="HR174" s="199">
        <v>0</v>
      </c>
      <c r="HS174" s="199">
        <v>0</v>
      </c>
      <c r="HT174" s="199">
        <v>0</v>
      </c>
      <c r="HU174" s="199">
        <f t="shared" si="147"/>
        <v>1089082</v>
      </c>
      <c r="HV174" s="199">
        <v>34459</v>
      </c>
      <c r="HW174" s="199">
        <v>0</v>
      </c>
      <c r="HX174" s="199">
        <v>0</v>
      </c>
      <c r="HY174" s="199">
        <v>0</v>
      </c>
      <c r="HZ174" s="199">
        <v>3575</v>
      </c>
      <c r="IA174" s="199">
        <v>1042839</v>
      </c>
      <c r="IB174" s="199">
        <v>0</v>
      </c>
      <c r="IC174" s="199">
        <v>0</v>
      </c>
      <c r="ID174" s="199">
        <v>0</v>
      </c>
      <c r="IE174" s="199">
        <v>0</v>
      </c>
      <c r="IF174" s="199">
        <f t="shared" si="148"/>
        <v>1080873</v>
      </c>
      <c r="IG174" s="197">
        <f t="shared" si="149"/>
        <v>-36.565326387303301</v>
      </c>
      <c r="IH174" s="197">
        <f t="shared" si="150"/>
        <v>-37.043467827237698</v>
      </c>
      <c r="II174" s="197">
        <f t="shared" si="151"/>
        <v>-36.169427474398027</v>
      </c>
      <c r="IJ174" s="197">
        <f t="shared" si="128"/>
        <v>-0.75375407912351422</v>
      </c>
      <c r="IK174" s="202"/>
      <c r="IL174" s="200">
        <f t="shared" si="152"/>
        <v>180.1455</v>
      </c>
      <c r="IM174" s="200">
        <f t="shared" si="153"/>
        <v>173.8065</v>
      </c>
      <c r="IN174" s="192" t="s">
        <v>7397</v>
      </c>
      <c r="IO174" s="192" t="str">
        <f t="shared" si="129"/>
        <v>Variación Mayor al -20%</v>
      </c>
      <c r="IP174" s="192" t="str">
        <f t="shared" si="129"/>
        <v>Variación Mayor al -20%</v>
      </c>
      <c r="IQ174" s="193" t="str">
        <f t="shared" si="154"/>
        <v>Grande</v>
      </c>
      <c r="IR174" s="193" t="str">
        <f t="shared" si="155"/>
        <v>Grande</v>
      </c>
      <c r="IS174" s="192" t="s">
        <v>220</v>
      </c>
      <c r="IT174" s="192" t="s">
        <v>2018</v>
      </c>
      <c r="IU174" s="192" t="s">
        <v>534</v>
      </c>
      <c r="IV174" s="192" t="s">
        <v>8</v>
      </c>
      <c r="IW174" s="192" t="s">
        <v>534</v>
      </c>
      <c r="IX174" s="192" t="s">
        <v>8</v>
      </c>
      <c r="IY174" s="193" t="s">
        <v>207</v>
      </c>
      <c r="IZ174" s="199">
        <v>1716856</v>
      </c>
      <c r="JA174" s="199">
        <v>27149</v>
      </c>
      <c r="JB174" s="203">
        <f t="shared" si="161"/>
        <v>1.5813207397708369</v>
      </c>
      <c r="JC174" s="192" t="s">
        <v>7605</v>
      </c>
      <c r="JD174" s="192" t="str">
        <f t="shared" si="164"/>
        <v>Con Modificaciones &lt; 10%</v>
      </c>
      <c r="JE174" s="193" t="s">
        <v>208</v>
      </c>
      <c r="JF174" s="200"/>
      <c r="JG174" s="200"/>
      <c r="JH174" s="200"/>
      <c r="JI174" s="197"/>
      <c r="JJ174" s="192" t="s">
        <v>7813</v>
      </c>
      <c r="JK174" s="192" t="str">
        <f t="shared" si="130"/>
        <v>Sin Reevaluación</v>
      </c>
      <c r="JL174" s="196" t="s">
        <v>1288</v>
      </c>
      <c r="JM174" s="204">
        <v>460140</v>
      </c>
      <c r="JN174" s="204">
        <v>800629</v>
      </c>
      <c r="JO174" s="197">
        <f t="shared" si="162"/>
        <v>73.996827052636149</v>
      </c>
      <c r="JP174" s="205" t="str">
        <f t="shared" si="163"/>
        <v>Real &gt; Recomendado</v>
      </c>
      <c r="JQ174" s="193" t="s">
        <v>8</v>
      </c>
      <c r="JR174" s="202"/>
      <c r="JS174" s="202"/>
      <c r="JT174" s="202"/>
      <c r="JU174" s="192" t="s">
        <v>8213</v>
      </c>
      <c r="JV174" s="206"/>
      <c r="JW174" s="192" t="s">
        <v>8214</v>
      </c>
      <c r="JX174" s="192" t="s">
        <v>1315</v>
      </c>
      <c r="JY174" s="192" t="s">
        <v>948</v>
      </c>
      <c r="JZ174" s="192" t="s">
        <v>248</v>
      </c>
      <c r="KA174" s="192" t="s">
        <v>249</v>
      </c>
    </row>
    <row r="175" spans="1:287" ht="15" customHeight="1" x14ac:dyDescent="0.25">
      <c r="A175" s="192" t="s">
        <v>1761</v>
      </c>
      <c r="B175" s="192" t="s">
        <v>1762</v>
      </c>
      <c r="C175" s="193">
        <v>14</v>
      </c>
      <c r="D175" s="192" t="s">
        <v>455</v>
      </c>
      <c r="E175" s="192" t="s">
        <v>134</v>
      </c>
      <c r="F175" s="192" t="s">
        <v>420</v>
      </c>
      <c r="G175" s="192" t="s">
        <v>517</v>
      </c>
      <c r="H175" s="192" t="s">
        <v>476</v>
      </c>
      <c r="I175" s="192" t="s">
        <v>1489</v>
      </c>
      <c r="J175" s="192" t="s">
        <v>1489</v>
      </c>
      <c r="K175" s="192" t="s">
        <v>468</v>
      </c>
      <c r="L175" s="192" t="s">
        <v>102</v>
      </c>
      <c r="M175" s="192" t="s">
        <v>2005</v>
      </c>
      <c r="N175" s="192" t="s">
        <v>525</v>
      </c>
      <c r="O175" s="192" t="s">
        <v>525</v>
      </c>
      <c r="P175" s="192" t="s">
        <v>103</v>
      </c>
      <c r="Q175" s="192" t="s">
        <v>104</v>
      </c>
      <c r="R175" s="192" t="s">
        <v>116</v>
      </c>
      <c r="S175" s="192" t="s">
        <v>2389</v>
      </c>
      <c r="T175" s="192" t="s">
        <v>2390</v>
      </c>
      <c r="U175" s="194">
        <v>1070</v>
      </c>
      <c r="V175" s="192" t="s">
        <v>2391</v>
      </c>
      <c r="W175" s="192" t="s">
        <v>534</v>
      </c>
      <c r="X175" s="192" t="s">
        <v>534</v>
      </c>
      <c r="Y175" s="195">
        <v>5</v>
      </c>
      <c r="Z175" s="195">
        <v>8</v>
      </c>
      <c r="AA175" s="196" t="s">
        <v>2765</v>
      </c>
      <c r="AB175" s="197">
        <f t="shared" si="173"/>
        <v>60.000000000000007</v>
      </c>
      <c r="AC175" s="195"/>
      <c r="AD175" s="195"/>
      <c r="AE175" s="196"/>
      <c r="AF175" s="197"/>
      <c r="AG175" s="195">
        <v>2</v>
      </c>
      <c r="AH175" s="195">
        <v>1</v>
      </c>
      <c r="AI175" s="196" t="s">
        <v>2916</v>
      </c>
      <c r="AJ175" s="197">
        <f>((AH175/AG175)-1)*100</f>
        <v>-50</v>
      </c>
      <c r="AK175" s="195"/>
      <c r="AL175" s="195"/>
      <c r="AM175" s="196"/>
      <c r="AN175" s="197"/>
      <c r="AO175" s="195"/>
      <c r="AP175" s="195"/>
      <c r="AQ175" s="196"/>
      <c r="AR175" s="197"/>
      <c r="AS175" s="195">
        <v>3</v>
      </c>
      <c r="AT175" s="195">
        <v>6</v>
      </c>
      <c r="AU175" s="196" t="s">
        <v>3248</v>
      </c>
      <c r="AV175" s="197">
        <f t="shared" si="125"/>
        <v>100</v>
      </c>
      <c r="AW175" s="197" t="str">
        <f t="shared" si="131"/>
        <v>Variación del 50% al 100%</v>
      </c>
      <c r="AX175" s="198">
        <v>2</v>
      </c>
      <c r="AY175" s="198">
        <v>60</v>
      </c>
      <c r="AZ175" s="195"/>
      <c r="BA175" s="195"/>
      <c r="BB175" s="196"/>
      <c r="BC175" s="197"/>
      <c r="BD175" s="195"/>
      <c r="BE175" s="195"/>
      <c r="BF175" s="196"/>
      <c r="BG175" s="197"/>
      <c r="BH175" s="195"/>
      <c r="BI175" s="195"/>
      <c r="BJ175" s="196"/>
      <c r="BK175" s="197"/>
      <c r="BL175" s="195">
        <v>5</v>
      </c>
      <c r="BM175" s="195">
        <v>5</v>
      </c>
      <c r="BN175" s="195">
        <v>13</v>
      </c>
      <c r="BO175" s="195">
        <v>14</v>
      </c>
      <c r="BP175" s="195">
        <v>1</v>
      </c>
      <c r="BQ175" s="196" t="s">
        <v>3507</v>
      </c>
      <c r="BR175" s="197">
        <f t="shared" si="132"/>
        <v>160</v>
      </c>
      <c r="BS175" s="197">
        <f t="shared" si="132"/>
        <v>179.99999999999997</v>
      </c>
      <c r="BT175" s="192" t="s">
        <v>3735</v>
      </c>
      <c r="BU175" s="192" t="str">
        <f t="shared" si="133"/>
        <v>Variación &gt; al 100%</v>
      </c>
      <c r="BV175" s="193" t="str">
        <f t="shared" si="134"/>
        <v>Dos Años</v>
      </c>
      <c r="BW175" s="192" t="s">
        <v>768</v>
      </c>
      <c r="BX175" s="199">
        <v>477950</v>
      </c>
      <c r="BY175" s="199">
        <v>0</v>
      </c>
      <c r="BZ175" s="199">
        <f t="shared" si="135"/>
        <v>477950</v>
      </c>
      <c r="CA175" s="199">
        <v>197656</v>
      </c>
      <c r="CB175" s="200">
        <f t="shared" si="136"/>
        <v>280294</v>
      </c>
      <c r="CC175" s="192" t="s">
        <v>4050</v>
      </c>
      <c r="CD175" s="192" t="str">
        <f t="shared" si="137"/>
        <v>BIP &gt; SIGFE</v>
      </c>
      <c r="CE175" s="196" t="s">
        <v>678</v>
      </c>
      <c r="CF175" s="195">
        <v>1182</v>
      </c>
      <c r="CG175" s="195">
        <v>1182</v>
      </c>
      <c r="CH175" s="195">
        <f t="shared" si="138"/>
        <v>100</v>
      </c>
      <c r="CI175" s="196" t="s">
        <v>4431</v>
      </c>
      <c r="CJ175" s="196" t="s">
        <v>4432</v>
      </c>
      <c r="CK175" s="200" t="str">
        <f t="shared" si="158"/>
        <v>Real = Recomendada</v>
      </c>
      <c r="CL175" s="192" t="s">
        <v>4979</v>
      </c>
      <c r="CM175" s="192" t="s">
        <v>4725</v>
      </c>
      <c r="CN175" s="192" t="s">
        <v>4980</v>
      </c>
      <c r="CO175" s="192" t="s">
        <v>8</v>
      </c>
      <c r="CP175" s="193" t="s">
        <v>207</v>
      </c>
      <c r="CQ175" s="192" t="s">
        <v>5336</v>
      </c>
      <c r="CR175" s="192" t="s">
        <v>8</v>
      </c>
      <c r="CS175" s="192" t="s">
        <v>8</v>
      </c>
      <c r="CT175" s="192" t="str">
        <f t="shared" si="159"/>
        <v>En Operación</v>
      </c>
      <c r="CU175" s="192" t="s">
        <v>5523</v>
      </c>
      <c r="CV175" s="192" t="s">
        <v>5729</v>
      </c>
      <c r="CW175" s="192" t="s">
        <v>5730</v>
      </c>
      <c r="CX175" s="192" t="s">
        <v>534</v>
      </c>
      <c r="CY175" s="192" t="s">
        <v>8</v>
      </c>
      <c r="CZ175" s="192" t="s">
        <v>534</v>
      </c>
      <c r="DA175" s="192" t="s">
        <v>8</v>
      </c>
      <c r="DB175" s="193" t="s">
        <v>3836</v>
      </c>
      <c r="DC175" s="193" t="s">
        <v>759</v>
      </c>
      <c r="DD175" s="200">
        <v>92</v>
      </c>
      <c r="DE175" s="193" t="s">
        <v>5827</v>
      </c>
      <c r="DF175" s="200">
        <v>135</v>
      </c>
      <c r="DG175" s="193" t="s">
        <v>440</v>
      </c>
      <c r="DH175" s="200">
        <v>0</v>
      </c>
      <c r="DI175" s="193" t="s">
        <v>5267</v>
      </c>
      <c r="DJ175" s="200">
        <v>210</v>
      </c>
      <c r="DK175" s="193" t="s">
        <v>768</v>
      </c>
      <c r="DL175" s="200">
        <f>+DK175-DE175</f>
        <v>374</v>
      </c>
      <c r="DM175" s="193" t="s">
        <v>768</v>
      </c>
      <c r="DN175" s="200">
        <v>0</v>
      </c>
      <c r="DO175" s="193" t="s">
        <v>6011</v>
      </c>
      <c r="DP175" s="200">
        <v>46</v>
      </c>
      <c r="DQ175" s="200">
        <f t="shared" si="126"/>
        <v>647</v>
      </c>
      <c r="DR175" s="200">
        <f t="shared" si="127"/>
        <v>555</v>
      </c>
      <c r="DS175" s="193" t="s">
        <v>6173</v>
      </c>
      <c r="DT175" s="192" t="s">
        <v>6243</v>
      </c>
      <c r="DU175" s="193">
        <v>2</v>
      </c>
      <c r="DV175" s="193" t="s">
        <v>8</v>
      </c>
      <c r="DW175" s="193" t="s">
        <v>8</v>
      </c>
      <c r="DX175" s="193" t="s">
        <v>8</v>
      </c>
      <c r="DY175" s="193" t="s">
        <v>8</v>
      </c>
      <c r="DZ175" s="193" t="s">
        <v>8</v>
      </c>
      <c r="EA175" s="193" t="s">
        <v>8</v>
      </c>
      <c r="EB175" s="193" t="s">
        <v>207</v>
      </c>
      <c r="EC175" s="193" t="s">
        <v>6273</v>
      </c>
      <c r="ED175" s="193" t="s">
        <v>6442</v>
      </c>
      <c r="EE175" s="199">
        <v>7500</v>
      </c>
      <c r="EF175" s="199">
        <v>0</v>
      </c>
      <c r="EG175" s="199">
        <v>15156</v>
      </c>
      <c r="EH175" s="199">
        <v>0</v>
      </c>
      <c r="EI175" s="199">
        <v>0</v>
      </c>
      <c r="EJ175" s="199">
        <v>382329</v>
      </c>
      <c r="EK175" s="199">
        <v>0</v>
      </c>
      <c r="EL175" s="199">
        <v>0</v>
      </c>
      <c r="EM175" s="199">
        <v>0</v>
      </c>
      <c r="EN175" s="199">
        <v>0</v>
      </c>
      <c r="EO175" s="199">
        <f t="shared" si="139"/>
        <v>404985</v>
      </c>
      <c r="EP175" s="199">
        <v>8225</v>
      </c>
      <c r="EQ175" s="199">
        <v>0</v>
      </c>
      <c r="ER175" s="199">
        <v>16621</v>
      </c>
      <c r="ES175" s="199">
        <v>0</v>
      </c>
      <c r="ET175" s="199">
        <v>0</v>
      </c>
      <c r="EU175" s="199">
        <v>419302</v>
      </c>
      <c r="EV175" s="199">
        <v>0</v>
      </c>
      <c r="EW175" s="199">
        <v>0</v>
      </c>
      <c r="EX175" s="199">
        <v>0</v>
      </c>
      <c r="EY175" s="199">
        <v>0</v>
      </c>
      <c r="EZ175" s="199">
        <f t="shared" si="140"/>
        <v>444148</v>
      </c>
      <c r="FA175" s="192" t="s">
        <v>6634</v>
      </c>
      <c r="FB175" s="199">
        <v>7645</v>
      </c>
      <c r="FC175" s="199">
        <v>0</v>
      </c>
      <c r="FD175" s="199">
        <v>16555</v>
      </c>
      <c r="FE175" s="199">
        <v>0</v>
      </c>
      <c r="FF175" s="199">
        <v>0</v>
      </c>
      <c r="FG175" s="199">
        <v>458671</v>
      </c>
      <c r="FH175" s="199">
        <v>0</v>
      </c>
      <c r="FI175" s="199">
        <v>0</v>
      </c>
      <c r="FJ175" s="199">
        <v>0</v>
      </c>
      <c r="FK175" s="199">
        <v>0</v>
      </c>
      <c r="FL175" s="199">
        <f t="shared" si="141"/>
        <v>482871</v>
      </c>
      <c r="FM175" s="192" t="s">
        <v>6822</v>
      </c>
      <c r="FN175" s="199">
        <v>2725</v>
      </c>
      <c r="FO175" s="199">
        <v>0</v>
      </c>
      <c r="FP175" s="199">
        <v>16555</v>
      </c>
      <c r="FQ175" s="199">
        <v>0</v>
      </c>
      <c r="FR175" s="199">
        <v>0</v>
      </c>
      <c r="FS175" s="199">
        <v>458671</v>
      </c>
      <c r="FT175" s="199">
        <v>0</v>
      </c>
      <c r="FU175" s="199">
        <v>0</v>
      </c>
      <c r="FV175" s="199">
        <v>0</v>
      </c>
      <c r="FW175" s="199">
        <v>0</v>
      </c>
      <c r="FX175" s="199">
        <f t="shared" si="142"/>
        <v>477951</v>
      </c>
      <c r="FY175" s="192" t="s">
        <v>7005</v>
      </c>
      <c r="FZ175" s="200">
        <f t="shared" si="143"/>
        <v>280295</v>
      </c>
      <c r="GA175" s="193" t="str">
        <f t="shared" si="160"/>
        <v>BIP &gt; SIGFE</v>
      </c>
      <c r="GB175" s="199">
        <v>2725</v>
      </c>
      <c r="GC175" s="199">
        <v>0</v>
      </c>
      <c r="GD175" s="199">
        <v>0</v>
      </c>
      <c r="GE175" s="199">
        <v>0</v>
      </c>
      <c r="GF175" s="199">
        <v>0</v>
      </c>
      <c r="GG175" s="199">
        <v>194931</v>
      </c>
      <c r="GH175" s="199">
        <v>0</v>
      </c>
      <c r="GI175" s="199">
        <v>0</v>
      </c>
      <c r="GJ175" s="199">
        <v>0</v>
      </c>
      <c r="GK175" s="199">
        <v>0</v>
      </c>
      <c r="GL175" s="199">
        <f t="shared" si="144"/>
        <v>197656</v>
      </c>
      <c r="GM175" s="199">
        <v>2767</v>
      </c>
      <c r="GN175" s="199">
        <v>0</v>
      </c>
      <c r="GO175" s="199">
        <v>0</v>
      </c>
      <c r="GP175" s="199">
        <v>0</v>
      </c>
      <c r="GQ175" s="199">
        <v>0</v>
      </c>
      <c r="GR175" s="199">
        <v>194931</v>
      </c>
      <c r="GS175" s="199">
        <v>0</v>
      </c>
      <c r="GT175" s="199">
        <v>0</v>
      </c>
      <c r="GU175" s="199">
        <v>0</v>
      </c>
      <c r="GV175" s="199">
        <v>0</v>
      </c>
      <c r="GW175" s="199">
        <f t="shared" si="145"/>
        <v>197698</v>
      </c>
      <c r="GX175" s="199" t="s">
        <v>7180</v>
      </c>
      <c r="GY175" s="199">
        <v>8439</v>
      </c>
      <c r="GZ175" s="199">
        <v>0</v>
      </c>
      <c r="HA175" s="199">
        <v>17053</v>
      </c>
      <c r="HB175" s="199">
        <v>0</v>
      </c>
      <c r="HC175" s="199">
        <v>0</v>
      </c>
      <c r="HD175" s="199">
        <v>430204</v>
      </c>
      <c r="HE175" s="199">
        <v>0</v>
      </c>
      <c r="HF175" s="199">
        <v>0</v>
      </c>
      <c r="HG175" s="199">
        <v>0</v>
      </c>
      <c r="HH175" s="199">
        <v>0</v>
      </c>
      <c r="HI175" s="199">
        <f t="shared" si="146"/>
        <v>455696</v>
      </c>
      <c r="HJ175" s="199">
        <v>0</v>
      </c>
      <c r="HK175" s="199">
        <v>7688</v>
      </c>
      <c r="HL175" s="199">
        <v>0</v>
      </c>
      <c r="HM175" s="199">
        <v>16555</v>
      </c>
      <c r="HN175" s="199">
        <v>0</v>
      </c>
      <c r="HO175" s="199">
        <v>0</v>
      </c>
      <c r="HP175" s="199">
        <v>458671</v>
      </c>
      <c r="HQ175" s="199">
        <v>0</v>
      </c>
      <c r="HR175" s="199">
        <v>0</v>
      </c>
      <c r="HS175" s="199">
        <v>0</v>
      </c>
      <c r="HT175" s="199">
        <v>0</v>
      </c>
      <c r="HU175" s="199">
        <f t="shared" si="147"/>
        <v>482914</v>
      </c>
      <c r="HV175" s="199">
        <v>2768</v>
      </c>
      <c r="HW175" s="199">
        <v>0</v>
      </c>
      <c r="HX175" s="199">
        <v>16555</v>
      </c>
      <c r="HY175" s="199">
        <v>0</v>
      </c>
      <c r="HZ175" s="199">
        <v>0</v>
      </c>
      <c r="IA175" s="199">
        <v>458670</v>
      </c>
      <c r="IB175" s="199">
        <v>0</v>
      </c>
      <c r="IC175" s="199">
        <v>0</v>
      </c>
      <c r="ID175" s="199">
        <v>0</v>
      </c>
      <c r="IE175" s="199">
        <v>0</v>
      </c>
      <c r="IF175" s="199">
        <f t="shared" si="148"/>
        <v>477993</v>
      </c>
      <c r="IG175" s="197">
        <f t="shared" si="149"/>
        <v>5.9728415434851412</v>
      </c>
      <c r="IH175" s="197">
        <f t="shared" si="150"/>
        <v>4.8929549524244331</v>
      </c>
      <c r="II175" s="197">
        <f t="shared" si="151"/>
        <v>6.6168608381140137</v>
      </c>
      <c r="IJ175" s="197">
        <f t="shared" si="128"/>
        <v>-1.0190220204839839</v>
      </c>
      <c r="IK175" s="202"/>
      <c r="IL175" s="200">
        <f t="shared" si="152"/>
        <v>404.39340101522845</v>
      </c>
      <c r="IM175" s="200">
        <f t="shared" si="153"/>
        <v>388.04568527918781</v>
      </c>
      <c r="IN175" s="192" t="s">
        <v>7398</v>
      </c>
      <c r="IO175" s="192" t="str">
        <f t="shared" si="129"/>
        <v>Variación de 0 a +-10%</v>
      </c>
      <c r="IP175" s="192" t="str">
        <f t="shared" si="129"/>
        <v>Variación de 0 a +-10%</v>
      </c>
      <c r="IQ175" s="193" t="str">
        <f t="shared" si="154"/>
        <v>Mediano</v>
      </c>
      <c r="IR175" s="193" t="str">
        <f t="shared" si="155"/>
        <v>Mediano</v>
      </c>
      <c r="IS175" s="192" t="s">
        <v>7509</v>
      </c>
      <c r="IT175" s="192" t="s">
        <v>2005</v>
      </c>
      <c r="IU175" s="192" t="s">
        <v>534</v>
      </c>
      <c r="IV175" s="192" t="s">
        <v>8</v>
      </c>
      <c r="IW175" s="192" t="s">
        <v>534</v>
      </c>
      <c r="IX175" s="192" t="s">
        <v>8</v>
      </c>
      <c r="IY175" s="193" t="s">
        <v>207</v>
      </c>
      <c r="IZ175" s="199">
        <v>455694</v>
      </c>
      <c r="JA175" s="199">
        <v>27822</v>
      </c>
      <c r="JB175" s="203">
        <f t="shared" si="161"/>
        <v>6.1054128428287404</v>
      </c>
      <c r="JC175" s="192" t="s">
        <v>7606</v>
      </c>
      <c r="JD175" s="192" t="str">
        <f t="shared" si="164"/>
        <v>Con Modificaciones &lt; 10%</v>
      </c>
      <c r="JE175" s="193" t="s">
        <v>208</v>
      </c>
      <c r="JF175" s="200"/>
      <c r="JG175" s="200"/>
      <c r="JH175" s="200"/>
      <c r="JI175" s="197"/>
      <c r="JJ175" s="192" t="s">
        <v>7814</v>
      </c>
      <c r="JK175" s="192" t="str">
        <f t="shared" si="130"/>
        <v>Sin Reevaluación</v>
      </c>
      <c r="JL175" s="196" t="s">
        <v>1288</v>
      </c>
      <c r="JM175" s="204">
        <v>1737407</v>
      </c>
      <c r="JN175" s="204">
        <v>1737407</v>
      </c>
      <c r="JO175" s="197">
        <f t="shared" si="162"/>
        <v>0</v>
      </c>
      <c r="JP175" s="205" t="str">
        <f t="shared" si="163"/>
        <v>Real = Recomendado</v>
      </c>
      <c r="JQ175" s="193" t="s">
        <v>1289</v>
      </c>
      <c r="JR175" s="202">
        <v>63</v>
      </c>
      <c r="JS175" s="202">
        <v>63</v>
      </c>
      <c r="JT175" s="202">
        <f t="shared" si="156"/>
        <v>0</v>
      </c>
      <c r="JU175" s="192" t="s">
        <v>8215</v>
      </c>
      <c r="JV175" s="192" t="str">
        <f>IF(JT175="","Sin Datos",IF(JT175=0,"Real = Recomendado",IF(JT175&gt;0,"Real &gt; Recomendado",IF(JT175&lt;0,"Real &lt; Recomendado","error"))))</f>
        <v>Real = Recomendado</v>
      </c>
      <c r="JW175" s="192" t="s">
        <v>8216</v>
      </c>
      <c r="JX175" s="192" t="s">
        <v>8</v>
      </c>
      <c r="JY175" s="192" t="s">
        <v>8</v>
      </c>
      <c r="JZ175" s="192" t="s">
        <v>5576</v>
      </c>
      <c r="KA175" s="192" t="s">
        <v>249</v>
      </c>
    </row>
    <row r="176" spans="1:287" ht="15" customHeight="1" x14ac:dyDescent="0.25">
      <c r="A176" s="192" t="s">
        <v>1763</v>
      </c>
      <c r="B176" s="192" t="s">
        <v>1764</v>
      </c>
      <c r="C176" s="193">
        <v>9</v>
      </c>
      <c r="D176" s="192" t="s">
        <v>450</v>
      </c>
      <c r="E176" s="192" t="s">
        <v>110</v>
      </c>
      <c r="F176" s="192" t="s">
        <v>1765</v>
      </c>
      <c r="G176" s="192" t="s">
        <v>495</v>
      </c>
      <c r="H176" s="192" t="s">
        <v>470</v>
      </c>
      <c r="I176" s="192" t="s">
        <v>119</v>
      </c>
      <c r="J176" s="192" t="s">
        <v>1338</v>
      </c>
      <c r="K176" s="192" t="s">
        <v>466</v>
      </c>
      <c r="L176" s="192" t="s">
        <v>114</v>
      </c>
      <c r="M176" s="192" t="s">
        <v>2036</v>
      </c>
      <c r="N176" s="192" t="s">
        <v>526</v>
      </c>
      <c r="O176" s="192" t="s">
        <v>524</v>
      </c>
      <c r="P176" s="192" t="s">
        <v>103</v>
      </c>
      <c r="Q176" s="192" t="s">
        <v>120</v>
      </c>
      <c r="R176" s="192" t="s">
        <v>116</v>
      </c>
      <c r="S176" s="192" t="s">
        <v>2392</v>
      </c>
      <c r="T176" s="192" t="s">
        <v>2393</v>
      </c>
      <c r="U176" s="194">
        <v>3216</v>
      </c>
      <c r="V176" s="192" t="s">
        <v>185</v>
      </c>
      <c r="W176" s="192" t="s">
        <v>534</v>
      </c>
      <c r="X176" s="192" t="s">
        <v>534</v>
      </c>
      <c r="Y176" s="195">
        <v>16</v>
      </c>
      <c r="Z176" s="195">
        <v>14</v>
      </c>
      <c r="AA176" s="196" t="s">
        <v>2766</v>
      </c>
      <c r="AB176" s="197">
        <f t="shared" si="173"/>
        <v>-12.5</v>
      </c>
      <c r="AC176" s="195"/>
      <c r="AD176" s="195"/>
      <c r="AE176" s="196"/>
      <c r="AF176" s="197"/>
      <c r="AG176" s="195"/>
      <c r="AH176" s="195"/>
      <c r="AI176" s="196" t="s">
        <v>8</v>
      </c>
      <c r="AJ176" s="197"/>
      <c r="AK176" s="195">
        <v>16</v>
      </c>
      <c r="AL176" s="195">
        <v>12</v>
      </c>
      <c r="AM176" s="196" t="s">
        <v>2917</v>
      </c>
      <c r="AN176" s="197">
        <f>((AL176/AK176)-1)*100</f>
        <v>-25</v>
      </c>
      <c r="AO176" s="195">
        <v>1</v>
      </c>
      <c r="AP176" s="195">
        <v>1</v>
      </c>
      <c r="AQ176" s="196" t="s">
        <v>3040</v>
      </c>
      <c r="AR176" s="197">
        <f>((AP176/AO176)-1)*100</f>
        <v>0</v>
      </c>
      <c r="AS176" s="195">
        <v>14</v>
      </c>
      <c r="AT176" s="195">
        <v>18</v>
      </c>
      <c r="AU176" s="196" t="s">
        <v>3249</v>
      </c>
      <c r="AV176" s="197">
        <f t="shared" si="125"/>
        <v>28.57142857142858</v>
      </c>
      <c r="AW176" s="197" t="str">
        <f t="shared" si="131"/>
        <v>Variación de 0 a 30%</v>
      </c>
      <c r="AX176" s="198">
        <v>4</v>
      </c>
      <c r="AY176" s="198">
        <v>115</v>
      </c>
      <c r="AZ176" s="195"/>
      <c r="BA176" s="195"/>
      <c r="BB176" s="196"/>
      <c r="BC176" s="197"/>
      <c r="BD176" s="195"/>
      <c r="BE176" s="195"/>
      <c r="BF176" s="196"/>
      <c r="BG176" s="197"/>
      <c r="BH176" s="195"/>
      <c r="BI176" s="195"/>
      <c r="BJ176" s="196"/>
      <c r="BK176" s="197"/>
      <c r="BL176" s="195">
        <v>16</v>
      </c>
      <c r="BM176" s="195">
        <v>16</v>
      </c>
      <c r="BN176" s="195">
        <v>20</v>
      </c>
      <c r="BO176" s="195">
        <v>20</v>
      </c>
      <c r="BP176" s="195">
        <v>0</v>
      </c>
      <c r="BQ176" s="196" t="s">
        <v>3508</v>
      </c>
      <c r="BR176" s="197">
        <f t="shared" si="132"/>
        <v>25</v>
      </c>
      <c r="BS176" s="197">
        <f t="shared" si="132"/>
        <v>25</v>
      </c>
      <c r="BT176" s="201" t="s">
        <v>3736</v>
      </c>
      <c r="BU176" s="192" t="str">
        <f t="shared" si="133"/>
        <v>Variación de 0 a 30%</v>
      </c>
      <c r="BV176" s="193" t="str">
        <f t="shared" si="134"/>
        <v>Dos Años</v>
      </c>
      <c r="BW176" s="192" t="s">
        <v>3872</v>
      </c>
      <c r="BX176" s="199">
        <v>5503659</v>
      </c>
      <c r="BY176" s="199">
        <v>424393</v>
      </c>
      <c r="BZ176" s="199">
        <f t="shared" si="135"/>
        <v>5928052</v>
      </c>
      <c r="CA176" s="199">
        <v>5928053</v>
      </c>
      <c r="CB176" s="200">
        <f t="shared" si="136"/>
        <v>-1</v>
      </c>
      <c r="CC176" s="192" t="s">
        <v>4051</v>
      </c>
      <c r="CD176" s="192" t="str">
        <f t="shared" si="137"/>
        <v>BIP = SIGFE</v>
      </c>
      <c r="CE176" s="196" t="s">
        <v>678</v>
      </c>
      <c r="CF176" s="195">
        <v>68790</v>
      </c>
      <c r="CG176" s="195">
        <v>68790</v>
      </c>
      <c r="CH176" s="195">
        <f t="shared" si="138"/>
        <v>100</v>
      </c>
      <c r="CI176" s="196" t="s">
        <v>4433</v>
      </c>
      <c r="CJ176" s="196" t="s">
        <v>4434</v>
      </c>
      <c r="CK176" s="200" t="str">
        <f t="shared" si="158"/>
        <v>Real = Recomendada</v>
      </c>
      <c r="CL176" s="192" t="s">
        <v>4981</v>
      </c>
      <c r="CM176" s="192" t="s">
        <v>4788</v>
      </c>
      <c r="CN176" s="192" t="s">
        <v>4982</v>
      </c>
      <c r="CO176" s="192" t="s">
        <v>771</v>
      </c>
      <c r="CP176" s="193" t="s">
        <v>207</v>
      </c>
      <c r="CQ176" s="192" t="s">
        <v>771</v>
      </c>
      <c r="CR176" s="192" t="s">
        <v>8</v>
      </c>
      <c r="CS176" s="192" t="s">
        <v>8</v>
      </c>
      <c r="CT176" s="192" t="str">
        <f t="shared" si="159"/>
        <v>En Operación</v>
      </c>
      <c r="CU176" s="192" t="s">
        <v>8</v>
      </c>
      <c r="CV176" s="192" t="s">
        <v>5721</v>
      </c>
      <c r="CW176" s="192" t="s">
        <v>2036</v>
      </c>
      <c r="CX176" s="192" t="s">
        <v>534</v>
      </c>
      <c r="CY176" s="192" t="s">
        <v>8</v>
      </c>
      <c r="CZ176" s="192" t="s">
        <v>5576</v>
      </c>
      <c r="DA176" s="192" t="s">
        <v>249</v>
      </c>
      <c r="DB176" s="193" t="s">
        <v>1138</v>
      </c>
      <c r="DC176" s="193" t="s">
        <v>1138</v>
      </c>
      <c r="DD176" s="200">
        <v>0</v>
      </c>
      <c r="DE176" s="193" t="s">
        <v>1182</v>
      </c>
      <c r="DF176" s="200">
        <v>133</v>
      </c>
      <c r="DG176" s="193" t="s">
        <v>720</v>
      </c>
      <c r="DH176" s="200">
        <v>35</v>
      </c>
      <c r="DI176" s="193" t="s">
        <v>566</v>
      </c>
      <c r="DJ176" s="200">
        <v>14</v>
      </c>
      <c r="DK176" s="193" t="s">
        <v>816</v>
      </c>
      <c r="DL176" s="200">
        <f>+DK176-DG176</f>
        <v>16</v>
      </c>
      <c r="DM176" s="193" t="s">
        <v>3872</v>
      </c>
      <c r="DN176" s="200">
        <v>40</v>
      </c>
      <c r="DO176" s="193" t="s">
        <v>634</v>
      </c>
      <c r="DP176" s="200">
        <v>3</v>
      </c>
      <c r="DQ176" s="195">
        <f t="shared" si="126"/>
        <v>227</v>
      </c>
      <c r="DR176" s="195">
        <f t="shared" si="127"/>
        <v>227</v>
      </c>
      <c r="DS176" s="198" t="s">
        <v>6174</v>
      </c>
      <c r="DT176" s="196" t="s">
        <v>6243</v>
      </c>
      <c r="DU176" s="198">
        <v>1</v>
      </c>
      <c r="DV176" s="198" t="s">
        <v>8</v>
      </c>
      <c r="DW176" s="198" t="s">
        <v>8</v>
      </c>
      <c r="DX176" s="198" t="s">
        <v>8</v>
      </c>
      <c r="DY176" s="198" t="s">
        <v>8</v>
      </c>
      <c r="DZ176" s="198" t="s">
        <v>8</v>
      </c>
      <c r="EA176" s="198" t="s">
        <v>8</v>
      </c>
      <c r="EB176" s="198" t="s">
        <v>207</v>
      </c>
      <c r="EC176" s="198" t="s">
        <v>6269</v>
      </c>
      <c r="ED176" s="198" t="s">
        <v>6443</v>
      </c>
      <c r="EE176" s="208">
        <v>37200</v>
      </c>
      <c r="EF176" s="199">
        <v>0</v>
      </c>
      <c r="EG176" s="199">
        <v>0</v>
      </c>
      <c r="EH176" s="199">
        <v>521939</v>
      </c>
      <c r="EI176" s="199">
        <v>2180</v>
      </c>
      <c r="EJ176" s="199">
        <v>5397692</v>
      </c>
      <c r="EK176" s="199">
        <v>0</v>
      </c>
      <c r="EL176" s="199">
        <v>0</v>
      </c>
      <c r="EM176" s="199">
        <v>0</v>
      </c>
      <c r="EN176" s="199">
        <v>0</v>
      </c>
      <c r="EO176" s="199">
        <f t="shared" si="139"/>
        <v>5959011</v>
      </c>
      <c r="EP176" s="199">
        <v>37200</v>
      </c>
      <c r="EQ176" s="199">
        <v>0</v>
      </c>
      <c r="ER176" s="199">
        <v>0</v>
      </c>
      <c r="ES176" s="199">
        <v>521939</v>
      </c>
      <c r="ET176" s="199">
        <v>2180</v>
      </c>
      <c r="EU176" s="199">
        <v>5397692</v>
      </c>
      <c r="EV176" s="199">
        <v>0</v>
      </c>
      <c r="EW176" s="199">
        <v>0</v>
      </c>
      <c r="EX176" s="199">
        <v>0</v>
      </c>
      <c r="EY176" s="199">
        <v>0</v>
      </c>
      <c r="EZ176" s="199">
        <f t="shared" si="140"/>
        <v>5959011</v>
      </c>
      <c r="FA176" s="192" t="s">
        <v>195</v>
      </c>
      <c r="FB176" s="199">
        <v>37200</v>
      </c>
      <c r="FC176" s="199">
        <v>0</v>
      </c>
      <c r="FD176" s="199">
        <v>0</v>
      </c>
      <c r="FE176" s="199">
        <v>422213</v>
      </c>
      <c r="FF176" s="199">
        <v>2180</v>
      </c>
      <c r="FG176" s="199">
        <v>5466334</v>
      </c>
      <c r="FH176" s="199">
        <v>0</v>
      </c>
      <c r="FI176" s="199">
        <v>0</v>
      </c>
      <c r="FJ176" s="199">
        <v>0</v>
      </c>
      <c r="FK176" s="199">
        <v>0</v>
      </c>
      <c r="FL176" s="199">
        <f t="shared" si="141"/>
        <v>5927927</v>
      </c>
      <c r="FM176" s="192" t="s">
        <v>4051</v>
      </c>
      <c r="FN176" s="199">
        <v>37325</v>
      </c>
      <c r="FO176" s="199">
        <v>0</v>
      </c>
      <c r="FP176" s="199">
        <v>0</v>
      </c>
      <c r="FQ176" s="199">
        <v>422213</v>
      </c>
      <c r="FR176" s="199">
        <v>2180</v>
      </c>
      <c r="FS176" s="199">
        <v>5466334</v>
      </c>
      <c r="FT176" s="199">
        <v>0</v>
      </c>
      <c r="FU176" s="199">
        <v>0</v>
      </c>
      <c r="FV176" s="199">
        <v>0</v>
      </c>
      <c r="FW176" s="199">
        <v>0</v>
      </c>
      <c r="FX176" s="199">
        <f t="shared" si="142"/>
        <v>5928052</v>
      </c>
      <c r="FY176" s="192" t="s">
        <v>7006</v>
      </c>
      <c r="FZ176" s="200">
        <f t="shared" si="143"/>
        <v>-1</v>
      </c>
      <c r="GA176" s="193" t="str">
        <f t="shared" si="160"/>
        <v>BIP = SIGFE</v>
      </c>
      <c r="GB176" s="199">
        <v>37325</v>
      </c>
      <c r="GC176" s="199">
        <v>0</v>
      </c>
      <c r="GD176" s="199">
        <v>0</v>
      </c>
      <c r="GE176" s="199">
        <v>422214</v>
      </c>
      <c r="GF176" s="199">
        <v>2180</v>
      </c>
      <c r="GG176" s="199">
        <v>5466334</v>
      </c>
      <c r="GH176" s="199">
        <v>0</v>
      </c>
      <c r="GI176" s="199">
        <v>0</v>
      </c>
      <c r="GJ176" s="199">
        <v>0</v>
      </c>
      <c r="GK176" s="199">
        <v>0</v>
      </c>
      <c r="GL176" s="199">
        <f t="shared" si="144"/>
        <v>5928053</v>
      </c>
      <c r="GM176" s="199">
        <v>38367</v>
      </c>
      <c r="GN176" s="199">
        <v>0</v>
      </c>
      <c r="GO176" s="199">
        <v>0</v>
      </c>
      <c r="GP176" s="199">
        <v>445463</v>
      </c>
      <c r="GQ176" s="199">
        <v>2304</v>
      </c>
      <c r="GR176" s="199">
        <v>5570282</v>
      </c>
      <c r="GS176" s="199">
        <v>0</v>
      </c>
      <c r="GT176" s="199">
        <v>0</v>
      </c>
      <c r="GU176" s="199">
        <v>0</v>
      </c>
      <c r="GV176" s="199">
        <v>0</v>
      </c>
      <c r="GW176" s="199">
        <f t="shared" si="145"/>
        <v>6056416</v>
      </c>
      <c r="GX176" s="199" t="s">
        <v>7181</v>
      </c>
      <c r="GY176" s="199">
        <v>41858</v>
      </c>
      <c r="GZ176" s="199">
        <v>0</v>
      </c>
      <c r="HA176" s="199">
        <v>0</v>
      </c>
      <c r="HB176" s="199">
        <v>587291</v>
      </c>
      <c r="HC176" s="199">
        <v>2453</v>
      </c>
      <c r="HD176" s="199">
        <v>6073539</v>
      </c>
      <c r="HE176" s="199">
        <v>0</v>
      </c>
      <c r="HF176" s="199">
        <v>0</v>
      </c>
      <c r="HG176" s="199">
        <v>0</v>
      </c>
      <c r="HH176" s="199">
        <v>0</v>
      </c>
      <c r="HI176" s="199">
        <f t="shared" si="146"/>
        <v>6705141</v>
      </c>
      <c r="HJ176" s="199">
        <v>0</v>
      </c>
      <c r="HK176" s="199">
        <v>39312</v>
      </c>
      <c r="HL176" s="199">
        <v>0</v>
      </c>
      <c r="HM176" s="199">
        <v>0</v>
      </c>
      <c r="HN176" s="199">
        <v>445463</v>
      </c>
      <c r="HO176" s="199">
        <v>2304</v>
      </c>
      <c r="HP176" s="199">
        <v>5766404</v>
      </c>
      <c r="HQ176" s="199">
        <v>0</v>
      </c>
      <c r="HR176" s="199">
        <v>0</v>
      </c>
      <c r="HS176" s="199">
        <v>0</v>
      </c>
      <c r="HT176" s="199">
        <v>0</v>
      </c>
      <c r="HU176" s="199">
        <f t="shared" si="147"/>
        <v>6253483</v>
      </c>
      <c r="HV176" s="199">
        <v>38362</v>
      </c>
      <c r="HW176" s="199">
        <v>0</v>
      </c>
      <c r="HX176" s="199">
        <v>0</v>
      </c>
      <c r="HY176" s="199">
        <v>445463</v>
      </c>
      <c r="HZ176" s="199">
        <v>2304</v>
      </c>
      <c r="IA176" s="199">
        <v>5570284</v>
      </c>
      <c r="IB176" s="199">
        <v>0</v>
      </c>
      <c r="IC176" s="199">
        <v>0</v>
      </c>
      <c r="ID176" s="199">
        <v>0</v>
      </c>
      <c r="IE176" s="199">
        <v>0</v>
      </c>
      <c r="IF176" s="199">
        <f t="shared" si="148"/>
        <v>6056413</v>
      </c>
      <c r="IG176" s="197">
        <f t="shared" si="149"/>
        <v>-6.7359955592283587</v>
      </c>
      <c r="IH176" s="197">
        <f t="shared" si="150"/>
        <v>-9.6750836410449796</v>
      </c>
      <c r="II176" s="197">
        <f t="shared" si="151"/>
        <v>-8.2860256598335837</v>
      </c>
      <c r="IJ176" s="197">
        <f t="shared" si="128"/>
        <v>-3.1513638079770923</v>
      </c>
      <c r="IK176" s="202"/>
      <c r="IL176" s="200">
        <f t="shared" si="152"/>
        <v>88.042055531327222</v>
      </c>
      <c r="IM176" s="200">
        <f t="shared" si="153"/>
        <v>80.975199883704022</v>
      </c>
      <c r="IN176" s="201" t="s">
        <v>7399</v>
      </c>
      <c r="IO176" s="192" t="str">
        <f t="shared" si="129"/>
        <v>Variación de 0 a +-10%</v>
      </c>
      <c r="IP176" s="192" t="str">
        <f t="shared" si="129"/>
        <v>Variación de 0 a +-10%</v>
      </c>
      <c r="IQ176" s="193" t="str">
        <f t="shared" si="154"/>
        <v>Muy Grande</v>
      </c>
      <c r="IR176" s="193" t="str">
        <f t="shared" si="155"/>
        <v>Muy Grande</v>
      </c>
      <c r="IS176" s="192" t="s">
        <v>5721</v>
      </c>
      <c r="IT176" s="192" t="s">
        <v>2036</v>
      </c>
      <c r="IU176" s="192" t="s">
        <v>534</v>
      </c>
      <c r="IV176" s="192" t="s">
        <v>8</v>
      </c>
      <c r="IW176" s="192" t="s">
        <v>5576</v>
      </c>
      <c r="IX176" s="192" t="s">
        <v>249</v>
      </c>
      <c r="IY176" s="193" t="s">
        <v>207</v>
      </c>
      <c r="IZ176" s="199">
        <v>6705141</v>
      </c>
      <c r="JA176" s="199">
        <v>212026</v>
      </c>
      <c r="JB176" s="203">
        <f t="shared" si="161"/>
        <v>3.1621408110582609</v>
      </c>
      <c r="JC176" s="192" t="s">
        <v>7607</v>
      </c>
      <c r="JD176" s="192" t="str">
        <f t="shared" si="164"/>
        <v>Con Modificaciones &lt; 10%</v>
      </c>
      <c r="JE176" s="193" t="s">
        <v>208</v>
      </c>
      <c r="JF176" s="200"/>
      <c r="JG176" s="200"/>
      <c r="JH176" s="200"/>
      <c r="JI176" s="197"/>
      <c r="JJ176" s="192" t="s">
        <v>7786</v>
      </c>
      <c r="JK176" s="192" t="str">
        <f t="shared" si="130"/>
        <v>Sin Reevaluación</v>
      </c>
      <c r="JL176" s="196" t="s">
        <v>1286</v>
      </c>
      <c r="JM176" s="204">
        <v>5558915</v>
      </c>
      <c r="JN176" s="204">
        <v>5558915</v>
      </c>
      <c r="JO176" s="197">
        <f t="shared" si="162"/>
        <v>0</v>
      </c>
      <c r="JP176" s="205" t="str">
        <f t="shared" si="163"/>
        <v>Real = Recomendado</v>
      </c>
      <c r="JQ176" s="193" t="s">
        <v>8</v>
      </c>
      <c r="JR176" s="202"/>
      <c r="JS176" s="202"/>
      <c r="JT176" s="202"/>
      <c r="JU176" s="192" t="s">
        <v>8217</v>
      </c>
      <c r="JV176" s="206"/>
      <c r="JW176" s="192" t="s">
        <v>8218</v>
      </c>
      <c r="JX176" s="192" t="s">
        <v>1318</v>
      </c>
      <c r="JY176" s="192" t="s">
        <v>961</v>
      </c>
      <c r="JZ176" s="192" t="s">
        <v>5576</v>
      </c>
      <c r="KA176" s="192" t="s">
        <v>249</v>
      </c>
    </row>
    <row r="177" spans="1:287" ht="15" customHeight="1" x14ac:dyDescent="0.25">
      <c r="A177" s="192" t="s">
        <v>1766</v>
      </c>
      <c r="B177" s="192" t="s">
        <v>1767</v>
      </c>
      <c r="C177" s="193">
        <v>14</v>
      </c>
      <c r="D177" s="192" t="s">
        <v>455</v>
      </c>
      <c r="E177" s="192" t="s">
        <v>134</v>
      </c>
      <c r="F177" s="192" t="s">
        <v>518</v>
      </c>
      <c r="G177" s="192" t="s">
        <v>517</v>
      </c>
      <c r="H177" s="192" t="s">
        <v>472</v>
      </c>
      <c r="I177" s="192" t="s">
        <v>401</v>
      </c>
      <c r="J177" s="192" t="s">
        <v>1943</v>
      </c>
      <c r="K177" s="192" t="s">
        <v>466</v>
      </c>
      <c r="L177" s="192" t="s">
        <v>114</v>
      </c>
      <c r="M177" s="192" t="s">
        <v>178</v>
      </c>
      <c r="N177" s="192" t="s">
        <v>529</v>
      </c>
      <c r="O177" s="192" t="s">
        <v>524</v>
      </c>
      <c r="P177" s="192" t="s">
        <v>103</v>
      </c>
      <c r="Q177" s="192" t="s">
        <v>120</v>
      </c>
      <c r="R177" s="192" t="s">
        <v>116</v>
      </c>
      <c r="S177" s="192" t="s">
        <v>2394</v>
      </c>
      <c r="T177" s="192" t="s">
        <v>2395</v>
      </c>
      <c r="U177" s="194">
        <v>44</v>
      </c>
      <c r="V177" s="192" t="s">
        <v>534</v>
      </c>
      <c r="W177" s="192" t="s">
        <v>534</v>
      </c>
      <c r="X177" s="192" t="s">
        <v>534</v>
      </c>
      <c r="Y177" s="195">
        <v>2</v>
      </c>
      <c r="Z177" s="195">
        <v>18</v>
      </c>
      <c r="AA177" s="196" t="s">
        <v>206</v>
      </c>
      <c r="AB177" s="197">
        <f t="shared" si="173"/>
        <v>800</v>
      </c>
      <c r="AC177" s="195">
        <v>2</v>
      </c>
      <c r="AD177" s="195">
        <v>0</v>
      </c>
      <c r="AE177" s="196" t="s">
        <v>2767</v>
      </c>
      <c r="AF177" s="197">
        <f>((AD177/AC177)-1)*100</f>
        <v>-100</v>
      </c>
      <c r="AG177" s="195">
        <v>2</v>
      </c>
      <c r="AH177" s="195">
        <v>0</v>
      </c>
      <c r="AI177" s="196" t="s">
        <v>2767</v>
      </c>
      <c r="AJ177" s="197">
        <f>((AH177/AG177)-1)*100</f>
        <v>-100</v>
      </c>
      <c r="AK177" s="195"/>
      <c r="AL177" s="195"/>
      <c r="AM177" s="196"/>
      <c r="AN177" s="197"/>
      <c r="AO177" s="195"/>
      <c r="AP177" s="195"/>
      <c r="AQ177" s="196"/>
      <c r="AR177" s="197"/>
      <c r="AS177" s="195">
        <v>7</v>
      </c>
      <c r="AT177" s="195">
        <v>18</v>
      </c>
      <c r="AU177" s="196" t="s">
        <v>206</v>
      </c>
      <c r="AV177" s="197">
        <f t="shared" si="125"/>
        <v>157.14285714285717</v>
      </c>
      <c r="AW177" s="197" t="str">
        <f t="shared" si="131"/>
        <v>Variación &gt; al 100%</v>
      </c>
      <c r="AX177" s="198">
        <v>0</v>
      </c>
      <c r="AY177" s="198">
        <v>0</v>
      </c>
      <c r="AZ177" s="195"/>
      <c r="BA177" s="195"/>
      <c r="BB177" s="196"/>
      <c r="BC177" s="197"/>
      <c r="BD177" s="195"/>
      <c r="BE177" s="195"/>
      <c r="BF177" s="196"/>
      <c r="BG177" s="197"/>
      <c r="BH177" s="195"/>
      <c r="BI177" s="195"/>
      <c r="BJ177" s="196"/>
      <c r="BK177" s="197"/>
      <c r="BL177" s="195">
        <v>7</v>
      </c>
      <c r="BM177" s="195">
        <v>7</v>
      </c>
      <c r="BN177" s="195">
        <v>18</v>
      </c>
      <c r="BO177" s="195">
        <v>18</v>
      </c>
      <c r="BP177" s="195">
        <v>0</v>
      </c>
      <c r="BQ177" s="196" t="s">
        <v>677</v>
      </c>
      <c r="BR177" s="197">
        <f t="shared" si="132"/>
        <v>157.14285714285717</v>
      </c>
      <c r="BS177" s="197">
        <f t="shared" si="132"/>
        <v>157.14285714285717</v>
      </c>
      <c r="BT177" s="192" t="s">
        <v>3737</v>
      </c>
      <c r="BU177" s="192" t="str">
        <f t="shared" si="133"/>
        <v>Variación &gt; al 100%</v>
      </c>
      <c r="BV177" s="193" t="str">
        <f t="shared" si="134"/>
        <v>Dos Años</v>
      </c>
      <c r="BW177" s="192" t="s">
        <v>3850</v>
      </c>
      <c r="BX177" s="199">
        <v>568214</v>
      </c>
      <c r="BY177" s="199">
        <v>0</v>
      </c>
      <c r="BZ177" s="199">
        <f t="shared" si="135"/>
        <v>568214</v>
      </c>
      <c r="CA177" s="199">
        <v>568216</v>
      </c>
      <c r="CB177" s="200">
        <f t="shared" si="136"/>
        <v>-2</v>
      </c>
      <c r="CC177" s="192" t="s">
        <v>206</v>
      </c>
      <c r="CD177" s="192" t="str">
        <f t="shared" si="137"/>
        <v>BIP = SIGFE</v>
      </c>
      <c r="CE177" s="196" t="s">
        <v>678</v>
      </c>
      <c r="CF177" s="195">
        <v>575</v>
      </c>
      <c r="CG177" s="195">
        <v>610</v>
      </c>
      <c r="CH177" s="195">
        <f t="shared" si="138"/>
        <v>106.08695652173914</v>
      </c>
      <c r="CI177" s="196" t="s">
        <v>206</v>
      </c>
      <c r="CJ177" s="196" t="s">
        <v>4435</v>
      </c>
      <c r="CK177" s="200" t="str">
        <f t="shared" si="158"/>
        <v>Real &gt; Recomendada</v>
      </c>
      <c r="CL177" s="192" t="s">
        <v>197</v>
      </c>
      <c r="CM177" s="192" t="s">
        <v>4983</v>
      </c>
      <c r="CN177" s="192" t="s">
        <v>197</v>
      </c>
      <c r="CO177" s="192" t="s">
        <v>4984</v>
      </c>
      <c r="CP177" s="193" t="s">
        <v>208</v>
      </c>
      <c r="CQ177" s="192" t="s">
        <v>8</v>
      </c>
      <c r="CR177" s="192" t="s">
        <v>8</v>
      </c>
      <c r="CS177" s="192" t="s">
        <v>5337</v>
      </c>
      <c r="CT177" s="192" t="str">
        <f t="shared" si="159"/>
        <v>Sin Operar</v>
      </c>
      <c r="CU177" s="192" t="s">
        <v>8</v>
      </c>
      <c r="CV177" s="192" t="s">
        <v>5731</v>
      </c>
      <c r="CW177" s="192" t="s">
        <v>178</v>
      </c>
      <c r="CX177" s="192" t="s">
        <v>534</v>
      </c>
      <c r="CY177" s="192" t="s">
        <v>8</v>
      </c>
      <c r="CZ177" s="192" t="s">
        <v>5576</v>
      </c>
      <c r="DA177" s="192" t="s">
        <v>249</v>
      </c>
      <c r="DB177" s="193" t="s">
        <v>796</v>
      </c>
      <c r="DC177" s="193" t="s">
        <v>3825</v>
      </c>
      <c r="DD177" s="200">
        <v>237</v>
      </c>
      <c r="DE177" s="193" t="s">
        <v>563</v>
      </c>
      <c r="DF177" s="200">
        <v>234</v>
      </c>
      <c r="DG177" s="193" t="s">
        <v>440</v>
      </c>
      <c r="DH177" s="200">
        <v>0</v>
      </c>
      <c r="DI177" s="193" t="s">
        <v>1237</v>
      </c>
      <c r="DJ177" s="200">
        <v>97</v>
      </c>
      <c r="DK177" s="193" t="s">
        <v>1237</v>
      </c>
      <c r="DL177" s="200">
        <f>+DK177-DE177</f>
        <v>97</v>
      </c>
      <c r="DM177" s="193" t="s">
        <v>3850</v>
      </c>
      <c r="DN177" s="200">
        <v>5</v>
      </c>
      <c r="DO177" s="193" t="s">
        <v>594</v>
      </c>
      <c r="DP177" s="200">
        <v>10</v>
      </c>
      <c r="DQ177" s="200">
        <f t="shared" si="126"/>
        <v>583</v>
      </c>
      <c r="DR177" s="200">
        <f t="shared" si="127"/>
        <v>346</v>
      </c>
      <c r="DS177" s="193" t="s">
        <v>198</v>
      </c>
      <c r="DT177" s="192" t="s">
        <v>6256</v>
      </c>
      <c r="DU177" s="193">
        <v>1</v>
      </c>
      <c r="DV177" s="193" t="s">
        <v>8</v>
      </c>
      <c r="DW177" s="193" t="s">
        <v>8</v>
      </c>
      <c r="DX177" s="193" t="s">
        <v>8</v>
      </c>
      <c r="DY177" s="193" t="s">
        <v>8</v>
      </c>
      <c r="DZ177" s="193" t="s">
        <v>8</v>
      </c>
      <c r="EA177" s="193" t="s">
        <v>8</v>
      </c>
      <c r="EB177" s="193" t="s">
        <v>207</v>
      </c>
      <c r="EC177" s="193" t="s">
        <v>6269</v>
      </c>
      <c r="ED177" s="193" t="s">
        <v>6444</v>
      </c>
      <c r="EE177" s="199">
        <v>35550</v>
      </c>
      <c r="EF177" s="199">
        <v>13673</v>
      </c>
      <c r="EG177" s="199">
        <v>3511</v>
      </c>
      <c r="EH177" s="199">
        <v>0</v>
      </c>
      <c r="EI177" s="199">
        <v>0</v>
      </c>
      <c r="EJ177" s="199">
        <v>490052</v>
      </c>
      <c r="EK177" s="199">
        <v>0</v>
      </c>
      <c r="EL177" s="199">
        <v>0</v>
      </c>
      <c r="EM177" s="199">
        <v>0</v>
      </c>
      <c r="EN177" s="199">
        <v>0</v>
      </c>
      <c r="EO177" s="199">
        <f t="shared" si="139"/>
        <v>542786</v>
      </c>
      <c r="EP177" s="199">
        <v>44689</v>
      </c>
      <c r="EQ177" s="199">
        <v>14302</v>
      </c>
      <c r="ER177" s="199">
        <v>3673</v>
      </c>
      <c r="ES177" s="199">
        <v>0</v>
      </c>
      <c r="ET177" s="199">
        <v>0</v>
      </c>
      <c r="EU177" s="199">
        <v>512598</v>
      </c>
      <c r="EV177" s="199">
        <v>0</v>
      </c>
      <c r="EW177" s="199">
        <v>0</v>
      </c>
      <c r="EX177" s="199">
        <v>0</v>
      </c>
      <c r="EY177" s="199">
        <v>0</v>
      </c>
      <c r="EZ177" s="199">
        <f t="shared" si="140"/>
        <v>575262</v>
      </c>
      <c r="FA177" s="192" t="s">
        <v>198</v>
      </c>
      <c r="FB177" s="199">
        <v>31129</v>
      </c>
      <c r="FC177" s="199">
        <v>0</v>
      </c>
      <c r="FD177" s="199">
        <v>0</v>
      </c>
      <c r="FE177" s="199">
        <v>0</v>
      </c>
      <c r="FF177" s="199">
        <v>0</v>
      </c>
      <c r="FG177" s="199">
        <v>537085</v>
      </c>
      <c r="FH177" s="199">
        <v>0</v>
      </c>
      <c r="FI177" s="199">
        <v>0</v>
      </c>
      <c r="FJ177" s="199">
        <v>0</v>
      </c>
      <c r="FK177" s="199">
        <v>0</v>
      </c>
      <c r="FL177" s="199">
        <f t="shared" si="141"/>
        <v>568214</v>
      </c>
      <c r="FM177" s="192" t="s">
        <v>198</v>
      </c>
      <c r="FN177" s="199">
        <v>31129</v>
      </c>
      <c r="FO177" s="199">
        <v>0</v>
      </c>
      <c r="FP177" s="199">
        <v>0</v>
      </c>
      <c r="FQ177" s="199">
        <v>0</v>
      </c>
      <c r="FR177" s="199">
        <v>0</v>
      </c>
      <c r="FS177" s="199">
        <v>537085</v>
      </c>
      <c r="FT177" s="199">
        <v>0</v>
      </c>
      <c r="FU177" s="199">
        <v>0</v>
      </c>
      <c r="FV177" s="199">
        <v>0</v>
      </c>
      <c r="FW177" s="199">
        <v>0</v>
      </c>
      <c r="FX177" s="199">
        <f t="shared" si="142"/>
        <v>568214</v>
      </c>
      <c r="FY177" s="192" t="s">
        <v>198</v>
      </c>
      <c r="FZ177" s="200">
        <f t="shared" si="143"/>
        <v>-2</v>
      </c>
      <c r="GA177" s="193" t="str">
        <f t="shared" si="160"/>
        <v>BIP = SIGFE</v>
      </c>
      <c r="GB177" s="199">
        <v>31129</v>
      </c>
      <c r="GC177" s="199">
        <v>0</v>
      </c>
      <c r="GD177" s="199">
        <v>0</v>
      </c>
      <c r="GE177" s="199">
        <v>0</v>
      </c>
      <c r="GF177" s="199">
        <v>0</v>
      </c>
      <c r="GG177" s="199">
        <v>537087</v>
      </c>
      <c r="GH177" s="199">
        <v>0</v>
      </c>
      <c r="GI177" s="199">
        <v>0</v>
      </c>
      <c r="GJ177" s="199">
        <v>0</v>
      </c>
      <c r="GK177" s="199">
        <v>0</v>
      </c>
      <c r="GL177" s="199">
        <f t="shared" si="144"/>
        <v>568216</v>
      </c>
      <c r="GM177" s="199">
        <v>32712</v>
      </c>
      <c r="GN177" s="199">
        <v>0</v>
      </c>
      <c r="GO177" s="199">
        <v>0</v>
      </c>
      <c r="GP177" s="199">
        <v>0</v>
      </c>
      <c r="GQ177" s="199">
        <v>0</v>
      </c>
      <c r="GR177" s="199">
        <v>550819</v>
      </c>
      <c r="GS177" s="199">
        <v>0</v>
      </c>
      <c r="GT177" s="199">
        <v>0</v>
      </c>
      <c r="GU177" s="199">
        <v>0</v>
      </c>
      <c r="GV177" s="199">
        <v>0</v>
      </c>
      <c r="GW177" s="199">
        <f t="shared" si="145"/>
        <v>583531</v>
      </c>
      <c r="GX177" s="199" t="s">
        <v>198</v>
      </c>
      <c r="GY177" s="199">
        <v>50285</v>
      </c>
      <c r="GZ177" s="199">
        <v>16093</v>
      </c>
      <c r="HA177" s="199">
        <v>4133</v>
      </c>
      <c r="HB177" s="199">
        <v>0</v>
      </c>
      <c r="HC177" s="199">
        <v>0</v>
      </c>
      <c r="HD177" s="199">
        <v>576781</v>
      </c>
      <c r="HE177" s="199">
        <v>0</v>
      </c>
      <c r="HF177" s="199">
        <v>0</v>
      </c>
      <c r="HG177" s="199">
        <v>0</v>
      </c>
      <c r="HH177" s="199">
        <v>0</v>
      </c>
      <c r="HI177" s="199">
        <f t="shared" si="146"/>
        <v>647292</v>
      </c>
      <c r="HJ177" s="199">
        <v>0</v>
      </c>
      <c r="HK177" s="199">
        <v>32896</v>
      </c>
      <c r="HL177" s="199">
        <v>0</v>
      </c>
      <c r="HM177" s="199">
        <v>0</v>
      </c>
      <c r="HN177" s="199">
        <v>0</v>
      </c>
      <c r="HO177" s="199">
        <v>0</v>
      </c>
      <c r="HP177" s="199">
        <v>567580</v>
      </c>
      <c r="HQ177" s="199">
        <v>0</v>
      </c>
      <c r="HR177" s="199">
        <v>0</v>
      </c>
      <c r="HS177" s="199">
        <v>0</v>
      </c>
      <c r="HT177" s="199">
        <v>0</v>
      </c>
      <c r="HU177" s="199">
        <f t="shared" si="147"/>
        <v>600476</v>
      </c>
      <c r="HV177" s="199">
        <v>32711</v>
      </c>
      <c r="HW177" s="199">
        <v>0</v>
      </c>
      <c r="HX177" s="199">
        <v>0</v>
      </c>
      <c r="HY177" s="199">
        <v>0</v>
      </c>
      <c r="HZ177" s="199">
        <v>0</v>
      </c>
      <c r="IA177" s="199">
        <v>550817</v>
      </c>
      <c r="IB177" s="199">
        <v>0</v>
      </c>
      <c r="IC177" s="199">
        <v>0</v>
      </c>
      <c r="ID177" s="199">
        <v>0</v>
      </c>
      <c r="IE177" s="199">
        <v>0</v>
      </c>
      <c r="IF177" s="199">
        <f t="shared" si="148"/>
        <v>583528</v>
      </c>
      <c r="IG177" s="197">
        <f t="shared" si="149"/>
        <v>-7.232593636256901</v>
      </c>
      <c r="IH177" s="197">
        <f t="shared" si="150"/>
        <v>-9.8508864623693793</v>
      </c>
      <c r="II177" s="197">
        <f t="shared" si="151"/>
        <v>-4.5015352447462682</v>
      </c>
      <c r="IJ177" s="197">
        <f t="shared" si="128"/>
        <v>-2.822427540817618</v>
      </c>
      <c r="IK177" s="202"/>
      <c r="IL177" s="200">
        <f t="shared" si="152"/>
        <v>956.6032786885246</v>
      </c>
      <c r="IM177" s="200">
        <f t="shared" si="153"/>
        <v>902.97868852459021</v>
      </c>
      <c r="IN177" s="192" t="s">
        <v>7400</v>
      </c>
      <c r="IO177" s="192" t="str">
        <f t="shared" si="129"/>
        <v>Variación de 0 a +-10%</v>
      </c>
      <c r="IP177" s="192" t="str">
        <f t="shared" si="129"/>
        <v>Variación de 0 a +-10%</v>
      </c>
      <c r="IQ177" s="193" t="str">
        <f t="shared" si="154"/>
        <v>Mediano</v>
      </c>
      <c r="IR177" s="193" t="str">
        <f t="shared" si="155"/>
        <v>Mediano</v>
      </c>
      <c r="IS177" s="192" t="s">
        <v>5731</v>
      </c>
      <c r="IT177" s="192" t="s">
        <v>178</v>
      </c>
      <c r="IU177" s="192" t="s">
        <v>534</v>
      </c>
      <c r="IV177" s="192" t="s">
        <v>8</v>
      </c>
      <c r="IW177" s="192" t="s">
        <v>5576</v>
      </c>
      <c r="IX177" s="192" t="s">
        <v>249</v>
      </c>
      <c r="IY177" s="193" t="s">
        <v>208</v>
      </c>
      <c r="IZ177" s="199"/>
      <c r="JA177" s="199"/>
      <c r="JB177" s="203"/>
      <c r="JC177" s="192" t="s">
        <v>534</v>
      </c>
      <c r="JD177" s="192" t="str">
        <f t="shared" si="164"/>
        <v>Sin Modificaciones</v>
      </c>
      <c r="JE177" s="193" t="s">
        <v>208</v>
      </c>
      <c r="JF177" s="200"/>
      <c r="JG177" s="200"/>
      <c r="JH177" s="200"/>
      <c r="JI177" s="197"/>
      <c r="JJ177" s="192" t="s">
        <v>7815</v>
      </c>
      <c r="JK177" s="192" t="str">
        <f t="shared" si="130"/>
        <v>Sin Reevaluación</v>
      </c>
      <c r="JL177" s="196" t="s">
        <v>1287</v>
      </c>
      <c r="JM177" s="204">
        <v>114967</v>
      </c>
      <c r="JN177" s="204">
        <v>114967</v>
      </c>
      <c r="JO177" s="197">
        <f t="shared" si="162"/>
        <v>0</v>
      </c>
      <c r="JP177" s="205" t="str">
        <f t="shared" si="163"/>
        <v>Real = Recomendado</v>
      </c>
      <c r="JQ177" s="193" t="s">
        <v>8</v>
      </c>
      <c r="JR177" s="202"/>
      <c r="JS177" s="202"/>
      <c r="JT177" s="202"/>
      <c r="JU177" s="192" t="s">
        <v>8219</v>
      </c>
      <c r="JV177" s="206"/>
      <c r="JW177" s="192" t="s">
        <v>8220</v>
      </c>
      <c r="JX177" s="192" t="s">
        <v>247</v>
      </c>
      <c r="JY177" s="192" t="s">
        <v>992</v>
      </c>
      <c r="JZ177" s="192" t="s">
        <v>5576</v>
      </c>
      <c r="KA177" s="192" t="s">
        <v>249</v>
      </c>
    </row>
    <row r="178" spans="1:287" ht="15" customHeight="1" x14ac:dyDescent="0.25">
      <c r="A178" s="192" t="s">
        <v>1768</v>
      </c>
      <c r="B178" s="192" t="s">
        <v>1769</v>
      </c>
      <c r="C178" s="193">
        <v>14</v>
      </c>
      <c r="D178" s="192" t="s">
        <v>455</v>
      </c>
      <c r="E178" s="192" t="s">
        <v>134</v>
      </c>
      <c r="F178" s="192" t="s">
        <v>420</v>
      </c>
      <c r="G178" s="192" t="s">
        <v>517</v>
      </c>
      <c r="H178" s="192" t="s">
        <v>472</v>
      </c>
      <c r="I178" s="192" t="s">
        <v>401</v>
      </c>
      <c r="J178" s="192" t="s">
        <v>1943</v>
      </c>
      <c r="K178" s="192" t="s">
        <v>466</v>
      </c>
      <c r="L178" s="192" t="s">
        <v>114</v>
      </c>
      <c r="M178" s="192" t="s">
        <v>178</v>
      </c>
      <c r="N178" s="192" t="s">
        <v>529</v>
      </c>
      <c r="O178" s="192" t="s">
        <v>524</v>
      </c>
      <c r="P178" s="192" t="s">
        <v>103</v>
      </c>
      <c r="Q178" s="192" t="s">
        <v>120</v>
      </c>
      <c r="R178" s="192" t="s">
        <v>116</v>
      </c>
      <c r="S178" s="192" t="s">
        <v>2396</v>
      </c>
      <c r="T178" s="192" t="s">
        <v>2397</v>
      </c>
      <c r="U178" s="194">
        <v>88</v>
      </c>
      <c r="V178" s="192" t="s">
        <v>534</v>
      </c>
      <c r="W178" s="192" t="s">
        <v>534</v>
      </c>
      <c r="X178" s="192" t="s">
        <v>534</v>
      </c>
      <c r="Y178" s="195">
        <v>2</v>
      </c>
      <c r="Z178" s="195">
        <v>11</v>
      </c>
      <c r="AA178" s="196" t="s">
        <v>2768</v>
      </c>
      <c r="AB178" s="197">
        <f t="shared" si="173"/>
        <v>450</v>
      </c>
      <c r="AC178" s="195">
        <v>2</v>
      </c>
      <c r="AD178" s="195">
        <v>0</v>
      </c>
      <c r="AE178" s="196" t="s">
        <v>2769</v>
      </c>
      <c r="AF178" s="197">
        <f>((AD178/AC178)-1)*100</f>
        <v>-100</v>
      </c>
      <c r="AG178" s="195">
        <v>2</v>
      </c>
      <c r="AH178" s="195">
        <v>0</v>
      </c>
      <c r="AI178" s="196" t="s">
        <v>2769</v>
      </c>
      <c r="AJ178" s="197">
        <f>((AH178/AG178)-1)*100</f>
        <v>-100</v>
      </c>
      <c r="AK178" s="195"/>
      <c r="AL178" s="195"/>
      <c r="AM178" s="196"/>
      <c r="AN178" s="197"/>
      <c r="AO178" s="195"/>
      <c r="AP178" s="195"/>
      <c r="AQ178" s="196"/>
      <c r="AR178" s="197"/>
      <c r="AS178" s="195">
        <v>7</v>
      </c>
      <c r="AT178" s="195">
        <v>11</v>
      </c>
      <c r="AU178" s="196" t="s">
        <v>2768</v>
      </c>
      <c r="AV178" s="197">
        <f t="shared" si="125"/>
        <v>57.142857142857139</v>
      </c>
      <c r="AW178" s="197" t="str">
        <f t="shared" si="131"/>
        <v>Variación del 50% al 100%</v>
      </c>
      <c r="AX178" s="198">
        <v>1</v>
      </c>
      <c r="AY178" s="198">
        <v>60</v>
      </c>
      <c r="AZ178" s="195"/>
      <c r="BA178" s="195"/>
      <c r="BB178" s="196"/>
      <c r="BC178" s="197"/>
      <c r="BD178" s="195"/>
      <c r="BE178" s="195"/>
      <c r="BF178" s="196"/>
      <c r="BG178" s="197"/>
      <c r="BH178" s="195"/>
      <c r="BI178" s="195"/>
      <c r="BJ178" s="196"/>
      <c r="BK178" s="197"/>
      <c r="BL178" s="195">
        <v>6</v>
      </c>
      <c r="BM178" s="195">
        <v>6</v>
      </c>
      <c r="BN178" s="195">
        <v>23</v>
      </c>
      <c r="BO178" s="195">
        <v>23</v>
      </c>
      <c r="BP178" s="195">
        <v>0</v>
      </c>
      <c r="BQ178" s="196" t="s">
        <v>2768</v>
      </c>
      <c r="BR178" s="197">
        <f t="shared" si="132"/>
        <v>283.33333333333337</v>
      </c>
      <c r="BS178" s="197">
        <f t="shared" si="132"/>
        <v>283.33333333333337</v>
      </c>
      <c r="BT178" s="192" t="s">
        <v>3738</v>
      </c>
      <c r="BU178" s="192" t="str">
        <f t="shared" si="133"/>
        <v>Variación &gt; al 100%</v>
      </c>
      <c r="BV178" s="193" t="str">
        <f t="shared" si="134"/>
        <v>Dos Años</v>
      </c>
      <c r="BW178" s="192" t="s">
        <v>834</v>
      </c>
      <c r="BX178" s="199">
        <v>881437</v>
      </c>
      <c r="BY178" s="199">
        <v>0</v>
      </c>
      <c r="BZ178" s="199">
        <f t="shared" si="135"/>
        <v>881437</v>
      </c>
      <c r="CA178" s="199">
        <v>881436</v>
      </c>
      <c r="CB178" s="200">
        <f t="shared" si="136"/>
        <v>1</v>
      </c>
      <c r="CC178" s="192" t="s">
        <v>198</v>
      </c>
      <c r="CD178" s="192" t="str">
        <f t="shared" si="137"/>
        <v>BIP = SIGFE</v>
      </c>
      <c r="CE178" s="196" t="s">
        <v>678</v>
      </c>
      <c r="CF178" s="195">
        <v>820</v>
      </c>
      <c r="CG178" s="195">
        <v>794</v>
      </c>
      <c r="CH178" s="195">
        <f t="shared" si="138"/>
        <v>96.829268292682926</v>
      </c>
      <c r="CI178" s="196" t="s">
        <v>197</v>
      </c>
      <c r="CJ178" s="196" t="s">
        <v>4436</v>
      </c>
      <c r="CK178" s="200" t="str">
        <f t="shared" si="158"/>
        <v>Real &lt; Recomendada</v>
      </c>
      <c r="CL178" s="192" t="s">
        <v>206</v>
      </c>
      <c r="CM178" s="192" t="s">
        <v>819</v>
      </c>
      <c r="CN178" s="192" t="s">
        <v>8</v>
      </c>
      <c r="CO178" s="192" t="s">
        <v>4985</v>
      </c>
      <c r="CP178" s="193" t="s">
        <v>207</v>
      </c>
      <c r="CQ178" s="192" t="s">
        <v>4948</v>
      </c>
      <c r="CR178" s="192" t="s">
        <v>8</v>
      </c>
      <c r="CS178" s="192" t="s">
        <v>8</v>
      </c>
      <c r="CT178" s="192" t="str">
        <f t="shared" si="159"/>
        <v>En Operación</v>
      </c>
      <c r="CU178" s="192" t="s">
        <v>8</v>
      </c>
      <c r="CV178" s="192" t="s">
        <v>5731</v>
      </c>
      <c r="CW178" s="192" t="s">
        <v>178</v>
      </c>
      <c r="CX178" s="192" t="s">
        <v>534</v>
      </c>
      <c r="CY178" s="192" t="s">
        <v>8</v>
      </c>
      <c r="CZ178" s="192" t="s">
        <v>5576</v>
      </c>
      <c r="DA178" s="192" t="s">
        <v>249</v>
      </c>
      <c r="DB178" s="193" t="s">
        <v>1210</v>
      </c>
      <c r="DC178" s="193" t="s">
        <v>1210</v>
      </c>
      <c r="DD178" s="200">
        <v>0</v>
      </c>
      <c r="DE178" s="193" t="s">
        <v>1086</v>
      </c>
      <c r="DF178" s="200">
        <v>107</v>
      </c>
      <c r="DG178" s="193" t="s">
        <v>440</v>
      </c>
      <c r="DH178" s="200">
        <v>0</v>
      </c>
      <c r="DI178" s="193" t="s">
        <v>834</v>
      </c>
      <c r="DJ178" s="200">
        <v>670</v>
      </c>
      <c r="DK178" s="193" t="s">
        <v>834</v>
      </c>
      <c r="DL178" s="200">
        <f>+DK178-DE178</f>
        <v>670</v>
      </c>
      <c r="DM178" s="193" t="s">
        <v>834</v>
      </c>
      <c r="DN178" s="200">
        <v>0</v>
      </c>
      <c r="DO178" s="193" t="s">
        <v>769</v>
      </c>
      <c r="DP178" s="200">
        <v>41</v>
      </c>
      <c r="DQ178" s="195">
        <f t="shared" si="126"/>
        <v>818</v>
      </c>
      <c r="DR178" s="195">
        <f t="shared" si="127"/>
        <v>818</v>
      </c>
      <c r="DS178" s="198" t="s">
        <v>6175</v>
      </c>
      <c r="DT178" s="196" t="s">
        <v>6257</v>
      </c>
      <c r="DU178" s="198">
        <v>1</v>
      </c>
      <c r="DV178" s="198" t="s">
        <v>8</v>
      </c>
      <c r="DW178" s="198" t="s">
        <v>8</v>
      </c>
      <c r="DX178" s="198" t="s">
        <v>8</v>
      </c>
      <c r="DY178" s="198" t="s">
        <v>8</v>
      </c>
      <c r="DZ178" s="198" t="s">
        <v>8</v>
      </c>
      <c r="EA178" s="198" t="s">
        <v>8</v>
      </c>
      <c r="EB178" s="198" t="s">
        <v>207</v>
      </c>
      <c r="EC178" s="198" t="s">
        <v>6269</v>
      </c>
      <c r="ED178" s="198" t="s">
        <v>6445</v>
      </c>
      <c r="EE178" s="208">
        <v>37116</v>
      </c>
      <c r="EF178" s="199">
        <v>22650</v>
      </c>
      <c r="EG178" s="199">
        <v>3707</v>
      </c>
      <c r="EH178" s="199">
        <v>0</v>
      </c>
      <c r="EI178" s="199">
        <v>0</v>
      </c>
      <c r="EJ178" s="199">
        <v>698758</v>
      </c>
      <c r="EK178" s="199">
        <v>0</v>
      </c>
      <c r="EL178" s="199">
        <v>0</v>
      </c>
      <c r="EM178" s="199">
        <v>0</v>
      </c>
      <c r="EN178" s="199">
        <v>0</v>
      </c>
      <c r="EO178" s="199">
        <f t="shared" si="139"/>
        <v>762231</v>
      </c>
      <c r="EP178" s="199">
        <v>37116</v>
      </c>
      <c r="EQ178" s="199">
        <v>22650</v>
      </c>
      <c r="ER178" s="199">
        <v>3707</v>
      </c>
      <c r="ES178" s="199">
        <v>0</v>
      </c>
      <c r="ET178" s="199">
        <v>0</v>
      </c>
      <c r="EU178" s="199">
        <v>698758</v>
      </c>
      <c r="EV178" s="199">
        <v>0</v>
      </c>
      <c r="EW178" s="199">
        <v>0</v>
      </c>
      <c r="EX178" s="199">
        <v>0</v>
      </c>
      <c r="EY178" s="199">
        <v>0</v>
      </c>
      <c r="EZ178" s="199">
        <f t="shared" si="140"/>
        <v>762231</v>
      </c>
      <c r="FA178" s="192" t="s">
        <v>195</v>
      </c>
      <c r="FB178" s="199">
        <v>34546</v>
      </c>
      <c r="FC178" s="199">
        <v>0</v>
      </c>
      <c r="FD178" s="199">
        <v>0</v>
      </c>
      <c r="FE178" s="199">
        <v>0</v>
      </c>
      <c r="FF178" s="199">
        <v>0</v>
      </c>
      <c r="FG178" s="199">
        <v>846891</v>
      </c>
      <c r="FH178" s="199">
        <v>0</v>
      </c>
      <c r="FI178" s="199">
        <v>0</v>
      </c>
      <c r="FJ178" s="199">
        <v>0</v>
      </c>
      <c r="FK178" s="199">
        <v>0</v>
      </c>
      <c r="FL178" s="199">
        <f t="shared" si="141"/>
        <v>881437</v>
      </c>
      <c r="FM178" s="192" t="s">
        <v>1244</v>
      </c>
      <c r="FN178" s="199">
        <v>34545</v>
      </c>
      <c r="FO178" s="199">
        <v>0</v>
      </c>
      <c r="FP178" s="199">
        <v>0</v>
      </c>
      <c r="FQ178" s="199">
        <v>0</v>
      </c>
      <c r="FR178" s="199">
        <v>0</v>
      </c>
      <c r="FS178" s="199">
        <v>846892</v>
      </c>
      <c r="FT178" s="199">
        <v>0</v>
      </c>
      <c r="FU178" s="199">
        <v>0</v>
      </c>
      <c r="FV178" s="199">
        <v>0</v>
      </c>
      <c r="FW178" s="199">
        <v>0</v>
      </c>
      <c r="FX178" s="199">
        <f t="shared" si="142"/>
        <v>881437</v>
      </c>
      <c r="FY178" s="192" t="s">
        <v>1244</v>
      </c>
      <c r="FZ178" s="200">
        <f t="shared" si="143"/>
        <v>1</v>
      </c>
      <c r="GA178" s="193" t="str">
        <f t="shared" si="160"/>
        <v>BIP = SIGFE</v>
      </c>
      <c r="GB178" s="199">
        <v>34545</v>
      </c>
      <c r="GC178" s="199">
        <v>0</v>
      </c>
      <c r="GD178" s="199">
        <v>0</v>
      </c>
      <c r="GE178" s="199">
        <v>0</v>
      </c>
      <c r="GF178" s="199">
        <v>0</v>
      </c>
      <c r="GG178" s="199">
        <v>846891</v>
      </c>
      <c r="GH178" s="199">
        <v>0</v>
      </c>
      <c r="GI178" s="199">
        <v>0</v>
      </c>
      <c r="GJ178" s="199">
        <v>0</v>
      </c>
      <c r="GK178" s="199">
        <v>0</v>
      </c>
      <c r="GL178" s="199">
        <f t="shared" si="144"/>
        <v>881436</v>
      </c>
      <c r="GM178" s="199">
        <v>35421</v>
      </c>
      <c r="GN178" s="199">
        <v>0</v>
      </c>
      <c r="GO178" s="199">
        <v>0</v>
      </c>
      <c r="GP178" s="199">
        <v>0</v>
      </c>
      <c r="GQ178" s="199">
        <v>0</v>
      </c>
      <c r="GR178" s="199">
        <v>856935</v>
      </c>
      <c r="GS178" s="199">
        <v>0</v>
      </c>
      <c r="GT178" s="199">
        <v>0</v>
      </c>
      <c r="GU178" s="199">
        <v>0</v>
      </c>
      <c r="GV178" s="199">
        <v>0</v>
      </c>
      <c r="GW178" s="199">
        <f t="shared" si="145"/>
        <v>892356</v>
      </c>
      <c r="GX178" s="199" t="s">
        <v>206</v>
      </c>
      <c r="GY178" s="199">
        <v>43685</v>
      </c>
      <c r="GZ178" s="199">
        <v>26658</v>
      </c>
      <c r="HA178" s="199">
        <v>4363</v>
      </c>
      <c r="HB178" s="199">
        <v>0</v>
      </c>
      <c r="HC178" s="199">
        <v>0</v>
      </c>
      <c r="HD178" s="199">
        <v>822421</v>
      </c>
      <c r="HE178" s="199">
        <v>0</v>
      </c>
      <c r="HF178" s="199">
        <v>0</v>
      </c>
      <c r="HG178" s="199">
        <v>0</v>
      </c>
      <c r="HH178" s="199">
        <v>0</v>
      </c>
      <c r="HI178" s="199">
        <f t="shared" si="146"/>
        <v>897127</v>
      </c>
      <c r="HJ178" s="199">
        <v>0</v>
      </c>
      <c r="HK178" s="199">
        <v>35444</v>
      </c>
      <c r="HL178" s="199">
        <v>0</v>
      </c>
      <c r="HM178" s="199">
        <v>0</v>
      </c>
      <c r="HN178" s="199">
        <v>0</v>
      </c>
      <c r="HO178" s="199">
        <v>0</v>
      </c>
      <c r="HP178" s="199">
        <v>868911</v>
      </c>
      <c r="HQ178" s="199">
        <v>0</v>
      </c>
      <c r="HR178" s="199">
        <v>0</v>
      </c>
      <c r="HS178" s="199">
        <v>0</v>
      </c>
      <c r="HT178" s="199">
        <v>0</v>
      </c>
      <c r="HU178" s="199">
        <f t="shared" si="147"/>
        <v>904355</v>
      </c>
      <c r="HV178" s="199">
        <v>35422</v>
      </c>
      <c r="HW178" s="199">
        <v>0</v>
      </c>
      <c r="HX178" s="199">
        <v>0</v>
      </c>
      <c r="HY178" s="199">
        <v>0</v>
      </c>
      <c r="HZ178" s="199">
        <v>0</v>
      </c>
      <c r="IA178" s="199">
        <v>856935</v>
      </c>
      <c r="IB178" s="199">
        <v>0</v>
      </c>
      <c r="IC178" s="199">
        <v>0</v>
      </c>
      <c r="ID178" s="199">
        <v>0</v>
      </c>
      <c r="IE178" s="199">
        <v>0</v>
      </c>
      <c r="IF178" s="199">
        <f t="shared" si="148"/>
        <v>892357</v>
      </c>
      <c r="IG178" s="197">
        <f t="shared" si="149"/>
        <v>0.80568303038477396</v>
      </c>
      <c r="IH178" s="197">
        <f t="shared" si="150"/>
        <v>-0.53169729592353887</v>
      </c>
      <c r="II178" s="197">
        <f t="shared" si="151"/>
        <v>4.1966340840032146</v>
      </c>
      <c r="IJ178" s="197">
        <f t="shared" si="128"/>
        <v>-1.3266913988422724</v>
      </c>
      <c r="IK178" s="202"/>
      <c r="IL178" s="200">
        <f t="shared" si="152"/>
        <v>1123.875314861461</v>
      </c>
      <c r="IM178" s="200">
        <f t="shared" si="153"/>
        <v>1079.2632241813601</v>
      </c>
      <c r="IN178" s="192" t="s">
        <v>7401</v>
      </c>
      <c r="IO178" s="192" t="str">
        <f t="shared" si="129"/>
        <v>Variación de 0 a +-10%</v>
      </c>
      <c r="IP178" s="192" t="str">
        <f t="shared" si="129"/>
        <v>Variación de 0 a +-10%</v>
      </c>
      <c r="IQ178" s="193" t="str">
        <f t="shared" si="154"/>
        <v>Mediano</v>
      </c>
      <c r="IR178" s="193" t="str">
        <f t="shared" si="155"/>
        <v>Mediano</v>
      </c>
      <c r="IS178" s="192" t="s">
        <v>5731</v>
      </c>
      <c r="IT178" s="192" t="s">
        <v>178</v>
      </c>
      <c r="IU178" s="192" t="s">
        <v>534</v>
      </c>
      <c r="IV178" s="192" t="s">
        <v>8</v>
      </c>
      <c r="IW178" s="192" t="s">
        <v>5576</v>
      </c>
      <c r="IX178" s="192" t="s">
        <v>249</v>
      </c>
      <c r="IY178" s="193" t="s">
        <v>207</v>
      </c>
      <c r="IZ178" s="199">
        <v>897127</v>
      </c>
      <c r="JA178" s="199">
        <v>25970</v>
      </c>
      <c r="JB178" s="203">
        <f t="shared" si="161"/>
        <v>2.8947963889170656</v>
      </c>
      <c r="JC178" s="192" t="s">
        <v>7608</v>
      </c>
      <c r="JD178" s="192" t="str">
        <f t="shared" si="164"/>
        <v>Con Modificaciones &lt; 10%</v>
      </c>
      <c r="JE178" s="193" t="s">
        <v>208</v>
      </c>
      <c r="JF178" s="200"/>
      <c r="JG178" s="200"/>
      <c r="JH178" s="200"/>
      <c r="JI178" s="197"/>
      <c r="JJ178" s="192" t="s">
        <v>7816</v>
      </c>
      <c r="JK178" s="192" t="str">
        <f t="shared" si="130"/>
        <v>Sin Reevaluación</v>
      </c>
      <c r="JL178" s="196" t="s">
        <v>1287</v>
      </c>
      <c r="JM178" s="204">
        <v>181397</v>
      </c>
      <c r="JN178" s="204">
        <v>181397</v>
      </c>
      <c r="JO178" s="197">
        <f t="shared" si="162"/>
        <v>0</v>
      </c>
      <c r="JP178" s="205" t="str">
        <f t="shared" si="163"/>
        <v>Real = Recomendado</v>
      </c>
      <c r="JQ178" s="193" t="s">
        <v>8</v>
      </c>
      <c r="JR178" s="202"/>
      <c r="JS178" s="202"/>
      <c r="JT178" s="202"/>
      <c r="JU178" s="192" t="s">
        <v>8221</v>
      </c>
      <c r="JV178" s="206"/>
      <c r="JW178" s="192" t="s">
        <v>8222</v>
      </c>
      <c r="JX178" s="192" t="s">
        <v>247</v>
      </c>
      <c r="JY178" s="192" t="s">
        <v>992</v>
      </c>
      <c r="JZ178" s="192" t="s">
        <v>5576</v>
      </c>
      <c r="KA178" s="192" t="s">
        <v>249</v>
      </c>
    </row>
    <row r="179" spans="1:287" ht="15" customHeight="1" x14ac:dyDescent="0.25">
      <c r="A179" s="192" t="s">
        <v>1770</v>
      </c>
      <c r="B179" s="192" t="s">
        <v>1771</v>
      </c>
      <c r="C179" s="193">
        <v>13</v>
      </c>
      <c r="D179" s="192" t="s">
        <v>510</v>
      </c>
      <c r="E179" s="192" t="s">
        <v>188</v>
      </c>
      <c r="F179" s="192" t="s">
        <v>516</v>
      </c>
      <c r="G179" s="192" t="s">
        <v>512</v>
      </c>
      <c r="H179" s="192" t="s">
        <v>465</v>
      </c>
      <c r="I179" s="192" t="s">
        <v>126</v>
      </c>
      <c r="J179" s="192" t="s">
        <v>1938</v>
      </c>
      <c r="K179" s="192" t="s">
        <v>466</v>
      </c>
      <c r="L179" s="192" t="s">
        <v>114</v>
      </c>
      <c r="M179" s="192" t="s">
        <v>127</v>
      </c>
      <c r="N179" s="192" t="s">
        <v>523</v>
      </c>
      <c r="O179" s="192" t="s">
        <v>524</v>
      </c>
      <c r="P179" s="192" t="s">
        <v>103</v>
      </c>
      <c r="Q179" s="192" t="s">
        <v>120</v>
      </c>
      <c r="R179" s="192" t="s">
        <v>116</v>
      </c>
      <c r="S179" s="192" t="s">
        <v>2398</v>
      </c>
      <c r="T179" s="192" t="s">
        <v>2399</v>
      </c>
      <c r="U179" s="194">
        <v>808</v>
      </c>
      <c r="V179" s="192" t="s">
        <v>534</v>
      </c>
      <c r="W179" s="192" t="s">
        <v>534</v>
      </c>
      <c r="X179" s="192" t="s">
        <v>534</v>
      </c>
      <c r="Y179" s="195">
        <v>8</v>
      </c>
      <c r="Z179" s="195">
        <v>18</v>
      </c>
      <c r="AA179" s="196" t="s">
        <v>2612</v>
      </c>
      <c r="AB179" s="197">
        <f t="shared" si="173"/>
        <v>125</v>
      </c>
      <c r="AC179" s="195"/>
      <c r="AD179" s="195"/>
      <c r="AE179" s="196"/>
      <c r="AF179" s="197"/>
      <c r="AG179" s="195"/>
      <c r="AH179" s="195"/>
      <c r="AI179" s="196" t="s">
        <v>8</v>
      </c>
      <c r="AJ179" s="197"/>
      <c r="AK179" s="195"/>
      <c r="AL179" s="195"/>
      <c r="AM179" s="196"/>
      <c r="AN179" s="197"/>
      <c r="AO179" s="195"/>
      <c r="AP179" s="195"/>
      <c r="AQ179" s="196"/>
      <c r="AR179" s="197"/>
      <c r="AS179" s="195">
        <v>8</v>
      </c>
      <c r="AT179" s="195">
        <v>18</v>
      </c>
      <c r="AU179" s="196" t="s">
        <v>3250</v>
      </c>
      <c r="AV179" s="197">
        <f t="shared" si="125"/>
        <v>125</v>
      </c>
      <c r="AW179" s="197" t="str">
        <f t="shared" si="131"/>
        <v>Variación &gt; al 100%</v>
      </c>
      <c r="AX179" s="198">
        <v>4</v>
      </c>
      <c r="AY179" s="198">
        <v>240</v>
      </c>
      <c r="AZ179" s="195"/>
      <c r="BA179" s="195"/>
      <c r="BB179" s="196"/>
      <c r="BC179" s="197"/>
      <c r="BD179" s="195"/>
      <c r="BE179" s="195"/>
      <c r="BF179" s="196"/>
      <c r="BG179" s="197"/>
      <c r="BH179" s="195"/>
      <c r="BI179" s="195"/>
      <c r="BJ179" s="196"/>
      <c r="BK179" s="197"/>
      <c r="BL179" s="195">
        <v>6</v>
      </c>
      <c r="BM179" s="195">
        <v>6</v>
      </c>
      <c r="BN179" s="195">
        <v>18</v>
      </c>
      <c r="BO179" s="195">
        <v>18</v>
      </c>
      <c r="BP179" s="195">
        <v>0</v>
      </c>
      <c r="BQ179" s="196" t="s">
        <v>3509</v>
      </c>
      <c r="BR179" s="197">
        <f t="shared" si="132"/>
        <v>200</v>
      </c>
      <c r="BS179" s="197">
        <f t="shared" si="132"/>
        <v>200</v>
      </c>
      <c r="BT179" s="192" t="s">
        <v>3739</v>
      </c>
      <c r="BU179" s="192" t="str">
        <f t="shared" si="133"/>
        <v>Variación &gt; al 100%</v>
      </c>
      <c r="BV179" s="193" t="str">
        <f t="shared" si="134"/>
        <v>Dos Años</v>
      </c>
      <c r="BW179" s="192" t="s">
        <v>615</v>
      </c>
      <c r="BX179" s="199">
        <v>1222281</v>
      </c>
      <c r="BY179" s="199">
        <v>0</v>
      </c>
      <c r="BZ179" s="199">
        <f t="shared" si="135"/>
        <v>1222281</v>
      </c>
      <c r="CA179" s="199">
        <v>1202176</v>
      </c>
      <c r="CB179" s="200">
        <f t="shared" si="136"/>
        <v>20105</v>
      </c>
      <c r="CC179" s="192" t="s">
        <v>4052</v>
      </c>
      <c r="CD179" s="192" t="str">
        <f t="shared" si="137"/>
        <v>BIP &gt; SIGFE</v>
      </c>
      <c r="CE179" s="196" t="s">
        <v>685</v>
      </c>
      <c r="CF179" s="195">
        <v>160</v>
      </c>
      <c r="CG179" s="195">
        <v>228</v>
      </c>
      <c r="CH179" s="195">
        <f t="shared" si="138"/>
        <v>142.5</v>
      </c>
      <c r="CI179" s="196" t="s">
        <v>4437</v>
      </c>
      <c r="CJ179" s="196" t="s">
        <v>4438</v>
      </c>
      <c r="CK179" s="200" t="str">
        <f t="shared" si="158"/>
        <v>Real &gt; Recomendada</v>
      </c>
      <c r="CL179" s="192" t="s">
        <v>4986</v>
      </c>
      <c r="CM179" s="192" t="s">
        <v>4987</v>
      </c>
      <c r="CN179" s="192" t="s">
        <v>4681</v>
      </c>
      <c r="CO179" s="192" t="s">
        <v>8</v>
      </c>
      <c r="CP179" s="193" t="s">
        <v>207</v>
      </c>
      <c r="CQ179" s="192" t="s">
        <v>708</v>
      </c>
      <c r="CR179" s="192" t="s">
        <v>5338</v>
      </c>
      <c r="CS179" s="192" t="s">
        <v>8</v>
      </c>
      <c r="CT179" s="192" t="str">
        <f t="shared" si="159"/>
        <v>En Operación</v>
      </c>
      <c r="CU179" s="192" t="s">
        <v>5524</v>
      </c>
      <c r="CV179" s="192" t="s">
        <v>988</v>
      </c>
      <c r="CW179" s="192" t="s">
        <v>5609</v>
      </c>
      <c r="CX179" s="192" t="s">
        <v>534</v>
      </c>
      <c r="CY179" s="192" t="s">
        <v>8</v>
      </c>
      <c r="CZ179" s="192" t="s">
        <v>248</v>
      </c>
      <c r="DA179" s="192" t="s">
        <v>249</v>
      </c>
      <c r="DB179" s="193" t="s">
        <v>1126</v>
      </c>
      <c r="DC179" s="193" t="s">
        <v>1126</v>
      </c>
      <c r="DD179" s="200">
        <v>0</v>
      </c>
      <c r="DE179" s="193" t="s">
        <v>1230</v>
      </c>
      <c r="DF179" s="200">
        <v>217</v>
      </c>
      <c r="DG179" s="193" t="s">
        <v>440</v>
      </c>
      <c r="DH179" s="200">
        <v>0</v>
      </c>
      <c r="DI179" s="193" t="s">
        <v>607</v>
      </c>
      <c r="DJ179" s="200">
        <v>394</v>
      </c>
      <c r="DK179" s="193" t="s">
        <v>607</v>
      </c>
      <c r="DL179" s="200">
        <f>+DK179-DE179</f>
        <v>394</v>
      </c>
      <c r="DM179" s="193" t="s">
        <v>615</v>
      </c>
      <c r="DN179" s="200">
        <v>8</v>
      </c>
      <c r="DO179" s="193" t="s">
        <v>1186</v>
      </c>
      <c r="DP179" s="200">
        <v>42</v>
      </c>
      <c r="DQ179" s="200">
        <f t="shared" si="126"/>
        <v>661</v>
      </c>
      <c r="DR179" s="200">
        <f t="shared" si="127"/>
        <v>661</v>
      </c>
      <c r="DS179" s="193" t="s">
        <v>6176</v>
      </c>
      <c r="DT179" s="192" t="s">
        <v>6243</v>
      </c>
      <c r="DU179" s="193">
        <v>3</v>
      </c>
      <c r="DV179" s="193" t="s">
        <v>8</v>
      </c>
      <c r="DW179" s="193" t="s">
        <v>8</v>
      </c>
      <c r="DX179" s="193" t="s">
        <v>8</v>
      </c>
      <c r="DY179" s="193" t="s">
        <v>8</v>
      </c>
      <c r="DZ179" s="193" t="s">
        <v>8</v>
      </c>
      <c r="EA179" s="193" t="s">
        <v>8</v>
      </c>
      <c r="EB179" s="193" t="s">
        <v>207</v>
      </c>
      <c r="EC179" s="193" t="s">
        <v>6269</v>
      </c>
      <c r="ED179" s="193" t="s">
        <v>6446</v>
      </c>
      <c r="EE179" s="199">
        <v>114726</v>
      </c>
      <c r="EF179" s="199">
        <v>0</v>
      </c>
      <c r="EG179" s="199">
        <v>0</v>
      </c>
      <c r="EH179" s="199">
        <v>0</v>
      </c>
      <c r="EI179" s="199">
        <v>0</v>
      </c>
      <c r="EJ179" s="199">
        <v>728420</v>
      </c>
      <c r="EK179" s="199">
        <v>0</v>
      </c>
      <c r="EL179" s="199">
        <v>0</v>
      </c>
      <c r="EM179" s="199">
        <v>0</v>
      </c>
      <c r="EN179" s="199">
        <v>0</v>
      </c>
      <c r="EO179" s="199">
        <f t="shared" si="139"/>
        <v>843146</v>
      </c>
      <c r="EP179" s="199">
        <v>114726</v>
      </c>
      <c r="EQ179" s="199">
        <v>0</v>
      </c>
      <c r="ER179" s="199">
        <v>0</v>
      </c>
      <c r="ES179" s="199">
        <v>0</v>
      </c>
      <c r="ET179" s="199">
        <v>0</v>
      </c>
      <c r="EU179" s="199">
        <v>728420</v>
      </c>
      <c r="EV179" s="199">
        <v>0</v>
      </c>
      <c r="EW179" s="199">
        <v>0</v>
      </c>
      <c r="EX179" s="199">
        <v>0</v>
      </c>
      <c r="EY179" s="199">
        <v>0</v>
      </c>
      <c r="EZ179" s="199">
        <f t="shared" si="140"/>
        <v>843146</v>
      </c>
      <c r="FA179" s="192" t="s">
        <v>6635</v>
      </c>
      <c r="FB179" s="199">
        <v>154787</v>
      </c>
      <c r="FC179" s="199">
        <v>0</v>
      </c>
      <c r="FD179" s="199">
        <v>0</v>
      </c>
      <c r="FE179" s="199">
        <v>0</v>
      </c>
      <c r="FF179" s="199">
        <v>0</v>
      </c>
      <c r="FG179" s="199">
        <v>1067495</v>
      </c>
      <c r="FH179" s="199">
        <v>0</v>
      </c>
      <c r="FI179" s="199">
        <v>0</v>
      </c>
      <c r="FJ179" s="199">
        <v>0</v>
      </c>
      <c r="FK179" s="199">
        <v>0</v>
      </c>
      <c r="FL179" s="199">
        <f t="shared" si="141"/>
        <v>1222282</v>
      </c>
      <c r="FM179" s="192" t="s">
        <v>6823</v>
      </c>
      <c r="FN179" s="199">
        <v>154787</v>
      </c>
      <c r="FO179" s="199">
        <v>0</v>
      </c>
      <c r="FP179" s="199">
        <v>0</v>
      </c>
      <c r="FQ179" s="199">
        <v>0</v>
      </c>
      <c r="FR179" s="199">
        <v>0</v>
      </c>
      <c r="FS179" s="199">
        <v>1067495</v>
      </c>
      <c r="FT179" s="199">
        <v>0</v>
      </c>
      <c r="FU179" s="199">
        <v>0</v>
      </c>
      <c r="FV179" s="199">
        <v>0</v>
      </c>
      <c r="FW179" s="199">
        <v>0</v>
      </c>
      <c r="FX179" s="199">
        <f t="shared" si="142"/>
        <v>1222282</v>
      </c>
      <c r="FY179" s="192" t="s">
        <v>7007</v>
      </c>
      <c r="FZ179" s="200">
        <f t="shared" si="143"/>
        <v>20106</v>
      </c>
      <c r="GA179" s="193" t="str">
        <f t="shared" si="160"/>
        <v>BIP &gt; SIGFE</v>
      </c>
      <c r="GB179" s="199">
        <v>152240</v>
      </c>
      <c r="GC179" s="199">
        <v>0</v>
      </c>
      <c r="GD179" s="199">
        <v>0</v>
      </c>
      <c r="GE179" s="199">
        <v>0</v>
      </c>
      <c r="GF179" s="199">
        <v>0</v>
      </c>
      <c r="GG179" s="199">
        <v>1049936</v>
      </c>
      <c r="GH179" s="199">
        <v>0</v>
      </c>
      <c r="GI179" s="199">
        <v>0</v>
      </c>
      <c r="GJ179" s="199">
        <v>0</v>
      </c>
      <c r="GK179" s="199">
        <v>0</v>
      </c>
      <c r="GL179" s="199">
        <f t="shared" si="144"/>
        <v>1202176</v>
      </c>
      <c r="GM179" s="199">
        <v>157138</v>
      </c>
      <c r="GN179" s="199">
        <v>0</v>
      </c>
      <c r="GO179" s="199">
        <v>0</v>
      </c>
      <c r="GP179" s="199">
        <v>0</v>
      </c>
      <c r="GQ179" s="199">
        <v>0</v>
      </c>
      <c r="GR179" s="199">
        <v>1083721</v>
      </c>
      <c r="GS179" s="199">
        <v>0</v>
      </c>
      <c r="GT179" s="199">
        <v>0</v>
      </c>
      <c r="GU179" s="199">
        <v>0</v>
      </c>
      <c r="GV179" s="199">
        <v>0</v>
      </c>
      <c r="GW179" s="199">
        <f t="shared" si="145"/>
        <v>1240859</v>
      </c>
      <c r="GX179" s="199" t="s">
        <v>7182</v>
      </c>
      <c r="GY179" s="199">
        <v>135030</v>
      </c>
      <c r="GZ179" s="199">
        <v>0</v>
      </c>
      <c r="HA179" s="199">
        <v>0</v>
      </c>
      <c r="HB179" s="199">
        <v>0</v>
      </c>
      <c r="HC179" s="199">
        <v>0</v>
      </c>
      <c r="HD179" s="199">
        <v>857332</v>
      </c>
      <c r="HE179" s="199">
        <v>0</v>
      </c>
      <c r="HF179" s="199">
        <v>0</v>
      </c>
      <c r="HG179" s="199">
        <v>0</v>
      </c>
      <c r="HH179" s="199">
        <v>0</v>
      </c>
      <c r="HI179" s="199">
        <f t="shared" si="146"/>
        <v>992362</v>
      </c>
      <c r="HJ179" s="199">
        <v>992362</v>
      </c>
      <c r="HK179" s="199">
        <v>163576</v>
      </c>
      <c r="HL179" s="199">
        <v>0</v>
      </c>
      <c r="HM179" s="199">
        <v>0</v>
      </c>
      <c r="HN179" s="199">
        <v>0</v>
      </c>
      <c r="HO179" s="199">
        <v>0</v>
      </c>
      <c r="HP179" s="199">
        <v>1124284</v>
      </c>
      <c r="HQ179" s="199">
        <v>0</v>
      </c>
      <c r="HR179" s="199">
        <v>0</v>
      </c>
      <c r="HS179" s="199">
        <v>0</v>
      </c>
      <c r="HT179" s="199">
        <v>0</v>
      </c>
      <c r="HU179" s="199">
        <f t="shared" si="147"/>
        <v>1287860</v>
      </c>
      <c r="HV179" s="199">
        <v>159686</v>
      </c>
      <c r="HW179" s="199">
        <v>0</v>
      </c>
      <c r="HX179" s="199">
        <v>0</v>
      </c>
      <c r="HY179" s="199">
        <v>0</v>
      </c>
      <c r="HZ179" s="199">
        <v>0</v>
      </c>
      <c r="IA179" s="199">
        <v>1101278</v>
      </c>
      <c r="IB179" s="199">
        <v>0</v>
      </c>
      <c r="IC179" s="199">
        <v>0</v>
      </c>
      <c r="ID179" s="199">
        <v>0</v>
      </c>
      <c r="IE179" s="199">
        <v>0</v>
      </c>
      <c r="IF179" s="199">
        <f t="shared" si="148"/>
        <v>1260964</v>
      </c>
      <c r="IG179" s="197">
        <f t="shared" si="149"/>
        <v>29.77723854802985</v>
      </c>
      <c r="IH179" s="197">
        <f t="shared" si="150"/>
        <v>27.06693726684415</v>
      </c>
      <c r="II179" s="197">
        <f t="shared" si="151"/>
        <v>28.454087797959261</v>
      </c>
      <c r="IJ179" s="197">
        <f t="shared" si="128"/>
        <v>-2.0884257605640388</v>
      </c>
      <c r="IK179" s="202">
        <f>((IF179/HJ179)-1)*100</f>
        <v>27.06693726684415</v>
      </c>
      <c r="IL179" s="200">
        <f t="shared" si="152"/>
        <v>5530.5438596491231</v>
      </c>
      <c r="IM179" s="200">
        <f t="shared" si="153"/>
        <v>4830.166666666667</v>
      </c>
      <c r="IN179" s="192" t="s">
        <v>7402</v>
      </c>
      <c r="IO179" s="192" t="str">
        <f t="shared" si="129"/>
        <v>Variación Mayor a 20%</v>
      </c>
      <c r="IP179" s="192" t="str">
        <f t="shared" si="129"/>
        <v>Variación Mayor a 20%</v>
      </c>
      <c r="IQ179" s="193" t="str">
        <f t="shared" si="154"/>
        <v>Grande</v>
      </c>
      <c r="IR179" s="193" t="str">
        <f t="shared" si="155"/>
        <v>Grande</v>
      </c>
      <c r="IS179" s="192" t="s">
        <v>988</v>
      </c>
      <c r="IT179" s="192" t="s">
        <v>5609</v>
      </c>
      <c r="IU179" s="192" t="s">
        <v>534</v>
      </c>
      <c r="IV179" s="192" t="s">
        <v>8</v>
      </c>
      <c r="IW179" s="192" t="s">
        <v>248</v>
      </c>
      <c r="IX179" s="192" t="s">
        <v>249</v>
      </c>
      <c r="IY179" s="193" t="s">
        <v>207</v>
      </c>
      <c r="IZ179" s="199">
        <v>992362</v>
      </c>
      <c r="JA179" s="199">
        <v>131052</v>
      </c>
      <c r="JB179" s="203">
        <f t="shared" si="161"/>
        <v>13.206067946979024</v>
      </c>
      <c r="JC179" s="192" t="s">
        <v>7609</v>
      </c>
      <c r="JD179" s="192" t="str">
        <f t="shared" si="164"/>
        <v>Con Modificaciones &lt; 10%</v>
      </c>
      <c r="JE179" s="193" t="s">
        <v>207</v>
      </c>
      <c r="JF179" s="200">
        <v>1</v>
      </c>
      <c r="JG179" s="200">
        <v>992362</v>
      </c>
      <c r="JH179" s="200">
        <v>992362</v>
      </c>
      <c r="JI179" s="197">
        <f>((JH179/JG179)-1)*100</f>
        <v>0</v>
      </c>
      <c r="JJ179" s="192" t="s">
        <v>7817</v>
      </c>
      <c r="JK179" s="192" t="str">
        <f t="shared" si="130"/>
        <v>Con Reevaluación</v>
      </c>
      <c r="JL179" s="196" t="s">
        <v>1294</v>
      </c>
      <c r="JM179" s="204">
        <v>192.55</v>
      </c>
      <c r="JN179" s="204">
        <v>130.05000000000001</v>
      </c>
      <c r="JO179" s="197">
        <f t="shared" si="162"/>
        <v>-32.459101532069589</v>
      </c>
      <c r="JP179" s="205" t="str">
        <f t="shared" si="163"/>
        <v>Real &lt; Recomendado</v>
      </c>
      <c r="JQ179" s="193" t="s">
        <v>1286</v>
      </c>
      <c r="JR179" s="202">
        <v>968243</v>
      </c>
      <c r="JS179" s="202">
        <v>934231</v>
      </c>
      <c r="JT179" s="202">
        <f t="shared" si="156"/>
        <v>-3.5127545461211662</v>
      </c>
      <c r="JU179" s="192" t="s">
        <v>8223</v>
      </c>
      <c r="JV179" s="192" t="str">
        <f>IF(JT179="","Sin Datos",IF(JT179=0,"Real = Recomendado",IF(JT179&gt;0,"Real &gt; Recomendado",IF(JT179&lt;0,"Real &lt; Recomendado","error"))))</f>
        <v>Real &lt; Recomendado</v>
      </c>
      <c r="JW179" s="192" t="s">
        <v>8224</v>
      </c>
      <c r="JX179" s="192" t="s">
        <v>225</v>
      </c>
      <c r="JY179" s="192" t="s">
        <v>982</v>
      </c>
      <c r="JZ179" s="192" t="s">
        <v>248</v>
      </c>
      <c r="KA179" s="192" t="s">
        <v>249</v>
      </c>
    </row>
    <row r="180" spans="1:287" ht="15" customHeight="1" x14ac:dyDescent="0.25">
      <c r="A180" s="192" t="s">
        <v>1772</v>
      </c>
      <c r="B180" s="192" t="s">
        <v>1773</v>
      </c>
      <c r="C180" s="193">
        <v>11</v>
      </c>
      <c r="D180" s="192" t="s">
        <v>506</v>
      </c>
      <c r="E180" s="192" t="s">
        <v>169</v>
      </c>
      <c r="F180" s="192" t="s">
        <v>169</v>
      </c>
      <c r="G180" s="192" t="s">
        <v>507</v>
      </c>
      <c r="H180" s="192" t="s">
        <v>144</v>
      </c>
      <c r="I180" s="192" t="s">
        <v>419</v>
      </c>
      <c r="J180" s="192" t="s">
        <v>1984</v>
      </c>
      <c r="K180" s="192" t="s">
        <v>468</v>
      </c>
      <c r="L180" s="192" t="s">
        <v>102</v>
      </c>
      <c r="M180" s="192" t="s">
        <v>2028</v>
      </c>
      <c r="N180" s="192" t="s">
        <v>525</v>
      </c>
      <c r="O180" s="192" t="s">
        <v>525</v>
      </c>
      <c r="P180" s="192" t="s">
        <v>103</v>
      </c>
      <c r="Q180" s="192" t="s">
        <v>120</v>
      </c>
      <c r="R180" s="192" t="s">
        <v>116</v>
      </c>
      <c r="S180" s="192" t="s">
        <v>2400</v>
      </c>
      <c r="T180" s="192" t="s">
        <v>2401</v>
      </c>
      <c r="U180" s="194">
        <v>28</v>
      </c>
      <c r="V180" s="192" t="s">
        <v>534</v>
      </c>
      <c r="W180" s="192" t="s">
        <v>534</v>
      </c>
      <c r="X180" s="192" t="s">
        <v>534</v>
      </c>
      <c r="Y180" s="195"/>
      <c r="Z180" s="195"/>
      <c r="AA180" s="196"/>
      <c r="AB180" s="197"/>
      <c r="AC180" s="195"/>
      <c r="AD180" s="195"/>
      <c r="AE180" s="196"/>
      <c r="AF180" s="197"/>
      <c r="AG180" s="195">
        <v>8</v>
      </c>
      <c r="AH180" s="195">
        <v>5</v>
      </c>
      <c r="AI180" s="196" t="s">
        <v>2918</v>
      </c>
      <c r="AJ180" s="197">
        <f>((AH180/AG180)-1)*100</f>
        <v>-37.5</v>
      </c>
      <c r="AK180" s="195"/>
      <c r="AL180" s="195"/>
      <c r="AM180" s="196"/>
      <c r="AN180" s="197"/>
      <c r="AO180" s="195">
        <v>8</v>
      </c>
      <c r="AP180" s="195">
        <v>1</v>
      </c>
      <c r="AQ180" s="196" t="s">
        <v>3041</v>
      </c>
      <c r="AR180" s="197">
        <f>((AP180/AO180)-1)*100</f>
        <v>-87.5</v>
      </c>
      <c r="AS180" s="195">
        <v>8</v>
      </c>
      <c r="AT180" s="195">
        <v>5</v>
      </c>
      <c r="AU180" s="196" t="s">
        <v>3251</v>
      </c>
      <c r="AV180" s="197">
        <f t="shared" si="125"/>
        <v>-37.5</v>
      </c>
      <c r="AW180" s="197" t="str">
        <f t="shared" si="131"/>
        <v>Variación de -50% al -30%</v>
      </c>
      <c r="AX180" s="198">
        <v>1</v>
      </c>
      <c r="AY180" s="198">
        <v>10</v>
      </c>
      <c r="AZ180" s="195"/>
      <c r="BA180" s="195"/>
      <c r="BB180" s="196"/>
      <c r="BC180" s="197"/>
      <c r="BD180" s="195"/>
      <c r="BE180" s="195"/>
      <c r="BF180" s="196"/>
      <c r="BG180" s="197"/>
      <c r="BH180" s="195"/>
      <c r="BI180" s="195"/>
      <c r="BJ180" s="196"/>
      <c r="BK180" s="197"/>
      <c r="BL180" s="195">
        <v>8</v>
      </c>
      <c r="BM180" s="195">
        <v>8</v>
      </c>
      <c r="BN180" s="195">
        <v>6</v>
      </c>
      <c r="BO180" s="195">
        <v>8</v>
      </c>
      <c r="BP180" s="195">
        <v>2</v>
      </c>
      <c r="BQ180" s="196" t="s">
        <v>3510</v>
      </c>
      <c r="BR180" s="197">
        <f t="shared" si="132"/>
        <v>-25</v>
      </c>
      <c r="BS180" s="197">
        <f t="shared" si="132"/>
        <v>0</v>
      </c>
      <c r="BT180" s="192" t="s">
        <v>3740</v>
      </c>
      <c r="BU180" s="192" t="str">
        <f t="shared" si="133"/>
        <v>Sin variación</v>
      </c>
      <c r="BV180" s="193" t="str">
        <f t="shared" si="134"/>
        <v>Un año</v>
      </c>
      <c r="BW180" s="192" t="s">
        <v>3873</v>
      </c>
      <c r="BX180" s="199">
        <v>293881</v>
      </c>
      <c r="BY180" s="199">
        <v>3725</v>
      </c>
      <c r="BZ180" s="199">
        <f t="shared" si="135"/>
        <v>297606</v>
      </c>
      <c r="CA180" s="199">
        <v>3725</v>
      </c>
      <c r="CB180" s="200">
        <f t="shared" si="136"/>
        <v>293881</v>
      </c>
      <c r="CC180" s="192" t="s">
        <v>4053</v>
      </c>
      <c r="CD180" s="192" t="str">
        <f t="shared" si="137"/>
        <v>BIP &gt; SIGFE</v>
      </c>
      <c r="CE180" s="196" t="s">
        <v>682</v>
      </c>
      <c r="CF180" s="195">
        <v>28</v>
      </c>
      <c r="CG180" s="195">
        <v>28</v>
      </c>
      <c r="CH180" s="195">
        <f t="shared" si="138"/>
        <v>100</v>
      </c>
      <c r="CI180" s="196" t="s">
        <v>4439</v>
      </c>
      <c r="CJ180" s="196" t="s">
        <v>4440</v>
      </c>
      <c r="CK180" s="200" t="str">
        <f t="shared" si="158"/>
        <v>Real = Recomendada</v>
      </c>
      <c r="CL180" s="192" t="s">
        <v>4988</v>
      </c>
      <c r="CM180" s="192" t="s">
        <v>4989</v>
      </c>
      <c r="CN180" s="192" t="s">
        <v>4990</v>
      </c>
      <c r="CO180" s="192" t="s">
        <v>8</v>
      </c>
      <c r="CP180" s="193" t="s">
        <v>207</v>
      </c>
      <c r="CQ180" s="192" t="s">
        <v>4621</v>
      </c>
      <c r="CR180" s="192" t="s">
        <v>5339</v>
      </c>
      <c r="CS180" s="192" t="s">
        <v>8</v>
      </c>
      <c r="CT180" s="192" t="str">
        <f t="shared" si="159"/>
        <v>En Operación</v>
      </c>
      <c r="CU180" s="192" t="s">
        <v>5525</v>
      </c>
      <c r="CV180" s="192" t="s">
        <v>5687</v>
      </c>
      <c r="CW180" s="192" t="s">
        <v>2028</v>
      </c>
      <c r="CX180" s="192" t="s">
        <v>534</v>
      </c>
      <c r="CY180" s="192" t="s">
        <v>8</v>
      </c>
      <c r="CZ180" s="192" t="s">
        <v>534</v>
      </c>
      <c r="DA180" s="192" t="s">
        <v>8</v>
      </c>
      <c r="DB180" s="193" t="s">
        <v>703</v>
      </c>
      <c r="DC180" s="193" t="s">
        <v>703</v>
      </c>
      <c r="DD180" s="200">
        <v>0</v>
      </c>
      <c r="DE180" s="193" t="s">
        <v>3832</v>
      </c>
      <c r="DF180" s="200">
        <v>73</v>
      </c>
      <c r="DG180" s="193" t="s">
        <v>908</v>
      </c>
      <c r="DH180" s="200">
        <v>263</v>
      </c>
      <c r="DI180" s="193" t="s">
        <v>900</v>
      </c>
      <c r="DJ180" s="200">
        <v>56</v>
      </c>
      <c r="DK180" s="193" t="s">
        <v>900</v>
      </c>
      <c r="DL180" s="200">
        <f>+DK180-DG180</f>
        <v>56</v>
      </c>
      <c r="DM180" s="193" t="s">
        <v>3873</v>
      </c>
      <c r="DN180" s="200">
        <v>6</v>
      </c>
      <c r="DO180" s="193" t="s">
        <v>6012</v>
      </c>
      <c r="DP180" s="200">
        <v>173</v>
      </c>
      <c r="DQ180" s="200">
        <f t="shared" si="126"/>
        <v>571</v>
      </c>
      <c r="DR180" s="200">
        <f t="shared" si="127"/>
        <v>571</v>
      </c>
      <c r="DS180" s="193" t="s">
        <v>6177</v>
      </c>
      <c r="DT180" s="192" t="s">
        <v>6243</v>
      </c>
      <c r="DU180" s="193">
        <v>1</v>
      </c>
      <c r="DV180" s="193" t="s">
        <v>8</v>
      </c>
      <c r="DW180" s="193" t="s">
        <v>8</v>
      </c>
      <c r="DX180" s="193" t="s">
        <v>8</v>
      </c>
      <c r="DY180" s="193" t="s">
        <v>8</v>
      </c>
      <c r="DZ180" s="193" t="s">
        <v>8</v>
      </c>
      <c r="EA180" s="193" t="s">
        <v>8</v>
      </c>
      <c r="EB180" s="193" t="s">
        <v>207</v>
      </c>
      <c r="EC180" s="193" t="s">
        <v>6269</v>
      </c>
      <c r="ED180" s="193" t="s">
        <v>6447</v>
      </c>
      <c r="EE180" s="199">
        <v>0</v>
      </c>
      <c r="EF180" s="199">
        <v>0</v>
      </c>
      <c r="EG180" s="199">
        <v>198869</v>
      </c>
      <c r="EH180" s="199">
        <v>0</v>
      </c>
      <c r="EI180" s="199">
        <v>3725</v>
      </c>
      <c r="EJ180" s="199">
        <v>113770</v>
      </c>
      <c r="EK180" s="199">
        <v>0</v>
      </c>
      <c r="EL180" s="199">
        <v>0</v>
      </c>
      <c r="EM180" s="199">
        <v>0</v>
      </c>
      <c r="EN180" s="199">
        <v>5600</v>
      </c>
      <c r="EO180" s="199">
        <f t="shared" si="139"/>
        <v>321964</v>
      </c>
      <c r="EP180" s="199">
        <v>0</v>
      </c>
      <c r="EQ180" s="199">
        <v>0</v>
      </c>
      <c r="ER180" s="199">
        <v>198869</v>
      </c>
      <c r="ES180" s="199">
        <v>0</v>
      </c>
      <c r="ET180" s="199">
        <v>3725</v>
      </c>
      <c r="EU180" s="199">
        <v>113770</v>
      </c>
      <c r="EV180" s="199">
        <v>0</v>
      </c>
      <c r="EW180" s="199">
        <v>0</v>
      </c>
      <c r="EX180" s="199">
        <v>0</v>
      </c>
      <c r="EY180" s="199">
        <v>5600</v>
      </c>
      <c r="EZ180" s="199">
        <f t="shared" si="140"/>
        <v>321964</v>
      </c>
      <c r="FA180" s="192" t="s">
        <v>6636</v>
      </c>
      <c r="FB180" s="199">
        <v>0</v>
      </c>
      <c r="FC180" s="199">
        <v>0</v>
      </c>
      <c r="FD180" s="199">
        <v>188084</v>
      </c>
      <c r="FE180" s="199">
        <v>0</v>
      </c>
      <c r="FF180" s="199">
        <v>3725</v>
      </c>
      <c r="FG180" s="199">
        <v>105797</v>
      </c>
      <c r="FH180" s="199">
        <v>0</v>
      </c>
      <c r="FI180" s="199">
        <v>0</v>
      </c>
      <c r="FJ180" s="199">
        <v>0</v>
      </c>
      <c r="FK180" s="199">
        <v>0</v>
      </c>
      <c r="FL180" s="199">
        <f t="shared" si="141"/>
        <v>297606</v>
      </c>
      <c r="FM180" s="192" t="s">
        <v>6824</v>
      </c>
      <c r="FN180" s="199">
        <v>0</v>
      </c>
      <c r="FO180" s="199">
        <v>0</v>
      </c>
      <c r="FP180" s="199">
        <v>188084</v>
      </c>
      <c r="FQ180" s="199">
        <v>0</v>
      </c>
      <c r="FR180" s="199">
        <v>3725</v>
      </c>
      <c r="FS180" s="199">
        <v>105797</v>
      </c>
      <c r="FT180" s="199">
        <v>0</v>
      </c>
      <c r="FU180" s="199">
        <v>0</v>
      </c>
      <c r="FV180" s="199">
        <v>0</v>
      </c>
      <c r="FW180" s="199">
        <v>0</v>
      </c>
      <c r="FX180" s="199">
        <f t="shared" si="142"/>
        <v>297606</v>
      </c>
      <c r="FY180" s="192" t="s">
        <v>7008</v>
      </c>
      <c r="FZ180" s="200">
        <f t="shared" si="143"/>
        <v>293881</v>
      </c>
      <c r="GA180" s="193" t="str">
        <f t="shared" si="160"/>
        <v>BIP &gt; SIGFE</v>
      </c>
      <c r="GB180" s="199">
        <v>0</v>
      </c>
      <c r="GC180" s="199">
        <v>0</v>
      </c>
      <c r="GD180" s="199">
        <v>0</v>
      </c>
      <c r="GE180" s="199">
        <v>0</v>
      </c>
      <c r="GF180" s="199">
        <v>3725</v>
      </c>
      <c r="GG180" s="199">
        <v>0</v>
      </c>
      <c r="GH180" s="199">
        <v>0</v>
      </c>
      <c r="GI180" s="199">
        <v>0</v>
      </c>
      <c r="GJ180" s="199">
        <v>0</v>
      </c>
      <c r="GK180" s="199">
        <v>0</v>
      </c>
      <c r="GL180" s="199">
        <f t="shared" si="144"/>
        <v>3725</v>
      </c>
      <c r="GM180" s="199">
        <v>0</v>
      </c>
      <c r="GN180" s="199">
        <v>0</v>
      </c>
      <c r="GO180" s="199">
        <v>0</v>
      </c>
      <c r="GP180" s="199">
        <v>0</v>
      </c>
      <c r="GQ180" s="199">
        <v>3821</v>
      </c>
      <c r="GR180" s="199">
        <v>0</v>
      </c>
      <c r="GS180" s="199">
        <v>0</v>
      </c>
      <c r="GT180" s="199">
        <v>0</v>
      </c>
      <c r="GU180" s="199">
        <v>0</v>
      </c>
      <c r="GV180" s="199">
        <v>0</v>
      </c>
      <c r="GW180" s="199">
        <f t="shared" si="145"/>
        <v>3821</v>
      </c>
      <c r="GX180" s="199" t="s">
        <v>7183</v>
      </c>
      <c r="GY180" s="199">
        <v>0</v>
      </c>
      <c r="GZ180" s="199">
        <v>0</v>
      </c>
      <c r="HA180" s="199">
        <v>204040</v>
      </c>
      <c r="HB180" s="199">
        <v>0</v>
      </c>
      <c r="HC180" s="199">
        <v>3822</v>
      </c>
      <c r="HD180" s="199">
        <v>116728</v>
      </c>
      <c r="HE180" s="199">
        <v>0</v>
      </c>
      <c r="HF180" s="199">
        <v>0</v>
      </c>
      <c r="HG180" s="199">
        <v>0</v>
      </c>
      <c r="HH180" s="199">
        <v>5746</v>
      </c>
      <c r="HI180" s="199">
        <f t="shared" si="146"/>
        <v>330336</v>
      </c>
      <c r="HJ180" s="199">
        <v>0</v>
      </c>
      <c r="HK180" s="199">
        <v>0</v>
      </c>
      <c r="HL180" s="199">
        <v>0</v>
      </c>
      <c r="HM180" s="199">
        <v>188084</v>
      </c>
      <c r="HN180" s="199">
        <v>0</v>
      </c>
      <c r="HO180" s="199">
        <v>3822</v>
      </c>
      <c r="HP180" s="199">
        <v>105797</v>
      </c>
      <c r="HQ180" s="199">
        <v>0</v>
      </c>
      <c r="HR180" s="199">
        <v>0</v>
      </c>
      <c r="HS180" s="199">
        <v>0</v>
      </c>
      <c r="HT180" s="199">
        <v>0</v>
      </c>
      <c r="HU180" s="199">
        <f t="shared" si="147"/>
        <v>297703</v>
      </c>
      <c r="HV180" s="199">
        <v>0</v>
      </c>
      <c r="HW180" s="199">
        <v>0</v>
      </c>
      <c r="HX180" s="199">
        <v>188084</v>
      </c>
      <c r="HY180" s="199">
        <v>0</v>
      </c>
      <c r="HZ180" s="199">
        <v>3822</v>
      </c>
      <c r="IA180" s="199">
        <v>105797</v>
      </c>
      <c r="IB180" s="199">
        <v>0</v>
      </c>
      <c r="IC180" s="199">
        <v>0</v>
      </c>
      <c r="ID180" s="199">
        <v>0</v>
      </c>
      <c r="IE180" s="199">
        <v>0</v>
      </c>
      <c r="IF180" s="199">
        <f t="shared" si="148"/>
        <v>297703</v>
      </c>
      <c r="IG180" s="197">
        <f t="shared" si="149"/>
        <v>-9.8787295359875955</v>
      </c>
      <c r="IH180" s="197">
        <f t="shared" si="150"/>
        <v>-9.8787295359875955</v>
      </c>
      <c r="II180" s="197">
        <f t="shared" si="151"/>
        <v>-9.3645055170995857</v>
      </c>
      <c r="IJ180" s="197">
        <f t="shared" si="128"/>
        <v>0</v>
      </c>
      <c r="IK180" s="202"/>
      <c r="IL180" s="200">
        <f t="shared" si="152"/>
        <v>10632.25</v>
      </c>
      <c r="IM180" s="200">
        <f t="shared" si="153"/>
        <v>3778.4642857142858</v>
      </c>
      <c r="IN180" s="192" t="s">
        <v>7403</v>
      </c>
      <c r="IO180" s="192" t="str">
        <f t="shared" si="129"/>
        <v>Variación de 0 a +-10%</v>
      </c>
      <c r="IP180" s="192" t="str">
        <f t="shared" si="129"/>
        <v>Variación de 0 a +-10%</v>
      </c>
      <c r="IQ180" s="193" t="str">
        <f t="shared" si="154"/>
        <v>Pequeño</v>
      </c>
      <c r="IR180" s="193" t="str">
        <f t="shared" si="155"/>
        <v>Pequeño</v>
      </c>
      <c r="IS180" s="192" t="s">
        <v>7510</v>
      </c>
      <c r="IT180" s="192" t="s">
        <v>2028</v>
      </c>
      <c r="IU180" s="192" t="s">
        <v>534</v>
      </c>
      <c r="IV180" s="192" t="s">
        <v>8</v>
      </c>
      <c r="IW180" s="192" t="s">
        <v>534</v>
      </c>
      <c r="IX180" s="192" t="s">
        <v>8</v>
      </c>
      <c r="IY180" s="193" t="s">
        <v>208</v>
      </c>
      <c r="IZ180" s="199"/>
      <c r="JA180" s="199"/>
      <c r="JB180" s="203"/>
      <c r="JC180" s="192" t="s">
        <v>534</v>
      </c>
      <c r="JD180" s="192" t="str">
        <f t="shared" si="164"/>
        <v>Sin Modificaciones</v>
      </c>
      <c r="JE180" s="193" t="s">
        <v>208</v>
      </c>
      <c r="JF180" s="200"/>
      <c r="JG180" s="200"/>
      <c r="JH180" s="200"/>
      <c r="JI180" s="197"/>
      <c r="JJ180" s="192" t="s">
        <v>7818</v>
      </c>
      <c r="JK180" s="192" t="str">
        <f t="shared" si="130"/>
        <v>Sin Reevaluación</v>
      </c>
      <c r="JL180" s="196" t="s">
        <v>1286</v>
      </c>
      <c r="JM180" s="204">
        <v>31191</v>
      </c>
      <c r="JN180" s="204">
        <v>28109.33</v>
      </c>
      <c r="JO180" s="197">
        <f t="shared" si="162"/>
        <v>-9.8799974351575734</v>
      </c>
      <c r="JP180" s="205" t="str">
        <f t="shared" si="163"/>
        <v>Real &lt; Recomendado</v>
      </c>
      <c r="JQ180" s="193" t="s">
        <v>8</v>
      </c>
      <c r="JR180" s="202"/>
      <c r="JS180" s="202"/>
      <c r="JT180" s="202"/>
      <c r="JU180" s="192" t="s">
        <v>8225</v>
      </c>
      <c r="JV180" s="206"/>
      <c r="JW180" s="192" t="s">
        <v>8226</v>
      </c>
      <c r="JX180" s="192" t="s">
        <v>5688</v>
      </c>
      <c r="JY180" s="192" t="s">
        <v>976</v>
      </c>
      <c r="JZ180" s="192" t="s">
        <v>248</v>
      </c>
      <c r="KA180" s="192" t="s">
        <v>249</v>
      </c>
    </row>
    <row r="181" spans="1:287" ht="15" customHeight="1" x14ac:dyDescent="0.25">
      <c r="A181" s="192" t="s">
        <v>1774</v>
      </c>
      <c r="B181" s="192" t="s">
        <v>1775</v>
      </c>
      <c r="C181" s="193">
        <v>9</v>
      </c>
      <c r="D181" s="192" t="s">
        <v>450</v>
      </c>
      <c r="E181" s="192" t="s">
        <v>110</v>
      </c>
      <c r="F181" s="192" t="s">
        <v>413</v>
      </c>
      <c r="G181" s="192" t="s">
        <v>495</v>
      </c>
      <c r="H181" s="192" t="s">
        <v>470</v>
      </c>
      <c r="I181" s="192" t="s">
        <v>124</v>
      </c>
      <c r="J181" s="192" t="s">
        <v>1996</v>
      </c>
      <c r="K181" s="192" t="s">
        <v>466</v>
      </c>
      <c r="L181" s="192" t="s">
        <v>114</v>
      </c>
      <c r="M181" s="192" t="s">
        <v>2036</v>
      </c>
      <c r="N181" s="192" t="s">
        <v>526</v>
      </c>
      <c r="O181" s="192" t="s">
        <v>524</v>
      </c>
      <c r="P181" s="192" t="s">
        <v>103</v>
      </c>
      <c r="Q181" s="192" t="s">
        <v>120</v>
      </c>
      <c r="R181" s="192" t="s">
        <v>105</v>
      </c>
      <c r="S181" s="192" t="s">
        <v>2402</v>
      </c>
      <c r="T181" s="192" t="s">
        <v>2403</v>
      </c>
      <c r="U181" s="194">
        <v>171</v>
      </c>
      <c r="V181" s="192" t="s">
        <v>2404</v>
      </c>
      <c r="W181" s="192" t="s">
        <v>534</v>
      </c>
      <c r="X181" s="192" t="s">
        <v>534</v>
      </c>
      <c r="Y181" s="195">
        <v>11</v>
      </c>
      <c r="Z181" s="195">
        <v>4</v>
      </c>
      <c r="AA181" s="196" t="s">
        <v>2770</v>
      </c>
      <c r="AB181" s="197">
        <f>((Z181/Y181)-1)*100</f>
        <v>-63.636363636363633</v>
      </c>
      <c r="AC181" s="195"/>
      <c r="AD181" s="195"/>
      <c r="AE181" s="196"/>
      <c r="AF181" s="197"/>
      <c r="AG181" s="195"/>
      <c r="AH181" s="195"/>
      <c r="AI181" s="196" t="s">
        <v>8</v>
      </c>
      <c r="AJ181" s="197"/>
      <c r="AK181" s="195"/>
      <c r="AL181" s="195"/>
      <c r="AM181" s="196"/>
      <c r="AN181" s="197"/>
      <c r="AO181" s="195">
        <v>1</v>
      </c>
      <c r="AP181" s="195">
        <v>5</v>
      </c>
      <c r="AQ181" s="196" t="s">
        <v>3042</v>
      </c>
      <c r="AR181" s="197">
        <f>((AP181/AO181)-1)*100</f>
        <v>400</v>
      </c>
      <c r="AS181" s="195">
        <v>10</v>
      </c>
      <c r="AT181" s="195">
        <v>10</v>
      </c>
      <c r="AU181" s="196" t="s">
        <v>3252</v>
      </c>
      <c r="AV181" s="197">
        <f t="shared" si="125"/>
        <v>0</v>
      </c>
      <c r="AW181" s="197" t="str">
        <f t="shared" si="131"/>
        <v>Sin variación</v>
      </c>
      <c r="AX181" s="198" t="s">
        <v>202</v>
      </c>
      <c r="AY181" s="198" t="s">
        <v>202</v>
      </c>
      <c r="AZ181" s="195"/>
      <c r="BA181" s="195"/>
      <c r="BB181" s="196"/>
      <c r="BC181" s="197"/>
      <c r="BD181" s="195"/>
      <c r="BE181" s="195"/>
      <c r="BF181" s="196"/>
      <c r="BG181" s="197"/>
      <c r="BH181" s="195"/>
      <c r="BI181" s="195"/>
      <c r="BJ181" s="196"/>
      <c r="BK181" s="197"/>
      <c r="BL181" s="195">
        <v>11</v>
      </c>
      <c r="BM181" s="195">
        <v>11</v>
      </c>
      <c r="BN181" s="195">
        <v>13</v>
      </c>
      <c r="BO181" s="195">
        <v>13</v>
      </c>
      <c r="BP181" s="195">
        <v>0</v>
      </c>
      <c r="BQ181" s="196" t="s">
        <v>3511</v>
      </c>
      <c r="BR181" s="197">
        <f t="shared" si="132"/>
        <v>18.181818181818187</v>
      </c>
      <c r="BS181" s="197">
        <f t="shared" si="132"/>
        <v>18.181818181818187</v>
      </c>
      <c r="BT181" s="192" t="s">
        <v>3741</v>
      </c>
      <c r="BU181" s="192" t="str">
        <f t="shared" si="133"/>
        <v>Variación de 0 a 30%</v>
      </c>
      <c r="BV181" s="193" t="str">
        <f t="shared" si="134"/>
        <v>Dos Años</v>
      </c>
      <c r="BW181" s="192" t="s">
        <v>670</v>
      </c>
      <c r="BX181" s="199">
        <v>553271</v>
      </c>
      <c r="BY181" s="199">
        <v>1044</v>
      </c>
      <c r="BZ181" s="199">
        <f t="shared" si="135"/>
        <v>554315</v>
      </c>
      <c r="CA181" s="199">
        <v>526978</v>
      </c>
      <c r="CB181" s="200">
        <f t="shared" si="136"/>
        <v>27337</v>
      </c>
      <c r="CC181" s="192" t="s">
        <v>4054</v>
      </c>
      <c r="CD181" s="192" t="str">
        <f t="shared" si="137"/>
        <v>BIP &gt; SIGFE</v>
      </c>
      <c r="CE181" s="196" t="s">
        <v>679</v>
      </c>
      <c r="CF181" s="195">
        <v>520</v>
      </c>
      <c r="CG181" s="195">
        <v>520</v>
      </c>
      <c r="CH181" s="195">
        <f t="shared" si="138"/>
        <v>100</v>
      </c>
      <c r="CI181" s="196" t="s">
        <v>4441</v>
      </c>
      <c r="CJ181" s="196" t="s">
        <v>4442</v>
      </c>
      <c r="CK181" s="200" t="str">
        <f t="shared" si="158"/>
        <v>Real = Recomendada</v>
      </c>
      <c r="CL181" s="192" t="s">
        <v>4991</v>
      </c>
      <c r="CM181" s="192" t="s">
        <v>4705</v>
      </c>
      <c r="CN181" s="192" t="s">
        <v>4992</v>
      </c>
      <c r="CO181" s="192" t="s">
        <v>4993</v>
      </c>
      <c r="CP181" s="193" t="s">
        <v>207</v>
      </c>
      <c r="CQ181" s="192" t="s">
        <v>4993</v>
      </c>
      <c r="CR181" s="192" t="s">
        <v>8</v>
      </c>
      <c r="CS181" s="192" t="s">
        <v>8</v>
      </c>
      <c r="CT181" s="192" t="str">
        <f t="shared" si="159"/>
        <v>En Operación</v>
      </c>
      <c r="CU181" s="192" t="s">
        <v>8</v>
      </c>
      <c r="CV181" s="192" t="s">
        <v>5721</v>
      </c>
      <c r="CW181" s="192" t="s">
        <v>2036</v>
      </c>
      <c r="CX181" s="192" t="s">
        <v>534</v>
      </c>
      <c r="CY181" s="192" t="s">
        <v>8</v>
      </c>
      <c r="CZ181" s="192" t="s">
        <v>248</v>
      </c>
      <c r="DA181" s="192" t="s">
        <v>249</v>
      </c>
      <c r="DB181" s="193" t="s">
        <v>1090</v>
      </c>
      <c r="DC181" s="193" t="s">
        <v>649</v>
      </c>
      <c r="DD181" s="200">
        <v>304</v>
      </c>
      <c r="DE181" s="193" t="s">
        <v>5920</v>
      </c>
      <c r="DF181" s="200">
        <v>71</v>
      </c>
      <c r="DG181" s="193" t="s">
        <v>774</v>
      </c>
      <c r="DH181" s="200">
        <v>144</v>
      </c>
      <c r="DI181" s="193" t="s">
        <v>769</v>
      </c>
      <c r="DJ181" s="200">
        <v>31</v>
      </c>
      <c r="DK181" s="193" t="s">
        <v>769</v>
      </c>
      <c r="DL181" s="200">
        <f>+DK181-DG181</f>
        <v>31</v>
      </c>
      <c r="DM181" s="193" t="s">
        <v>670</v>
      </c>
      <c r="DN181" s="200">
        <v>55</v>
      </c>
      <c r="DO181" s="193" t="s">
        <v>1232</v>
      </c>
      <c r="DP181" s="200">
        <v>6</v>
      </c>
      <c r="DQ181" s="200">
        <f t="shared" si="126"/>
        <v>611</v>
      </c>
      <c r="DR181" s="200">
        <f t="shared" si="127"/>
        <v>307</v>
      </c>
      <c r="DS181" s="193" t="s">
        <v>6178</v>
      </c>
      <c r="DT181" s="192" t="s">
        <v>6243</v>
      </c>
      <c r="DU181" s="193">
        <v>1</v>
      </c>
      <c r="DV181" s="193" t="s">
        <v>8</v>
      </c>
      <c r="DW181" s="193" t="s">
        <v>8</v>
      </c>
      <c r="DX181" s="193" t="s">
        <v>8</v>
      </c>
      <c r="DY181" s="193" t="s">
        <v>8</v>
      </c>
      <c r="DZ181" s="193" t="s">
        <v>207</v>
      </c>
      <c r="EA181" s="193" t="s">
        <v>6269</v>
      </c>
      <c r="EB181" s="193" t="s">
        <v>207</v>
      </c>
      <c r="EC181" s="193" t="s">
        <v>6269</v>
      </c>
      <c r="ED181" s="193" t="s">
        <v>6448</v>
      </c>
      <c r="EE181" s="199">
        <v>15400</v>
      </c>
      <c r="EF181" s="199">
        <v>0</v>
      </c>
      <c r="EG181" s="199">
        <v>0</v>
      </c>
      <c r="EH181" s="199">
        <v>0</v>
      </c>
      <c r="EI181" s="199">
        <v>1000</v>
      </c>
      <c r="EJ181" s="199">
        <v>639657</v>
      </c>
      <c r="EK181" s="199">
        <v>0</v>
      </c>
      <c r="EL181" s="199">
        <v>0</v>
      </c>
      <c r="EM181" s="199">
        <v>0</v>
      </c>
      <c r="EN181" s="199">
        <v>0</v>
      </c>
      <c r="EO181" s="199">
        <f t="shared" si="139"/>
        <v>656057</v>
      </c>
      <c r="EP181" s="199">
        <v>16890</v>
      </c>
      <c r="EQ181" s="199">
        <v>0</v>
      </c>
      <c r="ER181" s="199">
        <v>0</v>
      </c>
      <c r="ES181" s="199">
        <v>0</v>
      </c>
      <c r="ET181" s="199">
        <v>1097</v>
      </c>
      <c r="EU181" s="199">
        <v>701508</v>
      </c>
      <c r="EV181" s="199">
        <v>0</v>
      </c>
      <c r="EW181" s="199">
        <v>0</v>
      </c>
      <c r="EX181" s="199">
        <v>0</v>
      </c>
      <c r="EY181" s="199">
        <v>0</v>
      </c>
      <c r="EZ181" s="199">
        <f t="shared" si="140"/>
        <v>719495</v>
      </c>
      <c r="FA181" s="192" t="s">
        <v>6637</v>
      </c>
      <c r="FB181" s="199">
        <v>6000</v>
      </c>
      <c r="FC181" s="199">
        <v>0</v>
      </c>
      <c r="FD181" s="199">
        <v>0</v>
      </c>
      <c r="FE181" s="199">
        <v>0</v>
      </c>
      <c r="FF181" s="199">
        <v>1044</v>
      </c>
      <c r="FG181" s="199">
        <v>547271</v>
      </c>
      <c r="FH181" s="199">
        <v>0</v>
      </c>
      <c r="FI181" s="199">
        <v>0</v>
      </c>
      <c r="FJ181" s="199">
        <v>0</v>
      </c>
      <c r="FK181" s="199">
        <v>0</v>
      </c>
      <c r="FL181" s="199">
        <f t="shared" si="141"/>
        <v>554315</v>
      </c>
      <c r="FM181" s="192" t="s">
        <v>6825</v>
      </c>
      <c r="FN181" s="199">
        <v>6000</v>
      </c>
      <c r="FO181" s="199">
        <v>0</v>
      </c>
      <c r="FP181" s="199">
        <v>0</v>
      </c>
      <c r="FQ181" s="199">
        <v>0</v>
      </c>
      <c r="FR181" s="199">
        <v>1044</v>
      </c>
      <c r="FS181" s="199">
        <v>547271</v>
      </c>
      <c r="FT181" s="199">
        <v>0</v>
      </c>
      <c r="FU181" s="199">
        <v>0</v>
      </c>
      <c r="FV181" s="199">
        <v>0</v>
      </c>
      <c r="FW181" s="199">
        <v>0</v>
      </c>
      <c r="FX181" s="199">
        <f t="shared" si="142"/>
        <v>554315</v>
      </c>
      <c r="FY181" s="192" t="s">
        <v>7009</v>
      </c>
      <c r="FZ181" s="200">
        <f t="shared" si="143"/>
        <v>27337</v>
      </c>
      <c r="GA181" s="193" t="str">
        <f t="shared" si="160"/>
        <v>BIP &gt; SIGFE</v>
      </c>
      <c r="GB181" s="199">
        <v>6000</v>
      </c>
      <c r="GC181" s="199">
        <v>0</v>
      </c>
      <c r="GD181" s="199">
        <v>0</v>
      </c>
      <c r="GE181" s="199">
        <v>0</v>
      </c>
      <c r="GF181" s="199">
        <v>1044</v>
      </c>
      <c r="GG181" s="199">
        <v>519934</v>
      </c>
      <c r="GH181" s="199">
        <v>0</v>
      </c>
      <c r="GI181" s="199">
        <v>0</v>
      </c>
      <c r="GJ181" s="199">
        <v>0</v>
      </c>
      <c r="GK181" s="199">
        <v>0</v>
      </c>
      <c r="GL181" s="199">
        <f t="shared" si="144"/>
        <v>526978</v>
      </c>
      <c r="GM181" s="199">
        <v>6156</v>
      </c>
      <c r="GN181" s="199">
        <v>0</v>
      </c>
      <c r="GO181" s="199">
        <v>0</v>
      </c>
      <c r="GP181" s="199">
        <v>0</v>
      </c>
      <c r="GQ181" s="199">
        <v>1071</v>
      </c>
      <c r="GR181" s="199">
        <v>525704</v>
      </c>
      <c r="GS181" s="199">
        <v>0</v>
      </c>
      <c r="GT181" s="199">
        <v>0</v>
      </c>
      <c r="GU181" s="199">
        <v>0</v>
      </c>
      <c r="GV181" s="199">
        <v>0</v>
      </c>
      <c r="GW181" s="199">
        <f t="shared" si="145"/>
        <v>532931</v>
      </c>
      <c r="GX181" s="199" t="s">
        <v>202</v>
      </c>
      <c r="GY181" s="199">
        <v>17329</v>
      </c>
      <c r="GZ181" s="199">
        <v>0</v>
      </c>
      <c r="HA181" s="199">
        <v>0</v>
      </c>
      <c r="HB181" s="199">
        <v>0</v>
      </c>
      <c r="HC181" s="199">
        <v>1126</v>
      </c>
      <c r="HD181" s="199">
        <v>719748</v>
      </c>
      <c r="HE181" s="199">
        <v>0</v>
      </c>
      <c r="HF181" s="199">
        <v>0</v>
      </c>
      <c r="HG181" s="199">
        <v>0</v>
      </c>
      <c r="HH181" s="199">
        <v>0</v>
      </c>
      <c r="HI181" s="199">
        <f t="shared" si="146"/>
        <v>738203</v>
      </c>
      <c r="HJ181" s="199">
        <v>0</v>
      </c>
      <c r="HK181" s="199">
        <v>6156</v>
      </c>
      <c r="HL181" s="199">
        <v>0</v>
      </c>
      <c r="HM181" s="199">
        <v>0</v>
      </c>
      <c r="HN181" s="199">
        <v>0</v>
      </c>
      <c r="HO181" s="199">
        <v>1071</v>
      </c>
      <c r="HP181" s="199">
        <v>561500</v>
      </c>
      <c r="HQ181" s="199">
        <v>0</v>
      </c>
      <c r="HR181" s="199">
        <v>0</v>
      </c>
      <c r="HS181" s="199">
        <v>0</v>
      </c>
      <c r="HT181" s="199">
        <v>0</v>
      </c>
      <c r="HU181" s="199">
        <f t="shared" si="147"/>
        <v>568727</v>
      </c>
      <c r="HV181" s="199">
        <v>6156</v>
      </c>
      <c r="HW181" s="199">
        <v>0</v>
      </c>
      <c r="HX181" s="199">
        <v>0</v>
      </c>
      <c r="HY181" s="199">
        <v>0</v>
      </c>
      <c r="HZ181" s="199">
        <v>1071</v>
      </c>
      <c r="IA181" s="199">
        <v>553041</v>
      </c>
      <c r="IB181" s="199">
        <v>0</v>
      </c>
      <c r="IC181" s="199">
        <v>0</v>
      </c>
      <c r="ID181" s="199">
        <v>0</v>
      </c>
      <c r="IE181" s="199">
        <v>0</v>
      </c>
      <c r="IF181" s="199">
        <f t="shared" si="148"/>
        <v>560268</v>
      </c>
      <c r="IG181" s="197">
        <f t="shared" si="149"/>
        <v>-22.957912660880542</v>
      </c>
      <c r="IH181" s="197">
        <f t="shared" si="150"/>
        <v>-24.10380342534506</v>
      </c>
      <c r="II181" s="197">
        <f t="shared" si="151"/>
        <v>-23.161856649827438</v>
      </c>
      <c r="IJ181" s="197">
        <f t="shared" si="128"/>
        <v>-1.4873568513539936</v>
      </c>
      <c r="IK181" s="202"/>
      <c r="IL181" s="200">
        <f t="shared" si="152"/>
        <v>1077.4384615384615</v>
      </c>
      <c r="IM181" s="200">
        <f t="shared" si="153"/>
        <v>1063.5403846153847</v>
      </c>
      <c r="IN181" s="192" t="s">
        <v>7404</v>
      </c>
      <c r="IO181" s="192" t="str">
        <f t="shared" si="129"/>
        <v>Variación Mayor al -20%</v>
      </c>
      <c r="IP181" s="192" t="str">
        <f t="shared" si="129"/>
        <v>Variación Mayor al -20%</v>
      </c>
      <c r="IQ181" s="193" t="str">
        <f t="shared" si="154"/>
        <v>Mediano</v>
      </c>
      <c r="IR181" s="193" t="str">
        <f t="shared" si="155"/>
        <v>Mediano</v>
      </c>
      <c r="IS181" s="192" t="s">
        <v>5721</v>
      </c>
      <c r="IT181" s="192" t="s">
        <v>2036</v>
      </c>
      <c r="IU181" s="192" t="s">
        <v>534</v>
      </c>
      <c r="IV181" s="192" t="s">
        <v>8</v>
      </c>
      <c r="IW181" s="192" t="s">
        <v>248</v>
      </c>
      <c r="IX181" s="192" t="s">
        <v>249</v>
      </c>
      <c r="IY181" s="193" t="s">
        <v>207</v>
      </c>
      <c r="IZ181" s="199">
        <v>738202</v>
      </c>
      <c r="JA181" s="199">
        <v>12390</v>
      </c>
      <c r="JB181" s="203">
        <f t="shared" si="161"/>
        <v>1.678402388506127</v>
      </c>
      <c r="JC181" s="192" t="s">
        <v>7610</v>
      </c>
      <c r="JD181" s="192" t="str">
        <f t="shared" si="164"/>
        <v>Con Modificaciones &lt; 10%</v>
      </c>
      <c r="JE181" s="193" t="s">
        <v>208</v>
      </c>
      <c r="JF181" s="200"/>
      <c r="JG181" s="200"/>
      <c r="JH181" s="200"/>
      <c r="JI181" s="197"/>
      <c r="JJ181" s="192" t="s">
        <v>7819</v>
      </c>
      <c r="JK181" s="192" t="str">
        <f t="shared" si="130"/>
        <v>Sin Reevaluación</v>
      </c>
      <c r="JL181" s="196" t="s">
        <v>1286</v>
      </c>
      <c r="JM181" s="204">
        <v>495584</v>
      </c>
      <c r="JN181" s="204">
        <v>376148</v>
      </c>
      <c r="JO181" s="197">
        <f t="shared" si="162"/>
        <v>-24.100051656227805</v>
      </c>
      <c r="JP181" s="205" t="str">
        <f t="shared" si="163"/>
        <v>Real &lt; Recomendado</v>
      </c>
      <c r="JQ181" s="193" t="s">
        <v>8</v>
      </c>
      <c r="JR181" s="202"/>
      <c r="JS181" s="202"/>
      <c r="JT181" s="202"/>
      <c r="JU181" s="192" t="s">
        <v>8227</v>
      </c>
      <c r="JV181" s="206"/>
      <c r="JW181" s="192" t="s">
        <v>8228</v>
      </c>
      <c r="JX181" s="192" t="s">
        <v>960</v>
      </c>
      <c r="JY181" s="192" t="s">
        <v>961</v>
      </c>
      <c r="JZ181" s="192" t="s">
        <v>248</v>
      </c>
      <c r="KA181" s="192" t="s">
        <v>249</v>
      </c>
    </row>
    <row r="182" spans="1:287" ht="15" customHeight="1" x14ac:dyDescent="0.25">
      <c r="A182" s="192" t="s">
        <v>1776</v>
      </c>
      <c r="B182" s="192" t="s">
        <v>1777</v>
      </c>
      <c r="C182" s="193">
        <v>9</v>
      </c>
      <c r="D182" s="192" t="s">
        <v>450</v>
      </c>
      <c r="E182" s="192" t="s">
        <v>110</v>
      </c>
      <c r="F182" s="192" t="s">
        <v>189</v>
      </c>
      <c r="G182" s="192" t="s">
        <v>495</v>
      </c>
      <c r="H182" s="192" t="s">
        <v>107</v>
      </c>
      <c r="I182" s="192" t="s">
        <v>108</v>
      </c>
      <c r="J182" s="192" t="s">
        <v>1946</v>
      </c>
      <c r="K182" s="192" t="s">
        <v>466</v>
      </c>
      <c r="L182" s="192" t="s">
        <v>114</v>
      </c>
      <c r="M182" s="192" t="s">
        <v>2036</v>
      </c>
      <c r="N182" s="192" t="s">
        <v>526</v>
      </c>
      <c r="O182" s="192" t="s">
        <v>524</v>
      </c>
      <c r="P182" s="192" t="s">
        <v>103</v>
      </c>
      <c r="Q182" s="192" t="s">
        <v>109</v>
      </c>
      <c r="R182" s="192" t="s">
        <v>116</v>
      </c>
      <c r="S182" s="192" t="s">
        <v>2405</v>
      </c>
      <c r="T182" s="192" t="s">
        <v>2406</v>
      </c>
      <c r="U182" s="194">
        <v>21071</v>
      </c>
      <c r="V182" s="192" t="s">
        <v>540</v>
      </c>
      <c r="W182" s="192" t="s">
        <v>534</v>
      </c>
      <c r="X182" s="192" t="s">
        <v>534</v>
      </c>
      <c r="Y182" s="195">
        <v>5</v>
      </c>
      <c r="Z182" s="195">
        <v>0</v>
      </c>
      <c r="AA182" s="196" t="s">
        <v>2771</v>
      </c>
      <c r="AB182" s="197">
        <f>((Z182/Y182)-1)*100</f>
        <v>-100</v>
      </c>
      <c r="AC182" s="195"/>
      <c r="AD182" s="195"/>
      <c r="AE182" s="196"/>
      <c r="AF182" s="197"/>
      <c r="AG182" s="195"/>
      <c r="AH182" s="195"/>
      <c r="AI182" s="196" t="s">
        <v>8</v>
      </c>
      <c r="AJ182" s="197"/>
      <c r="AK182" s="195"/>
      <c r="AL182" s="195"/>
      <c r="AM182" s="196"/>
      <c r="AN182" s="197"/>
      <c r="AO182" s="195">
        <v>7</v>
      </c>
      <c r="AP182" s="195">
        <v>7</v>
      </c>
      <c r="AQ182" s="196" t="s">
        <v>3043</v>
      </c>
      <c r="AR182" s="197">
        <f>((AP182/AO182)-1)*100</f>
        <v>0</v>
      </c>
      <c r="AS182" s="195">
        <v>4</v>
      </c>
      <c r="AT182" s="195">
        <v>4</v>
      </c>
      <c r="AU182" s="196" t="s">
        <v>3253</v>
      </c>
      <c r="AV182" s="197">
        <f t="shared" si="125"/>
        <v>0</v>
      </c>
      <c r="AW182" s="197" t="str">
        <f t="shared" si="131"/>
        <v>Sin variación</v>
      </c>
      <c r="AX182" s="198">
        <v>0</v>
      </c>
      <c r="AY182" s="198">
        <v>0</v>
      </c>
      <c r="AZ182" s="195"/>
      <c r="BA182" s="195"/>
      <c r="BB182" s="196"/>
      <c r="BC182" s="197"/>
      <c r="BD182" s="195"/>
      <c r="BE182" s="195"/>
      <c r="BF182" s="196"/>
      <c r="BG182" s="197"/>
      <c r="BH182" s="195"/>
      <c r="BI182" s="195"/>
      <c r="BJ182" s="196"/>
      <c r="BK182" s="197"/>
      <c r="BL182" s="195">
        <v>7</v>
      </c>
      <c r="BM182" s="195">
        <v>7</v>
      </c>
      <c r="BN182" s="195">
        <v>7</v>
      </c>
      <c r="BO182" s="195">
        <v>7</v>
      </c>
      <c r="BP182" s="195">
        <v>0</v>
      </c>
      <c r="BQ182" s="196" t="s">
        <v>2771</v>
      </c>
      <c r="BR182" s="197">
        <f t="shared" si="132"/>
        <v>0</v>
      </c>
      <c r="BS182" s="197">
        <f t="shared" si="132"/>
        <v>0</v>
      </c>
      <c r="BT182" s="192" t="s">
        <v>3742</v>
      </c>
      <c r="BU182" s="192" t="str">
        <f t="shared" si="133"/>
        <v>Sin variación</v>
      </c>
      <c r="BV182" s="193" t="str">
        <f t="shared" si="134"/>
        <v>Un año</v>
      </c>
      <c r="BW182" s="192" t="s">
        <v>3874</v>
      </c>
      <c r="BX182" s="199">
        <v>95368</v>
      </c>
      <c r="BY182" s="199">
        <v>1500</v>
      </c>
      <c r="BZ182" s="199">
        <f t="shared" si="135"/>
        <v>96868</v>
      </c>
      <c r="CA182" s="199">
        <v>74106</v>
      </c>
      <c r="CB182" s="200">
        <f t="shared" si="136"/>
        <v>22762</v>
      </c>
      <c r="CC182" s="192" t="s">
        <v>4055</v>
      </c>
      <c r="CD182" s="192" t="str">
        <f t="shared" si="137"/>
        <v>BIP &gt; SIGFE</v>
      </c>
      <c r="CE182" s="196" t="s">
        <v>678</v>
      </c>
      <c r="CF182" s="195">
        <v>1748</v>
      </c>
      <c r="CG182" s="195">
        <v>1748</v>
      </c>
      <c r="CH182" s="195">
        <f t="shared" si="138"/>
        <v>100</v>
      </c>
      <c r="CI182" s="196" t="s">
        <v>4443</v>
      </c>
      <c r="CJ182" s="196" t="s">
        <v>4134</v>
      </c>
      <c r="CK182" s="200" t="str">
        <f t="shared" si="158"/>
        <v>Real = Recomendada</v>
      </c>
      <c r="CL182" s="192" t="s">
        <v>4994</v>
      </c>
      <c r="CM182" s="192" t="s">
        <v>4995</v>
      </c>
      <c r="CN182" s="192" t="s">
        <v>4996</v>
      </c>
      <c r="CO182" s="192" t="s">
        <v>4997</v>
      </c>
      <c r="CP182" s="193" t="s">
        <v>207</v>
      </c>
      <c r="CQ182" s="192" t="s">
        <v>4997</v>
      </c>
      <c r="CR182" s="192" t="s">
        <v>8</v>
      </c>
      <c r="CS182" s="192" t="s">
        <v>8</v>
      </c>
      <c r="CT182" s="192" t="str">
        <f t="shared" si="159"/>
        <v>En Operación</v>
      </c>
      <c r="CU182" s="192" t="s">
        <v>8</v>
      </c>
      <c r="CV182" s="192" t="s">
        <v>5721</v>
      </c>
      <c r="CW182" s="192" t="s">
        <v>2036</v>
      </c>
      <c r="CX182" s="192" t="s">
        <v>534</v>
      </c>
      <c r="CY182" s="192" t="s">
        <v>8</v>
      </c>
      <c r="CZ182" s="192" t="s">
        <v>534</v>
      </c>
      <c r="DA182" s="192" t="s">
        <v>8</v>
      </c>
      <c r="DB182" s="193" t="s">
        <v>739</v>
      </c>
      <c r="DC182" s="193" t="s">
        <v>739</v>
      </c>
      <c r="DD182" s="200">
        <v>0</v>
      </c>
      <c r="DE182" s="193" t="s">
        <v>730</v>
      </c>
      <c r="DF182" s="200">
        <v>39</v>
      </c>
      <c r="DG182" s="193" t="s">
        <v>5217</v>
      </c>
      <c r="DH182" s="200">
        <v>53</v>
      </c>
      <c r="DI182" s="193" t="s">
        <v>3874</v>
      </c>
      <c r="DJ182" s="200">
        <v>44</v>
      </c>
      <c r="DK182" s="193" t="s">
        <v>3874</v>
      </c>
      <c r="DL182" s="200">
        <f>+DK182-DG182</f>
        <v>44</v>
      </c>
      <c r="DM182" s="193" t="s">
        <v>3874</v>
      </c>
      <c r="DN182" s="200">
        <v>0</v>
      </c>
      <c r="DO182" s="193" t="s">
        <v>6013</v>
      </c>
      <c r="DP182" s="200">
        <v>17</v>
      </c>
      <c r="DQ182" s="200">
        <f t="shared" si="126"/>
        <v>153</v>
      </c>
      <c r="DR182" s="200">
        <f t="shared" si="127"/>
        <v>153</v>
      </c>
      <c r="DS182" s="193" t="s">
        <v>6179</v>
      </c>
      <c r="DT182" s="192" t="s">
        <v>6243</v>
      </c>
      <c r="DU182" s="193">
        <v>1</v>
      </c>
      <c r="DV182" s="193" t="s">
        <v>8</v>
      </c>
      <c r="DW182" s="193" t="s">
        <v>8</v>
      </c>
      <c r="DX182" s="193" t="s">
        <v>8</v>
      </c>
      <c r="DY182" s="193" t="s">
        <v>8</v>
      </c>
      <c r="DZ182" s="193" t="s">
        <v>8</v>
      </c>
      <c r="EA182" s="193" t="s">
        <v>8</v>
      </c>
      <c r="EB182" s="193" t="s">
        <v>207</v>
      </c>
      <c r="EC182" s="193" t="s">
        <v>6269</v>
      </c>
      <c r="ED182" s="193" t="s">
        <v>6449</v>
      </c>
      <c r="EE182" s="199">
        <v>7000</v>
      </c>
      <c r="EF182" s="199">
        <v>0</v>
      </c>
      <c r="EG182" s="199">
        <v>0</v>
      </c>
      <c r="EH182" s="199">
        <v>0</v>
      </c>
      <c r="EI182" s="199">
        <v>1500</v>
      </c>
      <c r="EJ182" s="199">
        <v>100407</v>
      </c>
      <c r="EK182" s="199">
        <v>0</v>
      </c>
      <c r="EL182" s="199">
        <v>0</v>
      </c>
      <c r="EM182" s="199">
        <v>0</v>
      </c>
      <c r="EN182" s="199">
        <v>0</v>
      </c>
      <c r="EO182" s="199">
        <f t="shared" si="139"/>
        <v>108907</v>
      </c>
      <c r="EP182" s="199">
        <v>7000</v>
      </c>
      <c r="EQ182" s="199">
        <v>0</v>
      </c>
      <c r="ER182" s="199">
        <v>0</v>
      </c>
      <c r="ES182" s="199">
        <v>0</v>
      </c>
      <c r="ET182" s="199">
        <v>1500</v>
      </c>
      <c r="EU182" s="199">
        <v>100407</v>
      </c>
      <c r="EV182" s="199">
        <v>0</v>
      </c>
      <c r="EW182" s="199">
        <v>0</v>
      </c>
      <c r="EX182" s="199">
        <v>0</v>
      </c>
      <c r="EY182" s="199">
        <v>0</v>
      </c>
      <c r="EZ182" s="199">
        <f t="shared" si="140"/>
        <v>108907</v>
      </c>
      <c r="FA182" s="192" t="s">
        <v>195</v>
      </c>
      <c r="FB182" s="199">
        <v>0</v>
      </c>
      <c r="FC182" s="199">
        <v>0</v>
      </c>
      <c r="FD182" s="199">
        <v>0</v>
      </c>
      <c r="FE182" s="199">
        <v>0</v>
      </c>
      <c r="FF182" s="199">
        <v>1500</v>
      </c>
      <c r="FG182" s="199">
        <v>95368</v>
      </c>
      <c r="FH182" s="199">
        <v>0</v>
      </c>
      <c r="FI182" s="199">
        <v>0</v>
      </c>
      <c r="FJ182" s="199">
        <v>0</v>
      </c>
      <c r="FK182" s="199">
        <v>0</v>
      </c>
      <c r="FL182" s="199">
        <f t="shared" si="141"/>
        <v>96868</v>
      </c>
      <c r="FM182" s="192" t="s">
        <v>4055</v>
      </c>
      <c r="FN182" s="199">
        <v>0</v>
      </c>
      <c r="FO182" s="199">
        <v>0</v>
      </c>
      <c r="FP182" s="199">
        <v>0</v>
      </c>
      <c r="FQ182" s="199">
        <v>0</v>
      </c>
      <c r="FR182" s="199">
        <v>1500</v>
      </c>
      <c r="FS182" s="199">
        <v>95368</v>
      </c>
      <c r="FT182" s="199">
        <v>0</v>
      </c>
      <c r="FU182" s="199">
        <v>0</v>
      </c>
      <c r="FV182" s="199">
        <v>0</v>
      </c>
      <c r="FW182" s="199">
        <v>0</v>
      </c>
      <c r="FX182" s="199">
        <f t="shared" si="142"/>
        <v>96868</v>
      </c>
      <c r="FY182" s="192" t="s">
        <v>7010</v>
      </c>
      <c r="FZ182" s="200">
        <f t="shared" si="143"/>
        <v>22762</v>
      </c>
      <c r="GA182" s="193" t="str">
        <f t="shared" si="160"/>
        <v>BIP &gt; SIGFE</v>
      </c>
      <c r="GB182" s="199">
        <v>0</v>
      </c>
      <c r="GC182" s="199">
        <v>0</v>
      </c>
      <c r="GD182" s="199">
        <v>0</v>
      </c>
      <c r="GE182" s="199">
        <v>0</v>
      </c>
      <c r="GF182" s="199">
        <v>195</v>
      </c>
      <c r="GG182" s="199">
        <v>73911</v>
      </c>
      <c r="GH182" s="199">
        <v>0</v>
      </c>
      <c r="GI182" s="199">
        <v>0</v>
      </c>
      <c r="GJ182" s="199">
        <v>0</v>
      </c>
      <c r="GK182" s="199">
        <v>0</v>
      </c>
      <c r="GL182" s="199">
        <f t="shared" si="144"/>
        <v>74106</v>
      </c>
      <c r="GM182" s="199">
        <v>0</v>
      </c>
      <c r="GN182" s="199">
        <v>0</v>
      </c>
      <c r="GO182" s="199">
        <v>0</v>
      </c>
      <c r="GP182" s="199">
        <v>0</v>
      </c>
      <c r="GQ182" s="199">
        <v>195</v>
      </c>
      <c r="GR182" s="199">
        <v>73911</v>
      </c>
      <c r="GS182" s="199">
        <v>0</v>
      </c>
      <c r="GT182" s="199">
        <v>0</v>
      </c>
      <c r="GU182" s="199">
        <v>0</v>
      </c>
      <c r="GV182" s="199">
        <v>0</v>
      </c>
      <c r="GW182" s="199">
        <f t="shared" si="145"/>
        <v>74106</v>
      </c>
      <c r="GX182" s="199" t="s">
        <v>202</v>
      </c>
      <c r="GY182" s="199">
        <v>7000</v>
      </c>
      <c r="GZ182" s="199">
        <v>0</v>
      </c>
      <c r="HA182" s="199">
        <v>0</v>
      </c>
      <c r="HB182" s="199">
        <v>0</v>
      </c>
      <c r="HC182" s="199">
        <v>1500</v>
      </c>
      <c r="HD182" s="199">
        <v>100407</v>
      </c>
      <c r="HE182" s="199">
        <v>0</v>
      </c>
      <c r="HF182" s="199">
        <v>0</v>
      </c>
      <c r="HG182" s="199">
        <v>0</v>
      </c>
      <c r="HH182" s="199">
        <v>0</v>
      </c>
      <c r="HI182" s="199">
        <f t="shared" si="146"/>
        <v>108907</v>
      </c>
      <c r="HJ182" s="199">
        <v>0</v>
      </c>
      <c r="HK182" s="199">
        <v>0</v>
      </c>
      <c r="HL182" s="199">
        <v>0</v>
      </c>
      <c r="HM182" s="199">
        <v>0</v>
      </c>
      <c r="HN182" s="199">
        <v>0</v>
      </c>
      <c r="HO182" s="199">
        <v>1500</v>
      </c>
      <c r="HP182" s="199">
        <v>95368</v>
      </c>
      <c r="HQ182" s="199">
        <v>0</v>
      </c>
      <c r="HR182" s="199">
        <v>0</v>
      </c>
      <c r="HS182" s="199">
        <v>0</v>
      </c>
      <c r="HT182" s="199">
        <v>0</v>
      </c>
      <c r="HU182" s="199">
        <f t="shared" si="147"/>
        <v>96868</v>
      </c>
      <c r="HV182" s="199">
        <v>0</v>
      </c>
      <c r="HW182" s="199">
        <v>0</v>
      </c>
      <c r="HX182" s="199">
        <v>0</v>
      </c>
      <c r="HY182" s="199">
        <v>0</v>
      </c>
      <c r="HZ182" s="199">
        <v>1500</v>
      </c>
      <c r="IA182" s="199">
        <v>95368</v>
      </c>
      <c r="IB182" s="199">
        <v>0</v>
      </c>
      <c r="IC182" s="199">
        <v>0</v>
      </c>
      <c r="ID182" s="199">
        <v>0</v>
      </c>
      <c r="IE182" s="199">
        <v>0</v>
      </c>
      <c r="IF182" s="199">
        <f t="shared" si="148"/>
        <v>96868</v>
      </c>
      <c r="IG182" s="197">
        <f t="shared" si="149"/>
        <v>-11.054385852149085</v>
      </c>
      <c r="IH182" s="197">
        <f t="shared" si="150"/>
        <v>-11.054385852149085</v>
      </c>
      <c r="II182" s="197">
        <f t="shared" si="151"/>
        <v>-5.018574402183118</v>
      </c>
      <c r="IJ182" s="197">
        <f t="shared" si="128"/>
        <v>0</v>
      </c>
      <c r="IK182" s="202"/>
      <c r="IL182" s="200">
        <f t="shared" si="152"/>
        <v>55.416475972540049</v>
      </c>
      <c r="IM182" s="200">
        <f t="shared" si="153"/>
        <v>54.558352402745996</v>
      </c>
      <c r="IN182" s="192" t="s">
        <v>7405</v>
      </c>
      <c r="IO182" s="192" t="str">
        <f t="shared" si="129"/>
        <v>Variación entre el -10% al -20%</v>
      </c>
      <c r="IP182" s="192" t="str">
        <f t="shared" si="129"/>
        <v>Variación de 0 a +-10%</v>
      </c>
      <c r="IQ182" s="193" t="str">
        <f t="shared" si="154"/>
        <v>Pequeño</v>
      </c>
      <c r="IR182" s="193" t="str">
        <f t="shared" si="155"/>
        <v>Pequeño</v>
      </c>
      <c r="IS182" s="192" t="s">
        <v>5721</v>
      </c>
      <c r="IT182" s="192" t="s">
        <v>2036</v>
      </c>
      <c r="IU182" s="192" t="s">
        <v>534</v>
      </c>
      <c r="IV182" s="192" t="s">
        <v>8</v>
      </c>
      <c r="IW182" s="192" t="s">
        <v>534</v>
      </c>
      <c r="IX182" s="192" t="s">
        <v>8</v>
      </c>
      <c r="IY182" s="193" t="s">
        <v>208</v>
      </c>
      <c r="IZ182" s="199"/>
      <c r="JA182" s="199"/>
      <c r="JB182" s="203"/>
      <c r="JC182" s="192" t="s">
        <v>534</v>
      </c>
      <c r="JD182" s="192" t="str">
        <f t="shared" si="164"/>
        <v>Sin Modificaciones</v>
      </c>
      <c r="JE182" s="193" t="s">
        <v>208</v>
      </c>
      <c r="JF182" s="200"/>
      <c r="JG182" s="200"/>
      <c r="JH182" s="200"/>
      <c r="JI182" s="197"/>
      <c r="JJ182" s="192" t="s">
        <v>1283</v>
      </c>
      <c r="JK182" s="192" t="str">
        <f t="shared" si="130"/>
        <v>Sin Reevaluación</v>
      </c>
      <c r="JL182" s="196" t="s">
        <v>1287</v>
      </c>
      <c r="JM182" s="204">
        <v>8881</v>
      </c>
      <c r="JN182" s="204">
        <v>8881</v>
      </c>
      <c r="JO182" s="197">
        <f t="shared" si="162"/>
        <v>0</v>
      </c>
      <c r="JP182" s="205" t="str">
        <f t="shared" si="163"/>
        <v>Real = Recomendado</v>
      </c>
      <c r="JQ182" s="193" t="s">
        <v>8</v>
      </c>
      <c r="JR182" s="202"/>
      <c r="JS182" s="202"/>
      <c r="JT182" s="202"/>
      <c r="JU182" s="192" t="s">
        <v>7912</v>
      </c>
      <c r="JV182" s="206"/>
      <c r="JW182" s="192" t="s">
        <v>8229</v>
      </c>
      <c r="JX182" s="192" t="s">
        <v>1317</v>
      </c>
      <c r="JY182" s="192" t="s">
        <v>961</v>
      </c>
      <c r="JZ182" s="192" t="s">
        <v>5576</v>
      </c>
      <c r="KA182" s="192" t="s">
        <v>249</v>
      </c>
    </row>
    <row r="183" spans="1:287" ht="15" customHeight="1" x14ac:dyDescent="0.25">
      <c r="A183" s="192" t="s">
        <v>1778</v>
      </c>
      <c r="B183" s="192" t="s">
        <v>1779</v>
      </c>
      <c r="C183" s="193">
        <v>16</v>
      </c>
      <c r="D183" s="192" t="s">
        <v>1385</v>
      </c>
      <c r="E183" s="192" t="s">
        <v>1450</v>
      </c>
      <c r="F183" s="192" t="s">
        <v>1735</v>
      </c>
      <c r="G183" s="192" t="s">
        <v>1388</v>
      </c>
      <c r="H183" s="192" t="s">
        <v>144</v>
      </c>
      <c r="I183" s="192" t="s">
        <v>145</v>
      </c>
      <c r="J183" s="192" t="s">
        <v>145</v>
      </c>
      <c r="K183" s="192" t="s">
        <v>468</v>
      </c>
      <c r="L183" s="192" t="s">
        <v>102</v>
      </c>
      <c r="M183" s="192" t="s">
        <v>1267</v>
      </c>
      <c r="N183" s="192" t="s">
        <v>525</v>
      </c>
      <c r="O183" s="192" t="s">
        <v>525</v>
      </c>
      <c r="P183" s="192" t="s">
        <v>103</v>
      </c>
      <c r="Q183" s="192" t="s">
        <v>104</v>
      </c>
      <c r="R183" s="192" t="s">
        <v>116</v>
      </c>
      <c r="S183" s="192" t="s">
        <v>2407</v>
      </c>
      <c r="T183" s="192" t="s">
        <v>2408</v>
      </c>
      <c r="U183" s="194">
        <v>28823</v>
      </c>
      <c r="V183" s="192" t="s">
        <v>534</v>
      </c>
      <c r="W183" s="192" t="s">
        <v>534</v>
      </c>
      <c r="X183" s="192" t="s">
        <v>534</v>
      </c>
      <c r="Y183" s="195"/>
      <c r="Z183" s="195"/>
      <c r="AA183" s="196"/>
      <c r="AB183" s="197"/>
      <c r="AC183" s="195"/>
      <c r="AD183" s="195"/>
      <c r="AE183" s="196"/>
      <c r="AF183" s="197"/>
      <c r="AG183" s="195"/>
      <c r="AH183" s="195"/>
      <c r="AI183" s="196" t="s">
        <v>8</v>
      </c>
      <c r="AJ183" s="197"/>
      <c r="AK183" s="195"/>
      <c r="AL183" s="195"/>
      <c r="AM183" s="196"/>
      <c r="AN183" s="197"/>
      <c r="AO183" s="195"/>
      <c r="AP183" s="195"/>
      <c r="AQ183" s="196"/>
      <c r="AR183" s="197"/>
      <c r="AS183" s="195">
        <v>6</v>
      </c>
      <c r="AT183" s="195">
        <v>23</v>
      </c>
      <c r="AU183" s="196" t="s">
        <v>3254</v>
      </c>
      <c r="AV183" s="197">
        <f t="shared" si="125"/>
        <v>283.33333333333337</v>
      </c>
      <c r="AW183" s="197" t="str">
        <f t="shared" si="131"/>
        <v>Variación &gt; al 100%</v>
      </c>
      <c r="AX183" s="198" t="s">
        <v>202</v>
      </c>
      <c r="AY183" s="198" t="s">
        <v>202</v>
      </c>
      <c r="AZ183" s="195"/>
      <c r="BA183" s="195"/>
      <c r="BB183" s="196"/>
      <c r="BC183" s="197"/>
      <c r="BD183" s="195"/>
      <c r="BE183" s="195"/>
      <c r="BF183" s="196"/>
      <c r="BG183" s="197"/>
      <c r="BH183" s="195"/>
      <c r="BI183" s="195"/>
      <c r="BJ183" s="196"/>
      <c r="BK183" s="197"/>
      <c r="BL183" s="195">
        <v>6</v>
      </c>
      <c r="BM183" s="195">
        <v>6</v>
      </c>
      <c r="BN183" s="195">
        <v>23</v>
      </c>
      <c r="BO183" s="195">
        <v>23</v>
      </c>
      <c r="BP183" s="195">
        <v>0</v>
      </c>
      <c r="BQ183" s="196" t="s">
        <v>3512</v>
      </c>
      <c r="BR183" s="197">
        <f t="shared" si="132"/>
        <v>283.33333333333337</v>
      </c>
      <c r="BS183" s="197">
        <f t="shared" si="132"/>
        <v>283.33333333333337</v>
      </c>
      <c r="BT183" s="192" t="s">
        <v>3743</v>
      </c>
      <c r="BU183" s="192" t="str">
        <f t="shared" si="133"/>
        <v>Variación &gt; al 100%</v>
      </c>
      <c r="BV183" s="193" t="str">
        <f t="shared" si="134"/>
        <v>Dos Años</v>
      </c>
      <c r="BW183" s="192" t="s">
        <v>709</v>
      </c>
      <c r="BX183" s="199">
        <v>378301</v>
      </c>
      <c r="BY183" s="199">
        <v>0</v>
      </c>
      <c r="BZ183" s="199">
        <f t="shared" si="135"/>
        <v>378301</v>
      </c>
      <c r="CA183" s="199">
        <v>0</v>
      </c>
      <c r="CB183" s="200">
        <f t="shared" si="136"/>
        <v>378301</v>
      </c>
      <c r="CC183" s="192" t="s">
        <v>4056</v>
      </c>
      <c r="CD183" s="192" t="str">
        <f t="shared" si="137"/>
        <v>BIP &gt; SIGFE</v>
      </c>
      <c r="CE183" s="196" t="s">
        <v>4239</v>
      </c>
      <c r="CF183" s="195">
        <v>2696</v>
      </c>
      <c r="CG183" s="195">
        <v>2696</v>
      </c>
      <c r="CH183" s="195">
        <f t="shared" si="138"/>
        <v>100</v>
      </c>
      <c r="CI183" s="196" t="s">
        <v>4444</v>
      </c>
      <c r="CJ183" s="196" t="s">
        <v>4445</v>
      </c>
      <c r="CK183" s="200" t="str">
        <f t="shared" si="158"/>
        <v>Real = Recomendada</v>
      </c>
      <c r="CL183" s="192" t="s">
        <v>4998</v>
      </c>
      <c r="CM183" s="192" t="s">
        <v>4999</v>
      </c>
      <c r="CN183" s="192" t="s">
        <v>5000</v>
      </c>
      <c r="CO183" s="192" t="s">
        <v>4599</v>
      </c>
      <c r="CP183" s="193" t="s">
        <v>207</v>
      </c>
      <c r="CQ183" s="192" t="s">
        <v>774</v>
      </c>
      <c r="CR183" s="192" t="s">
        <v>5340</v>
      </c>
      <c r="CS183" s="192"/>
      <c r="CT183" s="192" t="str">
        <f t="shared" si="159"/>
        <v>En Operación</v>
      </c>
      <c r="CU183" s="192" t="s">
        <v>5526</v>
      </c>
      <c r="CV183" s="192" t="s">
        <v>5732</v>
      </c>
      <c r="CW183" s="192" t="s">
        <v>5733</v>
      </c>
      <c r="CX183" s="192" t="s">
        <v>5734</v>
      </c>
      <c r="CY183" s="192" t="s">
        <v>5640</v>
      </c>
      <c r="CZ183" s="192" t="s">
        <v>248</v>
      </c>
      <c r="DA183" s="192" t="s">
        <v>249</v>
      </c>
      <c r="DB183" s="193" t="s">
        <v>1174</v>
      </c>
      <c r="DC183" s="193" t="s">
        <v>1174</v>
      </c>
      <c r="DD183" s="200">
        <v>0</v>
      </c>
      <c r="DE183" s="193" t="s">
        <v>3818</v>
      </c>
      <c r="DF183" s="200">
        <v>112</v>
      </c>
      <c r="DG183" s="193" t="s">
        <v>440</v>
      </c>
      <c r="DH183" s="200">
        <v>0</v>
      </c>
      <c r="DI183" s="193" t="s">
        <v>5815</v>
      </c>
      <c r="DJ183" s="200">
        <v>271</v>
      </c>
      <c r="DK183" s="193" t="s">
        <v>5815</v>
      </c>
      <c r="DL183" s="200">
        <f>+DK183-DE183</f>
        <v>271</v>
      </c>
      <c r="DM183" s="193" t="s">
        <v>709</v>
      </c>
      <c r="DN183" s="200">
        <v>26</v>
      </c>
      <c r="DO183" s="193" t="s">
        <v>1186</v>
      </c>
      <c r="DP183" s="200">
        <v>122</v>
      </c>
      <c r="DQ183" s="200">
        <f t="shared" si="126"/>
        <v>531</v>
      </c>
      <c r="DR183" s="200">
        <f t="shared" si="127"/>
        <v>531</v>
      </c>
      <c r="DS183" s="193" t="s">
        <v>204</v>
      </c>
      <c r="DT183" s="192" t="s">
        <v>6243</v>
      </c>
      <c r="DU183" s="193">
        <v>1</v>
      </c>
      <c r="DV183" s="193" t="s">
        <v>8</v>
      </c>
      <c r="DW183" s="193" t="s">
        <v>8</v>
      </c>
      <c r="DX183" s="193" t="s">
        <v>8</v>
      </c>
      <c r="DY183" s="193" t="s">
        <v>8</v>
      </c>
      <c r="DZ183" s="193" t="s">
        <v>8</v>
      </c>
      <c r="EA183" s="193" t="s">
        <v>8</v>
      </c>
      <c r="EB183" s="193" t="s">
        <v>207</v>
      </c>
      <c r="EC183" s="193" t="s">
        <v>6273</v>
      </c>
      <c r="ED183" s="193" t="s">
        <v>6450</v>
      </c>
      <c r="EE183" s="199">
        <v>0</v>
      </c>
      <c r="EF183" s="199">
        <v>0</v>
      </c>
      <c r="EG183" s="199">
        <v>0</v>
      </c>
      <c r="EH183" s="199">
        <v>0</v>
      </c>
      <c r="EI183" s="199">
        <v>0</v>
      </c>
      <c r="EJ183" s="199">
        <v>898314</v>
      </c>
      <c r="EK183" s="199">
        <v>0</v>
      </c>
      <c r="EL183" s="199">
        <v>0</v>
      </c>
      <c r="EM183" s="199">
        <v>0</v>
      </c>
      <c r="EN183" s="199">
        <v>0</v>
      </c>
      <c r="EO183" s="199">
        <f t="shared" si="139"/>
        <v>898314</v>
      </c>
      <c r="EP183" s="199">
        <v>0</v>
      </c>
      <c r="EQ183" s="199">
        <v>0</v>
      </c>
      <c r="ER183" s="199">
        <v>0</v>
      </c>
      <c r="ES183" s="199">
        <v>0</v>
      </c>
      <c r="ET183" s="199">
        <v>0</v>
      </c>
      <c r="EU183" s="199">
        <v>898314</v>
      </c>
      <c r="EV183" s="199">
        <v>0</v>
      </c>
      <c r="EW183" s="199">
        <v>0</v>
      </c>
      <c r="EX183" s="199">
        <v>0</v>
      </c>
      <c r="EY183" s="199">
        <v>0</v>
      </c>
      <c r="EZ183" s="199">
        <f t="shared" si="140"/>
        <v>898314</v>
      </c>
      <c r="FA183" s="192" t="s">
        <v>204</v>
      </c>
      <c r="FB183" s="199">
        <v>0</v>
      </c>
      <c r="FC183" s="199">
        <v>0</v>
      </c>
      <c r="FD183" s="199">
        <v>0</v>
      </c>
      <c r="FE183" s="199">
        <v>0</v>
      </c>
      <c r="FF183" s="199">
        <v>0</v>
      </c>
      <c r="FG183" s="199">
        <v>897798</v>
      </c>
      <c r="FH183" s="199">
        <v>0</v>
      </c>
      <c r="FI183" s="199">
        <v>0</v>
      </c>
      <c r="FJ183" s="199">
        <v>0</v>
      </c>
      <c r="FK183" s="199">
        <v>0</v>
      </c>
      <c r="FL183" s="199">
        <f t="shared" si="141"/>
        <v>897798</v>
      </c>
      <c r="FM183" s="192" t="s">
        <v>6826</v>
      </c>
      <c r="FN183" s="199">
        <v>0</v>
      </c>
      <c r="FO183" s="199">
        <v>0</v>
      </c>
      <c r="FP183" s="199">
        <v>0</v>
      </c>
      <c r="FQ183" s="199">
        <v>0</v>
      </c>
      <c r="FR183" s="199">
        <v>0</v>
      </c>
      <c r="FS183" s="199">
        <v>897798</v>
      </c>
      <c r="FT183" s="199">
        <v>0</v>
      </c>
      <c r="FU183" s="199">
        <v>0</v>
      </c>
      <c r="FV183" s="199">
        <v>0</v>
      </c>
      <c r="FW183" s="199">
        <v>0</v>
      </c>
      <c r="FX183" s="199">
        <f t="shared" si="142"/>
        <v>897798</v>
      </c>
      <c r="FY183" s="192" t="s">
        <v>7011</v>
      </c>
      <c r="FZ183" s="200">
        <f t="shared" si="143"/>
        <v>897798</v>
      </c>
      <c r="GA183" s="193" t="str">
        <f t="shared" si="160"/>
        <v>BIP &gt; SIGFE</v>
      </c>
      <c r="GB183" s="199">
        <v>0</v>
      </c>
      <c r="GC183" s="199">
        <v>0</v>
      </c>
      <c r="GD183" s="199">
        <v>0</v>
      </c>
      <c r="GE183" s="199">
        <v>0</v>
      </c>
      <c r="GF183" s="199">
        <v>0</v>
      </c>
      <c r="GG183" s="199">
        <v>0</v>
      </c>
      <c r="GH183" s="199">
        <v>0</v>
      </c>
      <c r="GI183" s="199">
        <v>0</v>
      </c>
      <c r="GJ183" s="199">
        <v>0</v>
      </c>
      <c r="GK183" s="199">
        <v>0</v>
      </c>
      <c r="GL183" s="199">
        <f t="shared" si="144"/>
        <v>0</v>
      </c>
      <c r="GM183" s="199">
        <v>0</v>
      </c>
      <c r="GN183" s="199">
        <v>0</v>
      </c>
      <c r="GO183" s="199">
        <v>0</v>
      </c>
      <c r="GP183" s="199">
        <v>0</v>
      </c>
      <c r="GQ183" s="199">
        <v>0</v>
      </c>
      <c r="GR183" s="199">
        <v>0</v>
      </c>
      <c r="GS183" s="199">
        <v>0</v>
      </c>
      <c r="GT183" s="199">
        <v>0</v>
      </c>
      <c r="GU183" s="199">
        <v>0</v>
      </c>
      <c r="GV183" s="199">
        <v>0</v>
      </c>
      <c r="GW183" s="199">
        <f t="shared" si="145"/>
        <v>0</v>
      </c>
      <c r="GX183" s="199" t="s">
        <v>7184</v>
      </c>
      <c r="GY183" s="199">
        <v>0</v>
      </c>
      <c r="GZ183" s="199">
        <v>0</v>
      </c>
      <c r="HA183" s="199">
        <v>0</v>
      </c>
      <c r="HB183" s="199">
        <v>0</v>
      </c>
      <c r="HC183" s="199">
        <v>0</v>
      </c>
      <c r="HD183" s="199">
        <v>1057293</v>
      </c>
      <c r="HE183" s="199">
        <v>0</v>
      </c>
      <c r="HF183" s="199">
        <v>0</v>
      </c>
      <c r="HG183" s="199">
        <v>0</v>
      </c>
      <c r="HH183" s="199">
        <v>0</v>
      </c>
      <c r="HI183" s="199">
        <f t="shared" si="146"/>
        <v>1057293</v>
      </c>
      <c r="HJ183" s="199">
        <v>0</v>
      </c>
      <c r="HK183" s="199">
        <v>0</v>
      </c>
      <c r="HL183" s="199">
        <v>0</v>
      </c>
      <c r="HM183" s="199">
        <v>0</v>
      </c>
      <c r="HN183" s="199">
        <v>0</v>
      </c>
      <c r="HO183" s="199">
        <v>0</v>
      </c>
      <c r="HP183" s="199">
        <v>948776</v>
      </c>
      <c r="HQ183" s="199">
        <v>0</v>
      </c>
      <c r="HR183" s="199">
        <v>0</v>
      </c>
      <c r="HS183" s="199">
        <v>0</v>
      </c>
      <c r="HT183" s="199">
        <v>0</v>
      </c>
      <c r="HU183" s="199">
        <f t="shared" si="147"/>
        <v>948776</v>
      </c>
      <c r="HV183" s="199">
        <v>0</v>
      </c>
      <c r="HW183" s="199">
        <v>0</v>
      </c>
      <c r="HX183" s="199">
        <v>0</v>
      </c>
      <c r="HY183" s="199">
        <v>0</v>
      </c>
      <c r="HZ183" s="199">
        <v>0</v>
      </c>
      <c r="IA183" s="199">
        <v>927296</v>
      </c>
      <c r="IB183" s="199">
        <v>0</v>
      </c>
      <c r="IC183" s="199">
        <v>0</v>
      </c>
      <c r="ID183" s="199">
        <v>0</v>
      </c>
      <c r="IE183" s="199">
        <v>0</v>
      </c>
      <c r="IF183" s="199">
        <f t="shared" si="148"/>
        <v>927296</v>
      </c>
      <c r="IG183" s="197">
        <f t="shared" si="149"/>
        <v>-10.263663903950937</v>
      </c>
      <c r="IH183" s="197">
        <f t="shared" si="150"/>
        <v>-12.295267253259034</v>
      </c>
      <c r="II183" s="197">
        <f t="shared" si="151"/>
        <v>-12.295267253259034</v>
      </c>
      <c r="IJ183" s="197">
        <f t="shared" si="128"/>
        <v>-2.2639695776453084</v>
      </c>
      <c r="IK183" s="202"/>
      <c r="IL183" s="200">
        <f t="shared" si="152"/>
        <v>343.95252225519289</v>
      </c>
      <c r="IM183" s="200">
        <f t="shared" si="153"/>
        <v>343.95252225519289</v>
      </c>
      <c r="IN183" s="192" t="s">
        <v>7406</v>
      </c>
      <c r="IO183" s="192" t="str">
        <f t="shared" si="129"/>
        <v>Variación entre el -10% al -20%</v>
      </c>
      <c r="IP183" s="192" t="str">
        <f t="shared" si="129"/>
        <v>Variación entre el -10% al -20%</v>
      </c>
      <c r="IQ183" s="193" t="str">
        <f t="shared" si="154"/>
        <v>Mediano</v>
      </c>
      <c r="IR183" s="193" t="str">
        <f t="shared" si="155"/>
        <v>Mediano</v>
      </c>
      <c r="IS183" s="192" t="s">
        <v>1266</v>
      </c>
      <c r="IT183" s="192" t="s">
        <v>1267</v>
      </c>
      <c r="IU183" s="192" t="s">
        <v>5734</v>
      </c>
      <c r="IV183" s="192" t="s">
        <v>5640</v>
      </c>
      <c r="IW183" s="192" t="s">
        <v>248</v>
      </c>
      <c r="IX183" s="192" t="s">
        <v>249</v>
      </c>
      <c r="IY183" s="193" t="s">
        <v>208</v>
      </c>
      <c r="IZ183" s="199"/>
      <c r="JA183" s="199"/>
      <c r="JB183" s="203"/>
      <c r="JC183" s="192" t="s">
        <v>534</v>
      </c>
      <c r="JD183" s="192" t="str">
        <f t="shared" si="164"/>
        <v>Sin Modificaciones</v>
      </c>
      <c r="JE183" s="193" t="s">
        <v>208</v>
      </c>
      <c r="JF183" s="200"/>
      <c r="JG183" s="200"/>
      <c r="JH183" s="200"/>
      <c r="JI183" s="197"/>
      <c r="JJ183" s="192" t="s">
        <v>7820</v>
      </c>
      <c r="JK183" s="192" t="str">
        <f t="shared" si="130"/>
        <v>Sin Reevaluación</v>
      </c>
      <c r="JL183" s="196" t="s">
        <v>1287</v>
      </c>
      <c r="JM183" s="204">
        <v>202824</v>
      </c>
      <c r="JN183" s="204">
        <v>202824</v>
      </c>
      <c r="JO183" s="197">
        <f t="shared" si="162"/>
        <v>0</v>
      </c>
      <c r="JP183" s="205" t="str">
        <f t="shared" si="163"/>
        <v>Real = Recomendado</v>
      </c>
      <c r="JQ183" s="193" t="s">
        <v>8</v>
      </c>
      <c r="JR183" s="202"/>
      <c r="JS183" s="202"/>
      <c r="JT183" s="202"/>
      <c r="JU183" s="192" t="s">
        <v>8230</v>
      </c>
      <c r="JV183" s="206"/>
      <c r="JW183" s="192" t="s">
        <v>8231</v>
      </c>
      <c r="JX183" s="192" t="s">
        <v>5734</v>
      </c>
      <c r="JY183" s="192" t="s">
        <v>5640</v>
      </c>
      <c r="JZ183" s="192" t="s">
        <v>248</v>
      </c>
      <c r="KA183" s="192" t="s">
        <v>249</v>
      </c>
    </row>
    <row r="184" spans="1:287" ht="15" customHeight="1" x14ac:dyDescent="0.25">
      <c r="A184" s="192" t="s">
        <v>1780</v>
      </c>
      <c r="B184" s="192" t="s">
        <v>1781</v>
      </c>
      <c r="C184" s="193">
        <v>14</v>
      </c>
      <c r="D184" s="192" t="s">
        <v>455</v>
      </c>
      <c r="E184" s="192" t="s">
        <v>121</v>
      </c>
      <c r="F184" s="192" t="s">
        <v>519</v>
      </c>
      <c r="G184" s="192" t="s">
        <v>517</v>
      </c>
      <c r="H184" s="192" t="s">
        <v>472</v>
      </c>
      <c r="I184" s="192" t="s">
        <v>401</v>
      </c>
      <c r="J184" s="192" t="s">
        <v>1943</v>
      </c>
      <c r="K184" s="192" t="s">
        <v>466</v>
      </c>
      <c r="L184" s="192" t="s">
        <v>114</v>
      </c>
      <c r="M184" s="192" t="s">
        <v>178</v>
      </c>
      <c r="N184" s="192" t="s">
        <v>529</v>
      </c>
      <c r="O184" s="192" t="s">
        <v>524</v>
      </c>
      <c r="P184" s="192" t="s">
        <v>103</v>
      </c>
      <c r="Q184" s="192" t="s">
        <v>120</v>
      </c>
      <c r="R184" s="192" t="s">
        <v>116</v>
      </c>
      <c r="S184" s="192" t="s">
        <v>2409</v>
      </c>
      <c r="T184" s="192" t="s">
        <v>2410</v>
      </c>
      <c r="U184" s="194">
        <v>44</v>
      </c>
      <c r="V184" s="192" t="s">
        <v>534</v>
      </c>
      <c r="W184" s="192" t="s">
        <v>534</v>
      </c>
      <c r="X184" s="192" t="s">
        <v>534</v>
      </c>
      <c r="Y184" s="195">
        <v>2</v>
      </c>
      <c r="Z184" s="195">
        <v>33</v>
      </c>
      <c r="AA184" s="196" t="s">
        <v>2772</v>
      </c>
      <c r="AB184" s="197">
        <f t="shared" ref="AB184:AB190" si="177">((Z184/Y184)-1)*100</f>
        <v>1550</v>
      </c>
      <c r="AC184" s="195">
        <v>2</v>
      </c>
      <c r="AD184" s="195">
        <v>7</v>
      </c>
      <c r="AE184" s="196" t="s">
        <v>206</v>
      </c>
      <c r="AF184" s="197">
        <f>((AD184/AC184)-1)*100</f>
        <v>250</v>
      </c>
      <c r="AG184" s="195">
        <v>2</v>
      </c>
      <c r="AH184" s="195">
        <v>7</v>
      </c>
      <c r="AI184" s="196" t="s">
        <v>206</v>
      </c>
      <c r="AJ184" s="197">
        <f>((AH184/AG184)-1)*100</f>
        <v>250</v>
      </c>
      <c r="AK184" s="195"/>
      <c r="AL184" s="195"/>
      <c r="AM184" s="196"/>
      <c r="AN184" s="197"/>
      <c r="AO184" s="195"/>
      <c r="AP184" s="195"/>
      <c r="AQ184" s="196"/>
      <c r="AR184" s="197"/>
      <c r="AS184" s="195">
        <v>7</v>
      </c>
      <c r="AT184" s="195">
        <v>35</v>
      </c>
      <c r="AU184" s="196" t="s">
        <v>2772</v>
      </c>
      <c r="AV184" s="197">
        <f t="shared" si="125"/>
        <v>400</v>
      </c>
      <c r="AW184" s="197" t="str">
        <f t="shared" si="131"/>
        <v>Variación &gt; al 100%</v>
      </c>
      <c r="AX184" s="198">
        <v>1</v>
      </c>
      <c r="AY184" s="198">
        <v>53</v>
      </c>
      <c r="AZ184" s="195"/>
      <c r="BA184" s="195"/>
      <c r="BB184" s="196"/>
      <c r="BC184" s="197"/>
      <c r="BD184" s="195"/>
      <c r="BE184" s="195"/>
      <c r="BF184" s="196"/>
      <c r="BG184" s="197"/>
      <c r="BH184" s="195"/>
      <c r="BI184" s="195"/>
      <c r="BJ184" s="196"/>
      <c r="BK184" s="197"/>
      <c r="BL184" s="195">
        <v>6</v>
      </c>
      <c r="BM184" s="195">
        <v>6</v>
      </c>
      <c r="BN184" s="195">
        <v>35</v>
      </c>
      <c r="BO184" s="195">
        <v>35</v>
      </c>
      <c r="BP184" s="195">
        <v>0</v>
      </c>
      <c r="BQ184" s="196" t="s">
        <v>2772</v>
      </c>
      <c r="BR184" s="197">
        <f t="shared" si="132"/>
        <v>483.33333333333331</v>
      </c>
      <c r="BS184" s="197">
        <f t="shared" si="132"/>
        <v>483.33333333333331</v>
      </c>
      <c r="BT184" s="192" t="s">
        <v>3744</v>
      </c>
      <c r="BU184" s="192" t="str">
        <f t="shared" si="133"/>
        <v>Variación &gt; al 100%</v>
      </c>
      <c r="BV184" s="193" t="str">
        <f t="shared" si="134"/>
        <v>Tres años</v>
      </c>
      <c r="BW184" s="192" t="s">
        <v>592</v>
      </c>
      <c r="BX184" s="199">
        <v>665819</v>
      </c>
      <c r="BY184" s="199">
        <v>0</v>
      </c>
      <c r="BZ184" s="199">
        <f t="shared" si="135"/>
        <v>665819</v>
      </c>
      <c r="CA184" s="199">
        <v>412181</v>
      </c>
      <c r="CB184" s="200">
        <f t="shared" si="136"/>
        <v>253638</v>
      </c>
      <c r="CC184" s="192" t="s">
        <v>206</v>
      </c>
      <c r="CD184" s="192" t="str">
        <f t="shared" si="137"/>
        <v>BIP &gt; SIGFE</v>
      </c>
      <c r="CE184" s="196" t="s">
        <v>678</v>
      </c>
      <c r="CF184" s="195">
        <v>524</v>
      </c>
      <c r="CG184" s="195">
        <v>555</v>
      </c>
      <c r="CH184" s="195">
        <f t="shared" si="138"/>
        <v>105.91603053435115</v>
      </c>
      <c r="CI184" s="196" t="s">
        <v>206</v>
      </c>
      <c r="CJ184" s="196" t="s">
        <v>4446</v>
      </c>
      <c r="CK184" s="200" t="str">
        <f t="shared" si="158"/>
        <v>Real &gt; Recomendada</v>
      </c>
      <c r="CL184" s="192" t="s">
        <v>197</v>
      </c>
      <c r="CM184" s="192" t="s">
        <v>5001</v>
      </c>
      <c r="CN184" s="192" t="s">
        <v>5002</v>
      </c>
      <c r="CO184" s="192" t="s">
        <v>5003</v>
      </c>
      <c r="CP184" s="193" t="s">
        <v>207</v>
      </c>
      <c r="CQ184" s="192" t="s">
        <v>5341</v>
      </c>
      <c r="CR184" s="192" t="s">
        <v>198</v>
      </c>
      <c r="CS184" s="192" t="s">
        <v>8</v>
      </c>
      <c r="CT184" s="192" t="str">
        <f t="shared" si="159"/>
        <v>En Operación</v>
      </c>
      <c r="CU184" s="192" t="s">
        <v>8</v>
      </c>
      <c r="CV184" s="192" t="s">
        <v>5731</v>
      </c>
      <c r="CW184" s="192" t="s">
        <v>178</v>
      </c>
      <c r="CX184" s="192" t="s">
        <v>534</v>
      </c>
      <c r="CY184" s="192" t="s">
        <v>8</v>
      </c>
      <c r="CZ184" s="192" t="s">
        <v>5576</v>
      </c>
      <c r="DA184" s="192" t="s">
        <v>249</v>
      </c>
      <c r="DB184" s="193" t="s">
        <v>1006</v>
      </c>
      <c r="DC184" s="193" t="s">
        <v>1006</v>
      </c>
      <c r="DD184" s="200">
        <v>0</v>
      </c>
      <c r="DE184" s="193" t="s">
        <v>1229</v>
      </c>
      <c r="DF184" s="200">
        <v>60</v>
      </c>
      <c r="DG184" s="193" t="s">
        <v>440</v>
      </c>
      <c r="DH184" s="200">
        <v>0</v>
      </c>
      <c r="DI184" s="193" t="s">
        <v>580</v>
      </c>
      <c r="DJ184" s="200">
        <v>148</v>
      </c>
      <c r="DK184" s="193" t="s">
        <v>580</v>
      </c>
      <c r="DL184" s="200">
        <f>+DK184-DE184</f>
        <v>148</v>
      </c>
      <c r="DM184" s="193" t="s">
        <v>592</v>
      </c>
      <c r="DN184" s="200">
        <v>5</v>
      </c>
      <c r="DO184" s="193" t="s">
        <v>1065</v>
      </c>
      <c r="DP184" s="200">
        <v>28</v>
      </c>
      <c r="DQ184" s="195">
        <f t="shared" si="126"/>
        <v>241</v>
      </c>
      <c r="DR184" s="195">
        <f t="shared" si="127"/>
        <v>241</v>
      </c>
      <c r="DS184" s="198" t="s">
        <v>6180</v>
      </c>
      <c r="DT184" s="196" t="s">
        <v>6258</v>
      </c>
      <c r="DU184" s="198">
        <v>2</v>
      </c>
      <c r="DV184" s="198" t="s">
        <v>8</v>
      </c>
      <c r="DW184" s="198" t="s">
        <v>8</v>
      </c>
      <c r="DX184" s="198" t="s">
        <v>8</v>
      </c>
      <c r="DY184" s="198" t="s">
        <v>8</v>
      </c>
      <c r="DZ184" s="198" t="s">
        <v>8</v>
      </c>
      <c r="EA184" s="198" t="s">
        <v>8</v>
      </c>
      <c r="EB184" s="198" t="s">
        <v>207</v>
      </c>
      <c r="EC184" s="198" t="s">
        <v>6269</v>
      </c>
      <c r="ED184" s="198" t="s">
        <v>6451</v>
      </c>
      <c r="EE184" s="208">
        <v>32653</v>
      </c>
      <c r="EF184" s="199">
        <v>13673</v>
      </c>
      <c r="EG184" s="199">
        <v>3511</v>
      </c>
      <c r="EH184" s="199">
        <v>0</v>
      </c>
      <c r="EI184" s="199">
        <v>0</v>
      </c>
      <c r="EJ184" s="199">
        <v>458482</v>
      </c>
      <c r="EK184" s="199">
        <v>0</v>
      </c>
      <c r="EL184" s="199">
        <v>0</v>
      </c>
      <c r="EM184" s="199">
        <v>0</v>
      </c>
      <c r="EN184" s="199">
        <v>0</v>
      </c>
      <c r="EO184" s="199">
        <f t="shared" si="139"/>
        <v>508319</v>
      </c>
      <c r="EP184" s="199">
        <v>32653</v>
      </c>
      <c r="EQ184" s="199">
        <v>13673</v>
      </c>
      <c r="ER184" s="199">
        <v>3511</v>
      </c>
      <c r="ES184" s="199">
        <v>0</v>
      </c>
      <c r="ET184" s="199">
        <v>0</v>
      </c>
      <c r="EU184" s="199">
        <v>458482</v>
      </c>
      <c r="EV184" s="199">
        <v>0</v>
      </c>
      <c r="EW184" s="199">
        <v>0</v>
      </c>
      <c r="EX184" s="199">
        <v>0</v>
      </c>
      <c r="EY184" s="199">
        <v>0</v>
      </c>
      <c r="EZ184" s="199">
        <f t="shared" si="140"/>
        <v>508319</v>
      </c>
      <c r="FA184" s="192" t="s">
        <v>6180</v>
      </c>
      <c r="FB184" s="199">
        <v>45340</v>
      </c>
      <c r="FC184" s="199">
        <v>3802</v>
      </c>
      <c r="FD184" s="199">
        <v>3595</v>
      </c>
      <c r="FE184" s="199">
        <v>0</v>
      </c>
      <c r="FF184" s="199">
        <v>0</v>
      </c>
      <c r="FG184" s="199">
        <v>942432</v>
      </c>
      <c r="FH184" s="199">
        <v>0</v>
      </c>
      <c r="FI184" s="199">
        <v>0</v>
      </c>
      <c r="FJ184" s="199">
        <v>0</v>
      </c>
      <c r="FK184" s="199">
        <v>0</v>
      </c>
      <c r="FL184" s="199">
        <f t="shared" si="141"/>
        <v>995169</v>
      </c>
      <c r="FM184" s="192" t="s">
        <v>6827</v>
      </c>
      <c r="FN184" s="199">
        <v>44823</v>
      </c>
      <c r="FO184" s="199">
        <v>3802</v>
      </c>
      <c r="FP184" s="199">
        <v>3595</v>
      </c>
      <c r="FQ184" s="199">
        <v>0</v>
      </c>
      <c r="FR184" s="199">
        <v>0</v>
      </c>
      <c r="FS184" s="199">
        <v>613599</v>
      </c>
      <c r="FT184" s="199">
        <v>0</v>
      </c>
      <c r="FU184" s="199">
        <v>0</v>
      </c>
      <c r="FV184" s="199">
        <v>0</v>
      </c>
      <c r="FW184" s="199">
        <v>0</v>
      </c>
      <c r="FX184" s="199">
        <f t="shared" si="142"/>
        <v>665819</v>
      </c>
      <c r="FY184" s="192" t="s">
        <v>6180</v>
      </c>
      <c r="FZ184" s="200">
        <f t="shared" si="143"/>
        <v>253638</v>
      </c>
      <c r="GA184" s="193" t="str">
        <f t="shared" si="160"/>
        <v>BIP &gt; SIGFE</v>
      </c>
      <c r="GB184" s="199">
        <v>44823</v>
      </c>
      <c r="GC184" s="199">
        <v>3802</v>
      </c>
      <c r="GD184" s="199">
        <v>3595</v>
      </c>
      <c r="GE184" s="199">
        <v>0</v>
      </c>
      <c r="GF184" s="199">
        <v>0</v>
      </c>
      <c r="GG184" s="199">
        <v>359961</v>
      </c>
      <c r="GH184" s="199">
        <v>0</v>
      </c>
      <c r="GI184" s="199">
        <v>0</v>
      </c>
      <c r="GJ184" s="199">
        <v>0</v>
      </c>
      <c r="GK184" s="199">
        <v>0</v>
      </c>
      <c r="GL184" s="199">
        <f t="shared" si="144"/>
        <v>412181</v>
      </c>
      <c r="GM184" s="199">
        <v>45670</v>
      </c>
      <c r="GN184" s="199">
        <v>4017</v>
      </c>
      <c r="GO184" s="199">
        <v>3799</v>
      </c>
      <c r="GP184" s="199">
        <v>0</v>
      </c>
      <c r="GQ184" s="199">
        <v>0</v>
      </c>
      <c r="GR184" s="199">
        <v>367592</v>
      </c>
      <c r="GS184" s="199">
        <v>0</v>
      </c>
      <c r="GT184" s="199">
        <v>0</v>
      </c>
      <c r="GU184" s="199">
        <v>0</v>
      </c>
      <c r="GV184" s="199">
        <v>0</v>
      </c>
      <c r="GW184" s="199">
        <f t="shared" si="145"/>
        <v>421078</v>
      </c>
      <c r="GX184" s="199" t="s">
        <v>6180</v>
      </c>
      <c r="GY184" s="199">
        <v>38432</v>
      </c>
      <c r="GZ184" s="199">
        <v>16093</v>
      </c>
      <c r="HA184" s="199">
        <v>4132</v>
      </c>
      <c r="HB184" s="199">
        <v>0</v>
      </c>
      <c r="HC184" s="199">
        <v>0</v>
      </c>
      <c r="HD184" s="199">
        <v>539622</v>
      </c>
      <c r="HE184" s="199">
        <v>0</v>
      </c>
      <c r="HF184" s="199">
        <v>0</v>
      </c>
      <c r="HG184" s="199">
        <v>0</v>
      </c>
      <c r="HH184" s="199">
        <v>0</v>
      </c>
      <c r="HI184" s="199">
        <f t="shared" si="146"/>
        <v>598279</v>
      </c>
      <c r="HJ184" s="199">
        <v>688234</v>
      </c>
      <c r="HK184" s="199">
        <v>46218</v>
      </c>
      <c r="HL184" s="199">
        <v>4018</v>
      </c>
      <c r="HM184" s="199">
        <v>3799</v>
      </c>
      <c r="HN184" s="199">
        <v>0</v>
      </c>
      <c r="HO184" s="199">
        <v>0</v>
      </c>
      <c r="HP184" s="199">
        <v>968734</v>
      </c>
      <c r="HQ184" s="199">
        <v>0</v>
      </c>
      <c r="HR184" s="199">
        <v>0</v>
      </c>
      <c r="HS184" s="199">
        <v>0</v>
      </c>
      <c r="HT184" s="199">
        <v>0</v>
      </c>
      <c r="HU184" s="199">
        <f t="shared" si="147"/>
        <v>1022769</v>
      </c>
      <c r="HV184" s="199">
        <v>45670</v>
      </c>
      <c r="HW184" s="199">
        <v>4018</v>
      </c>
      <c r="HX184" s="199">
        <v>3799</v>
      </c>
      <c r="HY184" s="199">
        <v>0</v>
      </c>
      <c r="HZ184" s="199">
        <v>0</v>
      </c>
      <c r="IA184" s="199">
        <v>621230</v>
      </c>
      <c r="IB184" s="199">
        <v>0</v>
      </c>
      <c r="IC184" s="199">
        <v>0</v>
      </c>
      <c r="ID184" s="199">
        <v>0</v>
      </c>
      <c r="IE184" s="199">
        <v>0</v>
      </c>
      <c r="IF184" s="199">
        <f t="shared" si="148"/>
        <v>674717</v>
      </c>
      <c r="IG184" s="197">
        <f t="shared" si="149"/>
        <v>70.951846880803089</v>
      </c>
      <c r="IH184" s="197">
        <f t="shared" si="150"/>
        <v>12.776313392246763</v>
      </c>
      <c r="II184" s="197">
        <f t="shared" si="151"/>
        <v>15.123178817765037</v>
      </c>
      <c r="IJ184" s="197">
        <f t="shared" si="128"/>
        <v>-34.030362672314084</v>
      </c>
      <c r="IK184" s="202">
        <f>((IF184/HJ184)-1)*100</f>
        <v>-1.9640122400230164</v>
      </c>
      <c r="IL184" s="200">
        <f t="shared" si="152"/>
        <v>1215.7063063063063</v>
      </c>
      <c r="IM184" s="200">
        <f t="shared" si="153"/>
        <v>1119.3333333333333</v>
      </c>
      <c r="IN184" s="192" t="s">
        <v>7407</v>
      </c>
      <c r="IO184" s="192" t="str">
        <f t="shared" si="129"/>
        <v>Variación del 10% al 20%</v>
      </c>
      <c r="IP184" s="192" t="str">
        <f t="shared" si="129"/>
        <v>Variación del 10% al 20%</v>
      </c>
      <c r="IQ184" s="193" t="str">
        <f t="shared" si="154"/>
        <v>Mediano</v>
      </c>
      <c r="IR184" s="193" t="str">
        <f t="shared" si="155"/>
        <v>Mediano</v>
      </c>
      <c r="IS184" s="192" t="s">
        <v>5731</v>
      </c>
      <c r="IT184" s="192" t="s">
        <v>178</v>
      </c>
      <c r="IU184" s="192" t="s">
        <v>534</v>
      </c>
      <c r="IV184" s="192" t="s">
        <v>8</v>
      </c>
      <c r="IW184" s="192" t="s">
        <v>5576</v>
      </c>
      <c r="IX184" s="192" t="s">
        <v>249</v>
      </c>
      <c r="IY184" s="193" t="s">
        <v>208</v>
      </c>
      <c r="IZ184" s="199"/>
      <c r="JA184" s="199"/>
      <c r="JB184" s="203"/>
      <c r="JC184" s="192" t="s">
        <v>534</v>
      </c>
      <c r="JD184" s="192" t="str">
        <f t="shared" si="164"/>
        <v>Sin Modificaciones</v>
      </c>
      <c r="JE184" s="193" t="s">
        <v>207</v>
      </c>
      <c r="JF184" s="200">
        <v>1</v>
      </c>
      <c r="JG184" s="200">
        <v>558118</v>
      </c>
      <c r="JH184" s="200">
        <v>688234</v>
      </c>
      <c r="JI184" s="197">
        <f t="shared" ref="JI184:JI187" si="178">((JH184/JG184)-1)*100</f>
        <v>23.313349506735136</v>
      </c>
      <c r="JJ184" s="192" t="s">
        <v>7821</v>
      </c>
      <c r="JK184" s="192" t="str">
        <f t="shared" si="130"/>
        <v>Con Reevaluación</v>
      </c>
      <c r="JL184" s="196" t="s">
        <v>1287</v>
      </c>
      <c r="JM184" s="204">
        <v>135955</v>
      </c>
      <c r="JN184" s="204">
        <v>135955</v>
      </c>
      <c r="JO184" s="197">
        <f t="shared" si="162"/>
        <v>0</v>
      </c>
      <c r="JP184" s="205" t="str">
        <f t="shared" si="163"/>
        <v>Real = Recomendado</v>
      </c>
      <c r="JQ184" s="193" t="s">
        <v>8</v>
      </c>
      <c r="JR184" s="202"/>
      <c r="JS184" s="202"/>
      <c r="JT184" s="202"/>
      <c r="JU184" s="192" t="s">
        <v>8232</v>
      </c>
      <c r="JV184" s="206"/>
      <c r="JW184" s="192" t="s">
        <v>8233</v>
      </c>
      <c r="JX184" s="192" t="s">
        <v>247</v>
      </c>
      <c r="JY184" s="192" t="s">
        <v>992</v>
      </c>
      <c r="JZ184" s="192" t="s">
        <v>5576</v>
      </c>
      <c r="KA184" s="192" t="s">
        <v>249</v>
      </c>
    </row>
    <row r="185" spans="1:287" ht="15" customHeight="1" x14ac:dyDescent="0.25">
      <c r="A185" s="192" t="s">
        <v>1782</v>
      </c>
      <c r="B185" s="192" t="s">
        <v>1783</v>
      </c>
      <c r="C185" s="193">
        <v>9</v>
      </c>
      <c r="D185" s="192" t="s">
        <v>450</v>
      </c>
      <c r="E185" s="192" t="s">
        <v>110</v>
      </c>
      <c r="F185" s="192" t="s">
        <v>128</v>
      </c>
      <c r="G185" s="192" t="s">
        <v>495</v>
      </c>
      <c r="H185" s="192" t="s">
        <v>470</v>
      </c>
      <c r="I185" s="192" t="s">
        <v>124</v>
      </c>
      <c r="J185" s="192" t="s">
        <v>1996</v>
      </c>
      <c r="K185" s="192" t="s">
        <v>468</v>
      </c>
      <c r="L185" s="192" t="s">
        <v>102</v>
      </c>
      <c r="M185" s="192" t="s">
        <v>2007</v>
      </c>
      <c r="N185" s="192" t="s">
        <v>525</v>
      </c>
      <c r="O185" s="192" t="s">
        <v>525</v>
      </c>
      <c r="P185" s="192" t="s">
        <v>103</v>
      </c>
      <c r="Q185" s="192" t="s">
        <v>120</v>
      </c>
      <c r="R185" s="192" t="s">
        <v>105</v>
      </c>
      <c r="S185" s="192" t="s">
        <v>2411</v>
      </c>
      <c r="T185" s="192" t="s">
        <v>2412</v>
      </c>
      <c r="U185" s="194">
        <v>180</v>
      </c>
      <c r="V185" s="192" t="s">
        <v>2404</v>
      </c>
      <c r="W185" s="192" t="s">
        <v>534</v>
      </c>
      <c r="X185" s="192" t="s">
        <v>534</v>
      </c>
      <c r="Y185" s="195">
        <v>9</v>
      </c>
      <c r="Z185" s="195">
        <v>8</v>
      </c>
      <c r="AA185" s="196" t="s">
        <v>2773</v>
      </c>
      <c r="AB185" s="197">
        <f t="shared" si="177"/>
        <v>-11.111111111111116</v>
      </c>
      <c r="AC185" s="195"/>
      <c r="AD185" s="195"/>
      <c r="AE185" s="196"/>
      <c r="AF185" s="197"/>
      <c r="AG185" s="195"/>
      <c r="AH185" s="195"/>
      <c r="AI185" s="196" t="s">
        <v>8</v>
      </c>
      <c r="AJ185" s="197"/>
      <c r="AK185" s="195"/>
      <c r="AL185" s="195"/>
      <c r="AM185" s="196"/>
      <c r="AN185" s="197"/>
      <c r="AO185" s="195">
        <v>1</v>
      </c>
      <c r="AP185" s="195">
        <v>7</v>
      </c>
      <c r="AQ185" s="196" t="s">
        <v>3044</v>
      </c>
      <c r="AR185" s="197">
        <f>((AP185/AO185)-1)*100</f>
        <v>600</v>
      </c>
      <c r="AS185" s="195">
        <v>8</v>
      </c>
      <c r="AT185" s="195">
        <v>13</v>
      </c>
      <c r="AU185" s="196" t="s">
        <v>3255</v>
      </c>
      <c r="AV185" s="197">
        <f t="shared" si="125"/>
        <v>62.5</v>
      </c>
      <c r="AW185" s="197" t="str">
        <f t="shared" si="131"/>
        <v>Variación del 50% al 100%</v>
      </c>
      <c r="AX185" s="198">
        <v>2</v>
      </c>
      <c r="AY185" s="198">
        <v>150</v>
      </c>
      <c r="AZ185" s="195"/>
      <c r="BA185" s="195"/>
      <c r="BB185" s="196"/>
      <c r="BC185" s="197"/>
      <c r="BD185" s="195"/>
      <c r="BE185" s="195"/>
      <c r="BF185" s="196"/>
      <c r="BG185" s="197"/>
      <c r="BH185" s="195"/>
      <c r="BI185" s="195"/>
      <c r="BJ185" s="196"/>
      <c r="BK185" s="197"/>
      <c r="BL185" s="195">
        <v>9</v>
      </c>
      <c r="BM185" s="195">
        <v>9</v>
      </c>
      <c r="BN185" s="195">
        <v>13</v>
      </c>
      <c r="BO185" s="195">
        <v>13</v>
      </c>
      <c r="BP185" s="195">
        <v>0</v>
      </c>
      <c r="BQ185" s="196" t="s">
        <v>3513</v>
      </c>
      <c r="BR185" s="197">
        <f t="shared" si="132"/>
        <v>44.444444444444443</v>
      </c>
      <c r="BS185" s="197">
        <f t="shared" si="132"/>
        <v>44.444444444444443</v>
      </c>
      <c r="BT185" s="192" t="s">
        <v>3745</v>
      </c>
      <c r="BU185" s="192" t="str">
        <f t="shared" si="133"/>
        <v>Variación de 30% al 50%</v>
      </c>
      <c r="BV185" s="193" t="str">
        <f t="shared" si="134"/>
        <v>Dos Años</v>
      </c>
      <c r="BW185" s="192" t="s">
        <v>842</v>
      </c>
      <c r="BX185" s="199">
        <v>465600</v>
      </c>
      <c r="BY185" s="199">
        <v>1000</v>
      </c>
      <c r="BZ185" s="199">
        <f t="shared" si="135"/>
        <v>466600</v>
      </c>
      <c r="CA185" s="199">
        <v>445765</v>
      </c>
      <c r="CB185" s="200">
        <f t="shared" si="136"/>
        <v>20835</v>
      </c>
      <c r="CC185" s="192" t="s">
        <v>4057</v>
      </c>
      <c r="CD185" s="192" t="str">
        <f t="shared" si="137"/>
        <v>BIP &gt; SIGFE</v>
      </c>
      <c r="CE185" s="196" t="s">
        <v>4447</v>
      </c>
      <c r="CF185" s="195">
        <v>423</v>
      </c>
      <c r="CG185" s="195">
        <v>423</v>
      </c>
      <c r="CH185" s="195">
        <f t="shared" si="138"/>
        <v>100</v>
      </c>
      <c r="CI185" s="196" t="s">
        <v>4448</v>
      </c>
      <c r="CJ185" s="196" t="s">
        <v>4449</v>
      </c>
      <c r="CK185" s="200" t="str">
        <f t="shared" si="158"/>
        <v>Real = Recomendada</v>
      </c>
      <c r="CL185" s="192" t="s">
        <v>5004</v>
      </c>
      <c r="CM185" s="192" t="s">
        <v>4824</v>
      </c>
      <c r="CN185" s="192" t="s">
        <v>5005</v>
      </c>
      <c r="CO185" s="192" t="s">
        <v>4788</v>
      </c>
      <c r="CP185" s="193" t="s">
        <v>207</v>
      </c>
      <c r="CQ185" s="192" t="s">
        <v>4788</v>
      </c>
      <c r="CR185" s="192" t="s">
        <v>8</v>
      </c>
      <c r="CS185" s="192" t="s">
        <v>8</v>
      </c>
      <c r="CT185" s="192" t="str">
        <f t="shared" si="159"/>
        <v>En Operación</v>
      </c>
      <c r="CU185" s="192" t="s">
        <v>8</v>
      </c>
      <c r="CV185" s="192" t="s">
        <v>5721</v>
      </c>
      <c r="CW185" s="192" t="s">
        <v>2036</v>
      </c>
      <c r="CX185" s="192" t="s">
        <v>534</v>
      </c>
      <c r="CY185" s="192" t="s">
        <v>8</v>
      </c>
      <c r="CZ185" s="192" t="s">
        <v>248</v>
      </c>
      <c r="DA185" s="192" t="s">
        <v>249</v>
      </c>
      <c r="DB185" s="193" t="s">
        <v>588</v>
      </c>
      <c r="DC185" s="193" t="s">
        <v>588</v>
      </c>
      <c r="DD185" s="200">
        <v>0</v>
      </c>
      <c r="DE185" s="193" t="s">
        <v>879</v>
      </c>
      <c r="DF185" s="200">
        <v>153</v>
      </c>
      <c r="DG185" s="193" t="s">
        <v>440</v>
      </c>
      <c r="DH185" s="200">
        <v>0</v>
      </c>
      <c r="DI185" s="193" t="s">
        <v>842</v>
      </c>
      <c r="DJ185" s="200">
        <v>158</v>
      </c>
      <c r="DK185" s="193" t="s">
        <v>842</v>
      </c>
      <c r="DL185" s="200">
        <f>+DK185-DE185</f>
        <v>158</v>
      </c>
      <c r="DM185" s="193" t="s">
        <v>842</v>
      </c>
      <c r="DN185" s="200">
        <v>0</v>
      </c>
      <c r="DO185" s="193" t="s">
        <v>3881</v>
      </c>
      <c r="DP185" s="200">
        <v>61</v>
      </c>
      <c r="DQ185" s="195">
        <f t="shared" si="126"/>
        <v>372</v>
      </c>
      <c r="DR185" s="195">
        <f t="shared" si="127"/>
        <v>372</v>
      </c>
      <c r="DS185" s="198" t="s">
        <v>6181</v>
      </c>
      <c r="DT185" s="196" t="s">
        <v>6243</v>
      </c>
      <c r="DU185" s="198">
        <v>1</v>
      </c>
      <c r="DV185" s="198" t="s">
        <v>8</v>
      </c>
      <c r="DW185" s="198" t="s">
        <v>8</v>
      </c>
      <c r="DX185" s="198" t="s">
        <v>8</v>
      </c>
      <c r="DY185" s="198" t="s">
        <v>8</v>
      </c>
      <c r="DZ185" s="198" t="s">
        <v>207</v>
      </c>
      <c r="EA185" s="198" t="s">
        <v>6269</v>
      </c>
      <c r="EB185" s="198" t="s">
        <v>207</v>
      </c>
      <c r="EC185" s="198" t="s">
        <v>6269</v>
      </c>
      <c r="ED185" s="198" t="s">
        <v>6452</v>
      </c>
      <c r="EE185" s="208">
        <v>11250</v>
      </c>
      <c r="EF185" s="199">
        <v>0</v>
      </c>
      <c r="EG185" s="199">
        <v>0</v>
      </c>
      <c r="EH185" s="199">
        <v>0</v>
      </c>
      <c r="EI185" s="199">
        <v>1000</v>
      </c>
      <c r="EJ185" s="199">
        <v>416687</v>
      </c>
      <c r="EK185" s="199">
        <v>0</v>
      </c>
      <c r="EL185" s="199">
        <v>0</v>
      </c>
      <c r="EM185" s="199">
        <v>0</v>
      </c>
      <c r="EN185" s="199">
        <v>0</v>
      </c>
      <c r="EO185" s="199">
        <f t="shared" si="139"/>
        <v>428937</v>
      </c>
      <c r="EP185" s="199">
        <v>11250</v>
      </c>
      <c r="EQ185" s="199">
        <v>0</v>
      </c>
      <c r="ER185" s="199">
        <v>0</v>
      </c>
      <c r="ES185" s="199">
        <v>0</v>
      </c>
      <c r="ET185" s="199">
        <v>1000</v>
      </c>
      <c r="EU185" s="199">
        <v>416687</v>
      </c>
      <c r="EV185" s="199">
        <v>0</v>
      </c>
      <c r="EW185" s="199">
        <v>0</v>
      </c>
      <c r="EX185" s="199">
        <v>0</v>
      </c>
      <c r="EY185" s="199">
        <v>0</v>
      </c>
      <c r="EZ185" s="199">
        <f t="shared" si="140"/>
        <v>428937</v>
      </c>
      <c r="FA185" s="192" t="s">
        <v>196</v>
      </c>
      <c r="FB185" s="199">
        <v>11250</v>
      </c>
      <c r="FC185" s="199">
        <v>0</v>
      </c>
      <c r="FD185" s="199">
        <v>0</v>
      </c>
      <c r="FE185" s="199">
        <v>0</v>
      </c>
      <c r="FF185" s="199">
        <v>1000</v>
      </c>
      <c r="FG185" s="199">
        <v>454350</v>
      </c>
      <c r="FH185" s="199">
        <v>0</v>
      </c>
      <c r="FI185" s="199">
        <v>0</v>
      </c>
      <c r="FJ185" s="199">
        <v>0</v>
      </c>
      <c r="FK185" s="199">
        <v>0</v>
      </c>
      <c r="FL185" s="199">
        <f t="shared" si="141"/>
        <v>466600</v>
      </c>
      <c r="FM185" s="192" t="s">
        <v>6828</v>
      </c>
      <c r="FN185" s="199">
        <v>11250</v>
      </c>
      <c r="FO185" s="199">
        <v>0</v>
      </c>
      <c r="FP185" s="199">
        <v>0</v>
      </c>
      <c r="FQ185" s="199">
        <v>0</v>
      </c>
      <c r="FR185" s="199">
        <v>1000</v>
      </c>
      <c r="FS185" s="199">
        <v>454350</v>
      </c>
      <c r="FT185" s="199">
        <v>0</v>
      </c>
      <c r="FU185" s="199">
        <v>0</v>
      </c>
      <c r="FV185" s="199">
        <v>0</v>
      </c>
      <c r="FW185" s="199">
        <v>0</v>
      </c>
      <c r="FX185" s="199">
        <f t="shared" si="142"/>
        <v>466600</v>
      </c>
      <c r="FY185" s="192" t="s">
        <v>7012</v>
      </c>
      <c r="FZ185" s="200">
        <f t="shared" si="143"/>
        <v>20835</v>
      </c>
      <c r="GA185" s="193" t="str">
        <f t="shared" si="160"/>
        <v>BIP &gt; SIGFE</v>
      </c>
      <c r="GB185" s="199">
        <v>11250</v>
      </c>
      <c r="GC185" s="199">
        <v>0</v>
      </c>
      <c r="GD185" s="199">
        <v>0</v>
      </c>
      <c r="GE185" s="199">
        <v>0</v>
      </c>
      <c r="GF185" s="199">
        <v>1000</v>
      </c>
      <c r="GG185" s="199">
        <v>433515</v>
      </c>
      <c r="GH185" s="199">
        <v>0</v>
      </c>
      <c r="GI185" s="199">
        <v>0</v>
      </c>
      <c r="GJ185" s="199">
        <v>0</v>
      </c>
      <c r="GK185" s="199">
        <v>0</v>
      </c>
      <c r="GL185" s="199">
        <f t="shared" si="144"/>
        <v>445765</v>
      </c>
      <c r="GM185" s="199">
        <v>11504</v>
      </c>
      <c r="GN185" s="199">
        <v>0</v>
      </c>
      <c r="GO185" s="199">
        <v>0</v>
      </c>
      <c r="GP185" s="199">
        <v>0</v>
      </c>
      <c r="GQ185" s="199">
        <v>1026</v>
      </c>
      <c r="GR185" s="199">
        <v>441637</v>
      </c>
      <c r="GS185" s="199">
        <v>0</v>
      </c>
      <c r="GT185" s="199">
        <v>0</v>
      </c>
      <c r="GU185" s="199">
        <v>0</v>
      </c>
      <c r="GV185" s="199">
        <v>0</v>
      </c>
      <c r="GW185" s="199">
        <f t="shared" si="145"/>
        <v>454167</v>
      </c>
      <c r="GX185" s="199" t="s">
        <v>198</v>
      </c>
      <c r="GY185" s="199">
        <v>12659</v>
      </c>
      <c r="GZ185" s="199">
        <v>0</v>
      </c>
      <c r="HA185" s="199">
        <v>0</v>
      </c>
      <c r="HB185" s="199">
        <v>0</v>
      </c>
      <c r="HC185" s="199">
        <v>1125</v>
      </c>
      <c r="HD185" s="199">
        <v>468861</v>
      </c>
      <c r="HE185" s="199">
        <v>0</v>
      </c>
      <c r="HF185" s="199">
        <v>0</v>
      </c>
      <c r="HG185" s="199">
        <v>0</v>
      </c>
      <c r="HH185" s="199">
        <v>0</v>
      </c>
      <c r="HI185" s="199">
        <f t="shared" si="146"/>
        <v>482645</v>
      </c>
      <c r="HJ185" s="199">
        <v>467790</v>
      </c>
      <c r="HK185" s="199">
        <v>11543</v>
      </c>
      <c r="HL185" s="199">
        <v>0</v>
      </c>
      <c r="HM185" s="199">
        <v>0</v>
      </c>
      <c r="HN185" s="199">
        <v>0</v>
      </c>
      <c r="HO185" s="199">
        <v>1026</v>
      </c>
      <c r="HP185" s="199">
        <v>466164</v>
      </c>
      <c r="HQ185" s="199">
        <v>0</v>
      </c>
      <c r="HR185" s="199">
        <v>0</v>
      </c>
      <c r="HS185" s="199">
        <v>0</v>
      </c>
      <c r="HT185" s="199">
        <v>0</v>
      </c>
      <c r="HU185" s="199">
        <f t="shared" si="147"/>
        <v>478733</v>
      </c>
      <c r="HV185" s="199">
        <v>11506</v>
      </c>
      <c r="HW185" s="199">
        <v>0</v>
      </c>
      <c r="HX185" s="199">
        <v>0</v>
      </c>
      <c r="HY185" s="199">
        <v>0</v>
      </c>
      <c r="HZ185" s="199">
        <v>1026</v>
      </c>
      <c r="IA185" s="199">
        <v>462472</v>
      </c>
      <c r="IB185" s="199">
        <v>0</v>
      </c>
      <c r="IC185" s="199">
        <v>0</v>
      </c>
      <c r="ID185" s="199">
        <v>0</v>
      </c>
      <c r="IE185" s="199">
        <v>0</v>
      </c>
      <c r="IF185" s="199">
        <f t="shared" si="148"/>
        <v>475004</v>
      </c>
      <c r="IG185" s="197">
        <f t="shared" si="149"/>
        <v>-0.81053362202032631</v>
      </c>
      <c r="IH185" s="197">
        <f t="shared" si="150"/>
        <v>-1.583151177366382</v>
      </c>
      <c r="II185" s="197">
        <f t="shared" si="151"/>
        <v>-1.3626639878343449</v>
      </c>
      <c r="IJ185" s="197">
        <f t="shared" si="128"/>
        <v>-0.77893105342643487</v>
      </c>
      <c r="IK185" s="202">
        <f>((IF185/HJ185)-1)*100</f>
        <v>1.5421449795848474</v>
      </c>
      <c r="IL185" s="200">
        <f t="shared" si="152"/>
        <v>1122.9408983451538</v>
      </c>
      <c r="IM185" s="200">
        <f t="shared" si="153"/>
        <v>1093.3144208037825</v>
      </c>
      <c r="IN185" s="192" t="s">
        <v>7408</v>
      </c>
      <c r="IO185" s="192" t="str">
        <f t="shared" si="129"/>
        <v>Variación de 0 a +-10%</v>
      </c>
      <c r="IP185" s="192" t="str">
        <f t="shared" si="129"/>
        <v>Variación de 0 a +-10%</v>
      </c>
      <c r="IQ185" s="193" t="str">
        <f t="shared" si="154"/>
        <v>Mediano</v>
      </c>
      <c r="IR185" s="193" t="str">
        <f t="shared" si="155"/>
        <v>Mediano</v>
      </c>
      <c r="IS185" s="192" t="s">
        <v>1271</v>
      </c>
      <c r="IT185" s="192" t="s">
        <v>2007</v>
      </c>
      <c r="IU185" s="192" t="s">
        <v>534</v>
      </c>
      <c r="IV185" s="192" t="s">
        <v>8</v>
      </c>
      <c r="IW185" s="192" t="s">
        <v>248</v>
      </c>
      <c r="IX185" s="192" t="s">
        <v>249</v>
      </c>
      <c r="IY185" s="193" t="s">
        <v>208</v>
      </c>
      <c r="IZ185" s="199"/>
      <c r="JA185" s="199"/>
      <c r="JB185" s="203"/>
      <c r="JC185" s="192" t="s">
        <v>534</v>
      </c>
      <c r="JD185" s="192" t="str">
        <f t="shared" si="164"/>
        <v>Sin Modificaciones</v>
      </c>
      <c r="JE185" s="193" t="s">
        <v>207</v>
      </c>
      <c r="JF185" s="200">
        <v>1</v>
      </c>
      <c r="JG185" s="200">
        <v>447810</v>
      </c>
      <c r="JH185" s="200">
        <v>467790</v>
      </c>
      <c r="JI185" s="197">
        <f t="shared" si="178"/>
        <v>4.4617136732096219</v>
      </c>
      <c r="JJ185" s="192" t="s">
        <v>7822</v>
      </c>
      <c r="JK185" s="192" t="str">
        <f t="shared" si="130"/>
        <v>Con Reevaluación</v>
      </c>
      <c r="JL185" s="196" t="s">
        <v>1286</v>
      </c>
      <c r="JM185" s="204">
        <v>334265</v>
      </c>
      <c r="JN185" s="204">
        <v>334265</v>
      </c>
      <c r="JO185" s="197">
        <f t="shared" si="162"/>
        <v>0</v>
      </c>
      <c r="JP185" s="205" t="str">
        <f t="shared" si="163"/>
        <v>Real = Recomendado</v>
      </c>
      <c r="JQ185" s="193" t="s">
        <v>8</v>
      </c>
      <c r="JR185" s="202"/>
      <c r="JS185" s="202"/>
      <c r="JT185" s="202"/>
      <c r="JU185" s="192" t="s">
        <v>8234</v>
      </c>
      <c r="JV185" s="206"/>
      <c r="JW185" s="192" t="s">
        <v>8235</v>
      </c>
      <c r="JX185" s="192" t="s">
        <v>960</v>
      </c>
      <c r="JY185" s="192" t="s">
        <v>961</v>
      </c>
      <c r="JZ185" s="192" t="s">
        <v>248</v>
      </c>
      <c r="KA185" s="192" t="s">
        <v>249</v>
      </c>
    </row>
    <row r="186" spans="1:287" ht="15" customHeight="1" x14ac:dyDescent="0.25">
      <c r="A186" s="192" t="s">
        <v>1784</v>
      </c>
      <c r="B186" s="192" t="s">
        <v>1785</v>
      </c>
      <c r="C186" s="193">
        <v>14</v>
      </c>
      <c r="D186" s="192" t="s">
        <v>455</v>
      </c>
      <c r="E186" s="192" t="s">
        <v>134</v>
      </c>
      <c r="F186" s="192" t="s">
        <v>135</v>
      </c>
      <c r="G186" s="192" t="s">
        <v>517</v>
      </c>
      <c r="H186" s="192" t="s">
        <v>107</v>
      </c>
      <c r="I186" s="192" t="s">
        <v>108</v>
      </c>
      <c r="J186" s="192" t="s">
        <v>1987</v>
      </c>
      <c r="K186" s="192" t="s">
        <v>466</v>
      </c>
      <c r="L186" s="192" t="s">
        <v>114</v>
      </c>
      <c r="M186" s="192" t="s">
        <v>2031</v>
      </c>
      <c r="N186" s="192" t="s">
        <v>526</v>
      </c>
      <c r="O186" s="192" t="s">
        <v>524</v>
      </c>
      <c r="P186" s="192" t="s">
        <v>103</v>
      </c>
      <c r="Q186" s="192" t="s">
        <v>120</v>
      </c>
      <c r="R186" s="192" t="s">
        <v>116</v>
      </c>
      <c r="S186" s="192" t="s">
        <v>2413</v>
      </c>
      <c r="T186" s="192" t="s">
        <v>2414</v>
      </c>
      <c r="U186" s="194">
        <v>129952</v>
      </c>
      <c r="V186" s="192" t="s">
        <v>540</v>
      </c>
      <c r="W186" s="192" t="s">
        <v>534</v>
      </c>
      <c r="X186" s="192" t="s">
        <v>534</v>
      </c>
      <c r="Y186" s="195">
        <v>8</v>
      </c>
      <c r="Z186" s="195">
        <v>7</v>
      </c>
      <c r="AA186" s="196" t="s">
        <v>549</v>
      </c>
      <c r="AB186" s="197">
        <f t="shared" si="177"/>
        <v>-12.5</v>
      </c>
      <c r="AC186" s="195"/>
      <c r="AD186" s="195"/>
      <c r="AE186" s="196"/>
      <c r="AF186" s="197"/>
      <c r="AG186" s="195"/>
      <c r="AH186" s="195"/>
      <c r="AI186" s="196" t="s">
        <v>8</v>
      </c>
      <c r="AJ186" s="197"/>
      <c r="AK186" s="195"/>
      <c r="AL186" s="195"/>
      <c r="AM186" s="196"/>
      <c r="AN186" s="197"/>
      <c r="AO186" s="195">
        <v>2</v>
      </c>
      <c r="AP186" s="195">
        <v>0</v>
      </c>
      <c r="AQ186" s="196" t="s">
        <v>549</v>
      </c>
      <c r="AR186" s="197">
        <f>((AP186/AO186)-1)*100</f>
        <v>-100</v>
      </c>
      <c r="AS186" s="195">
        <v>8</v>
      </c>
      <c r="AT186" s="195">
        <v>18</v>
      </c>
      <c r="AU186" s="196" t="s">
        <v>3256</v>
      </c>
      <c r="AV186" s="197">
        <f t="shared" si="125"/>
        <v>125</v>
      </c>
      <c r="AW186" s="197" t="str">
        <f t="shared" si="131"/>
        <v>Variación &gt; al 100%</v>
      </c>
      <c r="AX186" s="198">
        <v>1</v>
      </c>
      <c r="AY186" s="198">
        <v>120</v>
      </c>
      <c r="AZ186" s="195"/>
      <c r="BA186" s="195"/>
      <c r="BB186" s="196"/>
      <c r="BC186" s="197"/>
      <c r="BD186" s="195"/>
      <c r="BE186" s="195"/>
      <c r="BF186" s="196"/>
      <c r="BG186" s="197"/>
      <c r="BH186" s="195"/>
      <c r="BI186" s="195"/>
      <c r="BJ186" s="196"/>
      <c r="BK186" s="197"/>
      <c r="BL186" s="195">
        <v>9</v>
      </c>
      <c r="BM186" s="195">
        <v>9</v>
      </c>
      <c r="BN186" s="195">
        <v>18</v>
      </c>
      <c r="BO186" s="195">
        <v>18</v>
      </c>
      <c r="BP186" s="195">
        <v>0</v>
      </c>
      <c r="BQ186" s="196" t="s">
        <v>3514</v>
      </c>
      <c r="BR186" s="197">
        <f t="shared" si="132"/>
        <v>100</v>
      </c>
      <c r="BS186" s="197">
        <f t="shared" si="132"/>
        <v>100</v>
      </c>
      <c r="BT186" s="192" t="s">
        <v>3746</v>
      </c>
      <c r="BU186" s="192" t="str">
        <f t="shared" si="133"/>
        <v>Variación del 50% al 100%</v>
      </c>
      <c r="BV186" s="193" t="str">
        <f t="shared" si="134"/>
        <v>Dos Años</v>
      </c>
      <c r="BW186" s="192" t="s">
        <v>748</v>
      </c>
      <c r="BX186" s="199">
        <v>1102331</v>
      </c>
      <c r="BY186" s="199">
        <v>1647</v>
      </c>
      <c r="BZ186" s="199">
        <f t="shared" si="135"/>
        <v>1103978</v>
      </c>
      <c r="CA186" s="199">
        <v>1033325</v>
      </c>
      <c r="CB186" s="200">
        <f t="shared" si="136"/>
        <v>70653</v>
      </c>
      <c r="CC186" s="192" t="s">
        <v>4058</v>
      </c>
      <c r="CD186" s="192" t="str">
        <f t="shared" si="137"/>
        <v>BIP &gt; SIGFE</v>
      </c>
      <c r="CE186" s="196" t="s">
        <v>679</v>
      </c>
      <c r="CF186" s="195">
        <v>3900</v>
      </c>
      <c r="CG186" s="195">
        <v>3900</v>
      </c>
      <c r="CH186" s="195">
        <f t="shared" si="138"/>
        <v>100</v>
      </c>
      <c r="CI186" s="196" t="s">
        <v>549</v>
      </c>
      <c r="CJ186" s="196" t="s">
        <v>4450</v>
      </c>
      <c r="CK186" s="200" t="str">
        <f t="shared" si="158"/>
        <v>Real = Recomendada</v>
      </c>
      <c r="CL186" s="192" t="s">
        <v>773</v>
      </c>
      <c r="CM186" s="192" t="s">
        <v>5006</v>
      </c>
      <c r="CN186" s="192" t="s">
        <v>5007</v>
      </c>
      <c r="CO186" s="192" t="s">
        <v>8</v>
      </c>
      <c r="CP186" s="193" t="s">
        <v>207</v>
      </c>
      <c r="CQ186" s="192" t="s">
        <v>5342</v>
      </c>
      <c r="CR186" s="192" t="s">
        <v>5343</v>
      </c>
      <c r="CS186" s="192" t="s">
        <v>8</v>
      </c>
      <c r="CT186" s="192" t="str">
        <f t="shared" si="159"/>
        <v>En Operación</v>
      </c>
      <c r="CU186" s="192" t="s">
        <v>8</v>
      </c>
      <c r="CV186" s="192" t="s">
        <v>219</v>
      </c>
      <c r="CW186" s="192" t="s">
        <v>2031</v>
      </c>
      <c r="CX186" s="192" t="s">
        <v>534</v>
      </c>
      <c r="CY186" s="192" t="s">
        <v>8</v>
      </c>
      <c r="CZ186" s="192" t="s">
        <v>5576</v>
      </c>
      <c r="DA186" s="192" t="s">
        <v>249</v>
      </c>
      <c r="DB186" s="193" t="s">
        <v>597</v>
      </c>
      <c r="DC186" s="193" t="s">
        <v>712</v>
      </c>
      <c r="DD186" s="200">
        <v>10</v>
      </c>
      <c r="DE186" s="193" t="s">
        <v>998</v>
      </c>
      <c r="DF186" s="200">
        <v>25</v>
      </c>
      <c r="DG186" s="193" t="s">
        <v>617</v>
      </c>
      <c r="DH186" s="200">
        <v>48</v>
      </c>
      <c r="DI186" s="193" t="s">
        <v>3853</v>
      </c>
      <c r="DJ186" s="200">
        <v>1</v>
      </c>
      <c r="DK186" s="193" t="s">
        <v>3853</v>
      </c>
      <c r="DL186" s="200">
        <f>+DK186-DG186</f>
        <v>1</v>
      </c>
      <c r="DM186" s="193" t="s">
        <v>748</v>
      </c>
      <c r="DN186" s="200">
        <v>35</v>
      </c>
      <c r="DO186" s="193" t="s">
        <v>911</v>
      </c>
      <c r="DP186" s="200">
        <v>54</v>
      </c>
      <c r="DQ186" s="200">
        <f t="shared" si="126"/>
        <v>173</v>
      </c>
      <c r="DR186" s="200">
        <f t="shared" si="127"/>
        <v>163</v>
      </c>
      <c r="DS186" s="193" t="s">
        <v>6182</v>
      </c>
      <c r="DT186" s="192" t="s">
        <v>6243</v>
      </c>
      <c r="DU186" s="193">
        <v>2</v>
      </c>
      <c r="DV186" s="193" t="s">
        <v>8</v>
      </c>
      <c r="DW186" s="193" t="s">
        <v>8</v>
      </c>
      <c r="DX186" s="193" t="s">
        <v>8</v>
      </c>
      <c r="DY186" s="193" t="s">
        <v>8</v>
      </c>
      <c r="DZ186" s="193" t="s">
        <v>207</v>
      </c>
      <c r="EA186" s="193" t="s">
        <v>6269</v>
      </c>
      <c r="EB186" s="193" t="s">
        <v>207</v>
      </c>
      <c r="EC186" s="193" t="s">
        <v>6269</v>
      </c>
      <c r="ED186" s="193" t="s">
        <v>6453</v>
      </c>
      <c r="EE186" s="199">
        <v>12000</v>
      </c>
      <c r="EF186" s="199">
        <v>0</v>
      </c>
      <c r="EG186" s="199">
        <v>0</v>
      </c>
      <c r="EH186" s="199">
        <v>0</v>
      </c>
      <c r="EI186" s="199">
        <v>2000</v>
      </c>
      <c r="EJ186" s="199">
        <v>1059870</v>
      </c>
      <c r="EK186" s="199">
        <v>0</v>
      </c>
      <c r="EL186" s="199">
        <v>0</v>
      </c>
      <c r="EM186" s="199">
        <v>0</v>
      </c>
      <c r="EN186" s="199">
        <v>0</v>
      </c>
      <c r="EO186" s="199">
        <f t="shared" si="139"/>
        <v>1073870</v>
      </c>
      <c r="EP186" s="199">
        <v>12000</v>
      </c>
      <c r="EQ186" s="199">
        <v>0</v>
      </c>
      <c r="ER186" s="199">
        <v>0</v>
      </c>
      <c r="ES186" s="199">
        <v>0</v>
      </c>
      <c r="ET186" s="199">
        <v>2000</v>
      </c>
      <c r="EU186" s="199">
        <v>1059870</v>
      </c>
      <c r="EV186" s="199">
        <v>0</v>
      </c>
      <c r="EW186" s="199">
        <v>0</v>
      </c>
      <c r="EX186" s="199">
        <v>0</v>
      </c>
      <c r="EY186" s="199">
        <v>0</v>
      </c>
      <c r="EZ186" s="199">
        <f t="shared" si="140"/>
        <v>1073870</v>
      </c>
      <c r="FA186" s="192" t="s">
        <v>238</v>
      </c>
      <c r="FB186" s="199">
        <v>13000</v>
      </c>
      <c r="FC186" s="199">
        <v>0</v>
      </c>
      <c r="FD186" s="199">
        <v>0</v>
      </c>
      <c r="FE186" s="199">
        <v>0</v>
      </c>
      <c r="FF186" s="199">
        <v>2672</v>
      </c>
      <c r="FG186" s="199">
        <v>1099969</v>
      </c>
      <c r="FH186" s="199">
        <v>0</v>
      </c>
      <c r="FI186" s="199">
        <v>0</v>
      </c>
      <c r="FJ186" s="199">
        <v>0</v>
      </c>
      <c r="FK186" s="199">
        <v>0</v>
      </c>
      <c r="FL186" s="199">
        <f t="shared" si="141"/>
        <v>1115641</v>
      </c>
      <c r="FM186" s="192" t="s">
        <v>6829</v>
      </c>
      <c r="FN186" s="199">
        <v>2000</v>
      </c>
      <c r="FO186" s="199">
        <v>0</v>
      </c>
      <c r="FP186" s="199">
        <v>0</v>
      </c>
      <c r="FQ186" s="199">
        <v>0</v>
      </c>
      <c r="FR186" s="199">
        <v>2641</v>
      </c>
      <c r="FS186" s="199">
        <v>1100331</v>
      </c>
      <c r="FT186" s="199">
        <v>0</v>
      </c>
      <c r="FU186" s="199">
        <v>0</v>
      </c>
      <c r="FV186" s="199">
        <v>0</v>
      </c>
      <c r="FW186" s="199">
        <v>0</v>
      </c>
      <c r="FX186" s="199">
        <f t="shared" si="142"/>
        <v>1104972</v>
      </c>
      <c r="FY186" s="192" t="s">
        <v>238</v>
      </c>
      <c r="FZ186" s="200">
        <f t="shared" si="143"/>
        <v>71647</v>
      </c>
      <c r="GA186" s="193" t="str">
        <f t="shared" si="160"/>
        <v>BIP &gt; SIGFE</v>
      </c>
      <c r="GB186" s="199">
        <v>0</v>
      </c>
      <c r="GC186" s="199">
        <v>0</v>
      </c>
      <c r="GD186" s="199">
        <v>0</v>
      </c>
      <c r="GE186" s="199">
        <v>0</v>
      </c>
      <c r="GF186" s="199">
        <v>2641</v>
      </c>
      <c r="GG186" s="199">
        <v>1030684</v>
      </c>
      <c r="GH186" s="199">
        <v>0</v>
      </c>
      <c r="GI186" s="199">
        <v>0</v>
      </c>
      <c r="GJ186" s="199">
        <v>0</v>
      </c>
      <c r="GK186" s="199">
        <v>0</v>
      </c>
      <c r="GL186" s="199">
        <f t="shared" si="144"/>
        <v>1033325</v>
      </c>
      <c r="GM186" s="199">
        <v>0</v>
      </c>
      <c r="GN186" s="199">
        <v>0</v>
      </c>
      <c r="GO186" s="199">
        <v>0</v>
      </c>
      <c r="GP186" s="199">
        <v>0</v>
      </c>
      <c r="GQ186" s="199">
        <v>2725</v>
      </c>
      <c r="GR186" s="199">
        <v>1044506</v>
      </c>
      <c r="GS186" s="199">
        <v>0</v>
      </c>
      <c r="GT186" s="199">
        <v>0</v>
      </c>
      <c r="GU186" s="199">
        <v>0</v>
      </c>
      <c r="GV186" s="199">
        <v>0</v>
      </c>
      <c r="GW186" s="199">
        <f t="shared" si="145"/>
        <v>1047231</v>
      </c>
      <c r="GX186" s="199" t="s">
        <v>7185</v>
      </c>
      <c r="GY186" s="199">
        <v>13503</v>
      </c>
      <c r="GZ186" s="199">
        <v>0</v>
      </c>
      <c r="HA186" s="199">
        <v>0</v>
      </c>
      <c r="HB186" s="199">
        <v>0</v>
      </c>
      <c r="HC186" s="199">
        <v>2250</v>
      </c>
      <c r="HD186" s="199">
        <v>1192577</v>
      </c>
      <c r="HE186" s="199">
        <v>0</v>
      </c>
      <c r="HF186" s="199">
        <v>0</v>
      </c>
      <c r="HG186" s="199">
        <v>0</v>
      </c>
      <c r="HH186" s="199">
        <v>0</v>
      </c>
      <c r="HI186" s="199">
        <f t="shared" si="146"/>
        <v>1208330</v>
      </c>
      <c r="HJ186" s="199">
        <v>1208330</v>
      </c>
      <c r="HK186" s="199">
        <v>13338</v>
      </c>
      <c r="HL186" s="199">
        <v>0</v>
      </c>
      <c r="HM186" s="199">
        <v>0</v>
      </c>
      <c r="HN186" s="199">
        <v>0</v>
      </c>
      <c r="HO186" s="199">
        <v>2756</v>
      </c>
      <c r="HP186" s="199">
        <v>1128569</v>
      </c>
      <c r="HQ186" s="199">
        <v>0</v>
      </c>
      <c r="HR186" s="199">
        <v>0</v>
      </c>
      <c r="HS186" s="199">
        <v>0</v>
      </c>
      <c r="HT186" s="199">
        <v>0</v>
      </c>
      <c r="HU186" s="199">
        <f t="shared" si="147"/>
        <v>1144663</v>
      </c>
      <c r="HV186" s="199">
        <v>2052</v>
      </c>
      <c r="HW186" s="199">
        <v>0</v>
      </c>
      <c r="HX186" s="199">
        <v>0</v>
      </c>
      <c r="HY186" s="199">
        <v>0</v>
      </c>
      <c r="HZ186" s="199">
        <v>2725</v>
      </c>
      <c r="IA186" s="199">
        <v>1114162</v>
      </c>
      <c r="IB186" s="199">
        <v>0</v>
      </c>
      <c r="IC186" s="199">
        <v>0</v>
      </c>
      <c r="ID186" s="199">
        <v>0</v>
      </c>
      <c r="IE186" s="199">
        <v>0</v>
      </c>
      <c r="IF186" s="199">
        <f t="shared" si="148"/>
        <v>1118939</v>
      </c>
      <c r="IG186" s="197">
        <f t="shared" si="149"/>
        <v>-5.2690076386417655</v>
      </c>
      <c r="IH186" s="197">
        <f t="shared" si="150"/>
        <v>-7.3978962700586788</v>
      </c>
      <c r="II186" s="197">
        <f t="shared" si="151"/>
        <v>-6.5752567758727505</v>
      </c>
      <c r="IJ186" s="197">
        <f t="shared" si="128"/>
        <v>-2.2472989866886617</v>
      </c>
      <c r="IK186" s="202">
        <f>((IF186/HJ186)-1)*100</f>
        <v>-7.3978962700586788</v>
      </c>
      <c r="IL186" s="200">
        <f t="shared" si="152"/>
        <v>286.9074358974359</v>
      </c>
      <c r="IM186" s="200">
        <f t="shared" si="153"/>
        <v>285.68256410256413</v>
      </c>
      <c r="IN186" s="192" t="s">
        <v>7409</v>
      </c>
      <c r="IO186" s="192" t="str">
        <f t="shared" si="129"/>
        <v>Variación de 0 a +-10%</v>
      </c>
      <c r="IP186" s="192" t="str">
        <f t="shared" si="129"/>
        <v>Variación de 0 a +-10%</v>
      </c>
      <c r="IQ186" s="193" t="str">
        <f t="shared" si="154"/>
        <v>Grande</v>
      </c>
      <c r="IR186" s="193" t="str">
        <f t="shared" si="155"/>
        <v>Grande</v>
      </c>
      <c r="IS186" s="192" t="s">
        <v>219</v>
      </c>
      <c r="IT186" s="192" t="s">
        <v>2031</v>
      </c>
      <c r="IU186" s="192" t="s">
        <v>534</v>
      </c>
      <c r="IV186" s="192" t="s">
        <v>8</v>
      </c>
      <c r="IW186" s="192" t="s">
        <v>5576</v>
      </c>
      <c r="IX186" s="192" t="s">
        <v>249</v>
      </c>
      <c r="IY186" s="193" t="s">
        <v>207</v>
      </c>
      <c r="IZ186" s="199">
        <v>1208330</v>
      </c>
      <c r="JA186" s="199">
        <v>-108361</v>
      </c>
      <c r="JB186" s="203">
        <f t="shared" si="161"/>
        <v>-8.967831635397614</v>
      </c>
      <c r="JC186" s="192" t="s">
        <v>7611</v>
      </c>
      <c r="JD186" s="192" t="str">
        <f t="shared" si="164"/>
        <v>Con Modificaciones &lt; 10%</v>
      </c>
      <c r="JE186" s="193" t="s">
        <v>207</v>
      </c>
      <c r="JF186" s="200">
        <v>1</v>
      </c>
      <c r="JG186" s="200">
        <v>1095809</v>
      </c>
      <c r="JH186" s="200">
        <v>1208330</v>
      </c>
      <c r="JI186" s="197">
        <f t="shared" si="178"/>
        <v>10.268304056637611</v>
      </c>
      <c r="JJ186" s="192" t="s">
        <v>7823</v>
      </c>
      <c r="JK186" s="192" t="str">
        <f t="shared" si="130"/>
        <v>Con Reevaluación</v>
      </c>
      <c r="JL186" s="196" t="s">
        <v>1289</v>
      </c>
      <c r="JM186" s="204">
        <v>11</v>
      </c>
      <c r="JN186" s="204">
        <v>11</v>
      </c>
      <c r="JO186" s="197">
        <f t="shared" si="162"/>
        <v>0</v>
      </c>
      <c r="JP186" s="205" t="str">
        <f t="shared" si="163"/>
        <v>Real = Recomendado</v>
      </c>
      <c r="JQ186" s="193" t="s">
        <v>8</v>
      </c>
      <c r="JR186" s="202"/>
      <c r="JS186" s="202"/>
      <c r="JT186" s="202"/>
      <c r="JU186" s="192" t="s">
        <v>8236</v>
      </c>
      <c r="JV186" s="206"/>
      <c r="JW186" s="192" t="s">
        <v>8237</v>
      </c>
      <c r="JX186" s="192" t="s">
        <v>5703</v>
      </c>
      <c r="JY186" s="192" t="s">
        <v>992</v>
      </c>
      <c r="JZ186" s="192" t="s">
        <v>5576</v>
      </c>
      <c r="KA186" s="192" t="s">
        <v>249</v>
      </c>
    </row>
    <row r="187" spans="1:287" ht="15" customHeight="1" x14ac:dyDescent="0.25">
      <c r="A187" s="192" t="s">
        <v>1786</v>
      </c>
      <c r="B187" s="192" t="s">
        <v>1787</v>
      </c>
      <c r="C187" s="193">
        <v>10</v>
      </c>
      <c r="D187" s="192" t="s">
        <v>454</v>
      </c>
      <c r="E187" s="192" t="s">
        <v>130</v>
      </c>
      <c r="F187" s="192" t="s">
        <v>504</v>
      </c>
      <c r="G187" s="192" t="s">
        <v>502</v>
      </c>
      <c r="H187" s="192" t="s">
        <v>465</v>
      </c>
      <c r="I187" s="209" t="s">
        <v>138</v>
      </c>
      <c r="J187" s="192" t="s">
        <v>1340</v>
      </c>
      <c r="K187" s="192" t="s">
        <v>468</v>
      </c>
      <c r="L187" s="192" t="s">
        <v>102</v>
      </c>
      <c r="M187" s="192" t="s">
        <v>2008</v>
      </c>
      <c r="N187" s="192" t="s">
        <v>525</v>
      </c>
      <c r="O187" s="192" t="s">
        <v>525</v>
      </c>
      <c r="P187" s="192" t="s">
        <v>103</v>
      </c>
      <c r="Q187" s="192" t="s">
        <v>104</v>
      </c>
      <c r="R187" s="192" t="s">
        <v>116</v>
      </c>
      <c r="S187" s="192" t="s">
        <v>2415</v>
      </c>
      <c r="T187" s="192" t="s">
        <v>2416</v>
      </c>
      <c r="U187" s="194">
        <v>357</v>
      </c>
      <c r="V187" s="192" t="s">
        <v>423</v>
      </c>
      <c r="W187" s="192" t="s">
        <v>534</v>
      </c>
      <c r="X187" s="192" t="s">
        <v>534</v>
      </c>
      <c r="Y187" s="195">
        <v>10</v>
      </c>
      <c r="Z187" s="195">
        <v>17</v>
      </c>
      <c r="AA187" s="196" t="s">
        <v>2774</v>
      </c>
      <c r="AB187" s="197">
        <f t="shared" si="177"/>
        <v>70</v>
      </c>
      <c r="AC187" s="195"/>
      <c r="AD187" s="195"/>
      <c r="AE187" s="196"/>
      <c r="AF187" s="197"/>
      <c r="AG187" s="195"/>
      <c r="AH187" s="195"/>
      <c r="AI187" s="196" t="s">
        <v>8</v>
      </c>
      <c r="AJ187" s="197"/>
      <c r="AK187" s="195"/>
      <c r="AL187" s="195"/>
      <c r="AM187" s="196"/>
      <c r="AN187" s="197"/>
      <c r="AO187" s="195">
        <v>1</v>
      </c>
      <c r="AP187" s="195">
        <v>0</v>
      </c>
      <c r="AQ187" s="196" t="s">
        <v>3045</v>
      </c>
      <c r="AR187" s="197">
        <f>((AP187/AO187)-1)*100</f>
        <v>-100</v>
      </c>
      <c r="AS187" s="195">
        <v>9</v>
      </c>
      <c r="AT187" s="195">
        <v>61</v>
      </c>
      <c r="AU187" s="196" t="s">
        <v>3257</v>
      </c>
      <c r="AV187" s="197">
        <f t="shared" si="125"/>
        <v>577.77777777777771</v>
      </c>
      <c r="AW187" s="197" t="str">
        <f t="shared" si="131"/>
        <v>Variación &gt; al 100%</v>
      </c>
      <c r="AX187" s="198">
        <v>3</v>
      </c>
      <c r="AY187" s="198">
        <v>270</v>
      </c>
      <c r="AZ187" s="195"/>
      <c r="BA187" s="195"/>
      <c r="BB187" s="196"/>
      <c r="BC187" s="197"/>
      <c r="BD187" s="195"/>
      <c r="BE187" s="195"/>
      <c r="BF187" s="196"/>
      <c r="BG187" s="197"/>
      <c r="BH187" s="195"/>
      <c r="BI187" s="195"/>
      <c r="BJ187" s="196"/>
      <c r="BK187" s="197"/>
      <c r="BL187" s="195">
        <v>10</v>
      </c>
      <c r="BM187" s="195">
        <v>10</v>
      </c>
      <c r="BN187" s="195">
        <v>0</v>
      </c>
      <c r="BO187" s="195">
        <v>61</v>
      </c>
      <c r="BP187" s="195">
        <v>0</v>
      </c>
      <c r="BQ187" s="196" t="s">
        <v>3515</v>
      </c>
      <c r="BR187" s="197">
        <f t="shared" si="132"/>
        <v>-100</v>
      </c>
      <c r="BS187" s="197">
        <f t="shared" si="132"/>
        <v>509.99999999999994</v>
      </c>
      <c r="BT187" s="192" t="s">
        <v>3747</v>
      </c>
      <c r="BU187" s="192" t="str">
        <f t="shared" si="133"/>
        <v>Variación &gt; al 100%</v>
      </c>
      <c r="BV187" s="193" t="str">
        <f t="shared" si="134"/>
        <v>Mayor a 3 años</v>
      </c>
      <c r="BW187" s="192" t="s">
        <v>3875</v>
      </c>
      <c r="BX187" s="199">
        <v>1070693</v>
      </c>
      <c r="BY187" s="199">
        <v>0</v>
      </c>
      <c r="BZ187" s="199">
        <f t="shared" si="135"/>
        <v>1070693</v>
      </c>
      <c r="CA187" s="199">
        <v>0</v>
      </c>
      <c r="CB187" s="200">
        <f t="shared" si="136"/>
        <v>1070693</v>
      </c>
      <c r="CC187" s="192" t="s">
        <v>4059</v>
      </c>
      <c r="CD187" s="192" t="str">
        <f t="shared" si="137"/>
        <v>BIP &gt; SIGFE</v>
      </c>
      <c r="CE187" s="196" t="s">
        <v>683</v>
      </c>
      <c r="CF187" s="195">
        <v>168</v>
      </c>
      <c r="CG187" s="195">
        <v>166</v>
      </c>
      <c r="CH187" s="195">
        <f t="shared" si="138"/>
        <v>98.80952380952381</v>
      </c>
      <c r="CI187" s="196" t="s">
        <v>4451</v>
      </c>
      <c r="CJ187" s="196" t="s">
        <v>4452</v>
      </c>
      <c r="CK187" s="200" t="str">
        <f t="shared" si="158"/>
        <v>Real &lt; Recomendada</v>
      </c>
      <c r="CL187" s="192" t="s">
        <v>5008</v>
      </c>
      <c r="CM187" s="192" t="s">
        <v>695</v>
      </c>
      <c r="CN187" s="192" t="s">
        <v>5009</v>
      </c>
      <c r="CO187" s="192" t="s">
        <v>4956</v>
      </c>
      <c r="CP187" s="193" t="s">
        <v>207</v>
      </c>
      <c r="CQ187" s="192" t="s">
        <v>737</v>
      </c>
      <c r="CR187" s="192" t="s">
        <v>5344</v>
      </c>
      <c r="CS187" s="192" t="s">
        <v>8</v>
      </c>
      <c r="CT187" s="192" t="str">
        <f t="shared" si="159"/>
        <v>En Operación</v>
      </c>
      <c r="CU187" s="192" t="s">
        <v>5527</v>
      </c>
      <c r="CV187" s="192" t="s">
        <v>968</v>
      </c>
      <c r="CW187" s="192" t="s">
        <v>969</v>
      </c>
      <c r="CX187" s="192" t="s">
        <v>534</v>
      </c>
      <c r="CY187" s="192" t="s">
        <v>8</v>
      </c>
      <c r="CZ187" s="192" t="s">
        <v>248</v>
      </c>
      <c r="DA187" s="192" t="s">
        <v>249</v>
      </c>
      <c r="DB187" s="193" t="s">
        <v>1005</v>
      </c>
      <c r="DC187" s="193" t="s">
        <v>5853</v>
      </c>
      <c r="DD187" s="200">
        <v>206</v>
      </c>
      <c r="DE187" s="193" t="s">
        <v>5886</v>
      </c>
      <c r="DF187" s="200">
        <v>4</v>
      </c>
      <c r="DG187" s="193" t="s">
        <v>440</v>
      </c>
      <c r="DH187" s="200">
        <v>0</v>
      </c>
      <c r="DI187" s="193" t="s">
        <v>3875</v>
      </c>
      <c r="DJ187" s="200">
        <v>333</v>
      </c>
      <c r="DK187" s="193" t="s">
        <v>3875</v>
      </c>
      <c r="DL187" s="200">
        <f t="shared" ref="DL187:DL192" si="179">+DK187-DE187</f>
        <v>333</v>
      </c>
      <c r="DM187" s="193" t="s">
        <v>3875</v>
      </c>
      <c r="DN187" s="200">
        <v>0</v>
      </c>
      <c r="DO187" s="193" t="s">
        <v>5848</v>
      </c>
      <c r="DP187" s="200">
        <v>48</v>
      </c>
      <c r="DQ187" s="195">
        <f t="shared" si="126"/>
        <v>591</v>
      </c>
      <c r="DR187" s="195">
        <f t="shared" si="127"/>
        <v>385</v>
      </c>
      <c r="DS187" s="198" t="s">
        <v>6183</v>
      </c>
      <c r="DT187" s="196" t="s">
        <v>6243</v>
      </c>
      <c r="DU187" s="198">
        <v>5</v>
      </c>
      <c r="DV187" s="198" t="s">
        <v>8</v>
      </c>
      <c r="DW187" s="198" t="s">
        <v>8</v>
      </c>
      <c r="DX187" s="198" t="s">
        <v>8</v>
      </c>
      <c r="DY187" s="198" t="s">
        <v>8</v>
      </c>
      <c r="DZ187" s="198" t="s">
        <v>208</v>
      </c>
      <c r="EA187" s="198" t="s">
        <v>6273</v>
      </c>
      <c r="EB187" s="198" t="s">
        <v>207</v>
      </c>
      <c r="EC187" s="198" t="s">
        <v>6273</v>
      </c>
      <c r="ED187" s="198" t="s">
        <v>6454</v>
      </c>
      <c r="EE187" s="208">
        <v>8800</v>
      </c>
      <c r="EF187" s="199">
        <v>0</v>
      </c>
      <c r="EG187" s="199">
        <v>0</v>
      </c>
      <c r="EH187" s="199">
        <v>0</v>
      </c>
      <c r="EI187" s="199">
        <v>1500</v>
      </c>
      <c r="EJ187" s="199">
        <v>593745</v>
      </c>
      <c r="EK187" s="199">
        <v>0</v>
      </c>
      <c r="EL187" s="199">
        <v>0</v>
      </c>
      <c r="EM187" s="199">
        <v>0</v>
      </c>
      <c r="EN187" s="199">
        <v>0</v>
      </c>
      <c r="EO187" s="199">
        <f t="shared" si="139"/>
        <v>604045</v>
      </c>
      <c r="EP187" s="199">
        <v>17736</v>
      </c>
      <c r="EQ187" s="199">
        <v>0</v>
      </c>
      <c r="ER187" s="199">
        <v>0</v>
      </c>
      <c r="ES187" s="199">
        <v>0</v>
      </c>
      <c r="ET187" s="199">
        <v>1478</v>
      </c>
      <c r="EU187" s="199">
        <v>1094569</v>
      </c>
      <c r="EV187" s="199">
        <v>0</v>
      </c>
      <c r="EW187" s="199">
        <v>0</v>
      </c>
      <c r="EX187" s="199">
        <v>0</v>
      </c>
      <c r="EY187" s="199">
        <v>0</v>
      </c>
      <c r="EZ187" s="199">
        <f t="shared" si="140"/>
        <v>1113783</v>
      </c>
      <c r="FA187" s="192" t="s">
        <v>6638</v>
      </c>
      <c r="FB187" s="199">
        <v>30050</v>
      </c>
      <c r="FC187" s="199">
        <v>0</v>
      </c>
      <c r="FD187" s="199">
        <v>0</v>
      </c>
      <c r="FE187" s="199">
        <v>0</v>
      </c>
      <c r="FF187" s="199">
        <v>0</v>
      </c>
      <c r="FG187" s="199">
        <v>1461928</v>
      </c>
      <c r="FH187" s="199">
        <v>0</v>
      </c>
      <c r="FI187" s="199">
        <v>0</v>
      </c>
      <c r="FJ187" s="199">
        <v>0</v>
      </c>
      <c r="FK187" s="199">
        <v>0</v>
      </c>
      <c r="FL187" s="199">
        <f t="shared" si="141"/>
        <v>1491978</v>
      </c>
      <c r="FM187" s="192" t="s">
        <v>6830</v>
      </c>
      <c r="FN187" s="199">
        <v>30050</v>
      </c>
      <c r="FO187" s="199">
        <v>0</v>
      </c>
      <c r="FP187" s="199">
        <v>0</v>
      </c>
      <c r="FQ187" s="199">
        <v>0</v>
      </c>
      <c r="FR187" s="199">
        <v>0</v>
      </c>
      <c r="FS187" s="199">
        <v>1461928</v>
      </c>
      <c r="FT187" s="199">
        <v>0</v>
      </c>
      <c r="FU187" s="199">
        <v>0</v>
      </c>
      <c r="FV187" s="199">
        <v>0</v>
      </c>
      <c r="FW187" s="199">
        <v>0</v>
      </c>
      <c r="FX187" s="199">
        <f t="shared" si="142"/>
        <v>1491978</v>
      </c>
      <c r="FY187" s="192" t="s">
        <v>7013</v>
      </c>
      <c r="FZ187" s="200">
        <f t="shared" si="143"/>
        <v>1491978</v>
      </c>
      <c r="GA187" s="193" t="str">
        <f t="shared" si="160"/>
        <v>BIP &gt; SIGFE</v>
      </c>
      <c r="GB187" s="199">
        <v>0</v>
      </c>
      <c r="GC187" s="199">
        <v>0</v>
      </c>
      <c r="GD187" s="199">
        <v>0</v>
      </c>
      <c r="GE187" s="199">
        <v>0</v>
      </c>
      <c r="GF187" s="199">
        <v>0</v>
      </c>
      <c r="GG187" s="199">
        <v>0</v>
      </c>
      <c r="GH187" s="199">
        <v>0</v>
      </c>
      <c r="GI187" s="199">
        <v>0</v>
      </c>
      <c r="GJ187" s="199">
        <v>0</v>
      </c>
      <c r="GK187" s="199">
        <v>0</v>
      </c>
      <c r="GL187" s="199">
        <f t="shared" si="144"/>
        <v>0</v>
      </c>
      <c r="GM187" s="199">
        <v>0</v>
      </c>
      <c r="GN187" s="199">
        <v>0</v>
      </c>
      <c r="GO187" s="199">
        <v>0</v>
      </c>
      <c r="GP187" s="199">
        <v>0</v>
      </c>
      <c r="GQ187" s="199">
        <v>0</v>
      </c>
      <c r="GR187" s="199">
        <v>0</v>
      </c>
      <c r="GS187" s="199">
        <v>0</v>
      </c>
      <c r="GT187" s="199">
        <v>0</v>
      </c>
      <c r="GU187" s="199">
        <v>0</v>
      </c>
      <c r="GV187" s="199">
        <v>0</v>
      </c>
      <c r="GW187" s="199">
        <f t="shared" si="145"/>
        <v>0</v>
      </c>
      <c r="GX187" s="199" t="s">
        <v>7186</v>
      </c>
      <c r="GY187" s="199">
        <v>21823</v>
      </c>
      <c r="GZ187" s="199">
        <v>0</v>
      </c>
      <c r="HA187" s="199">
        <v>0</v>
      </c>
      <c r="HB187" s="199">
        <v>0</v>
      </c>
      <c r="HC187" s="199">
        <v>1819</v>
      </c>
      <c r="HD187" s="199">
        <v>1346784</v>
      </c>
      <c r="HE187" s="199">
        <v>0</v>
      </c>
      <c r="HF187" s="199">
        <v>0</v>
      </c>
      <c r="HG187" s="199">
        <v>0</v>
      </c>
      <c r="HH187" s="199">
        <v>0</v>
      </c>
      <c r="HI187" s="199">
        <f t="shared" si="146"/>
        <v>1370426</v>
      </c>
      <c r="HJ187" s="199">
        <v>1662920</v>
      </c>
      <c r="HK187" s="199">
        <v>33813</v>
      </c>
      <c r="HL187" s="199">
        <v>0</v>
      </c>
      <c r="HM187" s="199">
        <v>0</v>
      </c>
      <c r="HN187" s="199">
        <v>0</v>
      </c>
      <c r="HO187" s="199">
        <v>0</v>
      </c>
      <c r="HP187" s="199">
        <v>1634643</v>
      </c>
      <c r="HQ187" s="199">
        <v>0</v>
      </c>
      <c r="HR187" s="199">
        <v>0</v>
      </c>
      <c r="HS187" s="199">
        <v>0</v>
      </c>
      <c r="HT187" s="199">
        <v>0</v>
      </c>
      <c r="HU187" s="199">
        <f t="shared" si="147"/>
        <v>1668456</v>
      </c>
      <c r="HV187" s="199">
        <v>33813</v>
      </c>
      <c r="HW187" s="199">
        <v>0</v>
      </c>
      <c r="HX187" s="199">
        <v>0</v>
      </c>
      <c r="HY187" s="199">
        <v>0</v>
      </c>
      <c r="HZ187" s="199">
        <v>0</v>
      </c>
      <c r="IA187" s="199">
        <v>1634643</v>
      </c>
      <c r="IB187" s="199">
        <v>0</v>
      </c>
      <c r="IC187" s="199">
        <v>0</v>
      </c>
      <c r="ID187" s="199">
        <v>0</v>
      </c>
      <c r="IE187" s="199">
        <v>0</v>
      </c>
      <c r="IF187" s="199">
        <f t="shared" si="148"/>
        <v>1668456</v>
      </c>
      <c r="IG187" s="197">
        <f t="shared" si="149"/>
        <v>21.74725231424388</v>
      </c>
      <c r="IH187" s="197">
        <f t="shared" si="150"/>
        <v>21.74725231424388</v>
      </c>
      <c r="II187" s="197">
        <f t="shared" si="151"/>
        <v>21.373806044621844</v>
      </c>
      <c r="IJ187" s="197">
        <f t="shared" si="128"/>
        <v>0</v>
      </c>
      <c r="IK187" s="202">
        <f>((IF187/HJ187)-1)*100</f>
        <v>0.33290837803381379</v>
      </c>
      <c r="IL187" s="200">
        <f t="shared" si="152"/>
        <v>10050.939759036144</v>
      </c>
      <c r="IM187" s="200">
        <f t="shared" si="153"/>
        <v>9847.2469879518067</v>
      </c>
      <c r="IN187" s="192" t="s">
        <v>7410</v>
      </c>
      <c r="IO187" s="192" t="str">
        <f t="shared" si="129"/>
        <v>Variación Mayor a 20%</v>
      </c>
      <c r="IP187" s="192" t="str">
        <f t="shared" si="129"/>
        <v>Variación Mayor a 20%</v>
      </c>
      <c r="IQ187" s="193" t="str">
        <f t="shared" si="154"/>
        <v>Grande</v>
      </c>
      <c r="IR187" s="193" t="str">
        <f t="shared" si="155"/>
        <v>Grande</v>
      </c>
      <c r="IS187" s="192" t="s">
        <v>1273</v>
      </c>
      <c r="IT187" s="192" t="s">
        <v>2008</v>
      </c>
      <c r="IU187" s="192" t="s">
        <v>534</v>
      </c>
      <c r="IV187" s="192" t="s">
        <v>8</v>
      </c>
      <c r="IW187" s="192" t="s">
        <v>248</v>
      </c>
      <c r="IX187" s="192" t="s">
        <v>249</v>
      </c>
      <c r="IY187" s="193" t="s">
        <v>208</v>
      </c>
      <c r="IZ187" s="199"/>
      <c r="JA187" s="199"/>
      <c r="JB187" s="203"/>
      <c r="JC187" s="192"/>
      <c r="JD187" s="192" t="str">
        <f t="shared" si="164"/>
        <v>Sin Modificaciones</v>
      </c>
      <c r="JE187" s="193" t="s">
        <v>207</v>
      </c>
      <c r="JF187" s="200">
        <v>2</v>
      </c>
      <c r="JG187" s="200">
        <v>776233</v>
      </c>
      <c r="JH187" s="200">
        <v>1662920</v>
      </c>
      <c r="JI187" s="197">
        <f t="shared" si="178"/>
        <v>114.22949037209187</v>
      </c>
      <c r="JJ187" s="192" t="s">
        <v>7824</v>
      </c>
      <c r="JK187" s="192" t="str">
        <f t="shared" si="130"/>
        <v>Con Reevaluación</v>
      </c>
      <c r="JL187" s="196" t="s">
        <v>1286</v>
      </c>
      <c r="JM187" s="204">
        <v>1117534</v>
      </c>
      <c r="JN187" s="204">
        <v>1215784</v>
      </c>
      <c r="JO187" s="197">
        <f t="shared" si="162"/>
        <v>8.7916788214049912</v>
      </c>
      <c r="JP187" s="205" t="str">
        <f t="shared" si="163"/>
        <v>Real &gt; Recomendado</v>
      </c>
      <c r="JQ187" s="193" t="s">
        <v>8</v>
      </c>
      <c r="JR187" s="202"/>
      <c r="JS187" s="202"/>
      <c r="JT187" s="202"/>
      <c r="JU187" s="192" t="s">
        <v>8238</v>
      </c>
      <c r="JV187" s="206"/>
      <c r="JW187" s="192" t="s">
        <v>8239</v>
      </c>
      <c r="JX187" s="192" t="s">
        <v>1319</v>
      </c>
      <c r="JY187" s="192" t="s">
        <v>966</v>
      </c>
      <c r="JZ187" s="192" t="s">
        <v>248</v>
      </c>
      <c r="KA187" s="192" t="s">
        <v>249</v>
      </c>
    </row>
    <row r="188" spans="1:287" ht="15" customHeight="1" x14ac:dyDescent="0.25">
      <c r="A188" s="192" t="s">
        <v>1788</v>
      </c>
      <c r="B188" s="192" t="s">
        <v>1789</v>
      </c>
      <c r="C188" s="193">
        <v>8</v>
      </c>
      <c r="D188" s="192" t="s">
        <v>453</v>
      </c>
      <c r="E188" s="192" t="s">
        <v>112</v>
      </c>
      <c r="F188" s="192" t="s">
        <v>140</v>
      </c>
      <c r="G188" s="192" t="s">
        <v>488</v>
      </c>
      <c r="H188" s="192" t="s">
        <v>472</v>
      </c>
      <c r="I188" s="192" t="s">
        <v>401</v>
      </c>
      <c r="J188" s="192" t="s">
        <v>1943</v>
      </c>
      <c r="K188" s="192" t="s">
        <v>466</v>
      </c>
      <c r="L188" s="192" t="s">
        <v>114</v>
      </c>
      <c r="M188" s="192" t="s">
        <v>178</v>
      </c>
      <c r="N188" s="192" t="s">
        <v>529</v>
      </c>
      <c r="O188" s="192" t="s">
        <v>524</v>
      </c>
      <c r="P188" s="192" t="s">
        <v>103</v>
      </c>
      <c r="Q188" s="192" t="s">
        <v>120</v>
      </c>
      <c r="R188" s="192" t="s">
        <v>116</v>
      </c>
      <c r="S188" s="192" t="s">
        <v>2417</v>
      </c>
      <c r="T188" s="192" t="s">
        <v>2418</v>
      </c>
      <c r="U188" s="194">
        <v>44</v>
      </c>
      <c r="V188" s="192" t="s">
        <v>534</v>
      </c>
      <c r="W188" s="192" t="s">
        <v>534</v>
      </c>
      <c r="X188" s="192" t="s">
        <v>534</v>
      </c>
      <c r="Y188" s="195">
        <v>2</v>
      </c>
      <c r="Z188" s="195">
        <v>20</v>
      </c>
      <c r="AA188" s="196" t="s">
        <v>2775</v>
      </c>
      <c r="AB188" s="197">
        <f t="shared" si="177"/>
        <v>900</v>
      </c>
      <c r="AC188" s="195">
        <v>1</v>
      </c>
      <c r="AD188" s="195">
        <v>19</v>
      </c>
      <c r="AE188" s="196" t="s">
        <v>2776</v>
      </c>
      <c r="AF188" s="197">
        <f>((AD188/AC188)-1)*100</f>
        <v>1800</v>
      </c>
      <c r="AG188" s="195">
        <v>1</v>
      </c>
      <c r="AH188" s="195">
        <v>12</v>
      </c>
      <c r="AI188" s="196" t="s">
        <v>2919</v>
      </c>
      <c r="AJ188" s="197">
        <f>((AH188/AG188)-1)*100</f>
        <v>1100</v>
      </c>
      <c r="AK188" s="195"/>
      <c r="AL188" s="195"/>
      <c r="AM188" s="196"/>
      <c r="AN188" s="197"/>
      <c r="AO188" s="195"/>
      <c r="AP188" s="195"/>
      <c r="AQ188" s="196"/>
      <c r="AR188" s="197"/>
      <c r="AS188" s="195">
        <v>7</v>
      </c>
      <c r="AT188" s="195">
        <v>20</v>
      </c>
      <c r="AU188" s="196" t="s">
        <v>3258</v>
      </c>
      <c r="AV188" s="197">
        <f t="shared" si="125"/>
        <v>185.71428571428572</v>
      </c>
      <c r="AW188" s="197" t="str">
        <f t="shared" si="131"/>
        <v>Variación &gt; al 100%</v>
      </c>
      <c r="AX188" s="198">
        <v>2</v>
      </c>
      <c r="AY188" s="198">
        <v>246</v>
      </c>
      <c r="AZ188" s="195"/>
      <c r="BA188" s="195"/>
      <c r="BB188" s="196"/>
      <c r="BC188" s="197"/>
      <c r="BD188" s="195"/>
      <c r="BE188" s="195"/>
      <c r="BF188" s="196"/>
      <c r="BG188" s="197"/>
      <c r="BH188" s="195"/>
      <c r="BI188" s="195"/>
      <c r="BJ188" s="196"/>
      <c r="BK188" s="197"/>
      <c r="BL188" s="195">
        <v>7</v>
      </c>
      <c r="BM188" s="195">
        <v>7</v>
      </c>
      <c r="BN188" s="195">
        <v>22</v>
      </c>
      <c r="BO188" s="195">
        <v>23</v>
      </c>
      <c r="BP188" s="195">
        <v>1</v>
      </c>
      <c r="BQ188" s="196" t="s">
        <v>3516</v>
      </c>
      <c r="BR188" s="197">
        <f t="shared" si="132"/>
        <v>214.28571428571428</v>
      </c>
      <c r="BS188" s="197">
        <f t="shared" si="132"/>
        <v>228.57142857142856</v>
      </c>
      <c r="BT188" s="192" t="s">
        <v>3748</v>
      </c>
      <c r="BU188" s="192" t="str">
        <f t="shared" si="133"/>
        <v>Variación &gt; al 100%</v>
      </c>
      <c r="BV188" s="193" t="str">
        <f t="shared" si="134"/>
        <v>Dos Años</v>
      </c>
      <c r="BW188" s="192" t="s">
        <v>1125</v>
      </c>
      <c r="BX188" s="199">
        <v>654390</v>
      </c>
      <c r="BY188" s="199">
        <v>0</v>
      </c>
      <c r="BZ188" s="199">
        <f t="shared" si="135"/>
        <v>654390</v>
      </c>
      <c r="CA188" s="199">
        <v>654391</v>
      </c>
      <c r="CB188" s="200">
        <f t="shared" si="136"/>
        <v>-1</v>
      </c>
      <c r="CC188" s="192" t="s">
        <v>4060</v>
      </c>
      <c r="CD188" s="192" t="str">
        <f t="shared" si="137"/>
        <v>BIP = SIGFE</v>
      </c>
      <c r="CE188" s="196" t="s">
        <v>678</v>
      </c>
      <c r="CF188" s="195">
        <v>526</v>
      </c>
      <c r="CG188" s="195">
        <v>526</v>
      </c>
      <c r="CH188" s="195">
        <f t="shared" si="138"/>
        <v>100</v>
      </c>
      <c r="CI188" s="196" t="s">
        <v>688</v>
      </c>
      <c r="CJ188" s="196" t="s">
        <v>4453</v>
      </c>
      <c r="CK188" s="200" t="str">
        <f t="shared" si="158"/>
        <v>Real = Recomendada</v>
      </c>
      <c r="CL188" s="192" t="s">
        <v>5010</v>
      </c>
      <c r="CM188" s="192" t="s">
        <v>763</v>
      </c>
      <c r="CN188" s="192" t="s">
        <v>5010</v>
      </c>
      <c r="CO188" s="192" t="s">
        <v>763</v>
      </c>
      <c r="CP188" s="193" t="s">
        <v>207</v>
      </c>
      <c r="CQ188" s="192" t="s">
        <v>768</v>
      </c>
      <c r="CR188" s="192" t="s">
        <v>5345</v>
      </c>
      <c r="CS188" s="192" t="s">
        <v>8</v>
      </c>
      <c r="CT188" s="192" t="str">
        <f t="shared" si="159"/>
        <v>En Operación</v>
      </c>
      <c r="CU188" s="192" t="s">
        <v>5528</v>
      </c>
      <c r="CV188" s="192" t="s">
        <v>5735</v>
      </c>
      <c r="CW188" s="192" t="s">
        <v>178</v>
      </c>
      <c r="CX188" s="192" t="s">
        <v>234</v>
      </c>
      <c r="CY188" s="192" t="s">
        <v>948</v>
      </c>
      <c r="CZ188" s="192" t="s">
        <v>248</v>
      </c>
      <c r="DA188" s="192" t="s">
        <v>249</v>
      </c>
      <c r="DB188" s="193" t="s">
        <v>673</v>
      </c>
      <c r="DC188" s="193" t="s">
        <v>673</v>
      </c>
      <c r="DD188" s="200">
        <v>0</v>
      </c>
      <c r="DE188" s="193" t="s">
        <v>1193</v>
      </c>
      <c r="DF188" s="200">
        <v>233</v>
      </c>
      <c r="DG188" s="193" t="s">
        <v>440</v>
      </c>
      <c r="DH188" s="200">
        <v>0</v>
      </c>
      <c r="DI188" s="193" t="s">
        <v>560</v>
      </c>
      <c r="DJ188" s="200">
        <v>158</v>
      </c>
      <c r="DK188" s="193" t="s">
        <v>560</v>
      </c>
      <c r="DL188" s="200">
        <f t="shared" si="179"/>
        <v>158</v>
      </c>
      <c r="DM188" s="193" t="s">
        <v>1125</v>
      </c>
      <c r="DN188" s="200">
        <v>10</v>
      </c>
      <c r="DO188" s="193" t="s">
        <v>1125</v>
      </c>
      <c r="DP188" s="200">
        <v>0</v>
      </c>
      <c r="DQ188" s="195">
        <f t="shared" si="126"/>
        <v>401</v>
      </c>
      <c r="DR188" s="195">
        <f t="shared" si="127"/>
        <v>401</v>
      </c>
      <c r="DS188" s="198" t="s">
        <v>6184</v>
      </c>
      <c r="DT188" s="196" t="s">
        <v>6259</v>
      </c>
      <c r="DU188" s="198">
        <v>1</v>
      </c>
      <c r="DV188" s="198" t="s">
        <v>8</v>
      </c>
      <c r="DW188" s="198" t="s">
        <v>8</v>
      </c>
      <c r="DX188" s="198" t="s">
        <v>8</v>
      </c>
      <c r="DY188" s="198" t="s">
        <v>8</v>
      </c>
      <c r="DZ188" s="198" t="s">
        <v>8</v>
      </c>
      <c r="EA188" s="198" t="s">
        <v>8</v>
      </c>
      <c r="EB188" s="198" t="s">
        <v>207</v>
      </c>
      <c r="EC188" s="198" t="s">
        <v>6269</v>
      </c>
      <c r="ED188" s="198" t="s">
        <v>6455</v>
      </c>
      <c r="EE188" s="208">
        <v>24368</v>
      </c>
      <c r="EF188" s="199">
        <v>13733</v>
      </c>
      <c r="EG188" s="199">
        <v>2923</v>
      </c>
      <c r="EH188" s="199">
        <v>0</v>
      </c>
      <c r="EI188" s="199">
        <v>0</v>
      </c>
      <c r="EJ188" s="199">
        <v>508204</v>
      </c>
      <c r="EK188" s="199">
        <v>0</v>
      </c>
      <c r="EL188" s="199">
        <v>0</v>
      </c>
      <c r="EM188" s="199">
        <v>0</v>
      </c>
      <c r="EN188" s="199">
        <v>0</v>
      </c>
      <c r="EO188" s="199">
        <f t="shared" si="139"/>
        <v>549228</v>
      </c>
      <c r="EP188" s="199">
        <v>24368</v>
      </c>
      <c r="EQ188" s="199">
        <v>13733</v>
      </c>
      <c r="ER188" s="199">
        <v>2923</v>
      </c>
      <c r="ES188" s="199">
        <v>0</v>
      </c>
      <c r="ET188" s="199">
        <v>0</v>
      </c>
      <c r="EU188" s="199">
        <v>508204</v>
      </c>
      <c r="EV188" s="199">
        <v>0</v>
      </c>
      <c r="EW188" s="199">
        <v>0</v>
      </c>
      <c r="EX188" s="199">
        <v>0</v>
      </c>
      <c r="EY188" s="199">
        <v>0</v>
      </c>
      <c r="EZ188" s="199">
        <f t="shared" si="140"/>
        <v>549228</v>
      </c>
      <c r="FA188" s="192" t="s">
        <v>6639</v>
      </c>
      <c r="FB188" s="199">
        <v>18420</v>
      </c>
      <c r="FC188" s="199">
        <v>12433</v>
      </c>
      <c r="FD188" s="199">
        <v>3159</v>
      </c>
      <c r="FE188" s="199">
        <v>0</v>
      </c>
      <c r="FF188" s="199">
        <v>0</v>
      </c>
      <c r="FG188" s="199">
        <v>621146</v>
      </c>
      <c r="FH188" s="199">
        <v>0</v>
      </c>
      <c r="FI188" s="199">
        <v>0</v>
      </c>
      <c r="FJ188" s="199">
        <v>0</v>
      </c>
      <c r="FK188" s="199">
        <v>0</v>
      </c>
      <c r="FL188" s="199">
        <f t="shared" si="141"/>
        <v>655158</v>
      </c>
      <c r="FM188" s="192" t="s">
        <v>6831</v>
      </c>
      <c r="FN188" s="199">
        <v>18420</v>
      </c>
      <c r="FO188" s="199">
        <v>12433</v>
      </c>
      <c r="FP188" s="199">
        <v>3159</v>
      </c>
      <c r="FQ188" s="199">
        <v>0</v>
      </c>
      <c r="FR188" s="199">
        <v>0</v>
      </c>
      <c r="FS188" s="199">
        <v>621146</v>
      </c>
      <c r="FT188" s="199">
        <v>0</v>
      </c>
      <c r="FU188" s="199">
        <v>0</v>
      </c>
      <c r="FV188" s="199">
        <v>0</v>
      </c>
      <c r="FW188" s="199">
        <v>0</v>
      </c>
      <c r="FX188" s="199">
        <f t="shared" si="142"/>
        <v>655158</v>
      </c>
      <c r="FY188" s="192" t="s">
        <v>7014</v>
      </c>
      <c r="FZ188" s="200">
        <f t="shared" si="143"/>
        <v>767</v>
      </c>
      <c r="GA188" s="193" t="str">
        <f t="shared" si="160"/>
        <v>BIP &gt; SIGFE</v>
      </c>
      <c r="GB188" s="199">
        <v>18420</v>
      </c>
      <c r="GC188" s="199">
        <v>12432</v>
      </c>
      <c r="GD188" s="199">
        <v>3159</v>
      </c>
      <c r="GE188" s="199">
        <v>0</v>
      </c>
      <c r="GF188" s="199">
        <v>0</v>
      </c>
      <c r="GG188" s="199">
        <v>620380</v>
      </c>
      <c r="GH188" s="199">
        <v>0</v>
      </c>
      <c r="GI188" s="199">
        <v>0</v>
      </c>
      <c r="GJ188" s="199">
        <v>0</v>
      </c>
      <c r="GK188" s="199">
        <v>0</v>
      </c>
      <c r="GL188" s="199">
        <f t="shared" si="144"/>
        <v>654391</v>
      </c>
      <c r="GM188" s="199">
        <v>19466</v>
      </c>
      <c r="GN188" s="199">
        <v>12881</v>
      </c>
      <c r="GO188" s="199">
        <v>3327</v>
      </c>
      <c r="GP188" s="199">
        <v>0</v>
      </c>
      <c r="GQ188" s="199">
        <v>0</v>
      </c>
      <c r="GR188" s="199">
        <v>636868</v>
      </c>
      <c r="GS188" s="199">
        <v>0</v>
      </c>
      <c r="GT188" s="199">
        <v>0</v>
      </c>
      <c r="GU188" s="199">
        <v>0</v>
      </c>
      <c r="GV188" s="199">
        <v>0</v>
      </c>
      <c r="GW188" s="199">
        <f t="shared" si="145"/>
        <v>672542</v>
      </c>
      <c r="GX188" s="199" t="s">
        <v>8</v>
      </c>
      <c r="GY188" s="199">
        <v>28681</v>
      </c>
      <c r="GZ188" s="199">
        <v>16163</v>
      </c>
      <c r="HA188" s="199">
        <v>3440</v>
      </c>
      <c r="HB188" s="199">
        <v>0</v>
      </c>
      <c r="HC188" s="199">
        <v>0</v>
      </c>
      <c r="HD188" s="199">
        <v>598144</v>
      </c>
      <c r="HE188" s="199">
        <v>0</v>
      </c>
      <c r="HF188" s="199">
        <v>0</v>
      </c>
      <c r="HG188" s="199">
        <v>0</v>
      </c>
      <c r="HH188" s="199">
        <v>0</v>
      </c>
      <c r="HI188" s="199">
        <f t="shared" si="146"/>
        <v>646428</v>
      </c>
      <c r="HJ188" s="199">
        <v>0</v>
      </c>
      <c r="HK188" s="199">
        <v>19466</v>
      </c>
      <c r="HL188" s="199">
        <v>12880</v>
      </c>
      <c r="HM188" s="199">
        <v>3326</v>
      </c>
      <c r="HN188" s="199">
        <v>0</v>
      </c>
      <c r="HO188" s="199">
        <v>0</v>
      </c>
      <c r="HP188" s="199">
        <v>655341</v>
      </c>
      <c r="HQ188" s="199">
        <v>0</v>
      </c>
      <c r="HR188" s="199">
        <v>0</v>
      </c>
      <c r="HS188" s="199">
        <v>0</v>
      </c>
      <c r="HT188" s="199">
        <v>0</v>
      </c>
      <c r="HU188" s="199">
        <f t="shared" si="147"/>
        <v>691013</v>
      </c>
      <c r="HV188" s="199">
        <v>19466</v>
      </c>
      <c r="HW188" s="199">
        <v>12880</v>
      </c>
      <c r="HX188" s="199">
        <v>3326</v>
      </c>
      <c r="HY188" s="199">
        <v>0</v>
      </c>
      <c r="HZ188" s="199">
        <v>0</v>
      </c>
      <c r="IA188" s="199">
        <v>637634</v>
      </c>
      <c r="IB188" s="199">
        <v>0</v>
      </c>
      <c r="IC188" s="199">
        <v>0</v>
      </c>
      <c r="ID188" s="199">
        <v>0</v>
      </c>
      <c r="IE188" s="199">
        <v>0</v>
      </c>
      <c r="IF188" s="199">
        <f t="shared" si="148"/>
        <v>673306</v>
      </c>
      <c r="IG188" s="197">
        <f t="shared" si="149"/>
        <v>6.8971331687365023</v>
      </c>
      <c r="IH188" s="197">
        <f t="shared" si="150"/>
        <v>4.1579263274486911</v>
      </c>
      <c r="II188" s="197">
        <f t="shared" si="151"/>
        <v>6.6020891290391681</v>
      </c>
      <c r="IJ188" s="197">
        <f t="shared" si="128"/>
        <v>-2.5624698811744451</v>
      </c>
      <c r="IK188" s="202"/>
      <c r="IL188" s="200">
        <f t="shared" si="152"/>
        <v>1280.0494296577947</v>
      </c>
      <c r="IM188" s="200">
        <f t="shared" si="153"/>
        <v>1212.2319391634981</v>
      </c>
      <c r="IN188" s="192" t="s">
        <v>7411</v>
      </c>
      <c r="IO188" s="192" t="str">
        <f t="shared" si="129"/>
        <v>Variación de 0 a +-10%</v>
      </c>
      <c r="IP188" s="192" t="str">
        <f t="shared" si="129"/>
        <v>Variación de 0 a +-10%</v>
      </c>
      <c r="IQ188" s="193" t="str">
        <f t="shared" si="154"/>
        <v>Mediano</v>
      </c>
      <c r="IR188" s="193" t="str">
        <f t="shared" si="155"/>
        <v>Mediano</v>
      </c>
      <c r="IS188" s="192" t="s">
        <v>5735</v>
      </c>
      <c r="IT188" s="192" t="s">
        <v>178</v>
      </c>
      <c r="IU188" s="192" t="s">
        <v>234</v>
      </c>
      <c r="IV188" s="192" t="s">
        <v>948</v>
      </c>
      <c r="IW188" s="192" t="s">
        <v>248</v>
      </c>
      <c r="IX188" s="192" t="s">
        <v>249</v>
      </c>
      <c r="IY188" s="193" t="s">
        <v>207</v>
      </c>
      <c r="IZ188" s="199">
        <v>646428</v>
      </c>
      <c r="JA188" s="199">
        <v>53513</v>
      </c>
      <c r="JB188" s="203">
        <f t="shared" si="161"/>
        <v>8.2782614614465952</v>
      </c>
      <c r="JC188" s="192" t="s">
        <v>7612</v>
      </c>
      <c r="JD188" s="192" t="str">
        <f t="shared" si="164"/>
        <v>Con Modificaciones &lt; 10%</v>
      </c>
      <c r="JE188" s="193" t="s">
        <v>208</v>
      </c>
      <c r="JF188" s="200"/>
      <c r="JG188" s="200"/>
      <c r="JH188" s="200"/>
      <c r="JI188" s="197"/>
      <c r="JJ188" s="192" t="s">
        <v>7825</v>
      </c>
      <c r="JK188" s="192" t="str">
        <f t="shared" si="130"/>
        <v>Sin Reevaluación</v>
      </c>
      <c r="JL188" s="196" t="s">
        <v>1287</v>
      </c>
      <c r="JM188" s="204">
        <v>122925</v>
      </c>
      <c r="JN188" s="204">
        <v>123974</v>
      </c>
      <c r="JO188" s="197">
        <f t="shared" si="162"/>
        <v>0.8533658735001115</v>
      </c>
      <c r="JP188" s="205" t="str">
        <f t="shared" si="163"/>
        <v>Real &gt; Recomendado</v>
      </c>
      <c r="JQ188" s="193" t="s">
        <v>8</v>
      </c>
      <c r="JR188" s="202"/>
      <c r="JS188" s="202"/>
      <c r="JT188" s="202"/>
      <c r="JU188" s="192" t="s">
        <v>8240</v>
      </c>
      <c r="JV188" s="206"/>
      <c r="JW188" s="192" t="s">
        <v>8241</v>
      </c>
      <c r="JX188" s="192" t="s">
        <v>234</v>
      </c>
      <c r="JY188" s="192" t="s">
        <v>948</v>
      </c>
      <c r="JZ188" s="192" t="s">
        <v>248</v>
      </c>
      <c r="KA188" s="192" t="s">
        <v>249</v>
      </c>
    </row>
    <row r="189" spans="1:287" ht="15" customHeight="1" x14ac:dyDescent="0.25">
      <c r="A189" s="192" t="s">
        <v>1790</v>
      </c>
      <c r="B189" s="192" t="s">
        <v>1791</v>
      </c>
      <c r="C189" s="193">
        <v>13</v>
      </c>
      <c r="D189" s="192" t="s">
        <v>510</v>
      </c>
      <c r="E189" s="192" t="s">
        <v>117</v>
      </c>
      <c r="F189" s="192" t="s">
        <v>1792</v>
      </c>
      <c r="G189" s="192" t="s">
        <v>512</v>
      </c>
      <c r="H189" s="192" t="s">
        <v>154</v>
      </c>
      <c r="I189" s="209" t="s">
        <v>1374</v>
      </c>
      <c r="J189" s="192" t="s">
        <v>1988</v>
      </c>
      <c r="K189" s="192" t="s">
        <v>466</v>
      </c>
      <c r="L189" s="192" t="s">
        <v>114</v>
      </c>
      <c r="M189" s="192" t="s">
        <v>2037</v>
      </c>
      <c r="N189" s="192" t="s">
        <v>527</v>
      </c>
      <c r="O189" s="192" t="s">
        <v>524</v>
      </c>
      <c r="P189" s="192" t="s">
        <v>103</v>
      </c>
      <c r="Q189" s="192" t="s">
        <v>120</v>
      </c>
      <c r="R189" s="192" t="s">
        <v>116</v>
      </c>
      <c r="S189" s="192" t="s">
        <v>2419</v>
      </c>
      <c r="T189" s="192" t="s">
        <v>2420</v>
      </c>
      <c r="U189" s="194">
        <v>37035</v>
      </c>
      <c r="V189" s="192" t="s">
        <v>534</v>
      </c>
      <c r="W189" s="192" t="s">
        <v>534</v>
      </c>
      <c r="X189" s="192" t="s">
        <v>534</v>
      </c>
      <c r="Y189" s="195">
        <v>14</v>
      </c>
      <c r="Z189" s="195">
        <v>14</v>
      </c>
      <c r="AA189" s="196" t="s">
        <v>2777</v>
      </c>
      <c r="AB189" s="197">
        <f t="shared" si="177"/>
        <v>0</v>
      </c>
      <c r="AC189" s="195">
        <v>2</v>
      </c>
      <c r="AD189" s="195">
        <v>14</v>
      </c>
      <c r="AE189" s="196" t="s">
        <v>2778</v>
      </c>
      <c r="AF189" s="197">
        <f>((AD189/AC189)-1)*100</f>
        <v>600</v>
      </c>
      <c r="AG189" s="195">
        <v>2</v>
      </c>
      <c r="AH189" s="195">
        <v>14</v>
      </c>
      <c r="AI189" s="196" t="s">
        <v>2920</v>
      </c>
      <c r="AJ189" s="197">
        <f>((AH189/AG189)-1)*100</f>
        <v>600</v>
      </c>
      <c r="AK189" s="195"/>
      <c r="AL189" s="195"/>
      <c r="AM189" s="196"/>
      <c r="AN189" s="197"/>
      <c r="AO189" s="195">
        <v>2</v>
      </c>
      <c r="AP189" s="195">
        <v>14</v>
      </c>
      <c r="AQ189" s="196" t="s">
        <v>3046</v>
      </c>
      <c r="AR189" s="197">
        <f>((AP189/AO189)-1)*100</f>
        <v>600</v>
      </c>
      <c r="AS189" s="195">
        <v>12</v>
      </c>
      <c r="AT189" s="195">
        <v>14</v>
      </c>
      <c r="AU189" s="196" t="s">
        <v>3259</v>
      </c>
      <c r="AV189" s="197">
        <f t="shared" si="125"/>
        <v>16.666666666666675</v>
      </c>
      <c r="AW189" s="197" t="str">
        <f t="shared" si="131"/>
        <v>Variación de 0 a 30%</v>
      </c>
      <c r="AX189" s="198" t="s">
        <v>202</v>
      </c>
      <c r="AY189" s="198" t="s">
        <v>202</v>
      </c>
      <c r="AZ189" s="195"/>
      <c r="BA189" s="195"/>
      <c r="BB189" s="196"/>
      <c r="BC189" s="197"/>
      <c r="BD189" s="195"/>
      <c r="BE189" s="195"/>
      <c r="BF189" s="196"/>
      <c r="BG189" s="197"/>
      <c r="BH189" s="195">
        <v>3</v>
      </c>
      <c r="BI189" s="195">
        <v>14</v>
      </c>
      <c r="BJ189" s="196" t="s">
        <v>3345</v>
      </c>
      <c r="BK189" s="197">
        <f>((BI189/BH189)-1)*100</f>
        <v>366.66666666666669</v>
      </c>
      <c r="BL189" s="195">
        <v>15</v>
      </c>
      <c r="BM189" s="195">
        <v>15</v>
      </c>
      <c r="BN189" s="195">
        <v>17</v>
      </c>
      <c r="BO189" s="195">
        <v>18</v>
      </c>
      <c r="BP189" s="195">
        <v>1</v>
      </c>
      <c r="BQ189" s="196" t="s">
        <v>3517</v>
      </c>
      <c r="BR189" s="197">
        <f t="shared" si="132"/>
        <v>13.33333333333333</v>
      </c>
      <c r="BS189" s="197">
        <f t="shared" si="132"/>
        <v>19.999999999999996</v>
      </c>
      <c r="BT189" s="192" t="s">
        <v>3749</v>
      </c>
      <c r="BU189" s="192" t="str">
        <f t="shared" si="133"/>
        <v>Variación de 0 a 30%</v>
      </c>
      <c r="BV189" s="193" t="str">
        <f t="shared" si="134"/>
        <v>Dos Años</v>
      </c>
      <c r="BW189" s="192" t="s">
        <v>916</v>
      </c>
      <c r="BX189" s="199">
        <v>4247724</v>
      </c>
      <c r="BY189" s="199">
        <v>0</v>
      </c>
      <c r="BZ189" s="199">
        <f t="shared" si="135"/>
        <v>4247724</v>
      </c>
      <c r="CA189" s="199">
        <v>4125023</v>
      </c>
      <c r="CB189" s="200">
        <f t="shared" si="136"/>
        <v>122701</v>
      </c>
      <c r="CC189" s="192" t="s">
        <v>4061</v>
      </c>
      <c r="CD189" s="192" t="str">
        <f t="shared" si="137"/>
        <v>BIP &gt; SIGFE</v>
      </c>
      <c r="CE189" s="196" t="s">
        <v>678</v>
      </c>
      <c r="CF189" s="195">
        <v>4964</v>
      </c>
      <c r="CG189" s="195">
        <v>5303</v>
      </c>
      <c r="CH189" s="195">
        <f t="shared" si="138"/>
        <v>106.82917002417405</v>
      </c>
      <c r="CI189" s="196" t="s">
        <v>4454</v>
      </c>
      <c r="CJ189" s="196" t="s">
        <v>4455</v>
      </c>
      <c r="CK189" s="200" t="str">
        <f t="shared" si="158"/>
        <v>Real &gt; Recomendada</v>
      </c>
      <c r="CL189" s="192" t="s">
        <v>5011</v>
      </c>
      <c r="CM189" s="192" t="s">
        <v>4864</v>
      </c>
      <c r="CN189" s="192" t="s">
        <v>915</v>
      </c>
      <c r="CO189" s="192" t="s">
        <v>8</v>
      </c>
      <c r="CP189" s="193" t="s">
        <v>207</v>
      </c>
      <c r="CQ189" s="192" t="s">
        <v>4710</v>
      </c>
      <c r="CR189" s="192" t="s">
        <v>5346</v>
      </c>
      <c r="CS189" s="192" t="s">
        <v>8</v>
      </c>
      <c r="CT189" s="192" t="str">
        <f t="shared" si="159"/>
        <v>En Operación</v>
      </c>
      <c r="CU189" s="192" t="s">
        <v>5529</v>
      </c>
      <c r="CV189" s="192" t="s">
        <v>5736</v>
      </c>
      <c r="CW189" s="192" t="s">
        <v>2037</v>
      </c>
      <c r="CX189" s="192" t="s">
        <v>246</v>
      </c>
      <c r="CY189" s="192" t="s">
        <v>982</v>
      </c>
      <c r="CZ189" s="192" t="s">
        <v>248</v>
      </c>
      <c r="DA189" s="192" t="s">
        <v>249</v>
      </c>
      <c r="DB189" s="193" t="s">
        <v>745</v>
      </c>
      <c r="DC189" s="193" t="s">
        <v>676</v>
      </c>
      <c r="DD189" s="200">
        <v>173</v>
      </c>
      <c r="DE189" s="193" t="s">
        <v>1023</v>
      </c>
      <c r="DF189" s="200">
        <v>54</v>
      </c>
      <c r="DG189" s="193" t="s">
        <v>440</v>
      </c>
      <c r="DH189" s="200">
        <v>0</v>
      </c>
      <c r="DI189" s="193" t="s">
        <v>726</v>
      </c>
      <c r="DJ189" s="200">
        <v>325</v>
      </c>
      <c r="DK189" s="193" t="s">
        <v>726</v>
      </c>
      <c r="DL189" s="200">
        <f t="shared" si="179"/>
        <v>325</v>
      </c>
      <c r="DM189" s="193" t="s">
        <v>916</v>
      </c>
      <c r="DN189" s="200">
        <v>11</v>
      </c>
      <c r="DO189" s="193" t="s">
        <v>744</v>
      </c>
      <c r="DP189" s="200">
        <v>51</v>
      </c>
      <c r="DQ189" s="200">
        <f t="shared" si="126"/>
        <v>614</v>
      </c>
      <c r="DR189" s="200">
        <f t="shared" si="127"/>
        <v>441</v>
      </c>
      <c r="DS189" s="193" t="s">
        <v>6185</v>
      </c>
      <c r="DT189" s="192" t="s">
        <v>6243</v>
      </c>
      <c r="DU189" s="193">
        <v>2</v>
      </c>
      <c r="DV189" s="193" t="s">
        <v>8</v>
      </c>
      <c r="DW189" s="193" t="s">
        <v>8</v>
      </c>
      <c r="DX189" s="193" t="s">
        <v>8</v>
      </c>
      <c r="DY189" s="193" t="s">
        <v>8</v>
      </c>
      <c r="DZ189" s="193" t="s">
        <v>8</v>
      </c>
      <c r="EA189" s="193" t="s">
        <v>8</v>
      </c>
      <c r="EB189" s="193" t="s">
        <v>207</v>
      </c>
      <c r="EC189" s="193" t="s">
        <v>6269</v>
      </c>
      <c r="ED189" s="193" t="s">
        <v>6456</v>
      </c>
      <c r="EE189" s="199">
        <v>39535</v>
      </c>
      <c r="EF189" s="199">
        <v>66217</v>
      </c>
      <c r="EG189" s="199">
        <v>0</v>
      </c>
      <c r="EH189" s="199">
        <v>0</v>
      </c>
      <c r="EI189" s="199">
        <v>956</v>
      </c>
      <c r="EJ189" s="199">
        <v>2447700</v>
      </c>
      <c r="EK189" s="199">
        <v>0</v>
      </c>
      <c r="EL189" s="199">
        <v>0</v>
      </c>
      <c r="EM189" s="199">
        <v>956</v>
      </c>
      <c r="EN189" s="199">
        <v>0</v>
      </c>
      <c r="EO189" s="199">
        <f t="shared" si="139"/>
        <v>2555364</v>
      </c>
      <c r="EP189" s="199">
        <v>118429</v>
      </c>
      <c r="EQ189" s="199">
        <v>21276</v>
      </c>
      <c r="ER189" s="199">
        <v>46266</v>
      </c>
      <c r="ES189" s="199">
        <v>0</v>
      </c>
      <c r="ET189" s="199">
        <v>958</v>
      </c>
      <c r="EU189" s="199">
        <v>4422774</v>
      </c>
      <c r="EV189" s="199">
        <v>0</v>
      </c>
      <c r="EW189" s="199">
        <v>0</v>
      </c>
      <c r="EX189" s="199">
        <v>48399</v>
      </c>
      <c r="EY189" s="199">
        <v>0</v>
      </c>
      <c r="EZ189" s="199">
        <f t="shared" si="140"/>
        <v>4658102</v>
      </c>
      <c r="FA189" s="192" t="s">
        <v>6640</v>
      </c>
      <c r="FB189" s="199">
        <v>71881</v>
      </c>
      <c r="FC189" s="199">
        <v>24156</v>
      </c>
      <c r="FD189" s="199">
        <v>36421</v>
      </c>
      <c r="FE189" s="199">
        <v>0</v>
      </c>
      <c r="FF189" s="199">
        <v>1727</v>
      </c>
      <c r="FG189" s="199">
        <v>4201824</v>
      </c>
      <c r="FH189" s="199">
        <v>0</v>
      </c>
      <c r="FI189" s="199">
        <v>0</v>
      </c>
      <c r="FJ189" s="199">
        <v>4828</v>
      </c>
      <c r="FK189" s="199">
        <v>0</v>
      </c>
      <c r="FL189" s="199">
        <f t="shared" si="141"/>
        <v>4340837</v>
      </c>
      <c r="FM189" s="192" t="s">
        <v>6832</v>
      </c>
      <c r="FN189" s="199">
        <v>71881</v>
      </c>
      <c r="FO189" s="199">
        <v>24156</v>
      </c>
      <c r="FP189" s="199">
        <v>36421</v>
      </c>
      <c r="FQ189" s="199">
        <v>0</v>
      </c>
      <c r="FR189" s="199">
        <v>1727</v>
      </c>
      <c r="FS189" s="199">
        <v>4198371</v>
      </c>
      <c r="FT189" s="199">
        <v>0</v>
      </c>
      <c r="FU189" s="199">
        <v>0</v>
      </c>
      <c r="FV189" s="199">
        <v>4828</v>
      </c>
      <c r="FW189" s="199">
        <v>0</v>
      </c>
      <c r="FX189" s="199">
        <f t="shared" si="142"/>
        <v>4337384</v>
      </c>
      <c r="FY189" s="192" t="s">
        <v>7015</v>
      </c>
      <c r="FZ189" s="200">
        <f t="shared" si="143"/>
        <v>212361</v>
      </c>
      <c r="GA189" s="193" t="str">
        <f t="shared" si="160"/>
        <v>BIP &gt; SIGFE</v>
      </c>
      <c r="GB189" s="199">
        <v>66744</v>
      </c>
      <c r="GC189" s="199">
        <v>0</v>
      </c>
      <c r="GD189" s="199">
        <v>0</v>
      </c>
      <c r="GE189" s="199">
        <v>0</v>
      </c>
      <c r="GF189" s="199">
        <v>0</v>
      </c>
      <c r="GG189" s="199">
        <v>4053451</v>
      </c>
      <c r="GH189" s="199">
        <v>0</v>
      </c>
      <c r="GI189" s="199">
        <v>0</v>
      </c>
      <c r="GJ189" s="199">
        <v>4828</v>
      </c>
      <c r="GK189" s="199">
        <v>0</v>
      </c>
      <c r="GL189" s="199">
        <f t="shared" si="144"/>
        <v>4125023</v>
      </c>
      <c r="GM189" s="199">
        <v>67812</v>
      </c>
      <c r="GN189" s="199">
        <v>0</v>
      </c>
      <c r="GO189" s="199">
        <v>0</v>
      </c>
      <c r="GP189" s="199">
        <v>0</v>
      </c>
      <c r="GQ189" s="199">
        <v>0</v>
      </c>
      <c r="GR189" s="199">
        <v>4143411</v>
      </c>
      <c r="GS189" s="199">
        <v>0</v>
      </c>
      <c r="GT189" s="199">
        <v>0</v>
      </c>
      <c r="GU189" s="199">
        <v>4953</v>
      </c>
      <c r="GV189" s="199">
        <v>0</v>
      </c>
      <c r="GW189" s="199">
        <f t="shared" si="145"/>
        <v>4216176</v>
      </c>
      <c r="GX189" s="199" t="s">
        <v>5529</v>
      </c>
      <c r="GY189" s="199">
        <v>133258</v>
      </c>
      <c r="GZ189" s="199">
        <v>23940</v>
      </c>
      <c r="HA189" s="199">
        <v>52059</v>
      </c>
      <c r="HB189" s="199">
        <v>0</v>
      </c>
      <c r="HC189" s="199">
        <v>1078</v>
      </c>
      <c r="HD189" s="199">
        <v>4976551</v>
      </c>
      <c r="HE189" s="199">
        <v>0</v>
      </c>
      <c r="HF189" s="199">
        <v>0</v>
      </c>
      <c r="HG189" s="199">
        <v>54459</v>
      </c>
      <c r="HH189" s="199">
        <v>0</v>
      </c>
      <c r="HI189" s="199">
        <f t="shared" si="146"/>
        <v>5241345</v>
      </c>
      <c r="HJ189" s="199">
        <v>5241345</v>
      </c>
      <c r="HK189" s="199">
        <v>73750</v>
      </c>
      <c r="HL189" s="199">
        <v>24784</v>
      </c>
      <c r="HM189" s="199">
        <v>37368</v>
      </c>
      <c r="HN189" s="199">
        <v>0</v>
      </c>
      <c r="HO189" s="199">
        <v>1746</v>
      </c>
      <c r="HP189" s="199">
        <v>4436752</v>
      </c>
      <c r="HQ189" s="199">
        <v>0</v>
      </c>
      <c r="HR189" s="199">
        <v>0</v>
      </c>
      <c r="HS189" s="199">
        <v>4954</v>
      </c>
      <c r="HT189" s="199">
        <v>0</v>
      </c>
      <c r="HU189" s="199">
        <f t="shared" si="147"/>
        <v>4579354</v>
      </c>
      <c r="HV189" s="199">
        <v>73750</v>
      </c>
      <c r="HW189" s="199">
        <v>24784</v>
      </c>
      <c r="HX189" s="199">
        <v>37368</v>
      </c>
      <c r="HY189" s="199">
        <v>0</v>
      </c>
      <c r="HZ189" s="199">
        <v>1746</v>
      </c>
      <c r="IA189" s="199">
        <v>4440401</v>
      </c>
      <c r="IB189" s="199">
        <v>0</v>
      </c>
      <c r="IC189" s="199">
        <v>0</v>
      </c>
      <c r="ID189" s="199">
        <v>4954</v>
      </c>
      <c r="IE189" s="199">
        <v>0</v>
      </c>
      <c r="IF189" s="199">
        <f t="shared" si="148"/>
        <v>4583003</v>
      </c>
      <c r="IG189" s="197">
        <f t="shared" si="149"/>
        <v>-12.630174125152994</v>
      </c>
      <c r="IH189" s="197">
        <f t="shared" si="150"/>
        <v>-12.560554590472483</v>
      </c>
      <c r="II189" s="197">
        <f t="shared" si="151"/>
        <v>-10.773525680737528</v>
      </c>
      <c r="IJ189" s="197">
        <f t="shared" si="128"/>
        <v>7.9683728316259916E-2</v>
      </c>
      <c r="IK189" s="202">
        <f>((IF189/HJ189)-1)*100</f>
        <v>-12.560554590472483</v>
      </c>
      <c r="IL189" s="200">
        <f t="shared" si="152"/>
        <v>864.22836130492169</v>
      </c>
      <c r="IM189" s="200">
        <f t="shared" si="153"/>
        <v>837.33754478597018</v>
      </c>
      <c r="IN189" s="192" t="s">
        <v>7412</v>
      </c>
      <c r="IO189" s="192" t="str">
        <f t="shared" si="129"/>
        <v>Variación entre el -10% al -20%</v>
      </c>
      <c r="IP189" s="192" t="str">
        <f t="shared" si="129"/>
        <v>Variación entre el -10% al -20%</v>
      </c>
      <c r="IQ189" s="193" t="str">
        <f t="shared" si="154"/>
        <v>Grande</v>
      </c>
      <c r="IR189" s="193" t="str">
        <f t="shared" si="155"/>
        <v>Grande</v>
      </c>
      <c r="IS189" s="192" t="s">
        <v>5736</v>
      </c>
      <c r="IT189" s="192" t="s">
        <v>2037</v>
      </c>
      <c r="IU189" s="192" t="s">
        <v>246</v>
      </c>
      <c r="IV189" s="192" t="s">
        <v>982</v>
      </c>
      <c r="IW189" s="192" t="s">
        <v>248</v>
      </c>
      <c r="IX189" s="192" t="s">
        <v>249</v>
      </c>
      <c r="IY189" s="193" t="s">
        <v>208</v>
      </c>
      <c r="IZ189" s="199"/>
      <c r="JA189" s="199"/>
      <c r="JB189" s="203"/>
      <c r="JC189" s="192" t="s">
        <v>7613</v>
      </c>
      <c r="JD189" s="192" t="str">
        <f t="shared" si="164"/>
        <v>Sin Modificaciones</v>
      </c>
      <c r="JE189" s="193" t="s">
        <v>207</v>
      </c>
      <c r="JF189" s="200">
        <v>1</v>
      </c>
      <c r="JG189" s="200">
        <v>3007600</v>
      </c>
      <c r="JH189" s="200">
        <v>5241345</v>
      </c>
      <c r="JI189" s="197">
        <f t="shared" ref="JI189:JI190" si="180">((JH189/JG189)-1)*100</f>
        <v>74.270015959569108</v>
      </c>
      <c r="JJ189" s="192" t="s">
        <v>7826</v>
      </c>
      <c r="JK189" s="192" t="str">
        <f t="shared" si="130"/>
        <v>Con Reevaluación</v>
      </c>
      <c r="JL189" s="196" t="s">
        <v>1291</v>
      </c>
      <c r="JM189" s="204">
        <v>1.4</v>
      </c>
      <c r="JN189" s="204">
        <v>1.28</v>
      </c>
      <c r="JO189" s="197">
        <f t="shared" si="162"/>
        <v>-8.5714285714285623</v>
      </c>
      <c r="JP189" s="205" t="str">
        <f t="shared" si="163"/>
        <v>Real &lt; Recomendado</v>
      </c>
      <c r="JQ189" s="193" t="s">
        <v>8</v>
      </c>
      <c r="JR189" s="202"/>
      <c r="JS189" s="202"/>
      <c r="JT189" s="202"/>
      <c r="JU189" s="192" t="s">
        <v>8242</v>
      </c>
      <c r="JV189" s="206"/>
      <c r="JW189" s="192" t="s">
        <v>8243</v>
      </c>
      <c r="JX189" s="192" t="s">
        <v>246</v>
      </c>
      <c r="JY189" s="192" t="s">
        <v>982</v>
      </c>
      <c r="JZ189" s="192" t="s">
        <v>248</v>
      </c>
      <c r="KA189" s="192" t="s">
        <v>249</v>
      </c>
    </row>
    <row r="190" spans="1:287" ht="15" customHeight="1" x14ac:dyDescent="0.25">
      <c r="A190" s="192" t="s">
        <v>1793</v>
      </c>
      <c r="B190" s="192" t="s">
        <v>1794</v>
      </c>
      <c r="C190" s="193">
        <v>8</v>
      </c>
      <c r="D190" s="192" t="s">
        <v>453</v>
      </c>
      <c r="E190" s="192" t="s">
        <v>112</v>
      </c>
      <c r="F190" s="192" t="s">
        <v>113</v>
      </c>
      <c r="G190" s="192" t="s">
        <v>488</v>
      </c>
      <c r="H190" s="192" t="s">
        <v>470</v>
      </c>
      <c r="I190" s="192" t="s">
        <v>119</v>
      </c>
      <c r="J190" s="192" t="s">
        <v>1994</v>
      </c>
      <c r="K190" s="192" t="s">
        <v>468</v>
      </c>
      <c r="L190" s="192" t="s">
        <v>102</v>
      </c>
      <c r="M190" s="192" t="s">
        <v>1267</v>
      </c>
      <c r="N190" s="192" t="s">
        <v>525</v>
      </c>
      <c r="O190" s="192" t="s">
        <v>525</v>
      </c>
      <c r="P190" s="192" t="s">
        <v>103</v>
      </c>
      <c r="Q190" s="192" t="s">
        <v>120</v>
      </c>
      <c r="R190" s="192" t="s">
        <v>116</v>
      </c>
      <c r="S190" s="192" t="s">
        <v>2421</v>
      </c>
      <c r="T190" s="192" t="s">
        <v>2422</v>
      </c>
      <c r="U190" s="194">
        <v>30000</v>
      </c>
      <c r="V190" s="192" t="s">
        <v>534</v>
      </c>
      <c r="W190" s="192" t="s">
        <v>534</v>
      </c>
      <c r="X190" s="192" t="s">
        <v>534</v>
      </c>
      <c r="Y190" s="195">
        <v>10</v>
      </c>
      <c r="Z190" s="195">
        <v>16</v>
      </c>
      <c r="AA190" s="196" t="s">
        <v>2779</v>
      </c>
      <c r="AB190" s="197">
        <f t="shared" si="177"/>
        <v>60.000000000000007</v>
      </c>
      <c r="AC190" s="195">
        <v>1</v>
      </c>
      <c r="AD190" s="195">
        <v>1</v>
      </c>
      <c r="AE190" s="196" t="s">
        <v>2780</v>
      </c>
      <c r="AF190" s="197">
        <f>((AD190/AC190)-1)*100</f>
        <v>0</v>
      </c>
      <c r="AG190" s="195"/>
      <c r="AH190" s="195"/>
      <c r="AI190" s="196" t="s">
        <v>8</v>
      </c>
      <c r="AJ190" s="197"/>
      <c r="AK190" s="195"/>
      <c r="AL190" s="195"/>
      <c r="AM190" s="196"/>
      <c r="AN190" s="197"/>
      <c r="AO190" s="195"/>
      <c r="AP190" s="195"/>
      <c r="AQ190" s="196"/>
      <c r="AR190" s="197"/>
      <c r="AS190" s="195">
        <v>9</v>
      </c>
      <c r="AT190" s="195">
        <v>17</v>
      </c>
      <c r="AU190" s="196" t="s">
        <v>3260</v>
      </c>
      <c r="AV190" s="197">
        <f t="shared" si="125"/>
        <v>88.888888888888886</v>
      </c>
      <c r="AW190" s="197" t="str">
        <f t="shared" si="131"/>
        <v>Variación del 50% al 100%</v>
      </c>
      <c r="AX190" s="198">
        <v>5</v>
      </c>
      <c r="AY190" s="198">
        <v>246</v>
      </c>
      <c r="AZ190" s="195"/>
      <c r="BA190" s="195"/>
      <c r="BB190" s="196"/>
      <c r="BC190" s="197"/>
      <c r="BD190" s="195"/>
      <c r="BE190" s="195"/>
      <c r="BF190" s="196"/>
      <c r="BG190" s="197"/>
      <c r="BH190" s="195"/>
      <c r="BI190" s="195"/>
      <c r="BJ190" s="196"/>
      <c r="BK190" s="197"/>
      <c r="BL190" s="195">
        <v>10</v>
      </c>
      <c r="BM190" s="195">
        <v>10</v>
      </c>
      <c r="BN190" s="195">
        <v>18</v>
      </c>
      <c r="BO190" s="195">
        <v>18</v>
      </c>
      <c r="BP190" s="195">
        <v>0</v>
      </c>
      <c r="BQ190" s="196" t="s">
        <v>3518</v>
      </c>
      <c r="BR190" s="197">
        <f t="shared" si="132"/>
        <v>80</v>
      </c>
      <c r="BS190" s="197">
        <f t="shared" si="132"/>
        <v>80</v>
      </c>
      <c r="BT190" s="192" t="s">
        <v>3750</v>
      </c>
      <c r="BU190" s="192" t="str">
        <f t="shared" si="133"/>
        <v>Variación del 50% al 100%</v>
      </c>
      <c r="BV190" s="193" t="str">
        <f t="shared" si="134"/>
        <v>Dos Años</v>
      </c>
      <c r="BW190" s="192" t="s">
        <v>918</v>
      </c>
      <c r="BX190" s="199">
        <v>1720080</v>
      </c>
      <c r="BY190" s="199">
        <v>0</v>
      </c>
      <c r="BZ190" s="199">
        <f t="shared" si="135"/>
        <v>1720080</v>
      </c>
      <c r="CA190" s="199">
        <v>2415165</v>
      </c>
      <c r="CB190" s="200">
        <f t="shared" si="136"/>
        <v>-695085</v>
      </c>
      <c r="CC190" s="192" t="s">
        <v>4062</v>
      </c>
      <c r="CD190" s="192" t="str">
        <f t="shared" si="137"/>
        <v>BIP &lt; SIGFE</v>
      </c>
      <c r="CE190" s="196" t="s">
        <v>678</v>
      </c>
      <c r="CF190" s="195">
        <v>9000</v>
      </c>
      <c r="CG190" s="195">
        <v>9000</v>
      </c>
      <c r="CH190" s="195">
        <f t="shared" si="138"/>
        <v>100</v>
      </c>
      <c r="CI190" s="196" t="s">
        <v>4456</v>
      </c>
      <c r="CJ190" s="196" t="s">
        <v>4457</v>
      </c>
      <c r="CK190" s="200" t="str">
        <f t="shared" si="158"/>
        <v>Real = Recomendada</v>
      </c>
      <c r="CL190" s="192" t="s">
        <v>5012</v>
      </c>
      <c r="CM190" s="192" t="s">
        <v>4828</v>
      </c>
      <c r="CN190" s="192" t="s">
        <v>5013</v>
      </c>
      <c r="CO190" s="192" t="s">
        <v>8</v>
      </c>
      <c r="CP190" s="193" t="s">
        <v>207</v>
      </c>
      <c r="CQ190" s="192" t="s">
        <v>5347</v>
      </c>
      <c r="CR190" s="192" t="s">
        <v>8</v>
      </c>
      <c r="CS190" s="192" t="s">
        <v>8</v>
      </c>
      <c r="CT190" s="192" t="str">
        <f t="shared" si="159"/>
        <v>En Operación</v>
      </c>
      <c r="CU190" s="192" t="s">
        <v>5530</v>
      </c>
      <c r="CV190" s="192" t="s">
        <v>5737</v>
      </c>
      <c r="CW190" s="192" t="s">
        <v>5738</v>
      </c>
      <c r="CX190" s="192" t="s">
        <v>534</v>
      </c>
      <c r="CY190" s="192" t="s">
        <v>8</v>
      </c>
      <c r="CZ190" s="192" t="s">
        <v>5576</v>
      </c>
      <c r="DA190" s="192" t="s">
        <v>249</v>
      </c>
      <c r="DB190" s="193" t="s">
        <v>1143</v>
      </c>
      <c r="DC190" s="193" t="s">
        <v>1143</v>
      </c>
      <c r="DD190" s="200">
        <v>0</v>
      </c>
      <c r="DE190" s="193" t="s">
        <v>835</v>
      </c>
      <c r="DF190" s="200">
        <v>411</v>
      </c>
      <c r="DG190" s="193" t="s">
        <v>440</v>
      </c>
      <c r="DH190" s="200">
        <v>0</v>
      </c>
      <c r="DI190" s="193" t="s">
        <v>594</v>
      </c>
      <c r="DJ190" s="200">
        <v>155</v>
      </c>
      <c r="DK190" s="193" t="s">
        <v>594</v>
      </c>
      <c r="DL190" s="200">
        <f t="shared" si="179"/>
        <v>155</v>
      </c>
      <c r="DM190" s="193" t="s">
        <v>918</v>
      </c>
      <c r="DN190" s="200">
        <v>61</v>
      </c>
      <c r="DO190" s="193" t="s">
        <v>842</v>
      </c>
      <c r="DP190" s="200">
        <v>59</v>
      </c>
      <c r="DQ190" s="200">
        <f t="shared" si="126"/>
        <v>686</v>
      </c>
      <c r="DR190" s="200">
        <f t="shared" si="127"/>
        <v>686</v>
      </c>
      <c r="DS190" s="193" t="s">
        <v>6186</v>
      </c>
      <c r="DT190" s="192" t="s">
        <v>6243</v>
      </c>
      <c r="DU190" s="193">
        <v>1</v>
      </c>
      <c r="DV190" s="193" t="s">
        <v>8</v>
      </c>
      <c r="DW190" s="193" t="s">
        <v>8</v>
      </c>
      <c r="DX190" s="193" t="s">
        <v>8</v>
      </c>
      <c r="DY190" s="193" t="s">
        <v>8</v>
      </c>
      <c r="DZ190" s="193" t="s">
        <v>8</v>
      </c>
      <c r="EA190" s="193" t="s">
        <v>8</v>
      </c>
      <c r="EB190" s="193" t="s">
        <v>207</v>
      </c>
      <c r="EC190" s="193" t="s">
        <v>6273</v>
      </c>
      <c r="ED190" s="193" t="s">
        <v>6457</v>
      </c>
      <c r="EE190" s="199">
        <v>15000</v>
      </c>
      <c r="EF190" s="199">
        <v>29988</v>
      </c>
      <c r="EG190" s="199">
        <v>0</v>
      </c>
      <c r="EH190" s="199">
        <v>0</v>
      </c>
      <c r="EI190" s="199">
        <v>0</v>
      </c>
      <c r="EJ190" s="199">
        <v>1800000</v>
      </c>
      <c r="EK190" s="199">
        <v>0</v>
      </c>
      <c r="EL190" s="199">
        <v>0</v>
      </c>
      <c r="EM190" s="199">
        <v>0</v>
      </c>
      <c r="EN190" s="199">
        <v>0</v>
      </c>
      <c r="EO190" s="199">
        <f t="shared" si="139"/>
        <v>1844988</v>
      </c>
      <c r="EP190" s="199">
        <v>15000</v>
      </c>
      <c r="EQ190" s="199">
        <v>29988</v>
      </c>
      <c r="ER190" s="199">
        <v>0</v>
      </c>
      <c r="ES190" s="199">
        <v>0</v>
      </c>
      <c r="ET190" s="199">
        <v>0</v>
      </c>
      <c r="EU190" s="199">
        <v>1800000</v>
      </c>
      <c r="EV190" s="199">
        <v>0</v>
      </c>
      <c r="EW190" s="199">
        <v>0</v>
      </c>
      <c r="EX190" s="199">
        <v>0</v>
      </c>
      <c r="EY190" s="199">
        <v>0</v>
      </c>
      <c r="EZ190" s="199">
        <f t="shared" si="140"/>
        <v>1844988</v>
      </c>
      <c r="FA190" s="192" t="s">
        <v>198</v>
      </c>
      <c r="FB190" s="199">
        <v>21000</v>
      </c>
      <c r="FC190" s="199">
        <v>30218</v>
      </c>
      <c r="FD190" s="199">
        <v>0</v>
      </c>
      <c r="FE190" s="199">
        <v>0</v>
      </c>
      <c r="FF190" s="199">
        <v>0</v>
      </c>
      <c r="FG190" s="199">
        <v>2393767</v>
      </c>
      <c r="FH190" s="199">
        <v>0</v>
      </c>
      <c r="FI190" s="199">
        <v>0</v>
      </c>
      <c r="FJ190" s="199">
        <v>0</v>
      </c>
      <c r="FK190" s="199">
        <v>0</v>
      </c>
      <c r="FL190" s="199">
        <f t="shared" si="141"/>
        <v>2444985</v>
      </c>
      <c r="FM190" s="192" t="s">
        <v>6833</v>
      </c>
      <c r="FN190" s="199">
        <v>21000</v>
      </c>
      <c r="FO190" s="199">
        <v>30218</v>
      </c>
      <c r="FP190" s="199">
        <v>0</v>
      </c>
      <c r="FQ190" s="199">
        <v>0</v>
      </c>
      <c r="FR190" s="199">
        <v>0</v>
      </c>
      <c r="FS190" s="199">
        <v>2393767</v>
      </c>
      <c r="FT190" s="199">
        <v>0</v>
      </c>
      <c r="FU190" s="199">
        <v>0</v>
      </c>
      <c r="FV190" s="199">
        <v>0</v>
      </c>
      <c r="FW190" s="199">
        <v>0</v>
      </c>
      <c r="FX190" s="199">
        <f t="shared" si="142"/>
        <v>2444985</v>
      </c>
      <c r="FY190" s="192" t="s">
        <v>7016</v>
      </c>
      <c r="FZ190" s="200">
        <f t="shared" si="143"/>
        <v>29820</v>
      </c>
      <c r="GA190" s="193" t="str">
        <f t="shared" si="160"/>
        <v>BIP &gt; SIGFE</v>
      </c>
      <c r="GB190" s="199">
        <v>19550</v>
      </c>
      <c r="GC190" s="199">
        <v>0</v>
      </c>
      <c r="GD190" s="199">
        <v>0</v>
      </c>
      <c r="GE190" s="199">
        <v>0</v>
      </c>
      <c r="GF190" s="199">
        <v>0</v>
      </c>
      <c r="GG190" s="199">
        <v>2395615</v>
      </c>
      <c r="GH190" s="199">
        <v>0</v>
      </c>
      <c r="GI190" s="199">
        <v>0</v>
      </c>
      <c r="GJ190" s="199">
        <v>0</v>
      </c>
      <c r="GK190" s="199">
        <v>0</v>
      </c>
      <c r="GL190" s="199">
        <f t="shared" si="144"/>
        <v>2415165</v>
      </c>
      <c r="GM190" s="199">
        <v>19885</v>
      </c>
      <c r="GN190" s="199">
        <v>0</v>
      </c>
      <c r="GO190" s="199">
        <v>0</v>
      </c>
      <c r="GP190" s="199">
        <v>0</v>
      </c>
      <c r="GQ190" s="199">
        <v>0</v>
      </c>
      <c r="GR190" s="199">
        <v>2439793</v>
      </c>
      <c r="GS190" s="199">
        <v>0</v>
      </c>
      <c r="GT190" s="199">
        <v>0</v>
      </c>
      <c r="GU190" s="199">
        <v>0</v>
      </c>
      <c r="GV190" s="199">
        <v>0</v>
      </c>
      <c r="GW190" s="199">
        <f t="shared" si="145"/>
        <v>2459678</v>
      </c>
      <c r="GX190" s="199" t="s">
        <v>8</v>
      </c>
      <c r="GY190" s="199">
        <v>17655</v>
      </c>
      <c r="GZ190" s="199">
        <v>35295</v>
      </c>
      <c r="HA190" s="199">
        <v>0</v>
      </c>
      <c r="HB190" s="199">
        <v>0</v>
      </c>
      <c r="HC190" s="199">
        <v>0</v>
      </c>
      <c r="HD190" s="199">
        <v>2118556</v>
      </c>
      <c r="HE190" s="199">
        <v>0</v>
      </c>
      <c r="HF190" s="199">
        <v>0</v>
      </c>
      <c r="HG190" s="199">
        <v>0</v>
      </c>
      <c r="HH190" s="199">
        <v>0</v>
      </c>
      <c r="HI190" s="199">
        <f t="shared" si="146"/>
        <v>2171506</v>
      </c>
      <c r="HJ190" s="199">
        <v>2410952</v>
      </c>
      <c r="HK190" s="199">
        <v>21481</v>
      </c>
      <c r="HL190" s="199">
        <v>30218</v>
      </c>
      <c r="HM190" s="199">
        <v>0</v>
      </c>
      <c r="HN190" s="199">
        <v>0</v>
      </c>
      <c r="HO190" s="199">
        <v>0</v>
      </c>
      <c r="HP190" s="199">
        <v>2456006</v>
      </c>
      <c r="HQ190" s="199">
        <v>0</v>
      </c>
      <c r="HR190" s="199">
        <v>0</v>
      </c>
      <c r="HS190" s="199">
        <v>0</v>
      </c>
      <c r="HT190" s="199">
        <v>0</v>
      </c>
      <c r="HU190" s="199">
        <f t="shared" si="147"/>
        <v>2507705</v>
      </c>
      <c r="HV190" s="199">
        <v>21532</v>
      </c>
      <c r="HW190" s="199">
        <v>30748</v>
      </c>
      <c r="HX190" s="199">
        <v>0</v>
      </c>
      <c r="HY190" s="199">
        <v>0</v>
      </c>
      <c r="HZ190" s="199">
        <v>0</v>
      </c>
      <c r="IA190" s="199">
        <v>2450108</v>
      </c>
      <c r="IB190" s="199">
        <v>0</v>
      </c>
      <c r="IC190" s="199">
        <v>0</v>
      </c>
      <c r="ID190" s="199">
        <v>0</v>
      </c>
      <c r="IE190" s="199">
        <v>0</v>
      </c>
      <c r="IF190" s="199">
        <f t="shared" si="148"/>
        <v>2502388</v>
      </c>
      <c r="IG190" s="197">
        <f t="shared" si="149"/>
        <v>15.482296618107426</v>
      </c>
      <c r="IH190" s="197">
        <f t="shared" si="150"/>
        <v>15.237443506948644</v>
      </c>
      <c r="II190" s="197">
        <f t="shared" si="151"/>
        <v>15.649904935248337</v>
      </c>
      <c r="IJ190" s="197">
        <f t="shared" si="128"/>
        <v>-0.21202653422153217</v>
      </c>
      <c r="IK190" s="202">
        <f>((IF190/HJ190)-1)*100</f>
        <v>3.7925267695084752</v>
      </c>
      <c r="IL190" s="200">
        <f t="shared" si="152"/>
        <v>278.0431111111111</v>
      </c>
      <c r="IM190" s="200">
        <f t="shared" si="153"/>
        <v>272.23422222222223</v>
      </c>
      <c r="IN190" s="192" t="s">
        <v>7413</v>
      </c>
      <c r="IO190" s="192" t="str">
        <f t="shared" si="129"/>
        <v>Variación del 10% al 20%</v>
      </c>
      <c r="IP190" s="192" t="str">
        <f t="shared" si="129"/>
        <v>Variación del 10% al 20%</v>
      </c>
      <c r="IQ190" s="193" t="str">
        <f t="shared" si="154"/>
        <v>Grande</v>
      </c>
      <c r="IR190" s="193" t="str">
        <f t="shared" si="155"/>
        <v>Grande</v>
      </c>
      <c r="IS190" s="192" t="s">
        <v>1269</v>
      </c>
      <c r="IT190" s="192" t="s">
        <v>1267</v>
      </c>
      <c r="IU190" s="192" t="s">
        <v>534</v>
      </c>
      <c r="IV190" s="192" t="s">
        <v>8</v>
      </c>
      <c r="IW190" s="192" t="s">
        <v>5576</v>
      </c>
      <c r="IX190" s="192" t="s">
        <v>249</v>
      </c>
      <c r="IY190" s="193" t="s">
        <v>207</v>
      </c>
      <c r="IZ190" s="199">
        <v>2171506</v>
      </c>
      <c r="JA190" s="199">
        <v>229537</v>
      </c>
      <c r="JB190" s="203">
        <f t="shared" si="161"/>
        <v>10.570405976313213</v>
      </c>
      <c r="JC190" s="192" t="s">
        <v>4062</v>
      </c>
      <c r="JD190" s="192" t="str">
        <f t="shared" si="164"/>
        <v>Con Modificaciones &lt; 10%</v>
      </c>
      <c r="JE190" s="193" t="s">
        <v>207</v>
      </c>
      <c r="JF190" s="200">
        <v>1</v>
      </c>
      <c r="JG190" s="200">
        <v>2014777</v>
      </c>
      <c r="JH190" s="200">
        <v>2410952</v>
      </c>
      <c r="JI190" s="197">
        <f t="shared" si="180"/>
        <v>19.663466477927827</v>
      </c>
      <c r="JJ190" s="192" t="s">
        <v>7827</v>
      </c>
      <c r="JK190" s="192" t="str">
        <f t="shared" si="130"/>
        <v>Con Reevaluación</v>
      </c>
      <c r="JL190" s="196" t="s">
        <v>1286</v>
      </c>
      <c r="JM190" s="204">
        <v>1768905</v>
      </c>
      <c r="JN190" s="204">
        <v>1768905</v>
      </c>
      <c r="JO190" s="197">
        <f t="shared" si="162"/>
        <v>0</v>
      </c>
      <c r="JP190" s="205" t="str">
        <f t="shared" si="163"/>
        <v>Real = Recomendado</v>
      </c>
      <c r="JQ190" s="193" t="s">
        <v>1287</v>
      </c>
      <c r="JR190" s="202">
        <v>240338</v>
      </c>
      <c r="JS190" s="202">
        <v>240338</v>
      </c>
      <c r="JT190" s="202">
        <f t="shared" si="156"/>
        <v>0</v>
      </c>
      <c r="JU190" s="192" t="s">
        <v>8244</v>
      </c>
      <c r="JV190" s="192" t="str">
        <f>IF(JT190="","Sin Datos",IF(JT190=0,"Real = Recomendado",IF(JT190&gt;0,"Real &gt; Recomendado",IF(JT190&lt;0,"Real &lt; Recomendado","error"))))</f>
        <v>Real = Recomendado</v>
      </c>
      <c r="JW190" s="192" t="s">
        <v>8245</v>
      </c>
      <c r="JX190" s="192" t="s">
        <v>224</v>
      </c>
      <c r="JY190" s="192" t="s">
        <v>948</v>
      </c>
      <c r="JZ190" s="192" t="s">
        <v>5576</v>
      </c>
      <c r="KA190" s="192" t="s">
        <v>249</v>
      </c>
    </row>
    <row r="191" spans="1:287" ht="15" customHeight="1" x14ac:dyDescent="0.25">
      <c r="A191" s="192" t="s">
        <v>1795</v>
      </c>
      <c r="B191" s="192" t="s">
        <v>1796</v>
      </c>
      <c r="C191" s="193">
        <v>1</v>
      </c>
      <c r="D191" s="192" t="s">
        <v>446</v>
      </c>
      <c r="E191" s="192" t="s">
        <v>190</v>
      </c>
      <c r="F191" s="192" t="s">
        <v>400</v>
      </c>
      <c r="G191" s="192" t="s">
        <v>464</v>
      </c>
      <c r="H191" s="192" t="s">
        <v>472</v>
      </c>
      <c r="I191" s="192" t="s">
        <v>401</v>
      </c>
      <c r="J191" s="192" t="s">
        <v>1943</v>
      </c>
      <c r="K191" s="192" t="s">
        <v>466</v>
      </c>
      <c r="L191" s="192" t="s">
        <v>114</v>
      </c>
      <c r="M191" s="192" t="s">
        <v>178</v>
      </c>
      <c r="N191" s="192" t="s">
        <v>529</v>
      </c>
      <c r="O191" s="192" t="s">
        <v>524</v>
      </c>
      <c r="P191" s="192" t="s">
        <v>103</v>
      </c>
      <c r="Q191" s="192" t="s">
        <v>120</v>
      </c>
      <c r="R191" s="192" t="s">
        <v>116</v>
      </c>
      <c r="S191" s="192" t="s">
        <v>2423</v>
      </c>
      <c r="T191" s="192" t="s">
        <v>2424</v>
      </c>
      <c r="U191" s="194">
        <v>96</v>
      </c>
      <c r="V191" s="192" t="s">
        <v>2425</v>
      </c>
      <c r="W191" s="192" t="s">
        <v>534</v>
      </c>
      <c r="X191" s="192" t="s">
        <v>534</v>
      </c>
      <c r="Y191" s="195"/>
      <c r="Z191" s="195"/>
      <c r="AA191" s="196"/>
      <c r="AB191" s="197"/>
      <c r="AC191" s="195">
        <v>2</v>
      </c>
      <c r="AD191" s="195">
        <v>9</v>
      </c>
      <c r="AE191" s="196" t="s">
        <v>2781</v>
      </c>
      <c r="AF191" s="197">
        <f>((AD191/AC191)-1)*100</f>
        <v>350</v>
      </c>
      <c r="AG191" s="195">
        <v>2</v>
      </c>
      <c r="AH191" s="195">
        <v>9</v>
      </c>
      <c r="AI191" s="196" t="s">
        <v>2781</v>
      </c>
      <c r="AJ191" s="197">
        <f>((AH191/AG191)-1)*100</f>
        <v>350</v>
      </c>
      <c r="AK191" s="195"/>
      <c r="AL191" s="195"/>
      <c r="AM191" s="196"/>
      <c r="AN191" s="197"/>
      <c r="AO191" s="195"/>
      <c r="AP191" s="195"/>
      <c r="AQ191" s="196"/>
      <c r="AR191" s="197"/>
      <c r="AS191" s="195">
        <v>8</v>
      </c>
      <c r="AT191" s="195">
        <v>13</v>
      </c>
      <c r="AU191" s="196" t="s">
        <v>3261</v>
      </c>
      <c r="AV191" s="197">
        <f t="shared" si="125"/>
        <v>62.5</v>
      </c>
      <c r="AW191" s="197" t="str">
        <f t="shared" si="131"/>
        <v>Variación del 50% al 100%</v>
      </c>
      <c r="AX191" s="198">
        <v>3</v>
      </c>
      <c r="AY191" s="198">
        <v>161</v>
      </c>
      <c r="AZ191" s="195"/>
      <c r="BA191" s="195"/>
      <c r="BB191" s="196"/>
      <c r="BC191" s="197"/>
      <c r="BD191" s="195"/>
      <c r="BE191" s="195"/>
      <c r="BF191" s="196"/>
      <c r="BG191" s="197"/>
      <c r="BH191" s="195"/>
      <c r="BI191" s="195"/>
      <c r="BJ191" s="196"/>
      <c r="BK191" s="197"/>
      <c r="BL191" s="195">
        <v>8</v>
      </c>
      <c r="BM191" s="195">
        <v>8</v>
      </c>
      <c r="BN191" s="195">
        <v>19</v>
      </c>
      <c r="BO191" s="195">
        <v>20</v>
      </c>
      <c r="BP191" s="195">
        <v>1</v>
      </c>
      <c r="BQ191" s="196" t="s">
        <v>3261</v>
      </c>
      <c r="BR191" s="197">
        <f t="shared" si="132"/>
        <v>137.5</v>
      </c>
      <c r="BS191" s="197">
        <f t="shared" si="132"/>
        <v>150</v>
      </c>
      <c r="BT191" s="192" t="s">
        <v>3751</v>
      </c>
      <c r="BU191" s="192" t="str">
        <f t="shared" si="133"/>
        <v>Variación &gt; al 100%</v>
      </c>
      <c r="BV191" s="193" t="str">
        <f t="shared" si="134"/>
        <v>Dos Años</v>
      </c>
      <c r="BW191" s="192" t="s">
        <v>3876</v>
      </c>
      <c r="BX191" s="199">
        <v>884985</v>
      </c>
      <c r="BY191" s="199">
        <v>0</v>
      </c>
      <c r="BZ191" s="199">
        <f t="shared" si="135"/>
        <v>884985</v>
      </c>
      <c r="CA191" s="199">
        <v>884986</v>
      </c>
      <c r="CB191" s="200">
        <f t="shared" si="136"/>
        <v>-1</v>
      </c>
      <c r="CC191" s="192" t="s">
        <v>4063</v>
      </c>
      <c r="CD191" s="192" t="str">
        <f t="shared" si="137"/>
        <v>BIP = SIGFE</v>
      </c>
      <c r="CE191" s="196" t="s">
        <v>678</v>
      </c>
      <c r="CF191" s="195">
        <v>675</v>
      </c>
      <c r="CG191" s="195">
        <v>692</v>
      </c>
      <c r="CH191" s="195">
        <f t="shared" si="138"/>
        <v>102.51851851851852</v>
      </c>
      <c r="CI191" s="196" t="s">
        <v>4458</v>
      </c>
      <c r="CJ191" s="196" t="s">
        <v>4459</v>
      </c>
      <c r="CK191" s="200" t="str">
        <f t="shared" si="158"/>
        <v>Real &gt; Recomendada</v>
      </c>
      <c r="CL191" s="192" t="s">
        <v>5014</v>
      </c>
      <c r="CM191" s="192" t="s">
        <v>5015</v>
      </c>
      <c r="CN191" s="192" t="s">
        <v>5014</v>
      </c>
      <c r="CO191" s="192" t="s">
        <v>5016</v>
      </c>
      <c r="CP191" s="193" t="s">
        <v>207</v>
      </c>
      <c r="CQ191" s="192" t="s">
        <v>5348</v>
      </c>
      <c r="CR191" s="192" t="s">
        <v>5349</v>
      </c>
      <c r="CS191" s="192" t="s">
        <v>8</v>
      </c>
      <c r="CT191" s="192" t="str">
        <f t="shared" si="159"/>
        <v>En Operación</v>
      </c>
      <c r="CU191" s="192" t="s">
        <v>5531</v>
      </c>
      <c r="CV191" s="192" t="s">
        <v>1258</v>
      </c>
      <c r="CW191" s="192" t="s">
        <v>178</v>
      </c>
      <c r="CX191" s="192" t="s">
        <v>534</v>
      </c>
      <c r="CY191" s="192" t="s">
        <v>8</v>
      </c>
      <c r="CZ191" s="192" t="s">
        <v>248</v>
      </c>
      <c r="DA191" s="192" t="s">
        <v>249</v>
      </c>
      <c r="DB191" s="193" t="s">
        <v>1178</v>
      </c>
      <c r="DC191" s="193" t="s">
        <v>5854</v>
      </c>
      <c r="DD191" s="200">
        <v>58</v>
      </c>
      <c r="DE191" s="193" t="s">
        <v>5921</v>
      </c>
      <c r="DF191" s="200">
        <v>222</v>
      </c>
      <c r="DG191" s="193" t="s">
        <v>440</v>
      </c>
      <c r="DH191" s="200">
        <v>0</v>
      </c>
      <c r="DI191" s="193" t="s">
        <v>888</v>
      </c>
      <c r="DJ191" s="200">
        <v>84</v>
      </c>
      <c r="DK191" s="193" t="s">
        <v>888</v>
      </c>
      <c r="DL191" s="200">
        <f t="shared" si="179"/>
        <v>84</v>
      </c>
      <c r="DM191" s="193" t="s">
        <v>3876</v>
      </c>
      <c r="DN191" s="200">
        <v>3</v>
      </c>
      <c r="DO191" s="193" t="s">
        <v>594</v>
      </c>
      <c r="DP191" s="200">
        <v>6</v>
      </c>
      <c r="DQ191" s="200">
        <f t="shared" si="126"/>
        <v>373</v>
      </c>
      <c r="DR191" s="200">
        <f t="shared" si="127"/>
        <v>315</v>
      </c>
      <c r="DS191" s="193" t="s">
        <v>6187</v>
      </c>
      <c r="DT191" s="192" t="s">
        <v>6249</v>
      </c>
      <c r="DU191" s="193">
        <v>1</v>
      </c>
      <c r="DV191" s="193" t="s">
        <v>8</v>
      </c>
      <c r="DW191" s="193" t="s">
        <v>8</v>
      </c>
      <c r="DX191" s="193" t="s">
        <v>8</v>
      </c>
      <c r="DY191" s="193" t="s">
        <v>8</v>
      </c>
      <c r="DZ191" s="193" t="s">
        <v>8</v>
      </c>
      <c r="EA191" s="193" t="s">
        <v>8</v>
      </c>
      <c r="EB191" s="193" t="s">
        <v>207</v>
      </c>
      <c r="EC191" s="193" t="s">
        <v>6269</v>
      </c>
      <c r="ED191" s="193" t="s">
        <v>6458</v>
      </c>
      <c r="EE191" s="199">
        <v>0</v>
      </c>
      <c r="EF191" s="199">
        <v>22105</v>
      </c>
      <c r="EG191" s="199">
        <v>2540</v>
      </c>
      <c r="EH191" s="199">
        <v>0</v>
      </c>
      <c r="EI191" s="199">
        <v>0</v>
      </c>
      <c r="EJ191" s="199">
        <v>711095</v>
      </c>
      <c r="EK191" s="199">
        <v>0</v>
      </c>
      <c r="EL191" s="199">
        <v>0</v>
      </c>
      <c r="EM191" s="199">
        <v>0</v>
      </c>
      <c r="EN191" s="199">
        <v>0</v>
      </c>
      <c r="EO191" s="199">
        <f t="shared" si="139"/>
        <v>735740</v>
      </c>
      <c r="EP191" s="199">
        <v>0</v>
      </c>
      <c r="EQ191" s="199">
        <v>23122</v>
      </c>
      <c r="ER191" s="199">
        <v>2657</v>
      </c>
      <c r="ES191" s="199">
        <v>0</v>
      </c>
      <c r="ET191" s="199">
        <v>0</v>
      </c>
      <c r="EU191" s="199">
        <v>743813</v>
      </c>
      <c r="EV191" s="199">
        <v>0</v>
      </c>
      <c r="EW191" s="199">
        <v>0</v>
      </c>
      <c r="EX191" s="199">
        <v>0</v>
      </c>
      <c r="EY191" s="199">
        <v>0</v>
      </c>
      <c r="EZ191" s="199">
        <f t="shared" si="140"/>
        <v>769592</v>
      </c>
      <c r="FA191" s="192" t="s">
        <v>6641</v>
      </c>
      <c r="FB191" s="199">
        <v>0</v>
      </c>
      <c r="FC191" s="199">
        <v>25358</v>
      </c>
      <c r="FD191" s="199">
        <v>2531</v>
      </c>
      <c r="FE191" s="199">
        <v>0</v>
      </c>
      <c r="FF191" s="199">
        <v>0</v>
      </c>
      <c r="FG191" s="199">
        <v>857095</v>
      </c>
      <c r="FH191" s="199">
        <v>0</v>
      </c>
      <c r="FI191" s="199">
        <v>0</v>
      </c>
      <c r="FJ191" s="199">
        <v>0</v>
      </c>
      <c r="FK191" s="199">
        <v>0</v>
      </c>
      <c r="FL191" s="199">
        <f t="shared" si="141"/>
        <v>884984</v>
      </c>
      <c r="FM191" s="192" t="s">
        <v>6641</v>
      </c>
      <c r="FN191" s="199">
        <v>0</v>
      </c>
      <c r="FO191" s="199">
        <v>25358</v>
      </c>
      <c r="FP191" s="199">
        <v>2531</v>
      </c>
      <c r="FQ191" s="199">
        <v>0</v>
      </c>
      <c r="FR191" s="199">
        <v>0</v>
      </c>
      <c r="FS191" s="199">
        <v>857096</v>
      </c>
      <c r="FT191" s="199">
        <v>0</v>
      </c>
      <c r="FU191" s="199">
        <v>0</v>
      </c>
      <c r="FV191" s="199">
        <v>0</v>
      </c>
      <c r="FW191" s="199">
        <v>0</v>
      </c>
      <c r="FX191" s="199">
        <f t="shared" si="142"/>
        <v>884985</v>
      </c>
      <c r="FY191" s="192" t="s">
        <v>7017</v>
      </c>
      <c r="FZ191" s="200">
        <f t="shared" si="143"/>
        <v>-1</v>
      </c>
      <c r="GA191" s="193" t="str">
        <f t="shared" si="160"/>
        <v>BIP = SIGFE</v>
      </c>
      <c r="GB191" s="199">
        <v>0</v>
      </c>
      <c r="GC191" s="199">
        <v>25358</v>
      </c>
      <c r="GD191" s="199">
        <v>2531</v>
      </c>
      <c r="GE191" s="199">
        <v>0</v>
      </c>
      <c r="GF191" s="199">
        <v>0</v>
      </c>
      <c r="GG191" s="199">
        <v>857097</v>
      </c>
      <c r="GH191" s="199">
        <v>0</v>
      </c>
      <c r="GI191" s="199">
        <v>0</v>
      </c>
      <c r="GJ191" s="199">
        <v>0</v>
      </c>
      <c r="GK191" s="199">
        <v>0</v>
      </c>
      <c r="GL191" s="199">
        <f t="shared" si="144"/>
        <v>884986</v>
      </c>
      <c r="GM191" s="199">
        <v>0</v>
      </c>
      <c r="GN191" s="199">
        <v>26018</v>
      </c>
      <c r="GO191" s="199">
        <v>2597</v>
      </c>
      <c r="GP191" s="199">
        <v>0</v>
      </c>
      <c r="GQ191" s="199">
        <v>0</v>
      </c>
      <c r="GR191" s="199">
        <v>878980</v>
      </c>
      <c r="GS191" s="199">
        <v>0</v>
      </c>
      <c r="GT191" s="199">
        <v>0</v>
      </c>
      <c r="GU191" s="199">
        <v>0</v>
      </c>
      <c r="GV191" s="199">
        <v>0</v>
      </c>
      <c r="GW191" s="199">
        <f t="shared" si="145"/>
        <v>907595</v>
      </c>
      <c r="GX191" s="199" t="s">
        <v>8</v>
      </c>
      <c r="GY191" s="199">
        <v>0</v>
      </c>
      <c r="GZ191" s="199">
        <v>26017</v>
      </c>
      <c r="HA191" s="199">
        <v>2990</v>
      </c>
      <c r="HB191" s="199">
        <v>0</v>
      </c>
      <c r="HC191" s="199">
        <v>0</v>
      </c>
      <c r="HD191" s="199">
        <v>836946</v>
      </c>
      <c r="HE191" s="199">
        <v>0</v>
      </c>
      <c r="HF191" s="199">
        <v>0</v>
      </c>
      <c r="HG191" s="199">
        <v>0</v>
      </c>
      <c r="HH191" s="199">
        <v>0</v>
      </c>
      <c r="HI191" s="199">
        <f t="shared" si="146"/>
        <v>865953</v>
      </c>
      <c r="HJ191" s="199">
        <v>0</v>
      </c>
      <c r="HK191" s="199">
        <v>0</v>
      </c>
      <c r="HL191" s="199">
        <v>26017</v>
      </c>
      <c r="HM191" s="199">
        <v>2597</v>
      </c>
      <c r="HN191" s="199">
        <v>0</v>
      </c>
      <c r="HO191" s="199">
        <v>0</v>
      </c>
      <c r="HP191" s="199">
        <v>905760</v>
      </c>
      <c r="HQ191" s="199">
        <v>0</v>
      </c>
      <c r="HR191" s="199">
        <v>0</v>
      </c>
      <c r="HS191" s="199">
        <v>0</v>
      </c>
      <c r="HT191" s="199">
        <v>0</v>
      </c>
      <c r="HU191" s="199">
        <f t="shared" si="147"/>
        <v>934374</v>
      </c>
      <c r="HV191" s="199">
        <v>0</v>
      </c>
      <c r="HW191" s="199">
        <v>26017</v>
      </c>
      <c r="HX191" s="199">
        <v>2596</v>
      </c>
      <c r="HY191" s="199">
        <v>0</v>
      </c>
      <c r="HZ191" s="199">
        <v>0</v>
      </c>
      <c r="IA191" s="199">
        <v>878981</v>
      </c>
      <c r="IB191" s="199">
        <v>0</v>
      </c>
      <c r="IC191" s="199">
        <v>0</v>
      </c>
      <c r="ID191" s="199">
        <v>0</v>
      </c>
      <c r="IE191" s="199">
        <v>0</v>
      </c>
      <c r="IF191" s="199">
        <f t="shared" si="148"/>
        <v>907594</v>
      </c>
      <c r="IG191" s="197">
        <f t="shared" si="149"/>
        <v>7.9012371341169896</v>
      </c>
      <c r="IH191" s="197">
        <f t="shared" si="150"/>
        <v>4.8086905409415959</v>
      </c>
      <c r="II191" s="197">
        <f t="shared" si="151"/>
        <v>5.0224267754430896</v>
      </c>
      <c r="IJ191" s="197">
        <f t="shared" si="128"/>
        <v>-2.8660900239090514</v>
      </c>
      <c r="IK191" s="202"/>
      <c r="IL191" s="200">
        <f t="shared" si="152"/>
        <v>1311.5520231213873</v>
      </c>
      <c r="IM191" s="200">
        <f t="shared" si="153"/>
        <v>1270.2037572254335</v>
      </c>
      <c r="IN191" s="192" t="s">
        <v>7414</v>
      </c>
      <c r="IO191" s="192" t="str">
        <f t="shared" si="129"/>
        <v>Variación de 0 a +-10%</v>
      </c>
      <c r="IP191" s="192" t="str">
        <f t="shared" si="129"/>
        <v>Variación de 0 a +-10%</v>
      </c>
      <c r="IQ191" s="193" t="str">
        <f t="shared" si="154"/>
        <v>Mediano</v>
      </c>
      <c r="IR191" s="193" t="str">
        <f t="shared" si="155"/>
        <v>Mediano</v>
      </c>
      <c r="IS191" s="192" t="s">
        <v>1258</v>
      </c>
      <c r="IT191" s="192" t="s">
        <v>178</v>
      </c>
      <c r="IU191" s="192" t="s">
        <v>534</v>
      </c>
      <c r="IV191" s="192" t="s">
        <v>8</v>
      </c>
      <c r="IW191" s="192" t="s">
        <v>248</v>
      </c>
      <c r="IX191" s="192" t="s">
        <v>249</v>
      </c>
      <c r="IY191" s="193" t="s">
        <v>207</v>
      </c>
      <c r="IZ191" s="199">
        <v>865948</v>
      </c>
      <c r="JA191" s="199">
        <v>128362</v>
      </c>
      <c r="JB191" s="203">
        <f t="shared" si="161"/>
        <v>14.823291929769455</v>
      </c>
      <c r="JC191" s="192" t="s">
        <v>4063</v>
      </c>
      <c r="JD191" s="192" t="str">
        <f t="shared" si="164"/>
        <v>Con Modificaciones &lt; 10%</v>
      </c>
      <c r="JE191" s="193" t="s">
        <v>208</v>
      </c>
      <c r="JF191" s="200"/>
      <c r="JG191" s="200"/>
      <c r="JH191" s="200"/>
      <c r="JI191" s="197"/>
      <c r="JJ191" s="192" t="s">
        <v>7828</v>
      </c>
      <c r="JK191" s="192" t="str">
        <f t="shared" si="130"/>
        <v>Sin Reevaluación</v>
      </c>
      <c r="JL191" s="196" t="s">
        <v>1287</v>
      </c>
      <c r="JM191" s="204">
        <v>203793</v>
      </c>
      <c r="JN191" s="204">
        <v>203793</v>
      </c>
      <c r="JO191" s="197">
        <f t="shared" si="162"/>
        <v>0</v>
      </c>
      <c r="JP191" s="205" t="str">
        <f t="shared" si="163"/>
        <v>Real = Recomendado</v>
      </c>
      <c r="JQ191" s="193" t="s">
        <v>8</v>
      </c>
      <c r="JR191" s="202"/>
      <c r="JS191" s="202"/>
      <c r="JT191" s="202"/>
      <c r="JU191" s="192" t="s">
        <v>8246</v>
      </c>
      <c r="JV191" s="206"/>
      <c r="JW191" s="192" t="s">
        <v>8247</v>
      </c>
      <c r="JX191" s="192" t="s">
        <v>8385</v>
      </c>
      <c r="JY191" s="192" t="s">
        <v>1299</v>
      </c>
      <c r="JZ191" s="192" t="s">
        <v>248</v>
      </c>
      <c r="KA191" s="192" t="s">
        <v>249</v>
      </c>
    </row>
    <row r="192" spans="1:287" ht="15" customHeight="1" x14ac:dyDescent="0.25">
      <c r="A192" s="213" t="s">
        <v>1797</v>
      </c>
      <c r="B192" s="192" t="s">
        <v>1798</v>
      </c>
      <c r="C192" s="193">
        <v>8</v>
      </c>
      <c r="D192" s="192" t="s">
        <v>453</v>
      </c>
      <c r="E192" s="192" t="s">
        <v>112</v>
      </c>
      <c r="F192" s="192" t="s">
        <v>140</v>
      </c>
      <c r="G192" s="192" t="s">
        <v>488</v>
      </c>
      <c r="H192" s="192" t="s">
        <v>107</v>
      </c>
      <c r="I192" s="192" t="s">
        <v>108</v>
      </c>
      <c r="J192" s="192" t="s">
        <v>1966</v>
      </c>
      <c r="K192" s="192" t="s">
        <v>468</v>
      </c>
      <c r="L192" s="192" t="s">
        <v>102</v>
      </c>
      <c r="M192" s="192" t="s">
        <v>1267</v>
      </c>
      <c r="N192" s="192" t="s">
        <v>525</v>
      </c>
      <c r="O192" s="192" t="s">
        <v>525</v>
      </c>
      <c r="P192" s="192" t="s">
        <v>103</v>
      </c>
      <c r="Q192" s="192" t="s">
        <v>109</v>
      </c>
      <c r="R192" s="192" t="s">
        <v>105</v>
      </c>
      <c r="S192" s="192" t="s">
        <v>2426</v>
      </c>
      <c r="T192" s="192" t="s">
        <v>2427</v>
      </c>
      <c r="U192" s="194">
        <v>0</v>
      </c>
      <c r="V192" s="192" t="s">
        <v>250</v>
      </c>
      <c r="W192" s="192" t="s">
        <v>534</v>
      </c>
      <c r="X192" s="192" t="s">
        <v>534</v>
      </c>
      <c r="Y192" s="195">
        <v>24</v>
      </c>
      <c r="Z192" s="195">
        <v>73</v>
      </c>
      <c r="AA192" s="196" t="s">
        <v>2782</v>
      </c>
      <c r="AB192" s="197">
        <f>((Z192/Y192)-1)*100</f>
        <v>204.16666666666666</v>
      </c>
      <c r="AC192" s="195"/>
      <c r="AD192" s="195"/>
      <c r="AE192" s="196"/>
      <c r="AF192" s="197"/>
      <c r="AG192" s="195"/>
      <c r="AH192" s="195"/>
      <c r="AI192" s="196" t="s">
        <v>8</v>
      </c>
      <c r="AJ192" s="197"/>
      <c r="AK192" s="195">
        <v>6</v>
      </c>
      <c r="AL192" s="195">
        <v>7</v>
      </c>
      <c r="AM192" s="196" t="s">
        <v>2921</v>
      </c>
      <c r="AN192" s="197">
        <f>((AL192/AK192)-1)*100</f>
        <v>16.666666666666675</v>
      </c>
      <c r="AO192" s="195">
        <v>5</v>
      </c>
      <c r="AP192" s="195">
        <v>0</v>
      </c>
      <c r="AQ192" s="196" t="s">
        <v>3047</v>
      </c>
      <c r="AR192" s="197">
        <f>((AP192/AO192)-1)*100</f>
        <v>-100</v>
      </c>
      <c r="AS192" s="195">
        <v>20</v>
      </c>
      <c r="AT192" s="195">
        <v>25</v>
      </c>
      <c r="AU192" s="196" t="s">
        <v>3262</v>
      </c>
      <c r="AV192" s="197">
        <f t="shared" si="125"/>
        <v>25</v>
      </c>
      <c r="AW192" s="197" t="str">
        <f t="shared" si="131"/>
        <v>Variación de 0 a 30%</v>
      </c>
      <c r="AX192" s="198">
        <v>1</v>
      </c>
      <c r="AY192" s="198">
        <v>60</v>
      </c>
      <c r="AZ192" s="195"/>
      <c r="BA192" s="195"/>
      <c r="BB192" s="196"/>
      <c r="BC192" s="197"/>
      <c r="BD192" s="195"/>
      <c r="BE192" s="195"/>
      <c r="BF192" s="196"/>
      <c r="BG192" s="197"/>
      <c r="BH192" s="195"/>
      <c r="BI192" s="195"/>
      <c r="BJ192" s="196"/>
      <c r="BK192" s="197"/>
      <c r="BL192" s="195">
        <v>24</v>
      </c>
      <c r="BM192" s="195">
        <v>24</v>
      </c>
      <c r="BN192" s="195">
        <v>88</v>
      </c>
      <c r="BO192" s="195">
        <v>93</v>
      </c>
      <c r="BP192" s="195">
        <v>5</v>
      </c>
      <c r="BQ192" s="196" t="s">
        <v>3262</v>
      </c>
      <c r="BR192" s="197">
        <f t="shared" si="132"/>
        <v>266.66666666666663</v>
      </c>
      <c r="BS192" s="197">
        <f t="shared" si="132"/>
        <v>287.5</v>
      </c>
      <c r="BT192" s="192" t="s">
        <v>3752</v>
      </c>
      <c r="BU192" s="192" t="str">
        <f t="shared" si="133"/>
        <v>Variación &gt; al 100%</v>
      </c>
      <c r="BV192" s="193" t="str">
        <f t="shared" si="134"/>
        <v>Mayor a 3 años</v>
      </c>
      <c r="BW192" s="192" t="s">
        <v>591</v>
      </c>
      <c r="BX192" s="199">
        <v>9367054</v>
      </c>
      <c r="BY192" s="199">
        <v>160000</v>
      </c>
      <c r="BZ192" s="199">
        <f t="shared" si="135"/>
        <v>9527054</v>
      </c>
      <c r="CA192" s="199">
        <v>9562053</v>
      </c>
      <c r="CB192" s="200">
        <f t="shared" si="136"/>
        <v>-34999</v>
      </c>
      <c r="CC192" s="192" t="s">
        <v>4064</v>
      </c>
      <c r="CD192" s="192" t="str">
        <f t="shared" si="137"/>
        <v>BIP &lt; SIGFE</v>
      </c>
      <c r="CE192" s="196" t="s">
        <v>678</v>
      </c>
      <c r="CF192" s="195">
        <v>64953</v>
      </c>
      <c r="CG192" s="195">
        <v>64953</v>
      </c>
      <c r="CH192" s="195">
        <f t="shared" si="138"/>
        <v>100</v>
      </c>
      <c r="CI192" s="196" t="s">
        <v>4460</v>
      </c>
      <c r="CJ192" s="196" t="s">
        <v>4461</v>
      </c>
      <c r="CK192" s="200" t="str">
        <f t="shared" si="158"/>
        <v>Real = Recomendada</v>
      </c>
      <c r="CL192" s="192" t="s">
        <v>5017</v>
      </c>
      <c r="CM192" s="192" t="s">
        <v>4631</v>
      </c>
      <c r="CN192" s="192" t="s">
        <v>5018</v>
      </c>
      <c r="CO192" s="192" t="s">
        <v>8</v>
      </c>
      <c r="CP192" s="193" t="s">
        <v>207</v>
      </c>
      <c r="CQ192" s="192" t="s">
        <v>808</v>
      </c>
      <c r="CR192" s="192" t="s">
        <v>5350</v>
      </c>
      <c r="CS192" s="192" t="s">
        <v>8</v>
      </c>
      <c r="CT192" s="192" t="str">
        <f t="shared" si="159"/>
        <v>En Operación</v>
      </c>
      <c r="CU192" s="192" t="s">
        <v>5532</v>
      </c>
      <c r="CV192" s="192" t="s">
        <v>949</v>
      </c>
      <c r="CW192" s="192" t="s">
        <v>950</v>
      </c>
      <c r="CX192" s="192" t="s">
        <v>534</v>
      </c>
      <c r="CY192" s="192" t="s">
        <v>8</v>
      </c>
      <c r="CZ192" s="192" t="s">
        <v>5576</v>
      </c>
      <c r="DA192" s="192" t="s">
        <v>249</v>
      </c>
      <c r="DB192" s="193" t="s">
        <v>1117</v>
      </c>
      <c r="DC192" s="193" t="s">
        <v>606</v>
      </c>
      <c r="DD192" s="200">
        <v>127</v>
      </c>
      <c r="DE192" s="193" t="s">
        <v>5894</v>
      </c>
      <c r="DF192" s="200">
        <v>29</v>
      </c>
      <c r="DG192" s="193" t="s">
        <v>440</v>
      </c>
      <c r="DH192" s="200">
        <v>0</v>
      </c>
      <c r="DI192" s="193" t="s">
        <v>591</v>
      </c>
      <c r="DJ192" s="200">
        <v>409</v>
      </c>
      <c r="DK192" s="193" t="s">
        <v>591</v>
      </c>
      <c r="DL192" s="200">
        <f t="shared" si="179"/>
        <v>409</v>
      </c>
      <c r="DM192" s="193" t="s">
        <v>591</v>
      </c>
      <c r="DN192" s="200">
        <v>0</v>
      </c>
      <c r="DO192" s="193" t="s">
        <v>1062</v>
      </c>
      <c r="DP192" s="200">
        <v>215</v>
      </c>
      <c r="DQ192" s="200">
        <f t="shared" si="126"/>
        <v>780</v>
      </c>
      <c r="DR192" s="200">
        <f t="shared" si="127"/>
        <v>653</v>
      </c>
      <c r="DS192" s="193" t="s">
        <v>6188</v>
      </c>
      <c r="DT192" s="192" t="s">
        <v>6243</v>
      </c>
      <c r="DU192" s="193">
        <v>1</v>
      </c>
      <c r="DV192" s="193" t="s">
        <v>208</v>
      </c>
      <c r="DW192" s="193" t="s">
        <v>6273</v>
      </c>
      <c r="DX192" s="193" t="s">
        <v>8</v>
      </c>
      <c r="DY192" s="193" t="s">
        <v>8</v>
      </c>
      <c r="DZ192" s="193" t="s">
        <v>207</v>
      </c>
      <c r="EA192" s="193" t="s">
        <v>6273</v>
      </c>
      <c r="EB192" s="193" t="s">
        <v>207</v>
      </c>
      <c r="EC192" s="193" t="s">
        <v>6273</v>
      </c>
      <c r="ED192" s="193" t="s">
        <v>8</v>
      </c>
      <c r="EE192" s="199">
        <v>258565</v>
      </c>
      <c r="EF192" s="199">
        <v>0</v>
      </c>
      <c r="EG192" s="199">
        <v>0</v>
      </c>
      <c r="EH192" s="199">
        <v>797248</v>
      </c>
      <c r="EI192" s="199">
        <v>1000</v>
      </c>
      <c r="EJ192" s="199">
        <v>7765851</v>
      </c>
      <c r="EK192" s="199">
        <v>0</v>
      </c>
      <c r="EL192" s="199">
        <v>0</v>
      </c>
      <c r="EM192" s="199">
        <v>0</v>
      </c>
      <c r="EN192" s="199">
        <v>0</v>
      </c>
      <c r="EO192" s="199">
        <f t="shared" si="139"/>
        <v>8822664</v>
      </c>
      <c r="EP192" s="199">
        <v>266352</v>
      </c>
      <c r="EQ192" s="199">
        <v>0</v>
      </c>
      <c r="ER192" s="199">
        <v>0</v>
      </c>
      <c r="ES192" s="199">
        <v>821252</v>
      </c>
      <c r="ET192" s="199">
        <v>1030</v>
      </c>
      <c r="EU192" s="199">
        <v>7999665</v>
      </c>
      <c r="EV192" s="199">
        <v>0</v>
      </c>
      <c r="EW192" s="199">
        <v>0</v>
      </c>
      <c r="EX192" s="199">
        <v>0</v>
      </c>
      <c r="EY192" s="199">
        <v>0</v>
      </c>
      <c r="EZ192" s="199">
        <f t="shared" si="140"/>
        <v>9088299</v>
      </c>
      <c r="FA192" s="192" t="s">
        <v>197</v>
      </c>
      <c r="FB192" s="199">
        <v>0</v>
      </c>
      <c r="FC192" s="199">
        <v>0</v>
      </c>
      <c r="FD192" s="199">
        <v>0</v>
      </c>
      <c r="FE192" s="199">
        <v>195000</v>
      </c>
      <c r="FF192" s="199">
        <v>0</v>
      </c>
      <c r="FG192" s="199">
        <v>9367054</v>
      </c>
      <c r="FH192" s="199">
        <v>0</v>
      </c>
      <c r="FI192" s="199">
        <v>0</v>
      </c>
      <c r="FJ192" s="199">
        <v>0</v>
      </c>
      <c r="FK192" s="199">
        <v>0</v>
      </c>
      <c r="FL192" s="199">
        <f t="shared" si="141"/>
        <v>9562054</v>
      </c>
      <c r="FM192" s="192" t="s">
        <v>6834</v>
      </c>
      <c r="FN192" s="199">
        <v>0</v>
      </c>
      <c r="FO192" s="199">
        <v>0</v>
      </c>
      <c r="FP192" s="199">
        <v>0</v>
      </c>
      <c r="FQ192" s="199">
        <v>195000</v>
      </c>
      <c r="FR192" s="199">
        <v>0</v>
      </c>
      <c r="FS192" s="199">
        <v>9367054</v>
      </c>
      <c r="FT192" s="199">
        <v>0</v>
      </c>
      <c r="FU192" s="199">
        <v>0</v>
      </c>
      <c r="FV192" s="199">
        <v>0</v>
      </c>
      <c r="FW192" s="199">
        <v>0</v>
      </c>
      <c r="FX192" s="199">
        <f t="shared" si="142"/>
        <v>9562054</v>
      </c>
      <c r="FY192" s="192" t="s">
        <v>7018</v>
      </c>
      <c r="FZ192" s="200">
        <f t="shared" si="143"/>
        <v>1</v>
      </c>
      <c r="GA192" s="193" t="str">
        <f t="shared" si="160"/>
        <v>BIP = SIGFE</v>
      </c>
      <c r="GB192" s="199">
        <v>0</v>
      </c>
      <c r="GC192" s="199">
        <v>0</v>
      </c>
      <c r="GD192" s="199">
        <v>0</v>
      </c>
      <c r="GE192" s="199">
        <v>195000</v>
      </c>
      <c r="GF192" s="199">
        <v>0</v>
      </c>
      <c r="GG192" s="199">
        <v>9367053</v>
      </c>
      <c r="GH192" s="199">
        <v>0</v>
      </c>
      <c r="GI192" s="199">
        <v>0</v>
      </c>
      <c r="GJ192" s="199">
        <v>0</v>
      </c>
      <c r="GK192" s="199">
        <v>0</v>
      </c>
      <c r="GL192" s="199">
        <f t="shared" si="144"/>
        <v>9562053</v>
      </c>
      <c r="GM192" s="199">
        <v>0</v>
      </c>
      <c r="GN192" s="199">
        <v>0</v>
      </c>
      <c r="GO192" s="199">
        <v>0</v>
      </c>
      <c r="GP192" s="199">
        <v>199160</v>
      </c>
      <c r="GQ192" s="199">
        <v>0</v>
      </c>
      <c r="GR192" s="199">
        <v>9597406</v>
      </c>
      <c r="GS192" s="199">
        <v>0</v>
      </c>
      <c r="GT192" s="199">
        <v>0</v>
      </c>
      <c r="GU192" s="199">
        <v>0</v>
      </c>
      <c r="GV192" s="199">
        <v>0</v>
      </c>
      <c r="GW192" s="199">
        <f t="shared" si="145"/>
        <v>9796566</v>
      </c>
      <c r="GX192" s="199" t="s">
        <v>7187</v>
      </c>
      <c r="GY192" s="199">
        <v>313490</v>
      </c>
      <c r="GZ192" s="199">
        <v>0</v>
      </c>
      <c r="HA192" s="199">
        <v>0</v>
      </c>
      <c r="HB192" s="199">
        <v>966593</v>
      </c>
      <c r="HC192" s="199">
        <v>1212</v>
      </c>
      <c r="HD192" s="199">
        <v>9415408</v>
      </c>
      <c r="HE192" s="199">
        <v>0</v>
      </c>
      <c r="HF192" s="199">
        <v>0</v>
      </c>
      <c r="HG192" s="199">
        <v>0</v>
      </c>
      <c r="HH192" s="199">
        <v>0</v>
      </c>
      <c r="HI192" s="199">
        <f t="shared" si="146"/>
        <v>10696703</v>
      </c>
      <c r="HJ192" s="199">
        <v>0</v>
      </c>
      <c r="HK192" s="199">
        <v>0</v>
      </c>
      <c r="HL192" s="199">
        <v>0</v>
      </c>
      <c r="HM192" s="199">
        <v>0</v>
      </c>
      <c r="HN192" s="199">
        <v>199160</v>
      </c>
      <c r="HO192" s="199">
        <v>0</v>
      </c>
      <c r="HP192" s="199">
        <v>9887273</v>
      </c>
      <c r="HQ192" s="199">
        <v>0</v>
      </c>
      <c r="HR192" s="199">
        <v>0</v>
      </c>
      <c r="HS192" s="199">
        <v>0</v>
      </c>
      <c r="HT192" s="199">
        <v>0</v>
      </c>
      <c r="HU192" s="199">
        <f t="shared" si="147"/>
        <v>10086433</v>
      </c>
      <c r="HV192" s="199">
        <v>0</v>
      </c>
      <c r="HW192" s="199">
        <v>0</v>
      </c>
      <c r="HX192" s="199">
        <v>0</v>
      </c>
      <c r="HY192" s="199">
        <v>199160</v>
      </c>
      <c r="HZ192" s="199">
        <v>0</v>
      </c>
      <c r="IA192" s="199">
        <v>9597407</v>
      </c>
      <c r="IB192" s="199">
        <v>0</v>
      </c>
      <c r="IC192" s="199">
        <v>0</v>
      </c>
      <c r="ID192" s="199">
        <v>0</v>
      </c>
      <c r="IE192" s="199">
        <v>0</v>
      </c>
      <c r="IF192" s="199">
        <f t="shared" si="148"/>
        <v>9796567</v>
      </c>
      <c r="IG192" s="197">
        <f t="shared" si="149"/>
        <v>-5.7052158968983306</v>
      </c>
      <c r="IH192" s="197">
        <f t="shared" si="150"/>
        <v>-8.4150789266561823</v>
      </c>
      <c r="II192" s="197">
        <f t="shared" si="151"/>
        <v>1.9329911141397149</v>
      </c>
      <c r="IJ192" s="197">
        <f t="shared" si="128"/>
        <v>-2.8738207054961884</v>
      </c>
      <c r="IK192" s="202"/>
      <c r="IL192" s="200">
        <f t="shared" si="152"/>
        <v>150.8254738041353</v>
      </c>
      <c r="IM192" s="200">
        <f t="shared" si="153"/>
        <v>147.7592566933013</v>
      </c>
      <c r="IN192" s="192" t="s">
        <v>7415</v>
      </c>
      <c r="IO192" s="192" t="str">
        <f t="shared" si="129"/>
        <v>Variación de 0 a +-10%</v>
      </c>
      <c r="IP192" s="192" t="str">
        <f t="shared" si="129"/>
        <v>Variación de 0 a +-10%</v>
      </c>
      <c r="IQ192" s="193" t="str">
        <f t="shared" si="154"/>
        <v>Muy Grande</v>
      </c>
      <c r="IR192" s="193" t="str">
        <f t="shared" si="155"/>
        <v>Muy Grande</v>
      </c>
      <c r="IS192" s="192" t="s">
        <v>1269</v>
      </c>
      <c r="IT192" s="192" t="s">
        <v>1267</v>
      </c>
      <c r="IU192" s="192" t="s">
        <v>534</v>
      </c>
      <c r="IV192" s="192" t="s">
        <v>8</v>
      </c>
      <c r="IW192" s="192" t="s">
        <v>5576</v>
      </c>
      <c r="IX192" s="192" t="s">
        <v>249</v>
      </c>
      <c r="IY192" s="193" t="s">
        <v>207</v>
      </c>
      <c r="IZ192" s="199">
        <v>10696698</v>
      </c>
      <c r="JA192" s="199">
        <v>378082</v>
      </c>
      <c r="JB192" s="203">
        <f t="shared" si="161"/>
        <v>3.5345673964058815</v>
      </c>
      <c r="JC192" s="192" t="s">
        <v>7614</v>
      </c>
      <c r="JD192" s="192" t="str">
        <f t="shared" si="164"/>
        <v>Con Modificaciones &lt; 10%</v>
      </c>
      <c r="JE192" s="193" t="s">
        <v>208</v>
      </c>
      <c r="JF192" s="200"/>
      <c r="JG192" s="200"/>
      <c r="JH192" s="200"/>
      <c r="JI192" s="197"/>
      <c r="JJ192" s="192" t="s">
        <v>7614</v>
      </c>
      <c r="JK192" s="192" t="str">
        <f t="shared" si="130"/>
        <v>Sin Reevaluación</v>
      </c>
      <c r="JL192" s="196" t="s">
        <v>1288</v>
      </c>
      <c r="JM192" s="204">
        <v>2733660</v>
      </c>
      <c r="JN192" s="204">
        <v>2733660</v>
      </c>
      <c r="JO192" s="197">
        <f t="shared" si="162"/>
        <v>0</v>
      </c>
      <c r="JP192" s="205" t="str">
        <f t="shared" si="163"/>
        <v>Real = Recomendado</v>
      </c>
      <c r="JQ192" s="193" t="s">
        <v>1289</v>
      </c>
      <c r="JR192" s="202">
        <v>10.5</v>
      </c>
      <c r="JS192" s="202">
        <v>10.5</v>
      </c>
      <c r="JT192" s="202">
        <f t="shared" si="156"/>
        <v>0</v>
      </c>
      <c r="JU192" s="192" t="s">
        <v>8248</v>
      </c>
      <c r="JV192" s="192" t="str">
        <f>IF(JT192="","Sin Datos",IF(JT192=0,"Real = Recomendado",IF(JT192&gt;0,"Real &gt; Recomendado",IF(JT192&lt;0,"Real &lt; Recomendado","error"))))</f>
        <v>Real = Recomendado</v>
      </c>
      <c r="JW192" s="192" t="s">
        <v>8249</v>
      </c>
      <c r="JX192" s="192" t="s">
        <v>1322</v>
      </c>
      <c r="JY192" s="192" t="s">
        <v>1302</v>
      </c>
      <c r="JZ192" s="192" t="s">
        <v>5576</v>
      </c>
      <c r="KA192" s="192" t="s">
        <v>249</v>
      </c>
    </row>
    <row r="193" spans="1:287" ht="15" customHeight="1" x14ac:dyDescent="0.25">
      <c r="A193" s="192" t="s">
        <v>1799</v>
      </c>
      <c r="B193" s="192" t="s">
        <v>1800</v>
      </c>
      <c r="C193" s="193">
        <v>8</v>
      </c>
      <c r="D193" s="192" t="s">
        <v>453</v>
      </c>
      <c r="E193" s="192" t="s">
        <v>142</v>
      </c>
      <c r="F193" s="192" t="s">
        <v>142</v>
      </c>
      <c r="G193" s="192" t="s">
        <v>488</v>
      </c>
      <c r="H193" s="192" t="s">
        <v>107</v>
      </c>
      <c r="I193" s="192" t="s">
        <v>108</v>
      </c>
      <c r="J193" s="192" t="s">
        <v>1987</v>
      </c>
      <c r="K193" s="192" t="s">
        <v>466</v>
      </c>
      <c r="L193" s="192" t="s">
        <v>114</v>
      </c>
      <c r="M193" s="192" t="s">
        <v>2018</v>
      </c>
      <c r="N193" s="192" t="s">
        <v>526</v>
      </c>
      <c r="O193" s="192" t="s">
        <v>524</v>
      </c>
      <c r="P193" s="192" t="s">
        <v>103</v>
      </c>
      <c r="Q193" s="192" t="s">
        <v>120</v>
      </c>
      <c r="R193" s="192" t="s">
        <v>116</v>
      </c>
      <c r="S193" s="192" t="s">
        <v>2428</v>
      </c>
      <c r="T193" s="192" t="s">
        <v>2429</v>
      </c>
      <c r="U193" s="194">
        <v>216061</v>
      </c>
      <c r="V193" s="192" t="s">
        <v>534</v>
      </c>
      <c r="W193" s="192" t="s">
        <v>534</v>
      </c>
      <c r="X193" s="192" t="s">
        <v>534</v>
      </c>
      <c r="Y193" s="195">
        <v>11</v>
      </c>
      <c r="Z193" s="195">
        <v>0</v>
      </c>
      <c r="AA193" s="196" t="s">
        <v>2783</v>
      </c>
      <c r="AB193" s="197">
        <f>((Z193/Y193)-1)*100</f>
        <v>-100</v>
      </c>
      <c r="AC193" s="195"/>
      <c r="AD193" s="195"/>
      <c r="AE193" s="196"/>
      <c r="AF193" s="197"/>
      <c r="AG193" s="195"/>
      <c r="AH193" s="195"/>
      <c r="AI193" s="196" t="s">
        <v>8</v>
      </c>
      <c r="AJ193" s="197"/>
      <c r="AK193" s="195"/>
      <c r="AL193" s="195"/>
      <c r="AM193" s="196"/>
      <c r="AN193" s="197"/>
      <c r="AO193" s="195">
        <v>12</v>
      </c>
      <c r="AP193" s="195">
        <v>26</v>
      </c>
      <c r="AQ193" s="196" t="s">
        <v>3048</v>
      </c>
      <c r="AR193" s="197">
        <f>((AP193/AO193)-1)*100</f>
        <v>116.66666666666666</v>
      </c>
      <c r="AS193" s="195">
        <v>11</v>
      </c>
      <c r="AT193" s="195">
        <v>16</v>
      </c>
      <c r="AU193" s="196" t="s">
        <v>3263</v>
      </c>
      <c r="AV193" s="197">
        <f t="shared" si="125"/>
        <v>45.45454545454546</v>
      </c>
      <c r="AW193" s="197" t="str">
        <f t="shared" si="131"/>
        <v>Variación de 30% al 50%</v>
      </c>
      <c r="AX193" s="198">
        <v>5</v>
      </c>
      <c r="AY193" s="198">
        <v>86</v>
      </c>
      <c r="AZ193" s="195"/>
      <c r="BA193" s="195"/>
      <c r="BB193" s="196"/>
      <c r="BC193" s="197"/>
      <c r="BD193" s="195"/>
      <c r="BE193" s="195"/>
      <c r="BF193" s="196"/>
      <c r="BG193" s="197"/>
      <c r="BH193" s="195"/>
      <c r="BI193" s="195"/>
      <c r="BJ193" s="196"/>
      <c r="BK193" s="197"/>
      <c r="BL193" s="195">
        <v>18</v>
      </c>
      <c r="BM193" s="195">
        <v>18</v>
      </c>
      <c r="BN193" s="195">
        <v>26</v>
      </c>
      <c r="BO193" s="195">
        <v>26</v>
      </c>
      <c r="BP193" s="195">
        <v>0</v>
      </c>
      <c r="BQ193" s="196" t="s">
        <v>3519</v>
      </c>
      <c r="BR193" s="197">
        <f t="shared" si="132"/>
        <v>44.444444444444443</v>
      </c>
      <c r="BS193" s="197">
        <f t="shared" si="132"/>
        <v>44.444444444444443</v>
      </c>
      <c r="BT193" s="192" t="s">
        <v>3753</v>
      </c>
      <c r="BU193" s="192" t="str">
        <f t="shared" si="133"/>
        <v>Variación de 30% al 50%</v>
      </c>
      <c r="BV193" s="193" t="str">
        <f t="shared" si="134"/>
        <v>Tres años</v>
      </c>
      <c r="BW193" s="192" t="s">
        <v>857</v>
      </c>
      <c r="BX193" s="199">
        <v>2852607</v>
      </c>
      <c r="BY193" s="199">
        <v>3657</v>
      </c>
      <c r="BZ193" s="199">
        <f t="shared" si="135"/>
        <v>2856264</v>
      </c>
      <c r="CA193" s="199">
        <v>2856264</v>
      </c>
      <c r="CB193" s="200">
        <f t="shared" si="136"/>
        <v>0</v>
      </c>
      <c r="CC193" s="192" t="s">
        <v>4065</v>
      </c>
      <c r="CD193" s="192" t="str">
        <f t="shared" si="137"/>
        <v>BIP = SIGFE</v>
      </c>
      <c r="CE193" s="196" t="s">
        <v>679</v>
      </c>
      <c r="CF193" s="195">
        <v>10600</v>
      </c>
      <c r="CG193" s="195">
        <v>10600</v>
      </c>
      <c r="CH193" s="195">
        <f t="shared" si="138"/>
        <v>100</v>
      </c>
      <c r="CI193" s="196" t="s">
        <v>687</v>
      </c>
      <c r="CJ193" s="196" t="s">
        <v>4462</v>
      </c>
      <c r="CK193" s="200" t="str">
        <f t="shared" si="158"/>
        <v>Real = Recomendada</v>
      </c>
      <c r="CL193" s="192" t="s">
        <v>5019</v>
      </c>
      <c r="CM193" s="192" t="s">
        <v>897</v>
      </c>
      <c r="CN193" s="192" t="s">
        <v>5020</v>
      </c>
      <c r="CO193" s="192" t="s">
        <v>5021</v>
      </c>
      <c r="CP193" s="193" t="s">
        <v>207</v>
      </c>
      <c r="CQ193" s="192" t="s">
        <v>5021</v>
      </c>
      <c r="CR193" s="192" t="s">
        <v>813</v>
      </c>
      <c r="CS193" s="192" t="s">
        <v>8</v>
      </c>
      <c r="CT193" s="192" t="str">
        <f t="shared" si="159"/>
        <v>En Operación</v>
      </c>
      <c r="CU193" s="192" t="s">
        <v>5533</v>
      </c>
      <c r="CV193" s="192" t="s">
        <v>220</v>
      </c>
      <c r="CW193" s="192" t="s">
        <v>2018</v>
      </c>
      <c r="CX193" s="192" t="s">
        <v>534</v>
      </c>
      <c r="CY193" s="192" t="s">
        <v>8</v>
      </c>
      <c r="CZ193" s="192" t="s">
        <v>248</v>
      </c>
      <c r="DA193" s="192" t="s">
        <v>249</v>
      </c>
      <c r="DB193" s="193" t="s">
        <v>1127</v>
      </c>
      <c r="DC193" s="193" t="s">
        <v>1127</v>
      </c>
      <c r="DD193" s="200">
        <v>0</v>
      </c>
      <c r="DE193" s="193" t="s">
        <v>1114</v>
      </c>
      <c r="DF193" s="200">
        <v>52</v>
      </c>
      <c r="DG193" s="193" t="s">
        <v>1080</v>
      </c>
      <c r="DH193" s="200">
        <v>27</v>
      </c>
      <c r="DI193" s="193" t="s">
        <v>1001</v>
      </c>
      <c r="DJ193" s="200">
        <v>185</v>
      </c>
      <c r="DK193" s="193" t="s">
        <v>1001</v>
      </c>
      <c r="DL193" s="200">
        <f>+DK193-DG193</f>
        <v>185</v>
      </c>
      <c r="DM193" s="193" t="s">
        <v>857</v>
      </c>
      <c r="DN193" s="200">
        <v>33</v>
      </c>
      <c r="DO193" s="193" t="s">
        <v>1146</v>
      </c>
      <c r="DP193" s="200">
        <v>26</v>
      </c>
      <c r="DQ193" s="200">
        <f t="shared" si="126"/>
        <v>323</v>
      </c>
      <c r="DR193" s="200">
        <f t="shared" si="127"/>
        <v>323</v>
      </c>
      <c r="DS193" s="193" t="s">
        <v>6189</v>
      </c>
      <c r="DT193" s="192" t="s">
        <v>6243</v>
      </c>
      <c r="DU193" s="193">
        <v>6</v>
      </c>
      <c r="DV193" s="193" t="s">
        <v>8</v>
      </c>
      <c r="DW193" s="193" t="s">
        <v>8</v>
      </c>
      <c r="DX193" s="193" t="s">
        <v>8</v>
      </c>
      <c r="DY193" s="193" t="s">
        <v>8</v>
      </c>
      <c r="DZ193" s="193" t="s">
        <v>208</v>
      </c>
      <c r="EA193" s="193" t="s">
        <v>6269</v>
      </c>
      <c r="EB193" s="193" t="s">
        <v>207</v>
      </c>
      <c r="EC193" s="193" t="s">
        <v>6269</v>
      </c>
      <c r="ED193" s="193" t="s">
        <v>6441</v>
      </c>
      <c r="EE193" s="199">
        <v>132600</v>
      </c>
      <c r="EF193" s="199">
        <v>0</v>
      </c>
      <c r="EG193" s="199">
        <v>0</v>
      </c>
      <c r="EH193" s="199">
        <v>0</v>
      </c>
      <c r="EI193" s="199">
        <v>3900</v>
      </c>
      <c r="EJ193" s="199">
        <v>2660811</v>
      </c>
      <c r="EK193" s="199">
        <v>0</v>
      </c>
      <c r="EL193" s="199">
        <v>0</v>
      </c>
      <c r="EM193" s="199">
        <v>0</v>
      </c>
      <c r="EN193" s="199">
        <v>0</v>
      </c>
      <c r="EO193" s="199">
        <f t="shared" si="139"/>
        <v>2797311</v>
      </c>
      <c r="EP193" s="199">
        <v>132600</v>
      </c>
      <c r="EQ193" s="199">
        <v>0</v>
      </c>
      <c r="ER193" s="199">
        <v>0</v>
      </c>
      <c r="ES193" s="199">
        <v>0</v>
      </c>
      <c r="ET193" s="199">
        <v>3900</v>
      </c>
      <c r="EU193" s="199">
        <v>2660811</v>
      </c>
      <c r="EV193" s="199">
        <v>0</v>
      </c>
      <c r="EW193" s="199">
        <v>0</v>
      </c>
      <c r="EX193" s="199">
        <v>0</v>
      </c>
      <c r="EY193" s="199">
        <v>0</v>
      </c>
      <c r="EZ193" s="199">
        <f t="shared" si="140"/>
        <v>2797311</v>
      </c>
      <c r="FA193" s="192" t="s">
        <v>6642</v>
      </c>
      <c r="FB193" s="199">
        <v>0</v>
      </c>
      <c r="FC193" s="199">
        <v>0</v>
      </c>
      <c r="FD193" s="199">
        <v>0</v>
      </c>
      <c r="FE193" s="199">
        <v>0</v>
      </c>
      <c r="FF193" s="199">
        <v>3657</v>
      </c>
      <c r="FG193" s="199">
        <v>2852606</v>
      </c>
      <c r="FH193" s="199">
        <v>0</v>
      </c>
      <c r="FI193" s="199">
        <v>0</v>
      </c>
      <c r="FJ193" s="199">
        <v>0</v>
      </c>
      <c r="FK193" s="199">
        <v>0</v>
      </c>
      <c r="FL193" s="199">
        <f t="shared" si="141"/>
        <v>2856263</v>
      </c>
      <c r="FM193" s="192" t="s">
        <v>6835</v>
      </c>
      <c r="FN193" s="199">
        <v>0</v>
      </c>
      <c r="FO193" s="199">
        <v>0</v>
      </c>
      <c r="FP193" s="199">
        <v>0</v>
      </c>
      <c r="FQ193" s="199">
        <v>0</v>
      </c>
      <c r="FR193" s="199">
        <v>3657</v>
      </c>
      <c r="FS193" s="199">
        <v>2852607</v>
      </c>
      <c r="FT193" s="199">
        <v>0</v>
      </c>
      <c r="FU193" s="199">
        <v>0</v>
      </c>
      <c r="FV193" s="199">
        <v>0</v>
      </c>
      <c r="FW193" s="199">
        <v>0</v>
      </c>
      <c r="FX193" s="199">
        <f t="shared" si="142"/>
        <v>2856264</v>
      </c>
      <c r="FY193" s="192" t="s">
        <v>7019</v>
      </c>
      <c r="FZ193" s="200">
        <f t="shared" si="143"/>
        <v>0</v>
      </c>
      <c r="GA193" s="193" t="str">
        <f t="shared" si="160"/>
        <v>BIP = SIGFE</v>
      </c>
      <c r="GB193" s="199">
        <v>0</v>
      </c>
      <c r="GC193" s="199">
        <v>0</v>
      </c>
      <c r="GD193" s="199">
        <v>0</v>
      </c>
      <c r="GE193" s="199">
        <v>0</v>
      </c>
      <c r="GF193" s="199">
        <v>3157</v>
      </c>
      <c r="GG193" s="199">
        <v>2853107</v>
      </c>
      <c r="GH193" s="199">
        <v>0</v>
      </c>
      <c r="GI193" s="199">
        <v>0</v>
      </c>
      <c r="GJ193" s="199">
        <v>0</v>
      </c>
      <c r="GK193" s="199">
        <v>0</v>
      </c>
      <c r="GL193" s="199">
        <f t="shared" si="144"/>
        <v>2856264</v>
      </c>
      <c r="GM193" s="199">
        <v>0</v>
      </c>
      <c r="GN193" s="199">
        <v>0</v>
      </c>
      <c r="GO193" s="199">
        <v>0</v>
      </c>
      <c r="GP193" s="199">
        <v>0</v>
      </c>
      <c r="GQ193" s="199">
        <v>3322</v>
      </c>
      <c r="GR193" s="199">
        <v>2925149</v>
      </c>
      <c r="GS193" s="199">
        <v>0</v>
      </c>
      <c r="GT193" s="199">
        <v>0</v>
      </c>
      <c r="GU193" s="199">
        <v>0</v>
      </c>
      <c r="GV193" s="199">
        <v>0</v>
      </c>
      <c r="GW193" s="199">
        <f t="shared" si="145"/>
        <v>2928471</v>
      </c>
      <c r="GX193" s="199" t="s">
        <v>8</v>
      </c>
      <c r="GY193" s="199">
        <v>149203</v>
      </c>
      <c r="GZ193" s="199">
        <v>0</v>
      </c>
      <c r="HA193" s="199">
        <v>0</v>
      </c>
      <c r="HB193" s="199">
        <v>0</v>
      </c>
      <c r="HC193" s="199">
        <v>4388</v>
      </c>
      <c r="HD193" s="199">
        <v>2993972</v>
      </c>
      <c r="HE193" s="199">
        <v>0</v>
      </c>
      <c r="HF193" s="199">
        <v>0</v>
      </c>
      <c r="HG193" s="199">
        <v>0</v>
      </c>
      <c r="HH193" s="199">
        <v>0</v>
      </c>
      <c r="HI193" s="199">
        <f t="shared" si="146"/>
        <v>3147563</v>
      </c>
      <c r="HJ193" s="199">
        <v>0</v>
      </c>
      <c r="HK193" s="199">
        <v>0</v>
      </c>
      <c r="HL193" s="199">
        <v>0</v>
      </c>
      <c r="HM193" s="199">
        <v>0</v>
      </c>
      <c r="HN193" s="199">
        <v>0</v>
      </c>
      <c r="HO193" s="199">
        <v>3823</v>
      </c>
      <c r="HP193" s="199">
        <v>2935363</v>
      </c>
      <c r="HQ193" s="199">
        <v>0</v>
      </c>
      <c r="HR193" s="199">
        <v>0</v>
      </c>
      <c r="HS193" s="199">
        <v>0</v>
      </c>
      <c r="HT193" s="199">
        <v>0</v>
      </c>
      <c r="HU193" s="199">
        <f t="shared" si="147"/>
        <v>2939186</v>
      </c>
      <c r="HV193" s="199">
        <v>0</v>
      </c>
      <c r="HW193" s="199">
        <v>0</v>
      </c>
      <c r="HX193" s="199">
        <v>0</v>
      </c>
      <c r="HY193" s="199">
        <v>0</v>
      </c>
      <c r="HZ193" s="199">
        <v>3823</v>
      </c>
      <c r="IA193" s="199">
        <v>2924649</v>
      </c>
      <c r="IB193" s="199">
        <v>0</v>
      </c>
      <c r="IC193" s="199">
        <v>0</v>
      </c>
      <c r="ID193" s="199">
        <v>0</v>
      </c>
      <c r="IE193" s="199">
        <v>0</v>
      </c>
      <c r="IF193" s="199">
        <f t="shared" si="148"/>
        <v>2928472</v>
      </c>
      <c r="IG193" s="197">
        <f t="shared" si="149"/>
        <v>-6.6202646301281369</v>
      </c>
      <c r="IH193" s="197">
        <f t="shared" si="150"/>
        <v>-6.9606549575020438</v>
      </c>
      <c r="II193" s="197">
        <f t="shared" si="151"/>
        <v>-2.3154191154760251</v>
      </c>
      <c r="IJ193" s="197">
        <f t="shared" si="128"/>
        <v>-0.36452269437864393</v>
      </c>
      <c r="IK193" s="202"/>
      <c r="IL193" s="200">
        <f t="shared" si="152"/>
        <v>276.27094339622641</v>
      </c>
      <c r="IM193" s="200">
        <f t="shared" si="153"/>
        <v>275.91028301886791</v>
      </c>
      <c r="IN193" s="192" t="s">
        <v>7416</v>
      </c>
      <c r="IO193" s="192" t="str">
        <f t="shared" si="129"/>
        <v>Variación de 0 a +-10%</v>
      </c>
      <c r="IP193" s="192" t="str">
        <f t="shared" si="129"/>
        <v>Variación de 0 a +-10%</v>
      </c>
      <c r="IQ193" s="193" t="str">
        <f t="shared" si="154"/>
        <v>Grande</v>
      </c>
      <c r="IR193" s="193" t="str">
        <f t="shared" si="155"/>
        <v>Grande</v>
      </c>
      <c r="IS193" s="192" t="s">
        <v>220</v>
      </c>
      <c r="IT193" s="192" t="s">
        <v>2018</v>
      </c>
      <c r="IU193" s="192" t="s">
        <v>534</v>
      </c>
      <c r="IV193" s="192" t="s">
        <v>8</v>
      </c>
      <c r="IW193" s="192" t="s">
        <v>248</v>
      </c>
      <c r="IX193" s="192" t="s">
        <v>249</v>
      </c>
      <c r="IY193" s="193" t="s">
        <v>207</v>
      </c>
      <c r="IZ193" s="199">
        <v>3147563</v>
      </c>
      <c r="JA193" s="199">
        <v>169818</v>
      </c>
      <c r="JB193" s="203">
        <f t="shared" si="161"/>
        <v>5.3952216365486567</v>
      </c>
      <c r="JC193" s="192" t="s">
        <v>7615</v>
      </c>
      <c r="JD193" s="192" t="str">
        <f t="shared" si="164"/>
        <v>Con Modificaciones &lt; 10%</v>
      </c>
      <c r="JE193" s="193" t="s">
        <v>208</v>
      </c>
      <c r="JF193" s="200"/>
      <c r="JG193" s="200"/>
      <c r="JH193" s="200"/>
      <c r="JI193" s="197"/>
      <c r="JJ193" s="192" t="s">
        <v>7829</v>
      </c>
      <c r="JK193" s="192" t="str">
        <f t="shared" si="130"/>
        <v>Sin Reevaluación</v>
      </c>
      <c r="JL193" s="196" t="s">
        <v>1288</v>
      </c>
      <c r="JM193" s="204">
        <v>434737</v>
      </c>
      <c r="JN193" s="204">
        <v>482792</v>
      </c>
      <c r="JO193" s="197">
        <f t="shared" si="162"/>
        <v>11.053809544621229</v>
      </c>
      <c r="JP193" s="205" t="str">
        <f t="shared" si="163"/>
        <v>Real &gt; Recomendado</v>
      </c>
      <c r="JQ193" s="193" t="s">
        <v>8</v>
      </c>
      <c r="JR193" s="202"/>
      <c r="JS193" s="202"/>
      <c r="JT193" s="202"/>
      <c r="JU193" s="192" t="s">
        <v>8250</v>
      </c>
      <c r="JV193" s="206"/>
      <c r="JW193" s="192" t="s">
        <v>8251</v>
      </c>
      <c r="JX193" s="192" t="s">
        <v>1315</v>
      </c>
      <c r="JY193" s="192" t="s">
        <v>948</v>
      </c>
      <c r="JZ193" s="192" t="s">
        <v>248</v>
      </c>
      <c r="KA193" s="192" t="s">
        <v>249</v>
      </c>
    </row>
    <row r="194" spans="1:287" ht="15" customHeight="1" x14ac:dyDescent="0.25">
      <c r="A194" s="192" t="s">
        <v>1801</v>
      </c>
      <c r="B194" s="192" t="s">
        <v>1802</v>
      </c>
      <c r="C194" s="193">
        <v>8</v>
      </c>
      <c r="D194" s="192" t="s">
        <v>453</v>
      </c>
      <c r="E194" s="192" t="s">
        <v>160</v>
      </c>
      <c r="F194" s="192" t="s">
        <v>489</v>
      </c>
      <c r="G194" s="192" t="s">
        <v>488</v>
      </c>
      <c r="H194" s="192" t="s">
        <v>100</v>
      </c>
      <c r="I194" s="192" t="s">
        <v>101</v>
      </c>
      <c r="J194" s="192" t="s">
        <v>1335</v>
      </c>
      <c r="K194" s="192" t="s">
        <v>466</v>
      </c>
      <c r="L194" s="192" t="s">
        <v>114</v>
      </c>
      <c r="M194" s="192" t="s">
        <v>115</v>
      </c>
      <c r="N194" s="192" t="s">
        <v>115</v>
      </c>
      <c r="O194" s="192" t="s">
        <v>524</v>
      </c>
      <c r="P194" s="192" t="s">
        <v>103</v>
      </c>
      <c r="Q194" s="192" t="s">
        <v>120</v>
      </c>
      <c r="R194" s="192" t="s">
        <v>116</v>
      </c>
      <c r="S194" s="192" t="s">
        <v>2430</v>
      </c>
      <c r="T194" s="192" t="s">
        <v>8</v>
      </c>
      <c r="U194" s="194">
        <v>23252</v>
      </c>
      <c r="V194" s="192" t="s">
        <v>534</v>
      </c>
      <c r="W194" s="192" t="s">
        <v>534</v>
      </c>
      <c r="X194" s="192" t="s">
        <v>534</v>
      </c>
      <c r="Y194" s="195">
        <v>5</v>
      </c>
      <c r="Z194" s="195">
        <v>14</v>
      </c>
      <c r="AA194" s="196" t="s">
        <v>2784</v>
      </c>
      <c r="AB194" s="197">
        <f>((Z194/Y194)-1)*100</f>
        <v>179.99999999999997</v>
      </c>
      <c r="AC194" s="195">
        <v>4</v>
      </c>
      <c r="AD194" s="195">
        <v>14</v>
      </c>
      <c r="AE194" s="196" t="s">
        <v>2785</v>
      </c>
      <c r="AF194" s="197">
        <f>((AD194/AC194)-1)*100</f>
        <v>250</v>
      </c>
      <c r="AG194" s="195">
        <v>5</v>
      </c>
      <c r="AH194" s="195">
        <v>3</v>
      </c>
      <c r="AI194" s="196" t="s">
        <v>2922</v>
      </c>
      <c r="AJ194" s="197">
        <f>((AH194/AG194)-1)*100</f>
        <v>-40</v>
      </c>
      <c r="AK194" s="195"/>
      <c r="AL194" s="195"/>
      <c r="AM194" s="196"/>
      <c r="AN194" s="197"/>
      <c r="AO194" s="195"/>
      <c r="AP194" s="195"/>
      <c r="AQ194" s="196"/>
      <c r="AR194" s="197"/>
      <c r="AS194" s="195">
        <v>6</v>
      </c>
      <c r="AT194" s="195">
        <v>11</v>
      </c>
      <c r="AU194" s="196" t="s">
        <v>3264</v>
      </c>
      <c r="AV194" s="197">
        <f t="shared" si="125"/>
        <v>83.333333333333329</v>
      </c>
      <c r="AW194" s="197" t="str">
        <f t="shared" si="131"/>
        <v>Variación del 50% al 100%</v>
      </c>
      <c r="AX194" s="198">
        <v>3</v>
      </c>
      <c r="AY194" s="198">
        <v>148</v>
      </c>
      <c r="AZ194" s="195"/>
      <c r="BA194" s="195"/>
      <c r="BB194" s="196"/>
      <c r="BC194" s="197"/>
      <c r="BD194" s="195"/>
      <c r="BE194" s="195"/>
      <c r="BF194" s="196"/>
      <c r="BG194" s="197"/>
      <c r="BH194" s="195"/>
      <c r="BI194" s="195"/>
      <c r="BJ194" s="196"/>
      <c r="BK194" s="197"/>
      <c r="BL194" s="195">
        <v>6</v>
      </c>
      <c r="BM194" s="195">
        <v>6</v>
      </c>
      <c r="BN194" s="195">
        <v>17</v>
      </c>
      <c r="BO194" s="195">
        <v>17</v>
      </c>
      <c r="BP194" s="195">
        <v>0</v>
      </c>
      <c r="BQ194" s="196" t="s">
        <v>3520</v>
      </c>
      <c r="BR194" s="197">
        <f t="shared" si="132"/>
        <v>183.33333333333334</v>
      </c>
      <c r="BS194" s="197">
        <f t="shared" si="132"/>
        <v>183.33333333333334</v>
      </c>
      <c r="BT194" s="192" t="s">
        <v>3754</v>
      </c>
      <c r="BU194" s="192" t="str">
        <f t="shared" si="133"/>
        <v>Variación &gt; al 100%</v>
      </c>
      <c r="BV194" s="193" t="str">
        <f t="shared" si="134"/>
        <v>Dos Años</v>
      </c>
      <c r="BW194" s="192" t="s">
        <v>3832</v>
      </c>
      <c r="BX194" s="199">
        <v>1012087</v>
      </c>
      <c r="BY194" s="199">
        <v>0</v>
      </c>
      <c r="BZ194" s="199">
        <f t="shared" si="135"/>
        <v>1012087</v>
      </c>
      <c r="CA194" s="199">
        <v>846761</v>
      </c>
      <c r="CB194" s="200">
        <f t="shared" si="136"/>
        <v>165326</v>
      </c>
      <c r="CC194" s="192" t="s">
        <v>4066</v>
      </c>
      <c r="CD194" s="192" t="str">
        <f t="shared" si="137"/>
        <v>BIP &gt; SIGFE</v>
      </c>
      <c r="CE194" s="196" t="s">
        <v>678</v>
      </c>
      <c r="CF194" s="195">
        <v>485</v>
      </c>
      <c r="CG194" s="195">
        <v>534</v>
      </c>
      <c r="CH194" s="195">
        <f t="shared" si="138"/>
        <v>110.10309278350516</v>
      </c>
      <c r="CI194" s="196" t="s">
        <v>4463</v>
      </c>
      <c r="CJ194" s="196" t="s">
        <v>4464</v>
      </c>
      <c r="CK194" s="200" t="str">
        <f t="shared" si="158"/>
        <v>Real &gt; Recomendada</v>
      </c>
      <c r="CL194" s="192" t="s">
        <v>5022</v>
      </c>
      <c r="CM194" s="192" t="s">
        <v>5023</v>
      </c>
      <c r="CN194" s="192" t="s">
        <v>5024</v>
      </c>
      <c r="CO194" s="192" t="s">
        <v>8</v>
      </c>
      <c r="CP194" s="193" t="s">
        <v>207</v>
      </c>
      <c r="CQ194" s="192" t="s">
        <v>904</v>
      </c>
      <c r="CR194" s="192" t="s">
        <v>8</v>
      </c>
      <c r="CS194" s="192" t="s">
        <v>8</v>
      </c>
      <c r="CT194" s="192" t="str">
        <f t="shared" si="159"/>
        <v>En Operación</v>
      </c>
      <c r="CU194" s="192" t="s">
        <v>8</v>
      </c>
      <c r="CV194" s="192" t="s">
        <v>5739</v>
      </c>
      <c r="CW194" s="192" t="s">
        <v>955</v>
      </c>
      <c r="CX194" s="192" t="s">
        <v>534</v>
      </c>
      <c r="CY194" s="192" t="s">
        <v>8</v>
      </c>
      <c r="CZ194" s="192" t="s">
        <v>248</v>
      </c>
      <c r="DA194" s="192" t="s">
        <v>249</v>
      </c>
      <c r="DB194" s="193" t="s">
        <v>838</v>
      </c>
      <c r="DC194" s="193" t="s">
        <v>838</v>
      </c>
      <c r="DD194" s="200">
        <v>0</v>
      </c>
      <c r="DE194" s="193" t="s">
        <v>3853</v>
      </c>
      <c r="DF194" s="200">
        <v>226</v>
      </c>
      <c r="DG194" s="193" t="s">
        <v>440</v>
      </c>
      <c r="DH194" s="200">
        <v>0</v>
      </c>
      <c r="DI194" s="193" t="s">
        <v>634</v>
      </c>
      <c r="DJ194" s="200">
        <v>14</v>
      </c>
      <c r="DK194" s="193" t="s">
        <v>634</v>
      </c>
      <c r="DL194" s="200">
        <f>+DK194-DE194</f>
        <v>14</v>
      </c>
      <c r="DM194" s="193" t="s">
        <v>3832</v>
      </c>
      <c r="DN194" s="200">
        <v>101</v>
      </c>
      <c r="DO194" s="193" t="s">
        <v>5981</v>
      </c>
      <c r="DP194" s="200">
        <v>58</v>
      </c>
      <c r="DQ194" s="200">
        <f t="shared" si="126"/>
        <v>399</v>
      </c>
      <c r="DR194" s="200">
        <f t="shared" si="127"/>
        <v>399</v>
      </c>
      <c r="DS194" s="193" t="s">
        <v>6190</v>
      </c>
      <c r="DT194" s="192" t="s">
        <v>6247</v>
      </c>
      <c r="DU194" s="193">
        <v>1</v>
      </c>
      <c r="DV194" s="193" t="s">
        <v>8</v>
      </c>
      <c r="DW194" s="193" t="s">
        <v>8</v>
      </c>
      <c r="DX194" s="193" t="s">
        <v>8</v>
      </c>
      <c r="DY194" s="193" t="s">
        <v>8</v>
      </c>
      <c r="DZ194" s="193" t="s">
        <v>8</v>
      </c>
      <c r="EA194" s="193" t="s">
        <v>8</v>
      </c>
      <c r="EB194" s="193" t="s">
        <v>207</v>
      </c>
      <c r="EC194" s="193" t="s">
        <v>6269</v>
      </c>
      <c r="ED194" s="193" t="s">
        <v>6272</v>
      </c>
      <c r="EE194" s="199">
        <v>29366</v>
      </c>
      <c r="EF194" s="199">
        <v>21623</v>
      </c>
      <c r="EG194" s="199">
        <v>189760</v>
      </c>
      <c r="EH194" s="199">
        <v>0</v>
      </c>
      <c r="EI194" s="199">
        <v>0</v>
      </c>
      <c r="EJ194" s="199">
        <v>715675</v>
      </c>
      <c r="EK194" s="199">
        <v>0</v>
      </c>
      <c r="EL194" s="199">
        <v>0</v>
      </c>
      <c r="EM194" s="199">
        <v>0</v>
      </c>
      <c r="EN194" s="199">
        <v>0</v>
      </c>
      <c r="EO194" s="199">
        <f t="shared" si="139"/>
        <v>956424</v>
      </c>
      <c r="EP194" s="199">
        <v>29366</v>
      </c>
      <c r="EQ194" s="199">
        <v>21623</v>
      </c>
      <c r="ER194" s="199">
        <v>189760</v>
      </c>
      <c r="ES194" s="199">
        <v>0</v>
      </c>
      <c r="ET194" s="199">
        <v>0</v>
      </c>
      <c r="EU194" s="199">
        <v>715675</v>
      </c>
      <c r="EV194" s="199">
        <v>0</v>
      </c>
      <c r="EW194" s="199">
        <v>0</v>
      </c>
      <c r="EX194" s="199">
        <v>0</v>
      </c>
      <c r="EY194" s="199">
        <v>0</v>
      </c>
      <c r="EZ194" s="199">
        <f t="shared" si="140"/>
        <v>956424</v>
      </c>
      <c r="FA194" s="192" t="s">
        <v>200</v>
      </c>
      <c r="FB194" s="199">
        <v>38242</v>
      </c>
      <c r="FC194" s="199">
        <v>21782</v>
      </c>
      <c r="FD194" s="199">
        <v>200665</v>
      </c>
      <c r="FE194" s="199">
        <v>0</v>
      </c>
      <c r="FF194" s="199">
        <v>0</v>
      </c>
      <c r="FG194" s="199">
        <v>877835</v>
      </c>
      <c r="FH194" s="199">
        <v>0</v>
      </c>
      <c r="FI194" s="199">
        <v>0</v>
      </c>
      <c r="FJ194" s="199">
        <v>0</v>
      </c>
      <c r="FK194" s="199">
        <v>0</v>
      </c>
      <c r="FL194" s="199">
        <f t="shared" si="141"/>
        <v>1138524</v>
      </c>
      <c r="FM194" s="192" t="s">
        <v>6836</v>
      </c>
      <c r="FN194" s="199">
        <v>38242</v>
      </c>
      <c r="FO194" s="199">
        <v>21782</v>
      </c>
      <c r="FP194" s="199">
        <v>200665</v>
      </c>
      <c r="FQ194" s="199">
        <v>0</v>
      </c>
      <c r="FR194" s="199">
        <v>0</v>
      </c>
      <c r="FS194" s="199">
        <v>875120</v>
      </c>
      <c r="FT194" s="199">
        <v>0</v>
      </c>
      <c r="FU194" s="199">
        <v>0</v>
      </c>
      <c r="FV194" s="199">
        <v>0</v>
      </c>
      <c r="FW194" s="199">
        <v>0</v>
      </c>
      <c r="FX194" s="199">
        <f t="shared" si="142"/>
        <v>1135809</v>
      </c>
      <c r="FY194" s="192" t="s">
        <v>7020</v>
      </c>
      <c r="FZ194" s="200">
        <f t="shared" si="143"/>
        <v>289048</v>
      </c>
      <c r="GA194" s="193" t="str">
        <f t="shared" si="160"/>
        <v>BIP &gt; SIGFE</v>
      </c>
      <c r="GB194" s="199">
        <v>16990</v>
      </c>
      <c r="GC194" s="199">
        <v>18731</v>
      </c>
      <c r="GD194" s="199">
        <v>179791</v>
      </c>
      <c r="GE194" s="199">
        <v>0</v>
      </c>
      <c r="GF194" s="199">
        <v>0</v>
      </c>
      <c r="GG194" s="199">
        <v>631249</v>
      </c>
      <c r="GH194" s="199">
        <v>0</v>
      </c>
      <c r="GI194" s="199">
        <v>0</v>
      </c>
      <c r="GJ194" s="199">
        <v>0</v>
      </c>
      <c r="GK194" s="199">
        <v>0</v>
      </c>
      <c r="GL194" s="199">
        <f t="shared" si="144"/>
        <v>846761</v>
      </c>
      <c r="GM194" s="199">
        <v>17572</v>
      </c>
      <c r="GN194" s="199">
        <v>19736</v>
      </c>
      <c r="GO194" s="199">
        <v>184959</v>
      </c>
      <c r="GP194" s="199">
        <v>0</v>
      </c>
      <c r="GQ194" s="199">
        <v>0</v>
      </c>
      <c r="GR194" s="199">
        <v>639615</v>
      </c>
      <c r="GS194" s="199">
        <v>0</v>
      </c>
      <c r="GT194" s="199">
        <v>0</v>
      </c>
      <c r="GU194" s="199">
        <v>0</v>
      </c>
      <c r="GV194" s="199">
        <v>0</v>
      </c>
      <c r="GW194" s="199">
        <f t="shared" si="145"/>
        <v>861882</v>
      </c>
      <c r="GX194" s="199" t="s">
        <v>8</v>
      </c>
      <c r="GY194" s="199">
        <v>34563</v>
      </c>
      <c r="GZ194" s="199">
        <v>25450</v>
      </c>
      <c r="HA194" s="199">
        <v>223343</v>
      </c>
      <c r="HB194" s="199">
        <v>0</v>
      </c>
      <c r="HC194" s="199">
        <v>0</v>
      </c>
      <c r="HD194" s="199">
        <v>842335</v>
      </c>
      <c r="HE194" s="199">
        <v>0</v>
      </c>
      <c r="HF194" s="199">
        <v>0</v>
      </c>
      <c r="HG194" s="199">
        <v>0</v>
      </c>
      <c r="HH194" s="199">
        <v>0</v>
      </c>
      <c r="HI194" s="199">
        <f t="shared" si="146"/>
        <v>1125691</v>
      </c>
      <c r="HJ194" s="199">
        <v>1125685</v>
      </c>
      <c r="HK194" s="199">
        <v>15405</v>
      </c>
      <c r="HL194" s="199">
        <v>19735</v>
      </c>
      <c r="HM194" s="199">
        <v>184959</v>
      </c>
      <c r="HN194" s="199">
        <v>0</v>
      </c>
      <c r="HO194" s="199">
        <v>0</v>
      </c>
      <c r="HP194" s="199">
        <v>925854</v>
      </c>
      <c r="HQ194" s="199">
        <v>0</v>
      </c>
      <c r="HR194" s="199">
        <v>0</v>
      </c>
      <c r="HS194" s="199">
        <v>0</v>
      </c>
      <c r="HT194" s="199">
        <v>0</v>
      </c>
      <c r="HU194" s="199">
        <f t="shared" si="147"/>
        <v>1145953</v>
      </c>
      <c r="HV194" s="199">
        <v>17569</v>
      </c>
      <c r="HW194" s="199">
        <v>19735</v>
      </c>
      <c r="HX194" s="199">
        <v>184960</v>
      </c>
      <c r="HY194" s="199">
        <v>0</v>
      </c>
      <c r="HZ194" s="199">
        <v>0</v>
      </c>
      <c r="IA194" s="199">
        <v>886201</v>
      </c>
      <c r="IB194" s="199">
        <v>0</v>
      </c>
      <c r="IC194" s="199">
        <v>0</v>
      </c>
      <c r="ID194" s="199">
        <v>0</v>
      </c>
      <c r="IE194" s="199">
        <v>0</v>
      </c>
      <c r="IF194" s="199">
        <f t="shared" si="148"/>
        <v>1108465</v>
      </c>
      <c r="IG194" s="197">
        <f t="shared" si="149"/>
        <v>1.7999610905657049</v>
      </c>
      <c r="IH194" s="197">
        <f t="shared" si="150"/>
        <v>-1.530260080252932</v>
      </c>
      <c r="II194" s="197">
        <f t="shared" si="151"/>
        <v>5.2076667834056511</v>
      </c>
      <c r="IJ194" s="197">
        <f t="shared" si="128"/>
        <v>-3.2713383533181539</v>
      </c>
      <c r="IK194" s="202">
        <f>((IF194/HJ194)-1)*100</f>
        <v>-1.5297352278834664</v>
      </c>
      <c r="IL194" s="200">
        <f t="shared" si="152"/>
        <v>2075.7771535580523</v>
      </c>
      <c r="IM194" s="200">
        <f t="shared" si="153"/>
        <v>1659.5524344569289</v>
      </c>
      <c r="IN194" s="192" t="s">
        <v>7417</v>
      </c>
      <c r="IO194" s="192" t="str">
        <f t="shared" si="129"/>
        <v>Variación de 0 a +-10%</v>
      </c>
      <c r="IP194" s="192" t="str">
        <f t="shared" si="129"/>
        <v>Variación de 0 a +-10%</v>
      </c>
      <c r="IQ194" s="193" t="str">
        <f t="shared" si="154"/>
        <v>Mediano</v>
      </c>
      <c r="IR194" s="193" t="str">
        <f t="shared" si="155"/>
        <v>Grande</v>
      </c>
      <c r="IS194" s="192" t="s">
        <v>5739</v>
      </c>
      <c r="IT194" s="192" t="s">
        <v>115</v>
      </c>
      <c r="IU194" s="192" t="s">
        <v>534</v>
      </c>
      <c r="IV194" s="192" t="s">
        <v>8</v>
      </c>
      <c r="IW194" s="192" t="s">
        <v>248</v>
      </c>
      <c r="IX194" s="192" t="s">
        <v>249</v>
      </c>
      <c r="IY194" s="193" t="s">
        <v>207</v>
      </c>
      <c r="IZ194" s="199">
        <v>1125691</v>
      </c>
      <c r="JA194" s="199">
        <v>59263</v>
      </c>
      <c r="JB194" s="203">
        <f t="shared" si="161"/>
        <v>5.2645885949163667</v>
      </c>
      <c r="JC194" s="192" t="s">
        <v>7616</v>
      </c>
      <c r="JD194" s="192" t="str">
        <f t="shared" si="164"/>
        <v>Con Modificaciones &lt; 10%</v>
      </c>
      <c r="JE194" s="193" t="s">
        <v>207</v>
      </c>
      <c r="JF194" s="200">
        <v>2</v>
      </c>
      <c r="JG194" s="200">
        <v>1125685</v>
      </c>
      <c r="JH194" s="200">
        <v>1125685</v>
      </c>
      <c r="JI194" s="197">
        <f>((JH194/JG194)-1)*100</f>
        <v>0</v>
      </c>
      <c r="JJ194" s="192" t="s">
        <v>7830</v>
      </c>
      <c r="JK194" s="192" t="str">
        <f t="shared" si="130"/>
        <v>Con Reevaluación</v>
      </c>
      <c r="JL194" s="196" t="s">
        <v>1290</v>
      </c>
      <c r="JM194" s="204">
        <v>19</v>
      </c>
      <c r="JN194" s="204">
        <v>19</v>
      </c>
      <c r="JO194" s="197">
        <f t="shared" si="162"/>
        <v>0</v>
      </c>
      <c r="JP194" s="205" t="str">
        <f t="shared" si="163"/>
        <v>Real = Recomendado</v>
      </c>
      <c r="JQ194" s="193" t="s">
        <v>8</v>
      </c>
      <c r="JR194" s="202"/>
      <c r="JS194" s="202"/>
      <c r="JT194" s="202"/>
      <c r="JU194" s="192" t="s">
        <v>8252</v>
      </c>
      <c r="JV194" s="206"/>
      <c r="JW194" s="192" t="s">
        <v>8253</v>
      </c>
      <c r="JX194" s="192" t="s">
        <v>232</v>
      </c>
      <c r="JY194" s="192" t="s">
        <v>948</v>
      </c>
      <c r="JZ194" s="192" t="s">
        <v>248</v>
      </c>
      <c r="KA194" s="192" t="s">
        <v>249</v>
      </c>
    </row>
    <row r="195" spans="1:287" ht="15" customHeight="1" x14ac:dyDescent="0.25">
      <c r="A195" s="192" t="s">
        <v>1803</v>
      </c>
      <c r="B195" s="192" t="s">
        <v>1804</v>
      </c>
      <c r="C195" s="193">
        <v>11</v>
      </c>
      <c r="D195" s="192" t="s">
        <v>506</v>
      </c>
      <c r="E195" s="192" t="s">
        <v>193</v>
      </c>
      <c r="F195" s="192" t="s">
        <v>8</v>
      </c>
      <c r="G195" s="192" t="s">
        <v>507</v>
      </c>
      <c r="H195" s="192" t="s">
        <v>144</v>
      </c>
      <c r="I195" s="192" t="s">
        <v>419</v>
      </c>
      <c r="J195" s="192" t="s">
        <v>1984</v>
      </c>
      <c r="K195" s="192" t="s">
        <v>468</v>
      </c>
      <c r="L195" s="192" t="s">
        <v>102</v>
      </c>
      <c r="M195" s="192" t="s">
        <v>2028</v>
      </c>
      <c r="N195" s="192" t="s">
        <v>525</v>
      </c>
      <c r="O195" s="192" t="s">
        <v>525</v>
      </c>
      <c r="P195" s="192" t="s">
        <v>103</v>
      </c>
      <c r="Q195" s="192" t="s">
        <v>120</v>
      </c>
      <c r="R195" s="192" t="s">
        <v>116</v>
      </c>
      <c r="S195" s="192" t="s">
        <v>2431</v>
      </c>
      <c r="T195" s="192" t="s">
        <v>2432</v>
      </c>
      <c r="U195" s="194">
        <v>0</v>
      </c>
      <c r="V195" s="192" t="s">
        <v>541</v>
      </c>
      <c r="W195" s="192" t="s">
        <v>2433</v>
      </c>
      <c r="X195" s="192" t="s">
        <v>534</v>
      </c>
      <c r="Y195" s="195"/>
      <c r="Z195" s="195"/>
      <c r="AA195" s="196"/>
      <c r="AB195" s="197"/>
      <c r="AC195" s="195"/>
      <c r="AD195" s="195"/>
      <c r="AE195" s="196"/>
      <c r="AF195" s="197"/>
      <c r="AG195" s="195">
        <v>7</v>
      </c>
      <c r="AH195" s="195">
        <v>9</v>
      </c>
      <c r="AI195" s="196" t="s">
        <v>2923</v>
      </c>
      <c r="AJ195" s="197">
        <f>((AH195/AG195)-1)*100</f>
        <v>28.57142857142858</v>
      </c>
      <c r="AK195" s="195"/>
      <c r="AL195" s="195"/>
      <c r="AM195" s="196"/>
      <c r="AN195" s="197"/>
      <c r="AO195" s="195">
        <v>9</v>
      </c>
      <c r="AP195" s="195">
        <v>1</v>
      </c>
      <c r="AQ195" s="196" t="s">
        <v>3049</v>
      </c>
      <c r="AR195" s="197">
        <f>((AP195/AO195)-1)*100</f>
        <v>-88.888888888888886</v>
      </c>
      <c r="AS195" s="195">
        <v>9</v>
      </c>
      <c r="AT195" s="195">
        <v>9</v>
      </c>
      <c r="AU195" s="196" t="s">
        <v>3265</v>
      </c>
      <c r="AV195" s="197">
        <f t="shared" si="125"/>
        <v>0</v>
      </c>
      <c r="AW195" s="197" t="str">
        <f t="shared" si="131"/>
        <v>Sin variación</v>
      </c>
      <c r="AX195" s="198">
        <v>1</v>
      </c>
      <c r="AY195" s="198">
        <v>30</v>
      </c>
      <c r="AZ195" s="195"/>
      <c r="BA195" s="195"/>
      <c r="BB195" s="196"/>
      <c r="BC195" s="197"/>
      <c r="BD195" s="195"/>
      <c r="BE195" s="195"/>
      <c r="BF195" s="196"/>
      <c r="BG195" s="197"/>
      <c r="BH195" s="195"/>
      <c r="BI195" s="195"/>
      <c r="BJ195" s="196"/>
      <c r="BK195" s="197"/>
      <c r="BL195" s="195">
        <v>9</v>
      </c>
      <c r="BM195" s="195">
        <v>9</v>
      </c>
      <c r="BN195" s="195">
        <v>9</v>
      </c>
      <c r="BO195" s="195">
        <v>9</v>
      </c>
      <c r="BP195" s="195">
        <v>0</v>
      </c>
      <c r="BQ195" s="196" t="s">
        <v>3521</v>
      </c>
      <c r="BR195" s="197">
        <f t="shared" si="132"/>
        <v>0</v>
      </c>
      <c r="BS195" s="197">
        <f t="shared" si="132"/>
        <v>0</v>
      </c>
      <c r="BT195" s="192" t="s">
        <v>3755</v>
      </c>
      <c r="BU195" s="192" t="str">
        <f t="shared" si="133"/>
        <v>Sin variación</v>
      </c>
      <c r="BV195" s="193" t="str">
        <f t="shared" si="134"/>
        <v>Un año</v>
      </c>
      <c r="BW195" s="192" t="s">
        <v>3877</v>
      </c>
      <c r="BX195" s="199">
        <v>222062</v>
      </c>
      <c r="BY195" s="199">
        <v>3793</v>
      </c>
      <c r="BZ195" s="199">
        <f t="shared" si="135"/>
        <v>225855</v>
      </c>
      <c r="CA195" s="199">
        <v>3793</v>
      </c>
      <c r="CB195" s="200">
        <f t="shared" si="136"/>
        <v>222062</v>
      </c>
      <c r="CC195" s="192" t="s">
        <v>4067</v>
      </c>
      <c r="CD195" s="192" t="str">
        <f t="shared" si="137"/>
        <v>BIP &gt; SIGFE</v>
      </c>
      <c r="CE195" s="196" t="s">
        <v>682</v>
      </c>
      <c r="CF195" s="195">
        <v>16</v>
      </c>
      <c r="CG195" s="195">
        <v>18</v>
      </c>
      <c r="CH195" s="195">
        <f t="shared" si="138"/>
        <v>112.5</v>
      </c>
      <c r="CI195" s="196" t="s">
        <v>4465</v>
      </c>
      <c r="CJ195" s="196" t="s">
        <v>4466</v>
      </c>
      <c r="CK195" s="200" t="str">
        <f t="shared" si="158"/>
        <v>Real &gt; Recomendada</v>
      </c>
      <c r="CL195" s="192" t="s">
        <v>5025</v>
      </c>
      <c r="CM195" s="192" t="s">
        <v>5026</v>
      </c>
      <c r="CN195" s="192" t="s">
        <v>4990</v>
      </c>
      <c r="CO195" s="192" t="s">
        <v>8</v>
      </c>
      <c r="CP195" s="193" t="s">
        <v>207</v>
      </c>
      <c r="CQ195" s="192" t="s">
        <v>4828</v>
      </c>
      <c r="CR195" s="192" t="s">
        <v>5351</v>
      </c>
      <c r="CS195" s="192" t="s">
        <v>8</v>
      </c>
      <c r="CT195" s="192" t="str">
        <f t="shared" si="159"/>
        <v>En Operación</v>
      </c>
      <c r="CU195" s="192" t="s">
        <v>5525</v>
      </c>
      <c r="CV195" s="192" t="s">
        <v>5687</v>
      </c>
      <c r="CW195" s="192" t="s">
        <v>2028</v>
      </c>
      <c r="CX195" s="192" t="s">
        <v>534</v>
      </c>
      <c r="CY195" s="192" t="s">
        <v>8</v>
      </c>
      <c r="CZ195" s="192" t="s">
        <v>248</v>
      </c>
      <c r="DA195" s="192" t="s">
        <v>249</v>
      </c>
      <c r="DB195" s="193" t="s">
        <v>5078</v>
      </c>
      <c r="DC195" s="193" t="s">
        <v>5078</v>
      </c>
      <c r="DD195" s="200">
        <v>0</v>
      </c>
      <c r="DE195" s="193" t="s">
        <v>809</v>
      </c>
      <c r="DF195" s="200">
        <v>10</v>
      </c>
      <c r="DG195" s="207">
        <v>43088</v>
      </c>
      <c r="DH195" s="200">
        <v>270</v>
      </c>
      <c r="DI195" s="193" t="s">
        <v>5120</v>
      </c>
      <c r="DJ195" s="275"/>
      <c r="DK195" s="193" t="s">
        <v>5120</v>
      </c>
      <c r="DL195" s="275"/>
      <c r="DM195" s="193" t="s">
        <v>3877</v>
      </c>
      <c r="DN195" s="200">
        <v>25</v>
      </c>
      <c r="DO195" s="193" t="s">
        <v>6014</v>
      </c>
      <c r="DP195" s="200">
        <v>308</v>
      </c>
      <c r="DQ195" s="200">
        <f t="shared" si="126"/>
        <v>559</v>
      </c>
      <c r="DR195" s="200">
        <f t="shared" si="127"/>
        <v>559</v>
      </c>
      <c r="DS195" s="193" t="s">
        <v>6191</v>
      </c>
      <c r="DT195" s="192" t="s">
        <v>6243</v>
      </c>
      <c r="DU195" s="193">
        <v>1</v>
      </c>
      <c r="DV195" s="193" t="s">
        <v>8</v>
      </c>
      <c r="DW195" s="193" t="s">
        <v>8</v>
      </c>
      <c r="DX195" s="193" t="s">
        <v>8</v>
      </c>
      <c r="DY195" s="193" t="s">
        <v>8</v>
      </c>
      <c r="DZ195" s="193" t="s">
        <v>8</v>
      </c>
      <c r="EA195" s="193" t="s">
        <v>8</v>
      </c>
      <c r="EB195" s="193" t="s">
        <v>207</v>
      </c>
      <c r="EC195" s="193" t="s">
        <v>6459</v>
      </c>
      <c r="ED195" s="193" t="s">
        <v>6460</v>
      </c>
      <c r="EE195" s="199">
        <v>0</v>
      </c>
      <c r="EF195" s="199">
        <v>0</v>
      </c>
      <c r="EG195" s="199">
        <v>148189</v>
      </c>
      <c r="EH195" s="199">
        <v>0</v>
      </c>
      <c r="EI195" s="199">
        <v>4743</v>
      </c>
      <c r="EJ195" s="199">
        <v>54599</v>
      </c>
      <c r="EK195" s="199">
        <v>0</v>
      </c>
      <c r="EL195" s="199">
        <v>0</v>
      </c>
      <c r="EM195" s="199">
        <v>0</v>
      </c>
      <c r="EN195" s="199">
        <v>0</v>
      </c>
      <c r="EO195" s="199">
        <f t="shared" si="139"/>
        <v>207531</v>
      </c>
      <c r="EP195" s="199">
        <v>0</v>
      </c>
      <c r="EQ195" s="199">
        <v>0</v>
      </c>
      <c r="ER195" s="199">
        <v>148189</v>
      </c>
      <c r="ES195" s="199">
        <v>0</v>
      </c>
      <c r="ET195" s="199">
        <v>4743</v>
      </c>
      <c r="EU195" s="199">
        <v>54599</v>
      </c>
      <c r="EV195" s="199">
        <v>0</v>
      </c>
      <c r="EW195" s="199">
        <v>0</v>
      </c>
      <c r="EX195" s="199">
        <v>0</v>
      </c>
      <c r="EY195" s="199">
        <v>0</v>
      </c>
      <c r="EZ195" s="199">
        <f t="shared" si="140"/>
        <v>207531</v>
      </c>
      <c r="FA195" s="192" t="s">
        <v>5402</v>
      </c>
      <c r="FB195" s="199">
        <v>0</v>
      </c>
      <c r="FC195" s="199">
        <v>0</v>
      </c>
      <c r="FD195" s="199">
        <v>162106</v>
      </c>
      <c r="FE195" s="199">
        <v>0</v>
      </c>
      <c r="FF195" s="199">
        <v>3793</v>
      </c>
      <c r="FG195" s="199">
        <v>59956</v>
      </c>
      <c r="FH195" s="199">
        <v>0</v>
      </c>
      <c r="FI195" s="199">
        <v>0</v>
      </c>
      <c r="FJ195" s="199">
        <v>0</v>
      </c>
      <c r="FK195" s="199">
        <v>0</v>
      </c>
      <c r="FL195" s="199">
        <f t="shared" si="141"/>
        <v>225855</v>
      </c>
      <c r="FM195" s="192" t="s">
        <v>6837</v>
      </c>
      <c r="FN195" s="199">
        <v>0</v>
      </c>
      <c r="FO195" s="199">
        <v>0</v>
      </c>
      <c r="FP195" s="199">
        <v>162106</v>
      </c>
      <c r="FQ195" s="199">
        <v>0</v>
      </c>
      <c r="FR195" s="199">
        <v>3793</v>
      </c>
      <c r="FS195" s="199">
        <v>59956</v>
      </c>
      <c r="FT195" s="199">
        <v>0</v>
      </c>
      <c r="FU195" s="199">
        <v>0</v>
      </c>
      <c r="FV195" s="199">
        <v>0</v>
      </c>
      <c r="FW195" s="199">
        <v>0</v>
      </c>
      <c r="FX195" s="199">
        <f t="shared" si="142"/>
        <v>225855</v>
      </c>
      <c r="FY195" s="192" t="s">
        <v>7021</v>
      </c>
      <c r="FZ195" s="200">
        <f t="shared" si="143"/>
        <v>222062</v>
      </c>
      <c r="GA195" s="193" t="str">
        <f t="shared" si="160"/>
        <v>BIP &gt; SIGFE</v>
      </c>
      <c r="GB195" s="199">
        <v>0</v>
      </c>
      <c r="GC195" s="199">
        <v>0</v>
      </c>
      <c r="GD195" s="199">
        <v>0</v>
      </c>
      <c r="GE195" s="199">
        <v>0</v>
      </c>
      <c r="GF195" s="199">
        <v>3793</v>
      </c>
      <c r="GG195" s="199">
        <v>0</v>
      </c>
      <c r="GH195" s="199">
        <v>0</v>
      </c>
      <c r="GI195" s="199">
        <v>0</v>
      </c>
      <c r="GJ195" s="199">
        <v>0</v>
      </c>
      <c r="GK195" s="199">
        <v>0</v>
      </c>
      <c r="GL195" s="199">
        <f t="shared" si="144"/>
        <v>3793</v>
      </c>
      <c r="GM195" s="199">
        <v>0</v>
      </c>
      <c r="GN195" s="199">
        <v>0</v>
      </c>
      <c r="GO195" s="199">
        <v>0</v>
      </c>
      <c r="GP195" s="199">
        <v>0</v>
      </c>
      <c r="GQ195" s="199">
        <v>3891</v>
      </c>
      <c r="GR195" s="199">
        <v>0</v>
      </c>
      <c r="GS195" s="199">
        <v>0</v>
      </c>
      <c r="GT195" s="199">
        <v>0</v>
      </c>
      <c r="GU195" s="199">
        <v>0</v>
      </c>
      <c r="GV195" s="199">
        <v>0</v>
      </c>
      <c r="GW195" s="199">
        <f t="shared" si="145"/>
        <v>3891</v>
      </c>
      <c r="GX195" s="199" t="s">
        <v>7183</v>
      </c>
      <c r="GY195" s="199">
        <v>0</v>
      </c>
      <c r="GZ195" s="199">
        <v>0</v>
      </c>
      <c r="HA195" s="199">
        <v>152042</v>
      </c>
      <c r="HB195" s="199">
        <v>0</v>
      </c>
      <c r="HC195" s="199">
        <v>4866</v>
      </c>
      <c r="HD195" s="199">
        <v>56019</v>
      </c>
      <c r="HE195" s="199">
        <v>0</v>
      </c>
      <c r="HF195" s="199">
        <v>0</v>
      </c>
      <c r="HG195" s="199">
        <v>0</v>
      </c>
      <c r="HH195" s="199">
        <v>0</v>
      </c>
      <c r="HI195" s="199">
        <f t="shared" si="146"/>
        <v>212927</v>
      </c>
      <c r="HJ195" s="199">
        <v>0</v>
      </c>
      <c r="HK195" s="199">
        <v>0</v>
      </c>
      <c r="HL195" s="199">
        <v>0</v>
      </c>
      <c r="HM195" s="199">
        <v>162106</v>
      </c>
      <c r="HN195" s="199">
        <v>0</v>
      </c>
      <c r="HO195" s="199">
        <v>3892</v>
      </c>
      <c r="HP195" s="199">
        <v>59956</v>
      </c>
      <c r="HQ195" s="199">
        <v>0</v>
      </c>
      <c r="HR195" s="199">
        <v>0</v>
      </c>
      <c r="HS195" s="199">
        <v>0</v>
      </c>
      <c r="HT195" s="199">
        <v>0</v>
      </c>
      <c r="HU195" s="199">
        <f t="shared" si="147"/>
        <v>225954</v>
      </c>
      <c r="HV195" s="199">
        <v>0</v>
      </c>
      <c r="HW195" s="199">
        <v>0</v>
      </c>
      <c r="HX195" s="199">
        <v>162106</v>
      </c>
      <c r="HY195" s="199">
        <v>0</v>
      </c>
      <c r="HZ195" s="199">
        <v>3892</v>
      </c>
      <c r="IA195" s="199">
        <v>59956</v>
      </c>
      <c r="IB195" s="199">
        <v>0</v>
      </c>
      <c r="IC195" s="199">
        <v>0</v>
      </c>
      <c r="ID195" s="199">
        <v>0</v>
      </c>
      <c r="IE195" s="199">
        <v>0</v>
      </c>
      <c r="IF195" s="199">
        <f t="shared" si="148"/>
        <v>225954</v>
      </c>
      <c r="IG195" s="197">
        <f t="shared" si="149"/>
        <v>6.1180592409605161</v>
      </c>
      <c r="IH195" s="197">
        <f t="shared" si="150"/>
        <v>6.1180592409605161</v>
      </c>
      <c r="II195" s="197">
        <f t="shared" si="151"/>
        <v>7.0279726521358832</v>
      </c>
      <c r="IJ195" s="197">
        <f t="shared" si="128"/>
        <v>0</v>
      </c>
      <c r="IK195" s="202"/>
      <c r="IL195" s="200">
        <f t="shared" si="152"/>
        <v>12553</v>
      </c>
      <c r="IM195" s="200">
        <f t="shared" si="153"/>
        <v>3330.8888888888887</v>
      </c>
      <c r="IN195" s="192" t="s">
        <v>7418</v>
      </c>
      <c r="IO195" s="192" t="str">
        <f t="shared" si="129"/>
        <v>Variación de 0 a +-10%</v>
      </c>
      <c r="IP195" s="192" t="str">
        <f t="shared" si="129"/>
        <v>Variación de 0 a +-10%</v>
      </c>
      <c r="IQ195" s="193" t="str">
        <f t="shared" si="154"/>
        <v>Pequeño</v>
      </c>
      <c r="IR195" s="193" t="str">
        <f t="shared" si="155"/>
        <v>Pequeño</v>
      </c>
      <c r="IS195" s="192" t="s">
        <v>7510</v>
      </c>
      <c r="IT195" s="192" t="s">
        <v>2028</v>
      </c>
      <c r="IU195" s="192" t="s">
        <v>534</v>
      </c>
      <c r="IV195" s="192" t="s">
        <v>8</v>
      </c>
      <c r="IW195" s="192" t="s">
        <v>248</v>
      </c>
      <c r="IX195" s="192" t="s">
        <v>249</v>
      </c>
      <c r="IY195" s="193" t="s">
        <v>207</v>
      </c>
      <c r="IZ195" s="199">
        <v>223675</v>
      </c>
      <c r="JA195" s="199">
        <v>20187</v>
      </c>
      <c r="JB195" s="203">
        <f t="shared" si="161"/>
        <v>9.0251480943332965</v>
      </c>
      <c r="JC195" s="192" t="s">
        <v>7617</v>
      </c>
      <c r="JD195" s="192" t="str">
        <f t="shared" si="164"/>
        <v>Con Modificaciones &lt; 10%</v>
      </c>
      <c r="JE195" s="193" t="s">
        <v>208</v>
      </c>
      <c r="JF195" s="200"/>
      <c r="JG195" s="200"/>
      <c r="JH195" s="200"/>
      <c r="JI195" s="197"/>
      <c r="JJ195" s="192" t="s">
        <v>7831</v>
      </c>
      <c r="JK195" s="192" t="str">
        <f t="shared" si="130"/>
        <v>Sin Reevaluación</v>
      </c>
      <c r="JL195" s="196" t="s">
        <v>1286</v>
      </c>
      <c r="JM195" s="204">
        <v>235227</v>
      </c>
      <c r="JN195" s="204">
        <v>258740</v>
      </c>
      <c r="JO195" s="197">
        <f t="shared" si="162"/>
        <v>9.9958763237213422</v>
      </c>
      <c r="JP195" s="205" t="str">
        <f t="shared" si="163"/>
        <v>Real &gt; Recomendado</v>
      </c>
      <c r="JQ195" s="193" t="s">
        <v>8</v>
      </c>
      <c r="JR195" s="202"/>
      <c r="JS195" s="202"/>
      <c r="JT195" s="202"/>
      <c r="JU195" s="192" t="s">
        <v>8254</v>
      </c>
      <c r="JV195" s="206"/>
      <c r="JW195" s="192" t="s">
        <v>8255</v>
      </c>
      <c r="JX195" s="192" t="s">
        <v>1323</v>
      </c>
      <c r="JY195" s="192" t="s">
        <v>976</v>
      </c>
      <c r="JZ195" s="192" t="s">
        <v>248</v>
      </c>
      <c r="KA195" s="192" t="s">
        <v>249</v>
      </c>
    </row>
    <row r="196" spans="1:287" ht="15" customHeight="1" x14ac:dyDescent="0.25">
      <c r="A196" s="192" t="s">
        <v>1805</v>
      </c>
      <c r="B196" s="192" t="s">
        <v>1806</v>
      </c>
      <c r="C196" s="193">
        <v>8</v>
      </c>
      <c r="D196" s="192" t="s">
        <v>453</v>
      </c>
      <c r="E196" s="192" t="s">
        <v>112</v>
      </c>
      <c r="F196" s="192" t="s">
        <v>140</v>
      </c>
      <c r="G196" s="192" t="s">
        <v>488</v>
      </c>
      <c r="H196" s="192" t="s">
        <v>470</v>
      </c>
      <c r="I196" s="192" t="s">
        <v>119</v>
      </c>
      <c r="J196" s="192" t="s">
        <v>1338</v>
      </c>
      <c r="K196" s="192" t="s">
        <v>466</v>
      </c>
      <c r="L196" s="192" t="s">
        <v>114</v>
      </c>
      <c r="M196" s="192" t="s">
        <v>2018</v>
      </c>
      <c r="N196" s="192" t="s">
        <v>526</v>
      </c>
      <c r="O196" s="192" t="s">
        <v>524</v>
      </c>
      <c r="P196" s="192" t="s">
        <v>103</v>
      </c>
      <c r="Q196" s="192" t="s">
        <v>120</v>
      </c>
      <c r="R196" s="192" t="s">
        <v>105</v>
      </c>
      <c r="S196" s="192" t="s">
        <v>2434</v>
      </c>
      <c r="T196" s="192" t="s">
        <v>2435</v>
      </c>
      <c r="U196" s="194">
        <v>209946</v>
      </c>
      <c r="V196" s="192" t="s">
        <v>534</v>
      </c>
      <c r="W196" s="192" t="s">
        <v>534</v>
      </c>
      <c r="X196" s="192" t="s">
        <v>534</v>
      </c>
      <c r="Y196" s="195">
        <v>16</v>
      </c>
      <c r="Z196" s="195">
        <v>4</v>
      </c>
      <c r="AA196" s="196" t="s">
        <v>2786</v>
      </c>
      <c r="AB196" s="197">
        <f t="shared" ref="AB196:AB202" si="181">((Z196/Y196)-1)*100</f>
        <v>-75</v>
      </c>
      <c r="AC196" s="195"/>
      <c r="AD196" s="195"/>
      <c r="AE196" s="196"/>
      <c r="AF196" s="197"/>
      <c r="AG196" s="195"/>
      <c r="AH196" s="195"/>
      <c r="AI196" s="196" t="s">
        <v>8</v>
      </c>
      <c r="AJ196" s="197"/>
      <c r="AK196" s="195"/>
      <c r="AL196" s="195"/>
      <c r="AM196" s="196"/>
      <c r="AN196" s="197"/>
      <c r="AO196" s="195">
        <v>16</v>
      </c>
      <c r="AP196" s="195">
        <v>16</v>
      </c>
      <c r="AQ196" s="196" t="s">
        <v>3050</v>
      </c>
      <c r="AR196" s="197">
        <f>((AP196/AO196)-1)*100</f>
        <v>0</v>
      </c>
      <c r="AS196" s="195">
        <v>14</v>
      </c>
      <c r="AT196" s="195">
        <v>12</v>
      </c>
      <c r="AU196" s="196" t="s">
        <v>3266</v>
      </c>
      <c r="AV196" s="197">
        <f t="shared" si="125"/>
        <v>-14.28571428571429</v>
      </c>
      <c r="AW196" s="197" t="str">
        <f t="shared" si="131"/>
        <v>Variación de -30% a -0%</v>
      </c>
      <c r="AX196" s="198" t="s">
        <v>202</v>
      </c>
      <c r="AY196" s="198" t="s">
        <v>202</v>
      </c>
      <c r="AZ196" s="195"/>
      <c r="BA196" s="195"/>
      <c r="BB196" s="196"/>
      <c r="BC196" s="197"/>
      <c r="BD196" s="195"/>
      <c r="BE196" s="195"/>
      <c r="BF196" s="196"/>
      <c r="BG196" s="197"/>
      <c r="BH196" s="195"/>
      <c r="BI196" s="195"/>
      <c r="BJ196" s="196"/>
      <c r="BK196" s="197"/>
      <c r="BL196" s="195">
        <v>17</v>
      </c>
      <c r="BM196" s="195">
        <v>17</v>
      </c>
      <c r="BN196" s="195">
        <v>16</v>
      </c>
      <c r="BO196" s="195">
        <v>16</v>
      </c>
      <c r="BP196" s="195">
        <v>0</v>
      </c>
      <c r="BQ196" s="196" t="s">
        <v>3522</v>
      </c>
      <c r="BR196" s="197">
        <f t="shared" si="132"/>
        <v>-5.8823529411764719</v>
      </c>
      <c r="BS196" s="197">
        <f t="shared" si="132"/>
        <v>-5.8823529411764719</v>
      </c>
      <c r="BT196" s="192" t="s">
        <v>3756</v>
      </c>
      <c r="BU196" s="192" t="str">
        <f t="shared" si="133"/>
        <v>Variación de -30% a -0%</v>
      </c>
      <c r="BV196" s="193" t="str">
        <f t="shared" si="134"/>
        <v>Dos Años</v>
      </c>
      <c r="BW196" s="192" t="s">
        <v>858</v>
      </c>
      <c r="BX196" s="199">
        <v>10209883</v>
      </c>
      <c r="BY196" s="199">
        <v>16023</v>
      </c>
      <c r="BZ196" s="199">
        <f t="shared" si="135"/>
        <v>10225906</v>
      </c>
      <c r="CA196" s="199">
        <v>10222706</v>
      </c>
      <c r="CB196" s="200">
        <f t="shared" si="136"/>
        <v>3200</v>
      </c>
      <c r="CC196" s="192" t="s">
        <v>4068</v>
      </c>
      <c r="CD196" s="192" t="str">
        <f t="shared" si="137"/>
        <v>BIP &gt; SIGFE</v>
      </c>
      <c r="CE196" s="196" t="s">
        <v>678</v>
      </c>
      <c r="CF196" s="195">
        <v>313288</v>
      </c>
      <c r="CG196" s="195">
        <v>313288</v>
      </c>
      <c r="CH196" s="195">
        <f t="shared" si="138"/>
        <v>100</v>
      </c>
      <c r="CI196" s="196" t="s">
        <v>687</v>
      </c>
      <c r="CJ196" s="196" t="s">
        <v>4467</v>
      </c>
      <c r="CK196" s="200" t="str">
        <f t="shared" si="158"/>
        <v>Real = Recomendada</v>
      </c>
      <c r="CL196" s="192" t="s">
        <v>5027</v>
      </c>
      <c r="CM196" s="192" t="s">
        <v>768</v>
      </c>
      <c r="CN196" s="192" t="s">
        <v>5028</v>
      </c>
      <c r="CO196" s="192" t="s">
        <v>5029</v>
      </c>
      <c r="CP196" s="193" t="s">
        <v>207</v>
      </c>
      <c r="CQ196" s="192" t="s">
        <v>5029</v>
      </c>
      <c r="CR196" s="192" t="s">
        <v>813</v>
      </c>
      <c r="CS196" s="192" t="s">
        <v>8</v>
      </c>
      <c r="CT196" s="192" t="str">
        <f t="shared" si="159"/>
        <v>En Operación</v>
      </c>
      <c r="CU196" s="192" t="s">
        <v>5534</v>
      </c>
      <c r="CV196" s="192" t="s">
        <v>220</v>
      </c>
      <c r="CW196" s="192" t="s">
        <v>2018</v>
      </c>
      <c r="CX196" s="192" t="s">
        <v>534</v>
      </c>
      <c r="CY196" s="192" t="s">
        <v>8</v>
      </c>
      <c r="CZ196" s="192" t="s">
        <v>248</v>
      </c>
      <c r="DA196" s="192" t="s">
        <v>249</v>
      </c>
      <c r="DB196" s="193" t="s">
        <v>5815</v>
      </c>
      <c r="DC196" s="193" t="s">
        <v>5815</v>
      </c>
      <c r="DD196" s="200">
        <v>0</v>
      </c>
      <c r="DE196" s="193" t="s">
        <v>1182</v>
      </c>
      <c r="DF196" s="200">
        <v>125</v>
      </c>
      <c r="DG196" s="193" t="s">
        <v>594</v>
      </c>
      <c r="DH196" s="200">
        <v>65</v>
      </c>
      <c r="DI196" s="193" t="s">
        <v>634</v>
      </c>
      <c r="DJ196" s="200">
        <v>29</v>
      </c>
      <c r="DK196" s="193" t="s">
        <v>634</v>
      </c>
      <c r="DL196" s="200">
        <f>+DK196-DG196</f>
        <v>29</v>
      </c>
      <c r="DM196" s="193" t="s">
        <v>858</v>
      </c>
      <c r="DN196" s="200">
        <v>73</v>
      </c>
      <c r="DO196" s="193" t="s">
        <v>5949</v>
      </c>
      <c r="DP196" s="200">
        <v>49</v>
      </c>
      <c r="DQ196" s="200">
        <f t="shared" si="126"/>
        <v>341</v>
      </c>
      <c r="DR196" s="200">
        <f t="shared" si="127"/>
        <v>341</v>
      </c>
      <c r="DS196" s="193" t="s">
        <v>6192</v>
      </c>
      <c r="DT196" s="192" t="s">
        <v>6243</v>
      </c>
      <c r="DU196" s="193">
        <v>1</v>
      </c>
      <c r="DV196" s="193" t="s">
        <v>8</v>
      </c>
      <c r="DW196" s="193" t="s">
        <v>8</v>
      </c>
      <c r="DX196" s="193" t="s">
        <v>8</v>
      </c>
      <c r="DY196" s="193" t="s">
        <v>8</v>
      </c>
      <c r="DZ196" s="193" t="s">
        <v>207</v>
      </c>
      <c r="EA196" s="193" t="s">
        <v>6269</v>
      </c>
      <c r="EB196" s="193" t="s">
        <v>207</v>
      </c>
      <c r="EC196" s="193" t="s">
        <v>6269</v>
      </c>
      <c r="ED196" s="193" t="s">
        <v>6461</v>
      </c>
      <c r="EE196" s="199">
        <v>340800</v>
      </c>
      <c r="EF196" s="199">
        <v>0</v>
      </c>
      <c r="EG196" s="199">
        <v>0</v>
      </c>
      <c r="EH196" s="199">
        <v>0</v>
      </c>
      <c r="EI196" s="199">
        <v>40433</v>
      </c>
      <c r="EJ196" s="199">
        <v>10155928</v>
      </c>
      <c r="EK196" s="199">
        <v>0</v>
      </c>
      <c r="EL196" s="199">
        <v>0</v>
      </c>
      <c r="EM196" s="199">
        <v>0</v>
      </c>
      <c r="EN196" s="199">
        <v>0</v>
      </c>
      <c r="EO196" s="199">
        <f t="shared" si="139"/>
        <v>10537161</v>
      </c>
      <c r="EP196" s="199">
        <v>340800</v>
      </c>
      <c r="EQ196" s="199">
        <v>0</v>
      </c>
      <c r="ER196" s="199">
        <v>0</v>
      </c>
      <c r="ES196" s="199">
        <v>0</v>
      </c>
      <c r="ET196" s="199">
        <v>40433</v>
      </c>
      <c r="EU196" s="199">
        <v>10155928</v>
      </c>
      <c r="EV196" s="199">
        <v>0</v>
      </c>
      <c r="EW196" s="199">
        <v>0</v>
      </c>
      <c r="EX196" s="199">
        <v>0</v>
      </c>
      <c r="EY196" s="199">
        <v>0</v>
      </c>
      <c r="EZ196" s="199">
        <f t="shared" si="140"/>
        <v>10537161</v>
      </c>
      <c r="FA196" s="192" t="s">
        <v>6643</v>
      </c>
      <c r="FB196" s="199">
        <v>10080</v>
      </c>
      <c r="FC196" s="199">
        <v>0</v>
      </c>
      <c r="FD196" s="199">
        <v>0</v>
      </c>
      <c r="FE196" s="199">
        <v>0</v>
      </c>
      <c r="FF196" s="199">
        <v>16023</v>
      </c>
      <c r="FG196" s="199">
        <v>10203483</v>
      </c>
      <c r="FH196" s="199">
        <v>0</v>
      </c>
      <c r="FI196" s="199">
        <v>0</v>
      </c>
      <c r="FJ196" s="199">
        <v>0</v>
      </c>
      <c r="FK196" s="199">
        <v>0</v>
      </c>
      <c r="FL196" s="199">
        <f t="shared" si="141"/>
        <v>10229586</v>
      </c>
      <c r="FM196" s="192" t="s">
        <v>6838</v>
      </c>
      <c r="FN196" s="199">
        <v>6400</v>
      </c>
      <c r="FO196" s="199">
        <v>0</v>
      </c>
      <c r="FP196" s="199">
        <v>0</v>
      </c>
      <c r="FQ196" s="199">
        <v>0</v>
      </c>
      <c r="FR196" s="199">
        <v>16023</v>
      </c>
      <c r="FS196" s="199">
        <v>10203483</v>
      </c>
      <c r="FT196" s="199">
        <v>0</v>
      </c>
      <c r="FU196" s="199">
        <v>0</v>
      </c>
      <c r="FV196" s="199">
        <v>0</v>
      </c>
      <c r="FW196" s="199">
        <v>0</v>
      </c>
      <c r="FX196" s="199">
        <f t="shared" si="142"/>
        <v>10225906</v>
      </c>
      <c r="FY196" s="192" t="s">
        <v>7022</v>
      </c>
      <c r="FZ196" s="200">
        <f t="shared" si="143"/>
        <v>3200</v>
      </c>
      <c r="GA196" s="193" t="str">
        <f t="shared" si="160"/>
        <v>BIP &gt; SIGFE</v>
      </c>
      <c r="GB196" s="199">
        <v>4211063</v>
      </c>
      <c r="GC196" s="199">
        <v>0</v>
      </c>
      <c r="GD196" s="199">
        <v>0</v>
      </c>
      <c r="GE196" s="199">
        <v>0</v>
      </c>
      <c r="GF196" s="199">
        <v>11644</v>
      </c>
      <c r="GG196" s="199">
        <v>5999999</v>
      </c>
      <c r="GH196" s="199">
        <v>0</v>
      </c>
      <c r="GI196" s="199">
        <v>0</v>
      </c>
      <c r="GJ196" s="199">
        <v>0</v>
      </c>
      <c r="GK196" s="199">
        <v>0</v>
      </c>
      <c r="GL196" s="199">
        <f t="shared" si="144"/>
        <v>10222706</v>
      </c>
      <c r="GM196" s="199">
        <v>4214346</v>
      </c>
      <c r="GN196" s="199">
        <v>0</v>
      </c>
      <c r="GO196" s="199">
        <v>0</v>
      </c>
      <c r="GP196" s="199">
        <v>0</v>
      </c>
      <c r="GQ196" s="199">
        <v>11961</v>
      </c>
      <c r="GR196" s="199">
        <v>6156003</v>
      </c>
      <c r="GS196" s="199">
        <v>0</v>
      </c>
      <c r="GT196" s="199">
        <v>0</v>
      </c>
      <c r="GU196" s="199">
        <v>0</v>
      </c>
      <c r="GV196" s="199">
        <v>0</v>
      </c>
      <c r="GW196" s="199">
        <f t="shared" si="145"/>
        <v>10382310</v>
      </c>
      <c r="GX196" s="199" t="s">
        <v>8</v>
      </c>
      <c r="GY196" s="199">
        <v>383472</v>
      </c>
      <c r="GZ196" s="199">
        <v>0</v>
      </c>
      <c r="HA196" s="199">
        <v>0</v>
      </c>
      <c r="HB196" s="199">
        <v>0</v>
      </c>
      <c r="HC196" s="199">
        <v>45496</v>
      </c>
      <c r="HD196" s="199">
        <v>11427556</v>
      </c>
      <c r="HE196" s="199">
        <v>0</v>
      </c>
      <c r="HF196" s="199">
        <v>0</v>
      </c>
      <c r="HG196" s="199">
        <v>0</v>
      </c>
      <c r="HH196" s="199">
        <v>0</v>
      </c>
      <c r="HI196" s="199">
        <f t="shared" si="146"/>
        <v>11856524</v>
      </c>
      <c r="HJ196" s="199">
        <v>0</v>
      </c>
      <c r="HK196" s="199">
        <v>10342</v>
      </c>
      <c r="HL196" s="199">
        <v>0</v>
      </c>
      <c r="HM196" s="199">
        <v>0</v>
      </c>
      <c r="HN196" s="199">
        <v>0</v>
      </c>
      <c r="HO196" s="199">
        <v>16340</v>
      </c>
      <c r="HP196" s="199">
        <v>10782831</v>
      </c>
      <c r="HQ196" s="199">
        <v>0</v>
      </c>
      <c r="HR196" s="199">
        <v>0</v>
      </c>
      <c r="HS196" s="199">
        <v>0</v>
      </c>
      <c r="HT196" s="199">
        <v>0</v>
      </c>
      <c r="HU196" s="199">
        <f t="shared" si="147"/>
        <v>10809513</v>
      </c>
      <c r="HV196" s="199">
        <v>6483</v>
      </c>
      <c r="HW196" s="199">
        <v>0</v>
      </c>
      <c r="HX196" s="199">
        <v>0</v>
      </c>
      <c r="HY196" s="199">
        <v>0</v>
      </c>
      <c r="HZ196" s="199">
        <v>16340</v>
      </c>
      <c r="IA196" s="199">
        <v>10359488</v>
      </c>
      <c r="IB196" s="199">
        <v>0</v>
      </c>
      <c r="IC196" s="199">
        <v>0</v>
      </c>
      <c r="ID196" s="199">
        <v>0</v>
      </c>
      <c r="IE196" s="199">
        <v>0</v>
      </c>
      <c r="IF196" s="199">
        <f t="shared" si="148"/>
        <v>10382311</v>
      </c>
      <c r="IG196" s="197">
        <f t="shared" si="149"/>
        <v>-8.8306741503665016</v>
      </c>
      <c r="IH196" s="197">
        <f t="shared" si="150"/>
        <v>-12.4337706396917</v>
      </c>
      <c r="II196" s="197">
        <f t="shared" si="151"/>
        <v>-9.3464254298994511</v>
      </c>
      <c r="IJ196" s="197">
        <f t="shared" si="128"/>
        <v>-3.9520929388770831</v>
      </c>
      <c r="IK196" s="202"/>
      <c r="IL196" s="200">
        <f t="shared" si="152"/>
        <v>33.139829805163302</v>
      </c>
      <c r="IM196" s="200">
        <f t="shared" si="153"/>
        <v>33.066979903475399</v>
      </c>
      <c r="IN196" s="192" t="s">
        <v>7419</v>
      </c>
      <c r="IO196" s="192" t="str">
        <f t="shared" si="129"/>
        <v>Variación entre el -10% al -20%</v>
      </c>
      <c r="IP196" s="192" t="str">
        <f t="shared" si="129"/>
        <v>Variación de 0 a +-10%</v>
      </c>
      <c r="IQ196" s="193" t="str">
        <f t="shared" si="154"/>
        <v>Muy Grande</v>
      </c>
      <c r="IR196" s="193" t="str">
        <f t="shared" si="155"/>
        <v>Muy Grande</v>
      </c>
      <c r="IS196" s="192" t="s">
        <v>220</v>
      </c>
      <c r="IT196" s="192" t="s">
        <v>2018</v>
      </c>
      <c r="IU196" s="192" t="s">
        <v>534</v>
      </c>
      <c r="IV196" s="192" t="s">
        <v>8</v>
      </c>
      <c r="IW196" s="192" t="s">
        <v>248</v>
      </c>
      <c r="IX196" s="192" t="s">
        <v>249</v>
      </c>
      <c r="IY196" s="193" t="s">
        <v>207</v>
      </c>
      <c r="IZ196" s="199">
        <v>11856524</v>
      </c>
      <c r="JA196" s="199">
        <v>378510</v>
      </c>
      <c r="JB196" s="203">
        <f t="shared" si="161"/>
        <v>3.1924196332753176</v>
      </c>
      <c r="JC196" s="192" t="s">
        <v>7618</v>
      </c>
      <c r="JD196" s="192" t="str">
        <f t="shared" si="164"/>
        <v>Con Modificaciones &lt; 10%</v>
      </c>
      <c r="JE196" s="193" t="s">
        <v>208</v>
      </c>
      <c r="JF196" s="200"/>
      <c r="JG196" s="200"/>
      <c r="JH196" s="200"/>
      <c r="JI196" s="197"/>
      <c r="JJ196" s="192" t="s">
        <v>7832</v>
      </c>
      <c r="JK196" s="192" t="str">
        <f t="shared" si="130"/>
        <v>Sin Reevaluación</v>
      </c>
      <c r="JL196" s="196" t="s">
        <v>1292</v>
      </c>
      <c r="JM196" s="204">
        <v>3.53</v>
      </c>
      <c r="JN196" s="204">
        <v>3.2</v>
      </c>
      <c r="JO196" s="197">
        <f t="shared" si="162"/>
        <v>-9.3484419263455969</v>
      </c>
      <c r="JP196" s="205" t="str">
        <f t="shared" si="163"/>
        <v>Real &lt; Recomendado</v>
      </c>
      <c r="JQ196" s="193" t="s">
        <v>1287</v>
      </c>
      <c r="JR196" s="202">
        <v>740848</v>
      </c>
      <c r="JS196" s="202">
        <v>684191</v>
      </c>
      <c r="JT196" s="202">
        <f t="shared" si="156"/>
        <v>-7.647587629311281</v>
      </c>
      <c r="JU196" s="192" t="s">
        <v>8256</v>
      </c>
      <c r="JV196" s="192" t="str">
        <f>IF(JT196="","Sin Datos",IF(JT196=0,"Real = Recomendado",IF(JT196&gt;0,"Real &gt; Recomendado",IF(JT196&lt;0,"Real &lt; Recomendado","error"))))</f>
        <v>Real &lt; Recomendado</v>
      </c>
      <c r="JW196" s="192" t="s">
        <v>8257</v>
      </c>
      <c r="JX196" s="192" t="s">
        <v>234</v>
      </c>
      <c r="JY196" s="192" t="s">
        <v>948</v>
      </c>
      <c r="JZ196" s="192" t="s">
        <v>248</v>
      </c>
      <c r="KA196" s="192" t="s">
        <v>249</v>
      </c>
    </row>
    <row r="197" spans="1:287" ht="15" customHeight="1" x14ac:dyDescent="0.25">
      <c r="A197" s="192" t="s">
        <v>1807</v>
      </c>
      <c r="B197" s="192" t="s">
        <v>1808</v>
      </c>
      <c r="C197" s="193">
        <v>9</v>
      </c>
      <c r="D197" s="192" t="s">
        <v>450</v>
      </c>
      <c r="E197" s="192" t="s">
        <v>110</v>
      </c>
      <c r="F197" s="192" t="s">
        <v>128</v>
      </c>
      <c r="G197" s="192" t="s">
        <v>495</v>
      </c>
      <c r="H197" s="192" t="s">
        <v>154</v>
      </c>
      <c r="I197" s="209" t="s">
        <v>1374</v>
      </c>
      <c r="J197" s="192" t="s">
        <v>1956</v>
      </c>
      <c r="K197" s="192" t="s">
        <v>468</v>
      </c>
      <c r="L197" s="192" t="s">
        <v>102</v>
      </c>
      <c r="M197" s="192" t="s">
        <v>2007</v>
      </c>
      <c r="N197" s="192" t="s">
        <v>525</v>
      </c>
      <c r="O197" s="192" t="s">
        <v>525</v>
      </c>
      <c r="P197" s="192" t="s">
        <v>103</v>
      </c>
      <c r="Q197" s="192" t="s">
        <v>120</v>
      </c>
      <c r="R197" s="192" t="s">
        <v>116</v>
      </c>
      <c r="S197" s="192" t="s">
        <v>2436</v>
      </c>
      <c r="T197" s="192" t="s">
        <v>2437</v>
      </c>
      <c r="U197" s="194">
        <v>22645</v>
      </c>
      <c r="V197" s="192" t="s">
        <v>534</v>
      </c>
      <c r="W197" s="192" t="s">
        <v>534</v>
      </c>
      <c r="X197" s="192" t="s">
        <v>534</v>
      </c>
      <c r="Y197" s="195">
        <v>8</v>
      </c>
      <c r="Z197" s="195">
        <v>10</v>
      </c>
      <c r="AA197" s="196" t="s">
        <v>2787</v>
      </c>
      <c r="AB197" s="197">
        <f t="shared" si="181"/>
        <v>25</v>
      </c>
      <c r="AC197" s="195">
        <v>1</v>
      </c>
      <c r="AD197" s="195">
        <v>1</v>
      </c>
      <c r="AE197" s="196" t="s">
        <v>2587</v>
      </c>
      <c r="AF197" s="197">
        <f>((AD197/AC197)-1)*100</f>
        <v>0</v>
      </c>
      <c r="AG197" s="195"/>
      <c r="AH197" s="195"/>
      <c r="AI197" s="196" t="s">
        <v>8</v>
      </c>
      <c r="AJ197" s="197"/>
      <c r="AK197" s="195"/>
      <c r="AL197" s="195"/>
      <c r="AM197" s="196"/>
      <c r="AN197" s="197"/>
      <c r="AO197" s="195"/>
      <c r="AP197" s="195"/>
      <c r="AQ197" s="196"/>
      <c r="AR197" s="197"/>
      <c r="AS197" s="195">
        <v>8</v>
      </c>
      <c r="AT197" s="195">
        <v>12</v>
      </c>
      <c r="AU197" s="196" t="s">
        <v>3267</v>
      </c>
      <c r="AV197" s="197">
        <f t="shared" ref="AV197:AV256" si="182">((AT197/AS197)-1)*100</f>
        <v>50</v>
      </c>
      <c r="AW197" s="197" t="str">
        <f t="shared" si="131"/>
        <v>Variación de 30% al 50%</v>
      </c>
      <c r="AX197" s="198">
        <v>1</v>
      </c>
      <c r="AY197" s="198">
        <v>45</v>
      </c>
      <c r="AZ197" s="195"/>
      <c r="BA197" s="195"/>
      <c r="BB197" s="196"/>
      <c r="BC197" s="197"/>
      <c r="BD197" s="195"/>
      <c r="BE197" s="195"/>
      <c r="BF197" s="196"/>
      <c r="BG197" s="197"/>
      <c r="BH197" s="195"/>
      <c r="BI197" s="195"/>
      <c r="BJ197" s="196"/>
      <c r="BK197" s="197"/>
      <c r="BL197" s="195">
        <v>8</v>
      </c>
      <c r="BM197" s="195">
        <v>8</v>
      </c>
      <c r="BN197" s="195">
        <v>13</v>
      </c>
      <c r="BO197" s="195">
        <v>25</v>
      </c>
      <c r="BP197" s="195">
        <v>12</v>
      </c>
      <c r="BQ197" s="196" t="s">
        <v>3523</v>
      </c>
      <c r="BR197" s="197">
        <f t="shared" si="132"/>
        <v>62.5</v>
      </c>
      <c r="BS197" s="197">
        <f t="shared" si="132"/>
        <v>212.5</v>
      </c>
      <c r="BT197" s="192" t="s">
        <v>3757</v>
      </c>
      <c r="BU197" s="192" t="str">
        <f t="shared" si="133"/>
        <v>Variación &gt; al 100%</v>
      </c>
      <c r="BV197" s="193" t="str">
        <f t="shared" si="134"/>
        <v>Tres años</v>
      </c>
      <c r="BW197" s="192" t="s">
        <v>1206</v>
      </c>
      <c r="BX197" s="199">
        <v>850871</v>
      </c>
      <c r="BY197" s="199">
        <v>0</v>
      </c>
      <c r="BZ197" s="199">
        <f t="shared" si="135"/>
        <v>850871</v>
      </c>
      <c r="CA197" s="199">
        <v>843489</v>
      </c>
      <c r="CB197" s="200">
        <f t="shared" si="136"/>
        <v>7382</v>
      </c>
      <c r="CC197" s="192" t="s">
        <v>2587</v>
      </c>
      <c r="CD197" s="192" t="str">
        <f t="shared" si="137"/>
        <v>BIP &gt; SIGFE</v>
      </c>
      <c r="CE197" s="196" t="s">
        <v>678</v>
      </c>
      <c r="CF197" s="195">
        <v>1077</v>
      </c>
      <c r="CG197" s="195">
        <v>1077</v>
      </c>
      <c r="CH197" s="195">
        <f t="shared" si="138"/>
        <v>100</v>
      </c>
      <c r="CI197" s="196" t="s">
        <v>2587</v>
      </c>
      <c r="CJ197" s="196" t="s">
        <v>1245</v>
      </c>
      <c r="CK197" s="200" t="str">
        <f t="shared" si="158"/>
        <v>Real = Recomendada</v>
      </c>
      <c r="CL197" s="192" t="s">
        <v>2587</v>
      </c>
      <c r="CM197" s="192" t="s">
        <v>4750</v>
      </c>
      <c r="CN197" s="192" t="s">
        <v>5030</v>
      </c>
      <c r="CO197" s="192" t="s">
        <v>5031</v>
      </c>
      <c r="CP197" s="193" t="s">
        <v>207</v>
      </c>
      <c r="CQ197" s="192" t="s">
        <v>4750</v>
      </c>
      <c r="CR197" s="192" t="s">
        <v>2587</v>
      </c>
      <c r="CS197" s="192" t="s">
        <v>8</v>
      </c>
      <c r="CT197" s="192" t="str">
        <f t="shared" si="159"/>
        <v>En Operación</v>
      </c>
      <c r="CU197" s="192" t="s">
        <v>5413</v>
      </c>
      <c r="CV197" s="192" t="s">
        <v>958</v>
      </c>
      <c r="CW197" s="192" t="s">
        <v>959</v>
      </c>
      <c r="CX197" s="192" t="s">
        <v>534</v>
      </c>
      <c r="CY197" s="192" t="s">
        <v>8</v>
      </c>
      <c r="CZ197" s="192" t="s">
        <v>5576</v>
      </c>
      <c r="DA197" s="192" t="s">
        <v>249</v>
      </c>
      <c r="DB197" s="193" t="s">
        <v>5855</v>
      </c>
      <c r="DC197" s="193" t="s">
        <v>913</v>
      </c>
      <c r="DD197" s="200">
        <v>1271</v>
      </c>
      <c r="DE197" s="193" t="s">
        <v>1056</v>
      </c>
      <c r="DF197" s="200">
        <v>106</v>
      </c>
      <c r="DG197" s="193" t="s">
        <v>440</v>
      </c>
      <c r="DH197" s="200">
        <v>0</v>
      </c>
      <c r="DI197" s="193" t="s">
        <v>5978</v>
      </c>
      <c r="DJ197" s="200">
        <v>252</v>
      </c>
      <c r="DK197" s="193" t="s">
        <v>5978</v>
      </c>
      <c r="DL197" s="200">
        <f>+DK197-DE197</f>
        <v>252</v>
      </c>
      <c r="DM197" s="193" t="s">
        <v>1206</v>
      </c>
      <c r="DN197" s="200">
        <v>61</v>
      </c>
      <c r="DO197" s="193" t="s">
        <v>607</v>
      </c>
      <c r="DP197" s="200">
        <v>51</v>
      </c>
      <c r="DQ197" s="200">
        <f t="shared" ref="DQ197:DQ256" si="183">(DO197-DB197)</f>
        <v>1741</v>
      </c>
      <c r="DR197" s="200">
        <f t="shared" ref="DR197:DR256" si="184">(DO197-DC197)</f>
        <v>470</v>
      </c>
      <c r="DS197" s="193" t="s">
        <v>6193</v>
      </c>
      <c r="DT197" s="192" t="s">
        <v>6243</v>
      </c>
      <c r="DU197" s="193">
        <v>1</v>
      </c>
      <c r="DV197" s="193" t="s">
        <v>8</v>
      </c>
      <c r="DW197" s="193" t="s">
        <v>8</v>
      </c>
      <c r="DX197" s="193" t="s">
        <v>8</v>
      </c>
      <c r="DY197" s="193" t="s">
        <v>8</v>
      </c>
      <c r="DZ197" s="193" t="s">
        <v>8</v>
      </c>
      <c r="EA197" s="193" t="s">
        <v>8</v>
      </c>
      <c r="EB197" s="193" t="s">
        <v>207</v>
      </c>
      <c r="EC197" s="193" t="s">
        <v>6273</v>
      </c>
      <c r="ED197" s="193" t="s">
        <v>6462</v>
      </c>
      <c r="EE197" s="199">
        <v>0</v>
      </c>
      <c r="EF197" s="199">
        <v>3437</v>
      </c>
      <c r="EG197" s="199">
        <v>0</v>
      </c>
      <c r="EH197" s="199">
        <v>0</v>
      </c>
      <c r="EI197" s="199">
        <v>0</v>
      </c>
      <c r="EJ197" s="199">
        <v>697310</v>
      </c>
      <c r="EK197" s="199">
        <v>0</v>
      </c>
      <c r="EL197" s="199">
        <v>0</v>
      </c>
      <c r="EM197" s="199">
        <v>0</v>
      </c>
      <c r="EN197" s="199">
        <v>0</v>
      </c>
      <c r="EO197" s="199">
        <f t="shared" si="139"/>
        <v>700747</v>
      </c>
      <c r="EP197" s="199">
        <v>10665</v>
      </c>
      <c r="EQ197" s="199">
        <v>7786</v>
      </c>
      <c r="ER197" s="199">
        <v>0</v>
      </c>
      <c r="ES197" s="199">
        <v>0</v>
      </c>
      <c r="ET197" s="199">
        <v>0</v>
      </c>
      <c r="EU197" s="199">
        <v>779800</v>
      </c>
      <c r="EV197" s="199">
        <v>0</v>
      </c>
      <c r="EW197" s="199">
        <v>0</v>
      </c>
      <c r="EX197" s="199">
        <v>0</v>
      </c>
      <c r="EY197" s="199">
        <v>0</v>
      </c>
      <c r="EZ197" s="199">
        <f t="shared" si="140"/>
        <v>798251</v>
      </c>
      <c r="FA197" s="192" t="s">
        <v>239</v>
      </c>
      <c r="FB197" s="199">
        <v>10664</v>
      </c>
      <c r="FC197" s="199">
        <v>7383</v>
      </c>
      <c r="FD197" s="199">
        <v>0</v>
      </c>
      <c r="FE197" s="199">
        <v>0</v>
      </c>
      <c r="FF197" s="199">
        <v>0</v>
      </c>
      <c r="FG197" s="199">
        <v>832825</v>
      </c>
      <c r="FH197" s="199">
        <v>0</v>
      </c>
      <c r="FI197" s="199">
        <v>0</v>
      </c>
      <c r="FJ197" s="199">
        <v>0</v>
      </c>
      <c r="FK197" s="199">
        <v>0</v>
      </c>
      <c r="FL197" s="199">
        <f t="shared" si="141"/>
        <v>850872</v>
      </c>
      <c r="FM197" s="192" t="s">
        <v>201</v>
      </c>
      <c r="FN197" s="199">
        <v>10664</v>
      </c>
      <c r="FO197" s="199">
        <v>7383</v>
      </c>
      <c r="FP197" s="199">
        <v>0</v>
      </c>
      <c r="FQ197" s="199">
        <v>0</v>
      </c>
      <c r="FR197" s="199">
        <v>0</v>
      </c>
      <c r="FS197" s="199">
        <v>832824</v>
      </c>
      <c r="FT197" s="199">
        <v>0</v>
      </c>
      <c r="FU197" s="199">
        <v>0</v>
      </c>
      <c r="FV197" s="199">
        <v>0</v>
      </c>
      <c r="FW197" s="199">
        <v>0</v>
      </c>
      <c r="FX197" s="199">
        <f t="shared" si="142"/>
        <v>850871</v>
      </c>
      <c r="FY197" s="192" t="s">
        <v>7023</v>
      </c>
      <c r="FZ197" s="200">
        <f t="shared" si="143"/>
        <v>7382</v>
      </c>
      <c r="GA197" s="193" t="str">
        <f t="shared" si="160"/>
        <v>BIP &gt; SIGFE</v>
      </c>
      <c r="GB197" s="199">
        <v>10664</v>
      </c>
      <c r="GC197" s="199">
        <v>0</v>
      </c>
      <c r="GD197" s="199">
        <v>0</v>
      </c>
      <c r="GE197" s="199">
        <v>0</v>
      </c>
      <c r="GF197" s="199">
        <v>0</v>
      </c>
      <c r="GG197" s="199">
        <v>832825</v>
      </c>
      <c r="GH197" s="199">
        <v>0</v>
      </c>
      <c r="GI197" s="199">
        <v>0</v>
      </c>
      <c r="GJ197" s="199">
        <v>0</v>
      </c>
      <c r="GK197" s="199">
        <v>0</v>
      </c>
      <c r="GL197" s="199">
        <f t="shared" si="144"/>
        <v>843489</v>
      </c>
      <c r="GM197" s="199">
        <v>11130</v>
      </c>
      <c r="GN197" s="199">
        <v>0</v>
      </c>
      <c r="GO197" s="199">
        <v>0</v>
      </c>
      <c r="GP197" s="199">
        <v>0</v>
      </c>
      <c r="GQ197" s="199">
        <v>0</v>
      </c>
      <c r="GR197" s="199">
        <v>863712</v>
      </c>
      <c r="GS197" s="199">
        <v>0</v>
      </c>
      <c r="GT197" s="199">
        <v>0</v>
      </c>
      <c r="GU197" s="199">
        <v>0</v>
      </c>
      <c r="GV197" s="199">
        <v>0</v>
      </c>
      <c r="GW197" s="199">
        <f t="shared" si="145"/>
        <v>874842</v>
      </c>
      <c r="GX197" s="199" t="s">
        <v>196</v>
      </c>
      <c r="GY197" s="199">
        <v>12552</v>
      </c>
      <c r="GZ197" s="199">
        <v>9164</v>
      </c>
      <c r="HA197" s="199">
        <v>0</v>
      </c>
      <c r="HB197" s="199">
        <v>0</v>
      </c>
      <c r="HC197" s="199">
        <v>0</v>
      </c>
      <c r="HD197" s="199">
        <v>917805</v>
      </c>
      <c r="HE197" s="199">
        <v>0</v>
      </c>
      <c r="HF197" s="199">
        <v>0</v>
      </c>
      <c r="HG197" s="199">
        <v>0</v>
      </c>
      <c r="HH197" s="199">
        <v>0</v>
      </c>
      <c r="HI197" s="199">
        <f t="shared" si="146"/>
        <v>939521</v>
      </c>
      <c r="HJ197" s="199">
        <v>0</v>
      </c>
      <c r="HK197" s="199">
        <v>11269</v>
      </c>
      <c r="HL197" s="199">
        <v>7802</v>
      </c>
      <c r="HM197" s="199">
        <v>0</v>
      </c>
      <c r="HN197" s="199">
        <v>0</v>
      </c>
      <c r="HO197" s="199">
        <v>0</v>
      </c>
      <c r="HP197" s="199">
        <v>880112</v>
      </c>
      <c r="HQ197" s="199">
        <v>0</v>
      </c>
      <c r="HR197" s="199">
        <v>0</v>
      </c>
      <c r="HS197" s="199">
        <v>0</v>
      </c>
      <c r="HT197" s="199">
        <v>0</v>
      </c>
      <c r="HU197" s="199">
        <f t="shared" si="147"/>
        <v>899183</v>
      </c>
      <c r="HV197" s="199">
        <v>11132</v>
      </c>
      <c r="HW197" s="199">
        <v>7802</v>
      </c>
      <c r="HX197" s="199">
        <v>0</v>
      </c>
      <c r="HY197" s="199">
        <v>0</v>
      </c>
      <c r="HZ197" s="199">
        <v>0</v>
      </c>
      <c r="IA197" s="199">
        <v>863711</v>
      </c>
      <c r="IB197" s="199">
        <v>0</v>
      </c>
      <c r="IC197" s="199">
        <v>0</v>
      </c>
      <c r="ID197" s="199">
        <v>0</v>
      </c>
      <c r="IE197" s="199">
        <v>0</v>
      </c>
      <c r="IF197" s="199">
        <f t="shared" si="148"/>
        <v>882645</v>
      </c>
      <c r="IG197" s="197">
        <f t="shared" si="149"/>
        <v>-4.2934644356006917</v>
      </c>
      <c r="IH197" s="197">
        <f t="shared" si="150"/>
        <v>-6.0537231206114654</v>
      </c>
      <c r="II197" s="197">
        <f t="shared" si="151"/>
        <v>-5.8938445530368639</v>
      </c>
      <c r="IJ197" s="197">
        <f t="shared" ref="IJ197:IJ256" si="185">((IF197/HU197)-1)*100</f>
        <v>-1.839225163287117</v>
      </c>
      <c r="IK197" s="202"/>
      <c r="IL197" s="200">
        <f t="shared" si="152"/>
        <v>819.54038997214479</v>
      </c>
      <c r="IM197" s="200">
        <f t="shared" si="153"/>
        <v>801.96007428040855</v>
      </c>
      <c r="IN197" s="192" t="s">
        <v>7420</v>
      </c>
      <c r="IO197" s="192" t="str">
        <f t="shared" ref="IO197:IP256" si="186">IF(IH197="","",IF(AND(IH197&lt;=10,IH197&gt;=-10),"Variación de 0 a +-10%",IF(AND(IH197&gt;10,IH197&lt;=20),"Variación del 10% al 20%",IF(AND(IH197&lt;=-10,IH197&gt;=-20),"Variación entre el -10% al -20%",IF(AND(IH197&gt;20,IH197&gt;-20),"Variación Mayor a 20%","Variación Mayor al -20%")))))</f>
        <v>Variación de 0 a +-10%</v>
      </c>
      <c r="IP197" s="192" t="str">
        <f t="shared" si="186"/>
        <v>Variación de 0 a +-10%</v>
      </c>
      <c r="IQ197" s="193" t="str">
        <f t="shared" si="154"/>
        <v>Mediano</v>
      </c>
      <c r="IR197" s="193" t="str">
        <f t="shared" si="155"/>
        <v>Mediano</v>
      </c>
      <c r="IS197" s="192" t="s">
        <v>1271</v>
      </c>
      <c r="IT197" s="192" t="s">
        <v>2007</v>
      </c>
      <c r="IU197" s="192" t="s">
        <v>534</v>
      </c>
      <c r="IV197" s="192" t="s">
        <v>8</v>
      </c>
      <c r="IW197" s="192" t="s">
        <v>5576</v>
      </c>
      <c r="IX197" s="192" t="s">
        <v>249</v>
      </c>
      <c r="IY197" s="193" t="s">
        <v>208</v>
      </c>
      <c r="IZ197" s="199"/>
      <c r="JA197" s="199"/>
      <c r="JB197" s="203"/>
      <c r="JC197" s="192" t="s">
        <v>534</v>
      </c>
      <c r="JD197" s="192" t="str">
        <f t="shared" si="164"/>
        <v>Sin Modificaciones</v>
      </c>
      <c r="JE197" s="193" t="s">
        <v>208</v>
      </c>
      <c r="JF197" s="200"/>
      <c r="JG197" s="200"/>
      <c r="JH197" s="200"/>
      <c r="JI197" s="197"/>
      <c r="JJ197" s="192" t="s">
        <v>7690</v>
      </c>
      <c r="JK197" s="192" t="str">
        <f t="shared" ref="JK197:JK256" si="187">IF(JE197="SI","Con Reevaluación","Sin Reevaluación")</f>
        <v>Sin Reevaluación</v>
      </c>
      <c r="JL197" s="196" t="s">
        <v>1287</v>
      </c>
      <c r="JM197" s="204">
        <v>61165</v>
      </c>
      <c r="JN197" s="204">
        <v>61165</v>
      </c>
      <c r="JO197" s="197">
        <f t="shared" si="162"/>
        <v>0</v>
      </c>
      <c r="JP197" s="205" t="str">
        <f t="shared" si="163"/>
        <v>Real = Recomendado</v>
      </c>
      <c r="JQ197" s="193" t="s">
        <v>8</v>
      </c>
      <c r="JR197" s="202"/>
      <c r="JS197" s="202"/>
      <c r="JT197" s="202"/>
      <c r="JU197" s="192" t="s">
        <v>8217</v>
      </c>
      <c r="JV197" s="206"/>
      <c r="JW197" s="192" t="s">
        <v>8258</v>
      </c>
      <c r="JX197" s="192" t="s">
        <v>1316</v>
      </c>
      <c r="JY197" s="192" t="s">
        <v>961</v>
      </c>
      <c r="JZ197" s="192" t="s">
        <v>5576</v>
      </c>
      <c r="KA197" s="192" t="s">
        <v>249</v>
      </c>
    </row>
    <row r="198" spans="1:287" ht="15" customHeight="1" x14ac:dyDescent="0.25">
      <c r="A198" s="192" t="s">
        <v>1809</v>
      </c>
      <c r="B198" s="192" t="s">
        <v>1810</v>
      </c>
      <c r="C198" s="193">
        <v>6</v>
      </c>
      <c r="D198" s="192" t="s">
        <v>481</v>
      </c>
      <c r="E198" s="192" t="s">
        <v>168</v>
      </c>
      <c r="F198" s="192" t="s">
        <v>1382</v>
      </c>
      <c r="G198" s="192" t="s">
        <v>482</v>
      </c>
      <c r="H198" s="192" t="s">
        <v>154</v>
      </c>
      <c r="I198" s="209" t="s">
        <v>1374</v>
      </c>
      <c r="J198" s="192" t="s">
        <v>1997</v>
      </c>
      <c r="K198" s="192" t="s">
        <v>468</v>
      </c>
      <c r="L198" s="192" t="s">
        <v>102</v>
      </c>
      <c r="M198" s="192" t="s">
        <v>2009</v>
      </c>
      <c r="N198" s="192" t="s">
        <v>525</v>
      </c>
      <c r="O198" s="192" t="s">
        <v>525</v>
      </c>
      <c r="P198" s="192" t="s">
        <v>103</v>
      </c>
      <c r="Q198" s="192" t="s">
        <v>104</v>
      </c>
      <c r="R198" s="192" t="s">
        <v>105</v>
      </c>
      <c r="S198" s="192" t="s">
        <v>2438</v>
      </c>
      <c r="T198" s="192" t="s">
        <v>2439</v>
      </c>
      <c r="U198" s="194">
        <v>5625</v>
      </c>
      <c r="V198" s="192" t="s">
        <v>534</v>
      </c>
      <c r="W198" s="192" t="s">
        <v>534</v>
      </c>
      <c r="X198" s="192" t="s">
        <v>534</v>
      </c>
      <c r="Y198" s="195">
        <v>9</v>
      </c>
      <c r="Z198" s="195">
        <v>14</v>
      </c>
      <c r="AA198" s="196" t="s">
        <v>2788</v>
      </c>
      <c r="AB198" s="197">
        <f t="shared" si="181"/>
        <v>55.555555555555557</v>
      </c>
      <c r="AC198" s="195">
        <v>2</v>
      </c>
      <c r="AD198" s="195">
        <v>6</v>
      </c>
      <c r="AE198" s="196" t="s">
        <v>2789</v>
      </c>
      <c r="AF198" s="197">
        <f>((AD198/AC198)-1)*100</f>
        <v>200</v>
      </c>
      <c r="AG198" s="195"/>
      <c r="AH198" s="195"/>
      <c r="AI198" s="196" t="s">
        <v>8</v>
      </c>
      <c r="AJ198" s="197"/>
      <c r="AK198" s="195"/>
      <c r="AL198" s="195"/>
      <c r="AM198" s="196"/>
      <c r="AN198" s="197"/>
      <c r="AO198" s="195">
        <v>1</v>
      </c>
      <c r="AP198" s="195">
        <v>0</v>
      </c>
      <c r="AQ198" s="196" t="s">
        <v>3051</v>
      </c>
      <c r="AR198" s="197">
        <f t="shared" ref="AR198:AR203" si="188">((AP198/AO198)-1)*100</f>
        <v>-100</v>
      </c>
      <c r="AS198" s="195">
        <v>9</v>
      </c>
      <c r="AT198" s="195">
        <v>14</v>
      </c>
      <c r="AU198" s="196" t="s">
        <v>3268</v>
      </c>
      <c r="AV198" s="197">
        <f t="shared" si="182"/>
        <v>55.555555555555557</v>
      </c>
      <c r="AW198" s="197" t="str">
        <f t="shared" ref="AW198:AW256" si="189">IF(AV198="","",IF(AV198=0,"Sin variación",IF(AND(AV198&gt;0,AV198&lt;=30),"Variación de 0 a 30%",IF(AND(AV198&gt;=-30,AV198&lt;0),"Variación de -30% a -0%",IF(AND(AV198&gt;30,AV198&lt;=50),"Variación de 30% al 50%",IF(AND(AV198&gt;=-50,AV198&lt;-30),"Variación de -50% al -30%",IF(AND(AV198&gt;50,AV198&lt;=100),"Variación del 50% al 100%",IF(AND(AV198&gt;=-100,AV198&lt;-50),"Variación del -100% al -50%","Variación &gt; al 100%"))))))))</f>
        <v>Variación del 50% al 100%</v>
      </c>
      <c r="AX198" s="198">
        <v>2</v>
      </c>
      <c r="AY198" s="198">
        <v>90</v>
      </c>
      <c r="AZ198" s="195"/>
      <c r="BA198" s="195"/>
      <c r="BB198" s="196"/>
      <c r="BC198" s="197"/>
      <c r="BD198" s="195"/>
      <c r="BE198" s="195"/>
      <c r="BF198" s="196"/>
      <c r="BG198" s="197"/>
      <c r="BH198" s="195"/>
      <c r="BI198" s="195"/>
      <c r="BJ198" s="196"/>
      <c r="BK198" s="197"/>
      <c r="BL198" s="195">
        <v>9</v>
      </c>
      <c r="BM198" s="195">
        <v>9</v>
      </c>
      <c r="BN198" s="195">
        <v>20</v>
      </c>
      <c r="BO198" s="195">
        <v>27</v>
      </c>
      <c r="BP198" s="195">
        <v>7</v>
      </c>
      <c r="BQ198" s="196" t="s">
        <v>3524</v>
      </c>
      <c r="BR198" s="197">
        <f t="shared" ref="BR198:BS256" si="190">((BN198/BL198)-1)*100</f>
        <v>122.22222222222223</v>
      </c>
      <c r="BS198" s="197">
        <f t="shared" si="190"/>
        <v>200</v>
      </c>
      <c r="BT198" s="192" t="s">
        <v>3758</v>
      </c>
      <c r="BU198" s="192" t="str">
        <f t="shared" ref="BU198:BU256" si="191">IF(BS198=0,"Sin variación",IF(AND(BS198&gt;0,BS198&lt;=30),"Variación de 0 a 30%",IF(AND(BS198&gt;=-30,BS198&lt;0),"Variación de -30% a -0%",IF(AND(BS198&gt;30,BS198&lt;=50),"Variación de 30% al 50%",IF(AND(BS198&gt;=-50,BS198&lt;-30),"Variación de -50% al -30%",IF(AND(BS198&gt;50,BS198&lt;=100),"Variación del 50% al 100%",IF(AND(BS198&gt;=-100,BS198&lt;-50),"Variación del -100% al -50%","Variación &gt; al 100%")))))))</f>
        <v>Variación &gt; al 100%</v>
      </c>
      <c r="BV198" s="193" t="str">
        <f t="shared" ref="BV198:BV256" si="192">IF((BO198&lt;=12),"Un año",IF(AND(BO198&gt;12,BO198&lt;=24),"Dos Años",IF(AND(BO198&gt;24,BO198&lt;=36),"Tres años","Mayor a 3 años")))</f>
        <v>Tres años</v>
      </c>
      <c r="BW198" s="192" t="s">
        <v>1106</v>
      </c>
      <c r="BX198" s="199">
        <v>1137564</v>
      </c>
      <c r="BY198" s="199">
        <v>0</v>
      </c>
      <c r="BZ198" s="199">
        <f t="shared" ref="BZ198:BZ256" si="193">SUM(BX198:BY198)</f>
        <v>1137564</v>
      </c>
      <c r="CA198" s="199">
        <v>0</v>
      </c>
      <c r="CB198" s="200">
        <f t="shared" ref="CB198:CB256" si="194">+BZ198-CA198</f>
        <v>1137564</v>
      </c>
      <c r="CC198" s="192" t="s">
        <v>4069</v>
      </c>
      <c r="CD198" s="192" t="str">
        <f t="shared" ref="CD198:CD256" si="195">IF(AND(CB198&gt;=-90,CB198&lt;=90),"BIP = SIGFE",IF(CB198&gt;90,"BIP &gt; SIGFE","BIP &lt; SIGFE"))</f>
        <v>BIP &gt; SIGFE</v>
      </c>
      <c r="CE198" s="196" t="s">
        <v>678</v>
      </c>
      <c r="CF198" s="195">
        <v>8700</v>
      </c>
      <c r="CG198" s="195">
        <v>8700</v>
      </c>
      <c r="CH198" s="195">
        <f t="shared" ref="CH198:CH256" si="196">(CG198/CF198)*100</f>
        <v>100</v>
      </c>
      <c r="CI198" s="196" t="s">
        <v>4468</v>
      </c>
      <c r="CJ198" s="196" t="s">
        <v>4469</v>
      </c>
      <c r="CK198" s="200" t="str">
        <f t="shared" si="158"/>
        <v>Real = Recomendada</v>
      </c>
      <c r="CL198" s="192" t="s">
        <v>5032</v>
      </c>
      <c r="CM198" s="192" t="s">
        <v>778</v>
      </c>
      <c r="CN198" s="192" t="s">
        <v>5033</v>
      </c>
      <c r="CO198" s="192" t="s">
        <v>5034</v>
      </c>
      <c r="CP198" s="193" t="s">
        <v>207</v>
      </c>
      <c r="CQ198" s="192" t="s">
        <v>703</v>
      </c>
      <c r="CR198" s="192" t="s">
        <v>8</v>
      </c>
      <c r="CS198" s="192" t="s">
        <v>8</v>
      </c>
      <c r="CT198" s="192" t="str">
        <f t="shared" si="159"/>
        <v>En Operación</v>
      </c>
      <c r="CU198" s="192" t="s">
        <v>5535</v>
      </c>
      <c r="CV198" s="192" t="s">
        <v>5740</v>
      </c>
      <c r="CW198" s="192" t="s">
        <v>5741</v>
      </c>
      <c r="CX198" s="192" t="s">
        <v>941</v>
      </c>
      <c r="CY198" s="192" t="s">
        <v>940</v>
      </c>
      <c r="CZ198" s="192" t="s">
        <v>248</v>
      </c>
      <c r="DA198" s="192" t="s">
        <v>249</v>
      </c>
      <c r="DB198" s="193" t="s">
        <v>5856</v>
      </c>
      <c r="DC198" s="193" t="s">
        <v>1131</v>
      </c>
      <c r="DD198" s="200">
        <v>141</v>
      </c>
      <c r="DE198" s="193" t="s">
        <v>1081</v>
      </c>
      <c r="DF198" s="200">
        <v>42</v>
      </c>
      <c r="DG198" s="193" t="s">
        <v>440</v>
      </c>
      <c r="DH198" s="200">
        <v>0</v>
      </c>
      <c r="DI198" s="193" t="s">
        <v>735</v>
      </c>
      <c r="DJ198" s="200">
        <v>441</v>
      </c>
      <c r="DK198" s="193" t="s">
        <v>735</v>
      </c>
      <c r="DL198" s="200">
        <f>+DK198-DE198</f>
        <v>441</v>
      </c>
      <c r="DM198" s="193" t="s">
        <v>1106</v>
      </c>
      <c r="DN198" s="200">
        <v>5</v>
      </c>
      <c r="DO198" s="193" t="s">
        <v>1062</v>
      </c>
      <c r="DP198" s="200">
        <v>75</v>
      </c>
      <c r="DQ198" s="200">
        <f t="shared" si="183"/>
        <v>704</v>
      </c>
      <c r="DR198" s="200">
        <f t="shared" si="184"/>
        <v>563</v>
      </c>
      <c r="DS198" s="193" t="s">
        <v>200</v>
      </c>
      <c r="DT198" s="192" t="s">
        <v>6243</v>
      </c>
      <c r="DU198" s="193">
        <v>3</v>
      </c>
      <c r="DV198" s="193" t="s">
        <v>8</v>
      </c>
      <c r="DW198" s="193" t="s">
        <v>8</v>
      </c>
      <c r="DX198" s="193" t="s">
        <v>8</v>
      </c>
      <c r="DY198" s="193" t="s">
        <v>8</v>
      </c>
      <c r="DZ198" s="193" t="s">
        <v>207</v>
      </c>
      <c r="EA198" s="193" t="s">
        <v>6273</v>
      </c>
      <c r="EB198" s="193" t="s">
        <v>207</v>
      </c>
      <c r="EC198" s="193" t="s">
        <v>6273</v>
      </c>
      <c r="ED198" s="193" t="s">
        <v>8</v>
      </c>
      <c r="EE198" s="199">
        <v>13503</v>
      </c>
      <c r="EF198" s="199">
        <v>4249</v>
      </c>
      <c r="EG198" s="199">
        <v>0</v>
      </c>
      <c r="EH198" s="199">
        <v>0</v>
      </c>
      <c r="EI198" s="199">
        <v>1501</v>
      </c>
      <c r="EJ198" s="199">
        <v>770860</v>
      </c>
      <c r="EK198" s="199">
        <v>0</v>
      </c>
      <c r="EL198" s="199">
        <v>0</v>
      </c>
      <c r="EM198" s="199">
        <v>0</v>
      </c>
      <c r="EN198" s="199">
        <v>0</v>
      </c>
      <c r="EO198" s="199">
        <f t="shared" ref="EO198:EO256" si="197">SUM(EE198:EN198)</f>
        <v>790113</v>
      </c>
      <c r="EP198" s="199">
        <v>13907</v>
      </c>
      <c r="EQ198" s="199">
        <v>4377</v>
      </c>
      <c r="ER198" s="199">
        <v>0</v>
      </c>
      <c r="ES198" s="199">
        <v>0</v>
      </c>
      <c r="ET198" s="199">
        <v>1546</v>
      </c>
      <c r="EU198" s="199">
        <v>794069</v>
      </c>
      <c r="EV198" s="199">
        <v>0</v>
      </c>
      <c r="EW198" s="199">
        <v>0</v>
      </c>
      <c r="EX198" s="199">
        <v>0</v>
      </c>
      <c r="EY198" s="199">
        <v>0</v>
      </c>
      <c r="EZ198" s="199">
        <f t="shared" ref="EZ198:EZ256" si="198">SUM(EP198:EY198)</f>
        <v>813899</v>
      </c>
      <c r="FA198" s="192" t="s">
        <v>200</v>
      </c>
      <c r="FB198" s="199">
        <v>25458</v>
      </c>
      <c r="FC198" s="199">
        <v>15004</v>
      </c>
      <c r="FD198" s="199">
        <v>0</v>
      </c>
      <c r="FE198" s="199">
        <v>0</v>
      </c>
      <c r="FF198" s="199">
        <v>0</v>
      </c>
      <c r="FG198" s="199">
        <v>1176268</v>
      </c>
      <c r="FH198" s="199">
        <v>0</v>
      </c>
      <c r="FI198" s="199">
        <v>0</v>
      </c>
      <c r="FJ198" s="199">
        <v>0</v>
      </c>
      <c r="FK198" s="199">
        <v>0</v>
      </c>
      <c r="FL198" s="199">
        <f t="shared" ref="FL198:FL256" si="199">SUM(FB198:FK198)</f>
        <v>1216730</v>
      </c>
      <c r="FM198" s="192" t="s">
        <v>200</v>
      </c>
      <c r="FN198" s="199">
        <v>25458</v>
      </c>
      <c r="FO198" s="199">
        <v>15004</v>
      </c>
      <c r="FP198" s="199">
        <v>0</v>
      </c>
      <c r="FQ198" s="199">
        <v>0</v>
      </c>
      <c r="FR198" s="199">
        <v>0</v>
      </c>
      <c r="FS198" s="199">
        <v>1097102</v>
      </c>
      <c r="FT198" s="199">
        <v>0</v>
      </c>
      <c r="FU198" s="199">
        <v>0</v>
      </c>
      <c r="FV198" s="199">
        <v>0</v>
      </c>
      <c r="FW198" s="199">
        <v>0</v>
      </c>
      <c r="FX198" s="199">
        <f t="shared" ref="FX198:FX256" si="200">SUM(FN198:FW198)</f>
        <v>1137564</v>
      </c>
      <c r="FY198" s="192" t="s">
        <v>200</v>
      </c>
      <c r="FZ198" s="200">
        <f t="shared" ref="FZ198:FZ256" si="201">(FX198-GL198)</f>
        <v>1137564</v>
      </c>
      <c r="GA198" s="193" t="str">
        <f t="shared" si="160"/>
        <v>BIP &gt; SIGFE</v>
      </c>
      <c r="GB198" s="199">
        <v>0</v>
      </c>
      <c r="GC198" s="199">
        <v>0</v>
      </c>
      <c r="GD198" s="199">
        <v>0</v>
      </c>
      <c r="GE198" s="199">
        <v>0</v>
      </c>
      <c r="GF198" s="199">
        <v>0</v>
      </c>
      <c r="GG198" s="199">
        <v>0</v>
      </c>
      <c r="GH198" s="199">
        <v>0</v>
      </c>
      <c r="GI198" s="199">
        <v>0</v>
      </c>
      <c r="GJ198" s="199">
        <v>0</v>
      </c>
      <c r="GK198" s="199">
        <v>0</v>
      </c>
      <c r="GL198" s="199">
        <f t="shared" ref="GL198:GL256" si="202">SUM(GB198:GK198)</f>
        <v>0</v>
      </c>
      <c r="GM198" s="199">
        <v>0</v>
      </c>
      <c r="GN198" s="199">
        <v>0</v>
      </c>
      <c r="GO198" s="199">
        <v>0</v>
      </c>
      <c r="GP198" s="199">
        <v>0</v>
      </c>
      <c r="GQ198" s="199">
        <v>0</v>
      </c>
      <c r="GR198" s="199">
        <v>0</v>
      </c>
      <c r="GS198" s="199">
        <v>0</v>
      </c>
      <c r="GT198" s="199">
        <v>0</v>
      </c>
      <c r="GU198" s="199">
        <v>0</v>
      </c>
      <c r="GV198" s="199">
        <v>0</v>
      </c>
      <c r="GW198" s="199">
        <f t="shared" ref="GW198:GW256" si="203">SUM(GM198:GV198)</f>
        <v>0</v>
      </c>
      <c r="GX198" s="199" t="s">
        <v>8</v>
      </c>
      <c r="GY198" s="199">
        <v>16368</v>
      </c>
      <c r="GZ198" s="199">
        <v>5152</v>
      </c>
      <c r="HA198" s="199">
        <v>0</v>
      </c>
      <c r="HB198" s="199">
        <v>0</v>
      </c>
      <c r="HC198" s="199">
        <v>1820</v>
      </c>
      <c r="HD198" s="199">
        <v>934600</v>
      </c>
      <c r="HE198" s="199">
        <v>0</v>
      </c>
      <c r="HF198" s="199">
        <v>0</v>
      </c>
      <c r="HG198" s="199">
        <v>0</v>
      </c>
      <c r="HH198" s="199">
        <v>0</v>
      </c>
      <c r="HI198" s="199">
        <f t="shared" ref="HI198:HI256" si="204">SUM(GY198:HH198)</f>
        <v>957940</v>
      </c>
      <c r="HJ198" s="199">
        <v>1233105</v>
      </c>
      <c r="HK198" s="199">
        <v>26623</v>
      </c>
      <c r="HL198" s="199">
        <v>15004</v>
      </c>
      <c r="HM198" s="199">
        <v>0</v>
      </c>
      <c r="HN198" s="199">
        <v>0</v>
      </c>
      <c r="HO198" s="199">
        <v>0</v>
      </c>
      <c r="HP198" s="199">
        <v>1237574</v>
      </c>
      <c r="HQ198" s="199">
        <v>0</v>
      </c>
      <c r="HR198" s="199">
        <v>0</v>
      </c>
      <c r="HS198" s="199">
        <v>0</v>
      </c>
      <c r="HT198" s="199">
        <v>0</v>
      </c>
      <c r="HU198" s="199">
        <f t="shared" ref="HU198:HU256" si="205">SUM(HK198:HT198)</f>
        <v>1279201</v>
      </c>
      <c r="HV198" s="199">
        <v>26401</v>
      </c>
      <c r="HW198" s="199">
        <v>15004</v>
      </c>
      <c r="HX198" s="199">
        <v>0</v>
      </c>
      <c r="HY198" s="199">
        <v>0</v>
      </c>
      <c r="HZ198" s="199">
        <v>0</v>
      </c>
      <c r="IA198" s="199">
        <v>1140340</v>
      </c>
      <c r="IB198" s="199">
        <v>0</v>
      </c>
      <c r="IC198" s="199">
        <v>0</v>
      </c>
      <c r="ID198" s="199">
        <v>0</v>
      </c>
      <c r="IE198" s="199">
        <v>0</v>
      </c>
      <c r="IF198" s="199">
        <f t="shared" ref="IF198:IF256" si="206">SUM(HV198:IE198)</f>
        <v>1181745</v>
      </c>
      <c r="IG198" s="197">
        <f t="shared" ref="IG198:IG256" si="207">((HU198/HI198)-1)*100</f>
        <v>33.536651564816175</v>
      </c>
      <c r="IH198" s="197">
        <f t="shared" ref="IH198:IH256" si="208">((IF198/HI198)-1)*100</f>
        <v>23.363154268534569</v>
      </c>
      <c r="II198" s="197">
        <f t="shared" ref="II198:II256" si="209">((IA198/HD198)-1)*100</f>
        <v>22.013695698694626</v>
      </c>
      <c r="IJ198" s="197">
        <f t="shared" si="185"/>
        <v>-7.6185056140512746</v>
      </c>
      <c r="IK198" s="202">
        <f>((IF198/HJ198)-1)*100</f>
        <v>-4.165095429829579</v>
      </c>
      <c r="IL198" s="200">
        <f t="shared" ref="IL198:IL256" si="210">(IF198/CG198)</f>
        <v>135.83275862068965</v>
      </c>
      <c r="IM198" s="200">
        <f t="shared" ref="IM198:IM256" si="211">((IA198/CG198))</f>
        <v>131.0735632183908</v>
      </c>
      <c r="IN198" s="192" t="s">
        <v>7421</v>
      </c>
      <c r="IO198" s="192" t="str">
        <f t="shared" si="186"/>
        <v>Variación Mayor a 20%</v>
      </c>
      <c r="IP198" s="192" t="str">
        <f t="shared" si="186"/>
        <v>Variación Mayor a 20%</v>
      </c>
      <c r="IQ198" s="193" t="str">
        <f t="shared" ref="IQ198:IQ256" si="212">IF((IA198&lt;=338000),"Pequeño",IF(AND(IA198&gt;338000,IA198&lt;=1038000),"Mediano",IF(AND(IA198&gt;1038000,IA198&lt;=5500000),"Grande","Muy Grande")))</f>
        <v>Grande</v>
      </c>
      <c r="IR198" s="193" t="str">
        <f t="shared" ref="IR198:IR256" si="213">IF((IF198&lt;=338000),"Pequeño",IF(AND(IF198&gt;338000,IF198&lt;=1038000),"Mediano",IF(AND(IF198&gt;1038000,IF198&lt;=5500000),"Grande","Muy Grande")))</f>
        <v>Grande</v>
      </c>
      <c r="IS198" s="192" t="s">
        <v>1261</v>
      </c>
      <c r="IT198" s="192" t="s">
        <v>2009</v>
      </c>
      <c r="IU198" s="192" t="s">
        <v>941</v>
      </c>
      <c r="IV198" s="192" t="s">
        <v>940</v>
      </c>
      <c r="IW198" s="192" t="s">
        <v>248</v>
      </c>
      <c r="IX198" s="192" t="s">
        <v>249</v>
      </c>
      <c r="IY198" s="193" t="s">
        <v>207</v>
      </c>
      <c r="IZ198" s="199">
        <v>957942</v>
      </c>
      <c r="JA198" s="199">
        <v>32392</v>
      </c>
      <c r="JB198" s="203">
        <f t="shared" ref="JB198:JB255" si="214">(JA198/IZ198)*100</f>
        <v>3.3814155763083775</v>
      </c>
      <c r="JC198" s="192" t="s">
        <v>7619</v>
      </c>
      <c r="JD198" s="192" t="str">
        <f t="shared" si="164"/>
        <v>Con Modificaciones &lt; 10%</v>
      </c>
      <c r="JE198" s="193" t="s">
        <v>207</v>
      </c>
      <c r="JF198" s="200">
        <v>1</v>
      </c>
      <c r="JG198" s="200">
        <v>957940</v>
      </c>
      <c r="JH198" s="200">
        <v>1233105</v>
      </c>
      <c r="JI198" s="197">
        <f t="shared" ref="JI198:JI200" si="215">((JH198/JG198)-1)*100</f>
        <v>28.724659164457055</v>
      </c>
      <c r="JJ198" s="192" t="s">
        <v>7833</v>
      </c>
      <c r="JK198" s="192" t="str">
        <f t="shared" si="187"/>
        <v>Con Reevaluación</v>
      </c>
      <c r="JL198" s="196" t="s">
        <v>1291</v>
      </c>
      <c r="JM198" s="204">
        <v>32</v>
      </c>
      <c r="JN198" s="204">
        <v>39</v>
      </c>
      <c r="JO198" s="197">
        <f t="shared" si="162"/>
        <v>21.875</v>
      </c>
      <c r="JP198" s="205" t="str">
        <f t="shared" si="163"/>
        <v>Real &gt; Recomendado</v>
      </c>
      <c r="JQ198" s="193" t="s">
        <v>8</v>
      </c>
      <c r="JR198" s="202"/>
      <c r="JS198" s="202"/>
      <c r="JT198" s="202"/>
      <c r="JU198" s="192" t="s">
        <v>8259</v>
      </c>
      <c r="JV198" s="206"/>
      <c r="JW198" s="192" t="s">
        <v>8260</v>
      </c>
      <c r="JX198" s="192" t="s">
        <v>941</v>
      </c>
      <c r="JY198" s="192" t="s">
        <v>940</v>
      </c>
      <c r="JZ198" s="192" t="s">
        <v>248</v>
      </c>
      <c r="KA198" s="192" t="s">
        <v>249</v>
      </c>
    </row>
    <row r="199" spans="1:287" ht="15" customHeight="1" x14ac:dyDescent="0.25">
      <c r="A199" s="192" t="s">
        <v>1811</v>
      </c>
      <c r="B199" s="192" t="s">
        <v>1812</v>
      </c>
      <c r="C199" s="193">
        <v>4</v>
      </c>
      <c r="D199" s="192" t="s">
        <v>449</v>
      </c>
      <c r="E199" s="192" t="s">
        <v>122</v>
      </c>
      <c r="F199" s="192" t="s">
        <v>1475</v>
      </c>
      <c r="G199" s="192" t="s">
        <v>475</v>
      </c>
      <c r="H199" s="192" t="s">
        <v>154</v>
      </c>
      <c r="I199" s="192" t="s">
        <v>1374</v>
      </c>
      <c r="J199" s="192" t="s">
        <v>1988</v>
      </c>
      <c r="K199" s="192" t="s">
        <v>468</v>
      </c>
      <c r="L199" s="192" t="s">
        <v>102</v>
      </c>
      <c r="M199" s="192" t="s">
        <v>2010</v>
      </c>
      <c r="N199" s="192" t="s">
        <v>525</v>
      </c>
      <c r="O199" s="192" t="s">
        <v>525</v>
      </c>
      <c r="P199" s="192" t="s">
        <v>103</v>
      </c>
      <c r="Q199" s="192" t="s">
        <v>104</v>
      </c>
      <c r="R199" s="192" t="s">
        <v>116</v>
      </c>
      <c r="S199" s="192" t="s">
        <v>2440</v>
      </c>
      <c r="T199" s="192" t="s">
        <v>2441</v>
      </c>
      <c r="U199" s="194">
        <v>10318</v>
      </c>
      <c r="V199" s="192" t="s">
        <v>534</v>
      </c>
      <c r="W199" s="192" t="s">
        <v>534</v>
      </c>
      <c r="X199" s="192" t="s">
        <v>534</v>
      </c>
      <c r="Y199" s="195">
        <v>14</v>
      </c>
      <c r="Z199" s="195">
        <v>33</v>
      </c>
      <c r="AA199" s="196" t="s">
        <v>2790</v>
      </c>
      <c r="AB199" s="197">
        <f t="shared" si="181"/>
        <v>135.71428571428572</v>
      </c>
      <c r="AC199" s="195">
        <v>3</v>
      </c>
      <c r="AD199" s="195">
        <v>60</v>
      </c>
      <c r="AE199" s="196" t="s">
        <v>2791</v>
      </c>
      <c r="AF199" s="197">
        <f>((AD199/AC199)-1)*100</f>
        <v>1900</v>
      </c>
      <c r="AG199" s="195">
        <v>3</v>
      </c>
      <c r="AH199" s="195">
        <v>60</v>
      </c>
      <c r="AI199" s="196" t="s">
        <v>2924</v>
      </c>
      <c r="AJ199" s="197">
        <f>((AH199/AG199)-1)*100</f>
        <v>1900</v>
      </c>
      <c r="AK199" s="195"/>
      <c r="AL199" s="195"/>
      <c r="AM199" s="196"/>
      <c r="AN199" s="197"/>
      <c r="AO199" s="195">
        <v>2</v>
      </c>
      <c r="AP199" s="195">
        <v>36</v>
      </c>
      <c r="AQ199" s="196" t="s">
        <v>3052</v>
      </c>
      <c r="AR199" s="197">
        <f t="shared" si="188"/>
        <v>1700</v>
      </c>
      <c r="AS199" s="195">
        <v>10</v>
      </c>
      <c r="AT199" s="195">
        <v>13</v>
      </c>
      <c r="AU199" s="196" t="s">
        <v>3269</v>
      </c>
      <c r="AV199" s="197">
        <f t="shared" si="182"/>
        <v>30.000000000000004</v>
      </c>
      <c r="AW199" s="197" t="str">
        <f t="shared" si="189"/>
        <v>Variación de 0 a 30%</v>
      </c>
      <c r="AX199" s="198">
        <v>1</v>
      </c>
      <c r="AY199" s="198">
        <v>90</v>
      </c>
      <c r="AZ199" s="195"/>
      <c r="BA199" s="195"/>
      <c r="BB199" s="196"/>
      <c r="BC199" s="197"/>
      <c r="BD199" s="195"/>
      <c r="BE199" s="195"/>
      <c r="BF199" s="196"/>
      <c r="BG199" s="197"/>
      <c r="BH199" s="195">
        <v>6</v>
      </c>
      <c r="BI199" s="195">
        <v>2</v>
      </c>
      <c r="BJ199" s="196" t="s">
        <v>3346</v>
      </c>
      <c r="BK199" s="197">
        <f>((BI199/BH199)-1)*100</f>
        <v>-66.666666666666671</v>
      </c>
      <c r="BL199" s="195">
        <v>15</v>
      </c>
      <c r="BM199" s="195">
        <v>15</v>
      </c>
      <c r="BN199" s="195">
        <v>92</v>
      </c>
      <c r="BO199" s="195">
        <v>94</v>
      </c>
      <c r="BP199" s="195">
        <v>2</v>
      </c>
      <c r="BQ199" s="196" t="s">
        <v>3525</v>
      </c>
      <c r="BR199" s="197">
        <f t="shared" si="190"/>
        <v>513.33333333333337</v>
      </c>
      <c r="BS199" s="197">
        <f t="shared" si="190"/>
        <v>526.66666666666663</v>
      </c>
      <c r="BT199" s="192" t="s">
        <v>3759</v>
      </c>
      <c r="BU199" s="192" t="str">
        <f t="shared" si="191"/>
        <v>Variación &gt; al 100%</v>
      </c>
      <c r="BV199" s="193" t="str">
        <f t="shared" si="192"/>
        <v>Mayor a 3 años</v>
      </c>
      <c r="BW199" s="192" t="s">
        <v>3878</v>
      </c>
      <c r="BX199" s="199">
        <v>2468059</v>
      </c>
      <c r="BY199" s="199">
        <v>12863</v>
      </c>
      <c r="BZ199" s="199">
        <f t="shared" si="193"/>
        <v>2480922</v>
      </c>
      <c r="CA199" s="199">
        <v>2484037</v>
      </c>
      <c r="CB199" s="200">
        <f t="shared" si="194"/>
        <v>-3115</v>
      </c>
      <c r="CC199" s="192" t="s">
        <v>4070</v>
      </c>
      <c r="CD199" s="192" t="str">
        <f t="shared" si="195"/>
        <v>BIP &lt; SIGFE</v>
      </c>
      <c r="CE199" s="196" t="s">
        <v>678</v>
      </c>
      <c r="CF199" s="195">
        <v>2225</v>
      </c>
      <c r="CG199" s="195">
        <v>2225</v>
      </c>
      <c r="CH199" s="195">
        <f t="shared" si="196"/>
        <v>100</v>
      </c>
      <c r="CI199" s="196" t="s">
        <v>4470</v>
      </c>
      <c r="CJ199" s="196" t="s">
        <v>4471</v>
      </c>
      <c r="CK199" s="200" t="str">
        <f t="shared" ref="CK199:CK256" si="216">IFERROR(IF(CH199=100,"Real = Recomendada",IF(CH199&gt;100,"Real &gt; Recomendada","Real &lt; Recomendada")),"Error")</f>
        <v>Real = Recomendada</v>
      </c>
      <c r="CL199" s="192" t="s">
        <v>5035</v>
      </c>
      <c r="CM199" s="192" t="s">
        <v>5036</v>
      </c>
      <c r="CN199" s="192" t="s">
        <v>5037</v>
      </c>
      <c r="CO199" s="192" t="s">
        <v>5038</v>
      </c>
      <c r="CP199" s="193" t="s">
        <v>207</v>
      </c>
      <c r="CQ199" s="192" t="s">
        <v>5188</v>
      </c>
      <c r="CR199" s="192" t="s">
        <v>5352</v>
      </c>
      <c r="CS199" s="192" t="s">
        <v>8</v>
      </c>
      <c r="CT199" s="192" t="str">
        <f t="shared" ref="CT199:CT256" si="217">IF(CP199="SI","En Operación","Sin Operar")</f>
        <v>En Operación</v>
      </c>
      <c r="CU199" s="192" t="s">
        <v>5536</v>
      </c>
      <c r="CV199" s="192" t="s">
        <v>5742</v>
      </c>
      <c r="CW199" s="192" t="s">
        <v>5618</v>
      </c>
      <c r="CX199" s="192" t="s">
        <v>534</v>
      </c>
      <c r="CY199" s="192" t="s">
        <v>8</v>
      </c>
      <c r="CZ199" s="192" t="s">
        <v>248</v>
      </c>
      <c r="DA199" s="192" t="s">
        <v>249</v>
      </c>
      <c r="DB199" s="193" t="s">
        <v>5857</v>
      </c>
      <c r="DC199" s="193" t="s">
        <v>5857</v>
      </c>
      <c r="DD199" s="200">
        <v>0</v>
      </c>
      <c r="DE199" s="193" t="s">
        <v>5922</v>
      </c>
      <c r="DF199" s="200">
        <v>224</v>
      </c>
      <c r="DG199" s="193" t="s">
        <v>5951</v>
      </c>
      <c r="DH199" s="200">
        <v>149</v>
      </c>
      <c r="DI199" s="193" t="s">
        <v>5979</v>
      </c>
      <c r="DJ199" s="200">
        <v>72</v>
      </c>
      <c r="DK199" s="193" t="s">
        <v>5932</v>
      </c>
      <c r="DL199" s="200">
        <f>+DK199-DG199</f>
        <v>438</v>
      </c>
      <c r="DM199" s="193" t="s">
        <v>3878</v>
      </c>
      <c r="DN199" s="200">
        <v>11</v>
      </c>
      <c r="DO199" s="193" t="s">
        <v>6015</v>
      </c>
      <c r="DP199" s="200">
        <v>76</v>
      </c>
      <c r="DQ199" s="200">
        <f t="shared" si="183"/>
        <v>898</v>
      </c>
      <c r="DR199" s="200">
        <f t="shared" si="184"/>
        <v>898</v>
      </c>
      <c r="DS199" s="193" t="s">
        <v>6194</v>
      </c>
      <c r="DT199" s="192" t="s">
        <v>6247</v>
      </c>
      <c r="DU199" s="193">
        <v>2</v>
      </c>
      <c r="DV199" s="193" t="s">
        <v>8</v>
      </c>
      <c r="DW199" s="193" t="s">
        <v>8</v>
      </c>
      <c r="DX199" s="193" t="s">
        <v>8</v>
      </c>
      <c r="DY199" s="193" t="s">
        <v>8</v>
      </c>
      <c r="DZ199" s="193" t="s">
        <v>207</v>
      </c>
      <c r="EA199" s="193" t="s">
        <v>6273</v>
      </c>
      <c r="EB199" s="193" t="s">
        <v>207</v>
      </c>
      <c r="EC199" s="193" t="s">
        <v>6273</v>
      </c>
      <c r="ED199" s="193" t="s">
        <v>6463</v>
      </c>
      <c r="EE199" s="199">
        <v>4001</v>
      </c>
      <c r="EF199" s="199">
        <v>70020</v>
      </c>
      <c r="EG199" s="199">
        <v>21321</v>
      </c>
      <c r="EH199" s="199">
        <v>0</v>
      </c>
      <c r="EI199" s="199">
        <v>12863</v>
      </c>
      <c r="EJ199" s="199">
        <v>1349812</v>
      </c>
      <c r="EK199" s="199">
        <v>0</v>
      </c>
      <c r="EL199" s="199">
        <v>0</v>
      </c>
      <c r="EM199" s="199">
        <v>13499</v>
      </c>
      <c r="EN199" s="199">
        <v>0</v>
      </c>
      <c r="EO199" s="199">
        <f t="shared" si="197"/>
        <v>1471516</v>
      </c>
      <c r="EP199" s="199">
        <v>4001</v>
      </c>
      <c r="EQ199" s="199">
        <v>70020</v>
      </c>
      <c r="ER199" s="199">
        <v>21321</v>
      </c>
      <c r="ES199" s="199">
        <v>0</v>
      </c>
      <c r="ET199" s="199">
        <v>12863</v>
      </c>
      <c r="EU199" s="199">
        <v>1349812</v>
      </c>
      <c r="EV199" s="199">
        <v>0</v>
      </c>
      <c r="EW199" s="199">
        <v>0</v>
      </c>
      <c r="EX199" s="199">
        <v>13499</v>
      </c>
      <c r="EY199" s="199">
        <v>0</v>
      </c>
      <c r="EZ199" s="199">
        <f t="shared" si="198"/>
        <v>1471516</v>
      </c>
      <c r="FA199" s="192" t="s">
        <v>6644</v>
      </c>
      <c r="FB199" s="199">
        <v>2553</v>
      </c>
      <c r="FC199" s="199">
        <v>68365</v>
      </c>
      <c r="FD199" s="199">
        <v>34638</v>
      </c>
      <c r="FE199" s="199">
        <v>0</v>
      </c>
      <c r="FF199" s="199">
        <v>12863</v>
      </c>
      <c r="FG199" s="199">
        <v>2352518</v>
      </c>
      <c r="FH199" s="199">
        <v>0</v>
      </c>
      <c r="FI199" s="199">
        <v>0</v>
      </c>
      <c r="FJ199" s="199">
        <v>13498</v>
      </c>
      <c r="FK199" s="199">
        <v>0</v>
      </c>
      <c r="FL199" s="199">
        <f t="shared" si="199"/>
        <v>2484435</v>
      </c>
      <c r="FM199" s="192" t="s">
        <v>6839</v>
      </c>
      <c r="FN199" s="199">
        <v>2553</v>
      </c>
      <c r="FO199" s="199">
        <v>68365</v>
      </c>
      <c r="FP199" s="199">
        <v>34638</v>
      </c>
      <c r="FQ199" s="199">
        <v>0</v>
      </c>
      <c r="FR199" s="199">
        <v>12863</v>
      </c>
      <c r="FS199" s="199">
        <v>2352518</v>
      </c>
      <c r="FT199" s="199">
        <v>0</v>
      </c>
      <c r="FU199" s="199">
        <v>0</v>
      </c>
      <c r="FV199" s="199">
        <v>13498</v>
      </c>
      <c r="FW199" s="199">
        <v>0</v>
      </c>
      <c r="FX199" s="199">
        <f t="shared" si="200"/>
        <v>2484435</v>
      </c>
      <c r="FY199" s="192" t="s">
        <v>7024</v>
      </c>
      <c r="FZ199" s="200">
        <f t="shared" si="201"/>
        <v>398</v>
      </c>
      <c r="GA199" s="193" t="str">
        <f t="shared" ref="GA199:GA256" si="218">IF(AND(FZ199&gt;=-90,FZ199&lt;=90),"BIP = SIGFE",IF(FZ199&gt;90,"BIP &gt; SIGFE","BIP &lt; SIGFE"))</f>
        <v>BIP &gt; SIGFE</v>
      </c>
      <c r="GB199" s="199">
        <v>2553</v>
      </c>
      <c r="GC199" s="199">
        <v>68365</v>
      </c>
      <c r="GD199" s="199">
        <v>34239</v>
      </c>
      <c r="GE199" s="199">
        <v>0</v>
      </c>
      <c r="GF199" s="199">
        <v>12863</v>
      </c>
      <c r="GG199" s="199">
        <v>2352519</v>
      </c>
      <c r="GH199" s="199">
        <v>0</v>
      </c>
      <c r="GI199" s="199">
        <v>0</v>
      </c>
      <c r="GJ199" s="199">
        <v>13498</v>
      </c>
      <c r="GK199" s="199">
        <v>0</v>
      </c>
      <c r="GL199" s="199">
        <f t="shared" si="202"/>
        <v>2484037</v>
      </c>
      <c r="GM199" s="199">
        <v>2998</v>
      </c>
      <c r="GN199" s="199">
        <v>73666</v>
      </c>
      <c r="GO199" s="199">
        <v>36363</v>
      </c>
      <c r="GP199" s="199">
        <v>0</v>
      </c>
      <c r="GQ199" s="199">
        <v>16530</v>
      </c>
      <c r="GR199" s="199">
        <v>2799587</v>
      </c>
      <c r="GS199" s="199">
        <v>0</v>
      </c>
      <c r="GT199" s="199">
        <v>0</v>
      </c>
      <c r="GU199" s="199">
        <v>16608</v>
      </c>
      <c r="GV199" s="199">
        <v>0</v>
      </c>
      <c r="GW199" s="199">
        <f t="shared" si="203"/>
        <v>2945752</v>
      </c>
      <c r="GX199" s="199" t="s">
        <v>7188</v>
      </c>
      <c r="GY199" s="199">
        <v>5269</v>
      </c>
      <c r="GZ199" s="199">
        <v>92202</v>
      </c>
      <c r="HA199" s="199">
        <v>28075</v>
      </c>
      <c r="HB199" s="199">
        <v>0</v>
      </c>
      <c r="HC199" s="199">
        <v>16938</v>
      </c>
      <c r="HD199" s="199">
        <v>1777432</v>
      </c>
      <c r="HE199" s="199">
        <v>0</v>
      </c>
      <c r="HF199" s="199">
        <v>0</v>
      </c>
      <c r="HG199" s="199">
        <v>17775</v>
      </c>
      <c r="HH199" s="199">
        <v>0</v>
      </c>
      <c r="HI199" s="199">
        <f t="shared" si="204"/>
        <v>1937691</v>
      </c>
      <c r="HJ199" s="199">
        <v>3180229</v>
      </c>
      <c r="HK199" s="199">
        <v>2999</v>
      </c>
      <c r="HL199" s="199">
        <v>73685</v>
      </c>
      <c r="HM199" s="199">
        <v>36762</v>
      </c>
      <c r="HN199" s="199">
        <v>0</v>
      </c>
      <c r="HO199" s="199">
        <v>16530</v>
      </c>
      <c r="HP199" s="199">
        <v>2852220</v>
      </c>
      <c r="HQ199" s="199">
        <v>0</v>
      </c>
      <c r="HR199" s="199">
        <v>0</v>
      </c>
      <c r="HS199" s="199">
        <v>16608</v>
      </c>
      <c r="HT199" s="199">
        <v>0</v>
      </c>
      <c r="HU199" s="199">
        <f t="shared" si="205"/>
        <v>2998804</v>
      </c>
      <c r="HV199" s="199">
        <v>2999</v>
      </c>
      <c r="HW199" s="199">
        <v>73685</v>
      </c>
      <c r="HX199" s="199">
        <v>36762</v>
      </c>
      <c r="HY199" s="199">
        <v>0</v>
      </c>
      <c r="HZ199" s="199">
        <v>16530</v>
      </c>
      <c r="IA199" s="199">
        <v>2784173</v>
      </c>
      <c r="IB199" s="199">
        <v>0</v>
      </c>
      <c r="IC199" s="199">
        <v>0</v>
      </c>
      <c r="ID199" s="199">
        <v>16608</v>
      </c>
      <c r="IE199" s="199">
        <v>0</v>
      </c>
      <c r="IF199" s="199">
        <f t="shared" si="206"/>
        <v>2930757</v>
      </c>
      <c r="IG199" s="197">
        <f t="shared" si="207"/>
        <v>54.76172413454983</v>
      </c>
      <c r="IH199" s="197">
        <f t="shared" si="208"/>
        <v>51.2499671000175</v>
      </c>
      <c r="II199" s="197">
        <f t="shared" si="209"/>
        <v>56.64019776846596</v>
      </c>
      <c r="IJ199" s="197">
        <f t="shared" si="185"/>
        <v>-2.2691379630012554</v>
      </c>
      <c r="IK199" s="202">
        <f>((IF199/HJ199)-1)*100</f>
        <v>-7.844466546277018</v>
      </c>
      <c r="IL199" s="200">
        <f t="shared" si="210"/>
        <v>1317.1941573033707</v>
      </c>
      <c r="IM199" s="200">
        <f t="shared" si="211"/>
        <v>1251.3137078651685</v>
      </c>
      <c r="IN199" s="192" t="s">
        <v>7422</v>
      </c>
      <c r="IO199" s="192" t="str">
        <f t="shared" si="186"/>
        <v>Variación Mayor a 20%</v>
      </c>
      <c r="IP199" s="192" t="str">
        <f t="shared" si="186"/>
        <v>Variación Mayor a 20%</v>
      </c>
      <c r="IQ199" s="193" t="str">
        <f t="shared" si="212"/>
        <v>Grande</v>
      </c>
      <c r="IR199" s="193" t="str">
        <f t="shared" si="213"/>
        <v>Grande</v>
      </c>
      <c r="IS199" s="192" t="s">
        <v>7490</v>
      </c>
      <c r="IT199" s="192" t="s">
        <v>2010</v>
      </c>
      <c r="IU199" s="192" t="s">
        <v>534</v>
      </c>
      <c r="IV199" s="192" t="s">
        <v>8</v>
      </c>
      <c r="IW199" s="192" t="s">
        <v>248</v>
      </c>
      <c r="IX199" s="192" t="s">
        <v>249</v>
      </c>
      <c r="IY199" s="193" t="s">
        <v>207</v>
      </c>
      <c r="IZ199" s="199">
        <v>1937691</v>
      </c>
      <c r="JA199" s="199">
        <v>208863</v>
      </c>
      <c r="JB199" s="203">
        <f t="shared" si="214"/>
        <v>10.778963209304269</v>
      </c>
      <c r="JC199" s="192" t="s">
        <v>7620</v>
      </c>
      <c r="JD199" s="192" t="str">
        <f t="shared" si="164"/>
        <v>Con Modificaciones &lt; 10%</v>
      </c>
      <c r="JE199" s="193" t="s">
        <v>207</v>
      </c>
      <c r="JF199" s="200">
        <v>5</v>
      </c>
      <c r="JG199" s="200">
        <v>1937694</v>
      </c>
      <c r="JH199" s="200">
        <v>3180229</v>
      </c>
      <c r="JI199" s="197">
        <f t="shared" si="215"/>
        <v>64.124417993759579</v>
      </c>
      <c r="JJ199" s="192" t="s">
        <v>7834</v>
      </c>
      <c r="JK199" s="192" t="str">
        <f t="shared" si="187"/>
        <v>Con Reevaluación</v>
      </c>
      <c r="JL199" s="196" t="s">
        <v>1291</v>
      </c>
      <c r="JM199" s="204">
        <v>734</v>
      </c>
      <c r="JN199" s="204">
        <v>734</v>
      </c>
      <c r="JO199" s="197">
        <f t="shared" ref="JO199:JO256" si="219">((JN199/JM199)-1)*100</f>
        <v>0</v>
      </c>
      <c r="JP199" s="205" t="str">
        <f t="shared" ref="JP199:JP256" si="220">IF(JO199="","Sin Datos",IF(JO199=0,"Real = Recomendado",IF(JO199&gt;0,"Real &gt; Recomendado",IF(JO199&lt;0,"Real &lt; Recomendado","error"))))</f>
        <v>Real = Recomendado</v>
      </c>
      <c r="JQ199" s="193" t="s">
        <v>8</v>
      </c>
      <c r="JR199" s="202"/>
      <c r="JS199" s="202"/>
      <c r="JT199" s="202"/>
      <c r="JU199" s="192" t="s">
        <v>8261</v>
      </c>
      <c r="JV199" s="206"/>
      <c r="JW199" s="192" t="s">
        <v>8262</v>
      </c>
      <c r="JX199" s="192" t="s">
        <v>1303</v>
      </c>
      <c r="JY199" s="192" t="s">
        <v>929</v>
      </c>
      <c r="JZ199" s="192" t="s">
        <v>248</v>
      </c>
      <c r="KA199" s="192" t="s">
        <v>249</v>
      </c>
    </row>
    <row r="200" spans="1:287" ht="15" customHeight="1" x14ac:dyDescent="0.25">
      <c r="A200" s="192" t="s">
        <v>1813</v>
      </c>
      <c r="B200" s="192" t="s">
        <v>1814</v>
      </c>
      <c r="C200" s="193">
        <v>4</v>
      </c>
      <c r="D200" s="192" t="s">
        <v>449</v>
      </c>
      <c r="E200" s="192" t="s">
        <v>132</v>
      </c>
      <c r="F200" s="192" t="s">
        <v>1815</v>
      </c>
      <c r="G200" s="192" t="s">
        <v>475</v>
      </c>
      <c r="H200" s="192" t="s">
        <v>100</v>
      </c>
      <c r="I200" s="192" t="s">
        <v>101</v>
      </c>
      <c r="J200" s="192" t="s">
        <v>1335</v>
      </c>
      <c r="K200" s="192" t="s">
        <v>468</v>
      </c>
      <c r="L200" s="192" t="s">
        <v>102</v>
      </c>
      <c r="M200" s="192" t="s">
        <v>2010</v>
      </c>
      <c r="N200" s="192" t="s">
        <v>525</v>
      </c>
      <c r="O200" s="192" t="s">
        <v>525</v>
      </c>
      <c r="P200" s="192" t="s">
        <v>103</v>
      </c>
      <c r="Q200" s="192" t="s">
        <v>120</v>
      </c>
      <c r="R200" s="192" t="s">
        <v>116</v>
      </c>
      <c r="S200" s="192" t="s">
        <v>2442</v>
      </c>
      <c r="T200" s="192" t="s">
        <v>2443</v>
      </c>
      <c r="U200" s="194">
        <v>31094</v>
      </c>
      <c r="V200" s="192" t="s">
        <v>534</v>
      </c>
      <c r="W200" s="192" t="s">
        <v>534</v>
      </c>
      <c r="X200" s="192" t="s">
        <v>534</v>
      </c>
      <c r="Y200" s="195">
        <v>8</v>
      </c>
      <c r="Z200" s="195">
        <v>0</v>
      </c>
      <c r="AA200" s="196" t="s">
        <v>2792</v>
      </c>
      <c r="AB200" s="197">
        <f t="shared" si="181"/>
        <v>-100</v>
      </c>
      <c r="AC200" s="195">
        <v>4</v>
      </c>
      <c r="AD200" s="195">
        <v>14</v>
      </c>
      <c r="AE200" s="196" t="s">
        <v>2793</v>
      </c>
      <c r="AF200" s="197">
        <f>((AD200/AC200)-1)*100</f>
        <v>250</v>
      </c>
      <c r="AG200" s="195">
        <v>4</v>
      </c>
      <c r="AH200" s="195">
        <v>27</v>
      </c>
      <c r="AI200" s="196" t="s">
        <v>2925</v>
      </c>
      <c r="AJ200" s="197">
        <f>((AH200/AG200)-1)*100</f>
        <v>575</v>
      </c>
      <c r="AK200" s="195"/>
      <c r="AL200" s="195"/>
      <c r="AM200" s="196"/>
      <c r="AN200" s="197"/>
      <c r="AO200" s="195">
        <v>2</v>
      </c>
      <c r="AP200" s="195">
        <v>10</v>
      </c>
      <c r="AQ200" s="196" t="s">
        <v>3053</v>
      </c>
      <c r="AR200" s="197">
        <f t="shared" si="188"/>
        <v>400</v>
      </c>
      <c r="AS200" s="195">
        <v>8</v>
      </c>
      <c r="AT200" s="195">
        <v>10</v>
      </c>
      <c r="AU200" s="196" t="s">
        <v>3270</v>
      </c>
      <c r="AV200" s="197">
        <f t="shared" si="182"/>
        <v>25</v>
      </c>
      <c r="AW200" s="197" t="str">
        <f t="shared" si="189"/>
        <v>Variación de 0 a 30%</v>
      </c>
      <c r="AX200" s="198">
        <v>0</v>
      </c>
      <c r="AY200" s="198">
        <v>0</v>
      </c>
      <c r="AZ200" s="195"/>
      <c r="BA200" s="195"/>
      <c r="BB200" s="196"/>
      <c r="BC200" s="197"/>
      <c r="BD200" s="195"/>
      <c r="BE200" s="195"/>
      <c r="BF200" s="196"/>
      <c r="BG200" s="197"/>
      <c r="BH200" s="195"/>
      <c r="BI200" s="195"/>
      <c r="BJ200" s="196"/>
      <c r="BK200" s="197"/>
      <c r="BL200" s="195">
        <v>11</v>
      </c>
      <c r="BM200" s="195">
        <v>11</v>
      </c>
      <c r="BN200" s="195">
        <v>35</v>
      </c>
      <c r="BO200" s="195">
        <v>36</v>
      </c>
      <c r="BP200" s="195">
        <v>1</v>
      </c>
      <c r="BQ200" s="196" t="s">
        <v>3526</v>
      </c>
      <c r="BR200" s="197">
        <f t="shared" si="190"/>
        <v>218.18181818181816</v>
      </c>
      <c r="BS200" s="197">
        <f t="shared" si="190"/>
        <v>227.27272727272728</v>
      </c>
      <c r="BT200" s="192" t="s">
        <v>3760</v>
      </c>
      <c r="BU200" s="192" t="str">
        <f t="shared" si="191"/>
        <v>Variación &gt; al 100%</v>
      </c>
      <c r="BV200" s="193" t="str">
        <f t="shared" si="192"/>
        <v>Tres años</v>
      </c>
      <c r="BW200" s="192" t="s">
        <v>666</v>
      </c>
      <c r="BX200" s="199">
        <v>695649</v>
      </c>
      <c r="BY200" s="199">
        <v>4251</v>
      </c>
      <c r="BZ200" s="199">
        <f t="shared" si="193"/>
        <v>699900</v>
      </c>
      <c r="CA200" s="199">
        <v>691744</v>
      </c>
      <c r="CB200" s="200">
        <f t="shared" si="194"/>
        <v>8156</v>
      </c>
      <c r="CC200" s="192" t="s">
        <v>4071</v>
      </c>
      <c r="CD200" s="192" t="str">
        <f t="shared" si="195"/>
        <v>BIP &gt; SIGFE</v>
      </c>
      <c r="CE200" s="196" t="s">
        <v>678</v>
      </c>
      <c r="CF200" s="195">
        <v>566</v>
      </c>
      <c r="CG200" s="195">
        <v>564</v>
      </c>
      <c r="CH200" s="195">
        <f t="shared" si="196"/>
        <v>99.646643109540634</v>
      </c>
      <c r="CI200" s="196" t="s">
        <v>4472</v>
      </c>
      <c r="CJ200" s="196" t="s">
        <v>4473</v>
      </c>
      <c r="CK200" s="200" t="str">
        <f t="shared" si="216"/>
        <v>Real &lt; Recomendada</v>
      </c>
      <c r="CL200" s="192" t="s">
        <v>5039</v>
      </c>
      <c r="CM200" s="192" t="s">
        <v>815</v>
      </c>
      <c r="CN200" s="192" t="s">
        <v>5040</v>
      </c>
      <c r="CO200" s="192" t="s">
        <v>4801</v>
      </c>
      <c r="CP200" s="193" t="s">
        <v>207</v>
      </c>
      <c r="CQ200" s="192" t="s">
        <v>841</v>
      </c>
      <c r="CR200" s="192" t="s">
        <v>5353</v>
      </c>
      <c r="CS200" s="192" t="s">
        <v>8</v>
      </c>
      <c r="CT200" s="192" t="str">
        <f t="shared" si="217"/>
        <v>En Operación</v>
      </c>
      <c r="CU200" s="192" t="s">
        <v>5537</v>
      </c>
      <c r="CV200" s="192" t="s">
        <v>431</v>
      </c>
      <c r="CW200" s="192" t="s">
        <v>432</v>
      </c>
      <c r="CX200" s="192" t="s">
        <v>534</v>
      </c>
      <c r="CY200" s="192" t="s">
        <v>8</v>
      </c>
      <c r="CZ200" s="192" t="s">
        <v>248</v>
      </c>
      <c r="DA200" s="192" t="s">
        <v>249</v>
      </c>
      <c r="DB200" s="193" t="s">
        <v>5858</v>
      </c>
      <c r="DC200" s="193" t="s">
        <v>659</v>
      </c>
      <c r="DD200" s="200">
        <v>359</v>
      </c>
      <c r="DE200" s="193" t="s">
        <v>1017</v>
      </c>
      <c r="DF200" s="200">
        <v>129</v>
      </c>
      <c r="DG200" s="193" t="s">
        <v>5848</v>
      </c>
      <c r="DH200" s="200">
        <v>122</v>
      </c>
      <c r="DI200" s="193" t="s">
        <v>1156</v>
      </c>
      <c r="DJ200" s="200">
        <v>638</v>
      </c>
      <c r="DK200" s="193" t="s">
        <v>1156</v>
      </c>
      <c r="DL200" s="200">
        <f>+DK200-DG200</f>
        <v>638</v>
      </c>
      <c r="DM200" s="193" t="s">
        <v>666</v>
      </c>
      <c r="DN200" s="200">
        <v>20</v>
      </c>
      <c r="DO200" s="193" t="s">
        <v>997</v>
      </c>
      <c r="DP200" s="200">
        <v>40</v>
      </c>
      <c r="DQ200" s="200">
        <f t="shared" si="183"/>
        <v>1308</v>
      </c>
      <c r="DR200" s="200">
        <f t="shared" si="184"/>
        <v>949</v>
      </c>
      <c r="DS200" s="193" t="s">
        <v>6195</v>
      </c>
      <c r="DT200" s="192" t="s">
        <v>6243</v>
      </c>
      <c r="DU200" s="193">
        <v>1</v>
      </c>
      <c r="DV200" s="193" t="s">
        <v>8</v>
      </c>
      <c r="DW200" s="193" t="s">
        <v>8</v>
      </c>
      <c r="DX200" s="193" t="s">
        <v>8</v>
      </c>
      <c r="DY200" s="193" t="s">
        <v>8</v>
      </c>
      <c r="DZ200" s="193" t="s">
        <v>208</v>
      </c>
      <c r="EA200" s="193" t="s">
        <v>6269</v>
      </c>
      <c r="EB200" s="193" t="s">
        <v>207</v>
      </c>
      <c r="EC200" s="193" t="s">
        <v>6269</v>
      </c>
      <c r="ED200" s="193" t="s">
        <v>6464</v>
      </c>
      <c r="EE200" s="199">
        <v>0</v>
      </c>
      <c r="EF200" s="199">
        <v>33849</v>
      </c>
      <c r="EG200" s="199">
        <v>41776</v>
      </c>
      <c r="EH200" s="199">
        <v>0</v>
      </c>
      <c r="EI200" s="199">
        <v>1542</v>
      </c>
      <c r="EJ200" s="199">
        <v>284929</v>
      </c>
      <c r="EK200" s="199">
        <v>0</v>
      </c>
      <c r="EL200" s="199">
        <v>0</v>
      </c>
      <c r="EM200" s="199">
        <v>0</v>
      </c>
      <c r="EN200" s="199">
        <v>0</v>
      </c>
      <c r="EO200" s="199">
        <f t="shared" si="197"/>
        <v>362096</v>
      </c>
      <c r="EP200" s="199">
        <v>0</v>
      </c>
      <c r="EQ200" s="199">
        <v>35353</v>
      </c>
      <c r="ER200" s="199">
        <v>43632</v>
      </c>
      <c r="ES200" s="199">
        <v>0</v>
      </c>
      <c r="ET200" s="199">
        <v>1610</v>
      </c>
      <c r="EU200" s="199">
        <v>297581</v>
      </c>
      <c r="EV200" s="199">
        <v>0</v>
      </c>
      <c r="EW200" s="199">
        <v>0</v>
      </c>
      <c r="EX200" s="199">
        <v>0</v>
      </c>
      <c r="EY200" s="199">
        <v>0</v>
      </c>
      <c r="EZ200" s="199">
        <f t="shared" si="198"/>
        <v>378176</v>
      </c>
      <c r="FA200" s="192" t="s">
        <v>6645</v>
      </c>
      <c r="FB200" s="199">
        <v>0</v>
      </c>
      <c r="FC200" s="199">
        <v>36919</v>
      </c>
      <c r="FD200" s="199">
        <v>46700</v>
      </c>
      <c r="FE200" s="199">
        <v>0</v>
      </c>
      <c r="FF200" s="199">
        <v>4251</v>
      </c>
      <c r="FG200" s="199">
        <v>612028</v>
      </c>
      <c r="FH200" s="199">
        <v>0</v>
      </c>
      <c r="FI200" s="199">
        <v>0</v>
      </c>
      <c r="FJ200" s="199">
        <v>0</v>
      </c>
      <c r="FK200" s="199">
        <v>0</v>
      </c>
      <c r="FL200" s="199">
        <f t="shared" si="199"/>
        <v>699898</v>
      </c>
      <c r="FM200" s="192" t="s">
        <v>6840</v>
      </c>
      <c r="FN200" s="199">
        <v>0</v>
      </c>
      <c r="FO200" s="199">
        <v>36919</v>
      </c>
      <c r="FP200" s="199">
        <v>46700</v>
      </c>
      <c r="FQ200" s="199">
        <v>0</v>
      </c>
      <c r="FR200" s="199">
        <v>4251</v>
      </c>
      <c r="FS200" s="199">
        <v>612028</v>
      </c>
      <c r="FT200" s="199">
        <v>0</v>
      </c>
      <c r="FU200" s="199">
        <v>0</v>
      </c>
      <c r="FV200" s="199">
        <v>0</v>
      </c>
      <c r="FW200" s="199">
        <v>0</v>
      </c>
      <c r="FX200" s="199">
        <f t="shared" si="200"/>
        <v>699898</v>
      </c>
      <c r="FY200" s="192" t="s">
        <v>7025</v>
      </c>
      <c r="FZ200" s="200">
        <f t="shared" si="201"/>
        <v>8154</v>
      </c>
      <c r="GA200" s="193" t="str">
        <f t="shared" si="218"/>
        <v>BIP &gt; SIGFE</v>
      </c>
      <c r="GB200" s="199">
        <v>0</v>
      </c>
      <c r="GC200" s="199">
        <v>36919</v>
      </c>
      <c r="GD200" s="199">
        <v>42797</v>
      </c>
      <c r="GE200" s="199">
        <v>0</v>
      </c>
      <c r="GF200" s="199">
        <v>0</v>
      </c>
      <c r="GG200" s="199">
        <v>612028</v>
      </c>
      <c r="GH200" s="199">
        <v>0</v>
      </c>
      <c r="GI200" s="199">
        <v>0</v>
      </c>
      <c r="GJ200" s="199">
        <v>0</v>
      </c>
      <c r="GK200" s="199">
        <v>0</v>
      </c>
      <c r="GL200" s="199">
        <f t="shared" si="202"/>
        <v>691744</v>
      </c>
      <c r="GM200" s="199">
        <v>0</v>
      </c>
      <c r="GN200" s="199">
        <v>38246</v>
      </c>
      <c r="GO200" s="199">
        <v>43939</v>
      </c>
      <c r="GP200" s="199">
        <v>0</v>
      </c>
      <c r="GQ200" s="199">
        <v>0</v>
      </c>
      <c r="GR200" s="199">
        <v>647334</v>
      </c>
      <c r="GS200" s="199">
        <v>0</v>
      </c>
      <c r="GT200" s="199">
        <v>0</v>
      </c>
      <c r="GU200" s="199">
        <v>0</v>
      </c>
      <c r="GV200" s="199">
        <v>0</v>
      </c>
      <c r="GW200" s="199">
        <f t="shared" si="203"/>
        <v>729519</v>
      </c>
      <c r="GX200" s="199" t="s">
        <v>7189</v>
      </c>
      <c r="GY200" s="199">
        <v>0</v>
      </c>
      <c r="GZ200" s="199">
        <v>43499</v>
      </c>
      <c r="HA200" s="199">
        <v>53686</v>
      </c>
      <c r="HB200" s="199">
        <v>0</v>
      </c>
      <c r="HC200" s="199">
        <v>1981</v>
      </c>
      <c r="HD200" s="199">
        <v>366151</v>
      </c>
      <c r="HE200" s="199">
        <v>0</v>
      </c>
      <c r="HF200" s="199">
        <v>0</v>
      </c>
      <c r="HG200" s="199">
        <v>0</v>
      </c>
      <c r="HH200" s="199">
        <v>0</v>
      </c>
      <c r="HI200" s="199">
        <f t="shared" si="204"/>
        <v>465317</v>
      </c>
      <c r="HJ200" s="199">
        <v>800864</v>
      </c>
      <c r="HK200" s="199">
        <v>0</v>
      </c>
      <c r="HL200" s="199">
        <v>38248</v>
      </c>
      <c r="HM200" s="199">
        <v>47842</v>
      </c>
      <c r="HN200" s="199">
        <v>0</v>
      </c>
      <c r="HO200" s="199">
        <v>4783</v>
      </c>
      <c r="HP200" s="199">
        <v>659637</v>
      </c>
      <c r="HQ200" s="199">
        <v>0</v>
      </c>
      <c r="HR200" s="199">
        <v>0</v>
      </c>
      <c r="HS200" s="199">
        <v>0</v>
      </c>
      <c r="HT200" s="199">
        <v>0</v>
      </c>
      <c r="HU200" s="199">
        <f t="shared" si="205"/>
        <v>750510</v>
      </c>
      <c r="HV200" s="199">
        <v>0</v>
      </c>
      <c r="HW200" s="199">
        <v>38248</v>
      </c>
      <c r="HX200" s="199">
        <v>47842</v>
      </c>
      <c r="HY200" s="199">
        <v>0</v>
      </c>
      <c r="HZ200" s="199">
        <v>4783</v>
      </c>
      <c r="IA200" s="199">
        <v>647334</v>
      </c>
      <c r="IB200" s="199">
        <v>0</v>
      </c>
      <c r="IC200" s="199">
        <v>0</v>
      </c>
      <c r="ID200" s="199">
        <v>0</v>
      </c>
      <c r="IE200" s="199">
        <v>0</v>
      </c>
      <c r="IF200" s="199">
        <f t="shared" si="206"/>
        <v>738207</v>
      </c>
      <c r="IG200" s="197">
        <f t="shared" si="207"/>
        <v>61.290045280959006</v>
      </c>
      <c r="IH200" s="197">
        <f t="shared" si="208"/>
        <v>58.646041300876604</v>
      </c>
      <c r="II200" s="197">
        <f t="shared" si="209"/>
        <v>76.794273400864668</v>
      </c>
      <c r="IJ200" s="197">
        <f t="shared" si="185"/>
        <v>-1.6392852860055207</v>
      </c>
      <c r="IK200" s="202">
        <f>((IF200/HJ200)-1)*100</f>
        <v>-7.823675430535026</v>
      </c>
      <c r="IL200" s="200">
        <f t="shared" si="210"/>
        <v>1308.877659574468</v>
      </c>
      <c r="IM200" s="200">
        <f t="shared" si="211"/>
        <v>1147.7553191489362</v>
      </c>
      <c r="IN200" s="192" t="s">
        <v>7423</v>
      </c>
      <c r="IO200" s="192" t="str">
        <f t="shared" si="186"/>
        <v>Variación Mayor a 20%</v>
      </c>
      <c r="IP200" s="192" t="str">
        <f t="shared" si="186"/>
        <v>Variación Mayor a 20%</v>
      </c>
      <c r="IQ200" s="193" t="str">
        <f t="shared" si="212"/>
        <v>Mediano</v>
      </c>
      <c r="IR200" s="193" t="str">
        <f t="shared" si="213"/>
        <v>Mediano</v>
      </c>
      <c r="IS200" s="192" t="s">
        <v>1251</v>
      </c>
      <c r="IT200" s="192" t="s">
        <v>2010</v>
      </c>
      <c r="IU200" s="192" t="s">
        <v>534</v>
      </c>
      <c r="IV200" s="192" t="s">
        <v>8</v>
      </c>
      <c r="IW200" s="192" t="s">
        <v>248</v>
      </c>
      <c r="IX200" s="192" t="s">
        <v>249</v>
      </c>
      <c r="IY200" s="193" t="s">
        <v>208</v>
      </c>
      <c r="IZ200" s="199"/>
      <c r="JA200" s="199"/>
      <c r="JB200" s="203"/>
      <c r="JC200" s="192" t="s">
        <v>534</v>
      </c>
      <c r="JD200" s="192" t="str">
        <f t="shared" ref="JD200:JD256" si="221">IF(IY200="SI","Con Modificaciones &lt; 10%","Sin Modificaciones")</f>
        <v>Sin Modificaciones</v>
      </c>
      <c r="JE200" s="193" t="s">
        <v>207</v>
      </c>
      <c r="JF200" s="200">
        <v>2</v>
      </c>
      <c r="JG200" s="200">
        <v>465314</v>
      </c>
      <c r="JH200" s="200">
        <v>800864</v>
      </c>
      <c r="JI200" s="197">
        <f t="shared" si="215"/>
        <v>72.112594935892744</v>
      </c>
      <c r="JJ200" s="192" t="s">
        <v>7835</v>
      </c>
      <c r="JK200" s="192" t="str">
        <f t="shared" si="187"/>
        <v>Con Reevaluación</v>
      </c>
      <c r="JL200" s="196" t="s">
        <v>1287</v>
      </c>
      <c r="JM200" s="204">
        <v>72609</v>
      </c>
      <c r="JN200" s="204">
        <v>127792</v>
      </c>
      <c r="JO200" s="197">
        <f t="shared" si="219"/>
        <v>76.00022035835778</v>
      </c>
      <c r="JP200" s="205" t="str">
        <f t="shared" si="220"/>
        <v>Real &gt; Recomendado</v>
      </c>
      <c r="JQ200" s="193" t="s">
        <v>8</v>
      </c>
      <c r="JR200" s="202"/>
      <c r="JS200" s="202"/>
      <c r="JT200" s="202"/>
      <c r="JU200" s="192" t="s">
        <v>8263</v>
      </c>
      <c r="JV200" s="206"/>
      <c r="JW200" s="192" t="s">
        <v>8264</v>
      </c>
      <c r="JX200" s="192" t="s">
        <v>1301</v>
      </c>
      <c r="JY200" s="192" t="s">
        <v>929</v>
      </c>
      <c r="JZ200" s="192" t="s">
        <v>248</v>
      </c>
      <c r="KA200" s="192" t="s">
        <v>249</v>
      </c>
    </row>
    <row r="201" spans="1:287" ht="15" customHeight="1" x14ac:dyDescent="0.25">
      <c r="A201" s="192" t="s">
        <v>1816</v>
      </c>
      <c r="B201" s="192" t="s">
        <v>1817</v>
      </c>
      <c r="C201" s="193">
        <v>14</v>
      </c>
      <c r="D201" s="192" t="s">
        <v>455</v>
      </c>
      <c r="E201" s="192" t="s">
        <v>121</v>
      </c>
      <c r="F201" s="192" t="s">
        <v>519</v>
      </c>
      <c r="G201" s="192" t="s">
        <v>517</v>
      </c>
      <c r="H201" s="192" t="s">
        <v>107</v>
      </c>
      <c r="I201" s="192" t="s">
        <v>108</v>
      </c>
      <c r="J201" s="192" t="s">
        <v>1998</v>
      </c>
      <c r="K201" s="192" t="s">
        <v>466</v>
      </c>
      <c r="L201" s="192" t="s">
        <v>114</v>
      </c>
      <c r="M201" s="192" t="s">
        <v>2038</v>
      </c>
      <c r="N201" s="192" t="s">
        <v>533</v>
      </c>
      <c r="O201" s="192" t="s">
        <v>524</v>
      </c>
      <c r="P201" s="192" t="s">
        <v>103</v>
      </c>
      <c r="Q201" s="192" t="s">
        <v>109</v>
      </c>
      <c r="R201" s="192" t="s">
        <v>116</v>
      </c>
      <c r="S201" s="192" t="s">
        <v>2444</v>
      </c>
      <c r="T201" s="192" t="s">
        <v>2445</v>
      </c>
      <c r="U201" s="194">
        <v>40000</v>
      </c>
      <c r="V201" s="192" t="s">
        <v>540</v>
      </c>
      <c r="W201" s="192" t="s">
        <v>534</v>
      </c>
      <c r="X201" s="192" t="s">
        <v>534</v>
      </c>
      <c r="Y201" s="195">
        <v>18</v>
      </c>
      <c r="Z201" s="195">
        <v>12</v>
      </c>
      <c r="AA201" s="196" t="s">
        <v>2794</v>
      </c>
      <c r="AB201" s="197">
        <f t="shared" si="181"/>
        <v>-33.333333333333336</v>
      </c>
      <c r="AC201" s="195"/>
      <c r="AD201" s="195"/>
      <c r="AE201" s="196"/>
      <c r="AF201" s="197"/>
      <c r="AG201" s="195"/>
      <c r="AH201" s="195"/>
      <c r="AI201" s="196" t="s">
        <v>8</v>
      </c>
      <c r="AJ201" s="197"/>
      <c r="AK201" s="195"/>
      <c r="AL201" s="195"/>
      <c r="AM201" s="196"/>
      <c r="AN201" s="197"/>
      <c r="AO201" s="195">
        <v>1</v>
      </c>
      <c r="AP201" s="195">
        <v>0</v>
      </c>
      <c r="AQ201" s="196" t="s">
        <v>3054</v>
      </c>
      <c r="AR201" s="197">
        <f t="shared" si="188"/>
        <v>-100</v>
      </c>
      <c r="AS201" s="195">
        <v>18</v>
      </c>
      <c r="AT201" s="195">
        <v>25</v>
      </c>
      <c r="AU201" s="196" t="s">
        <v>3271</v>
      </c>
      <c r="AV201" s="197">
        <f t="shared" si="182"/>
        <v>38.888888888888886</v>
      </c>
      <c r="AW201" s="197" t="str">
        <f t="shared" si="189"/>
        <v>Variación de 30% al 50%</v>
      </c>
      <c r="AX201" s="198">
        <v>2</v>
      </c>
      <c r="AY201" s="198">
        <v>105</v>
      </c>
      <c r="AZ201" s="195"/>
      <c r="BA201" s="195"/>
      <c r="BB201" s="196"/>
      <c r="BC201" s="197"/>
      <c r="BD201" s="195"/>
      <c r="BE201" s="195"/>
      <c r="BF201" s="196"/>
      <c r="BG201" s="197"/>
      <c r="BH201" s="195"/>
      <c r="BI201" s="195"/>
      <c r="BJ201" s="196"/>
      <c r="BK201" s="197"/>
      <c r="BL201" s="195">
        <v>19</v>
      </c>
      <c r="BM201" s="195">
        <v>19</v>
      </c>
      <c r="BN201" s="195">
        <v>25</v>
      </c>
      <c r="BO201" s="195">
        <v>25</v>
      </c>
      <c r="BP201" s="195">
        <v>0</v>
      </c>
      <c r="BQ201" s="196" t="s">
        <v>3527</v>
      </c>
      <c r="BR201" s="197">
        <f t="shared" si="190"/>
        <v>31.578947368421062</v>
      </c>
      <c r="BS201" s="197">
        <f t="shared" si="190"/>
        <v>31.578947368421062</v>
      </c>
      <c r="BT201" s="192" t="s">
        <v>3761</v>
      </c>
      <c r="BU201" s="192" t="str">
        <f t="shared" si="191"/>
        <v>Variación de 30% al 50%</v>
      </c>
      <c r="BV201" s="193" t="str">
        <f t="shared" si="192"/>
        <v>Tres años</v>
      </c>
      <c r="BW201" s="192" t="s">
        <v>1064</v>
      </c>
      <c r="BX201" s="199">
        <v>2059022</v>
      </c>
      <c r="BY201" s="199">
        <v>0</v>
      </c>
      <c r="BZ201" s="199">
        <f t="shared" si="193"/>
        <v>2059022</v>
      </c>
      <c r="CA201" s="199">
        <v>2048995</v>
      </c>
      <c r="CB201" s="200">
        <f t="shared" si="194"/>
        <v>10027</v>
      </c>
      <c r="CC201" s="192" t="s">
        <v>4072</v>
      </c>
      <c r="CD201" s="192" t="str">
        <f t="shared" si="195"/>
        <v>BIP &gt; SIGFE</v>
      </c>
      <c r="CE201" s="196" t="s">
        <v>680</v>
      </c>
      <c r="CF201" s="195">
        <v>10</v>
      </c>
      <c r="CG201" s="195">
        <v>8</v>
      </c>
      <c r="CH201" s="195">
        <f t="shared" si="196"/>
        <v>80</v>
      </c>
      <c r="CI201" s="196" t="s">
        <v>4474</v>
      </c>
      <c r="CJ201" s="196" t="s">
        <v>4475</v>
      </c>
      <c r="CK201" s="200" t="str">
        <f t="shared" si="216"/>
        <v>Real &lt; Recomendada</v>
      </c>
      <c r="CL201" s="192" t="s">
        <v>5041</v>
      </c>
      <c r="CM201" s="192" t="s">
        <v>5042</v>
      </c>
      <c r="CN201" s="192" t="s">
        <v>5043</v>
      </c>
      <c r="CO201" s="192" t="s">
        <v>8</v>
      </c>
      <c r="CP201" s="193" t="s">
        <v>207</v>
      </c>
      <c r="CQ201" s="192" t="s">
        <v>5042</v>
      </c>
      <c r="CR201" s="192" t="s">
        <v>5354</v>
      </c>
      <c r="CS201" s="192" t="s">
        <v>8</v>
      </c>
      <c r="CT201" s="192" t="str">
        <f t="shared" si="217"/>
        <v>En Operación</v>
      </c>
      <c r="CU201" s="192" t="s">
        <v>5538</v>
      </c>
      <c r="CV201" s="192" t="s">
        <v>5743</v>
      </c>
      <c r="CW201" s="192" t="s">
        <v>5744</v>
      </c>
      <c r="CX201" s="192" t="s">
        <v>534</v>
      </c>
      <c r="CY201" s="192" t="s">
        <v>8</v>
      </c>
      <c r="CZ201" s="192" t="s">
        <v>5576</v>
      </c>
      <c r="DA201" s="192" t="s">
        <v>249</v>
      </c>
      <c r="DB201" s="193" t="s">
        <v>1077</v>
      </c>
      <c r="DC201" s="193" t="s">
        <v>1077</v>
      </c>
      <c r="DD201" s="200">
        <v>0</v>
      </c>
      <c r="DE201" s="193" t="s">
        <v>1166</v>
      </c>
      <c r="DF201" s="200">
        <v>67</v>
      </c>
      <c r="DG201" s="193" t="s">
        <v>440</v>
      </c>
      <c r="DH201" s="200">
        <v>0</v>
      </c>
      <c r="DI201" s="207">
        <v>42361</v>
      </c>
      <c r="DJ201" s="200">
        <v>71</v>
      </c>
      <c r="DK201" s="193" t="s">
        <v>674</v>
      </c>
      <c r="DL201" s="200">
        <f>+DK201-DE201</f>
        <v>71</v>
      </c>
      <c r="DM201" s="193" t="s">
        <v>1064</v>
      </c>
      <c r="DN201" s="200">
        <v>5</v>
      </c>
      <c r="DO201" s="193" t="s">
        <v>1064</v>
      </c>
      <c r="DP201" s="200">
        <v>0</v>
      </c>
      <c r="DQ201" s="200">
        <f t="shared" si="183"/>
        <v>143</v>
      </c>
      <c r="DR201" s="200">
        <f t="shared" si="184"/>
        <v>143</v>
      </c>
      <c r="DS201" s="193" t="s">
        <v>6196</v>
      </c>
      <c r="DT201" s="192" t="s">
        <v>6244</v>
      </c>
      <c r="DU201" s="193">
        <v>1</v>
      </c>
      <c r="DV201" s="193" t="s">
        <v>8</v>
      </c>
      <c r="DW201" s="193" t="s">
        <v>8</v>
      </c>
      <c r="DX201" s="193" t="s">
        <v>8</v>
      </c>
      <c r="DY201" s="193" t="s">
        <v>8</v>
      </c>
      <c r="DZ201" s="193" t="s">
        <v>208</v>
      </c>
      <c r="EA201" s="193" t="s">
        <v>6269</v>
      </c>
      <c r="EB201" s="193" t="s">
        <v>207</v>
      </c>
      <c r="EC201" s="193" t="s">
        <v>6269</v>
      </c>
      <c r="ED201" s="193" t="s">
        <v>6465</v>
      </c>
      <c r="EE201" s="199">
        <v>46007</v>
      </c>
      <c r="EF201" s="199">
        <v>0</v>
      </c>
      <c r="EG201" s="199">
        <v>0</v>
      </c>
      <c r="EH201" s="199">
        <v>0</v>
      </c>
      <c r="EI201" s="199">
        <v>12500</v>
      </c>
      <c r="EJ201" s="199">
        <v>1828036</v>
      </c>
      <c r="EK201" s="199">
        <v>0</v>
      </c>
      <c r="EL201" s="199">
        <v>0</v>
      </c>
      <c r="EM201" s="199">
        <v>0</v>
      </c>
      <c r="EN201" s="199">
        <v>0</v>
      </c>
      <c r="EO201" s="199">
        <f t="shared" si="197"/>
        <v>1886543</v>
      </c>
      <c r="EP201" s="199">
        <v>46007</v>
      </c>
      <c r="EQ201" s="199">
        <v>0</v>
      </c>
      <c r="ER201" s="199">
        <v>0</v>
      </c>
      <c r="ES201" s="199">
        <v>0</v>
      </c>
      <c r="ET201" s="199">
        <v>12500</v>
      </c>
      <c r="EU201" s="199">
        <v>1828036</v>
      </c>
      <c r="EV201" s="199">
        <v>0</v>
      </c>
      <c r="EW201" s="199">
        <v>0</v>
      </c>
      <c r="EX201" s="199">
        <v>0</v>
      </c>
      <c r="EY201" s="199">
        <v>0</v>
      </c>
      <c r="EZ201" s="199">
        <f t="shared" si="198"/>
        <v>1886543</v>
      </c>
      <c r="FA201" s="192" t="s">
        <v>240</v>
      </c>
      <c r="FB201" s="199">
        <v>45704</v>
      </c>
      <c r="FC201" s="199">
        <v>0</v>
      </c>
      <c r="FD201" s="199">
        <v>0</v>
      </c>
      <c r="FE201" s="199">
        <v>0</v>
      </c>
      <c r="FF201" s="199">
        <v>0</v>
      </c>
      <c r="FG201" s="199">
        <v>2013319</v>
      </c>
      <c r="FH201" s="199">
        <v>0</v>
      </c>
      <c r="FI201" s="199">
        <v>0</v>
      </c>
      <c r="FJ201" s="199">
        <v>0</v>
      </c>
      <c r="FK201" s="199">
        <v>0</v>
      </c>
      <c r="FL201" s="199">
        <f t="shared" si="199"/>
        <v>2059023</v>
      </c>
      <c r="FM201" s="192" t="s">
        <v>6841</v>
      </c>
      <c r="FN201" s="199">
        <v>45704</v>
      </c>
      <c r="FO201" s="199">
        <v>0</v>
      </c>
      <c r="FP201" s="199">
        <v>0</v>
      </c>
      <c r="FQ201" s="199">
        <v>0</v>
      </c>
      <c r="FR201" s="199">
        <v>0</v>
      </c>
      <c r="FS201" s="199">
        <v>2013318</v>
      </c>
      <c r="FT201" s="199">
        <v>0</v>
      </c>
      <c r="FU201" s="199">
        <v>0</v>
      </c>
      <c r="FV201" s="199">
        <v>0</v>
      </c>
      <c r="FW201" s="199">
        <v>0</v>
      </c>
      <c r="FX201" s="199">
        <f t="shared" si="200"/>
        <v>2059022</v>
      </c>
      <c r="FY201" s="192" t="s">
        <v>7026</v>
      </c>
      <c r="FZ201" s="200">
        <f t="shared" si="201"/>
        <v>10027</v>
      </c>
      <c r="GA201" s="193" t="str">
        <f t="shared" si="218"/>
        <v>BIP &gt; SIGFE</v>
      </c>
      <c r="GB201" s="199">
        <v>45704</v>
      </c>
      <c r="GC201" s="199">
        <v>0</v>
      </c>
      <c r="GD201" s="199">
        <v>0</v>
      </c>
      <c r="GE201" s="199">
        <v>0</v>
      </c>
      <c r="GF201" s="199">
        <v>0</v>
      </c>
      <c r="GG201" s="199">
        <v>2003291</v>
      </c>
      <c r="GH201" s="199">
        <v>0</v>
      </c>
      <c r="GI201" s="199">
        <v>0</v>
      </c>
      <c r="GJ201" s="199">
        <v>0</v>
      </c>
      <c r="GK201" s="199">
        <v>0</v>
      </c>
      <c r="GL201" s="199">
        <f t="shared" si="202"/>
        <v>2048995</v>
      </c>
      <c r="GM201" s="199">
        <v>48299</v>
      </c>
      <c r="GN201" s="199">
        <v>0</v>
      </c>
      <c r="GO201" s="199">
        <v>0</v>
      </c>
      <c r="GP201" s="199">
        <v>0</v>
      </c>
      <c r="GQ201" s="199">
        <v>0</v>
      </c>
      <c r="GR201" s="199">
        <v>2102948</v>
      </c>
      <c r="GS201" s="199">
        <v>0</v>
      </c>
      <c r="GT201" s="199">
        <v>0</v>
      </c>
      <c r="GU201" s="199">
        <v>0</v>
      </c>
      <c r="GV201" s="199">
        <v>0</v>
      </c>
      <c r="GW201" s="199">
        <f t="shared" si="203"/>
        <v>2151247</v>
      </c>
      <c r="GX201" s="199" t="s">
        <v>7190</v>
      </c>
      <c r="GY201" s="199">
        <v>54149</v>
      </c>
      <c r="GZ201" s="199">
        <v>0</v>
      </c>
      <c r="HA201" s="199">
        <v>0</v>
      </c>
      <c r="HB201" s="199">
        <v>0</v>
      </c>
      <c r="HC201" s="199">
        <v>14712</v>
      </c>
      <c r="HD201" s="199">
        <v>2151553</v>
      </c>
      <c r="HE201" s="199">
        <v>0</v>
      </c>
      <c r="HF201" s="199">
        <v>0</v>
      </c>
      <c r="HG201" s="199">
        <v>0</v>
      </c>
      <c r="HH201" s="199">
        <v>0</v>
      </c>
      <c r="HI201" s="199">
        <f t="shared" si="204"/>
        <v>2220414</v>
      </c>
      <c r="HJ201" s="199">
        <v>0</v>
      </c>
      <c r="HK201" s="199">
        <v>48299</v>
      </c>
      <c r="HL201" s="199">
        <v>0</v>
      </c>
      <c r="HM201" s="199">
        <v>0</v>
      </c>
      <c r="HN201" s="199">
        <v>0</v>
      </c>
      <c r="HO201" s="199">
        <v>0</v>
      </c>
      <c r="HP201" s="199">
        <v>2065667</v>
      </c>
      <c r="HQ201" s="199">
        <v>0</v>
      </c>
      <c r="HR201" s="199">
        <v>0</v>
      </c>
      <c r="HS201" s="199">
        <v>0</v>
      </c>
      <c r="HT201" s="199">
        <v>0</v>
      </c>
      <c r="HU201" s="199">
        <f t="shared" si="205"/>
        <v>2113966</v>
      </c>
      <c r="HV201" s="199">
        <v>48299</v>
      </c>
      <c r="HW201" s="199">
        <v>0</v>
      </c>
      <c r="HX201" s="199">
        <v>0</v>
      </c>
      <c r="HY201" s="199">
        <v>0</v>
      </c>
      <c r="HZ201" s="199">
        <v>0</v>
      </c>
      <c r="IA201" s="199">
        <v>2112972</v>
      </c>
      <c r="IB201" s="199">
        <v>0</v>
      </c>
      <c r="IC201" s="199">
        <v>0</v>
      </c>
      <c r="ID201" s="199">
        <v>0</v>
      </c>
      <c r="IE201" s="199">
        <v>0</v>
      </c>
      <c r="IF201" s="199">
        <f t="shared" si="206"/>
        <v>2161271</v>
      </c>
      <c r="IG201" s="197">
        <f t="shared" si="207"/>
        <v>-4.7940609273766093</v>
      </c>
      <c r="IH201" s="197">
        <f t="shared" si="208"/>
        <v>-2.6636023732511172</v>
      </c>
      <c r="II201" s="197">
        <f t="shared" si="209"/>
        <v>-1.7931698638146476</v>
      </c>
      <c r="IJ201" s="197">
        <f t="shared" si="185"/>
        <v>2.2377370307753219</v>
      </c>
      <c r="IK201" s="202"/>
      <c r="IL201" s="200">
        <f t="shared" si="210"/>
        <v>270158.875</v>
      </c>
      <c r="IM201" s="200">
        <f t="shared" si="211"/>
        <v>264121.5</v>
      </c>
      <c r="IN201" s="192" t="s">
        <v>7424</v>
      </c>
      <c r="IO201" s="192" t="str">
        <f t="shared" si="186"/>
        <v>Variación de 0 a +-10%</v>
      </c>
      <c r="IP201" s="192" t="str">
        <f t="shared" si="186"/>
        <v>Variación de 0 a +-10%</v>
      </c>
      <c r="IQ201" s="193" t="str">
        <f t="shared" si="212"/>
        <v>Grande</v>
      </c>
      <c r="IR201" s="193" t="str">
        <f t="shared" si="213"/>
        <v>Grande</v>
      </c>
      <c r="IS201" s="192" t="s">
        <v>7511</v>
      </c>
      <c r="IT201" s="192" t="s">
        <v>989</v>
      </c>
      <c r="IU201" s="192" t="s">
        <v>534</v>
      </c>
      <c r="IV201" s="192" t="s">
        <v>8</v>
      </c>
      <c r="IW201" s="192" t="s">
        <v>5576</v>
      </c>
      <c r="IX201" s="192" t="s">
        <v>249</v>
      </c>
      <c r="IY201" s="193" t="s">
        <v>208</v>
      </c>
      <c r="IZ201" s="199"/>
      <c r="JA201" s="199"/>
      <c r="JB201" s="203"/>
      <c r="JC201" s="192" t="s">
        <v>534</v>
      </c>
      <c r="JD201" s="192" t="str">
        <f t="shared" si="221"/>
        <v>Sin Modificaciones</v>
      </c>
      <c r="JE201" s="193" t="s">
        <v>208</v>
      </c>
      <c r="JF201" s="200"/>
      <c r="JG201" s="200"/>
      <c r="JH201" s="200"/>
      <c r="JI201" s="197"/>
      <c r="JJ201" s="192" t="s">
        <v>198</v>
      </c>
      <c r="JK201" s="192" t="str">
        <f t="shared" si="187"/>
        <v>Sin Reevaluación</v>
      </c>
      <c r="JL201" s="196" t="s">
        <v>1288</v>
      </c>
      <c r="JM201" s="204">
        <v>3012</v>
      </c>
      <c r="JN201" s="204">
        <v>3012</v>
      </c>
      <c r="JO201" s="197">
        <f t="shared" si="219"/>
        <v>0</v>
      </c>
      <c r="JP201" s="205" t="str">
        <f t="shared" si="220"/>
        <v>Real = Recomendado</v>
      </c>
      <c r="JQ201" s="193" t="s">
        <v>8</v>
      </c>
      <c r="JR201" s="202"/>
      <c r="JS201" s="202"/>
      <c r="JT201" s="202"/>
      <c r="JU201" s="192" t="s">
        <v>8265</v>
      </c>
      <c r="JV201" s="206"/>
      <c r="JW201" s="192" t="s">
        <v>8266</v>
      </c>
      <c r="JX201" s="192" t="s">
        <v>5703</v>
      </c>
      <c r="JY201" s="192" t="s">
        <v>992</v>
      </c>
      <c r="JZ201" s="192" t="s">
        <v>5576</v>
      </c>
      <c r="KA201" s="192" t="s">
        <v>249</v>
      </c>
    </row>
    <row r="202" spans="1:287" ht="15" customHeight="1" x14ac:dyDescent="0.25">
      <c r="A202" s="213" t="s">
        <v>1818</v>
      </c>
      <c r="B202" s="192" t="s">
        <v>1819</v>
      </c>
      <c r="C202" s="193">
        <v>12</v>
      </c>
      <c r="D202" s="192" t="s">
        <v>508</v>
      </c>
      <c r="E202" s="192" t="s">
        <v>158</v>
      </c>
      <c r="F202" s="192" t="s">
        <v>159</v>
      </c>
      <c r="G202" s="192" t="s">
        <v>509</v>
      </c>
      <c r="H202" s="192" t="s">
        <v>470</v>
      </c>
      <c r="I202" s="209" t="s">
        <v>124</v>
      </c>
      <c r="J202" s="192" t="s">
        <v>1976</v>
      </c>
      <c r="K202" s="192" t="s">
        <v>468</v>
      </c>
      <c r="L202" s="192" t="s">
        <v>102</v>
      </c>
      <c r="M202" s="192" t="s">
        <v>2017</v>
      </c>
      <c r="N202" s="192" t="s">
        <v>525</v>
      </c>
      <c r="O202" s="192" t="s">
        <v>525</v>
      </c>
      <c r="P202" s="192" t="s">
        <v>103</v>
      </c>
      <c r="Q202" s="192" t="s">
        <v>120</v>
      </c>
      <c r="R202" s="192" t="s">
        <v>116</v>
      </c>
      <c r="S202" s="192" t="s">
        <v>2446</v>
      </c>
      <c r="T202" s="192" t="s">
        <v>2447</v>
      </c>
      <c r="U202" s="194">
        <v>0</v>
      </c>
      <c r="V202" s="192" t="s">
        <v>534</v>
      </c>
      <c r="W202" s="192" t="s">
        <v>534</v>
      </c>
      <c r="X202" s="192" t="s">
        <v>534</v>
      </c>
      <c r="Y202" s="195">
        <v>14</v>
      </c>
      <c r="Z202" s="195">
        <v>0</v>
      </c>
      <c r="AA202" s="196" t="s">
        <v>2795</v>
      </c>
      <c r="AB202" s="197">
        <f t="shared" si="181"/>
        <v>-100</v>
      </c>
      <c r="AC202" s="195"/>
      <c r="AD202" s="195"/>
      <c r="AE202" s="196"/>
      <c r="AF202" s="197"/>
      <c r="AG202" s="195"/>
      <c r="AH202" s="195"/>
      <c r="AI202" s="196" t="s">
        <v>8</v>
      </c>
      <c r="AJ202" s="197"/>
      <c r="AK202" s="195"/>
      <c r="AL202" s="195"/>
      <c r="AM202" s="196"/>
      <c r="AN202" s="197"/>
      <c r="AO202" s="195">
        <v>14</v>
      </c>
      <c r="AP202" s="195">
        <v>0</v>
      </c>
      <c r="AQ202" s="196" t="s">
        <v>3055</v>
      </c>
      <c r="AR202" s="197">
        <f t="shared" si="188"/>
        <v>-100</v>
      </c>
      <c r="AS202" s="195">
        <v>14</v>
      </c>
      <c r="AT202" s="195">
        <v>17</v>
      </c>
      <c r="AU202" s="196" t="s">
        <v>3272</v>
      </c>
      <c r="AV202" s="197">
        <f t="shared" si="182"/>
        <v>21.42857142857142</v>
      </c>
      <c r="AW202" s="197" t="str">
        <f t="shared" si="189"/>
        <v>Variación de 0 a 30%</v>
      </c>
      <c r="AX202" s="198">
        <v>3</v>
      </c>
      <c r="AY202" s="198">
        <v>165</v>
      </c>
      <c r="AZ202" s="195"/>
      <c r="BA202" s="195"/>
      <c r="BB202" s="196"/>
      <c r="BC202" s="197"/>
      <c r="BD202" s="195"/>
      <c r="BE202" s="195"/>
      <c r="BF202" s="196"/>
      <c r="BG202" s="197"/>
      <c r="BH202" s="195"/>
      <c r="BI202" s="195"/>
      <c r="BJ202" s="196"/>
      <c r="BK202" s="197"/>
      <c r="BL202" s="195">
        <v>15</v>
      </c>
      <c r="BM202" s="195">
        <v>15</v>
      </c>
      <c r="BN202" s="195">
        <v>17</v>
      </c>
      <c r="BO202" s="195">
        <v>17</v>
      </c>
      <c r="BP202" s="195">
        <v>0</v>
      </c>
      <c r="BQ202" s="196" t="s">
        <v>3528</v>
      </c>
      <c r="BR202" s="197">
        <f t="shared" si="190"/>
        <v>13.33333333333333</v>
      </c>
      <c r="BS202" s="197">
        <f t="shared" si="190"/>
        <v>13.33333333333333</v>
      </c>
      <c r="BT202" s="192" t="s">
        <v>3762</v>
      </c>
      <c r="BU202" s="192" t="str">
        <f t="shared" si="191"/>
        <v>Variación de 0 a 30%</v>
      </c>
      <c r="BV202" s="193" t="str">
        <f t="shared" si="192"/>
        <v>Dos Años</v>
      </c>
      <c r="BW202" s="192" t="s">
        <v>3879</v>
      </c>
      <c r="BX202" s="199">
        <v>2551805</v>
      </c>
      <c r="BY202" s="199">
        <v>0</v>
      </c>
      <c r="BZ202" s="199">
        <f t="shared" si="193"/>
        <v>2551805</v>
      </c>
      <c r="CA202" s="199">
        <v>3665433</v>
      </c>
      <c r="CB202" s="200">
        <f t="shared" si="194"/>
        <v>-1113628</v>
      </c>
      <c r="CC202" s="192" t="s">
        <v>4073</v>
      </c>
      <c r="CD202" s="192" t="str">
        <f t="shared" si="195"/>
        <v>BIP &lt; SIGFE</v>
      </c>
      <c r="CE202" s="196" t="s">
        <v>682</v>
      </c>
      <c r="CF202" s="195">
        <v>149</v>
      </c>
      <c r="CG202" s="195">
        <v>149</v>
      </c>
      <c r="CH202" s="195">
        <f t="shared" si="196"/>
        <v>100</v>
      </c>
      <c r="CI202" s="196" t="s">
        <v>4476</v>
      </c>
      <c r="CJ202" s="196" t="s">
        <v>4477</v>
      </c>
      <c r="CK202" s="200" t="str">
        <f t="shared" si="216"/>
        <v>Real = Recomendada</v>
      </c>
      <c r="CL202" s="192" t="s">
        <v>5044</v>
      </c>
      <c r="CM202" s="192" t="s">
        <v>5045</v>
      </c>
      <c r="CN202" s="192" t="s">
        <v>5046</v>
      </c>
      <c r="CO202" s="192" t="s">
        <v>5047</v>
      </c>
      <c r="CP202" s="193" t="s">
        <v>207</v>
      </c>
      <c r="CQ202" s="192" t="s">
        <v>5047</v>
      </c>
      <c r="CR202" s="192" t="s">
        <v>8</v>
      </c>
      <c r="CS202" s="192" t="s">
        <v>8</v>
      </c>
      <c r="CT202" s="192" t="str">
        <f t="shared" si="217"/>
        <v>En Operación</v>
      </c>
      <c r="CU202" s="192" t="s">
        <v>8</v>
      </c>
      <c r="CV202" s="192" t="s">
        <v>5616</v>
      </c>
      <c r="CW202" s="192" t="s">
        <v>2041</v>
      </c>
      <c r="CX202" s="192" t="s">
        <v>1327</v>
      </c>
      <c r="CY202" s="192" t="s">
        <v>979</v>
      </c>
      <c r="CZ202" s="192" t="s">
        <v>5576</v>
      </c>
      <c r="DA202" s="192" t="s">
        <v>249</v>
      </c>
      <c r="DB202" s="193" t="s">
        <v>588</v>
      </c>
      <c r="DC202" s="193" t="s">
        <v>588</v>
      </c>
      <c r="DD202" s="200">
        <v>0</v>
      </c>
      <c r="DE202" s="193" t="s">
        <v>1106</v>
      </c>
      <c r="DF202" s="200">
        <v>55</v>
      </c>
      <c r="DG202" s="193" t="s">
        <v>440</v>
      </c>
      <c r="DH202" s="200">
        <v>0</v>
      </c>
      <c r="DI202" s="193" t="s">
        <v>5078</v>
      </c>
      <c r="DJ202" s="200">
        <v>239</v>
      </c>
      <c r="DK202" s="193" t="s">
        <v>5078</v>
      </c>
      <c r="DL202" s="200">
        <f>+DK202-DE202</f>
        <v>239</v>
      </c>
      <c r="DM202" s="193" t="s">
        <v>3879</v>
      </c>
      <c r="DN202" s="200">
        <v>49</v>
      </c>
      <c r="DO202" s="193" t="s">
        <v>827</v>
      </c>
      <c r="DP202" s="200">
        <v>11</v>
      </c>
      <c r="DQ202" s="200">
        <f t="shared" si="183"/>
        <v>354</v>
      </c>
      <c r="DR202" s="200">
        <f t="shared" si="184"/>
        <v>354</v>
      </c>
      <c r="DS202" s="193" t="s">
        <v>6197</v>
      </c>
      <c r="DT202" s="192" t="s">
        <v>6243</v>
      </c>
      <c r="DU202" s="193">
        <v>1</v>
      </c>
      <c r="DV202" s="193" t="s">
        <v>8</v>
      </c>
      <c r="DW202" s="193" t="s">
        <v>8</v>
      </c>
      <c r="DX202" s="193" t="s">
        <v>8</v>
      </c>
      <c r="DY202" s="193" t="s">
        <v>8</v>
      </c>
      <c r="DZ202" s="193" t="s">
        <v>207</v>
      </c>
      <c r="EA202" s="193" t="s">
        <v>6269</v>
      </c>
      <c r="EB202" s="193" t="s">
        <v>207</v>
      </c>
      <c r="EC202" s="193" t="s">
        <v>6269</v>
      </c>
      <c r="ED202" s="193" t="s">
        <v>6466</v>
      </c>
      <c r="EE202" s="199">
        <v>90800</v>
      </c>
      <c r="EF202" s="199">
        <v>0</v>
      </c>
      <c r="EG202" s="199">
        <v>0</v>
      </c>
      <c r="EH202" s="199">
        <v>0</v>
      </c>
      <c r="EI202" s="199">
        <v>2380</v>
      </c>
      <c r="EJ202" s="199">
        <v>4075072</v>
      </c>
      <c r="EK202" s="199">
        <v>0</v>
      </c>
      <c r="EL202" s="199">
        <v>0</v>
      </c>
      <c r="EM202" s="199">
        <v>0</v>
      </c>
      <c r="EN202" s="199">
        <v>0</v>
      </c>
      <c r="EO202" s="199">
        <f t="shared" si="197"/>
        <v>4168252</v>
      </c>
      <c r="EP202" s="199">
        <v>90800</v>
      </c>
      <c r="EQ202" s="199">
        <v>0</v>
      </c>
      <c r="ER202" s="199">
        <v>0</v>
      </c>
      <c r="ES202" s="199">
        <v>0</v>
      </c>
      <c r="ET202" s="199">
        <v>2380</v>
      </c>
      <c r="EU202" s="199">
        <v>4075072</v>
      </c>
      <c r="EV202" s="199">
        <v>0</v>
      </c>
      <c r="EW202" s="199">
        <v>0</v>
      </c>
      <c r="EX202" s="199">
        <v>0</v>
      </c>
      <c r="EY202" s="199">
        <v>0</v>
      </c>
      <c r="EZ202" s="199">
        <f t="shared" si="198"/>
        <v>4168252</v>
      </c>
      <c r="FA202" s="192" t="s">
        <v>6646</v>
      </c>
      <c r="FB202" s="199">
        <v>0</v>
      </c>
      <c r="FC202" s="199">
        <v>0</v>
      </c>
      <c r="FD202" s="199">
        <v>0</v>
      </c>
      <c r="FE202" s="199">
        <v>0</v>
      </c>
      <c r="FF202" s="199">
        <v>0</v>
      </c>
      <c r="FG202" s="199">
        <v>4193038</v>
      </c>
      <c r="FH202" s="199">
        <v>0</v>
      </c>
      <c r="FI202" s="199">
        <v>0</v>
      </c>
      <c r="FJ202" s="199">
        <v>0</v>
      </c>
      <c r="FK202" s="199">
        <v>0</v>
      </c>
      <c r="FL202" s="199">
        <f t="shared" si="199"/>
        <v>4193038</v>
      </c>
      <c r="FM202" s="192" t="s">
        <v>6842</v>
      </c>
      <c r="FN202" s="199">
        <v>0</v>
      </c>
      <c r="FO202" s="199">
        <v>0</v>
      </c>
      <c r="FP202" s="199">
        <v>0</v>
      </c>
      <c r="FQ202" s="199">
        <v>0</v>
      </c>
      <c r="FR202" s="199">
        <v>0</v>
      </c>
      <c r="FS202" s="199">
        <v>3665433</v>
      </c>
      <c r="FT202" s="199">
        <v>0</v>
      </c>
      <c r="FU202" s="199">
        <v>0</v>
      </c>
      <c r="FV202" s="199">
        <v>0</v>
      </c>
      <c r="FW202" s="199">
        <v>0</v>
      </c>
      <c r="FX202" s="199">
        <f t="shared" si="200"/>
        <v>3665433</v>
      </c>
      <c r="FY202" s="192" t="s">
        <v>7027</v>
      </c>
      <c r="FZ202" s="200">
        <f t="shared" si="201"/>
        <v>0</v>
      </c>
      <c r="GA202" s="193" t="str">
        <f t="shared" si="218"/>
        <v>BIP = SIGFE</v>
      </c>
      <c r="GB202" s="199">
        <v>0</v>
      </c>
      <c r="GC202" s="199">
        <v>0</v>
      </c>
      <c r="GD202" s="199">
        <v>0</v>
      </c>
      <c r="GE202" s="199">
        <v>0</v>
      </c>
      <c r="GF202" s="199">
        <v>0</v>
      </c>
      <c r="GG202" s="199">
        <v>3665433</v>
      </c>
      <c r="GH202" s="199">
        <v>0</v>
      </c>
      <c r="GI202" s="199">
        <v>0</v>
      </c>
      <c r="GJ202" s="199">
        <v>0</v>
      </c>
      <c r="GK202" s="199">
        <v>0</v>
      </c>
      <c r="GL202" s="199">
        <f t="shared" si="202"/>
        <v>3665433</v>
      </c>
      <c r="GM202" s="199">
        <v>0</v>
      </c>
      <c r="GN202" s="199">
        <v>0</v>
      </c>
      <c r="GO202" s="199">
        <v>0</v>
      </c>
      <c r="GP202" s="199">
        <v>0</v>
      </c>
      <c r="GQ202" s="199">
        <v>0</v>
      </c>
      <c r="GR202" s="199">
        <v>3731782</v>
      </c>
      <c r="GS202" s="199">
        <v>0</v>
      </c>
      <c r="GT202" s="199">
        <v>0</v>
      </c>
      <c r="GU202" s="199">
        <v>0</v>
      </c>
      <c r="GV202" s="199">
        <v>0</v>
      </c>
      <c r="GW202" s="199">
        <f t="shared" si="203"/>
        <v>3731782</v>
      </c>
      <c r="GX202" s="199" t="s">
        <v>7191</v>
      </c>
      <c r="GY202" s="199">
        <v>102169</v>
      </c>
      <c r="GZ202" s="199">
        <v>0</v>
      </c>
      <c r="HA202" s="199">
        <v>0</v>
      </c>
      <c r="HB202" s="199">
        <v>0</v>
      </c>
      <c r="HC202" s="199">
        <v>2678</v>
      </c>
      <c r="HD202" s="199">
        <v>4585313</v>
      </c>
      <c r="HE202" s="199">
        <v>0</v>
      </c>
      <c r="HF202" s="199">
        <v>0</v>
      </c>
      <c r="HG202" s="199">
        <v>0</v>
      </c>
      <c r="HH202" s="199">
        <v>0</v>
      </c>
      <c r="HI202" s="199">
        <f t="shared" si="204"/>
        <v>4690160</v>
      </c>
      <c r="HJ202" s="199">
        <v>0</v>
      </c>
      <c r="HK202" s="199">
        <v>0</v>
      </c>
      <c r="HL202" s="199">
        <v>0</v>
      </c>
      <c r="HM202" s="199">
        <v>0</v>
      </c>
      <c r="HN202" s="199">
        <v>0</v>
      </c>
      <c r="HO202" s="199">
        <v>0</v>
      </c>
      <c r="HP202" s="199">
        <v>4296202</v>
      </c>
      <c r="HQ202" s="199">
        <v>0</v>
      </c>
      <c r="HR202" s="199">
        <v>0</v>
      </c>
      <c r="HS202" s="199">
        <v>0</v>
      </c>
      <c r="HT202" s="199">
        <v>0</v>
      </c>
      <c r="HU202" s="199">
        <f t="shared" si="205"/>
        <v>4296202</v>
      </c>
      <c r="HV202" s="199">
        <v>0</v>
      </c>
      <c r="HW202" s="199">
        <v>0</v>
      </c>
      <c r="HX202" s="199">
        <v>0</v>
      </c>
      <c r="HY202" s="199">
        <v>0</v>
      </c>
      <c r="HZ202" s="199">
        <v>0</v>
      </c>
      <c r="IA202" s="199">
        <v>3731782</v>
      </c>
      <c r="IB202" s="199">
        <v>0</v>
      </c>
      <c r="IC202" s="199">
        <v>0</v>
      </c>
      <c r="ID202" s="199">
        <v>0</v>
      </c>
      <c r="IE202" s="199">
        <v>0</v>
      </c>
      <c r="IF202" s="199">
        <f t="shared" si="206"/>
        <v>3731782</v>
      </c>
      <c r="IG202" s="197">
        <f t="shared" si="207"/>
        <v>-8.3996708001432765</v>
      </c>
      <c r="IH202" s="197">
        <f t="shared" si="208"/>
        <v>-20.433801831920452</v>
      </c>
      <c r="II202" s="197">
        <f t="shared" si="209"/>
        <v>-18.614454454908536</v>
      </c>
      <c r="IJ202" s="197">
        <f t="shared" si="185"/>
        <v>-13.137650417741064</v>
      </c>
      <c r="IK202" s="202"/>
      <c r="IL202" s="200">
        <f t="shared" si="210"/>
        <v>25045.516778523492</v>
      </c>
      <c r="IM202" s="200">
        <f t="shared" si="211"/>
        <v>25045.516778523492</v>
      </c>
      <c r="IN202" s="192" t="s">
        <v>7425</v>
      </c>
      <c r="IO202" s="192" t="str">
        <f t="shared" si="186"/>
        <v>Variación Mayor al -20%</v>
      </c>
      <c r="IP202" s="192" t="str">
        <f t="shared" si="186"/>
        <v>Variación entre el -10% al -20%</v>
      </c>
      <c r="IQ202" s="193" t="str">
        <f t="shared" si="212"/>
        <v>Grande</v>
      </c>
      <c r="IR202" s="193" t="str">
        <f t="shared" si="213"/>
        <v>Grande</v>
      </c>
      <c r="IS202" s="192" t="s">
        <v>7499</v>
      </c>
      <c r="IT202" s="192" t="s">
        <v>2017</v>
      </c>
      <c r="IU202" s="192" t="s">
        <v>1327</v>
      </c>
      <c r="IV202" s="192" t="s">
        <v>979</v>
      </c>
      <c r="IW202" s="192" t="s">
        <v>5576</v>
      </c>
      <c r="IX202" s="192" t="s">
        <v>249</v>
      </c>
      <c r="IY202" s="193" t="s">
        <v>207</v>
      </c>
      <c r="IZ202" s="199">
        <v>4690160</v>
      </c>
      <c r="JA202" s="199">
        <v>107312</v>
      </c>
      <c r="JB202" s="203">
        <f t="shared" si="214"/>
        <v>2.2880242891500502</v>
      </c>
      <c r="JC202" s="192" t="s">
        <v>7621</v>
      </c>
      <c r="JD202" s="192" t="str">
        <f t="shared" si="221"/>
        <v>Con Modificaciones &lt; 10%</v>
      </c>
      <c r="JE202" s="193" t="s">
        <v>208</v>
      </c>
      <c r="JF202" s="200"/>
      <c r="JG202" s="200"/>
      <c r="JH202" s="200"/>
      <c r="JI202" s="197"/>
      <c r="JJ202" s="192" t="s">
        <v>7836</v>
      </c>
      <c r="JK202" s="192" t="str">
        <f t="shared" si="187"/>
        <v>Sin Reevaluación</v>
      </c>
      <c r="JL202" s="196" t="s">
        <v>1286</v>
      </c>
      <c r="JM202" s="204">
        <v>3855569</v>
      </c>
      <c r="JN202" s="204">
        <v>3599035</v>
      </c>
      <c r="JO202" s="197">
        <f t="shared" si="219"/>
        <v>-6.6535963952402355</v>
      </c>
      <c r="JP202" s="205" t="str">
        <f t="shared" si="220"/>
        <v>Real &lt; Recomendado</v>
      </c>
      <c r="JQ202" s="193" t="s">
        <v>1287</v>
      </c>
      <c r="JR202" s="202">
        <v>336146</v>
      </c>
      <c r="JS202" s="202">
        <v>313780</v>
      </c>
      <c r="JT202" s="202">
        <f t="shared" ref="JT202:JT255" si="222">((JS202/JR202)-1)*100</f>
        <v>-6.6536564469010457</v>
      </c>
      <c r="JU202" s="192" t="s">
        <v>8267</v>
      </c>
      <c r="JV202" s="192" t="str">
        <f t="shared" ref="JV202:JV203" si="223">IF(JT202="","Sin Datos",IF(JT202=0,"Real = Recomendado",IF(JT202&gt;0,"Real &gt; Recomendado",IF(JT202&lt;0,"Real &lt; Recomendado","error"))))</f>
        <v>Real &lt; Recomendado</v>
      </c>
      <c r="JW202" s="192" t="s">
        <v>8268</v>
      </c>
      <c r="JX202" s="192" t="s">
        <v>1327</v>
      </c>
      <c r="JY202" s="192" t="s">
        <v>979</v>
      </c>
      <c r="JZ202" s="192" t="s">
        <v>5576</v>
      </c>
      <c r="KA202" s="192" t="s">
        <v>249</v>
      </c>
    </row>
    <row r="203" spans="1:287" ht="15" customHeight="1" x14ac:dyDescent="0.25">
      <c r="A203" s="192" t="s">
        <v>1820</v>
      </c>
      <c r="B203" s="192" t="s">
        <v>1821</v>
      </c>
      <c r="C203" s="193">
        <v>8</v>
      </c>
      <c r="D203" s="192" t="s">
        <v>453</v>
      </c>
      <c r="E203" s="192" t="s">
        <v>142</v>
      </c>
      <c r="F203" s="192" t="s">
        <v>490</v>
      </c>
      <c r="G203" s="192" t="s">
        <v>488</v>
      </c>
      <c r="H203" s="192" t="s">
        <v>470</v>
      </c>
      <c r="I203" s="192" t="s">
        <v>119</v>
      </c>
      <c r="J203" s="192" t="s">
        <v>1338</v>
      </c>
      <c r="K203" s="192" t="s">
        <v>466</v>
      </c>
      <c r="L203" s="192" t="s">
        <v>114</v>
      </c>
      <c r="M203" s="192" t="s">
        <v>2018</v>
      </c>
      <c r="N203" s="192" t="s">
        <v>526</v>
      </c>
      <c r="O203" s="192" t="s">
        <v>524</v>
      </c>
      <c r="P203" s="192" t="s">
        <v>103</v>
      </c>
      <c r="Q203" s="192" t="s">
        <v>120</v>
      </c>
      <c r="R203" s="192" t="s">
        <v>116</v>
      </c>
      <c r="S203" s="192" t="s">
        <v>2448</v>
      </c>
      <c r="T203" s="192" t="s">
        <v>2449</v>
      </c>
      <c r="U203" s="194">
        <v>135093</v>
      </c>
      <c r="V203" s="192" t="s">
        <v>534</v>
      </c>
      <c r="W203" s="192" t="s">
        <v>534</v>
      </c>
      <c r="X203" s="192" t="s">
        <v>534</v>
      </c>
      <c r="Y203" s="195"/>
      <c r="Z203" s="195"/>
      <c r="AA203" s="196" t="s">
        <v>2796</v>
      </c>
      <c r="AB203" s="197"/>
      <c r="AC203" s="195"/>
      <c r="AD203" s="195"/>
      <c r="AE203" s="196"/>
      <c r="AF203" s="197"/>
      <c r="AG203" s="195"/>
      <c r="AH203" s="195"/>
      <c r="AI203" s="196" t="s">
        <v>8</v>
      </c>
      <c r="AJ203" s="197"/>
      <c r="AK203" s="195"/>
      <c r="AL203" s="195"/>
      <c r="AM203" s="196"/>
      <c r="AN203" s="197"/>
      <c r="AO203" s="195">
        <v>29</v>
      </c>
      <c r="AP203" s="195">
        <v>11</v>
      </c>
      <c r="AQ203" s="196" t="s">
        <v>3056</v>
      </c>
      <c r="AR203" s="197">
        <f t="shared" si="188"/>
        <v>-62.068965517241381</v>
      </c>
      <c r="AS203" s="195">
        <v>21</v>
      </c>
      <c r="AT203" s="195">
        <v>7</v>
      </c>
      <c r="AU203" s="196" t="s">
        <v>3273</v>
      </c>
      <c r="AV203" s="197">
        <f t="shared" si="182"/>
        <v>-66.666666666666671</v>
      </c>
      <c r="AW203" s="197" t="str">
        <f t="shared" si="189"/>
        <v>Variación del -100% al -50%</v>
      </c>
      <c r="AX203" s="198">
        <v>2</v>
      </c>
      <c r="AY203" s="198">
        <v>36</v>
      </c>
      <c r="AZ203" s="195"/>
      <c r="BA203" s="195"/>
      <c r="BB203" s="196"/>
      <c r="BC203" s="197"/>
      <c r="BD203" s="195"/>
      <c r="BE203" s="195"/>
      <c r="BF203" s="196"/>
      <c r="BG203" s="197"/>
      <c r="BH203" s="195"/>
      <c r="BI203" s="195"/>
      <c r="BJ203" s="196"/>
      <c r="BK203" s="197"/>
      <c r="BL203" s="195">
        <v>29</v>
      </c>
      <c r="BM203" s="195">
        <v>29</v>
      </c>
      <c r="BN203" s="195">
        <v>12</v>
      </c>
      <c r="BO203" s="195">
        <v>12</v>
      </c>
      <c r="BP203" s="195">
        <v>0</v>
      </c>
      <c r="BQ203" s="196" t="s">
        <v>3529</v>
      </c>
      <c r="BR203" s="197">
        <f t="shared" si="190"/>
        <v>-58.62068965517242</v>
      </c>
      <c r="BS203" s="197">
        <f t="shared" si="190"/>
        <v>-58.62068965517242</v>
      </c>
      <c r="BT203" s="192" t="s">
        <v>3763</v>
      </c>
      <c r="BU203" s="192" t="str">
        <f t="shared" si="191"/>
        <v>Variación del -100% al -50%</v>
      </c>
      <c r="BV203" s="193" t="str">
        <f t="shared" si="192"/>
        <v>Un año</v>
      </c>
      <c r="BW203" s="192" t="s">
        <v>820</v>
      </c>
      <c r="BX203" s="199">
        <v>7659780</v>
      </c>
      <c r="BY203" s="199">
        <v>16621</v>
      </c>
      <c r="BZ203" s="199">
        <f t="shared" si="193"/>
        <v>7676401</v>
      </c>
      <c r="CA203" s="199">
        <v>5208131</v>
      </c>
      <c r="CB203" s="200">
        <f t="shared" si="194"/>
        <v>2468270</v>
      </c>
      <c r="CC203" s="192" t="s">
        <v>4074</v>
      </c>
      <c r="CD203" s="192" t="str">
        <f t="shared" si="195"/>
        <v>BIP &gt; SIGFE</v>
      </c>
      <c r="CE203" s="196" t="s">
        <v>678</v>
      </c>
      <c r="CF203" s="195">
        <v>260220</v>
      </c>
      <c r="CG203" s="195">
        <v>260220</v>
      </c>
      <c r="CH203" s="195">
        <f t="shared" si="196"/>
        <v>100</v>
      </c>
      <c r="CI203" s="196" t="s">
        <v>687</v>
      </c>
      <c r="CJ203" s="196" t="s">
        <v>4478</v>
      </c>
      <c r="CK203" s="200" t="str">
        <f t="shared" si="216"/>
        <v>Real = Recomendada</v>
      </c>
      <c r="CL203" s="192" t="s">
        <v>5048</v>
      </c>
      <c r="CM203" s="192" t="s">
        <v>708</v>
      </c>
      <c r="CN203" s="192" t="s">
        <v>5049</v>
      </c>
      <c r="CO203" s="192" t="s">
        <v>766</v>
      </c>
      <c r="CP203" s="193" t="s">
        <v>207</v>
      </c>
      <c r="CQ203" s="192" t="s">
        <v>766</v>
      </c>
      <c r="CR203" s="192" t="s">
        <v>813</v>
      </c>
      <c r="CS203" s="192" t="s">
        <v>8</v>
      </c>
      <c r="CT203" s="192" t="str">
        <f t="shared" si="217"/>
        <v>En Operación</v>
      </c>
      <c r="CU203" s="192" t="s">
        <v>5539</v>
      </c>
      <c r="CV203" s="192" t="s">
        <v>220</v>
      </c>
      <c r="CW203" s="192" t="s">
        <v>2018</v>
      </c>
      <c r="CX203" s="192" t="s">
        <v>224</v>
      </c>
      <c r="CY203" s="192" t="s">
        <v>948</v>
      </c>
      <c r="CZ203" s="192" t="s">
        <v>534</v>
      </c>
      <c r="DA203" s="192" t="s">
        <v>8</v>
      </c>
      <c r="DB203" s="193" t="s">
        <v>723</v>
      </c>
      <c r="DC203" s="193" t="s">
        <v>874</v>
      </c>
      <c r="DD203" s="200">
        <v>14</v>
      </c>
      <c r="DE203" s="193" t="s">
        <v>695</v>
      </c>
      <c r="DF203" s="200">
        <v>58</v>
      </c>
      <c r="DG203" s="193" t="s">
        <v>744</v>
      </c>
      <c r="DH203" s="200">
        <v>12</v>
      </c>
      <c r="DI203" s="193" t="s">
        <v>5980</v>
      </c>
      <c r="DJ203" s="200">
        <v>99</v>
      </c>
      <c r="DK203" s="193" t="s">
        <v>5980</v>
      </c>
      <c r="DL203" s="200">
        <f>+DK203-DG203</f>
        <v>99</v>
      </c>
      <c r="DM203" s="193" t="s">
        <v>820</v>
      </c>
      <c r="DN203" s="200">
        <v>61</v>
      </c>
      <c r="DO203" s="193" t="s">
        <v>698</v>
      </c>
      <c r="DP203" s="200">
        <v>53</v>
      </c>
      <c r="DQ203" s="200">
        <f t="shared" si="183"/>
        <v>297</v>
      </c>
      <c r="DR203" s="200">
        <f t="shared" si="184"/>
        <v>283</v>
      </c>
      <c r="DS203" s="193" t="s">
        <v>6198</v>
      </c>
      <c r="DT203" s="192" t="s">
        <v>6243</v>
      </c>
      <c r="DU203" s="193">
        <v>1</v>
      </c>
      <c r="DV203" s="193" t="s">
        <v>8</v>
      </c>
      <c r="DW203" s="193" t="s">
        <v>8</v>
      </c>
      <c r="DX203" s="193" t="s">
        <v>8</v>
      </c>
      <c r="DY203" s="193" t="s">
        <v>8</v>
      </c>
      <c r="DZ203" s="193" t="s">
        <v>207</v>
      </c>
      <c r="EA203" s="193" t="s">
        <v>6467</v>
      </c>
      <c r="EB203" s="193" t="s">
        <v>207</v>
      </c>
      <c r="EC203" s="193" t="s">
        <v>6468</v>
      </c>
      <c r="ED203" s="193" t="s">
        <v>6469</v>
      </c>
      <c r="EE203" s="199">
        <v>219700</v>
      </c>
      <c r="EF203" s="199">
        <v>0</v>
      </c>
      <c r="EG203" s="199">
        <v>0</v>
      </c>
      <c r="EH203" s="199">
        <v>0</v>
      </c>
      <c r="EI203" s="199">
        <v>24758</v>
      </c>
      <c r="EJ203" s="199">
        <v>6855663</v>
      </c>
      <c r="EK203" s="199">
        <v>0</v>
      </c>
      <c r="EL203" s="199">
        <v>0</v>
      </c>
      <c r="EM203" s="199">
        <v>0</v>
      </c>
      <c r="EN203" s="199">
        <v>0</v>
      </c>
      <c r="EO203" s="199">
        <f t="shared" si="197"/>
        <v>7100121</v>
      </c>
      <c r="EP203" s="199">
        <v>240945</v>
      </c>
      <c r="EQ203" s="199">
        <v>0</v>
      </c>
      <c r="ER203" s="199">
        <v>0</v>
      </c>
      <c r="ES203" s="199">
        <v>0</v>
      </c>
      <c r="ET203" s="199">
        <v>27151</v>
      </c>
      <c r="EU203" s="199">
        <v>7518575</v>
      </c>
      <c r="EV203" s="199">
        <v>0</v>
      </c>
      <c r="EW203" s="199">
        <v>0</v>
      </c>
      <c r="EX203" s="199">
        <v>0</v>
      </c>
      <c r="EY203" s="199">
        <v>0</v>
      </c>
      <c r="EZ203" s="199">
        <f t="shared" si="198"/>
        <v>7786671</v>
      </c>
      <c r="FA203" s="192" t="s">
        <v>6647</v>
      </c>
      <c r="FB203" s="199">
        <v>0</v>
      </c>
      <c r="FC203" s="199">
        <v>0</v>
      </c>
      <c r="FD203" s="199">
        <v>0</v>
      </c>
      <c r="FE203" s="199">
        <v>0</v>
      </c>
      <c r="FF203" s="199">
        <v>16621</v>
      </c>
      <c r="FG203" s="199">
        <v>7659780</v>
      </c>
      <c r="FH203" s="199">
        <v>0</v>
      </c>
      <c r="FI203" s="199">
        <v>0</v>
      </c>
      <c r="FJ203" s="199">
        <v>0</v>
      </c>
      <c r="FK203" s="199">
        <v>0</v>
      </c>
      <c r="FL203" s="199">
        <f t="shared" si="199"/>
        <v>7676401</v>
      </c>
      <c r="FM203" s="192" t="s">
        <v>6843</v>
      </c>
      <c r="FN203" s="199">
        <v>0</v>
      </c>
      <c r="FO203" s="199">
        <v>0</v>
      </c>
      <c r="FP203" s="199">
        <v>0</v>
      </c>
      <c r="FQ203" s="199">
        <v>0</v>
      </c>
      <c r="FR203" s="199">
        <v>16621</v>
      </c>
      <c r="FS203" s="199">
        <v>7659780</v>
      </c>
      <c r="FT203" s="199">
        <v>0</v>
      </c>
      <c r="FU203" s="199">
        <v>0</v>
      </c>
      <c r="FV203" s="199">
        <v>0</v>
      </c>
      <c r="FW203" s="199">
        <v>0</v>
      </c>
      <c r="FX203" s="199">
        <f t="shared" si="200"/>
        <v>7676401</v>
      </c>
      <c r="FY203" s="192" t="s">
        <v>7028</v>
      </c>
      <c r="FZ203" s="200">
        <f t="shared" si="201"/>
        <v>2468270</v>
      </c>
      <c r="GA203" s="193" t="str">
        <f t="shared" si="218"/>
        <v>BIP &gt; SIGFE</v>
      </c>
      <c r="GB203" s="199">
        <v>0</v>
      </c>
      <c r="GC203" s="199">
        <v>0</v>
      </c>
      <c r="GD203" s="199">
        <v>0</v>
      </c>
      <c r="GE203" s="199">
        <v>0</v>
      </c>
      <c r="GF203" s="199">
        <v>14121</v>
      </c>
      <c r="GG203" s="199">
        <v>5194010</v>
      </c>
      <c r="GH203" s="199">
        <v>0</v>
      </c>
      <c r="GI203" s="199">
        <v>0</v>
      </c>
      <c r="GJ203" s="199">
        <v>0</v>
      </c>
      <c r="GK203" s="199">
        <v>0</v>
      </c>
      <c r="GL203" s="199">
        <f t="shared" si="202"/>
        <v>5208131</v>
      </c>
      <c r="GM203" s="199">
        <v>0</v>
      </c>
      <c r="GN203" s="199">
        <v>0</v>
      </c>
      <c r="GO203" s="199">
        <v>0</v>
      </c>
      <c r="GP203" s="199">
        <v>0</v>
      </c>
      <c r="GQ203" s="199">
        <v>14488</v>
      </c>
      <c r="GR203" s="199">
        <v>5329057</v>
      </c>
      <c r="GS203" s="199">
        <v>0</v>
      </c>
      <c r="GT203" s="199">
        <v>0</v>
      </c>
      <c r="GU203" s="199">
        <v>0</v>
      </c>
      <c r="GV203" s="199">
        <v>0</v>
      </c>
      <c r="GW203" s="199">
        <f t="shared" si="203"/>
        <v>5343545</v>
      </c>
      <c r="GX203" s="199" t="s">
        <v>8</v>
      </c>
      <c r="GY203" s="199">
        <v>248908</v>
      </c>
      <c r="GZ203" s="199">
        <v>0</v>
      </c>
      <c r="HA203" s="199">
        <v>0</v>
      </c>
      <c r="HB203" s="199">
        <v>0</v>
      </c>
      <c r="HC203" s="199">
        <v>28058</v>
      </c>
      <c r="HD203" s="199">
        <v>7767060</v>
      </c>
      <c r="HE203" s="199">
        <v>0</v>
      </c>
      <c r="HF203" s="199">
        <v>0</v>
      </c>
      <c r="HG203" s="199">
        <v>0</v>
      </c>
      <c r="HH203" s="199">
        <v>0</v>
      </c>
      <c r="HI203" s="199">
        <f t="shared" si="204"/>
        <v>8044026</v>
      </c>
      <c r="HJ203" s="199">
        <v>0</v>
      </c>
      <c r="HK203" s="199">
        <v>0</v>
      </c>
      <c r="HL203" s="199">
        <v>0</v>
      </c>
      <c r="HM203" s="199">
        <v>0</v>
      </c>
      <c r="HN203" s="199">
        <v>0</v>
      </c>
      <c r="HO203" s="199">
        <v>16988</v>
      </c>
      <c r="HP203" s="199">
        <v>7858939</v>
      </c>
      <c r="HQ203" s="199">
        <v>0</v>
      </c>
      <c r="HR203" s="199">
        <v>0</v>
      </c>
      <c r="HS203" s="199">
        <v>0</v>
      </c>
      <c r="HT203" s="199">
        <v>0</v>
      </c>
      <c r="HU203" s="199">
        <f t="shared" si="205"/>
        <v>7875927</v>
      </c>
      <c r="HV203" s="199">
        <v>0</v>
      </c>
      <c r="HW203" s="199">
        <v>0</v>
      </c>
      <c r="HX203" s="199">
        <v>0</v>
      </c>
      <c r="HY203" s="199">
        <v>0</v>
      </c>
      <c r="HZ203" s="199">
        <v>16988</v>
      </c>
      <c r="IA203" s="199">
        <v>7794827</v>
      </c>
      <c r="IB203" s="199">
        <v>0</v>
      </c>
      <c r="IC203" s="199">
        <v>0</v>
      </c>
      <c r="ID203" s="199">
        <v>0</v>
      </c>
      <c r="IE203" s="199">
        <v>0</v>
      </c>
      <c r="IF203" s="199">
        <f t="shared" si="206"/>
        <v>7811815</v>
      </c>
      <c r="IG203" s="197">
        <f t="shared" si="207"/>
        <v>-2.0897371540072096</v>
      </c>
      <c r="IH203" s="197">
        <f t="shared" si="208"/>
        <v>-2.8867509876273401</v>
      </c>
      <c r="II203" s="197">
        <f t="shared" si="209"/>
        <v>0.35749691646518311</v>
      </c>
      <c r="IJ203" s="197">
        <f t="shared" si="185"/>
        <v>-0.81402481257126791</v>
      </c>
      <c r="IK203" s="202"/>
      <c r="IL203" s="200">
        <f t="shared" si="210"/>
        <v>30.020040734762894</v>
      </c>
      <c r="IM203" s="200">
        <f t="shared" si="211"/>
        <v>29.954757512873723</v>
      </c>
      <c r="IN203" s="192" t="s">
        <v>7426</v>
      </c>
      <c r="IO203" s="192" t="str">
        <f t="shared" si="186"/>
        <v>Variación de 0 a +-10%</v>
      </c>
      <c r="IP203" s="192" t="str">
        <f t="shared" si="186"/>
        <v>Variación de 0 a +-10%</v>
      </c>
      <c r="IQ203" s="193" t="str">
        <f t="shared" si="212"/>
        <v>Muy Grande</v>
      </c>
      <c r="IR203" s="193" t="str">
        <f t="shared" si="213"/>
        <v>Muy Grande</v>
      </c>
      <c r="IS203" s="192" t="s">
        <v>220</v>
      </c>
      <c r="IT203" s="192" t="s">
        <v>2018</v>
      </c>
      <c r="IU203" s="192" t="s">
        <v>224</v>
      </c>
      <c r="IV203" s="192" t="s">
        <v>948</v>
      </c>
      <c r="IW203" s="192" t="s">
        <v>534</v>
      </c>
      <c r="IX203" s="192" t="s">
        <v>8</v>
      </c>
      <c r="IY203" s="193" t="s">
        <v>207</v>
      </c>
      <c r="IZ203" s="199">
        <v>7989130</v>
      </c>
      <c r="JA203" s="199">
        <v>1190110</v>
      </c>
      <c r="JB203" s="203">
        <f t="shared" si="214"/>
        <v>14.896615776686573</v>
      </c>
      <c r="JC203" s="192" t="s">
        <v>7622</v>
      </c>
      <c r="JD203" s="192" t="str">
        <f t="shared" si="221"/>
        <v>Con Modificaciones &lt; 10%</v>
      </c>
      <c r="JE203" s="193" t="s">
        <v>208</v>
      </c>
      <c r="JF203" s="200"/>
      <c r="JG203" s="200"/>
      <c r="JH203" s="200"/>
      <c r="JI203" s="197"/>
      <c r="JJ203" s="192" t="s">
        <v>7837</v>
      </c>
      <c r="JK203" s="192" t="str">
        <f t="shared" si="187"/>
        <v>Sin Reevaluación</v>
      </c>
      <c r="JL203" s="196" t="s">
        <v>1286</v>
      </c>
      <c r="JM203" s="204">
        <v>6727340</v>
      </c>
      <c r="JN203" s="204">
        <v>6727389</v>
      </c>
      <c r="JO203" s="197">
        <f t="shared" si="219"/>
        <v>7.2837109466039607E-4</v>
      </c>
      <c r="JP203" s="205" t="str">
        <f t="shared" si="220"/>
        <v>Real &gt; Recomendado</v>
      </c>
      <c r="JQ203" s="193" t="s">
        <v>1287</v>
      </c>
      <c r="JR203" s="202">
        <v>586520</v>
      </c>
      <c r="JS203" s="202">
        <v>586537</v>
      </c>
      <c r="JT203" s="202">
        <f t="shared" si="222"/>
        <v>2.8984518857022579E-3</v>
      </c>
      <c r="JU203" s="192" t="s">
        <v>8269</v>
      </c>
      <c r="JV203" s="192" t="str">
        <f t="shared" si="223"/>
        <v>Real &gt; Recomendado</v>
      </c>
      <c r="JW203" s="192" t="s">
        <v>8270</v>
      </c>
      <c r="JX203" s="192" t="s">
        <v>224</v>
      </c>
      <c r="JY203" s="192" t="s">
        <v>948</v>
      </c>
      <c r="JZ203" s="192" t="s">
        <v>5576</v>
      </c>
      <c r="KA203" s="192" t="s">
        <v>249</v>
      </c>
    </row>
    <row r="204" spans="1:287" ht="15" customHeight="1" x14ac:dyDescent="0.25">
      <c r="A204" s="192" t="s">
        <v>1822</v>
      </c>
      <c r="B204" s="192" t="s">
        <v>1823</v>
      </c>
      <c r="C204" s="193">
        <v>7</v>
      </c>
      <c r="D204" s="192" t="s">
        <v>452</v>
      </c>
      <c r="E204" s="192" t="s">
        <v>183</v>
      </c>
      <c r="F204" s="192" t="s">
        <v>183</v>
      </c>
      <c r="G204" s="192" t="s">
        <v>484</v>
      </c>
      <c r="H204" s="192" t="s">
        <v>472</v>
      </c>
      <c r="I204" s="192" t="s">
        <v>401</v>
      </c>
      <c r="J204" s="192" t="s">
        <v>1943</v>
      </c>
      <c r="K204" s="192" t="s">
        <v>466</v>
      </c>
      <c r="L204" s="192" t="s">
        <v>114</v>
      </c>
      <c r="M204" s="192" t="s">
        <v>178</v>
      </c>
      <c r="N204" s="192" t="s">
        <v>529</v>
      </c>
      <c r="O204" s="192" t="s">
        <v>524</v>
      </c>
      <c r="P204" s="192" t="s">
        <v>103</v>
      </c>
      <c r="Q204" s="192" t="s">
        <v>120</v>
      </c>
      <c r="R204" s="192" t="s">
        <v>116</v>
      </c>
      <c r="S204" s="192" t="s">
        <v>2450</v>
      </c>
      <c r="T204" s="192" t="s">
        <v>2451</v>
      </c>
      <c r="U204" s="194">
        <v>132</v>
      </c>
      <c r="V204" s="192" t="s">
        <v>534</v>
      </c>
      <c r="W204" s="192" t="s">
        <v>534</v>
      </c>
      <c r="X204" s="192" t="s">
        <v>534</v>
      </c>
      <c r="Y204" s="195">
        <v>2</v>
      </c>
      <c r="Z204" s="195">
        <v>14</v>
      </c>
      <c r="AA204" s="196" t="s">
        <v>2797</v>
      </c>
      <c r="AB204" s="197">
        <f>((Z204/Y204)-1)*100</f>
        <v>600</v>
      </c>
      <c r="AC204" s="195">
        <v>1</v>
      </c>
      <c r="AD204" s="195">
        <v>3</v>
      </c>
      <c r="AE204" s="196" t="s">
        <v>2798</v>
      </c>
      <c r="AF204" s="197">
        <f>((AD204/AC204)-1)*100</f>
        <v>200</v>
      </c>
      <c r="AG204" s="195">
        <v>1</v>
      </c>
      <c r="AH204" s="195">
        <v>0</v>
      </c>
      <c r="AI204" s="196" t="s">
        <v>2926</v>
      </c>
      <c r="AJ204" s="197">
        <f>((AH204/AG204)-1)*100</f>
        <v>-100</v>
      </c>
      <c r="AK204" s="195"/>
      <c r="AL204" s="195"/>
      <c r="AM204" s="196"/>
      <c r="AN204" s="197"/>
      <c r="AO204" s="195"/>
      <c r="AP204" s="195"/>
      <c r="AQ204" s="196"/>
      <c r="AR204" s="197"/>
      <c r="AS204" s="195">
        <v>7</v>
      </c>
      <c r="AT204" s="195">
        <v>14</v>
      </c>
      <c r="AU204" s="196" t="s">
        <v>3274</v>
      </c>
      <c r="AV204" s="197">
        <f t="shared" si="182"/>
        <v>100</v>
      </c>
      <c r="AW204" s="197" t="str">
        <f t="shared" si="189"/>
        <v>Variación del 50% al 100%</v>
      </c>
      <c r="AX204" s="198">
        <v>2</v>
      </c>
      <c r="AY204" s="198">
        <v>148</v>
      </c>
      <c r="AZ204" s="195"/>
      <c r="BA204" s="195"/>
      <c r="BB204" s="196"/>
      <c r="BC204" s="197"/>
      <c r="BD204" s="195"/>
      <c r="BE204" s="195"/>
      <c r="BF204" s="196"/>
      <c r="BG204" s="197"/>
      <c r="BH204" s="195"/>
      <c r="BI204" s="195"/>
      <c r="BJ204" s="196"/>
      <c r="BK204" s="197"/>
      <c r="BL204" s="195">
        <v>8</v>
      </c>
      <c r="BM204" s="195">
        <v>8</v>
      </c>
      <c r="BN204" s="195">
        <v>14</v>
      </c>
      <c r="BO204" s="195">
        <v>14</v>
      </c>
      <c r="BP204" s="195">
        <v>0</v>
      </c>
      <c r="BQ204" s="196" t="s">
        <v>3530</v>
      </c>
      <c r="BR204" s="197">
        <f t="shared" si="190"/>
        <v>75</v>
      </c>
      <c r="BS204" s="197">
        <f t="shared" si="190"/>
        <v>75</v>
      </c>
      <c r="BT204" s="192" t="s">
        <v>3764</v>
      </c>
      <c r="BU204" s="192" t="str">
        <f t="shared" si="191"/>
        <v>Variación del 50% al 100%</v>
      </c>
      <c r="BV204" s="193" t="str">
        <f t="shared" si="192"/>
        <v>Dos Años</v>
      </c>
      <c r="BW204" s="192" t="s">
        <v>767</v>
      </c>
      <c r="BX204" s="199">
        <v>959591</v>
      </c>
      <c r="BY204" s="199">
        <v>0</v>
      </c>
      <c r="BZ204" s="199">
        <f t="shared" si="193"/>
        <v>959591</v>
      </c>
      <c r="CA204" s="199">
        <v>959593</v>
      </c>
      <c r="CB204" s="200">
        <f t="shared" si="194"/>
        <v>-2</v>
      </c>
      <c r="CC204" s="192" t="s">
        <v>4075</v>
      </c>
      <c r="CD204" s="192" t="str">
        <f t="shared" si="195"/>
        <v>BIP = SIGFE</v>
      </c>
      <c r="CE204" s="196" t="s">
        <v>678</v>
      </c>
      <c r="CF204" s="195">
        <v>1980</v>
      </c>
      <c r="CG204" s="195">
        <v>1065</v>
      </c>
      <c r="CH204" s="195">
        <f t="shared" si="196"/>
        <v>53.787878787878782</v>
      </c>
      <c r="CI204" s="196" t="s">
        <v>4479</v>
      </c>
      <c r="CJ204" s="196" t="s">
        <v>4480</v>
      </c>
      <c r="CK204" s="200" t="str">
        <f t="shared" si="216"/>
        <v>Real &lt; Recomendada</v>
      </c>
      <c r="CL204" s="192" t="s">
        <v>5050</v>
      </c>
      <c r="CM204" s="192" t="s">
        <v>4671</v>
      </c>
      <c r="CN204" s="192" t="s">
        <v>5051</v>
      </c>
      <c r="CO204" s="192" t="s">
        <v>5052</v>
      </c>
      <c r="CP204" s="193" t="s">
        <v>207</v>
      </c>
      <c r="CQ204" s="192" t="s">
        <v>5294</v>
      </c>
      <c r="CR204" s="192" t="s">
        <v>5279</v>
      </c>
      <c r="CS204" s="192" t="s">
        <v>8</v>
      </c>
      <c r="CT204" s="192" t="str">
        <f t="shared" si="217"/>
        <v>En Operación</v>
      </c>
      <c r="CU204" s="192" t="s">
        <v>5540</v>
      </c>
      <c r="CV204" s="192" t="s">
        <v>5684</v>
      </c>
      <c r="CW204" s="192" t="s">
        <v>5685</v>
      </c>
      <c r="CX204" s="192" t="s">
        <v>1314</v>
      </c>
      <c r="CY204" s="192" t="s">
        <v>942</v>
      </c>
      <c r="CZ204" s="192" t="s">
        <v>248</v>
      </c>
      <c r="DA204" s="192" t="s">
        <v>249</v>
      </c>
      <c r="DB204" s="193" t="s">
        <v>1039</v>
      </c>
      <c r="DC204" s="193" t="s">
        <v>1039</v>
      </c>
      <c r="DD204" s="200">
        <v>0</v>
      </c>
      <c r="DE204" s="193" t="s">
        <v>1036</v>
      </c>
      <c r="DF204" s="200">
        <v>43</v>
      </c>
      <c r="DG204" s="193" t="s">
        <v>440</v>
      </c>
      <c r="DH204" s="200">
        <v>0</v>
      </c>
      <c r="DI204" s="207">
        <v>42741</v>
      </c>
      <c r="DJ204" s="200">
        <v>450</v>
      </c>
      <c r="DK204" s="207">
        <v>42741</v>
      </c>
      <c r="DL204" s="200">
        <f>+DK204-DE204</f>
        <v>450</v>
      </c>
      <c r="DM204" s="193" t="s">
        <v>767</v>
      </c>
      <c r="DN204" s="200">
        <v>0</v>
      </c>
      <c r="DO204" s="193" t="s">
        <v>777</v>
      </c>
      <c r="DP204" s="200">
        <v>85</v>
      </c>
      <c r="DQ204" s="200">
        <f t="shared" si="183"/>
        <v>578</v>
      </c>
      <c r="DR204" s="200">
        <f t="shared" si="184"/>
        <v>578</v>
      </c>
      <c r="DS204" s="193" t="s">
        <v>6199</v>
      </c>
      <c r="DT204" s="192" t="s">
        <v>6254</v>
      </c>
      <c r="DU204" s="193">
        <v>1</v>
      </c>
      <c r="DV204" s="193" t="s">
        <v>8</v>
      </c>
      <c r="DW204" s="193" t="s">
        <v>8</v>
      </c>
      <c r="DX204" s="193" t="s">
        <v>8</v>
      </c>
      <c r="DY204" s="193" t="s">
        <v>8</v>
      </c>
      <c r="DZ204" s="193" t="s">
        <v>207</v>
      </c>
      <c r="EA204" s="193" t="s">
        <v>6269</v>
      </c>
      <c r="EB204" s="193" t="s">
        <v>207</v>
      </c>
      <c r="EC204" s="193" t="s">
        <v>6269</v>
      </c>
      <c r="ED204" s="193" t="s">
        <v>6386</v>
      </c>
      <c r="EE204" s="199">
        <v>30944</v>
      </c>
      <c r="EF204" s="199">
        <v>30777</v>
      </c>
      <c r="EG204" s="199">
        <v>2907</v>
      </c>
      <c r="EH204" s="199">
        <v>0</v>
      </c>
      <c r="EI204" s="199">
        <v>0</v>
      </c>
      <c r="EJ204" s="199">
        <v>815744</v>
      </c>
      <c r="EK204" s="199">
        <v>0</v>
      </c>
      <c r="EL204" s="199">
        <v>0</v>
      </c>
      <c r="EM204" s="199">
        <v>0</v>
      </c>
      <c r="EN204" s="199">
        <v>0</v>
      </c>
      <c r="EO204" s="199">
        <f t="shared" si="197"/>
        <v>880372</v>
      </c>
      <c r="EP204" s="199">
        <v>30944</v>
      </c>
      <c r="EQ204" s="199">
        <v>30777</v>
      </c>
      <c r="ER204" s="199">
        <v>2907</v>
      </c>
      <c r="ES204" s="199">
        <v>0</v>
      </c>
      <c r="ET204" s="199">
        <v>0</v>
      </c>
      <c r="EU204" s="199">
        <v>815744</v>
      </c>
      <c r="EV204" s="199">
        <v>0</v>
      </c>
      <c r="EW204" s="199">
        <v>0</v>
      </c>
      <c r="EX204" s="199">
        <v>0</v>
      </c>
      <c r="EY204" s="199">
        <v>0</v>
      </c>
      <c r="EZ204" s="199">
        <f t="shared" si="198"/>
        <v>880372</v>
      </c>
      <c r="FA204" s="192" t="s">
        <v>6648</v>
      </c>
      <c r="FB204" s="199">
        <v>26665</v>
      </c>
      <c r="FC204" s="199">
        <v>19075</v>
      </c>
      <c r="FD204" s="199">
        <v>2396</v>
      </c>
      <c r="FE204" s="199">
        <v>0</v>
      </c>
      <c r="FF204" s="199">
        <v>0</v>
      </c>
      <c r="FG204" s="199">
        <v>911455</v>
      </c>
      <c r="FH204" s="199">
        <v>0</v>
      </c>
      <c r="FI204" s="199">
        <v>0</v>
      </c>
      <c r="FJ204" s="199">
        <v>0</v>
      </c>
      <c r="FK204" s="199">
        <v>0</v>
      </c>
      <c r="FL204" s="199">
        <f t="shared" si="199"/>
        <v>959591</v>
      </c>
      <c r="FM204" s="192" t="s">
        <v>6844</v>
      </c>
      <c r="FN204" s="199">
        <v>26665</v>
      </c>
      <c r="FO204" s="199">
        <v>19075</v>
      </c>
      <c r="FP204" s="199">
        <v>2396</v>
      </c>
      <c r="FQ204" s="199">
        <v>0</v>
      </c>
      <c r="FR204" s="199">
        <v>0</v>
      </c>
      <c r="FS204" s="199">
        <v>911455</v>
      </c>
      <c r="FT204" s="199">
        <v>0</v>
      </c>
      <c r="FU204" s="199">
        <v>0</v>
      </c>
      <c r="FV204" s="199">
        <v>0</v>
      </c>
      <c r="FW204" s="199">
        <v>0</v>
      </c>
      <c r="FX204" s="199">
        <f t="shared" si="200"/>
        <v>959591</v>
      </c>
      <c r="FY204" s="192" t="s">
        <v>8</v>
      </c>
      <c r="FZ204" s="200">
        <f t="shared" si="201"/>
        <v>-2</v>
      </c>
      <c r="GA204" s="193" t="str">
        <f t="shared" si="218"/>
        <v>BIP = SIGFE</v>
      </c>
      <c r="GB204" s="199">
        <v>26665</v>
      </c>
      <c r="GC204" s="199">
        <v>19077</v>
      </c>
      <c r="GD204" s="199">
        <v>2396</v>
      </c>
      <c r="GE204" s="199">
        <v>0</v>
      </c>
      <c r="GF204" s="199">
        <v>0</v>
      </c>
      <c r="GG204" s="199">
        <v>911455</v>
      </c>
      <c r="GH204" s="199">
        <v>0</v>
      </c>
      <c r="GI204" s="199">
        <v>0</v>
      </c>
      <c r="GJ204" s="199">
        <v>0</v>
      </c>
      <c r="GK204" s="199">
        <v>0</v>
      </c>
      <c r="GL204" s="199">
        <f t="shared" si="202"/>
        <v>959593</v>
      </c>
      <c r="GM204" s="199">
        <v>27358</v>
      </c>
      <c r="GN204" s="199">
        <v>19618</v>
      </c>
      <c r="GO204" s="199">
        <v>2494</v>
      </c>
      <c r="GP204" s="199">
        <v>0</v>
      </c>
      <c r="GQ204" s="199">
        <v>0</v>
      </c>
      <c r="GR204" s="199">
        <v>927827</v>
      </c>
      <c r="GS204" s="199">
        <v>0</v>
      </c>
      <c r="GT204" s="199">
        <v>0</v>
      </c>
      <c r="GU204" s="199">
        <v>0</v>
      </c>
      <c r="GV204" s="199">
        <v>0</v>
      </c>
      <c r="GW204" s="199">
        <f t="shared" si="203"/>
        <v>977297</v>
      </c>
      <c r="GX204" s="199" t="s">
        <v>8</v>
      </c>
      <c r="GY204" s="199">
        <v>36420</v>
      </c>
      <c r="GZ204" s="199">
        <v>36224</v>
      </c>
      <c r="HA204" s="199">
        <v>3421</v>
      </c>
      <c r="HB204" s="199">
        <v>0</v>
      </c>
      <c r="HC204" s="199">
        <v>0</v>
      </c>
      <c r="HD204" s="199">
        <v>960111</v>
      </c>
      <c r="HE204" s="199">
        <v>0</v>
      </c>
      <c r="HF204" s="199">
        <v>0</v>
      </c>
      <c r="HG204" s="199">
        <v>0</v>
      </c>
      <c r="HH204" s="199">
        <v>0</v>
      </c>
      <c r="HI204" s="199">
        <f t="shared" si="204"/>
        <v>1036176</v>
      </c>
      <c r="HJ204" s="199">
        <v>0</v>
      </c>
      <c r="HK204" s="199">
        <v>27358</v>
      </c>
      <c r="HL204" s="199">
        <v>19616</v>
      </c>
      <c r="HM204" s="199">
        <v>2494</v>
      </c>
      <c r="HN204" s="199">
        <v>0</v>
      </c>
      <c r="HO204" s="199">
        <v>0</v>
      </c>
      <c r="HP204" s="199">
        <v>935153</v>
      </c>
      <c r="HQ204" s="199">
        <v>0</v>
      </c>
      <c r="HR204" s="199">
        <v>0</v>
      </c>
      <c r="HS204" s="199">
        <v>0</v>
      </c>
      <c r="HT204" s="199">
        <v>0</v>
      </c>
      <c r="HU204" s="199">
        <f t="shared" si="205"/>
        <v>984621</v>
      </c>
      <c r="HV204" s="199">
        <v>27359</v>
      </c>
      <c r="HW204" s="199">
        <v>19615</v>
      </c>
      <c r="HX204" s="199">
        <v>2495</v>
      </c>
      <c r="HY204" s="199">
        <v>0</v>
      </c>
      <c r="HZ204" s="199">
        <v>0</v>
      </c>
      <c r="IA204" s="199">
        <v>927827</v>
      </c>
      <c r="IB204" s="199">
        <v>0</v>
      </c>
      <c r="IC204" s="199">
        <v>0</v>
      </c>
      <c r="ID204" s="199">
        <v>0</v>
      </c>
      <c r="IE204" s="199">
        <v>0</v>
      </c>
      <c r="IF204" s="199">
        <f t="shared" si="206"/>
        <v>977296</v>
      </c>
      <c r="IG204" s="197">
        <f t="shared" si="207"/>
        <v>-4.9755060916292226</v>
      </c>
      <c r="IH204" s="197">
        <f t="shared" si="208"/>
        <v>-5.682432328098697</v>
      </c>
      <c r="II204" s="197">
        <f t="shared" si="209"/>
        <v>-3.3625278743811937</v>
      </c>
      <c r="IJ204" s="197">
        <f t="shared" si="185"/>
        <v>-0.74394106971108487</v>
      </c>
      <c r="IK204" s="202"/>
      <c r="IL204" s="200">
        <f t="shared" si="210"/>
        <v>917.64882629107979</v>
      </c>
      <c r="IM204" s="200">
        <f t="shared" si="211"/>
        <v>871.19906103286382</v>
      </c>
      <c r="IN204" s="192" t="s">
        <v>7427</v>
      </c>
      <c r="IO204" s="192" t="str">
        <f t="shared" si="186"/>
        <v>Variación de 0 a +-10%</v>
      </c>
      <c r="IP204" s="192" t="str">
        <f t="shared" si="186"/>
        <v>Variación de 0 a +-10%</v>
      </c>
      <c r="IQ204" s="193" t="str">
        <f t="shared" si="212"/>
        <v>Mediano</v>
      </c>
      <c r="IR204" s="193" t="str">
        <f t="shared" si="213"/>
        <v>Mediano</v>
      </c>
      <c r="IS204" s="192" t="s">
        <v>1270</v>
      </c>
      <c r="IT204" s="192" t="s">
        <v>178</v>
      </c>
      <c r="IU204" s="192" t="s">
        <v>1314</v>
      </c>
      <c r="IV204" s="192" t="s">
        <v>942</v>
      </c>
      <c r="IW204" s="192" t="s">
        <v>248</v>
      </c>
      <c r="IX204" s="192" t="s">
        <v>249</v>
      </c>
      <c r="IY204" s="193" t="s">
        <v>207</v>
      </c>
      <c r="IZ204" s="199">
        <v>1036176</v>
      </c>
      <c r="JA204" s="199">
        <v>33891</v>
      </c>
      <c r="JB204" s="203">
        <f t="shared" si="214"/>
        <v>3.2707763931996108</v>
      </c>
      <c r="JC204" s="192" t="s">
        <v>7623</v>
      </c>
      <c r="JD204" s="192" t="str">
        <f t="shared" si="221"/>
        <v>Con Modificaciones &lt; 10%</v>
      </c>
      <c r="JE204" s="193" t="s">
        <v>208</v>
      </c>
      <c r="JF204" s="200"/>
      <c r="JG204" s="200"/>
      <c r="JH204" s="200"/>
      <c r="JI204" s="197"/>
      <c r="JJ204" s="192" t="s">
        <v>7838</v>
      </c>
      <c r="JK204" s="192" t="str">
        <f t="shared" si="187"/>
        <v>Sin Reevaluación</v>
      </c>
      <c r="JL204" s="196" t="s">
        <v>1287</v>
      </c>
      <c r="JM204" s="204">
        <v>286008</v>
      </c>
      <c r="JN204" s="204">
        <v>282183</v>
      </c>
      <c r="JO204" s="197">
        <f t="shared" si="219"/>
        <v>-1.3373751783166909</v>
      </c>
      <c r="JP204" s="205" t="str">
        <f t="shared" si="220"/>
        <v>Real &lt; Recomendado</v>
      </c>
      <c r="JQ204" s="193" t="s">
        <v>8</v>
      </c>
      <c r="JR204" s="202"/>
      <c r="JS204" s="202"/>
      <c r="JT204" s="202"/>
      <c r="JU204" s="192" t="s">
        <v>8271</v>
      </c>
      <c r="JV204" s="206"/>
      <c r="JW204" s="192" t="s">
        <v>8272</v>
      </c>
      <c r="JX204" s="192" t="s">
        <v>1314</v>
      </c>
      <c r="JY204" s="192" t="s">
        <v>942</v>
      </c>
      <c r="JZ204" s="192" t="s">
        <v>248</v>
      </c>
      <c r="KA204" s="192" t="s">
        <v>249</v>
      </c>
    </row>
    <row r="205" spans="1:287" ht="15" customHeight="1" x14ac:dyDescent="0.25">
      <c r="A205" s="192" t="s">
        <v>1824</v>
      </c>
      <c r="B205" s="192" t="s">
        <v>1825</v>
      </c>
      <c r="C205" s="193">
        <v>16</v>
      </c>
      <c r="D205" s="192" t="s">
        <v>1385</v>
      </c>
      <c r="E205" s="192" t="s">
        <v>1386</v>
      </c>
      <c r="F205" s="192" t="s">
        <v>1387</v>
      </c>
      <c r="G205" s="192" t="s">
        <v>1388</v>
      </c>
      <c r="H205" s="192" t="s">
        <v>107</v>
      </c>
      <c r="I205" s="192" t="s">
        <v>108</v>
      </c>
      <c r="J205" s="192" t="s">
        <v>1948</v>
      </c>
      <c r="K205" s="192" t="s">
        <v>468</v>
      </c>
      <c r="L205" s="192" t="s">
        <v>102</v>
      </c>
      <c r="M205" s="192" t="s">
        <v>1267</v>
      </c>
      <c r="N205" s="192" t="s">
        <v>525</v>
      </c>
      <c r="O205" s="192" t="s">
        <v>525</v>
      </c>
      <c r="P205" s="192" t="s">
        <v>103</v>
      </c>
      <c r="Q205" s="192" t="s">
        <v>109</v>
      </c>
      <c r="R205" s="192" t="s">
        <v>116</v>
      </c>
      <c r="S205" s="192" t="s">
        <v>2452</v>
      </c>
      <c r="T205" s="192" t="s">
        <v>2453</v>
      </c>
      <c r="U205" s="194">
        <v>0</v>
      </c>
      <c r="V205" s="192" t="s">
        <v>534</v>
      </c>
      <c r="W205" s="192" t="s">
        <v>534</v>
      </c>
      <c r="X205" s="192" t="s">
        <v>534</v>
      </c>
      <c r="Y205" s="195"/>
      <c r="Z205" s="195"/>
      <c r="AA205" s="196"/>
      <c r="AB205" s="197"/>
      <c r="AC205" s="195"/>
      <c r="AD205" s="195"/>
      <c r="AE205" s="196"/>
      <c r="AF205" s="197"/>
      <c r="AG205" s="195"/>
      <c r="AH205" s="195"/>
      <c r="AI205" s="196" t="s">
        <v>8</v>
      </c>
      <c r="AJ205" s="197"/>
      <c r="AK205" s="195"/>
      <c r="AL205" s="195"/>
      <c r="AM205" s="196"/>
      <c r="AN205" s="197"/>
      <c r="AO205" s="195"/>
      <c r="AP205" s="195"/>
      <c r="AQ205" s="196"/>
      <c r="AR205" s="197"/>
      <c r="AS205" s="195">
        <v>5</v>
      </c>
      <c r="AT205" s="195">
        <v>3</v>
      </c>
      <c r="AU205" s="196" t="s">
        <v>3275</v>
      </c>
      <c r="AV205" s="197">
        <f t="shared" si="182"/>
        <v>-40</v>
      </c>
      <c r="AW205" s="197" t="str">
        <f t="shared" si="189"/>
        <v>Variación de -50% al -30%</v>
      </c>
      <c r="AX205" s="198">
        <v>0</v>
      </c>
      <c r="AY205" s="198">
        <v>0</v>
      </c>
      <c r="AZ205" s="195"/>
      <c r="BA205" s="195"/>
      <c r="BB205" s="196"/>
      <c r="BC205" s="197"/>
      <c r="BD205" s="195"/>
      <c r="BE205" s="195"/>
      <c r="BF205" s="196"/>
      <c r="BG205" s="197"/>
      <c r="BH205" s="195"/>
      <c r="BI205" s="195"/>
      <c r="BJ205" s="196"/>
      <c r="BK205" s="197"/>
      <c r="BL205" s="195">
        <v>5</v>
      </c>
      <c r="BM205" s="195">
        <v>5</v>
      </c>
      <c r="BN205" s="195">
        <v>3</v>
      </c>
      <c r="BO205" s="195">
        <v>3</v>
      </c>
      <c r="BP205" s="195">
        <v>0</v>
      </c>
      <c r="BQ205" s="196" t="s">
        <v>3531</v>
      </c>
      <c r="BR205" s="197">
        <f t="shared" si="190"/>
        <v>-40</v>
      </c>
      <c r="BS205" s="197">
        <f t="shared" si="190"/>
        <v>-40</v>
      </c>
      <c r="BT205" s="192" t="s">
        <v>3765</v>
      </c>
      <c r="BU205" s="192" t="str">
        <f t="shared" si="191"/>
        <v>Variación de -50% al -30%</v>
      </c>
      <c r="BV205" s="193" t="str">
        <f t="shared" si="192"/>
        <v>Un año</v>
      </c>
      <c r="BW205" s="192" t="s">
        <v>871</v>
      </c>
      <c r="BX205" s="199">
        <v>124969</v>
      </c>
      <c r="BY205" s="199">
        <v>0</v>
      </c>
      <c r="BZ205" s="199">
        <f t="shared" si="193"/>
        <v>124969</v>
      </c>
      <c r="CA205" s="199">
        <v>0</v>
      </c>
      <c r="CB205" s="200">
        <f t="shared" si="194"/>
        <v>124969</v>
      </c>
      <c r="CC205" s="192" t="s">
        <v>4076</v>
      </c>
      <c r="CD205" s="192" t="str">
        <f t="shared" si="195"/>
        <v>BIP &gt; SIGFE</v>
      </c>
      <c r="CE205" s="196" t="s">
        <v>678</v>
      </c>
      <c r="CF205" s="195">
        <v>9575</v>
      </c>
      <c r="CG205" s="195">
        <v>9575</v>
      </c>
      <c r="CH205" s="195">
        <f t="shared" si="196"/>
        <v>100</v>
      </c>
      <c r="CI205" s="196" t="s">
        <v>4481</v>
      </c>
      <c r="CJ205" s="196" t="s">
        <v>4482</v>
      </c>
      <c r="CK205" s="200" t="str">
        <f t="shared" si="216"/>
        <v>Real = Recomendada</v>
      </c>
      <c r="CL205" s="192" t="s">
        <v>5053</v>
      </c>
      <c r="CM205" s="192" t="s">
        <v>812</v>
      </c>
      <c r="CN205" s="192" t="s">
        <v>5054</v>
      </c>
      <c r="CO205" s="192" t="s">
        <v>4576</v>
      </c>
      <c r="CP205" s="193" t="s">
        <v>207</v>
      </c>
      <c r="CQ205" s="192" t="s">
        <v>902</v>
      </c>
      <c r="CR205" s="192" t="s">
        <v>5355</v>
      </c>
      <c r="CS205" s="192" t="s">
        <v>8</v>
      </c>
      <c r="CT205" s="192" t="str">
        <f t="shared" si="217"/>
        <v>En Operación</v>
      </c>
      <c r="CU205" s="192" t="s">
        <v>5541</v>
      </c>
      <c r="CV205" s="192" t="s">
        <v>5584</v>
      </c>
      <c r="CW205" s="192" t="s">
        <v>231</v>
      </c>
      <c r="CX205" s="192" t="s">
        <v>534</v>
      </c>
      <c r="CY205" s="192" t="s">
        <v>8</v>
      </c>
      <c r="CZ205" s="192" t="s">
        <v>534</v>
      </c>
      <c r="DA205" s="192" t="s">
        <v>8</v>
      </c>
      <c r="DB205" s="193" t="s">
        <v>1195</v>
      </c>
      <c r="DC205" s="193" t="s">
        <v>1199</v>
      </c>
      <c r="DD205" s="200">
        <v>57</v>
      </c>
      <c r="DE205" s="193" t="s">
        <v>570</v>
      </c>
      <c r="DF205" s="200">
        <v>24</v>
      </c>
      <c r="DG205" s="193" t="s">
        <v>440</v>
      </c>
      <c r="DH205" s="200">
        <v>0</v>
      </c>
      <c r="DI205" s="193" t="s">
        <v>801</v>
      </c>
      <c r="DJ205" s="200">
        <v>508</v>
      </c>
      <c r="DK205" s="193" t="s">
        <v>801</v>
      </c>
      <c r="DL205" s="200">
        <f>+DK205-DE205</f>
        <v>508</v>
      </c>
      <c r="DM205" s="193" t="s">
        <v>871</v>
      </c>
      <c r="DN205" s="200">
        <v>46</v>
      </c>
      <c r="DO205" s="193" t="s">
        <v>4750</v>
      </c>
      <c r="DP205" s="200">
        <v>69</v>
      </c>
      <c r="DQ205" s="195">
        <f t="shared" si="183"/>
        <v>704</v>
      </c>
      <c r="DR205" s="195">
        <f t="shared" si="184"/>
        <v>647</v>
      </c>
      <c r="DS205" s="198" t="s">
        <v>6200</v>
      </c>
      <c r="DT205" s="196" t="s">
        <v>6243</v>
      </c>
      <c r="DU205" s="198">
        <v>1</v>
      </c>
      <c r="DV205" s="198" t="s">
        <v>8</v>
      </c>
      <c r="DW205" s="198" t="s">
        <v>8</v>
      </c>
      <c r="DX205" s="198" t="s">
        <v>8</v>
      </c>
      <c r="DY205" s="198" t="s">
        <v>8</v>
      </c>
      <c r="DZ205" s="198" t="s">
        <v>8</v>
      </c>
      <c r="EA205" s="198" t="s">
        <v>8</v>
      </c>
      <c r="EB205" s="198" t="s">
        <v>207</v>
      </c>
      <c r="EC205" s="198" t="s">
        <v>6273</v>
      </c>
      <c r="ED205" s="198" t="s">
        <v>6470</v>
      </c>
      <c r="EE205" s="208">
        <v>0</v>
      </c>
      <c r="EF205" s="199">
        <v>0</v>
      </c>
      <c r="EG205" s="199">
        <v>0</v>
      </c>
      <c r="EH205" s="199">
        <v>0</v>
      </c>
      <c r="EI205" s="199">
        <v>0</v>
      </c>
      <c r="EJ205" s="199">
        <v>594562</v>
      </c>
      <c r="EK205" s="199">
        <v>0</v>
      </c>
      <c r="EL205" s="199">
        <v>0</v>
      </c>
      <c r="EM205" s="199">
        <v>0</v>
      </c>
      <c r="EN205" s="199">
        <v>0</v>
      </c>
      <c r="EO205" s="199">
        <f t="shared" si="197"/>
        <v>594562</v>
      </c>
      <c r="EP205" s="199">
        <v>0</v>
      </c>
      <c r="EQ205" s="199">
        <v>0</v>
      </c>
      <c r="ER205" s="199">
        <v>0</v>
      </c>
      <c r="ES205" s="199">
        <v>0</v>
      </c>
      <c r="ET205" s="199">
        <v>0</v>
      </c>
      <c r="EU205" s="199">
        <v>621915</v>
      </c>
      <c r="EV205" s="199">
        <v>0</v>
      </c>
      <c r="EW205" s="199">
        <v>0</v>
      </c>
      <c r="EX205" s="199">
        <v>0</v>
      </c>
      <c r="EY205" s="199">
        <v>0</v>
      </c>
      <c r="EZ205" s="199">
        <f t="shared" si="198"/>
        <v>621915</v>
      </c>
      <c r="FA205" s="192" t="s">
        <v>198</v>
      </c>
      <c r="FB205" s="199">
        <v>0</v>
      </c>
      <c r="FC205" s="199">
        <v>0</v>
      </c>
      <c r="FD205" s="199">
        <v>0</v>
      </c>
      <c r="FE205" s="199">
        <v>0</v>
      </c>
      <c r="FF205" s="199">
        <v>0</v>
      </c>
      <c r="FG205" s="199">
        <v>396766</v>
      </c>
      <c r="FH205" s="199">
        <v>0</v>
      </c>
      <c r="FI205" s="199">
        <v>0</v>
      </c>
      <c r="FJ205" s="199">
        <v>0</v>
      </c>
      <c r="FK205" s="199">
        <v>0</v>
      </c>
      <c r="FL205" s="199">
        <f t="shared" si="199"/>
        <v>396766</v>
      </c>
      <c r="FM205" s="192" t="s">
        <v>6845</v>
      </c>
      <c r="FN205" s="199">
        <v>0</v>
      </c>
      <c r="FO205" s="199">
        <v>0</v>
      </c>
      <c r="FP205" s="199">
        <v>0</v>
      </c>
      <c r="FQ205" s="199">
        <v>0</v>
      </c>
      <c r="FR205" s="199">
        <v>0</v>
      </c>
      <c r="FS205" s="199">
        <v>396766</v>
      </c>
      <c r="FT205" s="199">
        <v>0</v>
      </c>
      <c r="FU205" s="199">
        <v>0</v>
      </c>
      <c r="FV205" s="199">
        <v>0</v>
      </c>
      <c r="FW205" s="199">
        <v>0</v>
      </c>
      <c r="FX205" s="199">
        <f t="shared" si="200"/>
        <v>396766</v>
      </c>
      <c r="FY205" s="192" t="s">
        <v>7029</v>
      </c>
      <c r="FZ205" s="200">
        <f t="shared" si="201"/>
        <v>396766</v>
      </c>
      <c r="GA205" s="193" t="str">
        <f t="shared" si="218"/>
        <v>BIP &gt; SIGFE</v>
      </c>
      <c r="GB205" s="199">
        <v>0</v>
      </c>
      <c r="GC205" s="199">
        <v>0</v>
      </c>
      <c r="GD205" s="199">
        <v>0</v>
      </c>
      <c r="GE205" s="199">
        <v>0</v>
      </c>
      <c r="GF205" s="199">
        <v>0</v>
      </c>
      <c r="GG205" s="199">
        <v>0</v>
      </c>
      <c r="GH205" s="199">
        <v>0</v>
      </c>
      <c r="GI205" s="199">
        <v>0</v>
      </c>
      <c r="GJ205" s="199">
        <v>0</v>
      </c>
      <c r="GK205" s="199">
        <v>0</v>
      </c>
      <c r="GL205" s="199">
        <f t="shared" si="202"/>
        <v>0</v>
      </c>
      <c r="GM205" s="199">
        <v>0</v>
      </c>
      <c r="GN205" s="199">
        <v>0</v>
      </c>
      <c r="GO205" s="199">
        <v>0</v>
      </c>
      <c r="GP205" s="199">
        <v>0</v>
      </c>
      <c r="GQ205" s="199">
        <v>0</v>
      </c>
      <c r="GR205" s="199">
        <v>0</v>
      </c>
      <c r="GS205" s="199">
        <v>0</v>
      </c>
      <c r="GT205" s="199">
        <v>0</v>
      </c>
      <c r="GU205" s="199">
        <v>0</v>
      </c>
      <c r="GV205" s="199">
        <v>0</v>
      </c>
      <c r="GW205" s="199">
        <f t="shared" si="203"/>
        <v>0</v>
      </c>
      <c r="GX205" s="199" t="s">
        <v>7192</v>
      </c>
      <c r="GY205" s="199">
        <v>0</v>
      </c>
      <c r="GZ205" s="199">
        <v>0</v>
      </c>
      <c r="HA205" s="199">
        <v>0</v>
      </c>
      <c r="HB205" s="199">
        <v>0</v>
      </c>
      <c r="HC205" s="199">
        <v>0</v>
      </c>
      <c r="HD205" s="199">
        <v>699785</v>
      </c>
      <c r="HE205" s="199">
        <v>0</v>
      </c>
      <c r="HF205" s="199">
        <v>0</v>
      </c>
      <c r="HG205" s="199">
        <v>0</v>
      </c>
      <c r="HH205" s="199">
        <v>0</v>
      </c>
      <c r="HI205" s="199">
        <f t="shared" si="204"/>
        <v>699785</v>
      </c>
      <c r="HJ205" s="199">
        <v>0</v>
      </c>
      <c r="HK205" s="199">
        <v>0</v>
      </c>
      <c r="HL205" s="199">
        <v>0</v>
      </c>
      <c r="HM205" s="199">
        <v>0</v>
      </c>
      <c r="HN205" s="199">
        <v>0</v>
      </c>
      <c r="HO205" s="199">
        <v>0</v>
      </c>
      <c r="HP205" s="199">
        <v>407082</v>
      </c>
      <c r="HQ205" s="199">
        <v>0</v>
      </c>
      <c r="HR205" s="199">
        <v>0</v>
      </c>
      <c r="HS205" s="199">
        <v>0</v>
      </c>
      <c r="HT205" s="199">
        <v>0</v>
      </c>
      <c r="HU205" s="199">
        <f t="shared" si="205"/>
        <v>407082</v>
      </c>
      <c r="HV205" s="199">
        <v>0</v>
      </c>
      <c r="HW205" s="199">
        <v>0</v>
      </c>
      <c r="HX205" s="199">
        <v>0</v>
      </c>
      <c r="HY205" s="199">
        <v>0</v>
      </c>
      <c r="HZ205" s="199">
        <v>0</v>
      </c>
      <c r="IA205" s="199">
        <v>400008</v>
      </c>
      <c r="IB205" s="199">
        <v>0</v>
      </c>
      <c r="IC205" s="199">
        <v>0</v>
      </c>
      <c r="ID205" s="199">
        <v>0</v>
      </c>
      <c r="IE205" s="199">
        <v>0</v>
      </c>
      <c r="IF205" s="199">
        <f t="shared" si="206"/>
        <v>400008</v>
      </c>
      <c r="IG205" s="197">
        <f t="shared" si="207"/>
        <v>-41.827561322406169</v>
      </c>
      <c r="IH205" s="197">
        <f t="shared" si="208"/>
        <v>-42.838443236136811</v>
      </c>
      <c r="II205" s="197">
        <f t="shared" si="209"/>
        <v>-42.838443236136811</v>
      </c>
      <c r="IJ205" s="197">
        <f t="shared" si="185"/>
        <v>-1.7377334296284297</v>
      </c>
      <c r="IK205" s="202"/>
      <c r="IL205" s="200">
        <f t="shared" si="210"/>
        <v>41.776292428198431</v>
      </c>
      <c r="IM205" s="200">
        <f t="shared" si="211"/>
        <v>41.776292428198431</v>
      </c>
      <c r="IN205" s="192" t="s">
        <v>7428</v>
      </c>
      <c r="IO205" s="192" t="str">
        <f t="shared" si="186"/>
        <v>Variación Mayor al -20%</v>
      </c>
      <c r="IP205" s="192" t="str">
        <f t="shared" si="186"/>
        <v>Variación Mayor al -20%</v>
      </c>
      <c r="IQ205" s="193" t="str">
        <f t="shared" si="212"/>
        <v>Mediano</v>
      </c>
      <c r="IR205" s="193" t="str">
        <f t="shared" si="213"/>
        <v>Mediano</v>
      </c>
      <c r="IS205" s="192" t="s">
        <v>1268</v>
      </c>
      <c r="IT205" s="192" t="s">
        <v>1267</v>
      </c>
      <c r="IU205" s="192" t="s">
        <v>534</v>
      </c>
      <c r="IV205" s="192" t="s">
        <v>8</v>
      </c>
      <c r="IW205" s="192" t="s">
        <v>534</v>
      </c>
      <c r="IX205" s="192" t="s">
        <v>8</v>
      </c>
      <c r="IY205" s="193" t="s">
        <v>208</v>
      </c>
      <c r="IZ205" s="199"/>
      <c r="JA205" s="199"/>
      <c r="JB205" s="203"/>
      <c r="JC205" s="192" t="s">
        <v>534</v>
      </c>
      <c r="JD205" s="192" t="str">
        <f t="shared" si="221"/>
        <v>Sin Modificaciones</v>
      </c>
      <c r="JE205" s="193" t="s">
        <v>208</v>
      </c>
      <c r="JF205" s="200"/>
      <c r="JG205" s="200"/>
      <c r="JH205" s="200"/>
      <c r="JI205" s="197"/>
      <c r="JJ205" s="192" t="s">
        <v>7839</v>
      </c>
      <c r="JK205" s="192" t="str">
        <f t="shared" si="187"/>
        <v>Sin Reevaluación</v>
      </c>
      <c r="JL205" s="196" t="s">
        <v>1288</v>
      </c>
      <c r="JM205" s="204">
        <v>436984</v>
      </c>
      <c r="JN205" s="204">
        <v>436984</v>
      </c>
      <c r="JO205" s="197">
        <f t="shared" si="219"/>
        <v>0</v>
      </c>
      <c r="JP205" s="205" t="str">
        <f t="shared" si="220"/>
        <v>Real = Recomendado</v>
      </c>
      <c r="JQ205" s="193" t="s">
        <v>8</v>
      </c>
      <c r="JR205" s="202"/>
      <c r="JS205" s="202"/>
      <c r="JT205" s="202"/>
      <c r="JU205" s="192" t="s">
        <v>8273</v>
      </c>
      <c r="JV205" s="206"/>
      <c r="JW205" s="192" t="s">
        <v>8274</v>
      </c>
      <c r="JX205" s="192" t="s">
        <v>5639</v>
      </c>
      <c r="JY205" s="192" t="s">
        <v>5640</v>
      </c>
      <c r="JZ205" s="192" t="s">
        <v>248</v>
      </c>
      <c r="KA205" s="192" t="s">
        <v>249</v>
      </c>
    </row>
    <row r="206" spans="1:287" ht="15" customHeight="1" x14ac:dyDescent="0.25">
      <c r="A206" s="192" t="s">
        <v>1826</v>
      </c>
      <c r="B206" s="192" t="s">
        <v>1827</v>
      </c>
      <c r="C206" s="193">
        <v>1</v>
      </c>
      <c r="D206" s="192" t="s">
        <v>446</v>
      </c>
      <c r="E206" s="192" t="s">
        <v>190</v>
      </c>
      <c r="F206" s="192" t="s">
        <v>400</v>
      </c>
      <c r="G206" s="192" t="s">
        <v>464</v>
      </c>
      <c r="H206" s="192" t="s">
        <v>129</v>
      </c>
      <c r="I206" s="192" t="s">
        <v>157</v>
      </c>
      <c r="J206" s="192" t="s">
        <v>1985</v>
      </c>
      <c r="K206" s="192" t="s">
        <v>468</v>
      </c>
      <c r="L206" s="192" t="s">
        <v>102</v>
      </c>
      <c r="M206" s="192" t="s">
        <v>2012</v>
      </c>
      <c r="N206" s="192" t="s">
        <v>525</v>
      </c>
      <c r="O206" s="192" t="s">
        <v>525</v>
      </c>
      <c r="P206" s="192" t="s">
        <v>103</v>
      </c>
      <c r="Q206" s="192" t="s">
        <v>120</v>
      </c>
      <c r="R206" s="192" t="s">
        <v>105</v>
      </c>
      <c r="S206" s="192" t="s">
        <v>2454</v>
      </c>
      <c r="T206" s="192" t="s">
        <v>2455</v>
      </c>
      <c r="U206" s="194">
        <v>98545</v>
      </c>
      <c r="V206" s="192" t="s">
        <v>161</v>
      </c>
      <c r="W206" s="192" t="s">
        <v>534</v>
      </c>
      <c r="X206" s="192" t="s">
        <v>534</v>
      </c>
      <c r="Y206" s="195">
        <v>9</v>
      </c>
      <c r="Z206" s="195">
        <v>0</v>
      </c>
      <c r="AA206" s="196" t="s">
        <v>2799</v>
      </c>
      <c r="AB206" s="197">
        <f t="shared" ref="AB206:AB219" si="224">((Z206/Y206)-1)*100</f>
        <v>-100</v>
      </c>
      <c r="AC206" s="195">
        <v>3</v>
      </c>
      <c r="AD206" s="195">
        <v>25</v>
      </c>
      <c r="AE206" s="196" t="s">
        <v>2800</v>
      </c>
      <c r="AF206" s="197">
        <f>((AD206/AC206)-1)*100</f>
        <v>733.33333333333337</v>
      </c>
      <c r="AG206" s="195">
        <v>3</v>
      </c>
      <c r="AH206" s="195">
        <v>0</v>
      </c>
      <c r="AI206" s="196" t="s">
        <v>2927</v>
      </c>
      <c r="AJ206" s="197">
        <f>((AH206/AG206)-1)*100</f>
        <v>-100</v>
      </c>
      <c r="AK206" s="195"/>
      <c r="AL206" s="195"/>
      <c r="AM206" s="196"/>
      <c r="AN206" s="197"/>
      <c r="AO206" s="195">
        <v>9</v>
      </c>
      <c r="AP206" s="195">
        <v>25</v>
      </c>
      <c r="AQ206" s="196" t="s">
        <v>3057</v>
      </c>
      <c r="AR206" s="197">
        <f>((AP206/AO206)-1)*100</f>
        <v>177.77777777777777</v>
      </c>
      <c r="AS206" s="195">
        <v>9</v>
      </c>
      <c r="AT206" s="195">
        <v>14</v>
      </c>
      <c r="AU206" s="196" t="s">
        <v>3276</v>
      </c>
      <c r="AV206" s="197">
        <f t="shared" si="182"/>
        <v>55.555555555555557</v>
      </c>
      <c r="AW206" s="197" t="str">
        <f t="shared" si="189"/>
        <v>Variación del 50% al 100%</v>
      </c>
      <c r="AX206" s="198">
        <v>1</v>
      </c>
      <c r="AY206" s="198" t="s">
        <v>550</v>
      </c>
      <c r="AZ206" s="195"/>
      <c r="BA206" s="195"/>
      <c r="BB206" s="196"/>
      <c r="BC206" s="197"/>
      <c r="BD206" s="195"/>
      <c r="BE206" s="195"/>
      <c r="BF206" s="196"/>
      <c r="BG206" s="197"/>
      <c r="BH206" s="195"/>
      <c r="BI206" s="195"/>
      <c r="BJ206" s="196"/>
      <c r="BK206" s="197"/>
      <c r="BL206" s="195">
        <v>11</v>
      </c>
      <c r="BM206" s="195">
        <v>11</v>
      </c>
      <c r="BN206" s="195">
        <v>42</v>
      </c>
      <c r="BO206" s="195">
        <v>42</v>
      </c>
      <c r="BP206" s="195">
        <v>0</v>
      </c>
      <c r="BQ206" s="196" t="s">
        <v>3532</v>
      </c>
      <c r="BR206" s="197">
        <f t="shared" si="190"/>
        <v>281.81818181818181</v>
      </c>
      <c r="BS206" s="197">
        <f t="shared" si="190"/>
        <v>281.81818181818181</v>
      </c>
      <c r="BT206" s="192" t="s">
        <v>3766</v>
      </c>
      <c r="BU206" s="192" t="str">
        <f t="shared" si="191"/>
        <v>Variación &gt; al 100%</v>
      </c>
      <c r="BV206" s="193" t="str">
        <f t="shared" si="192"/>
        <v>Mayor a 3 años</v>
      </c>
      <c r="BW206" s="192" t="s">
        <v>1227</v>
      </c>
      <c r="BX206" s="199">
        <v>613377</v>
      </c>
      <c r="BY206" s="199">
        <v>4976</v>
      </c>
      <c r="BZ206" s="199">
        <f t="shared" si="193"/>
        <v>618353</v>
      </c>
      <c r="CA206" s="199">
        <v>418905</v>
      </c>
      <c r="CB206" s="200">
        <f t="shared" si="194"/>
        <v>199448</v>
      </c>
      <c r="CC206" s="192" t="s">
        <v>4077</v>
      </c>
      <c r="CD206" s="192" t="str">
        <f t="shared" si="195"/>
        <v>BIP &gt; SIGFE</v>
      </c>
      <c r="CE206" s="196" t="s">
        <v>678</v>
      </c>
      <c r="CF206" s="195">
        <v>569</v>
      </c>
      <c r="CG206" s="195">
        <v>569</v>
      </c>
      <c r="CH206" s="195">
        <f t="shared" si="196"/>
        <v>100</v>
      </c>
      <c r="CI206" s="196" t="s">
        <v>4483</v>
      </c>
      <c r="CJ206" s="196" t="s">
        <v>4484</v>
      </c>
      <c r="CK206" s="200" t="str">
        <f t="shared" si="216"/>
        <v>Real = Recomendada</v>
      </c>
      <c r="CL206" s="192" t="s">
        <v>5055</v>
      </c>
      <c r="CM206" s="192" t="s">
        <v>668</v>
      </c>
      <c r="CN206" s="192" t="s">
        <v>197</v>
      </c>
      <c r="CO206" s="192" t="s">
        <v>717</v>
      </c>
      <c r="CP206" s="193" t="s">
        <v>207</v>
      </c>
      <c r="CQ206" s="192" t="s">
        <v>619</v>
      </c>
      <c r="CR206" s="192" t="s">
        <v>5356</v>
      </c>
      <c r="CS206" s="192" t="s">
        <v>8</v>
      </c>
      <c r="CT206" s="192" t="str">
        <f t="shared" si="217"/>
        <v>En Operación</v>
      </c>
      <c r="CU206" s="192" t="s">
        <v>8</v>
      </c>
      <c r="CV206" s="192" t="s">
        <v>5745</v>
      </c>
      <c r="CW206" s="192" t="s">
        <v>5746</v>
      </c>
      <c r="CX206" s="192" t="s">
        <v>534</v>
      </c>
      <c r="CY206" s="192" t="s">
        <v>8</v>
      </c>
      <c r="CZ206" s="192" t="s">
        <v>248</v>
      </c>
      <c r="DA206" s="192" t="s">
        <v>249</v>
      </c>
      <c r="DB206" s="193" t="s">
        <v>5859</v>
      </c>
      <c r="DC206" s="193" t="s">
        <v>5859</v>
      </c>
      <c r="DD206" s="200">
        <v>0</v>
      </c>
      <c r="DE206" s="193" t="s">
        <v>5923</v>
      </c>
      <c r="DF206" s="200">
        <v>43</v>
      </c>
      <c r="DG206" s="193" t="s">
        <v>1102</v>
      </c>
      <c r="DH206" s="200">
        <v>312</v>
      </c>
      <c r="DI206" s="193" t="s">
        <v>601</v>
      </c>
      <c r="DJ206" s="200">
        <v>365</v>
      </c>
      <c r="DK206" s="193" t="s">
        <v>601</v>
      </c>
      <c r="DL206" s="200">
        <f>+DK206-DG206</f>
        <v>365</v>
      </c>
      <c r="DM206" s="193" t="s">
        <v>1134</v>
      </c>
      <c r="DN206" s="200">
        <v>28</v>
      </c>
      <c r="DO206" s="193" t="s">
        <v>6016</v>
      </c>
      <c r="DP206" s="200">
        <v>3</v>
      </c>
      <c r="DQ206" s="195">
        <f t="shared" si="183"/>
        <v>751</v>
      </c>
      <c r="DR206" s="195">
        <f t="shared" si="184"/>
        <v>751</v>
      </c>
      <c r="DS206" s="198" t="s">
        <v>200</v>
      </c>
      <c r="DT206" s="196" t="s">
        <v>6246</v>
      </c>
      <c r="DU206" s="198">
        <v>1</v>
      </c>
      <c r="DV206" s="198" t="s">
        <v>8</v>
      </c>
      <c r="DW206" s="198" t="s">
        <v>8</v>
      </c>
      <c r="DX206" s="198" t="s">
        <v>8</v>
      </c>
      <c r="DY206" s="198" t="s">
        <v>8</v>
      </c>
      <c r="DZ206" s="198" t="s">
        <v>208</v>
      </c>
      <c r="EA206" s="198" t="s">
        <v>6269</v>
      </c>
      <c r="EB206" s="198" t="s">
        <v>207</v>
      </c>
      <c r="EC206" s="198" t="s">
        <v>6269</v>
      </c>
      <c r="ED206" s="198" t="s">
        <v>6471</v>
      </c>
      <c r="EE206" s="208">
        <v>12928</v>
      </c>
      <c r="EF206" s="199">
        <v>25251</v>
      </c>
      <c r="EG206" s="199">
        <v>1917</v>
      </c>
      <c r="EH206" s="199">
        <v>0</v>
      </c>
      <c r="EI206" s="199">
        <v>4764</v>
      </c>
      <c r="EJ206" s="199">
        <v>409686</v>
      </c>
      <c r="EK206" s="199">
        <v>0</v>
      </c>
      <c r="EL206" s="199">
        <v>0</v>
      </c>
      <c r="EM206" s="199">
        <v>0</v>
      </c>
      <c r="EN206" s="199">
        <v>0</v>
      </c>
      <c r="EO206" s="199">
        <f t="shared" si="197"/>
        <v>454546</v>
      </c>
      <c r="EP206" s="199">
        <v>12928</v>
      </c>
      <c r="EQ206" s="199">
        <v>25251</v>
      </c>
      <c r="ER206" s="199">
        <v>1917</v>
      </c>
      <c r="ES206" s="199">
        <v>0</v>
      </c>
      <c r="ET206" s="199">
        <v>4764</v>
      </c>
      <c r="EU206" s="199">
        <v>409686</v>
      </c>
      <c r="EV206" s="199">
        <v>0</v>
      </c>
      <c r="EW206" s="199">
        <v>0</v>
      </c>
      <c r="EX206" s="199">
        <v>0</v>
      </c>
      <c r="EY206" s="199">
        <v>0</v>
      </c>
      <c r="EZ206" s="199">
        <f t="shared" si="198"/>
        <v>454546</v>
      </c>
      <c r="FA206" s="192" t="s">
        <v>200</v>
      </c>
      <c r="FB206" s="199">
        <v>0</v>
      </c>
      <c r="FC206" s="199">
        <v>36966</v>
      </c>
      <c r="FD206" s="199">
        <v>0</v>
      </c>
      <c r="FE206" s="199">
        <v>0</v>
      </c>
      <c r="FF206" s="199">
        <v>4976</v>
      </c>
      <c r="FG206" s="199">
        <v>585820</v>
      </c>
      <c r="FH206" s="199">
        <v>0</v>
      </c>
      <c r="FI206" s="199">
        <v>0</v>
      </c>
      <c r="FJ206" s="199">
        <v>0</v>
      </c>
      <c r="FK206" s="199">
        <v>0</v>
      </c>
      <c r="FL206" s="199">
        <f t="shared" si="199"/>
        <v>627762</v>
      </c>
      <c r="FM206" s="192" t="s">
        <v>200</v>
      </c>
      <c r="FN206" s="199">
        <v>0</v>
      </c>
      <c r="FO206" s="199">
        <v>36966</v>
      </c>
      <c r="FP206" s="199">
        <v>0</v>
      </c>
      <c r="FQ206" s="199">
        <v>0</v>
      </c>
      <c r="FR206" s="199">
        <v>4976</v>
      </c>
      <c r="FS206" s="199">
        <v>585820</v>
      </c>
      <c r="FT206" s="199">
        <v>0</v>
      </c>
      <c r="FU206" s="199">
        <v>0</v>
      </c>
      <c r="FV206" s="199">
        <v>0</v>
      </c>
      <c r="FW206" s="199">
        <v>0</v>
      </c>
      <c r="FX206" s="199">
        <f t="shared" si="200"/>
        <v>627762</v>
      </c>
      <c r="FY206" s="192" t="s">
        <v>200</v>
      </c>
      <c r="FZ206" s="200">
        <f t="shared" si="201"/>
        <v>208857</v>
      </c>
      <c r="GA206" s="193" t="str">
        <f t="shared" si="218"/>
        <v>BIP &gt; SIGFE</v>
      </c>
      <c r="GB206" s="199">
        <v>0</v>
      </c>
      <c r="GC206" s="199">
        <v>36966</v>
      </c>
      <c r="GD206" s="199">
        <v>0</v>
      </c>
      <c r="GE206" s="199">
        <v>0</v>
      </c>
      <c r="GF206" s="199">
        <v>4976</v>
      </c>
      <c r="GG206" s="199">
        <v>376963</v>
      </c>
      <c r="GH206" s="199">
        <v>0</v>
      </c>
      <c r="GI206" s="199">
        <v>0</v>
      </c>
      <c r="GJ206" s="199">
        <v>0</v>
      </c>
      <c r="GK206" s="199">
        <v>0</v>
      </c>
      <c r="GL206" s="199">
        <f t="shared" si="202"/>
        <v>418905</v>
      </c>
      <c r="GM206" s="199">
        <v>0</v>
      </c>
      <c r="GN206" s="199">
        <v>38650</v>
      </c>
      <c r="GO206" s="199">
        <v>0</v>
      </c>
      <c r="GP206" s="199">
        <v>0</v>
      </c>
      <c r="GQ206" s="199">
        <v>5856</v>
      </c>
      <c r="GR206" s="199">
        <v>406287</v>
      </c>
      <c r="GS206" s="199">
        <v>0</v>
      </c>
      <c r="GT206" s="199">
        <v>0</v>
      </c>
      <c r="GU206" s="199">
        <v>0</v>
      </c>
      <c r="GV206" s="199">
        <v>0</v>
      </c>
      <c r="GW206" s="199">
        <f t="shared" si="203"/>
        <v>450793</v>
      </c>
      <c r="GX206" s="199" t="s">
        <v>200</v>
      </c>
      <c r="GY206" s="199">
        <v>16613</v>
      </c>
      <c r="GZ206" s="199">
        <v>32449</v>
      </c>
      <c r="HA206" s="199">
        <v>2463</v>
      </c>
      <c r="HB206" s="199">
        <v>0</v>
      </c>
      <c r="HC206" s="199">
        <v>6122</v>
      </c>
      <c r="HD206" s="199">
        <v>526471</v>
      </c>
      <c r="HE206" s="199">
        <v>0</v>
      </c>
      <c r="HF206" s="199">
        <v>0</v>
      </c>
      <c r="HG206" s="199">
        <v>0</v>
      </c>
      <c r="HH206" s="199">
        <v>0</v>
      </c>
      <c r="HI206" s="199">
        <f t="shared" si="204"/>
        <v>584118</v>
      </c>
      <c r="HJ206" s="199">
        <v>692470</v>
      </c>
      <c r="HK206" s="199">
        <v>0</v>
      </c>
      <c r="HL206" s="199">
        <v>38652</v>
      </c>
      <c r="HM206" s="199">
        <v>0</v>
      </c>
      <c r="HN206" s="199">
        <v>0</v>
      </c>
      <c r="HO206" s="199">
        <v>5857</v>
      </c>
      <c r="HP206" s="199">
        <v>659171</v>
      </c>
      <c r="HQ206" s="199">
        <v>0</v>
      </c>
      <c r="HR206" s="199">
        <v>0</v>
      </c>
      <c r="HS206" s="199">
        <v>0</v>
      </c>
      <c r="HT206" s="199">
        <v>0</v>
      </c>
      <c r="HU206" s="199">
        <f t="shared" si="205"/>
        <v>703680</v>
      </c>
      <c r="HV206" s="199">
        <v>0</v>
      </c>
      <c r="HW206" s="199">
        <v>38652</v>
      </c>
      <c r="HX206" s="199">
        <v>0</v>
      </c>
      <c r="HY206" s="199">
        <v>0</v>
      </c>
      <c r="HZ206" s="199">
        <v>5857</v>
      </c>
      <c r="IA206" s="199">
        <v>634366</v>
      </c>
      <c r="IB206" s="199">
        <v>0</v>
      </c>
      <c r="IC206" s="199">
        <v>0</v>
      </c>
      <c r="ID206" s="199">
        <v>0</v>
      </c>
      <c r="IE206" s="199">
        <v>0</v>
      </c>
      <c r="IF206" s="199">
        <f t="shared" si="206"/>
        <v>678875</v>
      </c>
      <c r="IG206" s="197">
        <f t="shared" si="207"/>
        <v>20.468809384405205</v>
      </c>
      <c r="IH206" s="197">
        <f t="shared" si="208"/>
        <v>16.222235918085048</v>
      </c>
      <c r="II206" s="197">
        <f t="shared" si="209"/>
        <v>20.49400631753695</v>
      </c>
      <c r="IJ206" s="197">
        <f t="shared" si="185"/>
        <v>-3.5250397908140108</v>
      </c>
      <c r="IK206" s="202">
        <f>((IF206/HJ206)-1)*100</f>
        <v>-1.9632619463659129</v>
      </c>
      <c r="IL206" s="200">
        <f t="shared" si="210"/>
        <v>1193.1019332161686</v>
      </c>
      <c r="IM206" s="200">
        <f t="shared" si="211"/>
        <v>1114.8787346221441</v>
      </c>
      <c r="IN206" s="192" t="s">
        <v>7429</v>
      </c>
      <c r="IO206" s="192" t="str">
        <f t="shared" si="186"/>
        <v>Variación del 10% al 20%</v>
      </c>
      <c r="IP206" s="192" t="str">
        <f t="shared" si="186"/>
        <v>Variación Mayor a 20%</v>
      </c>
      <c r="IQ206" s="193" t="str">
        <f t="shared" si="212"/>
        <v>Mediano</v>
      </c>
      <c r="IR206" s="193" t="str">
        <f t="shared" si="213"/>
        <v>Mediano</v>
      </c>
      <c r="IS206" s="192" t="s">
        <v>1248</v>
      </c>
      <c r="IT206" s="192" t="s">
        <v>2012</v>
      </c>
      <c r="IU206" s="192" t="s">
        <v>534</v>
      </c>
      <c r="IV206" s="192" t="s">
        <v>8</v>
      </c>
      <c r="IW206" s="192" t="s">
        <v>248</v>
      </c>
      <c r="IX206" s="192" t="s">
        <v>249</v>
      </c>
      <c r="IY206" s="193" t="s">
        <v>208</v>
      </c>
      <c r="IZ206" s="199"/>
      <c r="JA206" s="199"/>
      <c r="JB206" s="203"/>
      <c r="JC206" s="192" t="s">
        <v>534</v>
      </c>
      <c r="JD206" s="192" t="str">
        <f t="shared" si="221"/>
        <v>Sin Modificaciones</v>
      </c>
      <c r="JE206" s="193" t="s">
        <v>207</v>
      </c>
      <c r="JF206" s="200">
        <v>2</v>
      </c>
      <c r="JG206" s="200">
        <v>584118</v>
      </c>
      <c r="JH206" s="200">
        <v>692470</v>
      </c>
      <c r="JI206" s="197">
        <f>((JH206/JG206)-1)*100</f>
        <v>18.549676606439114</v>
      </c>
      <c r="JJ206" s="192" t="s">
        <v>7840</v>
      </c>
      <c r="JK206" s="192" t="str">
        <f t="shared" si="187"/>
        <v>Con Reevaluación</v>
      </c>
      <c r="JL206" s="196" t="s">
        <v>1287</v>
      </c>
      <c r="JM206" s="204">
        <v>89763</v>
      </c>
      <c r="JN206" s="204">
        <v>89763</v>
      </c>
      <c r="JO206" s="197">
        <f t="shared" si="219"/>
        <v>0</v>
      </c>
      <c r="JP206" s="205" t="str">
        <f t="shared" si="220"/>
        <v>Real = Recomendado</v>
      </c>
      <c r="JQ206" s="193" t="s">
        <v>8</v>
      </c>
      <c r="JR206" s="202"/>
      <c r="JS206" s="202"/>
      <c r="JT206" s="202"/>
      <c r="JU206" s="192" t="s">
        <v>8275</v>
      </c>
      <c r="JV206" s="206"/>
      <c r="JW206" s="192" t="s">
        <v>8276</v>
      </c>
      <c r="JX206" s="192" t="s">
        <v>8</v>
      </c>
      <c r="JY206" s="192" t="s">
        <v>8</v>
      </c>
      <c r="JZ206" s="192" t="s">
        <v>248</v>
      </c>
      <c r="KA206" s="192" t="s">
        <v>249</v>
      </c>
    </row>
    <row r="207" spans="1:287" ht="15" customHeight="1" x14ac:dyDescent="0.25">
      <c r="A207" s="192" t="s">
        <v>1828</v>
      </c>
      <c r="B207" s="192" t="s">
        <v>1829</v>
      </c>
      <c r="C207" s="193">
        <v>16</v>
      </c>
      <c r="D207" s="192" t="s">
        <v>1385</v>
      </c>
      <c r="E207" s="192" t="s">
        <v>1386</v>
      </c>
      <c r="F207" s="192" t="s">
        <v>1387</v>
      </c>
      <c r="G207" s="192" t="s">
        <v>1388</v>
      </c>
      <c r="H207" s="192" t="s">
        <v>470</v>
      </c>
      <c r="I207" s="192" t="s">
        <v>119</v>
      </c>
      <c r="J207" s="192" t="s">
        <v>1338</v>
      </c>
      <c r="K207" s="192" t="s">
        <v>466</v>
      </c>
      <c r="L207" s="192" t="s">
        <v>114</v>
      </c>
      <c r="M207" s="192" t="s">
        <v>2018</v>
      </c>
      <c r="N207" s="192" t="s">
        <v>526</v>
      </c>
      <c r="O207" s="192" t="s">
        <v>524</v>
      </c>
      <c r="P207" s="192" t="s">
        <v>103</v>
      </c>
      <c r="Q207" s="192" t="s">
        <v>120</v>
      </c>
      <c r="R207" s="192" t="s">
        <v>105</v>
      </c>
      <c r="S207" s="192" t="s">
        <v>2456</v>
      </c>
      <c r="T207" s="192" t="s">
        <v>2457</v>
      </c>
      <c r="U207" s="194">
        <v>148015</v>
      </c>
      <c r="V207" s="192" t="s">
        <v>185</v>
      </c>
      <c r="W207" s="192" t="s">
        <v>534</v>
      </c>
      <c r="X207" s="192" t="s">
        <v>534</v>
      </c>
      <c r="Y207" s="195">
        <v>15</v>
      </c>
      <c r="Z207" s="195">
        <v>0</v>
      </c>
      <c r="AA207" s="196" t="s">
        <v>2801</v>
      </c>
      <c r="AB207" s="197">
        <f t="shared" si="224"/>
        <v>-100</v>
      </c>
      <c r="AC207" s="195"/>
      <c r="AD207" s="195"/>
      <c r="AE207" s="196"/>
      <c r="AF207" s="197"/>
      <c r="AG207" s="195"/>
      <c r="AH207" s="195"/>
      <c r="AI207" s="196" t="s">
        <v>8</v>
      </c>
      <c r="AJ207" s="197"/>
      <c r="AK207" s="195">
        <v>10</v>
      </c>
      <c r="AL207" s="195">
        <v>11</v>
      </c>
      <c r="AM207" s="196" t="s">
        <v>2928</v>
      </c>
      <c r="AN207" s="197">
        <f>((AL207/AK207)-1)*100</f>
        <v>10.000000000000009</v>
      </c>
      <c r="AO207" s="195">
        <v>12</v>
      </c>
      <c r="AP207" s="195">
        <v>27</v>
      </c>
      <c r="AQ207" s="196" t="s">
        <v>3058</v>
      </c>
      <c r="AR207" s="197">
        <f>((AP207/AO207)-1)*100</f>
        <v>125</v>
      </c>
      <c r="AS207" s="195">
        <v>12</v>
      </c>
      <c r="AT207" s="195">
        <v>13</v>
      </c>
      <c r="AU207" s="196" t="s">
        <v>3277</v>
      </c>
      <c r="AV207" s="197">
        <f t="shared" si="182"/>
        <v>8.333333333333325</v>
      </c>
      <c r="AW207" s="197" t="str">
        <f t="shared" si="189"/>
        <v>Variación de 0 a 30%</v>
      </c>
      <c r="AX207" s="198">
        <v>3</v>
      </c>
      <c r="AY207" s="198">
        <v>180</v>
      </c>
      <c r="AZ207" s="195"/>
      <c r="BA207" s="195"/>
      <c r="BB207" s="196"/>
      <c r="BC207" s="197"/>
      <c r="BD207" s="195"/>
      <c r="BE207" s="195"/>
      <c r="BF207" s="196"/>
      <c r="BG207" s="197"/>
      <c r="BH207" s="195"/>
      <c r="BI207" s="195"/>
      <c r="BJ207" s="196"/>
      <c r="BK207" s="197"/>
      <c r="BL207" s="195">
        <v>20</v>
      </c>
      <c r="BM207" s="195">
        <v>20</v>
      </c>
      <c r="BN207" s="195">
        <v>30</v>
      </c>
      <c r="BO207" s="195">
        <v>31</v>
      </c>
      <c r="BP207" s="195">
        <v>1</v>
      </c>
      <c r="BQ207" s="196" t="s">
        <v>3533</v>
      </c>
      <c r="BR207" s="197">
        <f t="shared" si="190"/>
        <v>50</v>
      </c>
      <c r="BS207" s="197">
        <f t="shared" si="190"/>
        <v>55.000000000000007</v>
      </c>
      <c r="BT207" s="192" t="s">
        <v>3767</v>
      </c>
      <c r="BU207" s="192" t="str">
        <f t="shared" si="191"/>
        <v>Variación del 50% al 100%</v>
      </c>
      <c r="BV207" s="193" t="str">
        <f t="shared" si="192"/>
        <v>Tres años</v>
      </c>
      <c r="BW207" s="192" t="s">
        <v>3867</v>
      </c>
      <c r="BX207" s="199">
        <v>1235942</v>
      </c>
      <c r="BY207" s="199">
        <v>378057</v>
      </c>
      <c r="BZ207" s="199">
        <f t="shared" si="193"/>
        <v>1613999</v>
      </c>
      <c r="CA207" s="199">
        <v>1162809</v>
      </c>
      <c r="CB207" s="200">
        <f t="shared" si="194"/>
        <v>451190</v>
      </c>
      <c r="CC207" s="192" t="s">
        <v>4078</v>
      </c>
      <c r="CD207" s="192" t="str">
        <f t="shared" si="195"/>
        <v>BIP &gt; SIGFE</v>
      </c>
      <c r="CE207" s="196" t="s">
        <v>678</v>
      </c>
      <c r="CF207" s="195">
        <v>17245</v>
      </c>
      <c r="CG207" s="195">
        <v>17245</v>
      </c>
      <c r="CH207" s="195">
        <f t="shared" si="196"/>
        <v>100</v>
      </c>
      <c r="CI207" s="196" t="s">
        <v>4485</v>
      </c>
      <c r="CJ207" s="196" t="s">
        <v>4486</v>
      </c>
      <c r="CK207" s="200" t="str">
        <f t="shared" si="216"/>
        <v>Real = Recomendada</v>
      </c>
      <c r="CL207" s="192" t="s">
        <v>5056</v>
      </c>
      <c r="CM207" s="192" t="s">
        <v>4686</v>
      </c>
      <c r="CN207" s="192" t="s">
        <v>5057</v>
      </c>
      <c r="CO207" s="192" t="s">
        <v>5058</v>
      </c>
      <c r="CP207" s="193" t="s">
        <v>207</v>
      </c>
      <c r="CQ207" s="192" t="s">
        <v>5058</v>
      </c>
      <c r="CR207" s="192" t="s">
        <v>813</v>
      </c>
      <c r="CS207" s="192" t="s">
        <v>8</v>
      </c>
      <c r="CT207" s="192" t="str">
        <f t="shared" si="217"/>
        <v>En Operación</v>
      </c>
      <c r="CU207" s="192" t="s">
        <v>813</v>
      </c>
      <c r="CV207" s="192" t="s">
        <v>5722</v>
      </c>
      <c r="CW207" s="192" t="s">
        <v>5723</v>
      </c>
      <c r="CX207" s="192" t="s">
        <v>534</v>
      </c>
      <c r="CY207" s="192" t="s">
        <v>8</v>
      </c>
      <c r="CZ207" s="192" t="s">
        <v>248</v>
      </c>
      <c r="DA207" s="192" t="s">
        <v>249</v>
      </c>
      <c r="DB207" s="193" t="s">
        <v>572</v>
      </c>
      <c r="DC207" s="193" t="s">
        <v>572</v>
      </c>
      <c r="DD207" s="200">
        <v>0</v>
      </c>
      <c r="DE207" s="193" t="s">
        <v>741</v>
      </c>
      <c r="DF207" s="200">
        <v>64</v>
      </c>
      <c r="DG207" s="193" t="s">
        <v>618</v>
      </c>
      <c r="DH207" s="200">
        <v>26</v>
      </c>
      <c r="DI207" s="193" t="s">
        <v>3851</v>
      </c>
      <c r="DJ207" s="200">
        <v>463</v>
      </c>
      <c r="DK207" s="193" t="s">
        <v>3851</v>
      </c>
      <c r="DL207" s="200">
        <f>+DK207-DG207</f>
        <v>463</v>
      </c>
      <c r="DM207" s="193" t="s">
        <v>3867</v>
      </c>
      <c r="DN207" s="200">
        <v>62</v>
      </c>
      <c r="DO207" s="193" t="s">
        <v>6009</v>
      </c>
      <c r="DP207" s="200">
        <v>32</v>
      </c>
      <c r="DQ207" s="200">
        <f t="shared" si="183"/>
        <v>647</v>
      </c>
      <c r="DR207" s="200">
        <f t="shared" si="184"/>
        <v>647</v>
      </c>
      <c r="DS207" s="193" t="s">
        <v>6201</v>
      </c>
      <c r="DT207" s="192" t="s">
        <v>6243</v>
      </c>
      <c r="DU207" s="193">
        <v>1</v>
      </c>
      <c r="DV207" s="193" t="s">
        <v>8</v>
      </c>
      <c r="DW207" s="193" t="s">
        <v>8</v>
      </c>
      <c r="DX207" s="193" t="s">
        <v>8</v>
      </c>
      <c r="DY207" s="193" t="s">
        <v>8</v>
      </c>
      <c r="DZ207" s="193" t="s">
        <v>207</v>
      </c>
      <c r="EA207" s="193" t="s">
        <v>6269</v>
      </c>
      <c r="EB207" s="193" t="s">
        <v>207</v>
      </c>
      <c r="EC207" s="193" t="s">
        <v>6269</v>
      </c>
      <c r="ED207" s="193" t="s">
        <v>6472</v>
      </c>
      <c r="EE207" s="199">
        <v>56325</v>
      </c>
      <c r="EF207" s="199">
        <v>0</v>
      </c>
      <c r="EG207" s="199">
        <v>0</v>
      </c>
      <c r="EH207" s="199">
        <v>399811</v>
      </c>
      <c r="EI207" s="199">
        <v>4511</v>
      </c>
      <c r="EJ207" s="199">
        <v>1175450</v>
      </c>
      <c r="EK207" s="199">
        <v>0</v>
      </c>
      <c r="EL207" s="199">
        <v>0</v>
      </c>
      <c r="EM207" s="199">
        <v>0</v>
      </c>
      <c r="EN207" s="199">
        <v>0</v>
      </c>
      <c r="EO207" s="199">
        <f t="shared" si="197"/>
        <v>1636097</v>
      </c>
      <c r="EP207" s="199">
        <v>56325</v>
      </c>
      <c r="EQ207" s="199">
        <v>0</v>
      </c>
      <c r="ER207" s="199">
        <v>0</v>
      </c>
      <c r="ES207" s="199">
        <v>399811</v>
      </c>
      <c r="ET207" s="199">
        <v>4511</v>
      </c>
      <c r="EU207" s="199">
        <v>1175450</v>
      </c>
      <c r="EV207" s="199">
        <v>0</v>
      </c>
      <c r="EW207" s="199">
        <v>0</v>
      </c>
      <c r="EX207" s="199">
        <v>0</v>
      </c>
      <c r="EY207" s="199">
        <v>0</v>
      </c>
      <c r="EZ207" s="199">
        <f t="shared" si="198"/>
        <v>1636097</v>
      </c>
      <c r="FA207" s="192" t="s">
        <v>6649</v>
      </c>
      <c r="FB207" s="199">
        <v>0</v>
      </c>
      <c r="FC207" s="199">
        <v>0</v>
      </c>
      <c r="FD207" s="199">
        <v>0</v>
      </c>
      <c r="FE207" s="199">
        <v>376196</v>
      </c>
      <c r="FF207" s="199">
        <v>1861</v>
      </c>
      <c r="FG207" s="199">
        <v>1235942</v>
      </c>
      <c r="FH207" s="199">
        <v>0</v>
      </c>
      <c r="FI207" s="199">
        <v>0</v>
      </c>
      <c r="FJ207" s="199">
        <v>0</v>
      </c>
      <c r="FK207" s="199">
        <v>0</v>
      </c>
      <c r="FL207" s="199">
        <f t="shared" si="199"/>
        <v>1613999</v>
      </c>
      <c r="FM207" s="192" t="s">
        <v>4078</v>
      </c>
      <c r="FN207" s="199">
        <v>0</v>
      </c>
      <c r="FO207" s="199">
        <v>0</v>
      </c>
      <c r="FP207" s="199">
        <v>0</v>
      </c>
      <c r="FQ207" s="199">
        <v>376196</v>
      </c>
      <c r="FR207" s="199">
        <v>1861</v>
      </c>
      <c r="FS207" s="199">
        <v>1235942</v>
      </c>
      <c r="FT207" s="199">
        <v>0</v>
      </c>
      <c r="FU207" s="199">
        <v>0</v>
      </c>
      <c r="FV207" s="199">
        <v>0</v>
      </c>
      <c r="FW207" s="199">
        <v>0</v>
      </c>
      <c r="FX207" s="199">
        <f t="shared" si="200"/>
        <v>1613999</v>
      </c>
      <c r="FY207" s="192" t="s">
        <v>7030</v>
      </c>
      <c r="FZ207" s="200">
        <f t="shared" si="201"/>
        <v>451190</v>
      </c>
      <c r="GA207" s="193" t="str">
        <f t="shared" si="218"/>
        <v>BIP &gt; SIGFE</v>
      </c>
      <c r="GB207" s="199">
        <v>0</v>
      </c>
      <c r="GC207" s="199">
        <v>0</v>
      </c>
      <c r="GD207" s="199">
        <v>0</v>
      </c>
      <c r="GE207" s="199">
        <v>376197</v>
      </c>
      <c r="GF207" s="199">
        <v>861</v>
      </c>
      <c r="GG207" s="199">
        <v>785751</v>
      </c>
      <c r="GH207" s="199">
        <v>0</v>
      </c>
      <c r="GI207" s="199">
        <v>0</v>
      </c>
      <c r="GJ207" s="199">
        <v>0</v>
      </c>
      <c r="GK207" s="199">
        <v>0</v>
      </c>
      <c r="GL207" s="199">
        <f t="shared" si="202"/>
        <v>1162809</v>
      </c>
      <c r="GM207" s="199">
        <v>0</v>
      </c>
      <c r="GN207" s="199">
        <v>0</v>
      </c>
      <c r="GO207" s="199">
        <v>0</v>
      </c>
      <c r="GP207" s="199">
        <v>397553</v>
      </c>
      <c r="GQ207" s="199">
        <v>903</v>
      </c>
      <c r="GR207" s="199">
        <v>787570</v>
      </c>
      <c r="GS207" s="199">
        <v>0</v>
      </c>
      <c r="GT207" s="199">
        <v>0</v>
      </c>
      <c r="GU207" s="199">
        <v>0</v>
      </c>
      <c r="GV207" s="199">
        <v>0</v>
      </c>
      <c r="GW207" s="199">
        <f t="shared" si="203"/>
        <v>1186026</v>
      </c>
      <c r="GX207" s="199" t="s">
        <v>7193</v>
      </c>
      <c r="GY207" s="199">
        <v>63377</v>
      </c>
      <c r="GZ207" s="199">
        <v>0</v>
      </c>
      <c r="HA207" s="199">
        <v>0</v>
      </c>
      <c r="HB207" s="199">
        <v>449872</v>
      </c>
      <c r="HC207" s="199">
        <v>5076</v>
      </c>
      <c r="HD207" s="199">
        <v>1322629</v>
      </c>
      <c r="HE207" s="199">
        <v>0</v>
      </c>
      <c r="HF207" s="199">
        <v>0</v>
      </c>
      <c r="HG207" s="199">
        <v>0</v>
      </c>
      <c r="HH207" s="199">
        <v>0</v>
      </c>
      <c r="HI207" s="199">
        <f t="shared" si="204"/>
        <v>1840954</v>
      </c>
      <c r="HJ207" s="199">
        <v>0</v>
      </c>
      <c r="HK207" s="199">
        <v>0</v>
      </c>
      <c r="HL207" s="199">
        <v>0</v>
      </c>
      <c r="HM207" s="199">
        <v>0</v>
      </c>
      <c r="HN207" s="199">
        <v>397552</v>
      </c>
      <c r="HO207" s="199">
        <v>1903</v>
      </c>
      <c r="HP207" s="199">
        <v>1268077</v>
      </c>
      <c r="HQ207" s="199">
        <v>0</v>
      </c>
      <c r="HR207" s="199">
        <v>0</v>
      </c>
      <c r="HS207" s="199">
        <v>0</v>
      </c>
      <c r="HT207" s="199">
        <v>0</v>
      </c>
      <c r="HU207" s="199">
        <f t="shared" si="205"/>
        <v>1667532</v>
      </c>
      <c r="HV207" s="199">
        <v>0</v>
      </c>
      <c r="HW207" s="199">
        <v>0</v>
      </c>
      <c r="HX207" s="199">
        <v>0</v>
      </c>
      <c r="HY207" s="199">
        <v>397552</v>
      </c>
      <c r="HZ207" s="199">
        <v>1903</v>
      </c>
      <c r="IA207" s="199">
        <v>1237762</v>
      </c>
      <c r="IB207" s="199">
        <v>0</v>
      </c>
      <c r="IC207" s="199">
        <v>0</v>
      </c>
      <c r="ID207" s="199">
        <v>0</v>
      </c>
      <c r="IE207" s="199">
        <v>0</v>
      </c>
      <c r="IF207" s="199">
        <f t="shared" si="206"/>
        <v>1637217</v>
      </c>
      <c r="IG207" s="197">
        <f t="shared" si="207"/>
        <v>-9.4202245140291403</v>
      </c>
      <c r="IH207" s="197">
        <f t="shared" si="208"/>
        <v>-11.066925083407842</v>
      </c>
      <c r="II207" s="197">
        <f t="shared" si="209"/>
        <v>-6.41653857582134</v>
      </c>
      <c r="IJ207" s="197">
        <f t="shared" si="185"/>
        <v>-1.8179561171839609</v>
      </c>
      <c r="IK207" s="202"/>
      <c r="IL207" s="200">
        <f t="shared" si="210"/>
        <v>94.938648883734416</v>
      </c>
      <c r="IM207" s="200">
        <f t="shared" si="211"/>
        <v>71.775123224122936</v>
      </c>
      <c r="IN207" s="192" t="s">
        <v>7430</v>
      </c>
      <c r="IO207" s="192" t="str">
        <f t="shared" si="186"/>
        <v>Variación entre el -10% al -20%</v>
      </c>
      <c r="IP207" s="192" t="str">
        <f t="shared" si="186"/>
        <v>Variación de 0 a +-10%</v>
      </c>
      <c r="IQ207" s="193" t="str">
        <f t="shared" si="212"/>
        <v>Grande</v>
      </c>
      <c r="IR207" s="193" t="str">
        <f t="shared" si="213"/>
        <v>Grande</v>
      </c>
      <c r="IS207" s="192" t="s">
        <v>7506</v>
      </c>
      <c r="IT207" s="192" t="s">
        <v>7507</v>
      </c>
      <c r="IU207" s="192" t="s">
        <v>534</v>
      </c>
      <c r="IV207" s="192" t="s">
        <v>8</v>
      </c>
      <c r="IW207" s="192" t="s">
        <v>248</v>
      </c>
      <c r="IX207" s="192" t="s">
        <v>249</v>
      </c>
      <c r="IY207" s="193" t="s">
        <v>207</v>
      </c>
      <c r="IZ207" s="199">
        <v>1840954</v>
      </c>
      <c r="JA207" s="199">
        <v>86980</v>
      </c>
      <c r="JB207" s="203">
        <f t="shared" si="214"/>
        <v>4.7247242462332029</v>
      </c>
      <c r="JC207" s="192" t="s">
        <v>4078</v>
      </c>
      <c r="JD207" s="192" t="str">
        <f t="shared" si="221"/>
        <v>Con Modificaciones &lt; 10%</v>
      </c>
      <c r="JE207" s="193" t="s">
        <v>208</v>
      </c>
      <c r="JF207" s="200"/>
      <c r="JG207" s="200"/>
      <c r="JH207" s="200"/>
      <c r="JI207" s="197"/>
      <c r="JJ207" s="192" t="s">
        <v>7841</v>
      </c>
      <c r="JK207" s="192" t="str">
        <f t="shared" si="187"/>
        <v>Sin Reevaluación</v>
      </c>
      <c r="JL207" s="196" t="s">
        <v>1287</v>
      </c>
      <c r="JM207" s="204">
        <v>104841</v>
      </c>
      <c r="JN207" s="204">
        <v>92235</v>
      </c>
      <c r="JO207" s="197">
        <f t="shared" si="219"/>
        <v>-12.0239219389361</v>
      </c>
      <c r="JP207" s="205" t="str">
        <f t="shared" si="220"/>
        <v>Real &lt; Recomendado</v>
      </c>
      <c r="JQ207" s="193" t="s">
        <v>8</v>
      </c>
      <c r="JR207" s="202"/>
      <c r="JS207" s="202"/>
      <c r="JT207" s="202"/>
      <c r="JU207" s="192" t="s">
        <v>8277</v>
      </c>
      <c r="JV207" s="206"/>
      <c r="JW207" s="192" t="s">
        <v>8278</v>
      </c>
      <c r="JX207" s="192" t="s">
        <v>5724</v>
      </c>
      <c r="JY207" s="192" t="s">
        <v>5640</v>
      </c>
      <c r="JZ207" s="192" t="s">
        <v>248</v>
      </c>
      <c r="KA207" s="192" t="s">
        <v>249</v>
      </c>
    </row>
    <row r="208" spans="1:287" ht="15" customHeight="1" x14ac:dyDescent="0.25">
      <c r="A208" s="192" t="s">
        <v>1830</v>
      </c>
      <c r="B208" s="192" t="s">
        <v>1831</v>
      </c>
      <c r="C208" s="193">
        <v>15</v>
      </c>
      <c r="D208" s="192" t="s">
        <v>456</v>
      </c>
      <c r="E208" s="192" t="s">
        <v>171</v>
      </c>
      <c r="F208" s="192" t="s">
        <v>172</v>
      </c>
      <c r="G208" s="192" t="s">
        <v>521</v>
      </c>
      <c r="H208" s="192" t="s">
        <v>107</v>
      </c>
      <c r="I208" s="192" t="s">
        <v>108</v>
      </c>
      <c r="J208" s="192" t="s">
        <v>1987</v>
      </c>
      <c r="K208" s="192" t="s">
        <v>466</v>
      </c>
      <c r="L208" s="192" t="s">
        <v>114</v>
      </c>
      <c r="M208" s="192" t="s">
        <v>2033</v>
      </c>
      <c r="N208" s="192" t="s">
        <v>526</v>
      </c>
      <c r="O208" s="192" t="s">
        <v>524</v>
      </c>
      <c r="P208" s="192" t="s">
        <v>103</v>
      </c>
      <c r="Q208" s="192" t="s">
        <v>120</v>
      </c>
      <c r="R208" s="192" t="s">
        <v>116</v>
      </c>
      <c r="S208" s="192" t="s">
        <v>2458</v>
      </c>
      <c r="T208" s="192" t="s">
        <v>2459</v>
      </c>
      <c r="U208" s="194">
        <v>15096</v>
      </c>
      <c r="V208" s="192" t="s">
        <v>534</v>
      </c>
      <c r="W208" s="192" t="s">
        <v>534</v>
      </c>
      <c r="X208" s="192" t="s">
        <v>534</v>
      </c>
      <c r="Y208" s="195">
        <v>6</v>
      </c>
      <c r="Z208" s="195">
        <v>2</v>
      </c>
      <c r="AA208" s="196" t="s">
        <v>2802</v>
      </c>
      <c r="AB208" s="197">
        <f t="shared" si="224"/>
        <v>-66.666666666666671</v>
      </c>
      <c r="AC208" s="195"/>
      <c r="AD208" s="195"/>
      <c r="AE208" s="196"/>
      <c r="AF208" s="197"/>
      <c r="AG208" s="195"/>
      <c r="AH208" s="195"/>
      <c r="AI208" s="196" t="s">
        <v>8</v>
      </c>
      <c r="AJ208" s="197"/>
      <c r="AK208" s="195"/>
      <c r="AL208" s="195"/>
      <c r="AM208" s="196"/>
      <c r="AN208" s="197"/>
      <c r="AO208" s="195">
        <v>6</v>
      </c>
      <c r="AP208" s="195">
        <v>6</v>
      </c>
      <c r="AQ208" s="196" t="s">
        <v>1243</v>
      </c>
      <c r="AR208" s="197">
        <f>((AP208/AO208)-1)*100</f>
        <v>0</v>
      </c>
      <c r="AS208" s="195">
        <v>4</v>
      </c>
      <c r="AT208" s="195">
        <v>6</v>
      </c>
      <c r="AU208" s="196" t="s">
        <v>3278</v>
      </c>
      <c r="AV208" s="197">
        <f t="shared" si="182"/>
        <v>50</v>
      </c>
      <c r="AW208" s="197" t="str">
        <f t="shared" si="189"/>
        <v>Variación de 30% al 50%</v>
      </c>
      <c r="AX208" s="198">
        <v>1</v>
      </c>
      <c r="AY208" s="198">
        <v>53</v>
      </c>
      <c r="AZ208" s="195"/>
      <c r="BA208" s="195"/>
      <c r="BB208" s="196"/>
      <c r="BC208" s="197"/>
      <c r="BD208" s="195"/>
      <c r="BE208" s="195"/>
      <c r="BF208" s="196"/>
      <c r="BG208" s="197"/>
      <c r="BH208" s="195"/>
      <c r="BI208" s="195"/>
      <c r="BJ208" s="196"/>
      <c r="BK208" s="197"/>
      <c r="BL208" s="195">
        <v>7</v>
      </c>
      <c r="BM208" s="195">
        <v>7</v>
      </c>
      <c r="BN208" s="195">
        <v>8</v>
      </c>
      <c r="BO208" s="195">
        <v>8</v>
      </c>
      <c r="BP208" s="195">
        <v>0</v>
      </c>
      <c r="BQ208" s="196" t="s">
        <v>1243</v>
      </c>
      <c r="BR208" s="197">
        <f t="shared" si="190"/>
        <v>14.285714285714279</v>
      </c>
      <c r="BS208" s="197">
        <f t="shared" si="190"/>
        <v>14.285714285714279</v>
      </c>
      <c r="BT208" s="192" t="s">
        <v>3768</v>
      </c>
      <c r="BU208" s="192" t="str">
        <f t="shared" si="191"/>
        <v>Variación de 0 a 30%</v>
      </c>
      <c r="BV208" s="193" t="str">
        <f t="shared" si="192"/>
        <v>Un año</v>
      </c>
      <c r="BW208" s="192" t="s">
        <v>1206</v>
      </c>
      <c r="BX208" s="199">
        <v>373775</v>
      </c>
      <c r="BY208" s="199">
        <v>2304</v>
      </c>
      <c r="BZ208" s="199">
        <f t="shared" si="193"/>
        <v>376079</v>
      </c>
      <c r="CA208" s="199">
        <v>376079</v>
      </c>
      <c r="CB208" s="200">
        <f t="shared" si="194"/>
        <v>0</v>
      </c>
      <c r="CC208" s="192" t="s">
        <v>1243</v>
      </c>
      <c r="CD208" s="192" t="str">
        <f t="shared" si="195"/>
        <v>BIP = SIGFE</v>
      </c>
      <c r="CE208" s="196" t="s">
        <v>679</v>
      </c>
      <c r="CF208" s="195">
        <v>1500</v>
      </c>
      <c r="CG208" s="195">
        <v>1500</v>
      </c>
      <c r="CH208" s="195">
        <f t="shared" si="196"/>
        <v>100</v>
      </c>
      <c r="CI208" s="196" t="s">
        <v>1243</v>
      </c>
      <c r="CJ208" s="196" t="s">
        <v>4487</v>
      </c>
      <c r="CK208" s="200" t="str">
        <f t="shared" si="216"/>
        <v>Real = Recomendada</v>
      </c>
      <c r="CL208" s="192" t="s">
        <v>5059</v>
      </c>
      <c r="CM208" s="192" t="s">
        <v>634</v>
      </c>
      <c r="CN208" s="192" t="s">
        <v>5060</v>
      </c>
      <c r="CO208" s="192" t="s">
        <v>1192</v>
      </c>
      <c r="CP208" s="193" t="s">
        <v>207</v>
      </c>
      <c r="CQ208" s="192" t="s">
        <v>634</v>
      </c>
      <c r="CR208" s="192" t="s">
        <v>5300</v>
      </c>
      <c r="CS208" s="192" t="s">
        <v>8</v>
      </c>
      <c r="CT208" s="192" t="str">
        <f t="shared" si="217"/>
        <v>En Operación</v>
      </c>
      <c r="CU208" s="192" t="s">
        <v>5542</v>
      </c>
      <c r="CV208" s="192" t="s">
        <v>5702</v>
      </c>
      <c r="CW208" s="192" t="s">
        <v>2033</v>
      </c>
      <c r="CX208" s="192" t="s">
        <v>534</v>
      </c>
      <c r="CY208" s="192" t="s">
        <v>8</v>
      </c>
      <c r="CZ208" s="192" t="s">
        <v>248</v>
      </c>
      <c r="DA208" s="192" t="s">
        <v>249</v>
      </c>
      <c r="DB208" s="193" t="s">
        <v>1199</v>
      </c>
      <c r="DC208" s="193" t="s">
        <v>1199</v>
      </c>
      <c r="DD208" s="200">
        <v>0</v>
      </c>
      <c r="DE208" s="193" t="s">
        <v>1072</v>
      </c>
      <c r="DF208" s="200">
        <v>49</v>
      </c>
      <c r="DG208" s="193" t="s">
        <v>705</v>
      </c>
      <c r="DH208" s="200">
        <v>73</v>
      </c>
      <c r="DI208" s="193" t="s">
        <v>3830</v>
      </c>
      <c r="DJ208" s="200">
        <v>29</v>
      </c>
      <c r="DK208" s="193" t="s">
        <v>3830</v>
      </c>
      <c r="DL208" s="200">
        <f>+DK208-DG208</f>
        <v>29</v>
      </c>
      <c r="DM208" s="193" t="s">
        <v>1206</v>
      </c>
      <c r="DN208" s="200">
        <v>20</v>
      </c>
      <c r="DO208" s="193" t="s">
        <v>1214</v>
      </c>
      <c r="DP208" s="200">
        <v>67</v>
      </c>
      <c r="DQ208" s="200">
        <f t="shared" si="183"/>
        <v>238</v>
      </c>
      <c r="DR208" s="200">
        <f t="shared" si="184"/>
        <v>238</v>
      </c>
      <c r="DS208" s="193" t="s">
        <v>6202</v>
      </c>
      <c r="DT208" s="192" t="s">
        <v>6246</v>
      </c>
      <c r="DU208" s="193">
        <v>1</v>
      </c>
      <c r="DV208" s="193" t="s">
        <v>8</v>
      </c>
      <c r="DW208" s="193" t="s">
        <v>8</v>
      </c>
      <c r="DX208" s="193" t="s">
        <v>8</v>
      </c>
      <c r="DY208" s="193" t="s">
        <v>8</v>
      </c>
      <c r="DZ208" s="193" t="s">
        <v>8</v>
      </c>
      <c r="EA208" s="193" t="s">
        <v>8</v>
      </c>
      <c r="EB208" s="193" t="s">
        <v>207</v>
      </c>
      <c r="EC208" s="193" t="s">
        <v>6269</v>
      </c>
      <c r="ED208" s="193" t="s">
        <v>6473</v>
      </c>
      <c r="EE208" s="199">
        <v>10058</v>
      </c>
      <c r="EF208" s="199">
        <v>0</v>
      </c>
      <c r="EG208" s="199">
        <v>0</v>
      </c>
      <c r="EH208" s="199">
        <v>0</v>
      </c>
      <c r="EI208" s="199">
        <v>2304</v>
      </c>
      <c r="EJ208" s="199">
        <v>361774</v>
      </c>
      <c r="EK208" s="199">
        <v>0</v>
      </c>
      <c r="EL208" s="199">
        <v>0</v>
      </c>
      <c r="EM208" s="199">
        <v>0</v>
      </c>
      <c r="EN208" s="199">
        <v>0</v>
      </c>
      <c r="EO208" s="199">
        <f t="shared" si="197"/>
        <v>374136</v>
      </c>
      <c r="EP208" s="199">
        <v>10058</v>
      </c>
      <c r="EQ208" s="199">
        <v>0</v>
      </c>
      <c r="ER208" s="199">
        <v>0</v>
      </c>
      <c r="ES208" s="199">
        <v>0</v>
      </c>
      <c r="ET208" s="199">
        <v>2304</v>
      </c>
      <c r="EU208" s="199">
        <v>361774</v>
      </c>
      <c r="EV208" s="199">
        <v>0</v>
      </c>
      <c r="EW208" s="199">
        <v>0</v>
      </c>
      <c r="EX208" s="199">
        <v>0</v>
      </c>
      <c r="EY208" s="199">
        <v>0</v>
      </c>
      <c r="EZ208" s="199">
        <f t="shared" si="198"/>
        <v>374136</v>
      </c>
      <c r="FA208" s="192" t="s">
        <v>6650</v>
      </c>
      <c r="FB208" s="199">
        <v>3000</v>
      </c>
      <c r="FC208" s="199">
        <v>0</v>
      </c>
      <c r="FD208" s="199">
        <v>0</v>
      </c>
      <c r="FE208" s="199">
        <v>0</v>
      </c>
      <c r="FF208" s="199">
        <v>2304</v>
      </c>
      <c r="FG208" s="199">
        <v>372275</v>
      </c>
      <c r="FH208" s="199">
        <v>0</v>
      </c>
      <c r="FI208" s="199">
        <v>0</v>
      </c>
      <c r="FJ208" s="199">
        <v>0</v>
      </c>
      <c r="FK208" s="199">
        <v>0</v>
      </c>
      <c r="FL208" s="199">
        <f t="shared" si="199"/>
        <v>377579</v>
      </c>
      <c r="FM208" s="192" t="s">
        <v>6846</v>
      </c>
      <c r="FN208" s="199">
        <v>3000</v>
      </c>
      <c r="FO208" s="199">
        <v>0</v>
      </c>
      <c r="FP208" s="199">
        <v>0</v>
      </c>
      <c r="FQ208" s="199">
        <v>0</v>
      </c>
      <c r="FR208" s="199">
        <v>2304</v>
      </c>
      <c r="FS208" s="199">
        <v>372275</v>
      </c>
      <c r="FT208" s="199">
        <v>0</v>
      </c>
      <c r="FU208" s="199">
        <v>0</v>
      </c>
      <c r="FV208" s="199">
        <v>0</v>
      </c>
      <c r="FW208" s="199">
        <v>0</v>
      </c>
      <c r="FX208" s="199">
        <f t="shared" si="200"/>
        <v>377579</v>
      </c>
      <c r="FY208" s="192" t="s">
        <v>7031</v>
      </c>
      <c r="FZ208" s="200">
        <f t="shared" si="201"/>
        <v>1500</v>
      </c>
      <c r="GA208" s="193" t="str">
        <f t="shared" si="218"/>
        <v>BIP &gt; SIGFE</v>
      </c>
      <c r="GB208" s="199">
        <v>1500</v>
      </c>
      <c r="GC208" s="199">
        <v>0</v>
      </c>
      <c r="GD208" s="199">
        <v>0</v>
      </c>
      <c r="GE208" s="199">
        <v>0</v>
      </c>
      <c r="GF208" s="199">
        <v>2304</v>
      </c>
      <c r="GG208" s="199">
        <v>372275</v>
      </c>
      <c r="GH208" s="199">
        <v>0</v>
      </c>
      <c r="GI208" s="199">
        <v>0</v>
      </c>
      <c r="GJ208" s="199">
        <v>0</v>
      </c>
      <c r="GK208" s="199">
        <v>0</v>
      </c>
      <c r="GL208" s="199">
        <f t="shared" si="202"/>
        <v>376079</v>
      </c>
      <c r="GM208" s="199">
        <v>1585</v>
      </c>
      <c r="GN208" s="199">
        <v>0</v>
      </c>
      <c r="GO208" s="199">
        <v>0</v>
      </c>
      <c r="GP208" s="199">
        <v>0</v>
      </c>
      <c r="GQ208" s="199">
        <v>2435</v>
      </c>
      <c r="GR208" s="199">
        <v>393413</v>
      </c>
      <c r="GS208" s="199">
        <v>0</v>
      </c>
      <c r="GT208" s="199">
        <v>0</v>
      </c>
      <c r="GU208" s="199">
        <v>0</v>
      </c>
      <c r="GV208" s="199">
        <v>0</v>
      </c>
      <c r="GW208" s="199">
        <f t="shared" si="203"/>
        <v>397433</v>
      </c>
      <c r="GX208" s="199" t="s">
        <v>7194</v>
      </c>
      <c r="GY208" s="199">
        <v>11317</v>
      </c>
      <c r="GZ208" s="199">
        <v>0</v>
      </c>
      <c r="HA208" s="199">
        <v>0</v>
      </c>
      <c r="HB208" s="199">
        <v>0</v>
      </c>
      <c r="HC208" s="199">
        <v>2592</v>
      </c>
      <c r="HD208" s="199">
        <v>407072</v>
      </c>
      <c r="HE208" s="199">
        <v>0</v>
      </c>
      <c r="HF208" s="199">
        <v>0</v>
      </c>
      <c r="HG208" s="199">
        <v>0</v>
      </c>
      <c r="HH208" s="199">
        <v>0</v>
      </c>
      <c r="HI208" s="199">
        <f t="shared" si="204"/>
        <v>420981</v>
      </c>
      <c r="HJ208" s="199">
        <v>0</v>
      </c>
      <c r="HK208" s="199">
        <v>3170</v>
      </c>
      <c r="HL208" s="199">
        <v>0</v>
      </c>
      <c r="HM208" s="199">
        <v>0</v>
      </c>
      <c r="HN208" s="199">
        <v>0</v>
      </c>
      <c r="HO208" s="199">
        <v>2435</v>
      </c>
      <c r="HP208" s="199">
        <v>393413</v>
      </c>
      <c r="HQ208" s="199">
        <v>0</v>
      </c>
      <c r="HR208" s="199">
        <v>0</v>
      </c>
      <c r="HS208" s="199">
        <v>0</v>
      </c>
      <c r="HT208" s="199">
        <v>0</v>
      </c>
      <c r="HU208" s="199">
        <f t="shared" si="205"/>
        <v>399018</v>
      </c>
      <c r="HV208" s="199">
        <v>3170</v>
      </c>
      <c r="HW208" s="199">
        <v>0</v>
      </c>
      <c r="HX208" s="199">
        <v>0</v>
      </c>
      <c r="HY208" s="199">
        <v>0</v>
      </c>
      <c r="HZ208" s="199">
        <v>2435</v>
      </c>
      <c r="IA208" s="199">
        <v>393413</v>
      </c>
      <c r="IB208" s="199">
        <v>0</v>
      </c>
      <c r="IC208" s="199">
        <v>0</v>
      </c>
      <c r="ID208" s="199">
        <v>0</v>
      </c>
      <c r="IE208" s="199">
        <v>0</v>
      </c>
      <c r="IF208" s="199">
        <f t="shared" si="206"/>
        <v>399018</v>
      </c>
      <c r="IG208" s="197">
        <f t="shared" si="207"/>
        <v>-5.2171000591475618</v>
      </c>
      <c r="IH208" s="197">
        <f t="shared" si="208"/>
        <v>-5.2171000591475618</v>
      </c>
      <c r="II208" s="197">
        <f t="shared" si="209"/>
        <v>-3.3554260671330827</v>
      </c>
      <c r="IJ208" s="197">
        <f t="shared" si="185"/>
        <v>0</v>
      </c>
      <c r="IK208" s="202"/>
      <c r="IL208" s="200">
        <f t="shared" si="210"/>
        <v>266.012</v>
      </c>
      <c r="IM208" s="200">
        <f t="shared" si="211"/>
        <v>262.27533333333332</v>
      </c>
      <c r="IN208" s="192" t="s">
        <v>7431</v>
      </c>
      <c r="IO208" s="192" t="str">
        <f t="shared" si="186"/>
        <v>Variación de 0 a +-10%</v>
      </c>
      <c r="IP208" s="192" t="str">
        <f t="shared" si="186"/>
        <v>Variación de 0 a +-10%</v>
      </c>
      <c r="IQ208" s="193" t="str">
        <f t="shared" si="212"/>
        <v>Mediano</v>
      </c>
      <c r="IR208" s="193" t="str">
        <f t="shared" si="213"/>
        <v>Mediano</v>
      </c>
      <c r="IS208" s="192" t="s">
        <v>7504</v>
      </c>
      <c r="IT208" s="192" t="s">
        <v>2033</v>
      </c>
      <c r="IU208" s="192" t="s">
        <v>534</v>
      </c>
      <c r="IV208" s="192" t="s">
        <v>8</v>
      </c>
      <c r="IW208" s="192" t="s">
        <v>248</v>
      </c>
      <c r="IX208" s="192" t="s">
        <v>249</v>
      </c>
      <c r="IY208" s="193" t="s">
        <v>207</v>
      </c>
      <c r="IZ208" s="199">
        <v>420981</v>
      </c>
      <c r="JA208" s="199">
        <v>20129</v>
      </c>
      <c r="JB208" s="203">
        <f t="shared" si="214"/>
        <v>4.7814509443419064</v>
      </c>
      <c r="JC208" s="192" t="s">
        <v>7624</v>
      </c>
      <c r="JD208" s="192" t="str">
        <f t="shared" si="221"/>
        <v>Con Modificaciones &lt; 10%</v>
      </c>
      <c r="JE208" s="193" t="s">
        <v>208</v>
      </c>
      <c r="JF208" s="200"/>
      <c r="JG208" s="200"/>
      <c r="JH208" s="200"/>
      <c r="JI208" s="197"/>
      <c r="JJ208" s="192" t="s">
        <v>7842</v>
      </c>
      <c r="JK208" s="192" t="str">
        <f t="shared" si="187"/>
        <v>Sin Reevaluación</v>
      </c>
      <c r="JL208" s="196" t="s">
        <v>1288</v>
      </c>
      <c r="JM208" s="204">
        <v>860261</v>
      </c>
      <c r="JN208" s="204">
        <v>860261</v>
      </c>
      <c r="JO208" s="197">
        <f t="shared" si="219"/>
        <v>0</v>
      </c>
      <c r="JP208" s="205" t="str">
        <f t="shared" si="220"/>
        <v>Real = Recomendado</v>
      </c>
      <c r="JQ208" s="193" t="s">
        <v>1289</v>
      </c>
      <c r="JR208" s="202">
        <v>11.23</v>
      </c>
      <c r="JS208" s="202">
        <v>11.23</v>
      </c>
      <c r="JT208" s="202">
        <f t="shared" si="222"/>
        <v>0</v>
      </c>
      <c r="JU208" s="192" t="s">
        <v>8279</v>
      </c>
      <c r="JV208" s="192" t="str">
        <f>IF(JT208="","Sin Datos",IF(JT208=0,"Real = Recomendado",IF(JT208&gt;0,"Real &gt; Recomendado",IF(JT208&lt;0,"Real &lt; Recomendado","error"))))</f>
        <v>Real = Recomendado</v>
      </c>
      <c r="JW208" s="192" t="s">
        <v>8280</v>
      </c>
      <c r="JX208" s="192" t="s">
        <v>5667</v>
      </c>
      <c r="JY208" s="192" t="s">
        <v>1330</v>
      </c>
      <c r="JZ208" s="192" t="s">
        <v>248</v>
      </c>
      <c r="KA208" s="192" t="s">
        <v>249</v>
      </c>
    </row>
    <row r="209" spans="1:287" ht="15" customHeight="1" x14ac:dyDescent="0.25">
      <c r="A209" s="192" t="s">
        <v>1832</v>
      </c>
      <c r="B209" s="192" t="s">
        <v>1833</v>
      </c>
      <c r="C209" s="193">
        <v>5</v>
      </c>
      <c r="D209" s="192" t="s">
        <v>451</v>
      </c>
      <c r="E209" s="192" t="s">
        <v>174</v>
      </c>
      <c r="F209" s="192" t="s">
        <v>174</v>
      </c>
      <c r="G209" s="192" t="s">
        <v>479</v>
      </c>
      <c r="H209" s="192" t="s">
        <v>465</v>
      </c>
      <c r="I209" s="192" t="s">
        <v>176</v>
      </c>
      <c r="J209" s="192" t="s">
        <v>1999</v>
      </c>
      <c r="K209" s="192" t="s">
        <v>466</v>
      </c>
      <c r="L209" s="192" t="s">
        <v>114</v>
      </c>
      <c r="M209" s="192" t="s">
        <v>2029</v>
      </c>
      <c r="N209" s="192" t="s">
        <v>526</v>
      </c>
      <c r="O209" s="192" t="s">
        <v>524</v>
      </c>
      <c r="P209" s="192" t="s">
        <v>103</v>
      </c>
      <c r="Q209" s="192" t="s">
        <v>120</v>
      </c>
      <c r="R209" s="192" t="s">
        <v>105</v>
      </c>
      <c r="S209" s="192" t="s">
        <v>2460</v>
      </c>
      <c r="T209" s="192" t="s">
        <v>2461</v>
      </c>
      <c r="U209" s="194">
        <v>0</v>
      </c>
      <c r="V209" s="192" t="s">
        <v>534</v>
      </c>
      <c r="W209" s="192" t="s">
        <v>534</v>
      </c>
      <c r="X209" s="192" t="s">
        <v>534</v>
      </c>
      <c r="Y209" s="195">
        <v>8</v>
      </c>
      <c r="Z209" s="195">
        <v>0</v>
      </c>
      <c r="AA209" s="196" t="s">
        <v>2803</v>
      </c>
      <c r="AB209" s="197">
        <f t="shared" si="224"/>
        <v>-100</v>
      </c>
      <c r="AC209" s="195"/>
      <c r="AD209" s="195"/>
      <c r="AE209" s="196"/>
      <c r="AF209" s="197"/>
      <c r="AG209" s="195"/>
      <c r="AH209" s="195"/>
      <c r="AI209" s="196" t="s">
        <v>8</v>
      </c>
      <c r="AJ209" s="197"/>
      <c r="AK209" s="195"/>
      <c r="AL209" s="195"/>
      <c r="AM209" s="196"/>
      <c r="AN209" s="197"/>
      <c r="AO209" s="195">
        <v>3</v>
      </c>
      <c r="AP209" s="195">
        <v>2</v>
      </c>
      <c r="AQ209" s="196" t="s">
        <v>2989</v>
      </c>
      <c r="AR209" s="197">
        <f>((AP209/AO209)-1)*100</f>
        <v>-33.333333333333336</v>
      </c>
      <c r="AS209" s="195">
        <v>10</v>
      </c>
      <c r="AT209" s="195">
        <v>5</v>
      </c>
      <c r="AU209" s="196" t="s">
        <v>3279</v>
      </c>
      <c r="AV209" s="197">
        <f t="shared" si="182"/>
        <v>-50</v>
      </c>
      <c r="AW209" s="197" t="str">
        <f t="shared" si="189"/>
        <v>Variación de -50% al -30%</v>
      </c>
      <c r="AX209" s="198">
        <v>2</v>
      </c>
      <c r="AY209" s="198">
        <v>30</v>
      </c>
      <c r="AZ209" s="195"/>
      <c r="BA209" s="195"/>
      <c r="BB209" s="196"/>
      <c r="BC209" s="197"/>
      <c r="BD209" s="195"/>
      <c r="BE209" s="195"/>
      <c r="BF209" s="196"/>
      <c r="BG209" s="197"/>
      <c r="BH209" s="195"/>
      <c r="BI209" s="195"/>
      <c r="BJ209" s="196"/>
      <c r="BK209" s="197"/>
      <c r="BL209" s="195">
        <v>7</v>
      </c>
      <c r="BM209" s="195">
        <v>7</v>
      </c>
      <c r="BN209" s="195">
        <v>8</v>
      </c>
      <c r="BO209" s="195">
        <v>9</v>
      </c>
      <c r="BP209" s="195">
        <v>1</v>
      </c>
      <c r="BQ209" s="196" t="s">
        <v>3440</v>
      </c>
      <c r="BR209" s="197">
        <f t="shared" si="190"/>
        <v>14.285714285714279</v>
      </c>
      <c r="BS209" s="197">
        <f t="shared" si="190"/>
        <v>28.57142857142858</v>
      </c>
      <c r="BT209" s="192" t="s">
        <v>3769</v>
      </c>
      <c r="BU209" s="192" t="str">
        <f t="shared" si="191"/>
        <v>Variación de 0 a 30%</v>
      </c>
      <c r="BV209" s="193" t="str">
        <f t="shared" si="192"/>
        <v>Un año</v>
      </c>
      <c r="BW209" s="192" t="s">
        <v>3880</v>
      </c>
      <c r="BX209" s="199">
        <v>382586</v>
      </c>
      <c r="BY209" s="199">
        <v>2999</v>
      </c>
      <c r="BZ209" s="199">
        <f t="shared" si="193"/>
        <v>385585</v>
      </c>
      <c r="CA209" s="199">
        <v>183285</v>
      </c>
      <c r="CB209" s="200">
        <f t="shared" si="194"/>
        <v>202300</v>
      </c>
      <c r="CC209" s="192" t="s">
        <v>4079</v>
      </c>
      <c r="CD209" s="192" t="str">
        <f t="shared" si="195"/>
        <v>BIP &gt; SIGFE</v>
      </c>
      <c r="CE209" s="196" t="s">
        <v>679</v>
      </c>
      <c r="CF209" s="195">
        <v>45</v>
      </c>
      <c r="CG209" s="195">
        <v>45</v>
      </c>
      <c r="CH209" s="195">
        <f t="shared" si="196"/>
        <v>100</v>
      </c>
      <c r="CI209" s="196" t="s">
        <v>4293</v>
      </c>
      <c r="CJ209" s="196" t="s">
        <v>4488</v>
      </c>
      <c r="CK209" s="200" t="str">
        <f t="shared" si="216"/>
        <v>Real = Recomendada</v>
      </c>
      <c r="CL209" s="192" t="s">
        <v>5061</v>
      </c>
      <c r="CM209" s="192" t="s">
        <v>4960</v>
      </c>
      <c r="CN209" s="192" t="s">
        <v>5062</v>
      </c>
      <c r="CO209" s="192" t="s">
        <v>8</v>
      </c>
      <c r="CP209" s="193" t="s">
        <v>207</v>
      </c>
      <c r="CQ209" s="192" t="s">
        <v>5357</v>
      </c>
      <c r="CR209" s="192" t="s">
        <v>5358</v>
      </c>
      <c r="CS209" s="192" t="s">
        <v>8</v>
      </c>
      <c r="CT209" s="192" t="str">
        <f t="shared" si="217"/>
        <v>En Operación</v>
      </c>
      <c r="CU209" s="192" t="s">
        <v>5543</v>
      </c>
      <c r="CV209" s="192" t="s">
        <v>1260</v>
      </c>
      <c r="CW209" s="192" t="s">
        <v>2029</v>
      </c>
      <c r="CX209" s="192" t="s">
        <v>534</v>
      </c>
      <c r="CY209" s="192" t="s">
        <v>8</v>
      </c>
      <c r="CZ209" s="192" t="s">
        <v>248</v>
      </c>
      <c r="DA209" s="192" t="s">
        <v>249</v>
      </c>
      <c r="DB209" s="193" t="s">
        <v>1141</v>
      </c>
      <c r="DC209" s="193" t="s">
        <v>747</v>
      </c>
      <c r="DD209" s="200">
        <v>945</v>
      </c>
      <c r="DE209" s="193" t="s">
        <v>4881</v>
      </c>
      <c r="DF209" s="200">
        <v>745</v>
      </c>
      <c r="DG209" s="193" t="s">
        <v>5952</v>
      </c>
      <c r="DH209" s="200">
        <v>254</v>
      </c>
      <c r="DI209" s="193" t="s">
        <v>5275</v>
      </c>
      <c r="DJ209" s="275"/>
      <c r="DK209" s="193" t="s">
        <v>5275</v>
      </c>
      <c r="DL209" s="275"/>
      <c r="DM209" s="193" t="s">
        <v>3880</v>
      </c>
      <c r="DN209" s="200">
        <v>28</v>
      </c>
      <c r="DO209" s="207">
        <v>43222</v>
      </c>
      <c r="DP209" s="200">
        <v>0</v>
      </c>
      <c r="DQ209" s="195">
        <f t="shared" si="183"/>
        <v>1091</v>
      </c>
      <c r="DR209" s="195">
        <f t="shared" si="184"/>
        <v>146</v>
      </c>
      <c r="DS209" s="198" t="s">
        <v>6203</v>
      </c>
      <c r="DT209" s="196" t="s">
        <v>6243</v>
      </c>
      <c r="DU209" s="198">
        <v>1</v>
      </c>
      <c r="DV209" s="198" t="s">
        <v>8</v>
      </c>
      <c r="DW209" s="198" t="s">
        <v>8</v>
      </c>
      <c r="DX209" s="198" t="s">
        <v>8</v>
      </c>
      <c r="DY209" s="198" t="s">
        <v>8</v>
      </c>
      <c r="DZ209" s="198" t="s">
        <v>207</v>
      </c>
      <c r="EA209" s="198" t="s">
        <v>6269</v>
      </c>
      <c r="EB209" s="198" t="s">
        <v>207</v>
      </c>
      <c r="EC209" s="198" t="s">
        <v>6269</v>
      </c>
      <c r="ED209" s="198" t="s">
        <v>6474</v>
      </c>
      <c r="EE209" s="208">
        <v>17511</v>
      </c>
      <c r="EF209" s="199">
        <v>0</v>
      </c>
      <c r="EG209" s="199">
        <v>0</v>
      </c>
      <c r="EH209" s="199">
        <v>0</v>
      </c>
      <c r="EI209" s="199">
        <v>2840</v>
      </c>
      <c r="EJ209" s="199">
        <v>390629</v>
      </c>
      <c r="EK209" s="199">
        <v>0</v>
      </c>
      <c r="EL209" s="199">
        <v>0</v>
      </c>
      <c r="EM209" s="199">
        <v>0</v>
      </c>
      <c r="EN209" s="199">
        <v>0</v>
      </c>
      <c r="EO209" s="199">
        <f t="shared" si="197"/>
        <v>410980</v>
      </c>
      <c r="EP209" s="199">
        <v>18981</v>
      </c>
      <c r="EQ209" s="199">
        <v>0</v>
      </c>
      <c r="ER209" s="199">
        <v>0</v>
      </c>
      <c r="ES209" s="199">
        <v>0</v>
      </c>
      <c r="ET209" s="199">
        <v>3077</v>
      </c>
      <c r="EU209" s="199">
        <v>456688</v>
      </c>
      <c r="EV209" s="199">
        <v>0</v>
      </c>
      <c r="EW209" s="199">
        <v>0</v>
      </c>
      <c r="EX209" s="199">
        <v>0</v>
      </c>
      <c r="EY209" s="199">
        <v>0</v>
      </c>
      <c r="EZ209" s="199">
        <f t="shared" si="198"/>
        <v>478746</v>
      </c>
      <c r="FA209" s="192" t="s">
        <v>206</v>
      </c>
      <c r="FB209" s="199">
        <v>0</v>
      </c>
      <c r="FC209" s="199">
        <v>0</v>
      </c>
      <c r="FD209" s="199">
        <v>0</v>
      </c>
      <c r="FE209" s="199">
        <v>0</v>
      </c>
      <c r="FF209" s="199">
        <v>2999</v>
      </c>
      <c r="FG209" s="199">
        <v>382587</v>
      </c>
      <c r="FH209" s="199">
        <v>0</v>
      </c>
      <c r="FI209" s="199">
        <v>0</v>
      </c>
      <c r="FJ209" s="199">
        <v>0</v>
      </c>
      <c r="FK209" s="199">
        <v>0</v>
      </c>
      <c r="FL209" s="199">
        <f t="shared" si="199"/>
        <v>385586</v>
      </c>
      <c r="FM209" s="192" t="s">
        <v>6847</v>
      </c>
      <c r="FN209" s="199">
        <v>0</v>
      </c>
      <c r="FO209" s="199">
        <v>0</v>
      </c>
      <c r="FP209" s="199">
        <v>0</v>
      </c>
      <c r="FQ209" s="199">
        <v>0</v>
      </c>
      <c r="FR209" s="199">
        <v>2999</v>
      </c>
      <c r="FS209" s="199">
        <v>382586</v>
      </c>
      <c r="FT209" s="199">
        <v>0</v>
      </c>
      <c r="FU209" s="199">
        <v>0</v>
      </c>
      <c r="FV209" s="199">
        <v>0</v>
      </c>
      <c r="FW209" s="199">
        <v>0</v>
      </c>
      <c r="FX209" s="199">
        <f t="shared" si="200"/>
        <v>385585</v>
      </c>
      <c r="FY209" s="192" t="s">
        <v>7032</v>
      </c>
      <c r="FZ209" s="200">
        <f t="shared" si="201"/>
        <v>202300</v>
      </c>
      <c r="GA209" s="193" t="str">
        <f t="shared" si="218"/>
        <v>BIP &gt; SIGFE</v>
      </c>
      <c r="GB209" s="199">
        <v>0</v>
      </c>
      <c r="GC209" s="199">
        <v>0</v>
      </c>
      <c r="GD209" s="199">
        <v>0</v>
      </c>
      <c r="GE209" s="199">
        <v>0</v>
      </c>
      <c r="GF209" s="199">
        <v>0</v>
      </c>
      <c r="GG209" s="199">
        <v>183285</v>
      </c>
      <c r="GH209" s="199">
        <v>0</v>
      </c>
      <c r="GI209" s="199">
        <v>0</v>
      </c>
      <c r="GJ209" s="199">
        <v>0</v>
      </c>
      <c r="GK209" s="199">
        <v>0</v>
      </c>
      <c r="GL209" s="199">
        <f t="shared" si="202"/>
        <v>183285</v>
      </c>
      <c r="GM209" s="199">
        <v>0</v>
      </c>
      <c r="GN209" s="199">
        <v>0</v>
      </c>
      <c r="GO209" s="199">
        <v>0</v>
      </c>
      <c r="GP209" s="199">
        <v>0</v>
      </c>
      <c r="GQ209" s="199">
        <v>0</v>
      </c>
      <c r="GR209" s="199">
        <v>183285</v>
      </c>
      <c r="GS209" s="199">
        <v>0</v>
      </c>
      <c r="GT209" s="199">
        <v>0</v>
      </c>
      <c r="GU209" s="199">
        <v>0</v>
      </c>
      <c r="GV209" s="199">
        <v>0</v>
      </c>
      <c r="GW209" s="199">
        <f t="shared" si="203"/>
        <v>183285</v>
      </c>
      <c r="GX209" s="199" t="s">
        <v>7195</v>
      </c>
      <c r="GY209" s="199">
        <v>18981</v>
      </c>
      <c r="GZ209" s="199">
        <v>0</v>
      </c>
      <c r="HA209" s="199">
        <v>0</v>
      </c>
      <c r="HB209" s="199">
        <v>0</v>
      </c>
      <c r="HC209" s="199">
        <v>3077</v>
      </c>
      <c r="HD209" s="199">
        <v>456688</v>
      </c>
      <c r="HE209" s="199">
        <v>0</v>
      </c>
      <c r="HF209" s="199">
        <v>0</v>
      </c>
      <c r="HG209" s="199">
        <v>0</v>
      </c>
      <c r="HH209" s="199">
        <v>0</v>
      </c>
      <c r="HI209" s="199">
        <f t="shared" si="204"/>
        <v>478746</v>
      </c>
      <c r="HJ209" s="199">
        <v>0</v>
      </c>
      <c r="HK209" s="199">
        <v>0</v>
      </c>
      <c r="HL209" s="199">
        <v>0</v>
      </c>
      <c r="HM209" s="199">
        <v>0</v>
      </c>
      <c r="HN209" s="199">
        <v>0</v>
      </c>
      <c r="HO209" s="199">
        <v>2999</v>
      </c>
      <c r="HP209" s="199">
        <v>382587</v>
      </c>
      <c r="HQ209" s="199">
        <v>0</v>
      </c>
      <c r="HR209" s="199">
        <v>0</v>
      </c>
      <c r="HS209" s="199">
        <v>0</v>
      </c>
      <c r="HT209" s="199">
        <v>0</v>
      </c>
      <c r="HU209" s="199">
        <f t="shared" si="205"/>
        <v>385586</v>
      </c>
      <c r="HV209" s="199">
        <v>0</v>
      </c>
      <c r="HW209" s="199">
        <v>0</v>
      </c>
      <c r="HX209" s="199">
        <v>0</v>
      </c>
      <c r="HY209" s="199">
        <v>0</v>
      </c>
      <c r="HZ209" s="199">
        <v>2999</v>
      </c>
      <c r="IA209" s="199">
        <v>382586</v>
      </c>
      <c r="IB209" s="199">
        <v>0</v>
      </c>
      <c r="IC209" s="199">
        <v>0</v>
      </c>
      <c r="ID209" s="199">
        <v>0</v>
      </c>
      <c r="IE209" s="199">
        <v>0</v>
      </c>
      <c r="IF209" s="199">
        <f t="shared" si="206"/>
        <v>385585</v>
      </c>
      <c r="IG209" s="197">
        <f t="shared" si="207"/>
        <v>-19.459170416045247</v>
      </c>
      <c r="IH209" s="197">
        <f t="shared" si="208"/>
        <v>-19.459379295075053</v>
      </c>
      <c r="II209" s="197">
        <f t="shared" si="209"/>
        <v>-16.225957327540907</v>
      </c>
      <c r="IJ209" s="197">
        <f t="shared" si="185"/>
        <v>-2.5934551565187647E-4</v>
      </c>
      <c r="IK209" s="202"/>
      <c r="IL209" s="200">
        <f t="shared" si="210"/>
        <v>8568.5555555555547</v>
      </c>
      <c r="IM209" s="200">
        <f t="shared" si="211"/>
        <v>8501.9111111111106</v>
      </c>
      <c r="IN209" s="192" t="s">
        <v>7432</v>
      </c>
      <c r="IO209" s="192" t="str">
        <f t="shared" si="186"/>
        <v>Variación entre el -10% al -20%</v>
      </c>
      <c r="IP209" s="192" t="str">
        <f t="shared" si="186"/>
        <v>Variación entre el -10% al -20%</v>
      </c>
      <c r="IQ209" s="193" t="str">
        <f t="shared" si="212"/>
        <v>Mediano</v>
      </c>
      <c r="IR209" s="193" t="str">
        <f t="shared" si="213"/>
        <v>Mediano</v>
      </c>
      <c r="IS209" s="192" t="s">
        <v>235</v>
      </c>
      <c r="IT209" s="192" t="s">
        <v>2029</v>
      </c>
      <c r="IU209" s="192" t="s">
        <v>534</v>
      </c>
      <c r="IV209" s="192" t="s">
        <v>8</v>
      </c>
      <c r="IW209" s="192" t="s">
        <v>248</v>
      </c>
      <c r="IX209" s="192" t="s">
        <v>249</v>
      </c>
      <c r="IY209" s="193" t="s">
        <v>207</v>
      </c>
      <c r="IZ209" s="199">
        <v>483714</v>
      </c>
      <c r="JA209" s="199">
        <v>20352</v>
      </c>
      <c r="JB209" s="203">
        <f t="shared" si="214"/>
        <v>4.2074448951239782</v>
      </c>
      <c r="JC209" s="192" t="s">
        <v>7625</v>
      </c>
      <c r="JD209" s="192" t="str">
        <f t="shared" si="221"/>
        <v>Con Modificaciones &lt; 10%</v>
      </c>
      <c r="JE209" s="193" t="s">
        <v>208</v>
      </c>
      <c r="JF209" s="200"/>
      <c r="JG209" s="200"/>
      <c r="JH209" s="200"/>
      <c r="JI209" s="197"/>
      <c r="JJ209" s="192" t="s">
        <v>7843</v>
      </c>
      <c r="JK209" s="192" t="str">
        <f t="shared" si="187"/>
        <v>Sin Reevaluación</v>
      </c>
      <c r="JL209" s="196" t="s">
        <v>1287</v>
      </c>
      <c r="JM209" s="204">
        <v>26189</v>
      </c>
      <c r="JN209" s="204">
        <v>22363</v>
      </c>
      <c r="JO209" s="197">
        <f t="shared" si="219"/>
        <v>-14.609187063270834</v>
      </c>
      <c r="JP209" s="205" t="str">
        <f t="shared" si="220"/>
        <v>Real &lt; Recomendado</v>
      </c>
      <c r="JQ209" s="193" t="s">
        <v>8</v>
      </c>
      <c r="JR209" s="202"/>
      <c r="JS209" s="202"/>
      <c r="JT209" s="202"/>
      <c r="JU209" s="192" t="s">
        <v>8281</v>
      </c>
      <c r="JV209" s="206"/>
      <c r="JW209" s="192" t="s">
        <v>8282</v>
      </c>
      <c r="JX209" s="192" t="s">
        <v>1306</v>
      </c>
      <c r="JY209" s="192" t="s">
        <v>939</v>
      </c>
      <c r="JZ209" s="192" t="s">
        <v>248</v>
      </c>
      <c r="KA209" s="192" t="s">
        <v>249</v>
      </c>
    </row>
    <row r="210" spans="1:287" ht="15" customHeight="1" x14ac:dyDescent="0.25">
      <c r="A210" s="192" t="s">
        <v>1834</v>
      </c>
      <c r="B210" s="192" t="s">
        <v>1835</v>
      </c>
      <c r="C210" s="193">
        <v>9</v>
      </c>
      <c r="D210" s="192" t="s">
        <v>450</v>
      </c>
      <c r="E210" s="192" t="s">
        <v>98</v>
      </c>
      <c r="F210" s="192" t="s">
        <v>1728</v>
      </c>
      <c r="G210" s="192" t="s">
        <v>495</v>
      </c>
      <c r="H210" s="192" t="s">
        <v>154</v>
      </c>
      <c r="I210" s="192" t="s">
        <v>1374</v>
      </c>
      <c r="J210" s="192" t="s">
        <v>1988</v>
      </c>
      <c r="K210" s="192" t="s">
        <v>468</v>
      </c>
      <c r="L210" s="192" t="s">
        <v>102</v>
      </c>
      <c r="M210" s="192" t="s">
        <v>2007</v>
      </c>
      <c r="N210" s="192" t="s">
        <v>525</v>
      </c>
      <c r="O210" s="192" t="s">
        <v>525</v>
      </c>
      <c r="P210" s="192" t="s">
        <v>103</v>
      </c>
      <c r="Q210" s="192" t="s">
        <v>104</v>
      </c>
      <c r="R210" s="192" t="s">
        <v>116</v>
      </c>
      <c r="S210" s="192" t="s">
        <v>2462</v>
      </c>
      <c r="T210" s="192" t="s">
        <v>2463</v>
      </c>
      <c r="U210" s="194">
        <v>3715</v>
      </c>
      <c r="V210" s="192" t="s">
        <v>534</v>
      </c>
      <c r="W210" s="192" t="s">
        <v>534</v>
      </c>
      <c r="X210" s="192" t="s">
        <v>534</v>
      </c>
      <c r="Y210" s="195">
        <v>12</v>
      </c>
      <c r="Z210" s="195">
        <v>9</v>
      </c>
      <c r="AA210" s="196" t="s">
        <v>2804</v>
      </c>
      <c r="AB210" s="197">
        <f t="shared" si="224"/>
        <v>-25</v>
      </c>
      <c r="AC210" s="195">
        <v>2</v>
      </c>
      <c r="AD210" s="195">
        <v>1</v>
      </c>
      <c r="AE210" s="196" t="s">
        <v>2805</v>
      </c>
      <c r="AF210" s="197">
        <f>((AD210/AC210)-1)*100</f>
        <v>-50</v>
      </c>
      <c r="AG210" s="195"/>
      <c r="AH210" s="195"/>
      <c r="AI210" s="196" t="s">
        <v>8</v>
      </c>
      <c r="AJ210" s="197"/>
      <c r="AK210" s="195"/>
      <c r="AL210" s="195"/>
      <c r="AM210" s="196"/>
      <c r="AN210" s="197"/>
      <c r="AO210" s="195"/>
      <c r="AP210" s="195"/>
      <c r="AQ210" s="196"/>
      <c r="AR210" s="197"/>
      <c r="AS210" s="195">
        <v>12</v>
      </c>
      <c r="AT210" s="195">
        <v>18</v>
      </c>
      <c r="AU210" s="196" t="s">
        <v>3280</v>
      </c>
      <c r="AV210" s="197">
        <f t="shared" si="182"/>
        <v>50</v>
      </c>
      <c r="AW210" s="197" t="str">
        <f t="shared" si="189"/>
        <v>Variación de 30% al 50%</v>
      </c>
      <c r="AX210" s="198">
        <v>3</v>
      </c>
      <c r="AY210" s="198">
        <v>226</v>
      </c>
      <c r="AZ210" s="195"/>
      <c r="BA210" s="195"/>
      <c r="BB210" s="196"/>
      <c r="BC210" s="197"/>
      <c r="BD210" s="195"/>
      <c r="BE210" s="195"/>
      <c r="BF210" s="196"/>
      <c r="BG210" s="197"/>
      <c r="BH210" s="195"/>
      <c r="BI210" s="195"/>
      <c r="BJ210" s="196"/>
      <c r="BK210" s="197"/>
      <c r="BL210" s="195">
        <v>12</v>
      </c>
      <c r="BM210" s="195">
        <v>12</v>
      </c>
      <c r="BN210" s="195">
        <v>18</v>
      </c>
      <c r="BO210" s="195">
        <v>22</v>
      </c>
      <c r="BP210" s="195">
        <v>4</v>
      </c>
      <c r="BQ210" s="196" t="s">
        <v>3534</v>
      </c>
      <c r="BR210" s="197">
        <f t="shared" si="190"/>
        <v>50</v>
      </c>
      <c r="BS210" s="197">
        <f t="shared" si="190"/>
        <v>83.333333333333329</v>
      </c>
      <c r="BT210" s="192" t="s">
        <v>3770</v>
      </c>
      <c r="BU210" s="192" t="str">
        <f t="shared" si="191"/>
        <v>Variación del 50% al 100%</v>
      </c>
      <c r="BV210" s="193" t="str">
        <f t="shared" si="192"/>
        <v>Dos Años</v>
      </c>
      <c r="BW210" s="192" t="s">
        <v>661</v>
      </c>
      <c r="BX210" s="199">
        <v>909613</v>
      </c>
      <c r="BY210" s="199">
        <v>0</v>
      </c>
      <c r="BZ210" s="199">
        <f t="shared" si="193"/>
        <v>909613</v>
      </c>
      <c r="CA210" s="199">
        <v>909613</v>
      </c>
      <c r="CB210" s="200">
        <f t="shared" si="194"/>
        <v>0</v>
      </c>
      <c r="CC210" s="192" t="s">
        <v>4080</v>
      </c>
      <c r="CD210" s="192" t="str">
        <f t="shared" si="195"/>
        <v>BIP = SIGFE</v>
      </c>
      <c r="CE210" s="196" t="s">
        <v>678</v>
      </c>
      <c r="CF210" s="195">
        <v>14864</v>
      </c>
      <c r="CG210" s="195">
        <v>14864</v>
      </c>
      <c r="CH210" s="195">
        <f t="shared" si="196"/>
        <v>100</v>
      </c>
      <c r="CI210" s="196" t="s">
        <v>4489</v>
      </c>
      <c r="CJ210" s="196" t="s">
        <v>4490</v>
      </c>
      <c r="CK210" s="200" t="str">
        <f t="shared" si="216"/>
        <v>Real = Recomendada</v>
      </c>
      <c r="CL210" s="192" t="s">
        <v>5063</v>
      </c>
      <c r="CM210" s="192" t="s">
        <v>899</v>
      </c>
      <c r="CN210" s="192" t="s">
        <v>5064</v>
      </c>
      <c r="CO210" s="192" t="s">
        <v>5065</v>
      </c>
      <c r="CP210" s="193" t="s">
        <v>207</v>
      </c>
      <c r="CQ210" s="192" t="s">
        <v>788</v>
      </c>
      <c r="CR210" s="192" t="s">
        <v>5359</v>
      </c>
      <c r="CS210" s="192" t="s">
        <v>8</v>
      </c>
      <c r="CT210" s="192" t="str">
        <f t="shared" si="217"/>
        <v>En Operación</v>
      </c>
      <c r="CU210" s="192" t="s">
        <v>5544</v>
      </c>
      <c r="CV210" s="192" t="s">
        <v>5747</v>
      </c>
      <c r="CW210" s="192" t="s">
        <v>5748</v>
      </c>
      <c r="CX210" s="192" t="s">
        <v>534</v>
      </c>
      <c r="CY210" s="192" t="s">
        <v>8</v>
      </c>
      <c r="CZ210" s="192" t="s">
        <v>534</v>
      </c>
      <c r="DA210" s="192" t="s">
        <v>8</v>
      </c>
      <c r="DB210" s="193" t="s">
        <v>5860</v>
      </c>
      <c r="DC210" s="193" t="s">
        <v>5860</v>
      </c>
      <c r="DD210" s="200">
        <v>0</v>
      </c>
      <c r="DE210" s="193" t="s">
        <v>1230</v>
      </c>
      <c r="DF210" s="200">
        <v>40</v>
      </c>
      <c r="DG210" s="193" t="s">
        <v>440</v>
      </c>
      <c r="DH210" s="200">
        <v>0</v>
      </c>
      <c r="DI210" s="193" t="s">
        <v>657</v>
      </c>
      <c r="DJ210" s="200">
        <v>241</v>
      </c>
      <c r="DK210" s="193" t="s">
        <v>657</v>
      </c>
      <c r="DL210" s="200">
        <f>+DK210-DE210</f>
        <v>241</v>
      </c>
      <c r="DM210" s="193" t="s">
        <v>661</v>
      </c>
      <c r="DN210" s="200">
        <v>18</v>
      </c>
      <c r="DO210" s="193" t="s">
        <v>6017</v>
      </c>
      <c r="DP210" s="200">
        <v>32</v>
      </c>
      <c r="DQ210" s="195">
        <f t="shared" si="183"/>
        <v>331</v>
      </c>
      <c r="DR210" s="195">
        <f t="shared" si="184"/>
        <v>331</v>
      </c>
      <c r="DS210" s="198" t="s">
        <v>6204</v>
      </c>
      <c r="DT210" s="196" t="s">
        <v>6243</v>
      </c>
      <c r="DU210" s="198">
        <v>2</v>
      </c>
      <c r="DV210" s="198" t="s">
        <v>8</v>
      </c>
      <c r="DW210" s="198" t="s">
        <v>8</v>
      </c>
      <c r="DX210" s="198" t="s">
        <v>8</v>
      </c>
      <c r="DY210" s="198" t="s">
        <v>8</v>
      </c>
      <c r="DZ210" s="198" t="s">
        <v>8</v>
      </c>
      <c r="EA210" s="198" t="s">
        <v>8</v>
      </c>
      <c r="EB210" s="198" t="s">
        <v>207</v>
      </c>
      <c r="EC210" s="198" t="s">
        <v>6273</v>
      </c>
      <c r="ED210" s="198" t="s">
        <v>6475</v>
      </c>
      <c r="EE210" s="208">
        <v>18000</v>
      </c>
      <c r="EF210" s="199">
        <v>6562</v>
      </c>
      <c r="EG210" s="199">
        <v>0</v>
      </c>
      <c r="EH210" s="199">
        <v>0</v>
      </c>
      <c r="EI210" s="199">
        <v>0</v>
      </c>
      <c r="EJ210" s="199">
        <v>881235</v>
      </c>
      <c r="EK210" s="199">
        <v>0</v>
      </c>
      <c r="EL210" s="199">
        <v>0</v>
      </c>
      <c r="EM210" s="199">
        <v>0</v>
      </c>
      <c r="EN210" s="199">
        <v>0</v>
      </c>
      <c r="EO210" s="199">
        <f t="shared" si="197"/>
        <v>905797</v>
      </c>
      <c r="EP210" s="199">
        <v>18000</v>
      </c>
      <c r="EQ210" s="199">
        <v>6562</v>
      </c>
      <c r="ER210" s="199">
        <v>0</v>
      </c>
      <c r="ES210" s="199">
        <v>0</v>
      </c>
      <c r="ET210" s="199">
        <v>0</v>
      </c>
      <c r="EU210" s="199">
        <v>881235</v>
      </c>
      <c r="EV210" s="199">
        <v>0</v>
      </c>
      <c r="EW210" s="199">
        <v>0</v>
      </c>
      <c r="EX210" s="199">
        <v>0</v>
      </c>
      <c r="EY210" s="199">
        <v>0</v>
      </c>
      <c r="EZ210" s="199">
        <f t="shared" si="198"/>
        <v>905797</v>
      </c>
      <c r="FA210" s="192" t="s">
        <v>196</v>
      </c>
      <c r="FB210" s="199">
        <v>18000</v>
      </c>
      <c r="FC210" s="199">
        <v>6533</v>
      </c>
      <c r="FD210" s="199">
        <v>0</v>
      </c>
      <c r="FE210" s="199">
        <v>0</v>
      </c>
      <c r="FF210" s="199">
        <v>0</v>
      </c>
      <c r="FG210" s="199">
        <v>890430</v>
      </c>
      <c r="FH210" s="199">
        <v>0</v>
      </c>
      <c r="FI210" s="199">
        <v>0</v>
      </c>
      <c r="FJ210" s="199">
        <v>0</v>
      </c>
      <c r="FK210" s="199">
        <v>0</v>
      </c>
      <c r="FL210" s="199">
        <f t="shared" si="199"/>
        <v>914963</v>
      </c>
      <c r="FM210" s="192" t="s">
        <v>6848</v>
      </c>
      <c r="FN210" s="199">
        <v>12650</v>
      </c>
      <c r="FO210" s="199">
        <v>6533</v>
      </c>
      <c r="FP210" s="199">
        <v>0</v>
      </c>
      <c r="FQ210" s="199">
        <v>0</v>
      </c>
      <c r="FR210" s="199">
        <v>0</v>
      </c>
      <c r="FS210" s="199">
        <v>890430</v>
      </c>
      <c r="FT210" s="199">
        <v>0</v>
      </c>
      <c r="FU210" s="199">
        <v>0</v>
      </c>
      <c r="FV210" s="199">
        <v>0</v>
      </c>
      <c r="FW210" s="199">
        <v>0</v>
      </c>
      <c r="FX210" s="199">
        <f t="shared" si="200"/>
        <v>909613</v>
      </c>
      <c r="FY210" s="192" t="s">
        <v>7033</v>
      </c>
      <c r="FZ210" s="200">
        <f t="shared" si="201"/>
        <v>0</v>
      </c>
      <c r="GA210" s="193" t="str">
        <f t="shared" si="218"/>
        <v>BIP = SIGFE</v>
      </c>
      <c r="GB210" s="199">
        <v>12650</v>
      </c>
      <c r="GC210" s="199">
        <v>6533</v>
      </c>
      <c r="GD210" s="199">
        <v>0</v>
      </c>
      <c r="GE210" s="199">
        <v>0</v>
      </c>
      <c r="GF210" s="199">
        <v>0</v>
      </c>
      <c r="GG210" s="199">
        <v>890430</v>
      </c>
      <c r="GH210" s="199">
        <v>0</v>
      </c>
      <c r="GI210" s="199">
        <v>0</v>
      </c>
      <c r="GJ210" s="199">
        <v>0</v>
      </c>
      <c r="GK210" s="199">
        <v>0</v>
      </c>
      <c r="GL210" s="199">
        <f t="shared" si="202"/>
        <v>909613</v>
      </c>
      <c r="GM210" s="199">
        <v>13368</v>
      </c>
      <c r="GN210" s="199">
        <v>6533</v>
      </c>
      <c r="GO210" s="199">
        <v>0</v>
      </c>
      <c r="GP210" s="199">
        <v>0</v>
      </c>
      <c r="GQ210" s="199">
        <v>0</v>
      </c>
      <c r="GR210" s="199">
        <v>917380</v>
      </c>
      <c r="GS210" s="199">
        <v>0</v>
      </c>
      <c r="GT210" s="199">
        <v>0</v>
      </c>
      <c r="GU210" s="199">
        <v>0</v>
      </c>
      <c r="GV210" s="199">
        <v>0</v>
      </c>
      <c r="GW210" s="199">
        <f t="shared" si="203"/>
        <v>937281</v>
      </c>
      <c r="GX210" s="199" t="s">
        <v>201</v>
      </c>
      <c r="GY210" s="199">
        <v>21186</v>
      </c>
      <c r="GZ210" s="199">
        <v>7723</v>
      </c>
      <c r="HA210" s="199">
        <v>0</v>
      </c>
      <c r="HB210" s="199">
        <v>0</v>
      </c>
      <c r="HC210" s="199">
        <v>0</v>
      </c>
      <c r="HD210" s="199">
        <v>1037192</v>
      </c>
      <c r="HE210" s="199">
        <v>0</v>
      </c>
      <c r="HF210" s="199">
        <v>0</v>
      </c>
      <c r="HG210" s="199">
        <v>0</v>
      </c>
      <c r="HH210" s="199">
        <v>0</v>
      </c>
      <c r="HI210" s="199">
        <f t="shared" si="204"/>
        <v>1066101</v>
      </c>
      <c r="HJ210" s="199">
        <v>0</v>
      </c>
      <c r="HK210" s="199">
        <v>19022</v>
      </c>
      <c r="HL210" s="199">
        <v>6533</v>
      </c>
      <c r="HM210" s="199">
        <v>0</v>
      </c>
      <c r="HN210" s="199">
        <v>0</v>
      </c>
      <c r="HO210" s="199">
        <v>0</v>
      </c>
      <c r="HP210" s="199">
        <v>940988</v>
      </c>
      <c r="HQ210" s="199">
        <v>0</v>
      </c>
      <c r="HR210" s="199">
        <v>0</v>
      </c>
      <c r="HS210" s="199">
        <v>0</v>
      </c>
      <c r="HT210" s="199">
        <v>0</v>
      </c>
      <c r="HU210" s="199">
        <f t="shared" si="205"/>
        <v>966543</v>
      </c>
      <c r="HV210" s="199">
        <v>13367</v>
      </c>
      <c r="HW210" s="199">
        <v>6533</v>
      </c>
      <c r="HX210" s="199">
        <v>0</v>
      </c>
      <c r="HY210" s="199">
        <v>0</v>
      </c>
      <c r="HZ210" s="199">
        <v>0</v>
      </c>
      <c r="IA210" s="199">
        <v>917379</v>
      </c>
      <c r="IB210" s="199">
        <v>0</v>
      </c>
      <c r="IC210" s="199">
        <v>0</v>
      </c>
      <c r="ID210" s="199">
        <v>0</v>
      </c>
      <c r="IE210" s="199">
        <v>0</v>
      </c>
      <c r="IF210" s="199">
        <f t="shared" si="206"/>
        <v>937279</v>
      </c>
      <c r="IG210" s="197">
        <f t="shared" si="207"/>
        <v>-9.3385148311463944</v>
      </c>
      <c r="IH210" s="197">
        <f t="shared" si="208"/>
        <v>-12.083470515457728</v>
      </c>
      <c r="II210" s="197">
        <f t="shared" si="209"/>
        <v>-11.551670278984027</v>
      </c>
      <c r="IJ210" s="197">
        <f t="shared" si="185"/>
        <v>-3.0276976813240597</v>
      </c>
      <c r="IK210" s="202"/>
      <c r="IL210" s="200">
        <f t="shared" si="210"/>
        <v>63.056983315392898</v>
      </c>
      <c r="IM210" s="200">
        <f t="shared" si="211"/>
        <v>61.718178148546826</v>
      </c>
      <c r="IN210" s="192" t="s">
        <v>7433</v>
      </c>
      <c r="IO210" s="192" t="str">
        <f t="shared" si="186"/>
        <v>Variación entre el -10% al -20%</v>
      </c>
      <c r="IP210" s="192" t="str">
        <f t="shared" si="186"/>
        <v>Variación entre el -10% al -20%</v>
      </c>
      <c r="IQ210" s="193" t="str">
        <f t="shared" si="212"/>
        <v>Mediano</v>
      </c>
      <c r="IR210" s="193" t="str">
        <f t="shared" si="213"/>
        <v>Mediano</v>
      </c>
      <c r="IS210" s="192" t="s">
        <v>1271</v>
      </c>
      <c r="IT210" s="192" t="s">
        <v>2007</v>
      </c>
      <c r="IU210" s="192" t="s">
        <v>534</v>
      </c>
      <c r="IV210" s="192" t="s">
        <v>8</v>
      </c>
      <c r="IW210" s="192" t="s">
        <v>534</v>
      </c>
      <c r="IX210" s="192" t="s">
        <v>8</v>
      </c>
      <c r="IY210" s="193" t="s">
        <v>207</v>
      </c>
      <c r="IZ210" s="199">
        <v>1066101</v>
      </c>
      <c r="JA210" s="199">
        <v>9195</v>
      </c>
      <c r="JB210" s="203">
        <f t="shared" si="214"/>
        <v>0.86248863850610791</v>
      </c>
      <c r="JC210" s="192" t="s">
        <v>7626</v>
      </c>
      <c r="JD210" s="192" t="str">
        <f t="shared" si="221"/>
        <v>Con Modificaciones &lt; 10%</v>
      </c>
      <c r="JE210" s="193" t="s">
        <v>208</v>
      </c>
      <c r="JF210" s="200"/>
      <c r="JG210" s="200"/>
      <c r="JH210" s="200"/>
      <c r="JI210" s="197"/>
      <c r="JJ210" s="192" t="s">
        <v>7844</v>
      </c>
      <c r="JK210" s="192" t="str">
        <f t="shared" si="187"/>
        <v>Sin Reevaluación</v>
      </c>
      <c r="JL210" s="196" t="s">
        <v>1287</v>
      </c>
      <c r="JM210" s="204">
        <v>2630</v>
      </c>
      <c r="JN210" s="204">
        <v>2630</v>
      </c>
      <c r="JO210" s="197">
        <f t="shared" si="219"/>
        <v>0</v>
      </c>
      <c r="JP210" s="205" t="str">
        <f t="shared" si="220"/>
        <v>Real = Recomendado</v>
      </c>
      <c r="JQ210" s="193" t="s">
        <v>8</v>
      </c>
      <c r="JR210" s="202"/>
      <c r="JS210" s="202"/>
      <c r="JT210" s="202"/>
      <c r="JU210" s="192" t="s">
        <v>8283</v>
      </c>
      <c r="JV210" s="206"/>
      <c r="JW210" s="192" t="s">
        <v>8284</v>
      </c>
      <c r="JX210" s="192" t="s">
        <v>1316</v>
      </c>
      <c r="JY210" s="192" t="s">
        <v>961</v>
      </c>
      <c r="JZ210" s="192" t="s">
        <v>5576</v>
      </c>
      <c r="KA210" s="192" t="s">
        <v>249</v>
      </c>
    </row>
    <row r="211" spans="1:287" ht="15" customHeight="1" x14ac:dyDescent="0.25">
      <c r="A211" s="192" t="s">
        <v>1836</v>
      </c>
      <c r="B211" s="192" t="s">
        <v>1837</v>
      </c>
      <c r="C211" s="193">
        <v>14</v>
      </c>
      <c r="D211" s="192" t="s">
        <v>455</v>
      </c>
      <c r="E211" s="192" t="s">
        <v>121</v>
      </c>
      <c r="F211" s="192" t="s">
        <v>520</v>
      </c>
      <c r="G211" s="192" t="s">
        <v>517</v>
      </c>
      <c r="H211" s="192" t="s">
        <v>472</v>
      </c>
      <c r="I211" s="192" t="s">
        <v>401</v>
      </c>
      <c r="J211" s="192" t="s">
        <v>1943</v>
      </c>
      <c r="K211" s="192" t="s">
        <v>466</v>
      </c>
      <c r="L211" s="192" t="s">
        <v>114</v>
      </c>
      <c r="M211" s="192" t="s">
        <v>178</v>
      </c>
      <c r="N211" s="192" t="s">
        <v>529</v>
      </c>
      <c r="O211" s="192" t="s">
        <v>524</v>
      </c>
      <c r="P211" s="192" t="s">
        <v>103</v>
      </c>
      <c r="Q211" s="192" t="s">
        <v>120</v>
      </c>
      <c r="R211" s="192" t="s">
        <v>116</v>
      </c>
      <c r="S211" s="192" t="s">
        <v>2464</v>
      </c>
      <c r="T211" s="192" t="s">
        <v>2465</v>
      </c>
      <c r="U211" s="194">
        <v>44</v>
      </c>
      <c r="V211" s="192" t="s">
        <v>534</v>
      </c>
      <c r="W211" s="192" t="s">
        <v>534</v>
      </c>
      <c r="X211" s="192" t="s">
        <v>534</v>
      </c>
      <c r="Y211" s="195">
        <v>2</v>
      </c>
      <c r="Z211" s="195">
        <v>12</v>
      </c>
      <c r="AA211" s="196" t="s">
        <v>197</v>
      </c>
      <c r="AB211" s="197">
        <f t="shared" si="224"/>
        <v>500</v>
      </c>
      <c r="AC211" s="195">
        <v>1</v>
      </c>
      <c r="AD211" s="195">
        <v>0</v>
      </c>
      <c r="AE211" s="196" t="s">
        <v>2806</v>
      </c>
      <c r="AF211" s="197">
        <f>((AD211/AC211)-1)*100</f>
        <v>-100</v>
      </c>
      <c r="AG211" s="195">
        <v>1</v>
      </c>
      <c r="AH211" s="195">
        <v>0</v>
      </c>
      <c r="AI211" s="196" t="s">
        <v>2806</v>
      </c>
      <c r="AJ211" s="197">
        <f>((AH211/AG211)-1)*100</f>
        <v>-100</v>
      </c>
      <c r="AK211" s="195"/>
      <c r="AL211" s="195"/>
      <c r="AM211" s="196"/>
      <c r="AN211" s="197"/>
      <c r="AO211" s="195"/>
      <c r="AP211" s="195"/>
      <c r="AQ211" s="196"/>
      <c r="AR211" s="197"/>
      <c r="AS211" s="195">
        <v>4</v>
      </c>
      <c r="AT211" s="195">
        <v>12</v>
      </c>
      <c r="AU211" s="196" t="s">
        <v>197</v>
      </c>
      <c r="AV211" s="197">
        <f t="shared" si="182"/>
        <v>200</v>
      </c>
      <c r="AW211" s="197" t="str">
        <f t="shared" si="189"/>
        <v>Variación &gt; al 100%</v>
      </c>
      <c r="AX211" s="198">
        <v>1</v>
      </c>
      <c r="AY211" s="198">
        <v>90</v>
      </c>
      <c r="AZ211" s="195"/>
      <c r="BA211" s="195"/>
      <c r="BB211" s="196"/>
      <c r="BC211" s="197"/>
      <c r="BD211" s="195"/>
      <c r="BE211" s="195"/>
      <c r="BF211" s="196"/>
      <c r="BG211" s="197"/>
      <c r="BH211" s="195"/>
      <c r="BI211" s="195"/>
      <c r="BJ211" s="196"/>
      <c r="BK211" s="197"/>
      <c r="BL211" s="195">
        <v>6</v>
      </c>
      <c r="BM211" s="195">
        <v>6</v>
      </c>
      <c r="BN211" s="195">
        <v>12</v>
      </c>
      <c r="BO211" s="195">
        <v>12</v>
      </c>
      <c r="BP211" s="195">
        <v>0</v>
      </c>
      <c r="BQ211" s="196" t="s">
        <v>198</v>
      </c>
      <c r="BR211" s="197">
        <f t="shared" si="190"/>
        <v>100</v>
      </c>
      <c r="BS211" s="197">
        <f t="shared" si="190"/>
        <v>100</v>
      </c>
      <c r="BT211" s="192" t="s">
        <v>3771</v>
      </c>
      <c r="BU211" s="192" t="str">
        <f t="shared" si="191"/>
        <v>Variación del 50% al 100%</v>
      </c>
      <c r="BV211" s="193" t="str">
        <f t="shared" si="192"/>
        <v>Un año</v>
      </c>
      <c r="BW211" s="192" t="s">
        <v>885</v>
      </c>
      <c r="BX211" s="199">
        <v>540208</v>
      </c>
      <c r="BY211" s="199">
        <v>0</v>
      </c>
      <c r="BZ211" s="199">
        <f t="shared" si="193"/>
        <v>540208</v>
      </c>
      <c r="CA211" s="199">
        <v>485835</v>
      </c>
      <c r="CB211" s="200">
        <f t="shared" si="194"/>
        <v>54373</v>
      </c>
      <c r="CC211" s="192" t="s">
        <v>198</v>
      </c>
      <c r="CD211" s="192" t="str">
        <f t="shared" si="195"/>
        <v>BIP &gt; SIGFE</v>
      </c>
      <c r="CE211" s="196" t="s">
        <v>678</v>
      </c>
      <c r="CF211" s="195">
        <v>567</v>
      </c>
      <c r="CG211" s="195">
        <v>571</v>
      </c>
      <c r="CH211" s="195">
        <f t="shared" si="196"/>
        <v>100.70546737213404</v>
      </c>
      <c r="CI211" s="196" t="s">
        <v>198</v>
      </c>
      <c r="CJ211" s="196" t="s">
        <v>4491</v>
      </c>
      <c r="CK211" s="200" t="str">
        <f t="shared" si="216"/>
        <v>Real &gt; Recomendada</v>
      </c>
      <c r="CL211" s="192" t="s">
        <v>5066</v>
      </c>
      <c r="CM211" s="192" t="s">
        <v>5067</v>
      </c>
      <c r="CN211" s="192" t="s">
        <v>8</v>
      </c>
      <c r="CO211" s="192" t="s">
        <v>771</v>
      </c>
      <c r="CP211" s="193" t="s">
        <v>207</v>
      </c>
      <c r="CQ211" s="192" t="s">
        <v>5360</v>
      </c>
      <c r="CR211" s="192" t="s">
        <v>8</v>
      </c>
      <c r="CS211" s="192" t="s">
        <v>8</v>
      </c>
      <c r="CT211" s="192" t="str">
        <f t="shared" si="217"/>
        <v>En Operación</v>
      </c>
      <c r="CU211" s="192" t="s">
        <v>8</v>
      </c>
      <c r="CV211" s="192" t="s">
        <v>5731</v>
      </c>
      <c r="CW211" s="192" t="s">
        <v>178</v>
      </c>
      <c r="CX211" s="192" t="s">
        <v>534</v>
      </c>
      <c r="CY211" s="192" t="s">
        <v>8</v>
      </c>
      <c r="CZ211" s="192" t="s">
        <v>5576</v>
      </c>
      <c r="DA211" s="192" t="s">
        <v>249</v>
      </c>
      <c r="DB211" s="193" t="s">
        <v>640</v>
      </c>
      <c r="DC211" s="193" t="s">
        <v>640</v>
      </c>
      <c r="DD211" s="200">
        <v>0</v>
      </c>
      <c r="DE211" s="193" t="s">
        <v>1086</v>
      </c>
      <c r="DF211" s="200">
        <v>157</v>
      </c>
      <c r="DG211" s="193" t="s">
        <v>440</v>
      </c>
      <c r="DH211" s="200">
        <v>0</v>
      </c>
      <c r="DI211" s="193" t="s">
        <v>4728</v>
      </c>
      <c r="DJ211" s="200">
        <v>669</v>
      </c>
      <c r="DK211" s="193" t="s">
        <v>4728</v>
      </c>
      <c r="DL211" s="200">
        <f>+DK211-DE211</f>
        <v>669</v>
      </c>
      <c r="DM211" s="193" t="s">
        <v>885</v>
      </c>
      <c r="DN211" s="200">
        <v>20</v>
      </c>
      <c r="DO211" s="193" t="s">
        <v>769</v>
      </c>
      <c r="DP211" s="200">
        <v>22</v>
      </c>
      <c r="DQ211" s="200">
        <f t="shared" si="183"/>
        <v>868</v>
      </c>
      <c r="DR211" s="200">
        <f t="shared" si="184"/>
        <v>868</v>
      </c>
      <c r="DS211" s="193" t="s">
        <v>206</v>
      </c>
      <c r="DT211" s="192" t="s">
        <v>6260</v>
      </c>
      <c r="DU211" s="193">
        <v>1</v>
      </c>
      <c r="DV211" s="193" t="s">
        <v>8</v>
      </c>
      <c r="DW211" s="193" t="s">
        <v>8</v>
      </c>
      <c r="DX211" s="193" t="s">
        <v>8</v>
      </c>
      <c r="DY211" s="193" t="s">
        <v>8</v>
      </c>
      <c r="DZ211" s="193" t="s">
        <v>8</v>
      </c>
      <c r="EA211" s="193" t="s">
        <v>8</v>
      </c>
      <c r="EB211" s="193" t="s">
        <v>207</v>
      </c>
      <c r="EC211" s="193" t="s">
        <v>6269</v>
      </c>
      <c r="ED211" s="193" t="s">
        <v>6476</v>
      </c>
      <c r="EE211" s="199">
        <v>31218</v>
      </c>
      <c r="EF211" s="199">
        <v>13673</v>
      </c>
      <c r="EG211" s="199">
        <v>3511</v>
      </c>
      <c r="EH211" s="199">
        <v>0</v>
      </c>
      <c r="EI211" s="199">
        <v>0</v>
      </c>
      <c r="EJ211" s="199">
        <v>476212</v>
      </c>
      <c r="EK211" s="199">
        <v>0</v>
      </c>
      <c r="EL211" s="199">
        <v>0</v>
      </c>
      <c r="EM211" s="199">
        <v>0</v>
      </c>
      <c r="EN211" s="199">
        <v>0</v>
      </c>
      <c r="EO211" s="199">
        <f t="shared" si="197"/>
        <v>524614</v>
      </c>
      <c r="EP211" s="199">
        <v>31218</v>
      </c>
      <c r="EQ211" s="199">
        <v>13673</v>
      </c>
      <c r="ER211" s="199">
        <v>3511</v>
      </c>
      <c r="ES211" s="199">
        <v>0</v>
      </c>
      <c r="ET211" s="199">
        <v>0</v>
      </c>
      <c r="EU211" s="199">
        <v>476212</v>
      </c>
      <c r="EV211" s="199">
        <v>0</v>
      </c>
      <c r="EW211" s="199">
        <v>0</v>
      </c>
      <c r="EX211" s="199">
        <v>0</v>
      </c>
      <c r="EY211" s="199">
        <v>0</v>
      </c>
      <c r="EZ211" s="199">
        <f t="shared" si="198"/>
        <v>524614</v>
      </c>
      <c r="FA211" s="192" t="s">
        <v>206</v>
      </c>
      <c r="FB211" s="199">
        <v>26719</v>
      </c>
      <c r="FC211" s="199">
        <v>0</v>
      </c>
      <c r="FD211" s="199">
        <v>0</v>
      </c>
      <c r="FE211" s="199">
        <v>0</v>
      </c>
      <c r="FF211" s="199">
        <v>0</v>
      </c>
      <c r="FG211" s="199">
        <v>513490</v>
      </c>
      <c r="FH211" s="199">
        <v>0</v>
      </c>
      <c r="FI211" s="199">
        <v>0</v>
      </c>
      <c r="FJ211" s="199">
        <v>0</v>
      </c>
      <c r="FK211" s="199">
        <v>0</v>
      </c>
      <c r="FL211" s="199">
        <f t="shared" si="199"/>
        <v>540209</v>
      </c>
      <c r="FM211" s="192" t="s">
        <v>206</v>
      </c>
      <c r="FN211" s="199">
        <v>26719</v>
      </c>
      <c r="FO211" s="199">
        <v>0</v>
      </c>
      <c r="FP211" s="199">
        <v>0</v>
      </c>
      <c r="FQ211" s="199">
        <v>0</v>
      </c>
      <c r="FR211" s="199">
        <v>0</v>
      </c>
      <c r="FS211" s="199">
        <v>513490</v>
      </c>
      <c r="FT211" s="199">
        <v>0</v>
      </c>
      <c r="FU211" s="199">
        <v>0</v>
      </c>
      <c r="FV211" s="199">
        <v>0</v>
      </c>
      <c r="FW211" s="199">
        <v>0</v>
      </c>
      <c r="FX211" s="199">
        <f t="shared" si="200"/>
        <v>540209</v>
      </c>
      <c r="FY211" s="192" t="s">
        <v>206</v>
      </c>
      <c r="FZ211" s="200">
        <f t="shared" si="201"/>
        <v>54374</v>
      </c>
      <c r="GA211" s="193" t="str">
        <f t="shared" si="218"/>
        <v>BIP &gt; SIGFE</v>
      </c>
      <c r="GB211" s="199">
        <v>23894</v>
      </c>
      <c r="GC211" s="199">
        <v>0</v>
      </c>
      <c r="GD211" s="199">
        <v>0</v>
      </c>
      <c r="GE211" s="199">
        <v>0</v>
      </c>
      <c r="GF211" s="199">
        <v>0</v>
      </c>
      <c r="GG211" s="199">
        <v>461941</v>
      </c>
      <c r="GH211" s="199">
        <v>0</v>
      </c>
      <c r="GI211" s="199">
        <v>0</v>
      </c>
      <c r="GJ211" s="199">
        <v>0</v>
      </c>
      <c r="GK211" s="199">
        <v>0</v>
      </c>
      <c r="GL211" s="199">
        <f t="shared" si="202"/>
        <v>485835</v>
      </c>
      <c r="GM211" s="199">
        <v>24492</v>
      </c>
      <c r="GN211" s="199">
        <v>0</v>
      </c>
      <c r="GO211" s="199">
        <v>0</v>
      </c>
      <c r="GP211" s="199">
        <v>0</v>
      </c>
      <c r="GQ211" s="199">
        <v>0</v>
      </c>
      <c r="GR211" s="199">
        <v>470152</v>
      </c>
      <c r="GS211" s="199">
        <v>0</v>
      </c>
      <c r="GT211" s="199">
        <v>0</v>
      </c>
      <c r="GU211" s="199">
        <v>0</v>
      </c>
      <c r="GV211" s="199">
        <v>0</v>
      </c>
      <c r="GW211" s="199">
        <f t="shared" si="203"/>
        <v>494644</v>
      </c>
      <c r="GX211" s="199" t="s">
        <v>206</v>
      </c>
      <c r="GY211" s="199">
        <v>36743</v>
      </c>
      <c r="GZ211" s="199">
        <v>16093</v>
      </c>
      <c r="HA211" s="199">
        <v>4132</v>
      </c>
      <c r="HB211" s="199">
        <v>0</v>
      </c>
      <c r="HC211" s="199">
        <v>0</v>
      </c>
      <c r="HD211" s="199">
        <v>560490</v>
      </c>
      <c r="HE211" s="199">
        <v>0</v>
      </c>
      <c r="HF211" s="199">
        <v>0</v>
      </c>
      <c r="HG211" s="199">
        <v>0</v>
      </c>
      <c r="HH211" s="199">
        <v>0</v>
      </c>
      <c r="HI211" s="199">
        <f t="shared" si="204"/>
        <v>617458</v>
      </c>
      <c r="HJ211" s="199">
        <v>0</v>
      </c>
      <c r="HK211" s="199">
        <v>27414</v>
      </c>
      <c r="HL211" s="199">
        <v>0</v>
      </c>
      <c r="HM211" s="199">
        <v>0</v>
      </c>
      <c r="HN211" s="199">
        <v>0</v>
      </c>
      <c r="HO211" s="199">
        <v>0</v>
      </c>
      <c r="HP211" s="199">
        <v>526840</v>
      </c>
      <c r="HQ211" s="199">
        <v>0</v>
      </c>
      <c r="HR211" s="199">
        <v>0</v>
      </c>
      <c r="HS211" s="199">
        <v>0</v>
      </c>
      <c r="HT211" s="199">
        <v>0</v>
      </c>
      <c r="HU211" s="199">
        <f t="shared" si="205"/>
        <v>554254</v>
      </c>
      <c r="HV211" s="199">
        <v>27317</v>
      </c>
      <c r="HW211" s="199">
        <v>0</v>
      </c>
      <c r="HX211" s="199">
        <v>0</v>
      </c>
      <c r="HY211" s="199">
        <v>0</v>
      </c>
      <c r="HZ211" s="199">
        <v>0</v>
      </c>
      <c r="IA211" s="199">
        <v>521700</v>
      </c>
      <c r="IB211" s="199">
        <v>0</v>
      </c>
      <c r="IC211" s="199">
        <v>0</v>
      </c>
      <c r="ID211" s="199">
        <v>0</v>
      </c>
      <c r="IE211" s="199">
        <v>0</v>
      </c>
      <c r="IF211" s="199">
        <f t="shared" si="206"/>
        <v>549017</v>
      </c>
      <c r="IG211" s="197">
        <f t="shared" si="207"/>
        <v>-10.236161811815537</v>
      </c>
      <c r="IH211" s="197">
        <f t="shared" si="208"/>
        <v>-11.084316666072835</v>
      </c>
      <c r="II211" s="197">
        <f t="shared" si="209"/>
        <v>-6.9207300754696828</v>
      </c>
      <c r="IJ211" s="197">
        <f t="shared" si="185"/>
        <v>-0.94487364998718792</v>
      </c>
      <c r="IK211" s="202"/>
      <c r="IL211" s="200">
        <f t="shared" si="210"/>
        <v>961.50087565674255</v>
      </c>
      <c r="IM211" s="200">
        <f t="shared" si="211"/>
        <v>913.66024518388792</v>
      </c>
      <c r="IN211" s="192" t="s">
        <v>7434</v>
      </c>
      <c r="IO211" s="192" t="str">
        <f t="shared" si="186"/>
        <v>Variación entre el -10% al -20%</v>
      </c>
      <c r="IP211" s="192" t="str">
        <f t="shared" si="186"/>
        <v>Variación de 0 a +-10%</v>
      </c>
      <c r="IQ211" s="193" t="str">
        <f t="shared" si="212"/>
        <v>Mediano</v>
      </c>
      <c r="IR211" s="193" t="str">
        <f t="shared" si="213"/>
        <v>Mediano</v>
      </c>
      <c r="IS211" s="192" t="s">
        <v>5731</v>
      </c>
      <c r="IT211" s="192" t="s">
        <v>178</v>
      </c>
      <c r="IU211" s="192" t="s">
        <v>534</v>
      </c>
      <c r="IV211" s="192" t="s">
        <v>8</v>
      </c>
      <c r="IW211" s="192" t="s">
        <v>5576</v>
      </c>
      <c r="IX211" s="192" t="s">
        <v>249</v>
      </c>
      <c r="IY211" s="193" t="s">
        <v>208</v>
      </c>
      <c r="IZ211" s="199"/>
      <c r="JA211" s="199"/>
      <c r="JB211" s="203"/>
      <c r="JC211" s="192" t="s">
        <v>534</v>
      </c>
      <c r="JD211" s="192" t="str">
        <f t="shared" si="221"/>
        <v>Sin Modificaciones</v>
      </c>
      <c r="JE211" s="193" t="s">
        <v>208</v>
      </c>
      <c r="JF211" s="200"/>
      <c r="JG211" s="200"/>
      <c r="JH211" s="200"/>
      <c r="JI211" s="197"/>
      <c r="JJ211" s="192" t="s">
        <v>7845</v>
      </c>
      <c r="JK211" s="192" t="str">
        <f t="shared" si="187"/>
        <v>Sin Reevaluación</v>
      </c>
      <c r="JL211" s="196" t="s">
        <v>1287</v>
      </c>
      <c r="JM211" s="204">
        <v>132541</v>
      </c>
      <c r="JN211" s="204">
        <v>132541</v>
      </c>
      <c r="JO211" s="197">
        <f t="shared" si="219"/>
        <v>0</v>
      </c>
      <c r="JP211" s="205" t="str">
        <f t="shared" si="220"/>
        <v>Real = Recomendado</v>
      </c>
      <c r="JQ211" s="193" t="s">
        <v>8</v>
      </c>
      <c r="JR211" s="202"/>
      <c r="JS211" s="202"/>
      <c r="JT211" s="202"/>
      <c r="JU211" s="192" t="s">
        <v>8285</v>
      </c>
      <c r="JV211" s="206"/>
      <c r="JW211" s="192" t="s">
        <v>8286</v>
      </c>
      <c r="JX211" s="192" t="s">
        <v>247</v>
      </c>
      <c r="JY211" s="192" t="s">
        <v>992</v>
      </c>
      <c r="JZ211" s="192" t="s">
        <v>5576</v>
      </c>
      <c r="KA211" s="192" t="s">
        <v>249</v>
      </c>
    </row>
    <row r="212" spans="1:287" ht="15" customHeight="1" x14ac:dyDescent="0.25">
      <c r="A212" s="192" t="s">
        <v>1838</v>
      </c>
      <c r="B212" s="192" t="s">
        <v>1839</v>
      </c>
      <c r="C212" s="193">
        <v>9</v>
      </c>
      <c r="D212" s="192" t="s">
        <v>450</v>
      </c>
      <c r="E212" s="192" t="s">
        <v>110</v>
      </c>
      <c r="F212" s="192" t="s">
        <v>497</v>
      </c>
      <c r="G212" s="192" t="s">
        <v>495</v>
      </c>
      <c r="H212" s="192" t="s">
        <v>472</v>
      </c>
      <c r="I212" s="192" t="s">
        <v>401</v>
      </c>
      <c r="J212" s="192" t="s">
        <v>1943</v>
      </c>
      <c r="K212" s="192" t="s">
        <v>466</v>
      </c>
      <c r="L212" s="192" t="s">
        <v>114</v>
      </c>
      <c r="M212" s="192" t="s">
        <v>178</v>
      </c>
      <c r="N212" s="192" t="s">
        <v>529</v>
      </c>
      <c r="O212" s="192" t="s">
        <v>524</v>
      </c>
      <c r="P212" s="192" t="s">
        <v>103</v>
      </c>
      <c r="Q212" s="192" t="s">
        <v>120</v>
      </c>
      <c r="R212" s="192" t="s">
        <v>116</v>
      </c>
      <c r="S212" s="192" t="s">
        <v>2466</v>
      </c>
      <c r="T212" s="192" t="s">
        <v>2467</v>
      </c>
      <c r="U212" s="194">
        <v>96</v>
      </c>
      <c r="V212" s="192" t="s">
        <v>534</v>
      </c>
      <c r="W212" s="192" t="s">
        <v>534</v>
      </c>
      <c r="X212" s="192" t="s">
        <v>534</v>
      </c>
      <c r="Y212" s="195">
        <v>2</v>
      </c>
      <c r="Z212" s="195">
        <v>13</v>
      </c>
      <c r="AA212" s="196" t="s">
        <v>198</v>
      </c>
      <c r="AB212" s="197">
        <f t="shared" si="224"/>
        <v>550</v>
      </c>
      <c r="AC212" s="195">
        <v>2</v>
      </c>
      <c r="AD212" s="195">
        <v>8</v>
      </c>
      <c r="AE212" s="196" t="s">
        <v>2807</v>
      </c>
      <c r="AF212" s="197">
        <f>((AD212/AC212)-1)*100</f>
        <v>300</v>
      </c>
      <c r="AG212" s="195">
        <v>2</v>
      </c>
      <c r="AH212" s="195">
        <v>8</v>
      </c>
      <c r="AI212" s="196" t="s">
        <v>2929</v>
      </c>
      <c r="AJ212" s="197">
        <f>((AH212/AG212)-1)*100</f>
        <v>300</v>
      </c>
      <c r="AK212" s="195"/>
      <c r="AL212" s="195"/>
      <c r="AM212" s="196"/>
      <c r="AN212" s="197"/>
      <c r="AO212" s="195"/>
      <c r="AP212" s="195"/>
      <c r="AQ212" s="196"/>
      <c r="AR212" s="197"/>
      <c r="AS212" s="195">
        <v>7</v>
      </c>
      <c r="AT212" s="195">
        <v>12</v>
      </c>
      <c r="AU212" s="196" t="s">
        <v>198</v>
      </c>
      <c r="AV212" s="197">
        <f t="shared" si="182"/>
        <v>71.428571428571416</v>
      </c>
      <c r="AW212" s="197" t="str">
        <f t="shared" si="189"/>
        <v>Variación del 50% al 100%</v>
      </c>
      <c r="AX212" s="198" t="s">
        <v>3102</v>
      </c>
      <c r="AY212" s="198" t="s">
        <v>3102</v>
      </c>
      <c r="AZ212" s="195"/>
      <c r="BA212" s="195"/>
      <c r="BB212" s="196"/>
      <c r="BC212" s="197"/>
      <c r="BD212" s="195"/>
      <c r="BE212" s="195"/>
      <c r="BF212" s="196"/>
      <c r="BG212" s="197"/>
      <c r="BH212" s="195">
        <v>1</v>
      </c>
      <c r="BI212" s="195">
        <v>8</v>
      </c>
      <c r="BJ212" s="196" t="s">
        <v>3347</v>
      </c>
      <c r="BK212" s="197">
        <f>((BI212/BH212)-1)*100</f>
        <v>700</v>
      </c>
      <c r="BL212" s="195">
        <v>10</v>
      </c>
      <c r="BM212" s="195">
        <v>10</v>
      </c>
      <c r="BN212" s="195">
        <v>21</v>
      </c>
      <c r="BO212" s="195">
        <v>26</v>
      </c>
      <c r="BP212" s="195">
        <v>5</v>
      </c>
      <c r="BQ212" s="196" t="s">
        <v>198</v>
      </c>
      <c r="BR212" s="197">
        <f t="shared" si="190"/>
        <v>110.00000000000001</v>
      </c>
      <c r="BS212" s="197">
        <f t="shared" si="190"/>
        <v>160</v>
      </c>
      <c r="BT212" s="192" t="s">
        <v>3772</v>
      </c>
      <c r="BU212" s="192" t="str">
        <f t="shared" si="191"/>
        <v>Variación &gt; al 100%</v>
      </c>
      <c r="BV212" s="193" t="str">
        <f t="shared" si="192"/>
        <v>Tres años</v>
      </c>
      <c r="BW212" s="192" t="s">
        <v>1231</v>
      </c>
      <c r="BX212" s="199">
        <v>1073472</v>
      </c>
      <c r="BY212" s="199">
        <v>0</v>
      </c>
      <c r="BZ212" s="199">
        <f t="shared" si="193"/>
        <v>1073472</v>
      </c>
      <c r="CA212" s="199">
        <v>907398</v>
      </c>
      <c r="CB212" s="200">
        <f t="shared" si="194"/>
        <v>166074</v>
      </c>
      <c r="CC212" s="192" t="s">
        <v>206</v>
      </c>
      <c r="CD212" s="192" t="str">
        <f t="shared" si="195"/>
        <v>BIP &gt; SIGFE</v>
      </c>
      <c r="CE212" s="196" t="s">
        <v>678</v>
      </c>
      <c r="CF212" s="195">
        <v>908</v>
      </c>
      <c r="CG212" s="195">
        <v>923</v>
      </c>
      <c r="CH212" s="195">
        <f t="shared" si="196"/>
        <v>101.65198237885463</v>
      </c>
      <c r="CI212" s="196" t="s">
        <v>206</v>
      </c>
      <c r="CJ212" s="196" t="s">
        <v>4492</v>
      </c>
      <c r="CK212" s="200" t="str">
        <f t="shared" si="216"/>
        <v>Real &gt; Recomendada</v>
      </c>
      <c r="CL212" s="192" t="s">
        <v>206</v>
      </c>
      <c r="CM212" s="192" t="s">
        <v>4828</v>
      </c>
      <c r="CN212" s="192" t="s">
        <v>206</v>
      </c>
      <c r="CO212" s="192" t="s">
        <v>5068</v>
      </c>
      <c r="CP212" s="193" t="s">
        <v>207</v>
      </c>
      <c r="CQ212" s="192" t="s">
        <v>5361</v>
      </c>
      <c r="CR212" s="192" t="s">
        <v>206</v>
      </c>
      <c r="CS212" s="192" t="s">
        <v>8</v>
      </c>
      <c r="CT212" s="192" t="str">
        <f t="shared" si="217"/>
        <v>En Operación</v>
      </c>
      <c r="CU212" s="192" t="s">
        <v>8</v>
      </c>
      <c r="CV212" s="192" t="s">
        <v>5731</v>
      </c>
      <c r="CW212" s="192" t="s">
        <v>178</v>
      </c>
      <c r="CX212" s="192" t="s">
        <v>534</v>
      </c>
      <c r="CY212" s="192" t="s">
        <v>8</v>
      </c>
      <c r="CZ212" s="192" t="s">
        <v>534</v>
      </c>
      <c r="DA212" s="192" t="s">
        <v>8</v>
      </c>
      <c r="DB212" s="193" t="s">
        <v>598</v>
      </c>
      <c r="DC212" s="193" t="s">
        <v>5850</v>
      </c>
      <c r="DD212" s="200">
        <v>156</v>
      </c>
      <c r="DE212" s="193" t="s">
        <v>875</v>
      </c>
      <c r="DF212" s="200">
        <v>43</v>
      </c>
      <c r="DG212" s="193" t="s">
        <v>440</v>
      </c>
      <c r="DH212" s="200">
        <v>0</v>
      </c>
      <c r="DI212" s="193" t="s">
        <v>3840</v>
      </c>
      <c r="DJ212" s="200">
        <v>120</v>
      </c>
      <c r="DK212" s="193" t="s">
        <v>3840</v>
      </c>
      <c r="DL212" s="200">
        <f>+DK212-DE212</f>
        <v>120</v>
      </c>
      <c r="DM212" s="193" t="s">
        <v>1231</v>
      </c>
      <c r="DN212" s="200">
        <v>4</v>
      </c>
      <c r="DO212" s="193" t="s">
        <v>769</v>
      </c>
      <c r="DP212" s="200">
        <v>35</v>
      </c>
      <c r="DQ212" s="195">
        <f t="shared" si="183"/>
        <v>358</v>
      </c>
      <c r="DR212" s="195">
        <f t="shared" si="184"/>
        <v>202</v>
      </c>
      <c r="DS212" s="198" t="s">
        <v>198</v>
      </c>
      <c r="DT212" s="196" t="s">
        <v>6256</v>
      </c>
      <c r="DU212" s="198">
        <v>1</v>
      </c>
      <c r="DV212" s="198" t="s">
        <v>8</v>
      </c>
      <c r="DW212" s="198" t="s">
        <v>8</v>
      </c>
      <c r="DX212" s="198" t="s">
        <v>8</v>
      </c>
      <c r="DY212" s="198" t="s">
        <v>8</v>
      </c>
      <c r="DZ212" s="198" t="s">
        <v>8</v>
      </c>
      <c r="EA212" s="198" t="s">
        <v>8</v>
      </c>
      <c r="EB212" s="198" t="s">
        <v>207</v>
      </c>
      <c r="EC212" s="198" t="s">
        <v>6269</v>
      </c>
      <c r="ED212" s="198" t="s">
        <v>6477</v>
      </c>
      <c r="EE212" s="208">
        <v>39332</v>
      </c>
      <c r="EF212" s="199">
        <v>28737</v>
      </c>
      <c r="EG212" s="199">
        <v>722</v>
      </c>
      <c r="EH212" s="199">
        <v>0</v>
      </c>
      <c r="EI212" s="199">
        <v>0</v>
      </c>
      <c r="EJ212" s="199">
        <v>877659</v>
      </c>
      <c r="EK212" s="199">
        <v>0</v>
      </c>
      <c r="EL212" s="199">
        <v>0</v>
      </c>
      <c r="EM212" s="199">
        <v>1540</v>
      </c>
      <c r="EN212" s="199">
        <v>0</v>
      </c>
      <c r="EO212" s="199">
        <f t="shared" si="197"/>
        <v>947990</v>
      </c>
      <c r="EP212" s="199">
        <v>43135</v>
      </c>
      <c r="EQ212" s="199">
        <v>31515</v>
      </c>
      <c r="ER212" s="199">
        <v>791</v>
      </c>
      <c r="ES212" s="199">
        <v>0</v>
      </c>
      <c r="ET212" s="199">
        <v>0</v>
      </c>
      <c r="EU212" s="199">
        <v>962525</v>
      </c>
      <c r="EV212" s="199">
        <v>0</v>
      </c>
      <c r="EW212" s="199">
        <v>0</v>
      </c>
      <c r="EX212" s="199">
        <v>1688</v>
      </c>
      <c r="EY212" s="199">
        <v>0</v>
      </c>
      <c r="EZ212" s="199">
        <f t="shared" si="198"/>
        <v>1039654</v>
      </c>
      <c r="FA212" s="192" t="s">
        <v>198</v>
      </c>
      <c r="FB212" s="199">
        <v>57791</v>
      </c>
      <c r="FC212" s="199">
        <v>8514</v>
      </c>
      <c r="FD212" s="199">
        <v>784</v>
      </c>
      <c r="FE212" s="199">
        <v>0</v>
      </c>
      <c r="FF212" s="199">
        <v>0</v>
      </c>
      <c r="FG212" s="199">
        <v>848403</v>
      </c>
      <c r="FH212" s="199">
        <v>0</v>
      </c>
      <c r="FI212" s="199">
        <v>0</v>
      </c>
      <c r="FJ212" s="199">
        <v>1204</v>
      </c>
      <c r="FK212" s="199">
        <v>0</v>
      </c>
      <c r="FL212" s="199">
        <f t="shared" si="199"/>
        <v>916696</v>
      </c>
      <c r="FM212" s="192" t="s">
        <v>198</v>
      </c>
      <c r="FN212" s="199">
        <v>57791</v>
      </c>
      <c r="FO212" s="199">
        <v>8514</v>
      </c>
      <c r="FP212" s="199">
        <v>784</v>
      </c>
      <c r="FQ212" s="199">
        <v>0</v>
      </c>
      <c r="FR212" s="199">
        <v>0</v>
      </c>
      <c r="FS212" s="199">
        <v>906198</v>
      </c>
      <c r="FT212" s="199">
        <v>0</v>
      </c>
      <c r="FU212" s="199">
        <v>0</v>
      </c>
      <c r="FV212" s="199">
        <v>1540</v>
      </c>
      <c r="FW212" s="199">
        <v>0</v>
      </c>
      <c r="FX212" s="199">
        <f t="shared" si="200"/>
        <v>974827</v>
      </c>
      <c r="FY212" s="192" t="s">
        <v>198</v>
      </c>
      <c r="FZ212" s="200">
        <f t="shared" si="201"/>
        <v>67429</v>
      </c>
      <c r="GA212" s="193" t="str">
        <f t="shared" si="218"/>
        <v>BIP &gt; SIGFE</v>
      </c>
      <c r="GB212" s="199">
        <v>57790</v>
      </c>
      <c r="GC212" s="199">
        <v>0</v>
      </c>
      <c r="GD212" s="199">
        <v>0</v>
      </c>
      <c r="GE212" s="199">
        <v>0</v>
      </c>
      <c r="GF212" s="199">
        <v>0</v>
      </c>
      <c r="GG212" s="199">
        <v>848404</v>
      </c>
      <c r="GH212" s="199">
        <v>0</v>
      </c>
      <c r="GI212" s="199">
        <v>0</v>
      </c>
      <c r="GJ212" s="199">
        <v>1204</v>
      </c>
      <c r="GK212" s="199">
        <v>0</v>
      </c>
      <c r="GL212" s="199">
        <f t="shared" si="202"/>
        <v>907398</v>
      </c>
      <c r="GM212" s="199">
        <v>58978</v>
      </c>
      <c r="GN212" s="199">
        <v>0</v>
      </c>
      <c r="GO212" s="199">
        <v>0</v>
      </c>
      <c r="GP212" s="199">
        <v>0</v>
      </c>
      <c r="GQ212" s="199">
        <v>0</v>
      </c>
      <c r="GR212" s="199">
        <v>861346</v>
      </c>
      <c r="GS212" s="199">
        <v>0</v>
      </c>
      <c r="GT212" s="199">
        <v>0</v>
      </c>
      <c r="GU212" s="199">
        <v>1235</v>
      </c>
      <c r="GV212" s="199">
        <v>0</v>
      </c>
      <c r="GW212" s="199">
        <f t="shared" si="203"/>
        <v>921559</v>
      </c>
      <c r="GX212" s="199" t="s">
        <v>198</v>
      </c>
      <c r="GY212" s="199">
        <v>46490</v>
      </c>
      <c r="GZ212" s="199">
        <v>33967</v>
      </c>
      <c r="HA212" s="199">
        <v>853</v>
      </c>
      <c r="HB212" s="199">
        <v>0</v>
      </c>
      <c r="HC212" s="199">
        <v>0</v>
      </c>
      <c r="HD212" s="199">
        <v>1037399</v>
      </c>
      <c r="HE212" s="199">
        <v>0</v>
      </c>
      <c r="HF212" s="199">
        <v>0</v>
      </c>
      <c r="HG212" s="199">
        <v>1819</v>
      </c>
      <c r="HH212" s="199">
        <v>0</v>
      </c>
      <c r="HI212" s="199">
        <f t="shared" si="204"/>
        <v>1120528</v>
      </c>
      <c r="HJ212" s="199">
        <v>0</v>
      </c>
      <c r="HK212" s="199">
        <v>59294</v>
      </c>
      <c r="HL212" s="199">
        <v>8514</v>
      </c>
      <c r="HM212" s="199">
        <v>784</v>
      </c>
      <c r="HN212" s="199">
        <v>0</v>
      </c>
      <c r="HO212" s="199">
        <v>0</v>
      </c>
      <c r="HP212" s="199">
        <v>929760</v>
      </c>
      <c r="HQ212" s="199">
        <v>0</v>
      </c>
      <c r="HR212" s="199">
        <v>0</v>
      </c>
      <c r="HS212" s="199">
        <v>1580</v>
      </c>
      <c r="HT212" s="199">
        <v>0</v>
      </c>
      <c r="HU212" s="199">
        <f t="shared" si="205"/>
        <v>999932</v>
      </c>
      <c r="HV212" s="199">
        <v>58979</v>
      </c>
      <c r="HW212" s="199">
        <v>8514</v>
      </c>
      <c r="HX212" s="199">
        <v>784</v>
      </c>
      <c r="HY212" s="199">
        <v>0</v>
      </c>
      <c r="HZ212" s="199">
        <v>0</v>
      </c>
      <c r="IA212" s="199">
        <v>1027023</v>
      </c>
      <c r="IB212" s="199">
        <v>0</v>
      </c>
      <c r="IC212" s="199">
        <v>0</v>
      </c>
      <c r="ID212" s="199">
        <v>1235</v>
      </c>
      <c r="IE212" s="199">
        <v>0</v>
      </c>
      <c r="IF212" s="199">
        <f t="shared" si="206"/>
        <v>1096535</v>
      </c>
      <c r="IG212" s="197">
        <f t="shared" si="207"/>
        <v>-10.76242628475147</v>
      </c>
      <c r="IH212" s="197">
        <f t="shared" si="208"/>
        <v>-2.1412227092941882</v>
      </c>
      <c r="II212" s="197">
        <f t="shared" si="209"/>
        <v>-1.0001937538015704</v>
      </c>
      <c r="IJ212" s="197">
        <f t="shared" si="185"/>
        <v>9.6609569450722752</v>
      </c>
      <c r="IK212" s="202"/>
      <c r="IL212" s="200">
        <f t="shared" si="210"/>
        <v>1188.011917659805</v>
      </c>
      <c r="IM212" s="200">
        <f t="shared" si="211"/>
        <v>1112.7009750812567</v>
      </c>
      <c r="IN212" s="192" t="s">
        <v>7435</v>
      </c>
      <c r="IO212" s="192" t="str">
        <f t="shared" si="186"/>
        <v>Variación de 0 a +-10%</v>
      </c>
      <c r="IP212" s="192" t="str">
        <f t="shared" si="186"/>
        <v>Variación de 0 a +-10%</v>
      </c>
      <c r="IQ212" s="193" t="str">
        <f t="shared" si="212"/>
        <v>Mediano</v>
      </c>
      <c r="IR212" s="193" t="str">
        <f t="shared" si="213"/>
        <v>Grande</v>
      </c>
      <c r="IS212" s="192" t="s">
        <v>5731</v>
      </c>
      <c r="IT212" s="192" t="s">
        <v>178</v>
      </c>
      <c r="IU212" s="192" t="s">
        <v>534</v>
      </c>
      <c r="IV212" s="192" t="s">
        <v>8</v>
      </c>
      <c r="IW212" s="192" t="s">
        <v>534</v>
      </c>
      <c r="IX212" s="192" t="s">
        <v>8</v>
      </c>
      <c r="IY212" s="193" t="s">
        <v>208</v>
      </c>
      <c r="IZ212" s="199"/>
      <c r="JA212" s="199"/>
      <c r="JB212" s="203"/>
      <c r="JC212" s="192" t="s">
        <v>534</v>
      </c>
      <c r="JD212" s="192" t="str">
        <f t="shared" si="221"/>
        <v>Sin Modificaciones</v>
      </c>
      <c r="JE212" s="193" t="s">
        <v>208</v>
      </c>
      <c r="JF212" s="200"/>
      <c r="JG212" s="200"/>
      <c r="JH212" s="200"/>
      <c r="JI212" s="197"/>
      <c r="JJ212" s="192" t="s">
        <v>7846</v>
      </c>
      <c r="JK212" s="192" t="str">
        <f t="shared" si="187"/>
        <v>Sin Reevaluación</v>
      </c>
      <c r="JL212" s="196" t="s">
        <v>1292</v>
      </c>
      <c r="JM212" s="204">
        <v>2695</v>
      </c>
      <c r="JN212" s="204">
        <v>2695</v>
      </c>
      <c r="JO212" s="197">
        <f t="shared" si="219"/>
        <v>0</v>
      </c>
      <c r="JP212" s="205" t="str">
        <f t="shared" si="220"/>
        <v>Real = Recomendado</v>
      </c>
      <c r="JQ212" s="193" t="s">
        <v>1286</v>
      </c>
      <c r="JR212" s="202">
        <v>1904124</v>
      </c>
      <c r="JS212" s="202">
        <v>1904124</v>
      </c>
      <c r="JT212" s="202">
        <f t="shared" si="222"/>
        <v>0</v>
      </c>
      <c r="JU212" s="192" t="s">
        <v>8287</v>
      </c>
      <c r="JV212" s="192" t="str">
        <f>IF(JT212="","Sin Datos",IF(JT212=0,"Real = Recomendado",IF(JT212&gt;0,"Real &gt; Recomendado",IF(JT212&lt;0,"Real &lt; Recomendado","error"))))</f>
        <v>Real = Recomendado</v>
      </c>
      <c r="JW212" s="192" t="s">
        <v>8288</v>
      </c>
      <c r="JX212" s="192" t="s">
        <v>1317</v>
      </c>
      <c r="JY212" s="192" t="s">
        <v>961</v>
      </c>
      <c r="JZ212" s="192" t="s">
        <v>5576</v>
      </c>
      <c r="KA212" s="192" t="s">
        <v>249</v>
      </c>
    </row>
    <row r="213" spans="1:287" ht="15" customHeight="1" x14ac:dyDescent="0.25">
      <c r="A213" s="192" t="s">
        <v>1840</v>
      </c>
      <c r="B213" s="192" t="s">
        <v>1841</v>
      </c>
      <c r="C213" s="193">
        <v>13</v>
      </c>
      <c r="D213" s="192" t="s">
        <v>510</v>
      </c>
      <c r="E213" s="192" t="s">
        <v>117</v>
      </c>
      <c r="F213" s="192" t="s">
        <v>515</v>
      </c>
      <c r="G213" s="192" t="s">
        <v>512</v>
      </c>
      <c r="H213" s="192" t="s">
        <v>470</v>
      </c>
      <c r="I213" s="192" t="s">
        <v>119</v>
      </c>
      <c r="J213" s="192" t="s">
        <v>1942</v>
      </c>
      <c r="K213" s="192" t="s">
        <v>466</v>
      </c>
      <c r="L213" s="192" t="s">
        <v>114</v>
      </c>
      <c r="M213" s="192" t="s">
        <v>2023</v>
      </c>
      <c r="N213" s="192" t="s">
        <v>526</v>
      </c>
      <c r="O213" s="192" t="s">
        <v>524</v>
      </c>
      <c r="P213" s="192" t="s">
        <v>103</v>
      </c>
      <c r="Q213" s="192" t="s">
        <v>109</v>
      </c>
      <c r="R213" s="192" t="s">
        <v>105</v>
      </c>
      <c r="S213" s="192" t="s">
        <v>2468</v>
      </c>
      <c r="T213" s="192" t="s">
        <v>2469</v>
      </c>
      <c r="U213" s="194">
        <v>0</v>
      </c>
      <c r="V213" s="192" t="s">
        <v>167</v>
      </c>
      <c r="W213" s="192" t="s">
        <v>534</v>
      </c>
      <c r="X213" s="192" t="s">
        <v>534</v>
      </c>
      <c r="Y213" s="195">
        <v>9</v>
      </c>
      <c r="Z213" s="195">
        <v>0</v>
      </c>
      <c r="AA213" s="196" t="s">
        <v>2808</v>
      </c>
      <c r="AB213" s="197">
        <f t="shared" si="224"/>
        <v>-100</v>
      </c>
      <c r="AC213" s="195"/>
      <c r="AD213" s="195"/>
      <c r="AE213" s="196"/>
      <c r="AF213" s="197"/>
      <c r="AG213" s="195"/>
      <c r="AH213" s="195"/>
      <c r="AI213" s="196" t="s">
        <v>8</v>
      </c>
      <c r="AJ213" s="197"/>
      <c r="AK213" s="195"/>
      <c r="AL213" s="195"/>
      <c r="AM213" s="196"/>
      <c r="AN213" s="197"/>
      <c r="AO213" s="195">
        <v>2</v>
      </c>
      <c r="AP213" s="195">
        <v>8</v>
      </c>
      <c r="AQ213" s="196" t="s">
        <v>3059</v>
      </c>
      <c r="AR213" s="197">
        <f>((AP213/AO213)-1)*100</f>
        <v>300</v>
      </c>
      <c r="AS213" s="195">
        <v>9</v>
      </c>
      <c r="AT213" s="195">
        <v>11</v>
      </c>
      <c r="AU213" s="196" t="s">
        <v>3281</v>
      </c>
      <c r="AV213" s="197">
        <f t="shared" si="182"/>
        <v>22.222222222222232</v>
      </c>
      <c r="AW213" s="197" t="str">
        <f t="shared" si="189"/>
        <v>Variación de 0 a 30%</v>
      </c>
      <c r="AX213" s="198">
        <v>2</v>
      </c>
      <c r="AY213" s="198">
        <v>65</v>
      </c>
      <c r="AZ213" s="195"/>
      <c r="BA213" s="195"/>
      <c r="BB213" s="196"/>
      <c r="BC213" s="197"/>
      <c r="BD213" s="195"/>
      <c r="BE213" s="195"/>
      <c r="BF213" s="196"/>
      <c r="BG213" s="197"/>
      <c r="BH213" s="195">
        <v>1</v>
      </c>
      <c r="BI213" s="195">
        <v>0</v>
      </c>
      <c r="BJ213" s="196" t="s">
        <v>3348</v>
      </c>
      <c r="BK213" s="197">
        <f>((BI213/BH213)-1)*100</f>
        <v>-100</v>
      </c>
      <c r="BL213" s="195">
        <v>12</v>
      </c>
      <c r="BM213" s="195">
        <v>12</v>
      </c>
      <c r="BN213" s="195">
        <v>15</v>
      </c>
      <c r="BO213" s="195">
        <v>16</v>
      </c>
      <c r="BP213" s="195">
        <v>1</v>
      </c>
      <c r="BQ213" s="196" t="s">
        <v>8</v>
      </c>
      <c r="BR213" s="197">
        <f t="shared" si="190"/>
        <v>25</v>
      </c>
      <c r="BS213" s="197">
        <f t="shared" si="190"/>
        <v>33.333333333333329</v>
      </c>
      <c r="BT213" s="192" t="s">
        <v>3773</v>
      </c>
      <c r="BU213" s="192" t="str">
        <f t="shared" si="191"/>
        <v>Variación de 30% al 50%</v>
      </c>
      <c r="BV213" s="193" t="str">
        <f t="shared" si="192"/>
        <v>Dos Años</v>
      </c>
      <c r="BW213" s="192" t="s">
        <v>710</v>
      </c>
      <c r="BX213" s="199">
        <v>529891</v>
      </c>
      <c r="BY213" s="199">
        <v>1000</v>
      </c>
      <c r="BZ213" s="199">
        <f t="shared" si="193"/>
        <v>530891</v>
      </c>
      <c r="CA213" s="199">
        <v>531461</v>
      </c>
      <c r="CB213" s="200">
        <f t="shared" si="194"/>
        <v>-570</v>
      </c>
      <c r="CC213" s="192" t="s">
        <v>4081</v>
      </c>
      <c r="CD213" s="192" t="str">
        <f t="shared" si="195"/>
        <v>BIP &lt; SIGFE</v>
      </c>
      <c r="CE213" s="196" t="s">
        <v>679</v>
      </c>
      <c r="CF213" s="195">
        <v>8246</v>
      </c>
      <c r="CG213" s="195">
        <v>8246</v>
      </c>
      <c r="CH213" s="195">
        <f t="shared" si="196"/>
        <v>100</v>
      </c>
      <c r="CI213" s="196" t="s">
        <v>4493</v>
      </c>
      <c r="CJ213" s="196" t="s">
        <v>4494</v>
      </c>
      <c r="CK213" s="200" t="str">
        <f t="shared" si="216"/>
        <v>Real = Recomendada</v>
      </c>
      <c r="CL213" s="192" t="s">
        <v>5069</v>
      </c>
      <c r="CM213" s="192" t="s">
        <v>5070</v>
      </c>
      <c r="CN213" s="192" t="s">
        <v>5071</v>
      </c>
      <c r="CO213" s="192" t="s">
        <v>5067</v>
      </c>
      <c r="CP213" s="193" t="s">
        <v>207</v>
      </c>
      <c r="CQ213" s="192" t="s">
        <v>5067</v>
      </c>
      <c r="CR213" s="192" t="s">
        <v>5362</v>
      </c>
      <c r="CS213" s="192" t="s">
        <v>8</v>
      </c>
      <c r="CT213" s="192" t="str">
        <f t="shared" si="217"/>
        <v>En Operación</v>
      </c>
      <c r="CU213" s="192" t="s">
        <v>5545</v>
      </c>
      <c r="CV213" s="192" t="s">
        <v>5749</v>
      </c>
      <c r="CW213" s="192" t="s">
        <v>5750</v>
      </c>
      <c r="CX213" s="192" t="s">
        <v>534</v>
      </c>
      <c r="CY213" s="192" t="s">
        <v>8</v>
      </c>
      <c r="CZ213" s="192" t="s">
        <v>534</v>
      </c>
      <c r="DA213" s="192" t="s">
        <v>8</v>
      </c>
      <c r="DB213" s="193" t="s">
        <v>874</v>
      </c>
      <c r="DC213" s="193" t="s">
        <v>874</v>
      </c>
      <c r="DD213" s="200">
        <v>0</v>
      </c>
      <c r="DE213" s="193" t="s">
        <v>695</v>
      </c>
      <c r="DF213" s="200">
        <v>58</v>
      </c>
      <c r="DG213" s="193" t="s">
        <v>777</v>
      </c>
      <c r="DH213" s="200">
        <v>43</v>
      </c>
      <c r="DI213" s="193" t="s">
        <v>742</v>
      </c>
      <c r="DJ213" s="200">
        <v>58</v>
      </c>
      <c r="DK213" s="193" t="s">
        <v>742</v>
      </c>
      <c r="DL213" s="200">
        <f>+DK213-DG213</f>
        <v>58</v>
      </c>
      <c r="DM213" s="193" t="s">
        <v>710</v>
      </c>
      <c r="DN213" s="200">
        <v>92</v>
      </c>
      <c r="DO213" s="193" t="s">
        <v>1232</v>
      </c>
      <c r="DP213" s="200">
        <v>33</v>
      </c>
      <c r="DQ213" s="195">
        <f t="shared" si="183"/>
        <v>284</v>
      </c>
      <c r="DR213" s="195">
        <f t="shared" si="184"/>
        <v>284</v>
      </c>
      <c r="DS213" s="198" t="s">
        <v>6205</v>
      </c>
      <c r="DT213" s="196" t="s">
        <v>6243</v>
      </c>
      <c r="DU213" s="198">
        <v>1</v>
      </c>
      <c r="DV213" s="198" t="s">
        <v>8</v>
      </c>
      <c r="DW213" s="198" t="s">
        <v>8</v>
      </c>
      <c r="DX213" s="198" t="s">
        <v>8</v>
      </c>
      <c r="DY213" s="198" t="s">
        <v>8</v>
      </c>
      <c r="DZ213" s="198" t="s">
        <v>207</v>
      </c>
      <c r="EA213" s="198" t="s">
        <v>6269</v>
      </c>
      <c r="EB213" s="198" t="s">
        <v>207</v>
      </c>
      <c r="EC213" s="198" t="s">
        <v>6269</v>
      </c>
      <c r="ED213" s="198" t="s">
        <v>6478</v>
      </c>
      <c r="EE213" s="208">
        <v>25632</v>
      </c>
      <c r="EF213" s="199">
        <v>0</v>
      </c>
      <c r="EG213" s="199">
        <v>0</v>
      </c>
      <c r="EH213" s="199">
        <v>0</v>
      </c>
      <c r="EI213" s="199">
        <v>3151</v>
      </c>
      <c r="EJ213" s="199">
        <v>596847</v>
      </c>
      <c r="EK213" s="199">
        <v>0</v>
      </c>
      <c r="EL213" s="199">
        <v>0</v>
      </c>
      <c r="EM213" s="199">
        <v>251</v>
      </c>
      <c r="EN213" s="199">
        <v>0</v>
      </c>
      <c r="EO213" s="199">
        <f t="shared" si="197"/>
        <v>625881</v>
      </c>
      <c r="EP213" s="199">
        <v>25632</v>
      </c>
      <c r="EQ213" s="199">
        <v>0</v>
      </c>
      <c r="ER213" s="199">
        <v>0</v>
      </c>
      <c r="ES213" s="199">
        <v>0</v>
      </c>
      <c r="ET213" s="199">
        <v>3151</v>
      </c>
      <c r="EU213" s="199">
        <v>596847</v>
      </c>
      <c r="EV213" s="199">
        <v>0</v>
      </c>
      <c r="EW213" s="199">
        <v>0</v>
      </c>
      <c r="EX213" s="199">
        <v>251</v>
      </c>
      <c r="EY213" s="199">
        <v>0</v>
      </c>
      <c r="EZ213" s="199">
        <f t="shared" si="198"/>
        <v>625881</v>
      </c>
      <c r="FA213" s="192" t="s">
        <v>6651</v>
      </c>
      <c r="FB213" s="199">
        <v>0</v>
      </c>
      <c r="FC213" s="199">
        <v>0</v>
      </c>
      <c r="FD213" s="199">
        <v>0</v>
      </c>
      <c r="FE213" s="199">
        <v>0</v>
      </c>
      <c r="FF213" s="199">
        <v>1000</v>
      </c>
      <c r="FG213" s="199">
        <v>530460</v>
      </c>
      <c r="FH213" s="199">
        <v>0</v>
      </c>
      <c r="FI213" s="199">
        <v>0</v>
      </c>
      <c r="FJ213" s="199">
        <v>0</v>
      </c>
      <c r="FK213" s="199">
        <v>0</v>
      </c>
      <c r="FL213" s="199">
        <f t="shared" si="199"/>
        <v>531460</v>
      </c>
      <c r="FM213" s="192" t="s">
        <v>6849</v>
      </c>
      <c r="FN213" s="199">
        <v>0</v>
      </c>
      <c r="FO213" s="199">
        <v>0</v>
      </c>
      <c r="FP213" s="199">
        <v>0</v>
      </c>
      <c r="FQ213" s="199">
        <v>0</v>
      </c>
      <c r="FR213" s="199">
        <v>1000</v>
      </c>
      <c r="FS213" s="199">
        <v>529891</v>
      </c>
      <c r="FT213" s="199">
        <v>0</v>
      </c>
      <c r="FU213" s="199">
        <v>0</v>
      </c>
      <c r="FV213" s="199">
        <v>0</v>
      </c>
      <c r="FW213" s="199">
        <v>0</v>
      </c>
      <c r="FX213" s="199">
        <f t="shared" si="200"/>
        <v>530891</v>
      </c>
      <c r="FY213" s="192" t="s">
        <v>7034</v>
      </c>
      <c r="FZ213" s="200">
        <f t="shared" si="201"/>
        <v>-570</v>
      </c>
      <c r="GA213" s="193" t="str">
        <f t="shared" si="218"/>
        <v>BIP &lt; SIGFE</v>
      </c>
      <c r="GB213" s="199">
        <v>0</v>
      </c>
      <c r="GC213" s="199">
        <v>0</v>
      </c>
      <c r="GD213" s="199">
        <v>0</v>
      </c>
      <c r="GE213" s="199">
        <v>0</v>
      </c>
      <c r="GF213" s="199">
        <v>1000</v>
      </c>
      <c r="GG213" s="199">
        <v>530461</v>
      </c>
      <c r="GH213" s="199">
        <v>0</v>
      </c>
      <c r="GI213" s="199">
        <v>0</v>
      </c>
      <c r="GJ213" s="199">
        <v>0</v>
      </c>
      <c r="GK213" s="199">
        <v>0</v>
      </c>
      <c r="GL213" s="199">
        <f t="shared" si="202"/>
        <v>531461</v>
      </c>
      <c r="GM213" s="199">
        <v>0</v>
      </c>
      <c r="GN213" s="199">
        <v>0</v>
      </c>
      <c r="GO213" s="199">
        <v>0</v>
      </c>
      <c r="GP213" s="199">
        <v>0</v>
      </c>
      <c r="GQ213" s="199">
        <v>1026</v>
      </c>
      <c r="GR213" s="199">
        <v>536799</v>
      </c>
      <c r="GS213" s="199">
        <v>0</v>
      </c>
      <c r="GT213" s="199">
        <v>0</v>
      </c>
      <c r="GU213" s="199">
        <v>0</v>
      </c>
      <c r="GV213" s="199">
        <v>0</v>
      </c>
      <c r="GW213" s="199">
        <f t="shared" si="203"/>
        <v>537825</v>
      </c>
      <c r="GX213" s="199" t="s">
        <v>7196</v>
      </c>
      <c r="GY213" s="199">
        <v>26298</v>
      </c>
      <c r="GZ213" s="199">
        <v>0</v>
      </c>
      <c r="HA213" s="199">
        <v>0</v>
      </c>
      <c r="HB213" s="199">
        <v>0</v>
      </c>
      <c r="HC213" s="199">
        <v>3233</v>
      </c>
      <c r="HD213" s="199">
        <v>612365</v>
      </c>
      <c r="HE213" s="199">
        <v>0</v>
      </c>
      <c r="HF213" s="199">
        <v>0</v>
      </c>
      <c r="HG213" s="199">
        <v>258</v>
      </c>
      <c r="HH213" s="199">
        <v>0</v>
      </c>
      <c r="HI213" s="199">
        <f t="shared" si="204"/>
        <v>642154</v>
      </c>
      <c r="HJ213" s="199">
        <v>0</v>
      </c>
      <c r="HK213" s="199">
        <v>0</v>
      </c>
      <c r="HL213" s="199">
        <v>0</v>
      </c>
      <c r="HM213" s="199">
        <v>0</v>
      </c>
      <c r="HN213" s="199">
        <v>0</v>
      </c>
      <c r="HO213" s="199">
        <v>1026</v>
      </c>
      <c r="HP213" s="199">
        <v>554126</v>
      </c>
      <c r="HQ213" s="199">
        <v>0</v>
      </c>
      <c r="HR213" s="199">
        <v>0</v>
      </c>
      <c r="HS213" s="199">
        <v>0</v>
      </c>
      <c r="HT213" s="199">
        <v>0</v>
      </c>
      <c r="HU213" s="199">
        <f t="shared" si="205"/>
        <v>555152</v>
      </c>
      <c r="HV213" s="199">
        <v>0</v>
      </c>
      <c r="HW213" s="199">
        <v>0</v>
      </c>
      <c r="HX213" s="199">
        <v>0</v>
      </c>
      <c r="HY213" s="199">
        <v>0</v>
      </c>
      <c r="HZ213" s="199">
        <v>1026</v>
      </c>
      <c r="IA213" s="199">
        <v>536229</v>
      </c>
      <c r="IB213" s="199">
        <v>0</v>
      </c>
      <c r="IC213" s="199">
        <v>0</v>
      </c>
      <c r="ID213" s="199">
        <v>0</v>
      </c>
      <c r="IE213" s="199">
        <v>0</v>
      </c>
      <c r="IF213" s="199">
        <f t="shared" si="206"/>
        <v>537255</v>
      </c>
      <c r="IG213" s="197">
        <f t="shared" si="207"/>
        <v>-13.548463452692038</v>
      </c>
      <c r="IH213" s="197">
        <f t="shared" si="208"/>
        <v>-16.33548961775524</v>
      </c>
      <c r="II213" s="197">
        <f t="shared" si="209"/>
        <v>-12.433107705371793</v>
      </c>
      <c r="IJ213" s="197">
        <f t="shared" si="185"/>
        <v>-3.2238017696054388</v>
      </c>
      <c r="IK213" s="202"/>
      <c r="IL213" s="200">
        <f t="shared" si="210"/>
        <v>65.153407712830457</v>
      </c>
      <c r="IM213" s="200">
        <f t="shared" si="211"/>
        <v>65.02898374969682</v>
      </c>
      <c r="IN213" s="192" t="s">
        <v>7436</v>
      </c>
      <c r="IO213" s="192" t="str">
        <f t="shared" si="186"/>
        <v>Variación entre el -10% al -20%</v>
      </c>
      <c r="IP213" s="192" t="str">
        <f t="shared" si="186"/>
        <v>Variación entre el -10% al -20%</v>
      </c>
      <c r="IQ213" s="193" t="str">
        <f t="shared" si="212"/>
        <v>Mediano</v>
      </c>
      <c r="IR213" s="193" t="str">
        <f t="shared" si="213"/>
        <v>Mediano</v>
      </c>
      <c r="IS213" s="192" t="s">
        <v>5641</v>
      </c>
      <c r="IT213" s="192" t="s">
        <v>2023</v>
      </c>
      <c r="IU213" s="192" t="s">
        <v>534</v>
      </c>
      <c r="IV213" s="192" t="s">
        <v>8</v>
      </c>
      <c r="IW213" s="192" t="s">
        <v>534</v>
      </c>
      <c r="IX213" s="192" t="s">
        <v>8</v>
      </c>
      <c r="IY213" s="193" t="s">
        <v>208</v>
      </c>
      <c r="IZ213" s="199"/>
      <c r="JA213" s="199"/>
      <c r="JB213" s="203"/>
      <c r="JC213" s="192" t="s">
        <v>534</v>
      </c>
      <c r="JD213" s="192" t="str">
        <f t="shared" si="221"/>
        <v>Sin Modificaciones</v>
      </c>
      <c r="JE213" s="193" t="s">
        <v>208</v>
      </c>
      <c r="JF213" s="200"/>
      <c r="JG213" s="200"/>
      <c r="JH213" s="200"/>
      <c r="JI213" s="197"/>
      <c r="JJ213" s="192" t="s">
        <v>7691</v>
      </c>
      <c r="JK213" s="192" t="str">
        <f t="shared" si="187"/>
        <v>Sin Reevaluación</v>
      </c>
      <c r="JL213" s="196" t="s">
        <v>1287</v>
      </c>
      <c r="JM213" s="204">
        <v>83959</v>
      </c>
      <c r="JN213" s="204">
        <v>53612</v>
      </c>
      <c r="JO213" s="197">
        <f t="shared" si="219"/>
        <v>-36.145023166069159</v>
      </c>
      <c r="JP213" s="205" t="str">
        <f t="shared" si="220"/>
        <v>Real &lt; Recomendado</v>
      </c>
      <c r="JQ213" s="193" t="s">
        <v>8</v>
      </c>
      <c r="JR213" s="202"/>
      <c r="JS213" s="202"/>
      <c r="JT213" s="202"/>
      <c r="JU213" s="192" t="s">
        <v>8289</v>
      </c>
      <c r="JV213" s="206"/>
      <c r="JW213" s="192" t="s">
        <v>8290</v>
      </c>
      <c r="JX213" s="192" t="s">
        <v>1329</v>
      </c>
      <c r="JY213" s="192" t="s">
        <v>982</v>
      </c>
      <c r="JZ213" s="192" t="s">
        <v>248</v>
      </c>
      <c r="KA213" s="192" t="s">
        <v>249</v>
      </c>
    </row>
    <row r="214" spans="1:287" ht="15" customHeight="1" x14ac:dyDescent="0.25">
      <c r="A214" s="192" t="s">
        <v>1842</v>
      </c>
      <c r="B214" s="192" t="s">
        <v>1843</v>
      </c>
      <c r="C214" s="193">
        <v>11</v>
      </c>
      <c r="D214" s="192" t="s">
        <v>506</v>
      </c>
      <c r="E214" s="192" t="s">
        <v>169</v>
      </c>
      <c r="F214" s="192" t="s">
        <v>169</v>
      </c>
      <c r="G214" s="192" t="s">
        <v>507</v>
      </c>
      <c r="H214" s="192" t="s">
        <v>465</v>
      </c>
      <c r="I214" s="192" t="s">
        <v>126</v>
      </c>
      <c r="J214" s="192" t="s">
        <v>1938</v>
      </c>
      <c r="K214" s="192" t="s">
        <v>466</v>
      </c>
      <c r="L214" s="192" t="s">
        <v>114</v>
      </c>
      <c r="M214" s="192" t="s">
        <v>127</v>
      </c>
      <c r="N214" s="192" t="s">
        <v>523</v>
      </c>
      <c r="O214" s="192" t="s">
        <v>524</v>
      </c>
      <c r="P214" s="192" t="s">
        <v>103</v>
      </c>
      <c r="Q214" s="192" t="s">
        <v>120</v>
      </c>
      <c r="R214" s="192" t="s">
        <v>116</v>
      </c>
      <c r="S214" s="192" t="s">
        <v>2470</v>
      </c>
      <c r="T214" s="192" t="s">
        <v>2471</v>
      </c>
      <c r="U214" s="194">
        <v>0</v>
      </c>
      <c r="V214" s="192" t="s">
        <v>127</v>
      </c>
      <c r="W214" s="192" t="s">
        <v>534</v>
      </c>
      <c r="X214" s="192" t="s">
        <v>534</v>
      </c>
      <c r="Y214" s="195">
        <v>14</v>
      </c>
      <c r="Z214" s="195">
        <v>17</v>
      </c>
      <c r="AA214" s="196" t="s">
        <v>2809</v>
      </c>
      <c r="AB214" s="197">
        <f t="shared" si="224"/>
        <v>21.42857142857142</v>
      </c>
      <c r="AC214" s="195"/>
      <c r="AD214" s="195"/>
      <c r="AE214" s="196"/>
      <c r="AF214" s="197"/>
      <c r="AG214" s="195"/>
      <c r="AH214" s="195"/>
      <c r="AI214" s="196" t="s">
        <v>8</v>
      </c>
      <c r="AJ214" s="197"/>
      <c r="AK214" s="195"/>
      <c r="AL214" s="195"/>
      <c r="AM214" s="196"/>
      <c r="AN214" s="197"/>
      <c r="AO214" s="195"/>
      <c r="AP214" s="195"/>
      <c r="AQ214" s="196"/>
      <c r="AR214" s="197"/>
      <c r="AS214" s="195">
        <v>14</v>
      </c>
      <c r="AT214" s="195">
        <v>17</v>
      </c>
      <c r="AU214" s="196" t="s">
        <v>3282</v>
      </c>
      <c r="AV214" s="197">
        <f t="shared" si="182"/>
        <v>21.42857142857142</v>
      </c>
      <c r="AW214" s="197" t="str">
        <f t="shared" si="189"/>
        <v>Variación de 0 a 30%</v>
      </c>
      <c r="AX214" s="198">
        <v>3</v>
      </c>
      <c r="AY214" s="198">
        <v>160</v>
      </c>
      <c r="AZ214" s="195"/>
      <c r="BA214" s="195"/>
      <c r="BB214" s="196"/>
      <c r="BC214" s="197"/>
      <c r="BD214" s="195"/>
      <c r="BE214" s="195"/>
      <c r="BF214" s="196"/>
      <c r="BG214" s="197"/>
      <c r="BH214" s="195"/>
      <c r="BI214" s="195"/>
      <c r="BJ214" s="196"/>
      <c r="BK214" s="197"/>
      <c r="BL214" s="195">
        <v>14</v>
      </c>
      <c r="BM214" s="195">
        <v>14</v>
      </c>
      <c r="BN214" s="195">
        <v>17</v>
      </c>
      <c r="BO214" s="195">
        <v>17</v>
      </c>
      <c r="BP214" s="195">
        <v>0</v>
      </c>
      <c r="BQ214" s="196" t="s">
        <v>3535</v>
      </c>
      <c r="BR214" s="197">
        <f t="shared" si="190"/>
        <v>21.42857142857142</v>
      </c>
      <c r="BS214" s="197">
        <f t="shared" si="190"/>
        <v>21.42857142857142</v>
      </c>
      <c r="BT214" s="192" t="s">
        <v>3774</v>
      </c>
      <c r="BU214" s="192" t="str">
        <f t="shared" si="191"/>
        <v>Variación de 0 a 30%</v>
      </c>
      <c r="BV214" s="193" t="str">
        <f t="shared" si="192"/>
        <v>Dos Años</v>
      </c>
      <c r="BW214" s="192" t="s">
        <v>3881</v>
      </c>
      <c r="BX214" s="199">
        <v>1177411</v>
      </c>
      <c r="BY214" s="199">
        <v>0</v>
      </c>
      <c r="BZ214" s="199">
        <f t="shared" si="193"/>
        <v>1177411</v>
      </c>
      <c r="CA214" s="199">
        <v>1127263</v>
      </c>
      <c r="CB214" s="200">
        <f t="shared" si="194"/>
        <v>50148</v>
      </c>
      <c r="CC214" s="192" t="s">
        <v>4082</v>
      </c>
      <c r="CD214" s="192" t="str">
        <f t="shared" si="195"/>
        <v>BIP &gt; SIGFE</v>
      </c>
      <c r="CE214" s="196" t="s">
        <v>685</v>
      </c>
      <c r="CF214" s="195">
        <v>96</v>
      </c>
      <c r="CG214" s="195">
        <v>136</v>
      </c>
      <c r="CH214" s="195">
        <f t="shared" si="196"/>
        <v>141.66666666666669</v>
      </c>
      <c r="CI214" s="196" t="s">
        <v>4495</v>
      </c>
      <c r="CJ214" s="196" t="s">
        <v>4496</v>
      </c>
      <c r="CK214" s="200" t="str">
        <f t="shared" si="216"/>
        <v>Real &gt; Recomendada</v>
      </c>
      <c r="CL214" s="192" t="s">
        <v>5072</v>
      </c>
      <c r="CM214" s="192" t="s">
        <v>5073</v>
      </c>
      <c r="CN214" s="192" t="s">
        <v>5074</v>
      </c>
      <c r="CO214" s="192" t="s">
        <v>8</v>
      </c>
      <c r="CP214" s="193" t="s">
        <v>207</v>
      </c>
      <c r="CQ214" s="192" t="s">
        <v>4960</v>
      </c>
      <c r="CR214" s="192" t="s">
        <v>5363</v>
      </c>
      <c r="CS214" s="192" t="s">
        <v>8</v>
      </c>
      <c r="CT214" s="192" t="str">
        <f t="shared" si="217"/>
        <v>En Operación</v>
      </c>
      <c r="CU214" s="192" t="s">
        <v>5546</v>
      </c>
      <c r="CV214" s="192" t="s">
        <v>5751</v>
      </c>
      <c r="CW214" s="192" t="s">
        <v>5716</v>
      </c>
      <c r="CX214" s="192" t="s">
        <v>534</v>
      </c>
      <c r="CY214" s="192" t="s">
        <v>8</v>
      </c>
      <c r="CZ214" s="192" t="s">
        <v>248</v>
      </c>
      <c r="DA214" s="192" t="s">
        <v>249</v>
      </c>
      <c r="DB214" s="193" t="s">
        <v>735</v>
      </c>
      <c r="DC214" s="193" t="s">
        <v>649</v>
      </c>
      <c r="DD214" s="200">
        <v>138</v>
      </c>
      <c r="DE214" s="193" t="s">
        <v>3872</v>
      </c>
      <c r="DF214" s="200">
        <v>29</v>
      </c>
      <c r="DG214" s="193" t="s">
        <v>440</v>
      </c>
      <c r="DH214" s="200">
        <v>0</v>
      </c>
      <c r="DI214" s="193" t="s">
        <v>5052</v>
      </c>
      <c r="DJ214" s="200">
        <v>877</v>
      </c>
      <c r="DK214" s="193" t="s">
        <v>5052</v>
      </c>
      <c r="DL214" s="200">
        <f>+DK214-DE214</f>
        <v>877</v>
      </c>
      <c r="DM214" s="193" t="s">
        <v>5986</v>
      </c>
      <c r="DN214" s="200">
        <v>8</v>
      </c>
      <c r="DO214" s="193" t="s">
        <v>6018</v>
      </c>
      <c r="DP214" s="200">
        <v>36</v>
      </c>
      <c r="DQ214" s="200">
        <f t="shared" si="183"/>
        <v>1088</v>
      </c>
      <c r="DR214" s="200">
        <f t="shared" si="184"/>
        <v>950</v>
      </c>
      <c r="DS214" s="193" t="s">
        <v>6206</v>
      </c>
      <c r="DT214" s="192" t="s">
        <v>6243</v>
      </c>
      <c r="DU214" s="193">
        <v>1</v>
      </c>
      <c r="DV214" s="193" t="s">
        <v>8</v>
      </c>
      <c r="DW214" s="193" t="s">
        <v>8</v>
      </c>
      <c r="DX214" s="193" t="s">
        <v>8</v>
      </c>
      <c r="DY214" s="193" t="s">
        <v>8</v>
      </c>
      <c r="DZ214" s="193" t="s">
        <v>208</v>
      </c>
      <c r="EA214" s="193" t="s">
        <v>6269</v>
      </c>
      <c r="EB214" s="193" t="s">
        <v>207</v>
      </c>
      <c r="EC214" s="193" t="s">
        <v>6269</v>
      </c>
      <c r="ED214" s="193" t="s">
        <v>6479</v>
      </c>
      <c r="EE214" s="199">
        <v>200319</v>
      </c>
      <c r="EF214" s="199">
        <v>0</v>
      </c>
      <c r="EG214" s="199">
        <v>0</v>
      </c>
      <c r="EH214" s="199">
        <v>0</v>
      </c>
      <c r="EI214" s="199">
        <v>0</v>
      </c>
      <c r="EJ214" s="199">
        <v>977164</v>
      </c>
      <c r="EK214" s="199">
        <v>0</v>
      </c>
      <c r="EL214" s="199">
        <v>0</v>
      </c>
      <c r="EM214" s="199">
        <v>0</v>
      </c>
      <c r="EN214" s="199">
        <v>0</v>
      </c>
      <c r="EO214" s="199">
        <f t="shared" si="197"/>
        <v>1177483</v>
      </c>
      <c r="EP214" s="199">
        <v>219690</v>
      </c>
      <c r="EQ214" s="199">
        <v>0</v>
      </c>
      <c r="ER214" s="199">
        <v>0</v>
      </c>
      <c r="ES214" s="199">
        <v>0</v>
      </c>
      <c r="ET214" s="199">
        <v>0</v>
      </c>
      <c r="EU214" s="199">
        <v>1071652</v>
      </c>
      <c r="EV214" s="199">
        <v>0</v>
      </c>
      <c r="EW214" s="199">
        <v>0</v>
      </c>
      <c r="EX214" s="199">
        <v>0</v>
      </c>
      <c r="EY214" s="199">
        <v>0</v>
      </c>
      <c r="EZ214" s="199">
        <f t="shared" si="198"/>
        <v>1291342</v>
      </c>
      <c r="FA214" s="192" t="s">
        <v>6652</v>
      </c>
      <c r="FB214" s="199">
        <v>200307</v>
      </c>
      <c r="FC214" s="199">
        <v>0</v>
      </c>
      <c r="FD214" s="199">
        <v>0</v>
      </c>
      <c r="FE214" s="199">
        <v>0</v>
      </c>
      <c r="FF214" s="199">
        <v>0</v>
      </c>
      <c r="FG214" s="199">
        <v>977105</v>
      </c>
      <c r="FH214" s="199">
        <v>0</v>
      </c>
      <c r="FI214" s="199">
        <v>0</v>
      </c>
      <c r="FJ214" s="199">
        <v>0</v>
      </c>
      <c r="FK214" s="199">
        <v>0</v>
      </c>
      <c r="FL214" s="199">
        <f t="shared" si="199"/>
        <v>1177412</v>
      </c>
      <c r="FM214" s="192" t="s">
        <v>6850</v>
      </c>
      <c r="FN214" s="199">
        <v>200307</v>
      </c>
      <c r="FO214" s="199">
        <v>0</v>
      </c>
      <c r="FP214" s="199">
        <v>0</v>
      </c>
      <c r="FQ214" s="199">
        <v>0</v>
      </c>
      <c r="FR214" s="199">
        <v>0</v>
      </c>
      <c r="FS214" s="199">
        <v>977105</v>
      </c>
      <c r="FT214" s="199">
        <v>0</v>
      </c>
      <c r="FU214" s="199">
        <v>0</v>
      </c>
      <c r="FV214" s="199">
        <v>0</v>
      </c>
      <c r="FW214" s="199">
        <v>0</v>
      </c>
      <c r="FX214" s="199">
        <f t="shared" si="200"/>
        <v>1177412</v>
      </c>
      <c r="FY214" s="192" t="s">
        <v>8</v>
      </c>
      <c r="FZ214" s="200">
        <f t="shared" si="201"/>
        <v>50149</v>
      </c>
      <c r="GA214" s="193" t="str">
        <f t="shared" si="218"/>
        <v>BIP &gt; SIGFE</v>
      </c>
      <c r="GB214" s="199">
        <v>191775</v>
      </c>
      <c r="GC214" s="199">
        <v>0</v>
      </c>
      <c r="GD214" s="199">
        <v>0</v>
      </c>
      <c r="GE214" s="199">
        <v>0</v>
      </c>
      <c r="GF214" s="199">
        <v>0</v>
      </c>
      <c r="GG214" s="199">
        <v>935488</v>
      </c>
      <c r="GH214" s="199">
        <v>0</v>
      </c>
      <c r="GI214" s="199">
        <v>0</v>
      </c>
      <c r="GJ214" s="199">
        <v>0</v>
      </c>
      <c r="GK214" s="199">
        <v>0</v>
      </c>
      <c r="GL214" s="199">
        <f t="shared" si="202"/>
        <v>1127263</v>
      </c>
      <c r="GM214" s="199">
        <v>195155</v>
      </c>
      <c r="GN214" s="199">
        <v>0</v>
      </c>
      <c r="GO214" s="199">
        <v>0</v>
      </c>
      <c r="GP214" s="199">
        <v>0</v>
      </c>
      <c r="GQ214" s="199">
        <v>0</v>
      </c>
      <c r="GR214" s="199">
        <v>952909</v>
      </c>
      <c r="GS214" s="199">
        <v>0</v>
      </c>
      <c r="GT214" s="199">
        <v>0</v>
      </c>
      <c r="GU214" s="199">
        <v>0</v>
      </c>
      <c r="GV214" s="199">
        <v>0</v>
      </c>
      <c r="GW214" s="199">
        <f t="shared" si="203"/>
        <v>1148064</v>
      </c>
      <c r="GX214" s="199" t="s">
        <v>7197</v>
      </c>
      <c r="GY214" s="199">
        <v>225402</v>
      </c>
      <c r="GZ214" s="199">
        <v>0</v>
      </c>
      <c r="HA214" s="199">
        <v>0</v>
      </c>
      <c r="HB214" s="199">
        <v>0</v>
      </c>
      <c r="HC214" s="199">
        <v>0</v>
      </c>
      <c r="HD214" s="199">
        <v>1099516</v>
      </c>
      <c r="HE214" s="199">
        <v>0</v>
      </c>
      <c r="HF214" s="199">
        <v>0</v>
      </c>
      <c r="HG214" s="199">
        <v>0</v>
      </c>
      <c r="HH214" s="199">
        <v>0</v>
      </c>
      <c r="HI214" s="199">
        <f t="shared" si="204"/>
        <v>1324918</v>
      </c>
      <c r="HJ214" s="199">
        <v>0</v>
      </c>
      <c r="HK214" s="199">
        <v>205201</v>
      </c>
      <c r="HL214" s="199">
        <v>0</v>
      </c>
      <c r="HM214" s="199">
        <v>0</v>
      </c>
      <c r="HN214" s="199">
        <v>0</v>
      </c>
      <c r="HO214" s="199">
        <v>0</v>
      </c>
      <c r="HP214" s="199">
        <v>1000978</v>
      </c>
      <c r="HQ214" s="199">
        <v>0</v>
      </c>
      <c r="HR214" s="199">
        <v>0</v>
      </c>
      <c r="HS214" s="199">
        <v>0</v>
      </c>
      <c r="HT214" s="199">
        <v>0</v>
      </c>
      <c r="HU214" s="199">
        <f t="shared" si="205"/>
        <v>1206179</v>
      </c>
      <c r="HV214" s="199">
        <v>203686</v>
      </c>
      <c r="HW214" s="199">
        <v>0</v>
      </c>
      <c r="HX214" s="199">
        <v>0</v>
      </c>
      <c r="HY214" s="199">
        <v>0</v>
      </c>
      <c r="HZ214" s="199">
        <v>0</v>
      </c>
      <c r="IA214" s="199">
        <v>994525</v>
      </c>
      <c r="IB214" s="199">
        <v>0</v>
      </c>
      <c r="IC214" s="199">
        <v>0</v>
      </c>
      <c r="ID214" s="199">
        <v>0</v>
      </c>
      <c r="IE214" s="199">
        <v>0</v>
      </c>
      <c r="IF214" s="199">
        <f t="shared" si="206"/>
        <v>1198211</v>
      </c>
      <c r="IG214" s="197">
        <f t="shared" si="207"/>
        <v>-8.9619885909920427</v>
      </c>
      <c r="IH214" s="197">
        <f t="shared" si="208"/>
        <v>-9.5633843000095133</v>
      </c>
      <c r="II214" s="197">
        <f t="shared" si="209"/>
        <v>-9.5488378522913706</v>
      </c>
      <c r="IJ214" s="197">
        <f t="shared" si="185"/>
        <v>-0.66059846838653069</v>
      </c>
      <c r="IK214" s="202"/>
      <c r="IL214" s="200">
        <f t="shared" si="210"/>
        <v>8810.375</v>
      </c>
      <c r="IM214" s="200">
        <f t="shared" si="211"/>
        <v>7312.6838235294117</v>
      </c>
      <c r="IN214" s="192" t="s">
        <v>7437</v>
      </c>
      <c r="IO214" s="192" t="str">
        <f t="shared" si="186"/>
        <v>Variación de 0 a +-10%</v>
      </c>
      <c r="IP214" s="192" t="str">
        <f t="shared" si="186"/>
        <v>Variación de 0 a +-10%</v>
      </c>
      <c r="IQ214" s="193" t="str">
        <f t="shared" si="212"/>
        <v>Mediano</v>
      </c>
      <c r="IR214" s="193" t="str">
        <f t="shared" si="213"/>
        <v>Grande</v>
      </c>
      <c r="IS214" s="192" t="s">
        <v>5751</v>
      </c>
      <c r="IT214" s="192" t="s">
        <v>127</v>
      </c>
      <c r="IU214" s="192" t="s">
        <v>534</v>
      </c>
      <c r="IV214" s="192" t="s">
        <v>8</v>
      </c>
      <c r="IW214" s="192" t="s">
        <v>248</v>
      </c>
      <c r="IX214" s="192" t="s">
        <v>249</v>
      </c>
      <c r="IY214" s="193" t="s">
        <v>207</v>
      </c>
      <c r="IZ214" s="199">
        <v>1324916</v>
      </c>
      <c r="JA214" s="199">
        <v>142238</v>
      </c>
      <c r="JB214" s="203">
        <f t="shared" si="214"/>
        <v>10.735623994275864</v>
      </c>
      <c r="JC214" s="192" t="s">
        <v>7627</v>
      </c>
      <c r="JD214" s="192" t="str">
        <f t="shared" si="221"/>
        <v>Con Modificaciones &lt; 10%</v>
      </c>
      <c r="JE214" s="193" t="s">
        <v>208</v>
      </c>
      <c r="JF214" s="200"/>
      <c r="JG214" s="200"/>
      <c r="JH214" s="200"/>
      <c r="JI214" s="197"/>
      <c r="JJ214" s="192" t="s">
        <v>7690</v>
      </c>
      <c r="JK214" s="192" t="str">
        <f t="shared" si="187"/>
        <v>Sin Reevaluación</v>
      </c>
      <c r="JL214" s="196" t="s">
        <v>1286</v>
      </c>
      <c r="JM214" s="204">
        <v>1073993</v>
      </c>
      <c r="JN214" s="204">
        <v>918982</v>
      </c>
      <c r="JO214" s="197">
        <f t="shared" si="219"/>
        <v>-14.433148074521906</v>
      </c>
      <c r="JP214" s="205" t="str">
        <f t="shared" si="220"/>
        <v>Real &lt; Recomendado</v>
      </c>
      <c r="JQ214" s="193" t="s">
        <v>1287</v>
      </c>
      <c r="JR214" s="202">
        <v>93636</v>
      </c>
      <c r="JS214" s="202">
        <v>80114</v>
      </c>
      <c r="JT214" s="202">
        <f t="shared" si="222"/>
        <v>-14.441026955444492</v>
      </c>
      <c r="JU214" s="192" t="s">
        <v>8291</v>
      </c>
      <c r="JV214" s="192" t="str">
        <f>IF(JT214="","Sin Datos",IF(JT214=0,"Real = Recomendado",IF(JT214&gt;0,"Real &gt; Recomendado",IF(JT214&lt;0,"Real &lt; Recomendado","error"))))</f>
        <v>Real &lt; Recomendado</v>
      </c>
      <c r="JW214" s="192" t="s">
        <v>8292</v>
      </c>
      <c r="JX214" s="192" t="s">
        <v>1324</v>
      </c>
      <c r="JY214" s="192" t="s">
        <v>976</v>
      </c>
      <c r="JZ214" s="192" t="s">
        <v>248</v>
      </c>
      <c r="KA214" s="192" t="s">
        <v>249</v>
      </c>
    </row>
    <row r="215" spans="1:287" ht="15" customHeight="1" x14ac:dyDescent="0.25">
      <c r="A215" s="192" t="s">
        <v>1844</v>
      </c>
      <c r="B215" s="192" t="s">
        <v>1845</v>
      </c>
      <c r="C215" s="193">
        <v>2</v>
      </c>
      <c r="D215" s="192" t="s">
        <v>447</v>
      </c>
      <c r="E215" s="192" t="s">
        <v>8</v>
      </c>
      <c r="F215" s="192" t="s">
        <v>8</v>
      </c>
      <c r="G215" s="192" t="s">
        <v>469</v>
      </c>
      <c r="H215" s="192" t="s">
        <v>470</v>
      </c>
      <c r="I215" s="209" t="s">
        <v>1586</v>
      </c>
      <c r="J215" s="192" t="s">
        <v>1337</v>
      </c>
      <c r="K215" s="192" t="s">
        <v>466</v>
      </c>
      <c r="L215" s="192" t="s">
        <v>114</v>
      </c>
      <c r="M215" s="192" t="s">
        <v>2011</v>
      </c>
      <c r="N215" s="192" t="s">
        <v>526</v>
      </c>
      <c r="O215" s="192" t="s">
        <v>524</v>
      </c>
      <c r="P215" s="192" t="s">
        <v>103</v>
      </c>
      <c r="Q215" s="192" t="s">
        <v>120</v>
      </c>
      <c r="R215" s="192" t="s">
        <v>116</v>
      </c>
      <c r="S215" s="192" t="s">
        <v>2472</v>
      </c>
      <c r="T215" s="192" t="s">
        <v>2473</v>
      </c>
      <c r="U215" s="194">
        <v>11982</v>
      </c>
      <c r="V215" s="192" t="s">
        <v>534</v>
      </c>
      <c r="W215" s="192" t="s">
        <v>534</v>
      </c>
      <c r="X215" s="192" t="s">
        <v>534</v>
      </c>
      <c r="Y215" s="195">
        <v>19</v>
      </c>
      <c r="Z215" s="195">
        <v>0</v>
      </c>
      <c r="AA215" s="196" t="s">
        <v>2810</v>
      </c>
      <c r="AB215" s="197">
        <f t="shared" si="224"/>
        <v>-100</v>
      </c>
      <c r="AC215" s="195"/>
      <c r="AD215" s="195"/>
      <c r="AE215" s="196"/>
      <c r="AF215" s="197"/>
      <c r="AG215" s="195"/>
      <c r="AH215" s="195"/>
      <c r="AI215" s="196" t="s">
        <v>8</v>
      </c>
      <c r="AJ215" s="197"/>
      <c r="AK215" s="195"/>
      <c r="AL215" s="195"/>
      <c r="AM215" s="196"/>
      <c r="AN215" s="197"/>
      <c r="AO215" s="195">
        <v>26</v>
      </c>
      <c r="AP215" s="195">
        <v>8</v>
      </c>
      <c r="AQ215" s="196" t="s">
        <v>3060</v>
      </c>
      <c r="AR215" s="197">
        <f t="shared" ref="AR215:AR220" si="225">((AP215/AO215)-1)*100</f>
        <v>-69.230769230769226</v>
      </c>
      <c r="AS215" s="195">
        <v>24</v>
      </c>
      <c r="AT215" s="195">
        <v>16</v>
      </c>
      <c r="AU215" s="196" t="s">
        <v>3283</v>
      </c>
      <c r="AV215" s="197">
        <f t="shared" si="182"/>
        <v>-33.333333333333336</v>
      </c>
      <c r="AW215" s="197" t="str">
        <f t="shared" si="189"/>
        <v>Variación de -50% al -30%</v>
      </c>
      <c r="AX215" s="198">
        <v>2</v>
      </c>
      <c r="AY215" s="198">
        <v>124</v>
      </c>
      <c r="AZ215" s="195"/>
      <c r="BA215" s="195"/>
      <c r="BB215" s="196"/>
      <c r="BC215" s="197"/>
      <c r="BD215" s="195"/>
      <c r="BE215" s="195"/>
      <c r="BF215" s="196"/>
      <c r="BG215" s="197"/>
      <c r="BH215" s="195"/>
      <c r="BI215" s="195"/>
      <c r="BJ215" s="196"/>
      <c r="BK215" s="197"/>
      <c r="BL215" s="195">
        <v>26</v>
      </c>
      <c r="BM215" s="195">
        <v>26</v>
      </c>
      <c r="BN215" s="195">
        <v>16</v>
      </c>
      <c r="BO215" s="195">
        <v>16</v>
      </c>
      <c r="BP215" s="195">
        <v>0</v>
      </c>
      <c r="BQ215" s="196" t="s">
        <v>3536</v>
      </c>
      <c r="BR215" s="197">
        <f t="shared" si="190"/>
        <v>-38.46153846153846</v>
      </c>
      <c r="BS215" s="197">
        <f t="shared" si="190"/>
        <v>-38.46153846153846</v>
      </c>
      <c r="BT215" s="192" t="s">
        <v>3775</v>
      </c>
      <c r="BU215" s="192" t="str">
        <f t="shared" si="191"/>
        <v>Variación de -50% al -30%</v>
      </c>
      <c r="BV215" s="193" t="str">
        <f t="shared" si="192"/>
        <v>Dos Años</v>
      </c>
      <c r="BW215" s="192" t="s">
        <v>3882</v>
      </c>
      <c r="BX215" s="199">
        <v>3881128</v>
      </c>
      <c r="BY215" s="199">
        <v>31430</v>
      </c>
      <c r="BZ215" s="199">
        <f t="shared" si="193"/>
        <v>3912558</v>
      </c>
      <c r="CA215" s="199">
        <v>2951302</v>
      </c>
      <c r="CB215" s="200">
        <f t="shared" si="194"/>
        <v>961256</v>
      </c>
      <c r="CC215" s="192" t="s">
        <v>4083</v>
      </c>
      <c r="CD215" s="192" t="str">
        <f t="shared" si="195"/>
        <v>BIP &gt; SIGFE</v>
      </c>
      <c r="CE215" s="196" t="s">
        <v>678</v>
      </c>
      <c r="CF215" s="195">
        <v>32560</v>
      </c>
      <c r="CG215" s="195">
        <v>35898</v>
      </c>
      <c r="CH215" s="195">
        <f t="shared" si="196"/>
        <v>110.25184275184274</v>
      </c>
      <c r="CI215" s="196" t="s">
        <v>4497</v>
      </c>
      <c r="CJ215" s="196" t="s">
        <v>4498</v>
      </c>
      <c r="CK215" s="200" t="str">
        <f t="shared" si="216"/>
        <v>Real &gt; Recomendada</v>
      </c>
      <c r="CL215" s="192" t="s">
        <v>5075</v>
      </c>
      <c r="CM215" s="192" t="s">
        <v>5076</v>
      </c>
      <c r="CN215" s="192" t="s">
        <v>5077</v>
      </c>
      <c r="CO215" s="192" t="s">
        <v>4770</v>
      </c>
      <c r="CP215" s="193" t="s">
        <v>207</v>
      </c>
      <c r="CQ215" s="192" t="s">
        <v>5364</v>
      </c>
      <c r="CR215" s="192" t="s">
        <v>5365</v>
      </c>
      <c r="CS215" s="192" t="s">
        <v>8</v>
      </c>
      <c r="CT215" s="192" t="str">
        <f t="shared" si="217"/>
        <v>En Operación</v>
      </c>
      <c r="CU215" s="192" t="s">
        <v>5547</v>
      </c>
      <c r="CV215" s="192" t="s">
        <v>211</v>
      </c>
      <c r="CW215" s="192" t="s">
        <v>2011</v>
      </c>
      <c r="CX215" s="192" t="s">
        <v>534</v>
      </c>
      <c r="CY215" s="192" t="s">
        <v>8</v>
      </c>
      <c r="CZ215" s="192" t="s">
        <v>248</v>
      </c>
      <c r="DA215" s="192" t="s">
        <v>249</v>
      </c>
      <c r="DB215" s="193" t="s">
        <v>733</v>
      </c>
      <c r="DC215" s="193" t="s">
        <v>733</v>
      </c>
      <c r="DD215" s="200">
        <v>0</v>
      </c>
      <c r="DE215" s="193" t="s">
        <v>732</v>
      </c>
      <c r="DF215" s="200">
        <v>41</v>
      </c>
      <c r="DG215" s="193" t="s">
        <v>5015</v>
      </c>
      <c r="DH215" s="200">
        <v>348</v>
      </c>
      <c r="DI215" s="193" t="s">
        <v>793</v>
      </c>
      <c r="DJ215" s="275"/>
      <c r="DK215" s="193" t="s">
        <v>793</v>
      </c>
      <c r="DL215" s="275"/>
      <c r="DM215" s="193" t="s">
        <v>3882</v>
      </c>
      <c r="DN215" s="200">
        <v>45</v>
      </c>
      <c r="DO215" s="193" t="s">
        <v>692</v>
      </c>
      <c r="DP215" s="200">
        <v>21</v>
      </c>
      <c r="DQ215" s="200">
        <f t="shared" si="183"/>
        <v>176</v>
      </c>
      <c r="DR215" s="200">
        <f t="shared" si="184"/>
        <v>176</v>
      </c>
      <c r="DS215" s="193" t="s">
        <v>6207</v>
      </c>
      <c r="DT215" s="192" t="s">
        <v>6243</v>
      </c>
      <c r="DU215" s="193">
        <v>1</v>
      </c>
      <c r="DV215" s="193" t="s">
        <v>8</v>
      </c>
      <c r="DW215" s="193" t="s">
        <v>8</v>
      </c>
      <c r="DX215" s="193" t="s">
        <v>8</v>
      </c>
      <c r="DY215" s="193" t="s">
        <v>8</v>
      </c>
      <c r="DZ215" s="193" t="s">
        <v>208</v>
      </c>
      <c r="EA215" s="193" t="s">
        <v>6269</v>
      </c>
      <c r="EB215" s="193" t="s">
        <v>207</v>
      </c>
      <c r="EC215" s="193" t="s">
        <v>6269</v>
      </c>
      <c r="ED215" s="193" t="s">
        <v>6480</v>
      </c>
      <c r="EE215" s="199">
        <v>34200</v>
      </c>
      <c r="EF215" s="199">
        <v>0</v>
      </c>
      <c r="EG215" s="199">
        <v>0</v>
      </c>
      <c r="EH215" s="199">
        <v>0</v>
      </c>
      <c r="EI215" s="199">
        <v>30880</v>
      </c>
      <c r="EJ215" s="199">
        <v>4253789</v>
      </c>
      <c r="EK215" s="199">
        <v>0</v>
      </c>
      <c r="EL215" s="199">
        <v>0</v>
      </c>
      <c r="EM215" s="199">
        <v>0</v>
      </c>
      <c r="EN215" s="199">
        <v>0</v>
      </c>
      <c r="EO215" s="199">
        <f t="shared" si="197"/>
        <v>4318869</v>
      </c>
      <c r="EP215" s="199">
        <v>34200</v>
      </c>
      <c r="EQ215" s="199">
        <v>0</v>
      </c>
      <c r="ER215" s="199">
        <v>0</v>
      </c>
      <c r="ES215" s="199">
        <v>0</v>
      </c>
      <c r="ET215" s="199">
        <v>30880</v>
      </c>
      <c r="EU215" s="199">
        <v>4253789</v>
      </c>
      <c r="EV215" s="199">
        <v>0</v>
      </c>
      <c r="EW215" s="199">
        <v>0</v>
      </c>
      <c r="EX215" s="199">
        <v>0</v>
      </c>
      <c r="EY215" s="199">
        <v>0</v>
      </c>
      <c r="EZ215" s="199">
        <f t="shared" si="198"/>
        <v>4318869</v>
      </c>
      <c r="FA215" s="192" t="s">
        <v>6653</v>
      </c>
      <c r="FB215" s="199">
        <v>0</v>
      </c>
      <c r="FC215" s="199">
        <v>0</v>
      </c>
      <c r="FD215" s="199">
        <v>0</v>
      </c>
      <c r="FE215" s="199">
        <v>0</v>
      </c>
      <c r="FF215" s="199">
        <v>31430</v>
      </c>
      <c r="FG215" s="199">
        <v>3881079</v>
      </c>
      <c r="FH215" s="199">
        <v>0</v>
      </c>
      <c r="FI215" s="199">
        <v>0</v>
      </c>
      <c r="FJ215" s="199">
        <v>0</v>
      </c>
      <c r="FK215" s="199">
        <v>0</v>
      </c>
      <c r="FL215" s="199">
        <f t="shared" si="199"/>
        <v>3912509</v>
      </c>
      <c r="FM215" s="192" t="s">
        <v>6851</v>
      </c>
      <c r="FN215" s="199">
        <v>0</v>
      </c>
      <c r="FO215" s="199">
        <v>0</v>
      </c>
      <c r="FP215" s="199">
        <v>0</v>
      </c>
      <c r="FQ215" s="199">
        <v>0</v>
      </c>
      <c r="FR215" s="199">
        <v>31430</v>
      </c>
      <c r="FS215" s="199">
        <v>3881128</v>
      </c>
      <c r="FT215" s="199">
        <v>0</v>
      </c>
      <c r="FU215" s="199">
        <v>0</v>
      </c>
      <c r="FV215" s="199">
        <v>0</v>
      </c>
      <c r="FW215" s="199">
        <v>0</v>
      </c>
      <c r="FX215" s="199">
        <f t="shared" si="200"/>
        <v>3912558</v>
      </c>
      <c r="FY215" s="192" t="s">
        <v>7035</v>
      </c>
      <c r="FZ215" s="200">
        <f t="shared" si="201"/>
        <v>961256</v>
      </c>
      <c r="GA215" s="193" t="str">
        <f t="shared" si="218"/>
        <v>BIP &gt; SIGFE</v>
      </c>
      <c r="GB215" s="199">
        <v>0</v>
      </c>
      <c r="GC215" s="199">
        <v>0</v>
      </c>
      <c r="GD215" s="199">
        <v>0</v>
      </c>
      <c r="GE215" s="199">
        <v>0</v>
      </c>
      <c r="GF215" s="199">
        <v>11476</v>
      </c>
      <c r="GG215" s="199">
        <v>2939826</v>
      </c>
      <c r="GH215" s="199">
        <v>0</v>
      </c>
      <c r="GI215" s="199">
        <v>0</v>
      </c>
      <c r="GJ215" s="199">
        <v>0</v>
      </c>
      <c r="GK215" s="199">
        <v>0</v>
      </c>
      <c r="GL215" s="199">
        <f t="shared" si="202"/>
        <v>2951302</v>
      </c>
      <c r="GM215" s="199">
        <v>0</v>
      </c>
      <c r="GN215" s="199">
        <v>0</v>
      </c>
      <c r="GO215" s="199">
        <v>0</v>
      </c>
      <c r="GP215" s="199">
        <v>0</v>
      </c>
      <c r="GQ215" s="199">
        <v>11643</v>
      </c>
      <c r="GR215" s="199">
        <v>2947626</v>
      </c>
      <c r="GS215" s="199">
        <v>0</v>
      </c>
      <c r="GT215" s="199">
        <v>0</v>
      </c>
      <c r="GU215" s="199">
        <v>0</v>
      </c>
      <c r="GV215" s="199">
        <v>0</v>
      </c>
      <c r="GW215" s="199">
        <f t="shared" si="203"/>
        <v>2959269</v>
      </c>
      <c r="GX215" s="199" t="s">
        <v>7198</v>
      </c>
      <c r="GY215" s="199">
        <v>35089</v>
      </c>
      <c r="GZ215" s="199">
        <v>0</v>
      </c>
      <c r="HA215" s="199">
        <v>0</v>
      </c>
      <c r="HB215" s="199">
        <v>0</v>
      </c>
      <c r="HC215" s="199">
        <v>31683</v>
      </c>
      <c r="HD215" s="199">
        <v>4364390</v>
      </c>
      <c r="HE215" s="199">
        <v>0</v>
      </c>
      <c r="HF215" s="199">
        <v>0</v>
      </c>
      <c r="HG215" s="199">
        <v>0</v>
      </c>
      <c r="HH215" s="199">
        <v>0</v>
      </c>
      <c r="HI215" s="199">
        <f t="shared" si="204"/>
        <v>4431162</v>
      </c>
      <c r="HJ215" s="199">
        <v>0</v>
      </c>
      <c r="HK215" s="199">
        <v>0</v>
      </c>
      <c r="HL215" s="199">
        <v>0</v>
      </c>
      <c r="HM215" s="199">
        <v>0</v>
      </c>
      <c r="HN215" s="199">
        <v>0</v>
      </c>
      <c r="HO215" s="199">
        <v>31597</v>
      </c>
      <c r="HP215" s="199">
        <v>3973098</v>
      </c>
      <c r="HQ215" s="199">
        <v>0</v>
      </c>
      <c r="HR215" s="199">
        <v>0</v>
      </c>
      <c r="HS215" s="199">
        <v>0</v>
      </c>
      <c r="HT215" s="199">
        <v>0</v>
      </c>
      <c r="HU215" s="199">
        <f t="shared" si="205"/>
        <v>4004695</v>
      </c>
      <c r="HV215" s="199">
        <v>0</v>
      </c>
      <c r="HW215" s="199">
        <v>0</v>
      </c>
      <c r="HX215" s="199">
        <v>0</v>
      </c>
      <c r="HY215" s="199">
        <v>0</v>
      </c>
      <c r="HZ215" s="199">
        <v>31597</v>
      </c>
      <c r="IA215" s="199">
        <v>3888928</v>
      </c>
      <c r="IB215" s="199">
        <v>0</v>
      </c>
      <c r="IC215" s="199">
        <v>0</v>
      </c>
      <c r="ID215" s="199">
        <v>0</v>
      </c>
      <c r="IE215" s="199">
        <v>0</v>
      </c>
      <c r="IF215" s="199">
        <f t="shared" si="206"/>
        <v>3920525</v>
      </c>
      <c r="IG215" s="197">
        <f t="shared" si="207"/>
        <v>-9.6242701124445436</v>
      </c>
      <c r="IH215" s="197">
        <f t="shared" si="208"/>
        <v>-11.523771868417354</v>
      </c>
      <c r="II215" s="197">
        <f t="shared" si="209"/>
        <v>-10.894122660898775</v>
      </c>
      <c r="IJ215" s="197">
        <f t="shared" si="185"/>
        <v>-2.1017830321659936</v>
      </c>
      <c r="IK215" s="202"/>
      <c r="IL215" s="200">
        <f t="shared" si="210"/>
        <v>109.21290879714748</v>
      </c>
      <c r="IM215" s="200">
        <f t="shared" si="211"/>
        <v>108.33272048582094</v>
      </c>
      <c r="IN215" s="192" t="s">
        <v>7438</v>
      </c>
      <c r="IO215" s="192" t="str">
        <f t="shared" si="186"/>
        <v>Variación entre el -10% al -20%</v>
      </c>
      <c r="IP215" s="192" t="str">
        <f t="shared" si="186"/>
        <v>Variación entre el -10% al -20%</v>
      </c>
      <c r="IQ215" s="193" t="str">
        <f t="shared" si="212"/>
        <v>Grande</v>
      </c>
      <c r="IR215" s="193" t="str">
        <f t="shared" si="213"/>
        <v>Grande</v>
      </c>
      <c r="IS215" s="192" t="s">
        <v>1250</v>
      </c>
      <c r="IT215" s="192" t="s">
        <v>2011</v>
      </c>
      <c r="IU215" s="192" t="s">
        <v>534</v>
      </c>
      <c r="IV215" s="192" t="s">
        <v>8</v>
      </c>
      <c r="IW215" s="192" t="s">
        <v>248</v>
      </c>
      <c r="IX215" s="192" t="s">
        <v>249</v>
      </c>
      <c r="IY215" s="193" t="s">
        <v>207</v>
      </c>
      <c r="IZ215" s="199">
        <v>4654831</v>
      </c>
      <c r="JA215" s="199">
        <v>341958</v>
      </c>
      <c r="JB215" s="203">
        <f t="shared" si="214"/>
        <v>7.3463032277648752</v>
      </c>
      <c r="JC215" s="192" t="s">
        <v>7628</v>
      </c>
      <c r="JD215" s="192" t="str">
        <f t="shared" si="221"/>
        <v>Con Modificaciones &lt; 10%</v>
      </c>
      <c r="JE215" s="193" t="s">
        <v>208</v>
      </c>
      <c r="JF215" s="200"/>
      <c r="JG215" s="200"/>
      <c r="JH215" s="200"/>
      <c r="JI215" s="197"/>
      <c r="JJ215" s="192" t="s">
        <v>7628</v>
      </c>
      <c r="JK215" s="192" t="str">
        <f t="shared" si="187"/>
        <v>Sin Reevaluación</v>
      </c>
      <c r="JL215" s="196" t="s">
        <v>1287</v>
      </c>
      <c r="JM215" s="204">
        <v>477.87</v>
      </c>
      <c r="JN215" s="204">
        <v>477.87</v>
      </c>
      <c r="JO215" s="197">
        <f t="shared" si="219"/>
        <v>0</v>
      </c>
      <c r="JP215" s="205" t="str">
        <f t="shared" si="220"/>
        <v>Real = Recomendado</v>
      </c>
      <c r="JQ215" s="193" t="s">
        <v>8</v>
      </c>
      <c r="JR215" s="202"/>
      <c r="JS215" s="202"/>
      <c r="JT215" s="202"/>
      <c r="JU215" s="192" t="s">
        <v>8293</v>
      </c>
      <c r="JV215" s="206"/>
      <c r="JW215" s="192" t="s">
        <v>8294</v>
      </c>
      <c r="JX215" s="192" t="s">
        <v>1300</v>
      </c>
      <c r="JY215" s="192" t="s">
        <v>921</v>
      </c>
      <c r="JZ215" s="192" t="s">
        <v>248</v>
      </c>
      <c r="KA215" s="192" t="s">
        <v>249</v>
      </c>
    </row>
    <row r="216" spans="1:287" ht="15" customHeight="1" x14ac:dyDescent="0.25">
      <c r="A216" s="192" t="s">
        <v>1846</v>
      </c>
      <c r="B216" s="192" t="s">
        <v>1847</v>
      </c>
      <c r="C216" s="193">
        <v>15</v>
      </c>
      <c r="D216" s="192" t="s">
        <v>456</v>
      </c>
      <c r="E216" s="192" t="s">
        <v>171</v>
      </c>
      <c r="F216" s="192" t="s">
        <v>8</v>
      </c>
      <c r="G216" s="192" t="s">
        <v>521</v>
      </c>
      <c r="H216" s="192" t="s">
        <v>107</v>
      </c>
      <c r="I216" s="192" t="s">
        <v>149</v>
      </c>
      <c r="J216" s="192" t="s">
        <v>2000</v>
      </c>
      <c r="K216" s="192" t="s">
        <v>466</v>
      </c>
      <c r="L216" s="192" t="s">
        <v>114</v>
      </c>
      <c r="M216" s="192" t="s">
        <v>1257</v>
      </c>
      <c r="N216" s="192" t="s">
        <v>523</v>
      </c>
      <c r="O216" s="192" t="s">
        <v>524</v>
      </c>
      <c r="P216" s="192" t="s">
        <v>103</v>
      </c>
      <c r="Q216" s="192" t="s">
        <v>104</v>
      </c>
      <c r="R216" s="192" t="s">
        <v>116</v>
      </c>
      <c r="S216" s="192" t="s">
        <v>2474</v>
      </c>
      <c r="T216" s="192" t="s">
        <v>2475</v>
      </c>
      <c r="U216" s="194">
        <v>0</v>
      </c>
      <c r="V216" s="192" t="s">
        <v>177</v>
      </c>
      <c r="W216" s="192" t="s">
        <v>534</v>
      </c>
      <c r="X216" s="192" t="s">
        <v>534</v>
      </c>
      <c r="Y216" s="195">
        <v>8</v>
      </c>
      <c r="Z216" s="195">
        <v>0</v>
      </c>
      <c r="AA216" s="196" t="s">
        <v>2811</v>
      </c>
      <c r="AB216" s="197">
        <f t="shared" si="224"/>
        <v>-100</v>
      </c>
      <c r="AC216" s="195"/>
      <c r="AD216" s="195"/>
      <c r="AE216" s="196"/>
      <c r="AF216" s="197"/>
      <c r="AG216" s="195"/>
      <c r="AH216" s="195"/>
      <c r="AI216" s="196" t="s">
        <v>8</v>
      </c>
      <c r="AJ216" s="197"/>
      <c r="AK216" s="195">
        <v>4</v>
      </c>
      <c r="AL216" s="195">
        <v>0</v>
      </c>
      <c r="AM216" s="196" t="s">
        <v>2930</v>
      </c>
      <c r="AN216" s="197">
        <f>((AL216/AK216)-1)*100</f>
        <v>-100</v>
      </c>
      <c r="AO216" s="195">
        <v>3</v>
      </c>
      <c r="AP216" s="195">
        <v>0</v>
      </c>
      <c r="AQ216" s="196" t="s">
        <v>3061</v>
      </c>
      <c r="AR216" s="197">
        <f t="shared" si="225"/>
        <v>-100</v>
      </c>
      <c r="AS216" s="195">
        <v>8</v>
      </c>
      <c r="AT216" s="195">
        <v>11</v>
      </c>
      <c r="AU216" s="196" t="s">
        <v>3284</v>
      </c>
      <c r="AV216" s="197">
        <f t="shared" si="182"/>
        <v>37.5</v>
      </c>
      <c r="AW216" s="197" t="str">
        <f t="shared" si="189"/>
        <v>Variación de 30% al 50%</v>
      </c>
      <c r="AX216" s="198">
        <v>1</v>
      </c>
      <c r="AY216" s="198">
        <v>45</v>
      </c>
      <c r="AZ216" s="195"/>
      <c r="BA216" s="195"/>
      <c r="BB216" s="196"/>
      <c r="BC216" s="197"/>
      <c r="BD216" s="195"/>
      <c r="BE216" s="195"/>
      <c r="BF216" s="196"/>
      <c r="BG216" s="197"/>
      <c r="BH216" s="195"/>
      <c r="BI216" s="195"/>
      <c r="BJ216" s="196"/>
      <c r="BK216" s="197"/>
      <c r="BL216" s="195">
        <v>14</v>
      </c>
      <c r="BM216" s="195">
        <v>14</v>
      </c>
      <c r="BN216" s="195">
        <v>12</v>
      </c>
      <c r="BO216" s="195">
        <v>12</v>
      </c>
      <c r="BP216" s="195">
        <v>0</v>
      </c>
      <c r="BQ216" s="196" t="s">
        <v>3537</v>
      </c>
      <c r="BR216" s="197">
        <f t="shared" si="190"/>
        <v>-14.28571428571429</v>
      </c>
      <c r="BS216" s="197">
        <f t="shared" si="190"/>
        <v>-14.28571428571429</v>
      </c>
      <c r="BT216" s="192" t="s">
        <v>3776</v>
      </c>
      <c r="BU216" s="192" t="str">
        <f t="shared" si="191"/>
        <v>Variación de -30% a -0%</v>
      </c>
      <c r="BV216" s="193" t="str">
        <f t="shared" si="192"/>
        <v>Un año</v>
      </c>
      <c r="BW216" s="192" t="s">
        <v>3883</v>
      </c>
      <c r="BX216" s="199">
        <v>1805566</v>
      </c>
      <c r="BY216" s="199">
        <v>49</v>
      </c>
      <c r="BZ216" s="199">
        <f t="shared" si="193"/>
        <v>1805615</v>
      </c>
      <c r="CA216" s="199">
        <v>1805615</v>
      </c>
      <c r="CB216" s="200">
        <f t="shared" si="194"/>
        <v>0</v>
      </c>
      <c r="CC216" s="192" t="s">
        <v>4084</v>
      </c>
      <c r="CD216" s="192" t="str">
        <f t="shared" si="195"/>
        <v>BIP = SIGFE</v>
      </c>
      <c r="CE216" s="196" t="s">
        <v>680</v>
      </c>
      <c r="CF216" s="195">
        <v>3</v>
      </c>
      <c r="CG216" s="195">
        <v>3</v>
      </c>
      <c r="CH216" s="195">
        <f t="shared" si="196"/>
        <v>100</v>
      </c>
      <c r="CI216" s="196" t="s">
        <v>200</v>
      </c>
      <c r="CJ216" s="196" t="s">
        <v>198</v>
      </c>
      <c r="CK216" s="200" t="str">
        <f t="shared" si="216"/>
        <v>Real = Recomendada</v>
      </c>
      <c r="CL216" s="192" t="s">
        <v>200</v>
      </c>
      <c r="CM216" s="192" t="s">
        <v>5078</v>
      </c>
      <c r="CN216" s="192" t="s">
        <v>200</v>
      </c>
      <c r="CO216" s="192" t="s">
        <v>760</v>
      </c>
      <c r="CP216" s="193" t="s">
        <v>207</v>
      </c>
      <c r="CQ216" s="192" t="s">
        <v>5366</v>
      </c>
      <c r="CR216" s="192" t="s">
        <v>200</v>
      </c>
      <c r="CS216" s="192" t="s">
        <v>8</v>
      </c>
      <c r="CT216" s="192" t="str">
        <f t="shared" si="217"/>
        <v>En Operación</v>
      </c>
      <c r="CU216" s="192" t="s">
        <v>5548</v>
      </c>
      <c r="CV216" s="192" t="s">
        <v>1256</v>
      </c>
      <c r="CW216" s="192" t="s">
        <v>1257</v>
      </c>
      <c r="CX216" s="192" t="s">
        <v>5667</v>
      </c>
      <c r="CY216" s="192" t="s">
        <v>1330</v>
      </c>
      <c r="CZ216" s="192" t="s">
        <v>248</v>
      </c>
      <c r="DA216" s="192" t="s">
        <v>249</v>
      </c>
      <c r="DB216" s="193" t="s">
        <v>5861</v>
      </c>
      <c r="DC216" s="193" t="s">
        <v>781</v>
      </c>
      <c r="DD216" s="200">
        <v>260</v>
      </c>
      <c r="DE216" s="207">
        <v>42130</v>
      </c>
      <c r="DF216" s="200">
        <v>254</v>
      </c>
      <c r="DG216" s="207">
        <v>42339</v>
      </c>
      <c r="DH216" s="200">
        <v>270</v>
      </c>
      <c r="DI216" s="193" t="s">
        <v>3883</v>
      </c>
      <c r="DJ216" s="200">
        <f>(DI216-DG216)</f>
        <v>99</v>
      </c>
      <c r="DK216" s="193" t="s">
        <v>3883</v>
      </c>
      <c r="DL216" s="200">
        <f>+DK216-DG216</f>
        <v>99</v>
      </c>
      <c r="DM216" s="193" t="s">
        <v>1137</v>
      </c>
      <c r="DN216" s="200">
        <v>23</v>
      </c>
      <c r="DO216" s="193" t="s">
        <v>618</v>
      </c>
      <c r="DP216" s="200">
        <v>61</v>
      </c>
      <c r="DQ216" s="200">
        <f t="shared" si="183"/>
        <v>967</v>
      </c>
      <c r="DR216" s="200">
        <f t="shared" si="184"/>
        <v>707</v>
      </c>
      <c r="DS216" s="193" t="s">
        <v>6208</v>
      </c>
      <c r="DT216" s="192" t="s">
        <v>6246</v>
      </c>
      <c r="DU216" s="193">
        <v>1</v>
      </c>
      <c r="DV216" s="193" t="s">
        <v>8</v>
      </c>
      <c r="DW216" s="193" t="s">
        <v>8</v>
      </c>
      <c r="DX216" s="193" t="s">
        <v>8</v>
      </c>
      <c r="DY216" s="193" t="s">
        <v>8</v>
      </c>
      <c r="DZ216" s="193" t="s">
        <v>8</v>
      </c>
      <c r="EA216" s="193" t="s">
        <v>8</v>
      </c>
      <c r="EB216" s="193" t="s">
        <v>207</v>
      </c>
      <c r="EC216" s="193" t="s">
        <v>6269</v>
      </c>
      <c r="ED216" s="193" t="s">
        <v>198</v>
      </c>
      <c r="EE216" s="199">
        <v>200000</v>
      </c>
      <c r="EF216" s="199">
        <v>0</v>
      </c>
      <c r="EG216" s="199">
        <v>0</v>
      </c>
      <c r="EH216" s="199">
        <v>13000</v>
      </c>
      <c r="EI216" s="199">
        <v>1000</v>
      </c>
      <c r="EJ216" s="199">
        <v>1353000</v>
      </c>
      <c r="EK216" s="199">
        <v>0</v>
      </c>
      <c r="EL216" s="199">
        <v>0</v>
      </c>
      <c r="EM216" s="199">
        <v>0</v>
      </c>
      <c r="EN216" s="199">
        <v>0</v>
      </c>
      <c r="EO216" s="199">
        <f t="shared" si="197"/>
        <v>1567000</v>
      </c>
      <c r="EP216" s="199">
        <v>206021</v>
      </c>
      <c r="EQ216" s="199">
        <v>0</v>
      </c>
      <c r="ER216" s="199">
        <v>0</v>
      </c>
      <c r="ES216" s="199">
        <v>13391</v>
      </c>
      <c r="ET216" s="199">
        <v>1030</v>
      </c>
      <c r="EU216" s="199">
        <v>1393736</v>
      </c>
      <c r="EV216" s="199">
        <v>0</v>
      </c>
      <c r="EW216" s="199">
        <v>0</v>
      </c>
      <c r="EX216" s="199">
        <v>0</v>
      </c>
      <c r="EY216" s="199">
        <v>0</v>
      </c>
      <c r="EZ216" s="199">
        <f t="shared" si="198"/>
        <v>1614178</v>
      </c>
      <c r="FA216" s="192" t="s">
        <v>197</v>
      </c>
      <c r="FB216" s="199">
        <v>0</v>
      </c>
      <c r="FC216" s="199">
        <v>0</v>
      </c>
      <c r="FD216" s="199">
        <v>0</v>
      </c>
      <c r="FE216" s="199">
        <v>0</v>
      </c>
      <c r="FF216" s="199">
        <v>49</v>
      </c>
      <c r="FG216" s="199">
        <v>1805566</v>
      </c>
      <c r="FH216" s="199">
        <v>0</v>
      </c>
      <c r="FI216" s="199">
        <v>0</v>
      </c>
      <c r="FJ216" s="199">
        <v>0</v>
      </c>
      <c r="FK216" s="199">
        <v>0</v>
      </c>
      <c r="FL216" s="199">
        <f t="shared" si="199"/>
        <v>1805615</v>
      </c>
      <c r="FM216" s="192" t="s">
        <v>6852</v>
      </c>
      <c r="FN216" s="199">
        <v>0</v>
      </c>
      <c r="FO216" s="199">
        <v>0</v>
      </c>
      <c r="FP216" s="199">
        <v>0</v>
      </c>
      <c r="FQ216" s="199">
        <v>0</v>
      </c>
      <c r="FR216" s="199">
        <v>49</v>
      </c>
      <c r="FS216" s="199">
        <v>1805566</v>
      </c>
      <c r="FT216" s="199">
        <v>0</v>
      </c>
      <c r="FU216" s="199">
        <v>0</v>
      </c>
      <c r="FV216" s="199">
        <v>0</v>
      </c>
      <c r="FW216" s="199">
        <v>0</v>
      </c>
      <c r="FX216" s="199">
        <f t="shared" si="200"/>
        <v>1805615</v>
      </c>
      <c r="FY216" s="192" t="s">
        <v>200</v>
      </c>
      <c r="FZ216" s="200">
        <f t="shared" si="201"/>
        <v>0</v>
      </c>
      <c r="GA216" s="193" t="str">
        <f t="shared" si="218"/>
        <v>BIP = SIGFE</v>
      </c>
      <c r="GB216" s="199">
        <v>0</v>
      </c>
      <c r="GC216" s="199">
        <v>0</v>
      </c>
      <c r="GD216" s="199">
        <v>0</v>
      </c>
      <c r="GE216" s="199">
        <v>0</v>
      </c>
      <c r="GF216" s="199">
        <v>49</v>
      </c>
      <c r="GG216" s="199">
        <v>1805566</v>
      </c>
      <c r="GH216" s="199">
        <v>0</v>
      </c>
      <c r="GI216" s="199">
        <v>0</v>
      </c>
      <c r="GJ216" s="199">
        <v>0</v>
      </c>
      <c r="GK216" s="199">
        <v>0</v>
      </c>
      <c r="GL216" s="199">
        <f t="shared" si="202"/>
        <v>1805615</v>
      </c>
      <c r="GM216" s="199">
        <v>0</v>
      </c>
      <c r="GN216" s="199">
        <v>0</v>
      </c>
      <c r="GO216" s="199">
        <v>0</v>
      </c>
      <c r="GP216" s="199">
        <v>0</v>
      </c>
      <c r="GQ216" s="199">
        <v>52</v>
      </c>
      <c r="GR216" s="199">
        <v>1899828</v>
      </c>
      <c r="GS216" s="199">
        <v>0</v>
      </c>
      <c r="GT216" s="199">
        <v>0</v>
      </c>
      <c r="GU216" s="199">
        <v>0</v>
      </c>
      <c r="GV216" s="199">
        <v>0</v>
      </c>
      <c r="GW216" s="199">
        <f t="shared" si="203"/>
        <v>1899880</v>
      </c>
      <c r="GX216" s="199" t="s">
        <v>7199</v>
      </c>
      <c r="GY216" s="199">
        <v>242482</v>
      </c>
      <c r="GZ216" s="199">
        <v>0</v>
      </c>
      <c r="HA216" s="199">
        <v>0</v>
      </c>
      <c r="HB216" s="199">
        <v>15761</v>
      </c>
      <c r="HC216" s="199">
        <v>1212</v>
      </c>
      <c r="HD216" s="199">
        <v>1640393</v>
      </c>
      <c r="HE216" s="199">
        <v>0</v>
      </c>
      <c r="HF216" s="199">
        <v>0</v>
      </c>
      <c r="HG216" s="199">
        <v>0</v>
      </c>
      <c r="HH216" s="199">
        <v>0</v>
      </c>
      <c r="HI216" s="199">
        <f t="shared" si="204"/>
        <v>1899848</v>
      </c>
      <c r="HJ216" s="199">
        <v>0</v>
      </c>
      <c r="HK216" s="199">
        <v>0</v>
      </c>
      <c r="HL216" s="199">
        <v>0</v>
      </c>
      <c r="HM216" s="199">
        <v>0</v>
      </c>
      <c r="HN216" s="199">
        <v>0</v>
      </c>
      <c r="HO216" s="199">
        <v>53</v>
      </c>
      <c r="HP216" s="199">
        <v>1908085</v>
      </c>
      <c r="HQ216" s="199">
        <v>0</v>
      </c>
      <c r="HR216" s="199">
        <v>0</v>
      </c>
      <c r="HS216" s="199">
        <v>0</v>
      </c>
      <c r="HT216" s="199">
        <v>0</v>
      </c>
      <c r="HU216" s="199">
        <f t="shared" si="205"/>
        <v>1908138</v>
      </c>
      <c r="HV216" s="199">
        <v>0</v>
      </c>
      <c r="HW216" s="199">
        <v>0</v>
      </c>
      <c r="HX216" s="199">
        <v>0</v>
      </c>
      <c r="HY216" s="199">
        <v>0</v>
      </c>
      <c r="HZ216" s="199">
        <v>53</v>
      </c>
      <c r="IA216" s="199">
        <v>1899828</v>
      </c>
      <c r="IB216" s="199">
        <v>0</v>
      </c>
      <c r="IC216" s="199">
        <v>0</v>
      </c>
      <c r="ID216" s="199">
        <v>0</v>
      </c>
      <c r="IE216" s="199">
        <v>0</v>
      </c>
      <c r="IF216" s="199">
        <f t="shared" si="206"/>
        <v>1899881</v>
      </c>
      <c r="IG216" s="197">
        <f t="shared" si="207"/>
        <v>0.43635069752949729</v>
      </c>
      <c r="IH216" s="197">
        <f t="shared" si="208"/>
        <v>1.7369810637379857E-3</v>
      </c>
      <c r="II216" s="197">
        <f t="shared" si="209"/>
        <v>15.815417403024767</v>
      </c>
      <c r="IJ216" s="197">
        <f t="shared" si="185"/>
        <v>-0.43272551565977091</v>
      </c>
      <c r="IK216" s="202"/>
      <c r="IL216" s="200">
        <f t="shared" si="210"/>
        <v>633293.66666666663</v>
      </c>
      <c r="IM216" s="200">
        <f t="shared" si="211"/>
        <v>633276</v>
      </c>
      <c r="IN216" s="192" t="s">
        <v>7439</v>
      </c>
      <c r="IO216" s="192" t="str">
        <f t="shared" si="186"/>
        <v>Variación de 0 a +-10%</v>
      </c>
      <c r="IP216" s="192" t="str">
        <f t="shared" si="186"/>
        <v>Variación del 10% al 20%</v>
      </c>
      <c r="IQ216" s="193" t="str">
        <f t="shared" si="212"/>
        <v>Grande</v>
      </c>
      <c r="IR216" s="193" t="str">
        <f t="shared" si="213"/>
        <v>Grande</v>
      </c>
      <c r="IS216" s="192" t="s">
        <v>1256</v>
      </c>
      <c r="IT216" s="192" t="s">
        <v>1257</v>
      </c>
      <c r="IU216" s="192" t="s">
        <v>5667</v>
      </c>
      <c r="IV216" s="192" t="s">
        <v>1330</v>
      </c>
      <c r="IW216" s="192" t="s">
        <v>248</v>
      </c>
      <c r="IX216" s="192" t="s">
        <v>249</v>
      </c>
      <c r="IY216" s="193" t="s">
        <v>207</v>
      </c>
      <c r="IZ216" s="199">
        <v>1899848</v>
      </c>
      <c r="JA216" s="199">
        <v>32333</v>
      </c>
      <c r="JB216" s="203">
        <f t="shared" si="214"/>
        <v>1.7018729919446185</v>
      </c>
      <c r="JC216" s="192" t="s">
        <v>7629</v>
      </c>
      <c r="JD216" s="192" t="str">
        <f t="shared" si="221"/>
        <v>Con Modificaciones &lt; 10%</v>
      </c>
      <c r="JE216" s="193" t="s">
        <v>208</v>
      </c>
      <c r="JF216" s="200"/>
      <c r="JG216" s="200"/>
      <c r="JH216" s="200"/>
      <c r="JI216" s="197"/>
      <c r="JJ216" s="192" t="s">
        <v>7847</v>
      </c>
      <c r="JK216" s="192" t="str">
        <f t="shared" si="187"/>
        <v>Sin Reevaluación</v>
      </c>
      <c r="JL216" s="196" t="s">
        <v>1288</v>
      </c>
      <c r="JM216" s="204">
        <v>1025767</v>
      </c>
      <c r="JN216" s="204">
        <v>1025767</v>
      </c>
      <c r="JO216" s="197">
        <f t="shared" si="219"/>
        <v>0</v>
      </c>
      <c r="JP216" s="205" t="str">
        <f t="shared" si="220"/>
        <v>Real = Recomendado</v>
      </c>
      <c r="JQ216" s="193" t="s">
        <v>1289</v>
      </c>
      <c r="JR216" s="202">
        <v>12.1</v>
      </c>
      <c r="JS216" s="202">
        <v>12.1</v>
      </c>
      <c r="JT216" s="202">
        <f t="shared" si="222"/>
        <v>0</v>
      </c>
      <c r="JU216" s="192" t="s">
        <v>8295</v>
      </c>
      <c r="JV216" s="192" t="str">
        <f>IF(JT216="","Sin Datos",IF(JT216=0,"Real = Recomendado",IF(JT216&gt;0,"Real &gt; Recomendado",IF(JT216&lt;0,"Real &lt; Recomendado","error"))))</f>
        <v>Real = Recomendado</v>
      </c>
      <c r="JW216" s="192" t="s">
        <v>8296</v>
      </c>
      <c r="JX216" s="192" t="s">
        <v>5667</v>
      </c>
      <c r="JY216" s="192" t="s">
        <v>1330</v>
      </c>
      <c r="JZ216" s="192" t="s">
        <v>248</v>
      </c>
      <c r="KA216" s="192" t="s">
        <v>249</v>
      </c>
    </row>
    <row r="217" spans="1:287" ht="15" customHeight="1" x14ac:dyDescent="0.25">
      <c r="A217" s="192" t="s">
        <v>1848</v>
      </c>
      <c r="B217" s="192" t="s">
        <v>1849</v>
      </c>
      <c r="C217" s="193">
        <v>11</v>
      </c>
      <c r="D217" s="192" t="s">
        <v>506</v>
      </c>
      <c r="E217" s="192" t="s">
        <v>8</v>
      </c>
      <c r="F217" s="192" t="s">
        <v>8</v>
      </c>
      <c r="G217" s="192" t="s">
        <v>507</v>
      </c>
      <c r="H217" s="192" t="s">
        <v>100</v>
      </c>
      <c r="I217" s="209" t="s">
        <v>514</v>
      </c>
      <c r="J217" s="192" t="s">
        <v>2001</v>
      </c>
      <c r="K217" s="192" t="s">
        <v>466</v>
      </c>
      <c r="L217" s="192" t="s">
        <v>114</v>
      </c>
      <c r="M217" s="192" t="s">
        <v>115</v>
      </c>
      <c r="N217" s="192" t="s">
        <v>115</v>
      </c>
      <c r="O217" s="192" t="s">
        <v>524</v>
      </c>
      <c r="P217" s="192" t="s">
        <v>103</v>
      </c>
      <c r="Q217" s="192" t="s">
        <v>120</v>
      </c>
      <c r="R217" s="192" t="s">
        <v>116</v>
      </c>
      <c r="S217" s="192" t="s">
        <v>2476</v>
      </c>
      <c r="T217" s="192" t="s">
        <v>2477</v>
      </c>
      <c r="U217" s="194">
        <v>107334</v>
      </c>
      <c r="V217" s="192" t="s">
        <v>534</v>
      </c>
      <c r="W217" s="192" t="s">
        <v>534</v>
      </c>
      <c r="X217" s="192" t="s">
        <v>534</v>
      </c>
      <c r="Y217" s="195">
        <v>11</v>
      </c>
      <c r="Z217" s="195">
        <v>23</v>
      </c>
      <c r="AA217" s="196" t="s">
        <v>2812</v>
      </c>
      <c r="AB217" s="197">
        <f t="shared" si="224"/>
        <v>109.09090909090908</v>
      </c>
      <c r="AC217" s="195">
        <v>2</v>
      </c>
      <c r="AD217" s="195">
        <v>3</v>
      </c>
      <c r="AE217" s="196" t="s">
        <v>2813</v>
      </c>
      <c r="AF217" s="197">
        <f>((AD217/AC217)-1)*100</f>
        <v>50</v>
      </c>
      <c r="AG217" s="195">
        <v>2</v>
      </c>
      <c r="AH217" s="195">
        <v>2</v>
      </c>
      <c r="AI217" s="196" t="s">
        <v>2931</v>
      </c>
      <c r="AJ217" s="197">
        <f>((AH217/AG217)-1)*100</f>
        <v>0</v>
      </c>
      <c r="AK217" s="195"/>
      <c r="AL217" s="195"/>
      <c r="AM217" s="196"/>
      <c r="AN217" s="197"/>
      <c r="AO217" s="195">
        <v>3</v>
      </c>
      <c r="AP217" s="195">
        <v>16</v>
      </c>
      <c r="AQ217" s="196" t="s">
        <v>3062</v>
      </c>
      <c r="AR217" s="197">
        <f t="shared" si="225"/>
        <v>433.33333333333331</v>
      </c>
      <c r="AS217" s="195">
        <v>9</v>
      </c>
      <c r="AT217" s="195">
        <v>13</v>
      </c>
      <c r="AU217" s="196" t="s">
        <v>3285</v>
      </c>
      <c r="AV217" s="197">
        <f t="shared" si="182"/>
        <v>44.444444444444443</v>
      </c>
      <c r="AW217" s="197" t="str">
        <f t="shared" si="189"/>
        <v>Variación de 30% al 50%</v>
      </c>
      <c r="AX217" s="198">
        <v>1</v>
      </c>
      <c r="AY217" s="198">
        <v>60</v>
      </c>
      <c r="AZ217" s="195"/>
      <c r="BA217" s="195"/>
      <c r="BB217" s="196"/>
      <c r="BC217" s="197"/>
      <c r="BD217" s="195"/>
      <c r="BE217" s="195"/>
      <c r="BF217" s="196"/>
      <c r="BG217" s="197"/>
      <c r="BH217" s="195"/>
      <c r="BI217" s="195"/>
      <c r="BJ217" s="196"/>
      <c r="BK217" s="197"/>
      <c r="BL217" s="195">
        <v>9</v>
      </c>
      <c r="BM217" s="195">
        <v>9</v>
      </c>
      <c r="BN217" s="195">
        <v>27</v>
      </c>
      <c r="BO217" s="195">
        <v>37</v>
      </c>
      <c r="BP217" s="195">
        <v>10</v>
      </c>
      <c r="BQ217" s="196" t="s">
        <v>3538</v>
      </c>
      <c r="BR217" s="197">
        <f t="shared" si="190"/>
        <v>200</v>
      </c>
      <c r="BS217" s="197">
        <f t="shared" si="190"/>
        <v>311.11111111111109</v>
      </c>
      <c r="BT217" s="192" t="s">
        <v>3777</v>
      </c>
      <c r="BU217" s="192" t="str">
        <f t="shared" si="191"/>
        <v>Variación &gt; al 100%</v>
      </c>
      <c r="BV217" s="193" t="str">
        <f t="shared" si="192"/>
        <v>Mayor a 3 años</v>
      </c>
      <c r="BW217" s="192" t="s">
        <v>1237</v>
      </c>
      <c r="BX217" s="199">
        <v>1358279</v>
      </c>
      <c r="BY217" s="199">
        <v>169</v>
      </c>
      <c r="BZ217" s="199">
        <f t="shared" si="193"/>
        <v>1358448</v>
      </c>
      <c r="CA217" s="199">
        <v>1105792</v>
      </c>
      <c r="CB217" s="200">
        <f t="shared" si="194"/>
        <v>252656</v>
      </c>
      <c r="CC217" s="192" t="s">
        <v>4085</v>
      </c>
      <c r="CD217" s="192" t="str">
        <f t="shared" si="195"/>
        <v>BIP &gt; SIGFE</v>
      </c>
      <c r="CE217" s="196" t="s">
        <v>678</v>
      </c>
      <c r="CF217" s="195">
        <v>627</v>
      </c>
      <c r="CG217" s="195">
        <v>683</v>
      </c>
      <c r="CH217" s="195">
        <f t="shared" si="196"/>
        <v>108.93141945773526</v>
      </c>
      <c r="CI217" s="196" t="s">
        <v>4499</v>
      </c>
      <c r="CJ217" s="196" t="s">
        <v>4500</v>
      </c>
      <c r="CK217" s="200" t="str">
        <f t="shared" si="216"/>
        <v>Real &gt; Recomendada</v>
      </c>
      <c r="CL217" s="192" t="s">
        <v>5079</v>
      </c>
      <c r="CM217" s="192" t="s">
        <v>800</v>
      </c>
      <c r="CN217" s="192" t="s">
        <v>5080</v>
      </c>
      <c r="CO217" s="192" t="s">
        <v>5081</v>
      </c>
      <c r="CP217" s="193" t="s">
        <v>207</v>
      </c>
      <c r="CQ217" s="192" t="s">
        <v>5230</v>
      </c>
      <c r="CR217" s="192" t="s">
        <v>5367</v>
      </c>
      <c r="CS217" s="192" t="s">
        <v>8</v>
      </c>
      <c r="CT217" s="192" t="str">
        <f t="shared" si="217"/>
        <v>En Operación</v>
      </c>
      <c r="CU217" s="192" t="s">
        <v>8</v>
      </c>
      <c r="CV217" s="192" t="s">
        <v>5752</v>
      </c>
      <c r="CW217" s="192" t="s">
        <v>5694</v>
      </c>
      <c r="CX217" s="192" t="s">
        <v>534</v>
      </c>
      <c r="CY217" s="192" t="s">
        <v>8</v>
      </c>
      <c r="CZ217" s="192" t="s">
        <v>248</v>
      </c>
      <c r="DA217" s="192" t="s">
        <v>249</v>
      </c>
      <c r="DB217" s="193" t="s">
        <v>5862</v>
      </c>
      <c r="DC217" s="193" t="s">
        <v>5862</v>
      </c>
      <c r="DD217" s="200">
        <v>0</v>
      </c>
      <c r="DE217" s="193" t="s">
        <v>5924</v>
      </c>
      <c r="DF217" s="200">
        <v>50</v>
      </c>
      <c r="DG217" s="193" t="s">
        <v>607</v>
      </c>
      <c r="DH217" s="200">
        <v>310</v>
      </c>
      <c r="DI217" s="193" t="s">
        <v>622</v>
      </c>
      <c r="DJ217" s="275"/>
      <c r="DK217" s="193" t="s">
        <v>1234</v>
      </c>
      <c r="DL217" s="200">
        <f>+DK217-DG217</f>
        <v>2</v>
      </c>
      <c r="DM217" s="193" t="s">
        <v>1237</v>
      </c>
      <c r="DN217" s="200">
        <v>75</v>
      </c>
      <c r="DO217" s="207">
        <v>42734</v>
      </c>
      <c r="DP217" s="200">
        <v>44</v>
      </c>
      <c r="DQ217" s="200">
        <f t="shared" si="183"/>
        <v>481</v>
      </c>
      <c r="DR217" s="200">
        <f t="shared" si="184"/>
        <v>481</v>
      </c>
      <c r="DS217" s="193" t="s">
        <v>6209</v>
      </c>
      <c r="DT217" s="192" t="s">
        <v>6243</v>
      </c>
      <c r="DU217" s="193">
        <v>1</v>
      </c>
      <c r="DV217" s="193" t="s">
        <v>8</v>
      </c>
      <c r="DW217" s="193" t="s">
        <v>8</v>
      </c>
      <c r="DX217" s="193" t="s">
        <v>8</v>
      </c>
      <c r="DY217" s="193" t="s">
        <v>8</v>
      </c>
      <c r="DZ217" s="193" t="s">
        <v>8</v>
      </c>
      <c r="EA217" s="193" t="s">
        <v>8</v>
      </c>
      <c r="EB217" s="193" t="s">
        <v>207</v>
      </c>
      <c r="EC217" s="193" t="s">
        <v>6269</v>
      </c>
      <c r="ED217" s="193" t="s">
        <v>6481</v>
      </c>
      <c r="EE217" s="199">
        <v>63097</v>
      </c>
      <c r="EF217" s="199">
        <v>32845</v>
      </c>
      <c r="EG217" s="199">
        <v>714842</v>
      </c>
      <c r="EH217" s="199">
        <v>0</v>
      </c>
      <c r="EI217" s="199">
        <v>1052</v>
      </c>
      <c r="EJ217" s="199">
        <v>902380</v>
      </c>
      <c r="EK217" s="199">
        <v>0</v>
      </c>
      <c r="EL217" s="199">
        <v>0</v>
      </c>
      <c r="EM217" s="199">
        <v>0</v>
      </c>
      <c r="EN217" s="199">
        <v>0</v>
      </c>
      <c r="EO217" s="199">
        <f t="shared" si="197"/>
        <v>1714216</v>
      </c>
      <c r="EP217" s="199">
        <v>63097</v>
      </c>
      <c r="EQ217" s="199">
        <v>32845</v>
      </c>
      <c r="ER217" s="199">
        <v>714842</v>
      </c>
      <c r="ES217" s="199">
        <v>0</v>
      </c>
      <c r="ET217" s="199">
        <v>1052</v>
      </c>
      <c r="EU217" s="199">
        <v>902380</v>
      </c>
      <c r="EV217" s="199">
        <v>0</v>
      </c>
      <c r="EW217" s="199">
        <v>0</v>
      </c>
      <c r="EX217" s="199">
        <v>0</v>
      </c>
      <c r="EY217" s="199">
        <v>0</v>
      </c>
      <c r="EZ217" s="199">
        <f t="shared" si="198"/>
        <v>1714216</v>
      </c>
      <c r="FA217" s="192" t="s">
        <v>6654</v>
      </c>
      <c r="FB217" s="199">
        <v>66947</v>
      </c>
      <c r="FC217" s="199">
        <v>35636</v>
      </c>
      <c r="FD217" s="199">
        <v>247767</v>
      </c>
      <c r="FE217" s="199">
        <v>0</v>
      </c>
      <c r="FF217" s="199">
        <v>169</v>
      </c>
      <c r="FG217" s="199">
        <v>1013571</v>
      </c>
      <c r="FH217" s="199">
        <v>0</v>
      </c>
      <c r="FI217" s="199">
        <v>0</v>
      </c>
      <c r="FJ217" s="199">
        <v>0</v>
      </c>
      <c r="FK217" s="199">
        <v>0</v>
      </c>
      <c r="FL217" s="199">
        <f t="shared" si="199"/>
        <v>1364090</v>
      </c>
      <c r="FM217" s="192" t="s">
        <v>6853</v>
      </c>
      <c r="FN217" s="199">
        <v>66947</v>
      </c>
      <c r="FO217" s="199">
        <v>35636</v>
      </c>
      <c r="FP217" s="199">
        <v>247767</v>
      </c>
      <c r="FQ217" s="199">
        <v>0</v>
      </c>
      <c r="FR217" s="199">
        <v>169</v>
      </c>
      <c r="FS217" s="199">
        <v>1007929</v>
      </c>
      <c r="FT217" s="199">
        <v>0</v>
      </c>
      <c r="FU217" s="199">
        <v>0</v>
      </c>
      <c r="FV217" s="199">
        <v>0</v>
      </c>
      <c r="FW217" s="199">
        <v>0</v>
      </c>
      <c r="FX217" s="199">
        <f t="shared" si="200"/>
        <v>1358448</v>
      </c>
      <c r="FY217" s="192" t="s">
        <v>7036</v>
      </c>
      <c r="FZ217" s="200">
        <f t="shared" si="201"/>
        <v>252656</v>
      </c>
      <c r="GA217" s="193" t="str">
        <f t="shared" si="218"/>
        <v>BIP &gt; SIGFE</v>
      </c>
      <c r="GB217" s="199">
        <v>66947</v>
      </c>
      <c r="GC217" s="199">
        <v>35636</v>
      </c>
      <c r="GD217" s="199">
        <v>0</v>
      </c>
      <c r="GE217" s="199">
        <v>0</v>
      </c>
      <c r="GF217" s="199">
        <v>169</v>
      </c>
      <c r="GG217" s="199">
        <v>1003040</v>
      </c>
      <c r="GH217" s="199">
        <v>0</v>
      </c>
      <c r="GI217" s="199">
        <v>0</v>
      </c>
      <c r="GJ217" s="199">
        <v>0</v>
      </c>
      <c r="GK217" s="199">
        <v>0</v>
      </c>
      <c r="GL217" s="199">
        <f t="shared" si="202"/>
        <v>1105792</v>
      </c>
      <c r="GM217" s="199">
        <v>71060</v>
      </c>
      <c r="GN217" s="199">
        <v>37659</v>
      </c>
      <c r="GO217" s="199">
        <v>0</v>
      </c>
      <c r="GP217" s="199">
        <v>0</v>
      </c>
      <c r="GQ217" s="199">
        <v>177</v>
      </c>
      <c r="GR217" s="199">
        <v>1030800</v>
      </c>
      <c r="GS217" s="199">
        <v>0</v>
      </c>
      <c r="GT217" s="199">
        <v>0</v>
      </c>
      <c r="GU217" s="199">
        <v>0</v>
      </c>
      <c r="GV217" s="199">
        <v>0</v>
      </c>
      <c r="GW217" s="199">
        <f t="shared" si="203"/>
        <v>1139696</v>
      </c>
      <c r="GX217" s="199" t="s">
        <v>7200</v>
      </c>
      <c r="GY217" s="199">
        <v>74264</v>
      </c>
      <c r="GZ217" s="199">
        <v>38658</v>
      </c>
      <c r="HA217" s="199">
        <v>841351</v>
      </c>
      <c r="HB217" s="199">
        <v>0</v>
      </c>
      <c r="HC217" s="199">
        <v>1238</v>
      </c>
      <c r="HD217" s="199">
        <v>1062079</v>
      </c>
      <c r="HE217" s="199">
        <v>0</v>
      </c>
      <c r="HF217" s="199">
        <v>0</v>
      </c>
      <c r="HG217" s="199">
        <v>0</v>
      </c>
      <c r="HH217" s="199">
        <v>0</v>
      </c>
      <c r="HI217" s="199">
        <f t="shared" si="204"/>
        <v>2017590</v>
      </c>
      <c r="HJ217" s="199">
        <v>1434157</v>
      </c>
      <c r="HK217" s="199">
        <v>71060</v>
      </c>
      <c r="HL217" s="199">
        <v>37659</v>
      </c>
      <c r="HM217" s="199">
        <v>247767</v>
      </c>
      <c r="HN217" s="199">
        <v>0</v>
      </c>
      <c r="HO217" s="199">
        <v>177</v>
      </c>
      <c r="HP217" s="199">
        <v>1071121</v>
      </c>
      <c r="HQ217" s="199">
        <v>0</v>
      </c>
      <c r="HR217" s="199">
        <v>0</v>
      </c>
      <c r="HS217" s="199">
        <v>0</v>
      </c>
      <c r="HT217" s="199">
        <v>0</v>
      </c>
      <c r="HU217" s="199">
        <f t="shared" si="205"/>
        <v>1427784</v>
      </c>
      <c r="HV217" s="199">
        <v>71057</v>
      </c>
      <c r="HW217" s="199">
        <v>37659</v>
      </c>
      <c r="HX217" s="199">
        <v>247767</v>
      </c>
      <c r="HY217" s="199">
        <v>0</v>
      </c>
      <c r="HZ217" s="199">
        <v>177</v>
      </c>
      <c r="IA217" s="199">
        <v>1044242</v>
      </c>
      <c r="IB217" s="199">
        <v>0</v>
      </c>
      <c r="IC217" s="199">
        <v>0</v>
      </c>
      <c r="ID217" s="199">
        <v>0</v>
      </c>
      <c r="IE217" s="199">
        <v>0</v>
      </c>
      <c r="IF217" s="199">
        <f t="shared" si="206"/>
        <v>1400902</v>
      </c>
      <c r="IG217" s="197">
        <f t="shared" si="207"/>
        <v>-29.233194058257627</v>
      </c>
      <c r="IH217" s="197">
        <f t="shared" si="208"/>
        <v>-30.565575761180419</v>
      </c>
      <c r="II217" s="197">
        <f t="shared" si="209"/>
        <v>-1.6794419247532444</v>
      </c>
      <c r="IJ217" s="197">
        <f t="shared" si="185"/>
        <v>-1.8827777871162632</v>
      </c>
      <c r="IK217" s="202">
        <f>((IF217/HJ217)-1)*100</f>
        <v>-2.3187837872701511</v>
      </c>
      <c r="IL217" s="200">
        <f t="shared" si="210"/>
        <v>2051.1010248901903</v>
      </c>
      <c r="IM217" s="200">
        <f t="shared" si="211"/>
        <v>1528.9048316251831</v>
      </c>
      <c r="IN217" s="192" t="s">
        <v>7440</v>
      </c>
      <c r="IO217" s="192" t="str">
        <f t="shared" si="186"/>
        <v>Variación Mayor al -20%</v>
      </c>
      <c r="IP217" s="192" t="str">
        <f t="shared" si="186"/>
        <v>Variación de 0 a +-10%</v>
      </c>
      <c r="IQ217" s="193" t="str">
        <f t="shared" si="212"/>
        <v>Grande</v>
      </c>
      <c r="IR217" s="193" t="str">
        <f t="shared" si="213"/>
        <v>Grande</v>
      </c>
      <c r="IS217" s="192" t="s">
        <v>7481</v>
      </c>
      <c r="IT217" s="192" t="s">
        <v>115</v>
      </c>
      <c r="IU217" s="192" t="s">
        <v>534</v>
      </c>
      <c r="IV217" s="192" t="s">
        <v>8</v>
      </c>
      <c r="IW217" s="192" t="s">
        <v>248</v>
      </c>
      <c r="IX217" s="192" t="s">
        <v>249</v>
      </c>
      <c r="IY217" s="193" t="s">
        <v>207</v>
      </c>
      <c r="IZ217" s="199">
        <v>2017590</v>
      </c>
      <c r="JA217" s="199">
        <v>28162</v>
      </c>
      <c r="JB217" s="203">
        <f t="shared" si="214"/>
        <v>1.3958237302920811</v>
      </c>
      <c r="JC217" s="192" t="s">
        <v>7630</v>
      </c>
      <c r="JD217" s="192" t="str">
        <f t="shared" si="221"/>
        <v>Con Modificaciones &lt; 10%</v>
      </c>
      <c r="JE217" s="193" t="s">
        <v>207</v>
      </c>
      <c r="JF217" s="200">
        <v>1</v>
      </c>
      <c r="JG217" s="200">
        <v>1548356</v>
      </c>
      <c r="JH217" s="200">
        <v>1434157</v>
      </c>
      <c r="JI217" s="197">
        <f t="shared" ref="JI217:JI219" si="226">((JH217/JG217)-1)*100</f>
        <v>-7.3755002079625154</v>
      </c>
      <c r="JJ217" s="192" t="s">
        <v>7848</v>
      </c>
      <c r="JK217" s="192" t="str">
        <f t="shared" si="187"/>
        <v>Con Reevaluación</v>
      </c>
      <c r="JL217" s="196" t="s">
        <v>1287</v>
      </c>
      <c r="JM217" s="204">
        <v>1265</v>
      </c>
      <c r="JN217" s="204">
        <v>878.29</v>
      </c>
      <c r="JO217" s="197">
        <f t="shared" si="219"/>
        <v>-30.569960474308299</v>
      </c>
      <c r="JP217" s="205" t="str">
        <f t="shared" si="220"/>
        <v>Real &lt; Recomendado</v>
      </c>
      <c r="JQ217" s="193" t="s">
        <v>8</v>
      </c>
      <c r="JR217" s="202"/>
      <c r="JS217" s="202"/>
      <c r="JT217" s="202"/>
      <c r="JU217" s="192" t="s">
        <v>8297</v>
      </c>
      <c r="JV217" s="206"/>
      <c r="JW217" s="192" t="s">
        <v>8298</v>
      </c>
      <c r="JX217" s="192" t="s">
        <v>8383</v>
      </c>
      <c r="JY217" s="192" t="s">
        <v>976</v>
      </c>
      <c r="JZ217" s="192" t="s">
        <v>248</v>
      </c>
      <c r="KA217" s="192" t="s">
        <v>249</v>
      </c>
    </row>
    <row r="218" spans="1:287" ht="15" customHeight="1" x14ac:dyDescent="0.25">
      <c r="A218" s="192" t="s">
        <v>1850</v>
      </c>
      <c r="B218" s="192" t="s">
        <v>1851</v>
      </c>
      <c r="C218" s="193">
        <v>11</v>
      </c>
      <c r="D218" s="192" t="s">
        <v>506</v>
      </c>
      <c r="E218" s="192" t="s">
        <v>169</v>
      </c>
      <c r="F218" s="192" t="s">
        <v>169</v>
      </c>
      <c r="G218" s="192" t="s">
        <v>507</v>
      </c>
      <c r="H218" s="192" t="s">
        <v>470</v>
      </c>
      <c r="I218" s="192" t="s">
        <v>119</v>
      </c>
      <c r="J218" s="192" t="s">
        <v>1338</v>
      </c>
      <c r="K218" s="192" t="s">
        <v>500</v>
      </c>
      <c r="L218" s="192" t="s">
        <v>102</v>
      </c>
      <c r="M218" s="192" t="s">
        <v>2039</v>
      </c>
      <c r="N218" s="192" t="s">
        <v>2040</v>
      </c>
      <c r="O218" s="192" t="s">
        <v>532</v>
      </c>
      <c r="P218" s="192" t="s">
        <v>103</v>
      </c>
      <c r="Q218" s="192" t="s">
        <v>120</v>
      </c>
      <c r="R218" s="192" t="s">
        <v>116</v>
      </c>
      <c r="S218" s="192" t="s">
        <v>2478</v>
      </c>
      <c r="T218" s="192" t="s">
        <v>2479</v>
      </c>
      <c r="U218" s="194">
        <v>57100</v>
      </c>
      <c r="V218" s="192" t="s">
        <v>177</v>
      </c>
      <c r="W218" s="192" t="s">
        <v>534</v>
      </c>
      <c r="X218" s="192" t="s">
        <v>534</v>
      </c>
      <c r="Y218" s="195">
        <v>13</v>
      </c>
      <c r="Z218" s="195">
        <v>0</v>
      </c>
      <c r="AA218" s="196" t="s">
        <v>2814</v>
      </c>
      <c r="AB218" s="197">
        <f t="shared" si="224"/>
        <v>-100</v>
      </c>
      <c r="AC218" s="195"/>
      <c r="AD218" s="195"/>
      <c r="AE218" s="196"/>
      <c r="AF218" s="197"/>
      <c r="AG218" s="195"/>
      <c r="AH218" s="195"/>
      <c r="AI218" s="196" t="s">
        <v>8</v>
      </c>
      <c r="AJ218" s="197"/>
      <c r="AK218" s="195"/>
      <c r="AL218" s="195"/>
      <c r="AM218" s="196"/>
      <c r="AN218" s="197"/>
      <c r="AO218" s="195">
        <v>4</v>
      </c>
      <c r="AP218" s="195">
        <v>1</v>
      </c>
      <c r="AQ218" s="196" t="s">
        <v>3063</v>
      </c>
      <c r="AR218" s="197">
        <f t="shared" si="225"/>
        <v>-75</v>
      </c>
      <c r="AS218" s="195">
        <v>13</v>
      </c>
      <c r="AT218" s="195">
        <v>15</v>
      </c>
      <c r="AU218" s="196" t="s">
        <v>3286</v>
      </c>
      <c r="AV218" s="197">
        <f t="shared" si="182"/>
        <v>15.384615384615374</v>
      </c>
      <c r="AW218" s="197" t="str">
        <f t="shared" si="189"/>
        <v>Variación de 0 a 30%</v>
      </c>
      <c r="AX218" s="198">
        <v>2</v>
      </c>
      <c r="AY218" s="198">
        <v>158</v>
      </c>
      <c r="AZ218" s="195"/>
      <c r="BA218" s="195"/>
      <c r="BB218" s="196"/>
      <c r="BC218" s="197"/>
      <c r="BD218" s="195"/>
      <c r="BE218" s="195"/>
      <c r="BF218" s="196"/>
      <c r="BG218" s="197"/>
      <c r="BH218" s="195"/>
      <c r="BI218" s="195"/>
      <c r="BJ218" s="196"/>
      <c r="BK218" s="197"/>
      <c r="BL218" s="195">
        <v>17</v>
      </c>
      <c r="BM218" s="195">
        <v>17</v>
      </c>
      <c r="BN218" s="195">
        <v>16</v>
      </c>
      <c r="BO218" s="195">
        <v>21</v>
      </c>
      <c r="BP218" s="195">
        <v>5</v>
      </c>
      <c r="BQ218" s="196" t="s">
        <v>3539</v>
      </c>
      <c r="BR218" s="197">
        <f t="shared" si="190"/>
        <v>-5.8823529411764719</v>
      </c>
      <c r="BS218" s="197">
        <f t="shared" si="190"/>
        <v>23.529411764705888</v>
      </c>
      <c r="BT218" s="192" t="s">
        <v>3778</v>
      </c>
      <c r="BU218" s="192" t="str">
        <f t="shared" si="191"/>
        <v>Variación de 0 a 30%</v>
      </c>
      <c r="BV218" s="193" t="str">
        <f t="shared" si="192"/>
        <v>Dos Años</v>
      </c>
      <c r="BW218" s="192" t="s">
        <v>3884</v>
      </c>
      <c r="BX218" s="199">
        <v>2752046</v>
      </c>
      <c r="BY218" s="199">
        <v>0</v>
      </c>
      <c r="BZ218" s="199">
        <f t="shared" si="193"/>
        <v>2752046</v>
      </c>
      <c r="CA218" s="199">
        <v>2744358</v>
      </c>
      <c r="CB218" s="200">
        <f t="shared" si="194"/>
        <v>7688</v>
      </c>
      <c r="CC218" s="192" t="s">
        <v>4086</v>
      </c>
      <c r="CD218" s="192" t="str">
        <f t="shared" si="195"/>
        <v>BIP &gt; SIGFE</v>
      </c>
      <c r="CE218" s="196" t="s">
        <v>678</v>
      </c>
      <c r="CF218" s="195">
        <v>10898</v>
      </c>
      <c r="CG218" s="195">
        <v>10898</v>
      </c>
      <c r="CH218" s="195">
        <f t="shared" si="196"/>
        <v>100</v>
      </c>
      <c r="CI218" s="196" t="s">
        <v>4501</v>
      </c>
      <c r="CJ218" s="196" t="s">
        <v>4501</v>
      </c>
      <c r="CK218" s="200" t="str">
        <f t="shared" si="216"/>
        <v>Real = Recomendada</v>
      </c>
      <c r="CL218" s="192" t="s">
        <v>5082</v>
      </c>
      <c r="CM218" s="192" t="s">
        <v>908</v>
      </c>
      <c r="CN218" s="192" t="s">
        <v>5083</v>
      </c>
      <c r="CO218" s="192" t="s">
        <v>908</v>
      </c>
      <c r="CP218" s="193" t="s">
        <v>207</v>
      </c>
      <c r="CQ218" s="192" t="s">
        <v>751</v>
      </c>
      <c r="CR218" s="192" t="s">
        <v>5368</v>
      </c>
      <c r="CS218" s="192" t="s">
        <v>8</v>
      </c>
      <c r="CT218" s="192" t="str">
        <f t="shared" si="217"/>
        <v>En Operación</v>
      </c>
      <c r="CU218" s="192" t="s">
        <v>5549</v>
      </c>
      <c r="CV218" s="192" t="s">
        <v>975</v>
      </c>
      <c r="CW218" s="192" t="s">
        <v>5753</v>
      </c>
      <c r="CX218" s="192" t="s">
        <v>534</v>
      </c>
      <c r="CY218" s="192" t="s">
        <v>8</v>
      </c>
      <c r="CZ218" s="192" t="s">
        <v>248</v>
      </c>
      <c r="DA218" s="192" t="s">
        <v>249</v>
      </c>
      <c r="DB218" s="193" t="s">
        <v>623</v>
      </c>
      <c r="DC218" s="193" t="s">
        <v>622</v>
      </c>
      <c r="DD218" s="200">
        <v>155</v>
      </c>
      <c r="DE218" s="193" t="s">
        <v>1023</v>
      </c>
      <c r="DF218" s="200">
        <v>60</v>
      </c>
      <c r="DG218" s="193" t="s">
        <v>5953</v>
      </c>
      <c r="DH218" s="200">
        <v>59</v>
      </c>
      <c r="DI218" s="193" t="s">
        <v>5844</v>
      </c>
      <c r="DJ218" s="200">
        <v>134</v>
      </c>
      <c r="DK218" s="193" t="s">
        <v>5844</v>
      </c>
      <c r="DL218" s="200">
        <f>+DK218-DG218</f>
        <v>134</v>
      </c>
      <c r="DM218" s="193" t="s">
        <v>597</v>
      </c>
      <c r="DN218" s="200">
        <v>35</v>
      </c>
      <c r="DO218" s="193" t="s">
        <v>907</v>
      </c>
      <c r="DP218" s="200">
        <v>34</v>
      </c>
      <c r="DQ218" s="200">
        <f t="shared" si="183"/>
        <v>477</v>
      </c>
      <c r="DR218" s="200">
        <f t="shared" si="184"/>
        <v>322</v>
      </c>
      <c r="DS218" s="193" t="s">
        <v>6210</v>
      </c>
      <c r="DT218" s="192" t="s">
        <v>6243</v>
      </c>
      <c r="DU218" s="193">
        <v>1</v>
      </c>
      <c r="DV218" s="193" t="s">
        <v>8</v>
      </c>
      <c r="DW218" s="193" t="s">
        <v>8</v>
      </c>
      <c r="DX218" s="193" t="s">
        <v>8</v>
      </c>
      <c r="DY218" s="193" t="s">
        <v>8</v>
      </c>
      <c r="DZ218" s="193" t="s">
        <v>208</v>
      </c>
      <c r="EA218" s="193" t="s">
        <v>6269</v>
      </c>
      <c r="EB218" s="193" t="s">
        <v>207</v>
      </c>
      <c r="EC218" s="193" t="s">
        <v>6269</v>
      </c>
      <c r="ED218" s="193" t="s">
        <v>6482</v>
      </c>
      <c r="EE218" s="199">
        <v>54600</v>
      </c>
      <c r="EF218" s="199">
        <v>0</v>
      </c>
      <c r="EG218" s="199">
        <v>0</v>
      </c>
      <c r="EH218" s="199">
        <v>0</v>
      </c>
      <c r="EI218" s="199">
        <v>524</v>
      </c>
      <c r="EJ218" s="199">
        <v>1883629</v>
      </c>
      <c r="EK218" s="199">
        <v>0</v>
      </c>
      <c r="EL218" s="199">
        <v>0</v>
      </c>
      <c r="EM218" s="199">
        <v>0</v>
      </c>
      <c r="EN218" s="199">
        <v>0</v>
      </c>
      <c r="EO218" s="199">
        <f t="shared" si="197"/>
        <v>1938753</v>
      </c>
      <c r="EP218" s="199">
        <v>54706</v>
      </c>
      <c r="EQ218" s="199">
        <v>0</v>
      </c>
      <c r="ER218" s="199">
        <v>0</v>
      </c>
      <c r="ES218" s="199">
        <v>0</v>
      </c>
      <c r="ET218" s="199">
        <v>524</v>
      </c>
      <c r="EU218" s="199">
        <v>2027731</v>
      </c>
      <c r="EV218" s="199">
        <v>0</v>
      </c>
      <c r="EW218" s="199">
        <v>0</v>
      </c>
      <c r="EX218" s="199">
        <v>0</v>
      </c>
      <c r="EY218" s="199">
        <v>0</v>
      </c>
      <c r="EZ218" s="199">
        <f t="shared" si="198"/>
        <v>2082961</v>
      </c>
      <c r="FA218" s="192" t="s">
        <v>6655</v>
      </c>
      <c r="FB218" s="199">
        <v>0</v>
      </c>
      <c r="FC218" s="199">
        <v>0</v>
      </c>
      <c r="FD218" s="199">
        <v>0</v>
      </c>
      <c r="FE218" s="199">
        <v>0</v>
      </c>
      <c r="FF218" s="199">
        <v>89250</v>
      </c>
      <c r="FG218" s="199">
        <v>2752030</v>
      </c>
      <c r="FH218" s="199">
        <v>0</v>
      </c>
      <c r="FI218" s="199">
        <v>0</v>
      </c>
      <c r="FJ218" s="199">
        <v>0</v>
      </c>
      <c r="FK218" s="199">
        <v>0</v>
      </c>
      <c r="FL218" s="199">
        <f t="shared" si="199"/>
        <v>2841280</v>
      </c>
      <c r="FM218" s="192" t="s">
        <v>6854</v>
      </c>
      <c r="FN218" s="199">
        <v>0</v>
      </c>
      <c r="FO218" s="199">
        <v>0</v>
      </c>
      <c r="FP218" s="199">
        <v>0</v>
      </c>
      <c r="FQ218" s="199">
        <v>0</v>
      </c>
      <c r="FR218" s="199">
        <v>89250</v>
      </c>
      <c r="FS218" s="199">
        <v>2752030</v>
      </c>
      <c r="FT218" s="199">
        <v>0</v>
      </c>
      <c r="FU218" s="199">
        <v>0</v>
      </c>
      <c r="FV218" s="199">
        <v>0</v>
      </c>
      <c r="FW218" s="199">
        <v>0</v>
      </c>
      <c r="FX218" s="199">
        <f t="shared" si="200"/>
        <v>2841280</v>
      </c>
      <c r="FY218" s="192" t="s">
        <v>7037</v>
      </c>
      <c r="FZ218" s="200">
        <f t="shared" si="201"/>
        <v>96922</v>
      </c>
      <c r="GA218" s="193" t="str">
        <f t="shared" si="218"/>
        <v>BIP &gt; SIGFE</v>
      </c>
      <c r="GB218" s="199">
        <v>0</v>
      </c>
      <c r="GC218" s="199">
        <v>0</v>
      </c>
      <c r="GD218" s="199">
        <v>0</v>
      </c>
      <c r="GE218" s="199">
        <v>0</v>
      </c>
      <c r="GF218" s="199">
        <v>0</v>
      </c>
      <c r="GG218" s="199">
        <v>2744358</v>
      </c>
      <c r="GH218" s="199">
        <v>0</v>
      </c>
      <c r="GI218" s="199">
        <v>0</v>
      </c>
      <c r="GJ218" s="199">
        <v>0</v>
      </c>
      <c r="GK218" s="199">
        <v>0</v>
      </c>
      <c r="GL218" s="199">
        <f t="shared" si="202"/>
        <v>2744358</v>
      </c>
      <c r="GM218" s="199">
        <v>0</v>
      </c>
      <c r="GN218" s="199">
        <v>0</v>
      </c>
      <c r="GO218" s="199">
        <v>0</v>
      </c>
      <c r="GP218" s="199">
        <v>0</v>
      </c>
      <c r="GQ218" s="199">
        <v>0</v>
      </c>
      <c r="GR218" s="199">
        <v>2822256</v>
      </c>
      <c r="GS218" s="199">
        <v>0</v>
      </c>
      <c r="GT218" s="199">
        <v>0</v>
      </c>
      <c r="GU218" s="199">
        <v>0</v>
      </c>
      <c r="GV218" s="199">
        <v>0</v>
      </c>
      <c r="GW218" s="199">
        <f t="shared" si="203"/>
        <v>2822256</v>
      </c>
      <c r="GX218" s="199" t="s">
        <v>7201</v>
      </c>
      <c r="GY218" s="199">
        <v>61556</v>
      </c>
      <c r="GZ218" s="199">
        <v>0</v>
      </c>
      <c r="HA218" s="199">
        <v>0</v>
      </c>
      <c r="HB218" s="199">
        <v>0</v>
      </c>
      <c r="HC218" s="199">
        <v>635</v>
      </c>
      <c r="HD218" s="199">
        <v>2281624</v>
      </c>
      <c r="HE218" s="199">
        <v>0</v>
      </c>
      <c r="HF218" s="199">
        <v>0</v>
      </c>
      <c r="HG218" s="199">
        <v>0</v>
      </c>
      <c r="HH218" s="199">
        <v>0</v>
      </c>
      <c r="HI218" s="199">
        <f t="shared" si="204"/>
        <v>2343815</v>
      </c>
      <c r="HJ218" s="199">
        <v>2958523</v>
      </c>
      <c r="HK218" s="199">
        <v>0</v>
      </c>
      <c r="HL218" s="199">
        <v>0</v>
      </c>
      <c r="HM218" s="199">
        <v>0</v>
      </c>
      <c r="HN218" s="199">
        <v>0</v>
      </c>
      <c r="HO218" s="199">
        <v>94318</v>
      </c>
      <c r="HP218" s="199">
        <v>2908289</v>
      </c>
      <c r="HQ218" s="199">
        <v>0</v>
      </c>
      <c r="HR218" s="199">
        <v>0</v>
      </c>
      <c r="HS218" s="199">
        <v>0</v>
      </c>
      <c r="HT218" s="199">
        <v>0</v>
      </c>
      <c r="HU218" s="199">
        <f t="shared" si="205"/>
        <v>3002607</v>
      </c>
      <c r="HV218" s="199">
        <v>0</v>
      </c>
      <c r="HW218" s="199">
        <v>0</v>
      </c>
      <c r="HX218" s="199">
        <v>0</v>
      </c>
      <c r="HY218" s="199">
        <v>0</v>
      </c>
      <c r="HZ218" s="199">
        <v>94318</v>
      </c>
      <c r="IA218" s="199">
        <v>2829943</v>
      </c>
      <c r="IB218" s="199">
        <v>0</v>
      </c>
      <c r="IC218" s="199">
        <v>0</v>
      </c>
      <c r="ID218" s="199">
        <v>0</v>
      </c>
      <c r="IE218" s="199">
        <v>0</v>
      </c>
      <c r="IF218" s="199">
        <f t="shared" si="206"/>
        <v>2924261</v>
      </c>
      <c r="IG218" s="197">
        <f t="shared" si="207"/>
        <v>28.10767914703165</v>
      </c>
      <c r="IH218" s="197">
        <f t="shared" si="208"/>
        <v>24.765009183745313</v>
      </c>
      <c r="II218" s="197">
        <f t="shared" si="209"/>
        <v>24.031961445005834</v>
      </c>
      <c r="IJ218" s="197">
        <f t="shared" si="185"/>
        <v>-2.6092658812824965</v>
      </c>
      <c r="IK218" s="202">
        <f>((IF218/HJ218)-1)*100</f>
        <v>-1.1580778652050316</v>
      </c>
      <c r="IL218" s="200">
        <f t="shared" si="210"/>
        <v>268.33006056157092</v>
      </c>
      <c r="IM218" s="200">
        <f t="shared" si="211"/>
        <v>259.67544503578637</v>
      </c>
      <c r="IN218" s="192" t="s">
        <v>7441</v>
      </c>
      <c r="IO218" s="192" t="str">
        <f t="shared" si="186"/>
        <v>Variación Mayor a 20%</v>
      </c>
      <c r="IP218" s="192" t="str">
        <f t="shared" si="186"/>
        <v>Variación Mayor a 20%</v>
      </c>
      <c r="IQ218" s="193" t="str">
        <f t="shared" si="212"/>
        <v>Grande</v>
      </c>
      <c r="IR218" s="193" t="str">
        <f t="shared" si="213"/>
        <v>Grande</v>
      </c>
      <c r="IS218" s="192" t="s">
        <v>975</v>
      </c>
      <c r="IT218" s="192" t="s">
        <v>5753</v>
      </c>
      <c r="IU218" s="192" t="s">
        <v>534</v>
      </c>
      <c r="IV218" s="192" t="s">
        <v>8</v>
      </c>
      <c r="IW218" s="192" t="s">
        <v>248</v>
      </c>
      <c r="IX218" s="192" t="s">
        <v>249</v>
      </c>
      <c r="IY218" s="193" t="s">
        <v>208</v>
      </c>
      <c r="IZ218" s="199"/>
      <c r="JA218" s="199"/>
      <c r="JB218" s="203"/>
      <c r="JC218" s="192" t="s">
        <v>534</v>
      </c>
      <c r="JD218" s="192" t="str">
        <f t="shared" si="221"/>
        <v>Sin Modificaciones</v>
      </c>
      <c r="JE218" s="193" t="s">
        <v>207</v>
      </c>
      <c r="JF218" s="200">
        <v>1</v>
      </c>
      <c r="JG218" s="200">
        <v>2382011</v>
      </c>
      <c r="JH218" s="200">
        <v>2958523</v>
      </c>
      <c r="JI218" s="197">
        <f t="shared" si="226"/>
        <v>24.202742976417824</v>
      </c>
      <c r="JJ218" s="192" t="s">
        <v>7849</v>
      </c>
      <c r="JK218" s="192" t="str">
        <f t="shared" si="187"/>
        <v>Con Reevaluación</v>
      </c>
      <c r="JL218" s="196" t="s">
        <v>1287</v>
      </c>
      <c r="JM218" s="204">
        <v>257561</v>
      </c>
      <c r="JN218" s="204">
        <v>265499</v>
      </c>
      <c r="JO218" s="197">
        <f t="shared" si="219"/>
        <v>3.0819883445086793</v>
      </c>
      <c r="JP218" s="205" t="str">
        <f t="shared" si="220"/>
        <v>Real &gt; Recomendado</v>
      </c>
      <c r="JQ218" s="193" t="s">
        <v>8</v>
      </c>
      <c r="JR218" s="202"/>
      <c r="JS218" s="202"/>
      <c r="JT218" s="202"/>
      <c r="JU218" s="192" t="s">
        <v>8299</v>
      </c>
      <c r="JV218" s="206"/>
      <c r="JW218" s="192" t="s">
        <v>8300</v>
      </c>
      <c r="JX218" s="192" t="s">
        <v>8384</v>
      </c>
      <c r="JY218" s="192" t="s">
        <v>976</v>
      </c>
      <c r="JZ218" s="192" t="s">
        <v>248</v>
      </c>
      <c r="KA218" s="192" t="s">
        <v>249</v>
      </c>
    </row>
    <row r="219" spans="1:287" ht="15" customHeight="1" x14ac:dyDescent="0.25">
      <c r="A219" s="192" t="s">
        <v>1852</v>
      </c>
      <c r="B219" s="192" t="s">
        <v>1853</v>
      </c>
      <c r="C219" s="193">
        <v>6</v>
      </c>
      <c r="D219" s="192" t="s">
        <v>481</v>
      </c>
      <c r="E219" s="192" t="s">
        <v>111</v>
      </c>
      <c r="F219" s="192" t="s">
        <v>1618</v>
      </c>
      <c r="G219" s="192" t="s">
        <v>482</v>
      </c>
      <c r="H219" s="192" t="s">
        <v>107</v>
      </c>
      <c r="I219" s="192" t="s">
        <v>108</v>
      </c>
      <c r="J219" s="192" t="s">
        <v>1966</v>
      </c>
      <c r="K219" s="192" t="s">
        <v>466</v>
      </c>
      <c r="L219" s="192" t="s">
        <v>114</v>
      </c>
      <c r="M219" s="192" t="s">
        <v>2034</v>
      </c>
      <c r="N219" s="192" t="s">
        <v>526</v>
      </c>
      <c r="O219" s="192" t="s">
        <v>524</v>
      </c>
      <c r="P219" s="192" t="s">
        <v>103</v>
      </c>
      <c r="Q219" s="192" t="s">
        <v>109</v>
      </c>
      <c r="R219" s="192" t="s">
        <v>105</v>
      </c>
      <c r="S219" s="192" t="s">
        <v>2480</v>
      </c>
      <c r="T219" s="192" t="s">
        <v>2481</v>
      </c>
      <c r="U219" s="194">
        <v>50830</v>
      </c>
      <c r="V219" s="192" t="s">
        <v>250</v>
      </c>
      <c r="W219" s="192" t="s">
        <v>534</v>
      </c>
      <c r="X219" s="192" t="s">
        <v>534</v>
      </c>
      <c r="Y219" s="195">
        <v>22</v>
      </c>
      <c r="Z219" s="195">
        <v>42</v>
      </c>
      <c r="AA219" s="196" t="s">
        <v>2815</v>
      </c>
      <c r="AB219" s="197">
        <f t="shared" si="224"/>
        <v>90.909090909090921</v>
      </c>
      <c r="AC219" s="195"/>
      <c r="AD219" s="195"/>
      <c r="AE219" s="196"/>
      <c r="AF219" s="197"/>
      <c r="AG219" s="195"/>
      <c r="AH219" s="195"/>
      <c r="AI219" s="196" t="s">
        <v>8</v>
      </c>
      <c r="AJ219" s="197"/>
      <c r="AK219" s="195">
        <v>20</v>
      </c>
      <c r="AL219" s="195">
        <v>36</v>
      </c>
      <c r="AM219" s="196" t="s">
        <v>2932</v>
      </c>
      <c r="AN219" s="197">
        <f>((AL219/AK219)-1)*100</f>
        <v>80</v>
      </c>
      <c r="AO219" s="195">
        <v>20</v>
      </c>
      <c r="AP219" s="195">
        <v>31</v>
      </c>
      <c r="AQ219" s="196" t="s">
        <v>3064</v>
      </c>
      <c r="AR219" s="197">
        <f t="shared" si="225"/>
        <v>55.000000000000007</v>
      </c>
      <c r="AS219" s="195">
        <v>22</v>
      </c>
      <c r="AT219" s="195">
        <v>37</v>
      </c>
      <c r="AU219" s="196" t="s">
        <v>3287</v>
      </c>
      <c r="AV219" s="197">
        <f t="shared" si="182"/>
        <v>68.181818181818187</v>
      </c>
      <c r="AW219" s="197" t="str">
        <f t="shared" si="189"/>
        <v>Variación del 50% al 100%</v>
      </c>
      <c r="AX219" s="198">
        <v>3</v>
      </c>
      <c r="AY219" s="198">
        <v>370</v>
      </c>
      <c r="AZ219" s="195"/>
      <c r="BA219" s="195"/>
      <c r="BB219" s="196"/>
      <c r="BC219" s="197"/>
      <c r="BD219" s="195"/>
      <c r="BE219" s="195"/>
      <c r="BF219" s="196"/>
      <c r="BG219" s="197"/>
      <c r="BH219" s="195"/>
      <c r="BI219" s="195"/>
      <c r="BJ219" s="196"/>
      <c r="BK219" s="197"/>
      <c r="BL219" s="195">
        <v>33</v>
      </c>
      <c r="BM219" s="195">
        <v>33</v>
      </c>
      <c r="BN219" s="195">
        <v>52</v>
      </c>
      <c r="BO219" s="195">
        <v>52</v>
      </c>
      <c r="BP219" s="195">
        <v>0</v>
      </c>
      <c r="BQ219" s="196" t="s">
        <v>3540</v>
      </c>
      <c r="BR219" s="197">
        <f t="shared" si="190"/>
        <v>57.575757575757571</v>
      </c>
      <c r="BS219" s="197">
        <f t="shared" si="190"/>
        <v>57.575757575757571</v>
      </c>
      <c r="BT219" s="192" t="s">
        <v>3779</v>
      </c>
      <c r="BU219" s="192" t="str">
        <f t="shared" si="191"/>
        <v>Variación del 50% al 100%</v>
      </c>
      <c r="BV219" s="193" t="str">
        <f t="shared" si="192"/>
        <v>Mayor a 3 años</v>
      </c>
      <c r="BW219" s="192" t="s">
        <v>1093</v>
      </c>
      <c r="BX219" s="199">
        <v>9551440</v>
      </c>
      <c r="BY219" s="199">
        <v>2691153</v>
      </c>
      <c r="BZ219" s="199">
        <f t="shared" si="193"/>
        <v>12242593</v>
      </c>
      <c r="CA219" s="199">
        <v>12264290</v>
      </c>
      <c r="CB219" s="200">
        <f t="shared" si="194"/>
        <v>-21697</v>
      </c>
      <c r="CC219" s="192" t="s">
        <v>4087</v>
      </c>
      <c r="CD219" s="192" t="str">
        <f t="shared" si="195"/>
        <v>BIP &lt; SIGFE</v>
      </c>
      <c r="CE219" s="196" t="s">
        <v>679</v>
      </c>
      <c r="CF219" s="195">
        <v>1330</v>
      </c>
      <c r="CG219" s="195">
        <v>1330</v>
      </c>
      <c r="CH219" s="195">
        <f t="shared" si="196"/>
        <v>100</v>
      </c>
      <c r="CI219" s="196" t="s">
        <v>4502</v>
      </c>
      <c r="CJ219" s="196" t="s">
        <v>4503</v>
      </c>
      <c r="CK219" s="200" t="str">
        <f t="shared" si="216"/>
        <v>Real = Recomendada</v>
      </c>
      <c r="CL219" s="192" t="s">
        <v>5084</v>
      </c>
      <c r="CM219" s="192" t="s">
        <v>5085</v>
      </c>
      <c r="CN219" s="192" t="s">
        <v>8</v>
      </c>
      <c r="CO219" s="192" t="s">
        <v>8</v>
      </c>
      <c r="CP219" s="193" t="s">
        <v>207</v>
      </c>
      <c r="CQ219" s="192" t="s">
        <v>823</v>
      </c>
      <c r="CR219" s="192" t="s">
        <v>5369</v>
      </c>
      <c r="CS219" s="192" t="s">
        <v>8</v>
      </c>
      <c r="CT219" s="192" t="str">
        <f t="shared" si="217"/>
        <v>En Operación</v>
      </c>
      <c r="CU219" s="192" t="s">
        <v>5550</v>
      </c>
      <c r="CV219" s="192" t="s">
        <v>212</v>
      </c>
      <c r="CW219" s="192" t="s">
        <v>2034</v>
      </c>
      <c r="CX219" s="192" t="s">
        <v>534</v>
      </c>
      <c r="CY219" s="192" t="s">
        <v>8</v>
      </c>
      <c r="CZ219" s="192" t="s">
        <v>248</v>
      </c>
      <c r="DA219" s="192" t="s">
        <v>249</v>
      </c>
      <c r="DB219" s="193" t="s">
        <v>1034</v>
      </c>
      <c r="DC219" s="193" t="s">
        <v>1034</v>
      </c>
      <c r="DD219" s="200">
        <v>0</v>
      </c>
      <c r="DE219" s="193" t="s">
        <v>5925</v>
      </c>
      <c r="DF219" s="200">
        <v>81</v>
      </c>
      <c r="DG219" s="193" t="s">
        <v>5954</v>
      </c>
      <c r="DH219" s="200">
        <v>49</v>
      </c>
      <c r="DI219" s="193" t="s">
        <v>5763</v>
      </c>
      <c r="DJ219" s="200">
        <v>160</v>
      </c>
      <c r="DK219" s="193" t="s">
        <v>5991</v>
      </c>
      <c r="DL219" s="200">
        <f>+DK219-DG219</f>
        <v>389</v>
      </c>
      <c r="DM219" s="193" t="s">
        <v>1093</v>
      </c>
      <c r="DN219" s="200">
        <v>45</v>
      </c>
      <c r="DO219" s="193" t="s">
        <v>6019</v>
      </c>
      <c r="DP219" s="200">
        <v>63</v>
      </c>
      <c r="DQ219" s="200">
        <f t="shared" si="183"/>
        <v>627</v>
      </c>
      <c r="DR219" s="200">
        <f t="shared" si="184"/>
        <v>627</v>
      </c>
      <c r="DS219" s="193" t="s">
        <v>6211</v>
      </c>
      <c r="DT219" s="192" t="s">
        <v>6243</v>
      </c>
      <c r="DU219" s="193">
        <v>1</v>
      </c>
      <c r="DV219" s="193" t="s">
        <v>207</v>
      </c>
      <c r="DW219" s="193" t="s">
        <v>6269</v>
      </c>
      <c r="DX219" s="193" t="s">
        <v>8</v>
      </c>
      <c r="DY219" s="193" t="s">
        <v>8</v>
      </c>
      <c r="DZ219" s="193" t="s">
        <v>207</v>
      </c>
      <c r="EA219" s="193" t="s">
        <v>6269</v>
      </c>
      <c r="EB219" s="193" t="s">
        <v>207</v>
      </c>
      <c r="EC219" s="193" t="s">
        <v>6269</v>
      </c>
      <c r="ED219" s="193" t="s">
        <v>6483</v>
      </c>
      <c r="EE219" s="199">
        <v>162008</v>
      </c>
      <c r="EF219" s="199">
        <v>0</v>
      </c>
      <c r="EG219" s="199">
        <v>0</v>
      </c>
      <c r="EH219" s="199">
        <v>2437000</v>
      </c>
      <c r="EI219" s="199">
        <v>30003</v>
      </c>
      <c r="EJ219" s="199">
        <v>6905326</v>
      </c>
      <c r="EK219" s="199">
        <v>0</v>
      </c>
      <c r="EL219" s="199">
        <v>0</v>
      </c>
      <c r="EM219" s="199">
        <v>0</v>
      </c>
      <c r="EN219" s="199">
        <v>0</v>
      </c>
      <c r="EO219" s="199">
        <f t="shared" si="197"/>
        <v>9534337</v>
      </c>
      <c r="EP219" s="199">
        <v>162008</v>
      </c>
      <c r="EQ219" s="199">
        <v>0</v>
      </c>
      <c r="ER219" s="199">
        <v>0</v>
      </c>
      <c r="ES219" s="199">
        <v>2437000</v>
      </c>
      <c r="ET219" s="199">
        <v>30003</v>
      </c>
      <c r="EU219" s="199">
        <v>6905326</v>
      </c>
      <c r="EV219" s="199">
        <v>0</v>
      </c>
      <c r="EW219" s="199">
        <v>0</v>
      </c>
      <c r="EX219" s="199">
        <v>0</v>
      </c>
      <c r="EY219" s="199">
        <v>0</v>
      </c>
      <c r="EZ219" s="199">
        <f t="shared" si="198"/>
        <v>9534337</v>
      </c>
      <c r="FA219" s="192" t="s">
        <v>6656</v>
      </c>
      <c r="FB219" s="199">
        <v>162006</v>
      </c>
      <c r="FC219" s="199">
        <v>0</v>
      </c>
      <c r="FD219" s="199">
        <v>0</v>
      </c>
      <c r="FE219" s="199">
        <v>2709552</v>
      </c>
      <c r="FF219" s="199">
        <v>3209</v>
      </c>
      <c r="FG219" s="199">
        <v>9389441</v>
      </c>
      <c r="FH219" s="199">
        <v>0</v>
      </c>
      <c r="FI219" s="199">
        <v>0</v>
      </c>
      <c r="FJ219" s="199">
        <v>0</v>
      </c>
      <c r="FK219" s="199">
        <v>0</v>
      </c>
      <c r="FL219" s="199">
        <f t="shared" si="199"/>
        <v>12264208</v>
      </c>
      <c r="FM219" s="192" t="s">
        <v>6855</v>
      </c>
      <c r="FN219" s="199">
        <v>162006</v>
      </c>
      <c r="FO219" s="199">
        <v>0</v>
      </c>
      <c r="FP219" s="199">
        <v>0</v>
      </c>
      <c r="FQ219" s="199">
        <v>2709552</v>
      </c>
      <c r="FR219" s="199">
        <v>3209</v>
      </c>
      <c r="FS219" s="199">
        <v>9389441</v>
      </c>
      <c r="FT219" s="199">
        <v>0</v>
      </c>
      <c r="FU219" s="199">
        <v>0</v>
      </c>
      <c r="FV219" s="199">
        <v>0</v>
      </c>
      <c r="FW219" s="199">
        <v>0</v>
      </c>
      <c r="FX219" s="199">
        <f t="shared" si="200"/>
        <v>12264208</v>
      </c>
      <c r="FY219" s="192" t="s">
        <v>7038</v>
      </c>
      <c r="FZ219" s="200">
        <f t="shared" si="201"/>
        <v>-82</v>
      </c>
      <c r="GA219" s="193" t="str">
        <f t="shared" si="218"/>
        <v>BIP = SIGFE</v>
      </c>
      <c r="GB219" s="199">
        <v>162006</v>
      </c>
      <c r="GC219" s="199">
        <v>0</v>
      </c>
      <c r="GD219" s="199">
        <v>0</v>
      </c>
      <c r="GE219" s="199">
        <v>2709552</v>
      </c>
      <c r="GF219" s="199">
        <v>3289</v>
      </c>
      <c r="GG219" s="199">
        <v>9389443</v>
      </c>
      <c r="GH219" s="199">
        <v>0</v>
      </c>
      <c r="GI219" s="199">
        <v>0</v>
      </c>
      <c r="GJ219" s="199">
        <v>0</v>
      </c>
      <c r="GK219" s="199">
        <v>0</v>
      </c>
      <c r="GL219" s="199">
        <f t="shared" si="202"/>
        <v>12264290</v>
      </c>
      <c r="GM219" s="199">
        <v>175076</v>
      </c>
      <c r="GN219" s="199">
        <v>0</v>
      </c>
      <c r="GO219" s="199">
        <v>0</v>
      </c>
      <c r="GP219" s="199">
        <v>3067907</v>
      </c>
      <c r="GQ219" s="199">
        <v>3712</v>
      </c>
      <c r="GR219" s="199">
        <v>10042761</v>
      </c>
      <c r="GS219" s="199">
        <v>0</v>
      </c>
      <c r="GT219" s="199">
        <v>0</v>
      </c>
      <c r="GU219" s="199">
        <v>0</v>
      </c>
      <c r="GV219" s="199">
        <v>0</v>
      </c>
      <c r="GW219" s="199">
        <f t="shared" si="203"/>
        <v>13289456</v>
      </c>
      <c r="GX219" s="199" t="s">
        <v>7202</v>
      </c>
      <c r="GY219" s="199">
        <v>199339</v>
      </c>
      <c r="GZ219" s="199">
        <v>0</v>
      </c>
      <c r="HA219" s="199">
        <v>0</v>
      </c>
      <c r="HB219" s="199">
        <v>2998544</v>
      </c>
      <c r="HC219" s="199">
        <v>36916</v>
      </c>
      <c r="HD219" s="199">
        <v>8496480</v>
      </c>
      <c r="HE219" s="199">
        <v>0</v>
      </c>
      <c r="HF219" s="199">
        <v>0</v>
      </c>
      <c r="HG219" s="199">
        <v>0</v>
      </c>
      <c r="HH219" s="199">
        <v>0</v>
      </c>
      <c r="HI219" s="199">
        <f t="shared" si="204"/>
        <v>11731279</v>
      </c>
      <c r="HJ219" s="199">
        <v>14100825</v>
      </c>
      <c r="HK219" s="199">
        <v>182283</v>
      </c>
      <c r="HL219" s="199">
        <v>0</v>
      </c>
      <c r="HM219" s="199">
        <v>0</v>
      </c>
      <c r="HN219" s="199">
        <v>3042474</v>
      </c>
      <c r="HO219" s="199">
        <v>3616</v>
      </c>
      <c r="HP219" s="199">
        <v>10566952</v>
      </c>
      <c r="HQ219" s="199">
        <v>0</v>
      </c>
      <c r="HR219" s="199">
        <v>0</v>
      </c>
      <c r="HS219" s="199">
        <v>0</v>
      </c>
      <c r="HT219" s="199">
        <v>0</v>
      </c>
      <c r="HU219" s="199">
        <f t="shared" si="205"/>
        <v>13795325</v>
      </c>
      <c r="HV219" s="199">
        <v>175071</v>
      </c>
      <c r="HW219" s="199">
        <v>0</v>
      </c>
      <c r="HX219" s="199">
        <v>0</v>
      </c>
      <c r="HY219" s="199">
        <v>3042474</v>
      </c>
      <c r="HZ219" s="199">
        <v>3616</v>
      </c>
      <c r="IA219" s="199">
        <v>10042758</v>
      </c>
      <c r="IB219" s="199">
        <v>0</v>
      </c>
      <c r="IC219" s="199">
        <v>0</v>
      </c>
      <c r="ID219" s="199">
        <v>0</v>
      </c>
      <c r="IE219" s="199">
        <v>0</v>
      </c>
      <c r="IF219" s="199">
        <f t="shared" si="206"/>
        <v>13263919</v>
      </c>
      <c r="IG219" s="197">
        <f t="shared" si="207"/>
        <v>17.594381652674016</v>
      </c>
      <c r="IH219" s="197">
        <f t="shared" si="208"/>
        <v>13.064560138753833</v>
      </c>
      <c r="II219" s="197">
        <f t="shared" si="209"/>
        <v>18.199042426981514</v>
      </c>
      <c r="IJ219" s="197">
        <f t="shared" si="185"/>
        <v>-3.8520730754802779</v>
      </c>
      <c r="IK219" s="202">
        <f>((IF219/HJ219)-1)*100</f>
        <v>-5.9351562763171657</v>
      </c>
      <c r="IL219" s="200">
        <f t="shared" si="210"/>
        <v>9972.8714285714286</v>
      </c>
      <c r="IM219" s="200">
        <f t="shared" si="211"/>
        <v>7550.945864661654</v>
      </c>
      <c r="IN219" s="192" t="s">
        <v>7442</v>
      </c>
      <c r="IO219" s="192" t="str">
        <f t="shared" si="186"/>
        <v>Variación del 10% al 20%</v>
      </c>
      <c r="IP219" s="192" t="str">
        <f t="shared" si="186"/>
        <v>Variación del 10% al 20%</v>
      </c>
      <c r="IQ219" s="193" t="str">
        <f t="shared" si="212"/>
        <v>Muy Grande</v>
      </c>
      <c r="IR219" s="193" t="str">
        <f t="shared" si="213"/>
        <v>Muy Grande</v>
      </c>
      <c r="IS219" s="192" t="s">
        <v>212</v>
      </c>
      <c r="IT219" s="192" t="s">
        <v>2034</v>
      </c>
      <c r="IU219" s="192" t="s">
        <v>534</v>
      </c>
      <c r="IV219" s="192" t="s">
        <v>8</v>
      </c>
      <c r="IW219" s="192" t="s">
        <v>248</v>
      </c>
      <c r="IX219" s="192" t="s">
        <v>249</v>
      </c>
      <c r="IY219" s="193" t="s">
        <v>207</v>
      </c>
      <c r="IZ219" s="199">
        <v>11731279</v>
      </c>
      <c r="JA219" s="199">
        <v>511313</v>
      </c>
      <c r="JB219" s="203">
        <f t="shared" si="214"/>
        <v>4.3585443667310271</v>
      </c>
      <c r="JC219" s="192" t="s">
        <v>7631</v>
      </c>
      <c r="JD219" s="192" t="str">
        <f t="shared" si="221"/>
        <v>Con Modificaciones &lt; 10%</v>
      </c>
      <c r="JE219" s="193" t="s">
        <v>207</v>
      </c>
      <c r="JF219" s="200">
        <v>2</v>
      </c>
      <c r="JG219" s="200">
        <v>11730021</v>
      </c>
      <c r="JH219" s="200">
        <v>14100825</v>
      </c>
      <c r="JI219" s="197">
        <f t="shared" si="226"/>
        <v>20.211421616380743</v>
      </c>
      <c r="JJ219" s="192" t="s">
        <v>7850</v>
      </c>
      <c r="JK219" s="192" t="str">
        <f t="shared" si="187"/>
        <v>Con Reevaluación</v>
      </c>
      <c r="JL219" s="196" t="s">
        <v>1288</v>
      </c>
      <c r="JM219" s="204">
        <v>108064</v>
      </c>
      <c r="JN219" s="204">
        <v>208000</v>
      </c>
      <c r="JO219" s="197">
        <f t="shared" si="219"/>
        <v>92.478531240746236</v>
      </c>
      <c r="JP219" s="205" t="str">
        <f t="shared" si="220"/>
        <v>Real &gt; Recomendado</v>
      </c>
      <c r="JQ219" s="193" t="s">
        <v>1289</v>
      </c>
      <c r="JR219" s="202">
        <v>6.1</v>
      </c>
      <c r="JS219" s="202">
        <v>6.2</v>
      </c>
      <c r="JT219" s="202">
        <f t="shared" si="222"/>
        <v>1.6393442622950838</v>
      </c>
      <c r="JU219" s="192" t="s">
        <v>8301</v>
      </c>
      <c r="JV219" s="192" t="str">
        <f>IF(JT219="","Sin Datos",IF(JT219=0,"Real = Recomendado",IF(JT219&gt;0,"Real &gt; Recomendado",IF(JT219&lt;0,"Real &lt; Recomendado","error"))))</f>
        <v>Real &gt; Recomendado</v>
      </c>
      <c r="JW219" s="192" t="s">
        <v>8302</v>
      </c>
      <c r="JX219" s="192" t="s">
        <v>1307</v>
      </c>
      <c r="JY219" s="192" t="s">
        <v>1302</v>
      </c>
      <c r="JZ219" s="192" t="s">
        <v>248</v>
      </c>
      <c r="KA219" s="192" t="s">
        <v>249</v>
      </c>
    </row>
    <row r="220" spans="1:287" ht="15" customHeight="1" x14ac:dyDescent="0.25">
      <c r="A220" s="192" t="s">
        <v>1854</v>
      </c>
      <c r="B220" s="192" t="s">
        <v>1855</v>
      </c>
      <c r="C220" s="193">
        <v>7</v>
      </c>
      <c r="D220" s="192" t="s">
        <v>452</v>
      </c>
      <c r="E220" s="192" t="s">
        <v>180</v>
      </c>
      <c r="F220" s="192" t="s">
        <v>1856</v>
      </c>
      <c r="G220" s="192" t="s">
        <v>484</v>
      </c>
      <c r="H220" s="192" t="s">
        <v>107</v>
      </c>
      <c r="I220" s="192" t="s">
        <v>108</v>
      </c>
      <c r="J220" s="192" t="s">
        <v>1963</v>
      </c>
      <c r="K220" s="192" t="s">
        <v>468</v>
      </c>
      <c r="L220" s="192" t="s">
        <v>102</v>
      </c>
      <c r="M220" s="192" t="s">
        <v>2021</v>
      </c>
      <c r="N220" s="192" t="s">
        <v>525</v>
      </c>
      <c r="O220" s="192" t="s">
        <v>525</v>
      </c>
      <c r="P220" s="192" t="s">
        <v>103</v>
      </c>
      <c r="Q220" s="192" t="s">
        <v>104</v>
      </c>
      <c r="R220" s="192" t="s">
        <v>116</v>
      </c>
      <c r="S220" s="192" t="s">
        <v>2482</v>
      </c>
      <c r="T220" s="192" t="s">
        <v>2483</v>
      </c>
      <c r="U220" s="194">
        <v>0</v>
      </c>
      <c r="V220" s="192" t="s">
        <v>534</v>
      </c>
      <c r="W220" s="192" t="s">
        <v>534</v>
      </c>
      <c r="X220" s="192" t="s">
        <v>534</v>
      </c>
      <c r="Y220" s="195"/>
      <c r="Z220" s="195"/>
      <c r="AA220" s="196"/>
      <c r="AB220" s="197"/>
      <c r="AC220" s="195"/>
      <c r="AD220" s="195"/>
      <c r="AE220" s="196"/>
      <c r="AF220" s="197"/>
      <c r="AG220" s="195"/>
      <c r="AH220" s="195"/>
      <c r="AI220" s="196" t="s">
        <v>8</v>
      </c>
      <c r="AJ220" s="197"/>
      <c r="AK220" s="195"/>
      <c r="AL220" s="195"/>
      <c r="AM220" s="196"/>
      <c r="AN220" s="197"/>
      <c r="AO220" s="195">
        <v>7</v>
      </c>
      <c r="AP220" s="195">
        <v>2</v>
      </c>
      <c r="AQ220" s="196" t="s">
        <v>3065</v>
      </c>
      <c r="AR220" s="197">
        <f t="shared" si="225"/>
        <v>-71.428571428571431</v>
      </c>
      <c r="AS220" s="195">
        <v>6</v>
      </c>
      <c r="AT220" s="195">
        <v>10</v>
      </c>
      <c r="AU220" s="196" t="s">
        <v>3288</v>
      </c>
      <c r="AV220" s="197">
        <f t="shared" si="182"/>
        <v>66.666666666666671</v>
      </c>
      <c r="AW220" s="197" t="str">
        <f t="shared" si="189"/>
        <v>Variación del 50% al 100%</v>
      </c>
      <c r="AX220" s="198" t="s">
        <v>3102</v>
      </c>
      <c r="AY220" s="198" t="s">
        <v>3102</v>
      </c>
      <c r="AZ220" s="195"/>
      <c r="BA220" s="195"/>
      <c r="BB220" s="196"/>
      <c r="BC220" s="197"/>
      <c r="BD220" s="195"/>
      <c r="BE220" s="195"/>
      <c r="BF220" s="196"/>
      <c r="BG220" s="197"/>
      <c r="BH220" s="195"/>
      <c r="BI220" s="195"/>
      <c r="BJ220" s="196"/>
      <c r="BK220" s="197"/>
      <c r="BL220" s="195">
        <v>7</v>
      </c>
      <c r="BM220" s="195">
        <v>7</v>
      </c>
      <c r="BN220" s="195">
        <v>12</v>
      </c>
      <c r="BO220" s="195">
        <v>15</v>
      </c>
      <c r="BP220" s="195">
        <v>3</v>
      </c>
      <c r="BQ220" s="196" t="s">
        <v>3541</v>
      </c>
      <c r="BR220" s="197">
        <f t="shared" si="190"/>
        <v>71.428571428571416</v>
      </c>
      <c r="BS220" s="197">
        <f t="shared" si="190"/>
        <v>114.28571428571428</v>
      </c>
      <c r="BT220" s="192" t="s">
        <v>3780</v>
      </c>
      <c r="BU220" s="192" t="str">
        <f t="shared" si="191"/>
        <v>Variación &gt; al 100%</v>
      </c>
      <c r="BV220" s="193" t="str">
        <f t="shared" si="192"/>
        <v>Dos Años</v>
      </c>
      <c r="BW220" s="192" t="s">
        <v>3885</v>
      </c>
      <c r="BX220" s="199">
        <v>336804</v>
      </c>
      <c r="BY220" s="199">
        <v>500</v>
      </c>
      <c r="BZ220" s="199">
        <f t="shared" si="193"/>
        <v>337304</v>
      </c>
      <c r="CA220" s="199">
        <v>319047</v>
      </c>
      <c r="CB220" s="200">
        <f t="shared" si="194"/>
        <v>18257</v>
      </c>
      <c r="CC220" s="192" t="s">
        <v>3288</v>
      </c>
      <c r="CD220" s="192" t="str">
        <f t="shared" si="195"/>
        <v>BIP &gt; SIGFE</v>
      </c>
      <c r="CE220" s="196" t="s">
        <v>678</v>
      </c>
      <c r="CF220" s="195">
        <v>5545</v>
      </c>
      <c r="CG220" s="195">
        <v>5545</v>
      </c>
      <c r="CH220" s="195">
        <f t="shared" si="196"/>
        <v>100</v>
      </c>
      <c r="CI220" s="196" t="s">
        <v>4504</v>
      </c>
      <c r="CJ220" s="196" t="s">
        <v>4505</v>
      </c>
      <c r="CK220" s="200" t="str">
        <f t="shared" si="216"/>
        <v>Real = Recomendada</v>
      </c>
      <c r="CL220" s="192" t="s">
        <v>5086</v>
      </c>
      <c r="CM220" s="192" t="s">
        <v>4960</v>
      </c>
      <c r="CN220" s="192" t="s">
        <v>5087</v>
      </c>
      <c r="CO220" s="192" t="s">
        <v>8</v>
      </c>
      <c r="CP220" s="193" t="s">
        <v>207</v>
      </c>
      <c r="CQ220" s="192" t="s">
        <v>4960</v>
      </c>
      <c r="CR220" s="192" t="s">
        <v>5370</v>
      </c>
      <c r="CS220" s="192" t="s">
        <v>8</v>
      </c>
      <c r="CT220" s="192" t="str">
        <f t="shared" si="217"/>
        <v>En Operación</v>
      </c>
      <c r="CU220" s="192" t="s">
        <v>3288</v>
      </c>
      <c r="CV220" s="192" t="s">
        <v>5754</v>
      </c>
      <c r="CW220" s="192" t="s">
        <v>5755</v>
      </c>
      <c r="CX220" s="192" t="s">
        <v>534</v>
      </c>
      <c r="CY220" s="192" t="s">
        <v>8</v>
      </c>
      <c r="CZ220" s="192" t="s">
        <v>248</v>
      </c>
      <c r="DA220" s="192" t="s">
        <v>249</v>
      </c>
      <c r="DB220" s="193" t="s">
        <v>627</v>
      </c>
      <c r="DC220" s="193" t="s">
        <v>1207</v>
      </c>
      <c r="DD220" s="200">
        <v>230</v>
      </c>
      <c r="DE220" s="193" t="s">
        <v>905</v>
      </c>
      <c r="DF220" s="200">
        <v>182</v>
      </c>
      <c r="DG220" s="193" t="s">
        <v>714</v>
      </c>
      <c r="DH220" s="200">
        <v>195</v>
      </c>
      <c r="DI220" s="193" t="s">
        <v>908</v>
      </c>
      <c r="DJ220" s="200">
        <v>144</v>
      </c>
      <c r="DK220" s="193" t="s">
        <v>908</v>
      </c>
      <c r="DL220" s="200">
        <f>+DK220-DG220</f>
        <v>144</v>
      </c>
      <c r="DM220" s="193" t="s">
        <v>3889</v>
      </c>
      <c r="DN220" s="200">
        <v>34</v>
      </c>
      <c r="DO220" s="193" t="s">
        <v>6020</v>
      </c>
      <c r="DP220" s="200">
        <v>83</v>
      </c>
      <c r="DQ220" s="200">
        <f t="shared" si="183"/>
        <v>868</v>
      </c>
      <c r="DR220" s="200">
        <f t="shared" si="184"/>
        <v>638</v>
      </c>
      <c r="DS220" s="193" t="s">
        <v>6212</v>
      </c>
      <c r="DT220" s="192" t="s">
        <v>6243</v>
      </c>
      <c r="DU220" s="193">
        <v>1</v>
      </c>
      <c r="DV220" s="193" t="s">
        <v>8</v>
      </c>
      <c r="DW220" s="193" t="s">
        <v>8</v>
      </c>
      <c r="DX220" s="193" t="s">
        <v>8</v>
      </c>
      <c r="DY220" s="193" t="s">
        <v>8</v>
      </c>
      <c r="DZ220" s="193" t="s">
        <v>208</v>
      </c>
      <c r="EA220" s="193" t="s">
        <v>6273</v>
      </c>
      <c r="EB220" s="193" t="s">
        <v>207</v>
      </c>
      <c r="EC220" s="193" t="s">
        <v>6273</v>
      </c>
      <c r="ED220" s="193" t="s">
        <v>6484</v>
      </c>
      <c r="EE220" s="199">
        <v>0</v>
      </c>
      <c r="EF220" s="199">
        <v>0</v>
      </c>
      <c r="EG220" s="199">
        <v>0</v>
      </c>
      <c r="EH220" s="199">
        <v>0</v>
      </c>
      <c r="EI220" s="199">
        <v>500</v>
      </c>
      <c r="EJ220" s="199">
        <v>339604</v>
      </c>
      <c r="EK220" s="199">
        <v>0</v>
      </c>
      <c r="EL220" s="199">
        <v>0</v>
      </c>
      <c r="EM220" s="199">
        <v>0</v>
      </c>
      <c r="EN220" s="199">
        <v>0</v>
      </c>
      <c r="EO220" s="199">
        <f t="shared" si="197"/>
        <v>340104</v>
      </c>
      <c r="EP220" s="199">
        <v>0</v>
      </c>
      <c r="EQ220" s="199">
        <v>0</v>
      </c>
      <c r="ER220" s="199">
        <v>0</v>
      </c>
      <c r="ES220" s="199">
        <v>0</v>
      </c>
      <c r="ET220" s="199">
        <v>548</v>
      </c>
      <c r="EU220" s="199">
        <v>372445</v>
      </c>
      <c r="EV220" s="199">
        <v>0</v>
      </c>
      <c r="EW220" s="199">
        <v>0</v>
      </c>
      <c r="EX220" s="199">
        <v>0</v>
      </c>
      <c r="EY220" s="199">
        <v>0</v>
      </c>
      <c r="EZ220" s="199">
        <f t="shared" si="198"/>
        <v>372993</v>
      </c>
      <c r="FA220" s="192" t="s">
        <v>6657</v>
      </c>
      <c r="FB220" s="199">
        <v>0</v>
      </c>
      <c r="FC220" s="199">
        <v>0</v>
      </c>
      <c r="FD220" s="199">
        <v>0</v>
      </c>
      <c r="FE220" s="199">
        <v>0</v>
      </c>
      <c r="FF220" s="199">
        <v>500</v>
      </c>
      <c r="FG220" s="199">
        <v>336803</v>
      </c>
      <c r="FH220" s="199">
        <v>0</v>
      </c>
      <c r="FI220" s="199">
        <v>0</v>
      </c>
      <c r="FJ220" s="199">
        <v>0</v>
      </c>
      <c r="FK220" s="199">
        <v>0</v>
      </c>
      <c r="FL220" s="199">
        <f t="shared" si="199"/>
        <v>337303</v>
      </c>
      <c r="FM220" s="192" t="s">
        <v>6856</v>
      </c>
      <c r="FN220" s="199">
        <v>0</v>
      </c>
      <c r="FO220" s="199">
        <v>0</v>
      </c>
      <c r="FP220" s="199">
        <v>0</v>
      </c>
      <c r="FQ220" s="199">
        <v>0</v>
      </c>
      <c r="FR220" s="199">
        <v>500</v>
      </c>
      <c r="FS220" s="199">
        <v>336804</v>
      </c>
      <c r="FT220" s="199">
        <v>0</v>
      </c>
      <c r="FU220" s="199">
        <v>0</v>
      </c>
      <c r="FV220" s="199">
        <v>0</v>
      </c>
      <c r="FW220" s="199">
        <v>0</v>
      </c>
      <c r="FX220" s="199">
        <f t="shared" si="200"/>
        <v>337304</v>
      </c>
      <c r="FY220" s="192" t="s">
        <v>7039</v>
      </c>
      <c r="FZ220" s="200">
        <f t="shared" si="201"/>
        <v>18257</v>
      </c>
      <c r="GA220" s="193" t="str">
        <f t="shared" si="218"/>
        <v>BIP &gt; SIGFE</v>
      </c>
      <c r="GB220" s="199">
        <v>0</v>
      </c>
      <c r="GC220" s="199">
        <v>0</v>
      </c>
      <c r="GD220" s="199">
        <v>0</v>
      </c>
      <c r="GE220" s="199">
        <v>0</v>
      </c>
      <c r="GF220" s="199">
        <v>500</v>
      </c>
      <c r="GG220" s="199">
        <v>318547</v>
      </c>
      <c r="GH220" s="199">
        <v>0</v>
      </c>
      <c r="GI220" s="199">
        <v>0</v>
      </c>
      <c r="GJ220" s="199">
        <v>0</v>
      </c>
      <c r="GK220" s="199">
        <v>0</v>
      </c>
      <c r="GL220" s="199">
        <f t="shared" si="202"/>
        <v>319047</v>
      </c>
      <c r="GM220" s="199">
        <v>0</v>
      </c>
      <c r="GN220" s="199">
        <v>0</v>
      </c>
      <c r="GO220" s="199">
        <v>0</v>
      </c>
      <c r="GP220" s="199">
        <v>0</v>
      </c>
      <c r="GQ220" s="199">
        <v>513</v>
      </c>
      <c r="GR220" s="199">
        <v>318547</v>
      </c>
      <c r="GS220" s="199">
        <v>0</v>
      </c>
      <c r="GT220" s="199">
        <v>0</v>
      </c>
      <c r="GU220" s="199">
        <v>0</v>
      </c>
      <c r="GV220" s="199">
        <v>0</v>
      </c>
      <c r="GW220" s="199">
        <f t="shared" si="203"/>
        <v>319060</v>
      </c>
      <c r="GX220" s="199" t="s">
        <v>7203</v>
      </c>
      <c r="GY220" s="199">
        <v>0</v>
      </c>
      <c r="GZ220" s="199">
        <v>0</v>
      </c>
      <c r="HA220" s="199">
        <v>0</v>
      </c>
      <c r="HB220" s="199">
        <v>0</v>
      </c>
      <c r="HC220" s="199">
        <v>562</v>
      </c>
      <c r="HD220" s="199">
        <v>382129</v>
      </c>
      <c r="HE220" s="199">
        <v>0</v>
      </c>
      <c r="HF220" s="199">
        <v>0</v>
      </c>
      <c r="HG220" s="199">
        <v>0</v>
      </c>
      <c r="HH220" s="199">
        <v>0</v>
      </c>
      <c r="HI220" s="199">
        <f t="shared" si="204"/>
        <v>382691</v>
      </c>
      <c r="HJ220" s="199">
        <v>0</v>
      </c>
      <c r="HK220" s="199">
        <v>0</v>
      </c>
      <c r="HL220" s="199">
        <v>0</v>
      </c>
      <c r="HM220" s="199">
        <v>0</v>
      </c>
      <c r="HN220" s="199">
        <v>0</v>
      </c>
      <c r="HO220" s="199">
        <v>513</v>
      </c>
      <c r="HP220" s="199">
        <v>336803</v>
      </c>
      <c r="HQ220" s="199">
        <v>0</v>
      </c>
      <c r="HR220" s="199">
        <v>0</v>
      </c>
      <c r="HS220" s="199">
        <v>0</v>
      </c>
      <c r="HT220" s="199">
        <v>0</v>
      </c>
      <c r="HU220" s="199">
        <f t="shared" si="205"/>
        <v>337316</v>
      </c>
      <c r="HV220" s="199">
        <v>0</v>
      </c>
      <c r="HW220" s="199">
        <v>0</v>
      </c>
      <c r="HX220" s="199">
        <v>0</v>
      </c>
      <c r="HY220" s="199">
        <v>0</v>
      </c>
      <c r="HZ220" s="199">
        <v>513</v>
      </c>
      <c r="IA220" s="199">
        <v>336804</v>
      </c>
      <c r="IB220" s="199">
        <v>0</v>
      </c>
      <c r="IC220" s="199">
        <v>0</v>
      </c>
      <c r="ID220" s="199">
        <v>0</v>
      </c>
      <c r="IE220" s="199">
        <v>0</v>
      </c>
      <c r="IF220" s="199">
        <f t="shared" si="206"/>
        <v>337317</v>
      </c>
      <c r="IG220" s="197">
        <f t="shared" si="207"/>
        <v>-11.856824435379975</v>
      </c>
      <c r="IH220" s="197">
        <f t="shared" si="208"/>
        <v>-11.856563127954411</v>
      </c>
      <c r="II220" s="197">
        <f t="shared" si="209"/>
        <v>-11.861177769810716</v>
      </c>
      <c r="IJ220" s="197">
        <f t="shared" si="185"/>
        <v>2.9645792076760102E-4</v>
      </c>
      <c r="IK220" s="202"/>
      <c r="IL220" s="200">
        <f t="shared" si="210"/>
        <v>60.832642019837692</v>
      </c>
      <c r="IM220" s="200">
        <f t="shared" si="211"/>
        <v>60.740126239855726</v>
      </c>
      <c r="IN220" s="192" t="s">
        <v>7443</v>
      </c>
      <c r="IO220" s="192" t="str">
        <f t="shared" si="186"/>
        <v>Variación entre el -10% al -20%</v>
      </c>
      <c r="IP220" s="192" t="str">
        <f t="shared" si="186"/>
        <v>Variación entre el -10% al -20%</v>
      </c>
      <c r="IQ220" s="193" t="str">
        <f t="shared" si="212"/>
        <v>Pequeño</v>
      </c>
      <c r="IR220" s="193" t="str">
        <f t="shared" si="213"/>
        <v>Pequeño</v>
      </c>
      <c r="IS220" s="192" t="s">
        <v>7494</v>
      </c>
      <c r="IT220" s="192" t="s">
        <v>2021</v>
      </c>
      <c r="IU220" s="192" t="s">
        <v>534</v>
      </c>
      <c r="IV220" s="192" t="s">
        <v>8</v>
      </c>
      <c r="IW220" s="192" t="s">
        <v>248</v>
      </c>
      <c r="IX220" s="192" t="s">
        <v>249</v>
      </c>
      <c r="IY220" s="193" t="s">
        <v>207</v>
      </c>
      <c r="IZ220" s="199">
        <v>382689</v>
      </c>
      <c r="JA220" s="199">
        <v>-13349</v>
      </c>
      <c r="JB220" s="203">
        <f t="shared" si="214"/>
        <v>-3.4882110538844859</v>
      </c>
      <c r="JC220" s="192" t="s">
        <v>3288</v>
      </c>
      <c r="JD220" s="192" t="str">
        <f t="shared" si="221"/>
        <v>Con Modificaciones &lt; 10%</v>
      </c>
      <c r="JE220" s="193" t="s">
        <v>208</v>
      </c>
      <c r="JF220" s="200"/>
      <c r="JG220" s="200"/>
      <c r="JH220" s="200"/>
      <c r="JI220" s="197"/>
      <c r="JJ220" s="192" t="s">
        <v>7851</v>
      </c>
      <c r="JK220" s="192" t="str">
        <f t="shared" si="187"/>
        <v>Sin Reevaluación</v>
      </c>
      <c r="JL220" s="196" t="s">
        <v>1287</v>
      </c>
      <c r="JM220" s="204">
        <v>168966</v>
      </c>
      <c r="JN220" s="204">
        <v>150380</v>
      </c>
      <c r="JO220" s="197">
        <f t="shared" si="219"/>
        <v>-10.999846122888624</v>
      </c>
      <c r="JP220" s="205" t="str">
        <f t="shared" si="220"/>
        <v>Real &lt; Recomendado</v>
      </c>
      <c r="JQ220" s="193" t="s">
        <v>8</v>
      </c>
      <c r="JR220" s="202"/>
      <c r="JS220" s="202"/>
      <c r="JT220" s="202"/>
      <c r="JU220" s="192" t="s">
        <v>8303</v>
      </c>
      <c r="JV220" s="206"/>
      <c r="JW220" s="192" t="s">
        <v>8304</v>
      </c>
      <c r="JX220" s="192" t="s">
        <v>1312</v>
      </c>
      <c r="JY220" s="192" t="s">
        <v>942</v>
      </c>
      <c r="JZ220" s="192" t="s">
        <v>248</v>
      </c>
      <c r="KA220" s="192" t="s">
        <v>249</v>
      </c>
    </row>
    <row r="221" spans="1:287" ht="15" customHeight="1" x14ac:dyDescent="0.25">
      <c r="A221" s="192" t="s">
        <v>1857</v>
      </c>
      <c r="B221" s="192" t="s">
        <v>1858</v>
      </c>
      <c r="C221" s="193">
        <v>9</v>
      </c>
      <c r="D221" s="192" t="s">
        <v>450</v>
      </c>
      <c r="E221" s="192" t="s">
        <v>110</v>
      </c>
      <c r="F221" s="192" t="s">
        <v>1859</v>
      </c>
      <c r="G221" s="192" t="s">
        <v>495</v>
      </c>
      <c r="H221" s="192" t="s">
        <v>118</v>
      </c>
      <c r="I221" s="192" t="s">
        <v>153</v>
      </c>
      <c r="J221" s="192" t="s">
        <v>1940</v>
      </c>
      <c r="K221" s="192" t="s">
        <v>468</v>
      </c>
      <c r="L221" s="192" t="s">
        <v>102</v>
      </c>
      <c r="M221" s="192" t="s">
        <v>2007</v>
      </c>
      <c r="N221" s="192" t="s">
        <v>525</v>
      </c>
      <c r="O221" s="192" t="s">
        <v>525</v>
      </c>
      <c r="P221" s="192" t="s">
        <v>103</v>
      </c>
      <c r="Q221" s="192" t="s">
        <v>120</v>
      </c>
      <c r="R221" s="192" t="s">
        <v>116</v>
      </c>
      <c r="S221" s="192" t="s">
        <v>2484</v>
      </c>
      <c r="T221" s="192" t="s">
        <v>2485</v>
      </c>
      <c r="U221" s="194">
        <v>734</v>
      </c>
      <c r="V221" s="192" t="s">
        <v>534</v>
      </c>
      <c r="W221" s="192" t="s">
        <v>534</v>
      </c>
      <c r="X221" s="192" t="s">
        <v>534</v>
      </c>
      <c r="Y221" s="195">
        <v>12</v>
      </c>
      <c r="Z221" s="195">
        <v>7</v>
      </c>
      <c r="AA221" s="196" t="s">
        <v>2816</v>
      </c>
      <c r="AB221" s="197">
        <f>((Z221/Y221)-1)*100</f>
        <v>-41.666666666666664</v>
      </c>
      <c r="AC221" s="195">
        <v>2</v>
      </c>
      <c r="AD221" s="195">
        <v>1</v>
      </c>
      <c r="AE221" s="196" t="s">
        <v>2817</v>
      </c>
      <c r="AF221" s="197">
        <f>((AD221/AC221)-1)*100</f>
        <v>-50</v>
      </c>
      <c r="AG221" s="195">
        <v>2</v>
      </c>
      <c r="AH221" s="195">
        <v>2</v>
      </c>
      <c r="AI221" s="196" t="s">
        <v>2817</v>
      </c>
      <c r="AJ221" s="197">
        <f>((AH221/AG221)-1)*100</f>
        <v>0</v>
      </c>
      <c r="AK221" s="195"/>
      <c r="AL221" s="195"/>
      <c r="AM221" s="196"/>
      <c r="AN221" s="197"/>
      <c r="AO221" s="195"/>
      <c r="AP221" s="195"/>
      <c r="AQ221" s="196"/>
      <c r="AR221" s="197"/>
      <c r="AS221" s="195">
        <v>12</v>
      </c>
      <c r="AT221" s="195">
        <v>7</v>
      </c>
      <c r="AU221" s="196" t="s">
        <v>3289</v>
      </c>
      <c r="AV221" s="197">
        <f t="shared" si="182"/>
        <v>-41.666666666666664</v>
      </c>
      <c r="AW221" s="197" t="str">
        <f t="shared" si="189"/>
        <v>Variación de -50% al -30%</v>
      </c>
      <c r="AX221" s="198">
        <v>1</v>
      </c>
      <c r="AY221" s="198">
        <v>55</v>
      </c>
      <c r="AZ221" s="195"/>
      <c r="BA221" s="195"/>
      <c r="BB221" s="196"/>
      <c r="BC221" s="197"/>
      <c r="BD221" s="195"/>
      <c r="BE221" s="195"/>
      <c r="BF221" s="196"/>
      <c r="BG221" s="197"/>
      <c r="BH221" s="195"/>
      <c r="BI221" s="195"/>
      <c r="BJ221" s="196"/>
      <c r="BK221" s="197"/>
      <c r="BL221" s="195">
        <v>14</v>
      </c>
      <c r="BM221" s="195">
        <v>14</v>
      </c>
      <c r="BN221" s="195">
        <v>9</v>
      </c>
      <c r="BO221" s="195">
        <v>10</v>
      </c>
      <c r="BP221" s="195">
        <v>1</v>
      </c>
      <c r="BQ221" s="196" t="s">
        <v>3542</v>
      </c>
      <c r="BR221" s="197">
        <f t="shared" si="190"/>
        <v>-35.714285714285708</v>
      </c>
      <c r="BS221" s="197">
        <f t="shared" si="190"/>
        <v>-28.571428571428569</v>
      </c>
      <c r="BT221" s="192" t="s">
        <v>3781</v>
      </c>
      <c r="BU221" s="192" t="str">
        <f t="shared" si="191"/>
        <v>Variación de -30% a -0%</v>
      </c>
      <c r="BV221" s="193" t="str">
        <f t="shared" si="192"/>
        <v>Un año</v>
      </c>
      <c r="BW221" s="192" t="s">
        <v>795</v>
      </c>
      <c r="BX221" s="199">
        <v>242877</v>
      </c>
      <c r="BY221" s="199">
        <v>0</v>
      </c>
      <c r="BZ221" s="199">
        <f t="shared" si="193"/>
        <v>242877</v>
      </c>
      <c r="CA221" s="199">
        <v>242876</v>
      </c>
      <c r="CB221" s="200">
        <f t="shared" si="194"/>
        <v>1</v>
      </c>
      <c r="CC221" s="192" t="s">
        <v>4088</v>
      </c>
      <c r="CD221" s="192" t="str">
        <f t="shared" si="195"/>
        <v>BIP = SIGFE</v>
      </c>
      <c r="CE221" s="196" t="s">
        <v>678</v>
      </c>
      <c r="CF221" s="195">
        <v>273</v>
      </c>
      <c r="CG221" s="195">
        <v>273</v>
      </c>
      <c r="CH221" s="195">
        <f t="shared" si="196"/>
        <v>100</v>
      </c>
      <c r="CI221" s="196" t="s">
        <v>4506</v>
      </c>
      <c r="CJ221" s="196" t="s">
        <v>4507</v>
      </c>
      <c r="CK221" s="200" t="str">
        <f t="shared" si="216"/>
        <v>Real = Recomendada</v>
      </c>
      <c r="CL221" s="192" t="s">
        <v>5088</v>
      </c>
      <c r="CM221" s="192" t="s">
        <v>798</v>
      </c>
      <c r="CN221" s="192" t="s">
        <v>5089</v>
      </c>
      <c r="CO221" s="192" t="s">
        <v>798</v>
      </c>
      <c r="CP221" s="193" t="s">
        <v>207</v>
      </c>
      <c r="CQ221" s="192" t="s">
        <v>736</v>
      </c>
      <c r="CR221" s="192" t="s">
        <v>5371</v>
      </c>
      <c r="CS221" s="192" t="s">
        <v>8</v>
      </c>
      <c r="CT221" s="192" t="str">
        <f t="shared" si="217"/>
        <v>En Operación</v>
      </c>
      <c r="CU221" s="192" t="s">
        <v>5551</v>
      </c>
      <c r="CV221" s="192" t="s">
        <v>5756</v>
      </c>
      <c r="CW221" s="192" t="s">
        <v>5757</v>
      </c>
      <c r="CX221" s="192" t="s">
        <v>960</v>
      </c>
      <c r="CY221" s="192" t="s">
        <v>961</v>
      </c>
      <c r="CZ221" s="192" t="s">
        <v>248</v>
      </c>
      <c r="DA221" s="192" t="s">
        <v>249</v>
      </c>
      <c r="DB221" s="193" t="s">
        <v>5863</v>
      </c>
      <c r="DC221" s="193" t="s">
        <v>5863</v>
      </c>
      <c r="DD221" s="200">
        <v>0</v>
      </c>
      <c r="DE221" s="193" t="s">
        <v>879</v>
      </c>
      <c r="DF221" s="200">
        <v>248</v>
      </c>
      <c r="DG221" s="193" t="s">
        <v>440</v>
      </c>
      <c r="DH221" s="200">
        <v>0</v>
      </c>
      <c r="DI221" s="193" t="s">
        <v>5981</v>
      </c>
      <c r="DJ221" s="200">
        <v>226</v>
      </c>
      <c r="DK221" s="193" t="s">
        <v>5981</v>
      </c>
      <c r="DL221" s="200">
        <f>+DK221-DE221</f>
        <v>226</v>
      </c>
      <c r="DM221" s="193" t="s">
        <v>795</v>
      </c>
      <c r="DN221" s="200">
        <v>26</v>
      </c>
      <c r="DO221" s="193" t="s">
        <v>4844</v>
      </c>
      <c r="DP221" s="200">
        <v>59</v>
      </c>
      <c r="DQ221" s="200">
        <f t="shared" si="183"/>
        <v>559</v>
      </c>
      <c r="DR221" s="200">
        <f t="shared" si="184"/>
        <v>559</v>
      </c>
      <c r="DS221" s="193" t="s">
        <v>6213</v>
      </c>
      <c r="DT221" s="192" t="s">
        <v>6243</v>
      </c>
      <c r="DU221" s="193">
        <v>1</v>
      </c>
      <c r="DV221" s="193" t="s">
        <v>8</v>
      </c>
      <c r="DW221" s="193" t="s">
        <v>8</v>
      </c>
      <c r="DX221" s="193" t="s">
        <v>8</v>
      </c>
      <c r="DY221" s="193" t="s">
        <v>8</v>
      </c>
      <c r="DZ221" s="193" t="s">
        <v>208</v>
      </c>
      <c r="EA221" s="193" t="s">
        <v>6273</v>
      </c>
      <c r="EB221" s="193" t="s">
        <v>207</v>
      </c>
      <c r="EC221" s="193" t="s">
        <v>6273</v>
      </c>
      <c r="ED221" s="193" t="s">
        <v>6485</v>
      </c>
      <c r="EE221" s="199">
        <v>12000</v>
      </c>
      <c r="EF221" s="199">
        <v>6733</v>
      </c>
      <c r="EG221" s="199">
        <v>5106</v>
      </c>
      <c r="EH221" s="199">
        <v>0</v>
      </c>
      <c r="EI221" s="199">
        <v>0</v>
      </c>
      <c r="EJ221" s="199">
        <v>224700</v>
      </c>
      <c r="EK221" s="199">
        <v>0</v>
      </c>
      <c r="EL221" s="199">
        <v>0</v>
      </c>
      <c r="EM221" s="199">
        <v>0</v>
      </c>
      <c r="EN221" s="199">
        <v>0</v>
      </c>
      <c r="EO221" s="199">
        <f t="shared" si="197"/>
        <v>248539</v>
      </c>
      <c r="EP221" s="199">
        <v>12000</v>
      </c>
      <c r="EQ221" s="199">
        <v>6733</v>
      </c>
      <c r="ER221" s="199">
        <v>5106</v>
      </c>
      <c r="ES221" s="199">
        <v>0</v>
      </c>
      <c r="ET221" s="199">
        <v>0</v>
      </c>
      <c r="EU221" s="199">
        <v>224700</v>
      </c>
      <c r="EV221" s="199">
        <v>0</v>
      </c>
      <c r="EW221" s="199">
        <v>0</v>
      </c>
      <c r="EX221" s="199">
        <v>0</v>
      </c>
      <c r="EY221" s="199">
        <v>0</v>
      </c>
      <c r="EZ221" s="199">
        <f t="shared" si="198"/>
        <v>248539</v>
      </c>
      <c r="FA221" s="192" t="s">
        <v>6658</v>
      </c>
      <c r="FB221" s="199">
        <v>6400</v>
      </c>
      <c r="FC221" s="199">
        <v>6729</v>
      </c>
      <c r="FD221" s="199">
        <v>5060</v>
      </c>
      <c r="FE221" s="199">
        <v>0</v>
      </c>
      <c r="FF221" s="199">
        <v>0</v>
      </c>
      <c r="FG221" s="199">
        <v>224688</v>
      </c>
      <c r="FH221" s="199">
        <v>0</v>
      </c>
      <c r="FI221" s="199">
        <v>0</v>
      </c>
      <c r="FJ221" s="199">
        <v>0</v>
      </c>
      <c r="FK221" s="199">
        <v>0</v>
      </c>
      <c r="FL221" s="199">
        <f t="shared" si="199"/>
        <v>242877</v>
      </c>
      <c r="FM221" s="192" t="s">
        <v>239</v>
      </c>
      <c r="FN221" s="199">
        <v>6400</v>
      </c>
      <c r="FO221" s="199">
        <v>6729</v>
      </c>
      <c r="FP221" s="199">
        <v>5060</v>
      </c>
      <c r="FQ221" s="199">
        <v>0</v>
      </c>
      <c r="FR221" s="199">
        <v>0</v>
      </c>
      <c r="FS221" s="199">
        <v>224688</v>
      </c>
      <c r="FT221" s="199">
        <v>0</v>
      </c>
      <c r="FU221" s="199">
        <v>0</v>
      </c>
      <c r="FV221" s="199">
        <v>0</v>
      </c>
      <c r="FW221" s="199">
        <v>0</v>
      </c>
      <c r="FX221" s="199">
        <f t="shared" si="200"/>
        <v>242877</v>
      </c>
      <c r="FY221" s="192" t="s">
        <v>7040</v>
      </c>
      <c r="FZ221" s="200">
        <f t="shared" si="201"/>
        <v>1</v>
      </c>
      <c r="GA221" s="193" t="str">
        <f t="shared" si="218"/>
        <v>BIP = SIGFE</v>
      </c>
      <c r="GB221" s="199">
        <v>6400</v>
      </c>
      <c r="GC221" s="199">
        <v>6729</v>
      </c>
      <c r="GD221" s="199">
        <v>5059</v>
      </c>
      <c r="GE221" s="199">
        <v>0</v>
      </c>
      <c r="GF221" s="199">
        <v>0</v>
      </c>
      <c r="GG221" s="199">
        <v>224688</v>
      </c>
      <c r="GH221" s="199">
        <v>0</v>
      </c>
      <c r="GI221" s="199">
        <v>0</v>
      </c>
      <c r="GJ221" s="199">
        <v>0</v>
      </c>
      <c r="GK221" s="199">
        <v>0</v>
      </c>
      <c r="GL221" s="199">
        <f t="shared" si="202"/>
        <v>242876</v>
      </c>
      <c r="GM221" s="199">
        <v>6541</v>
      </c>
      <c r="GN221" s="199">
        <v>6729</v>
      </c>
      <c r="GO221" s="199">
        <v>5059</v>
      </c>
      <c r="GP221" s="199">
        <v>0</v>
      </c>
      <c r="GQ221" s="199">
        <v>0</v>
      </c>
      <c r="GR221" s="199">
        <v>230530</v>
      </c>
      <c r="GS221" s="199">
        <v>0</v>
      </c>
      <c r="GT221" s="199">
        <v>0</v>
      </c>
      <c r="GU221" s="199">
        <v>0</v>
      </c>
      <c r="GV221" s="199">
        <v>0</v>
      </c>
      <c r="GW221" s="199">
        <f t="shared" si="203"/>
        <v>248859</v>
      </c>
      <c r="GX221" s="199" t="s">
        <v>202</v>
      </c>
      <c r="GY221" s="199">
        <v>13503</v>
      </c>
      <c r="GZ221" s="199">
        <v>7576</v>
      </c>
      <c r="HA221" s="199">
        <v>5745</v>
      </c>
      <c r="HB221" s="199">
        <v>0</v>
      </c>
      <c r="HC221" s="199">
        <v>0</v>
      </c>
      <c r="HD221" s="199">
        <v>252835</v>
      </c>
      <c r="HE221" s="199">
        <v>0</v>
      </c>
      <c r="HF221" s="199">
        <v>0</v>
      </c>
      <c r="HG221" s="199">
        <v>0</v>
      </c>
      <c r="HH221" s="199">
        <v>0</v>
      </c>
      <c r="HI221" s="199">
        <f t="shared" si="204"/>
        <v>279659</v>
      </c>
      <c r="HJ221" s="199">
        <v>0</v>
      </c>
      <c r="HK221" s="199">
        <v>6566</v>
      </c>
      <c r="HL221" s="199">
        <v>6729</v>
      </c>
      <c r="HM221" s="199">
        <v>5060</v>
      </c>
      <c r="HN221" s="199">
        <v>0</v>
      </c>
      <c r="HO221" s="199">
        <v>0</v>
      </c>
      <c r="HP221" s="199">
        <v>230531</v>
      </c>
      <c r="HQ221" s="199">
        <v>0</v>
      </c>
      <c r="HR221" s="199">
        <v>0</v>
      </c>
      <c r="HS221" s="199">
        <v>0</v>
      </c>
      <c r="HT221" s="199">
        <v>0</v>
      </c>
      <c r="HU221" s="199">
        <f t="shared" si="205"/>
        <v>248886</v>
      </c>
      <c r="HV221" s="199">
        <v>6540</v>
      </c>
      <c r="HW221" s="199">
        <v>6729</v>
      </c>
      <c r="HX221" s="199">
        <v>5060</v>
      </c>
      <c r="HY221" s="199">
        <v>0</v>
      </c>
      <c r="HZ221" s="199">
        <v>0</v>
      </c>
      <c r="IA221" s="199">
        <v>230529</v>
      </c>
      <c r="IB221" s="199">
        <v>0</v>
      </c>
      <c r="IC221" s="199">
        <v>0</v>
      </c>
      <c r="ID221" s="199">
        <v>0</v>
      </c>
      <c r="IE221" s="199">
        <v>0</v>
      </c>
      <c r="IF221" s="199">
        <f t="shared" si="206"/>
        <v>248858</v>
      </c>
      <c r="IG221" s="197">
        <f t="shared" si="207"/>
        <v>-11.003758148316345</v>
      </c>
      <c r="IH221" s="197">
        <f t="shared" si="208"/>
        <v>-11.013770341737617</v>
      </c>
      <c r="II221" s="197">
        <f t="shared" si="209"/>
        <v>-8.8223544999703414</v>
      </c>
      <c r="IJ221" s="197">
        <f t="shared" si="185"/>
        <v>-1.1250130581874629E-2</v>
      </c>
      <c r="IK221" s="202"/>
      <c r="IL221" s="200">
        <f t="shared" si="210"/>
        <v>911.5677655677656</v>
      </c>
      <c r="IM221" s="200">
        <f t="shared" si="211"/>
        <v>844.42857142857144</v>
      </c>
      <c r="IN221" s="192" t="s">
        <v>7444</v>
      </c>
      <c r="IO221" s="192" t="str">
        <f t="shared" si="186"/>
        <v>Variación entre el -10% al -20%</v>
      </c>
      <c r="IP221" s="192" t="str">
        <f t="shared" si="186"/>
        <v>Variación de 0 a +-10%</v>
      </c>
      <c r="IQ221" s="193" t="str">
        <f t="shared" si="212"/>
        <v>Pequeño</v>
      </c>
      <c r="IR221" s="193" t="str">
        <f t="shared" si="213"/>
        <v>Pequeño</v>
      </c>
      <c r="IS221" s="192" t="s">
        <v>1271</v>
      </c>
      <c r="IT221" s="192" t="s">
        <v>2007</v>
      </c>
      <c r="IU221" s="192" t="s">
        <v>960</v>
      </c>
      <c r="IV221" s="192" t="s">
        <v>961</v>
      </c>
      <c r="IW221" s="192" t="s">
        <v>248</v>
      </c>
      <c r="IX221" s="192" t="s">
        <v>249</v>
      </c>
      <c r="IY221" s="193" t="s">
        <v>208</v>
      </c>
      <c r="IZ221" s="199"/>
      <c r="JA221" s="199"/>
      <c r="JB221" s="203"/>
      <c r="JC221" s="192" t="s">
        <v>534</v>
      </c>
      <c r="JD221" s="192" t="str">
        <f t="shared" si="221"/>
        <v>Sin Modificaciones</v>
      </c>
      <c r="JE221" s="193" t="s">
        <v>208</v>
      </c>
      <c r="JF221" s="200"/>
      <c r="JG221" s="200"/>
      <c r="JH221" s="200"/>
      <c r="JI221" s="197"/>
      <c r="JJ221" s="192" t="s">
        <v>7852</v>
      </c>
      <c r="JK221" s="192" t="str">
        <f t="shared" si="187"/>
        <v>Sin Reevaluación</v>
      </c>
      <c r="JL221" s="196" t="s">
        <v>1286</v>
      </c>
      <c r="JM221" s="204">
        <v>343375</v>
      </c>
      <c r="JN221" s="204">
        <v>343375</v>
      </c>
      <c r="JO221" s="197">
        <f t="shared" si="219"/>
        <v>0</v>
      </c>
      <c r="JP221" s="205" t="str">
        <f t="shared" si="220"/>
        <v>Real = Recomendado</v>
      </c>
      <c r="JQ221" s="193" t="s">
        <v>1287</v>
      </c>
      <c r="JR221" s="202">
        <v>22821</v>
      </c>
      <c r="JS221" s="202">
        <v>22821</v>
      </c>
      <c r="JT221" s="202">
        <f t="shared" si="222"/>
        <v>0</v>
      </c>
      <c r="JU221" s="192" t="s">
        <v>8305</v>
      </c>
      <c r="JV221" s="192" t="str">
        <f>IF(JT221="","Sin Datos",IF(JT221=0,"Real = Recomendado",IF(JT221&gt;0,"Real &gt; Recomendado",IF(JT221&lt;0,"Real &lt; Recomendado","error"))))</f>
        <v>Real = Recomendado</v>
      </c>
      <c r="JW221" s="192" t="s">
        <v>8306</v>
      </c>
      <c r="JX221" s="192" t="s">
        <v>960</v>
      </c>
      <c r="JY221" s="192" t="s">
        <v>961</v>
      </c>
      <c r="JZ221" s="192" t="s">
        <v>248</v>
      </c>
      <c r="KA221" s="192" t="s">
        <v>249</v>
      </c>
    </row>
    <row r="222" spans="1:287" ht="15" customHeight="1" x14ac:dyDescent="0.25">
      <c r="A222" s="192" t="s">
        <v>1860</v>
      </c>
      <c r="B222" s="192" t="s">
        <v>1861</v>
      </c>
      <c r="C222" s="193">
        <v>16</v>
      </c>
      <c r="D222" s="192" t="s">
        <v>1385</v>
      </c>
      <c r="E222" s="192" t="s">
        <v>1862</v>
      </c>
      <c r="F222" s="192" t="s">
        <v>1863</v>
      </c>
      <c r="G222" s="192" t="s">
        <v>1388</v>
      </c>
      <c r="H222" s="192" t="s">
        <v>470</v>
      </c>
      <c r="I222" s="192" t="s">
        <v>119</v>
      </c>
      <c r="J222" s="192" t="s">
        <v>1994</v>
      </c>
      <c r="K222" s="192" t="s">
        <v>466</v>
      </c>
      <c r="L222" s="192" t="s">
        <v>114</v>
      </c>
      <c r="M222" s="192" t="s">
        <v>2018</v>
      </c>
      <c r="N222" s="192" t="s">
        <v>526</v>
      </c>
      <c r="O222" s="192" t="s">
        <v>524</v>
      </c>
      <c r="P222" s="192" t="s">
        <v>103</v>
      </c>
      <c r="Q222" s="192" t="s">
        <v>120</v>
      </c>
      <c r="R222" s="192" t="s">
        <v>105</v>
      </c>
      <c r="S222" s="192" t="s">
        <v>2486</v>
      </c>
      <c r="T222" s="192" t="s">
        <v>2487</v>
      </c>
      <c r="U222" s="194">
        <v>5687</v>
      </c>
      <c r="V222" s="192" t="s">
        <v>538</v>
      </c>
      <c r="W222" s="192" t="s">
        <v>534</v>
      </c>
      <c r="X222" s="192" t="s">
        <v>534</v>
      </c>
      <c r="Y222" s="195">
        <v>18</v>
      </c>
      <c r="Z222" s="195">
        <v>0</v>
      </c>
      <c r="AA222" s="196" t="s">
        <v>2818</v>
      </c>
      <c r="AB222" s="197">
        <f>((Z222/Y222)-1)*100</f>
        <v>-100</v>
      </c>
      <c r="AC222" s="195"/>
      <c r="AD222" s="195"/>
      <c r="AE222" s="196"/>
      <c r="AF222" s="197"/>
      <c r="AG222" s="195"/>
      <c r="AH222" s="195"/>
      <c r="AI222" s="196" t="s">
        <v>8</v>
      </c>
      <c r="AJ222" s="197"/>
      <c r="AK222" s="195"/>
      <c r="AL222" s="195"/>
      <c r="AM222" s="196"/>
      <c r="AN222" s="197"/>
      <c r="AO222" s="195">
        <v>18</v>
      </c>
      <c r="AP222" s="195">
        <v>4</v>
      </c>
      <c r="AQ222" s="196" t="s">
        <v>3066</v>
      </c>
      <c r="AR222" s="197">
        <f>((AP222/AO222)-1)*100</f>
        <v>-77.777777777777786</v>
      </c>
      <c r="AS222" s="195">
        <v>10</v>
      </c>
      <c r="AT222" s="195">
        <v>16</v>
      </c>
      <c r="AU222" s="196" t="s">
        <v>3290</v>
      </c>
      <c r="AV222" s="197">
        <f t="shared" si="182"/>
        <v>60.000000000000007</v>
      </c>
      <c r="AW222" s="197" t="str">
        <f t="shared" si="189"/>
        <v>Variación del 50% al 100%</v>
      </c>
      <c r="AX222" s="198">
        <v>3</v>
      </c>
      <c r="AY222" s="198">
        <v>134</v>
      </c>
      <c r="AZ222" s="195"/>
      <c r="BA222" s="195"/>
      <c r="BB222" s="196"/>
      <c r="BC222" s="197"/>
      <c r="BD222" s="195"/>
      <c r="BE222" s="195"/>
      <c r="BF222" s="196"/>
      <c r="BG222" s="197"/>
      <c r="BH222" s="195"/>
      <c r="BI222" s="195"/>
      <c r="BJ222" s="196"/>
      <c r="BK222" s="197"/>
      <c r="BL222" s="195">
        <v>19</v>
      </c>
      <c r="BM222" s="195">
        <v>19</v>
      </c>
      <c r="BN222" s="195">
        <v>20</v>
      </c>
      <c r="BO222" s="195">
        <v>24</v>
      </c>
      <c r="BP222" s="195">
        <v>4</v>
      </c>
      <c r="BQ222" s="196" t="s">
        <v>3543</v>
      </c>
      <c r="BR222" s="197">
        <f t="shared" si="190"/>
        <v>5.2631578947368363</v>
      </c>
      <c r="BS222" s="197">
        <f t="shared" si="190"/>
        <v>26.315789473684205</v>
      </c>
      <c r="BT222" s="192" t="s">
        <v>3782</v>
      </c>
      <c r="BU222" s="192" t="str">
        <f t="shared" si="191"/>
        <v>Variación de 0 a 30%</v>
      </c>
      <c r="BV222" s="193" t="str">
        <f t="shared" si="192"/>
        <v>Dos Años</v>
      </c>
      <c r="BW222" s="192" t="s">
        <v>672</v>
      </c>
      <c r="BX222" s="199">
        <v>529022</v>
      </c>
      <c r="BY222" s="199">
        <v>1000</v>
      </c>
      <c r="BZ222" s="199">
        <f t="shared" si="193"/>
        <v>530022</v>
      </c>
      <c r="CA222" s="199">
        <v>530022</v>
      </c>
      <c r="CB222" s="200">
        <f t="shared" si="194"/>
        <v>0</v>
      </c>
      <c r="CC222" s="192" t="s">
        <v>4089</v>
      </c>
      <c r="CD222" s="192" t="str">
        <f t="shared" si="195"/>
        <v>BIP = SIGFE</v>
      </c>
      <c r="CE222" s="196" t="s">
        <v>678</v>
      </c>
      <c r="CF222" s="195">
        <v>4278</v>
      </c>
      <c r="CG222" s="195">
        <v>4278</v>
      </c>
      <c r="CH222" s="195">
        <f t="shared" si="196"/>
        <v>100</v>
      </c>
      <c r="CI222" s="196" t="s">
        <v>4508</v>
      </c>
      <c r="CJ222" s="196" t="s">
        <v>4509</v>
      </c>
      <c r="CK222" s="200" t="str">
        <f t="shared" si="216"/>
        <v>Real = Recomendada</v>
      </c>
      <c r="CL222" s="192" t="s">
        <v>5090</v>
      </c>
      <c r="CM222" s="192" t="s">
        <v>734</v>
      </c>
      <c r="CN222" s="192" t="s">
        <v>5091</v>
      </c>
      <c r="CO222" s="192" t="s">
        <v>4671</v>
      </c>
      <c r="CP222" s="193" t="s">
        <v>207</v>
      </c>
      <c r="CQ222" s="192" t="s">
        <v>4671</v>
      </c>
      <c r="CR222" s="192" t="s">
        <v>5372</v>
      </c>
      <c r="CS222" s="192" t="s">
        <v>8</v>
      </c>
      <c r="CT222" s="192" t="str">
        <f t="shared" si="217"/>
        <v>En Operación</v>
      </c>
      <c r="CU222" s="192" t="s">
        <v>8</v>
      </c>
      <c r="CV222" s="192" t="s">
        <v>5722</v>
      </c>
      <c r="CW222" s="192" t="s">
        <v>5723</v>
      </c>
      <c r="CX222" s="192" t="s">
        <v>534</v>
      </c>
      <c r="CY222" s="192" t="s">
        <v>8</v>
      </c>
      <c r="CZ222" s="192" t="s">
        <v>248</v>
      </c>
      <c r="DA222" s="192" t="s">
        <v>249</v>
      </c>
      <c r="DB222" s="193" t="s">
        <v>1135</v>
      </c>
      <c r="DC222" s="193" t="s">
        <v>1135</v>
      </c>
      <c r="DD222" s="200">
        <v>0</v>
      </c>
      <c r="DE222" s="193" t="s">
        <v>1132</v>
      </c>
      <c r="DF222" s="200">
        <v>70</v>
      </c>
      <c r="DG222" s="193" t="s">
        <v>1137</v>
      </c>
      <c r="DH222" s="200">
        <v>50</v>
      </c>
      <c r="DI222" s="193" t="s">
        <v>892</v>
      </c>
      <c r="DJ222" s="200">
        <v>159</v>
      </c>
      <c r="DK222" s="193" t="s">
        <v>892</v>
      </c>
      <c r="DL222" s="200">
        <f>+DK222-DG222</f>
        <v>159</v>
      </c>
      <c r="DM222" s="193" t="s">
        <v>672</v>
      </c>
      <c r="DN222" s="200">
        <v>72</v>
      </c>
      <c r="DO222" s="193" t="s">
        <v>617</v>
      </c>
      <c r="DP222" s="200">
        <v>27</v>
      </c>
      <c r="DQ222" s="200">
        <f t="shared" si="183"/>
        <v>378</v>
      </c>
      <c r="DR222" s="200">
        <f t="shared" si="184"/>
        <v>378</v>
      </c>
      <c r="DS222" s="193" t="s">
        <v>6214</v>
      </c>
      <c r="DT222" s="192" t="s">
        <v>6243</v>
      </c>
      <c r="DU222" s="193">
        <v>1</v>
      </c>
      <c r="DV222" s="193" t="s">
        <v>8</v>
      </c>
      <c r="DW222" s="193" t="s">
        <v>8</v>
      </c>
      <c r="DX222" s="193" t="s">
        <v>8</v>
      </c>
      <c r="DY222" s="193" t="s">
        <v>8</v>
      </c>
      <c r="DZ222" s="193" t="s">
        <v>207</v>
      </c>
      <c r="EA222" s="193" t="s">
        <v>6269</v>
      </c>
      <c r="EB222" s="193" t="s">
        <v>207</v>
      </c>
      <c r="EC222" s="193" t="s">
        <v>6269</v>
      </c>
      <c r="ED222" s="193" t="s">
        <v>6486</v>
      </c>
      <c r="EE222" s="199">
        <v>20680</v>
      </c>
      <c r="EF222" s="199">
        <v>0</v>
      </c>
      <c r="EG222" s="199">
        <v>0</v>
      </c>
      <c r="EH222" s="199">
        <v>0</v>
      </c>
      <c r="EI222" s="199">
        <v>3000</v>
      </c>
      <c r="EJ222" s="199">
        <v>545712</v>
      </c>
      <c r="EK222" s="199">
        <v>0</v>
      </c>
      <c r="EL222" s="199">
        <v>0</v>
      </c>
      <c r="EM222" s="199">
        <v>0</v>
      </c>
      <c r="EN222" s="199">
        <v>0</v>
      </c>
      <c r="EO222" s="199">
        <f t="shared" si="197"/>
        <v>569392</v>
      </c>
      <c r="EP222" s="199">
        <v>20680</v>
      </c>
      <c r="EQ222" s="199">
        <v>0</v>
      </c>
      <c r="ER222" s="199">
        <v>0</v>
      </c>
      <c r="ES222" s="199">
        <v>0</v>
      </c>
      <c r="ET222" s="199">
        <v>3000</v>
      </c>
      <c r="EU222" s="199">
        <v>545712</v>
      </c>
      <c r="EV222" s="199">
        <v>0</v>
      </c>
      <c r="EW222" s="199">
        <v>0</v>
      </c>
      <c r="EX222" s="199">
        <v>0</v>
      </c>
      <c r="EY222" s="199">
        <v>0</v>
      </c>
      <c r="EZ222" s="199">
        <f t="shared" si="198"/>
        <v>569392</v>
      </c>
      <c r="FA222" s="192" t="s">
        <v>6642</v>
      </c>
      <c r="FB222" s="199">
        <v>0</v>
      </c>
      <c r="FC222" s="199">
        <v>0</v>
      </c>
      <c r="FD222" s="199">
        <v>0</v>
      </c>
      <c r="FE222" s="199">
        <v>0</v>
      </c>
      <c r="FF222" s="199">
        <v>1000</v>
      </c>
      <c r="FG222" s="199">
        <v>529023</v>
      </c>
      <c r="FH222" s="199">
        <v>0</v>
      </c>
      <c r="FI222" s="199">
        <v>0</v>
      </c>
      <c r="FJ222" s="199">
        <v>0</v>
      </c>
      <c r="FK222" s="199">
        <v>0</v>
      </c>
      <c r="FL222" s="199">
        <f t="shared" si="199"/>
        <v>530023</v>
      </c>
      <c r="FM222" s="192" t="s">
        <v>4089</v>
      </c>
      <c r="FN222" s="199">
        <v>0</v>
      </c>
      <c r="FO222" s="199">
        <v>0</v>
      </c>
      <c r="FP222" s="199">
        <v>0</v>
      </c>
      <c r="FQ222" s="199">
        <v>0</v>
      </c>
      <c r="FR222" s="199">
        <v>1000</v>
      </c>
      <c r="FS222" s="199">
        <v>529022</v>
      </c>
      <c r="FT222" s="199">
        <v>0</v>
      </c>
      <c r="FU222" s="199">
        <v>0</v>
      </c>
      <c r="FV222" s="199">
        <v>0</v>
      </c>
      <c r="FW222" s="199">
        <v>0</v>
      </c>
      <c r="FX222" s="199">
        <f t="shared" si="200"/>
        <v>530022</v>
      </c>
      <c r="FY222" s="192" t="s">
        <v>7041</v>
      </c>
      <c r="FZ222" s="200">
        <f t="shared" si="201"/>
        <v>0</v>
      </c>
      <c r="GA222" s="193" t="str">
        <f t="shared" si="218"/>
        <v>BIP = SIGFE</v>
      </c>
      <c r="GB222" s="199">
        <v>0</v>
      </c>
      <c r="GC222" s="199">
        <v>0</v>
      </c>
      <c r="GD222" s="199">
        <v>0</v>
      </c>
      <c r="GE222" s="199">
        <v>0</v>
      </c>
      <c r="GF222" s="199">
        <v>1000</v>
      </c>
      <c r="GG222" s="199">
        <v>529022</v>
      </c>
      <c r="GH222" s="199">
        <v>0</v>
      </c>
      <c r="GI222" s="199">
        <v>0</v>
      </c>
      <c r="GJ222" s="199">
        <v>0</v>
      </c>
      <c r="GK222" s="199">
        <v>0</v>
      </c>
      <c r="GL222" s="199">
        <f t="shared" si="202"/>
        <v>530022</v>
      </c>
      <c r="GM222" s="199">
        <v>0</v>
      </c>
      <c r="GN222" s="199">
        <v>0</v>
      </c>
      <c r="GO222" s="199">
        <v>0</v>
      </c>
      <c r="GP222" s="199">
        <v>0</v>
      </c>
      <c r="GQ222" s="199">
        <v>1056</v>
      </c>
      <c r="GR222" s="199">
        <v>542378</v>
      </c>
      <c r="GS222" s="199">
        <v>0</v>
      </c>
      <c r="GT222" s="199">
        <v>0</v>
      </c>
      <c r="GU222" s="199">
        <v>0</v>
      </c>
      <c r="GV222" s="199">
        <v>0</v>
      </c>
      <c r="GW222" s="199">
        <f t="shared" si="203"/>
        <v>543434</v>
      </c>
      <c r="GX222" s="199" t="s">
        <v>8</v>
      </c>
      <c r="GY222" s="199">
        <v>23269</v>
      </c>
      <c r="GZ222" s="199">
        <v>0</v>
      </c>
      <c r="HA222" s="199">
        <v>0</v>
      </c>
      <c r="HB222" s="199">
        <v>0</v>
      </c>
      <c r="HC222" s="199">
        <v>3376</v>
      </c>
      <c r="HD222" s="199">
        <v>614041</v>
      </c>
      <c r="HE222" s="199">
        <v>0</v>
      </c>
      <c r="HF222" s="199">
        <v>0</v>
      </c>
      <c r="HG222" s="199">
        <v>0</v>
      </c>
      <c r="HH222" s="199">
        <v>0</v>
      </c>
      <c r="HI222" s="199">
        <f t="shared" si="204"/>
        <v>640686</v>
      </c>
      <c r="HJ222" s="199">
        <v>0</v>
      </c>
      <c r="HK222" s="199">
        <v>0</v>
      </c>
      <c r="HL222" s="199">
        <v>0</v>
      </c>
      <c r="HM222" s="199">
        <v>0</v>
      </c>
      <c r="HN222" s="199">
        <v>0</v>
      </c>
      <c r="HO222" s="199">
        <v>1057</v>
      </c>
      <c r="HP222" s="199">
        <v>559061</v>
      </c>
      <c r="HQ222" s="199">
        <v>0</v>
      </c>
      <c r="HR222" s="199">
        <v>0</v>
      </c>
      <c r="HS222" s="199">
        <v>0</v>
      </c>
      <c r="HT222" s="199">
        <v>0</v>
      </c>
      <c r="HU222" s="199">
        <f t="shared" si="205"/>
        <v>560118</v>
      </c>
      <c r="HV222" s="199">
        <v>0</v>
      </c>
      <c r="HW222" s="199">
        <v>0</v>
      </c>
      <c r="HX222" s="199">
        <v>0</v>
      </c>
      <c r="HY222" s="199">
        <v>0</v>
      </c>
      <c r="HZ222" s="199">
        <v>1057</v>
      </c>
      <c r="IA222" s="199">
        <v>542379</v>
      </c>
      <c r="IB222" s="199">
        <v>0</v>
      </c>
      <c r="IC222" s="199">
        <v>0</v>
      </c>
      <c r="ID222" s="199">
        <v>0</v>
      </c>
      <c r="IE222" s="199">
        <v>0</v>
      </c>
      <c r="IF222" s="199">
        <f t="shared" si="206"/>
        <v>543436</v>
      </c>
      <c r="IG222" s="197">
        <f t="shared" si="207"/>
        <v>-12.575270881523871</v>
      </c>
      <c r="IH222" s="197">
        <f t="shared" si="208"/>
        <v>-15.17904246385905</v>
      </c>
      <c r="II222" s="197">
        <f t="shared" si="209"/>
        <v>-11.670556200644578</v>
      </c>
      <c r="IJ222" s="197">
        <f t="shared" si="185"/>
        <v>-2.9783010008605282</v>
      </c>
      <c r="IK222" s="202"/>
      <c r="IL222" s="200">
        <f t="shared" si="210"/>
        <v>127.03038803179055</v>
      </c>
      <c r="IM222" s="200">
        <f t="shared" si="211"/>
        <v>126.78330995792426</v>
      </c>
      <c r="IN222" s="192" t="s">
        <v>7445</v>
      </c>
      <c r="IO222" s="192" t="str">
        <f t="shared" si="186"/>
        <v>Variación entre el -10% al -20%</v>
      </c>
      <c r="IP222" s="192" t="str">
        <f t="shared" si="186"/>
        <v>Variación entre el -10% al -20%</v>
      </c>
      <c r="IQ222" s="193" t="str">
        <f t="shared" si="212"/>
        <v>Mediano</v>
      </c>
      <c r="IR222" s="193" t="str">
        <f t="shared" si="213"/>
        <v>Mediano</v>
      </c>
      <c r="IS222" s="192" t="s">
        <v>7506</v>
      </c>
      <c r="IT222" s="192" t="s">
        <v>7507</v>
      </c>
      <c r="IU222" s="192" t="s">
        <v>534</v>
      </c>
      <c r="IV222" s="192" t="s">
        <v>8</v>
      </c>
      <c r="IW222" s="192" t="s">
        <v>248</v>
      </c>
      <c r="IX222" s="192" t="s">
        <v>249</v>
      </c>
      <c r="IY222" s="193" t="s">
        <v>208</v>
      </c>
      <c r="IZ222" s="199"/>
      <c r="JA222" s="199"/>
      <c r="JB222" s="203"/>
      <c r="JC222" s="192" t="s">
        <v>534</v>
      </c>
      <c r="JD222" s="192" t="str">
        <f t="shared" si="221"/>
        <v>Sin Modificaciones</v>
      </c>
      <c r="JE222" s="193" t="s">
        <v>208</v>
      </c>
      <c r="JF222" s="200"/>
      <c r="JG222" s="200"/>
      <c r="JH222" s="200"/>
      <c r="JI222" s="197"/>
      <c r="JJ222" s="192" t="s">
        <v>7853</v>
      </c>
      <c r="JK222" s="192" t="str">
        <f t="shared" si="187"/>
        <v>Sin Reevaluación</v>
      </c>
      <c r="JL222" s="196" t="s">
        <v>1287</v>
      </c>
      <c r="JM222" s="204">
        <v>50255</v>
      </c>
      <c r="JN222" s="204">
        <v>50255</v>
      </c>
      <c r="JO222" s="197">
        <f t="shared" si="219"/>
        <v>0</v>
      </c>
      <c r="JP222" s="205" t="str">
        <f t="shared" si="220"/>
        <v>Real = Recomendado</v>
      </c>
      <c r="JQ222" s="193" t="s">
        <v>8</v>
      </c>
      <c r="JR222" s="202"/>
      <c r="JS222" s="202"/>
      <c r="JT222" s="202"/>
      <c r="JU222" s="192" t="s">
        <v>8307</v>
      </c>
      <c r="JV222" s="206"/>
      <c r="JW222" s="192" t="s">
        <v>8308</v>
      </c>
      <c r="JX222" s="192" t="s">
        <v>5724</v>
      </c>
      <c r="JY222" s="192" t="s">
        <v>5640</v>
      </c>
      <c r="JZ222" s="192" t="s">
        <v>248</v>
      </c>
      <c r="KA222" s="192" t="s">
        <v>249</v>
      </c>
    </row>
    <row r="223" spans="1:287" ht="15" customHeight="1" x14ac:dyDescent="0.25">
      <c r="A223" s="192" t="s">
        <v>1864</v>
      </c>
      <c r="B223" s="192" t="s">
        <v>1865</v>
      </c>
      <c r="C223" s="193">
        <v>9</v>
      </c>
      <c r="D223" s="192" t="s">
        <v>450</v>
      </c>
      <c r="E223" s="192" t="s">
        <v>98</v>
      </c>
      <c r="F223" s="192" t="s">
        <v>99</v>
      </c>
      <c r="G223" s="192" t="s">
        <v>495</v>
      </c>
      <c r="H223" s="192" t="s">
        <v>472</v>
      </c>
      <c r="I223" s="192" t="s">
        <v>401</v>
      </c>
      <c r="J223" s="192" t="s">
        <v>1943</v>
      </c>
      <c r="K223" s="192" t="s">
        <v>466</v>
      </c>
      <c r="L223" s="192" t="s">
        <v>114</v>
      </c>
      <c r="M223" s="192" t="s">
        <v>178</v>
      </c>
      <c r="N223" s="192" t="s">
        <v>529</v>
      </c>
      <c r="O223" s="192" t="s">
        <v>524</v>
      </c>
      <c r="P223" s="192" t="s">
        <v>103</v>
      </c>
      <c r="Q223" s="192" t="s">
        <v>120</v>
      </c>
      <c r="R223" s="192" t="s">
        <v>116</v>
      </c>
      <c r="S223" s="192" t="s">
        <v>2488</v>
      </c>
      <c r="T223" s="192" t="s">
        <v>2489</v>
      </c>
      <c r="U223" s="194">
        <v>96</v>
      </c>
      <c r="V223" s="192" t="s">
        <v>534</v>
      </c>
      <c r="W223" s="192" t="s">
        <v>534</v>
      </c>
      <c r="X223" s="192" t="s">
        <v>534</v>
      </c>
      <c r="Y223" s="195">
        <v>4</v>
      </c>
      <c r="Z223" s="195">
        <v>9</v>
      </c>
      <c r="AA223" s="196" t="s">
        <v>206</v>
      </c>
      <c r="AB223" s="197">
        <f>((Z223/Y223)-1)*100</f>
        <v>125</v>
      </c>
      <c r="AC223" s="195">
        <v>1</v>
      </c>
      <c r="AD223" s="195">
        <v>12</v>
      </c>
      <c r="AE223" s="196" t="s">
        <v>206</v>
      </c>
      <c r="AF223" s="197">
        <f>((AD223/AC223)-1)*100</f>
        <v>1100</v>
      </c>
      <c r="AG223" s="195">
        <v>1</v>
      </c>
      <c r="AH223" s="195">
        <v>12</v>
      </c>
      <c r="AI223" s="196" t="s">
        <v>206</v>
      </c>
      <c r="AJ223" s="197">
        <f>((AH223/AG223)-1)*100</f>
        <v>1100</v>
      </c>
      <c r="AK223" s="195"/>
      <c r="AL223" s="195"/>
      <c r="AM223" s="196"/>
      <c r="AN223" s="197"/>
      <c r="AO223" s="195"/>
      <c r="AP223" s="195"/>
      <c r="AQ223" s="196"/>
      <c r="AR223" s="197"/>
      <c r="AS223" s="195">
        <v>8</v>
      </c>
      <c r="AT223" s="195">
        <v>9</v>
      </c>
      <c r="AU223" s="196" t="s">
        <v>198</v>
      </c>
      <c r="AV223" s="197">
        <f t="shared" si="182"/>
        <v>12.5</v>
      </c>
      <c r="AW223" s="197" t="str">
        <f t="shared" si="189"/>
        <v>Variación de 0 a 30%</v>
      </c>
      <c r="AX223" s="198">
        <v>0</v>
      </c>
      <c r="AY223" s="198">
        <v>0</v>
      </c>
      <c r="AZ223" s="195"/>
      <c r="BA223" s="195"/>
      <c r="BB223" s="196"/>
      <c r="BC223" s="197"/>
      <c r="BD223" s="195"/>
      <c r="BE223" s="195"/>
      <c r="BF223" s="196"/>
      <c r="BG223" s="197"/>
      <c r="BH223" s="195">
        <v>2</v>
      </c>
      <c r="BI223" s="195">
        <v>12</v>
      </c>
      <c r="BJ223" s="196" t="s">
        <v>3349</v>
      </c>
      <c r="BK223" s="197">
        <f>((BI223/BH223)-1)*100</f>
        <v>500</v>
      </c>
      <c r="BL223" s="195">
        <v>9</v>
      </c>
      <c r="BM223" s="195">
        <v>9</v>
      </c>
      <c r="BN223" s="195">
        <v>24</v>
      </c>
      <c r="BO223" s="195">
        <v>34</v>
      </c>
      <c r="BP223" s="195">
        <v>10</v>
      </c>
      <c r="BQ223" s="196" t="s">
        <v>206</v>
      </c>
      <c r="BR223" s="197">
        <f t="shared" si="190"/>
        <v>166.66666666666666</v>
      </c>
      <c r="BS223" s="197">
        <f t="shared" si="190"/>
        <v>277.77777777777777</v>
      </c>
      <c r="BT223" s="192" t="s">
        <v>3783</v>
      </c>
      <c r="BU223" s="192" t="str">
        <f t="shared" si="191"/>
        <v>Variación &gt; al 100%</v>
      </c>
      <c r="BV223" s="193" t="str">
        <f t="shared" si="192"/>
        <v>Tres años</v>
      </c>
      <c r="BW223" s="192" t="s">
        <v>755</v>
      </c>
      <c r="BX223" s="199">
        <v>927178</v>
      </c>
      <c r="BY223" s="199">
        <v>0</v>
      </c>
      <c r="BZ223" s="199">
        <f t="shared" si="193"/>
        <v>927178</v>
      </c>
      <c r="CA223" s="199">
        <v>896436</v>
      </c>
      <c r="CB223" s="200">
        <f t="shared" si="194"/>
        <v>30742</v>
      </c>
      <c r="CC223" s="192" t="s">
        <v>206</v>
      </c>
      <c r="CD223" s="192" t="str">
        <f t="shared" si="195"/>
        <v>BIP &gt; SIGFE</v>
      </c>
      <c r="CE223" s="196" t="s">
        <v>678</v>
      </c>
      <c r="CF223" s="195">
        <v>916</v>
      </c>
      <c r="CG223" s="195">
        <v>937</v>
      </c>
      <c r="CH223" s="195">
        <f t="shared" si="196"/>
        <v>102.29257641921396</v>
      </c>
      <c r="CI223" s="196" t="s">
        <v>206</v>
      </c>
      <c r="CJ223" s="196" t="s">
        <v>4510</v>
      </c>
      <c r="CK223" s="200" t="str">
        <f t="shared" si="216"/>
        <v>Real &gt; Recomendada</v>
      </c>
      <c r="CL223" s="192" t="s">
        <v>206</v>
      </c>
      <c r="CM223" s="192" t="s">
        <v>708</v>
      </c>
      <c r="CN223" s="192" t="s">
        <v>206</v>
      </c>
      <c r="CO223" s="192" t="s">
        <v>4889</v>
      </c>
      <c r="CP223" s="193" t="s">
        <v>207</v>
      </c>
      <c r="CQ223" s="192" t="s">
        <v>5021</v>
      </c>
      <c r="CR223" s="192" t="s">
        <v>206</v>
      </c>
      <c r="CS223" s="192" t="s">
        <v>8</v>
      </c>
      <c r="CT223" s="192" t="str">
        <f t="shared" si="217"/>
        <v>En Operación</v>
      </c>
      <c r="CU223" s="192" t="s">
        <v>8</v>
      </c>
      <c r="CV223" s="192" t="s">
        <v>5731</v>
      </c>
      <c r="CW223" s="192" t="s">
        <v>178</v>
      </c>
      <c r="CX223" s="192" t="s">
        <v>534</v>
      </c>
      <c r="CY223" s="192" t="s">
        <v>8</v>
      </c>
      <c r="CZ223" s="192" t="s">
        <v>534</v>
      </c>
      <c r="DA223" s="192" t="s">
        <v>8</v>
      </c>
      <c r="DB223" s="193" t="s">
        <v>598</v>
      </c>
      <c r="DC223" s="193" t="s">
        <v>598</v>
      </c>
      <c r="DD223" s="200">
        <v>0</v>
      </c>
      <c r="DE223" s="193" t="s">
        <v>1182</v>
      </c>
      <c r="DF223" s="200">
        <v>50</v>
      </c>
      <c r="DG223" s="193" t="s">
        <v>440</v>
      </c>
      <c r="DH223" s="200">
        <v>0</v>
      </c>
      <c r="DI223" s="193" t="s">
        <v>5865</v>
      </c>
      <c r="DJ223" s="200">
        <v>161</v>
      </c>
      <c r="DK223" s="193" t="s">
        <v>5865</v>
      </c>
      <c r="DL223" s="200">
        <f t="shared" ref="DL223:DL230" si="227">+DK223-DE223</f>
        <v>161</v>
      </c>
      <c r="DM223" s="193" t="s">
        <v>755</v>
      </c>
      <c r="DN223" s="200">
        <v>2</v>
      </c>
      <c r="DO223" s="193" t="s">
        <v>828</v>
      </c>
      <c r="DP223" s="200">
        <v>56</v>
      </c>
      <c r="DQ223" s="200">
        <f t="shared" si="183"/>
        <v>269</v>
      </c>
      <c r="DR223" s="200">
        <f t="shared" si="184"/>
        <v>269</v>
      </c>
      <c r="DS223" s="193" t="s">
        <v>198</v>
      </c>
      <c r="DT223" s="192" t="s">
        <v>6256</v>
      </c>
      <c r="DU223" s="193">
        <v>1</v>
      </c>
      <c r="DV223" s="193" t="s">
        <v>8</v>
      </c>
      <c r="DW223" s="193" t="s">
        <v>8</v>
      </c>
      <c r="DX223" s="193" t="s">
        <v>8</v>
      </c>
      <c r="DY223" s="193" t="s">
        <v>8</v>
      </c>
      <c r="DZ223" s="193" t="s">
        <v>8</v>
      </c>
      <c r="EA223" s="193" t="s">
        <v>8</v>
      </c>
      <c r="EB223" s="193" t="s">
        <v>207</v>
      </c>
      <c r="EC223" s="193" t="s">
        <v>6269</v>
      </c>
      <c r="ED223" s="193" t="s">
        <v>6487</v>
      </c>
      <c r="EE223" s="199">
        <v>38807</v>
      </c>
      <c r="EF223" s="199">
        <v>28737</v>
      </c>
      <c r="EG223" s="199">
        <v>722</v>
      </c>
      <c r="EH223" s="199">
        <v>0</v>
      </c>
      <c r="EI223" s="199">
        <v>0</v>
      </c>
      <c r="EJ223" s="199">
        <v>881980</v>
      </c>
      <c r="EK223" s="199">
        <v>0</v>
      </c>
      <c r="EL223" s="199">
        <v>0</v>
      </c>
      <c r="EM223" s="199">
        <v>1600</v>
      </c>
      <c r="EN223" s="199">
        <v>0</v>
      </c>
      <c r="EO223" s="199">
        <f t="shared" si="197"/>
        <v>951846</v>
      </c>
      <c r="EP223" s="199">
        <v>38807</v>
      </c>
      <c r="EQ223" s="199">
        <v>28737</v>
      </c>
      <c r="ER223" s="199">
        <v>722</v>
      </c>
      <c r="ES223" s="199">
        <v>0</v>
      </c>
      <c r="ET223" s="199">
        <v>0</v>
      </c>
      <c r="EU223" s="199">
        <v>881980</v>
      </c>
      <c r="EV223" s="199">
        <v>0</v>
      </c>
      <c r="EW223" s="199">
        <v>0</v>
      </c>
      <c r="EX223" s="199">
        <v>1600</v>
      </c>
      <c r="EY223" s="199">
        <v>0</v>
      </c>
      <c r="EZ223" s="199">
        <f t="shared" si="198"/>
        <v>951846</v>
      </c>
      <c r="FA223" s="192" t="s">
        <v>198</v>
      </c>
      <c r="FB223" s="199">
        <v>35835</v>
      </c>
      <c r="FC223" s="199">
        <v>29965</v>
      </c>
      <c r="FD223" s="199">
        <v>779</v>
      </c>
      <c r="FE223" s="199">
        <v>0</v>
      </c>
      <c r="FF223" s="199">
        <v>0</v>
      </c>
      <c r="FG223" s="199">
        <v>859613</v>
      </c>
      <c r="FH223" s="199">
        <v>0</v>
      </c>
      <c r="FI223" s="199">
        <v>0</v>
      </c>
      <c r="FJ223" s="199">
        <v>987</v>
      </c>
      <c r="FK223" s="199">
        <v>0</v>
      </c>
      <c r="FL223" s="199">
        <f t="shared" si="199"/>
        <v>927179</v>
      </c>
      <c r="FM223" s="192" t="s">
        <v>198</v>
      </c>
      <c r="FN223" s="199">
        <v>35835</v>
      </c>
      <c r="FO223" s="199">
        <v>29965</v>
      </c>
      <c r="FP223" s="199">
        <v>779</v>
      </c>
      <c r="FQ223" s="199">
        <v>0</v>
      </c>
      <c r="FR223" s="199">
        <v>0</v>
      </c>
      <c r="FS223" s="199">
        <v>859613</v>
      </c>
      <c r="FT223" s="199">
        <v>0</v>
      </c>
      <c r="FU223" s="199">
        <v>0</v>
      </c>
      <c r="FV223" s="199">
        <v>987</v>
      </c>
      <c r="FW223" s="199">
        <v>0</v>
      </c>
      <c r="FX223" s="199">
        <f t="shared" si="200"/>
        <v>927179</v>
      </c>
      <c r="FY223" s="192" t="s">
        <v>198</v>
      </c>
      <c r="FZ223" s="200">
        <f t="shared" si="201"/>
        <v>30743</v>
      </c>
      <c r="GA223" s="193" t="str">
        <f t="shared" si="218"/>
        <v>BIP &gt; SIGFE</v>
      </c>
      <c r="GB223" s="199">
        <v>35835</v>
      </c>
      <c r="GC223" s="199">
        <v>0</v>
      </c>
      <c r="GD223" s="199">
        <v>0</v>
      </c>
      <c r="GE223" s="199">
        <v>0</v>
      </c>
      <c r="GF223" s="199">
        <v>0</v>
      </c>
      <c r="GG223" s="199">
        <v>859614</v>
      </c>
      <c r="GH223" s="199">
        <v>0</v>
      </c>
      <c r="GI223" s="199">
        <v>0</v>
      </c>
      <c r="GJ223" s="199">
        <v>987</v>
      </c>
      <c r="GK223" s="199">
        <v>0</v>
      </c>
      <c r="GL223" s="199">
        <f t="shared" si="202"/>
        <v>896436</v>
      </c>
      <c r="GM223" s="199">
        <v>36767</v>
      </c>
      <c r="GN223" s="199">
        <v>0</v>
      </c>
      <c r="GO223" s="199">
        <v>0</v>
      </c>
      <c r="GP223" s="199">
        <v>0</v>
      </c>
      <c r="GQ223" s="199">
        <v>0</v>
      </c>
      <c r="GR223" s="199">
        <v>880884</v>
      </c>
      <c r="GS223" s="199">
        <v>0</v>
      </c>
      <c r="GT223" s="199">
        <v>0</v>
      </c>
      <c r="GU223" s="199">
        <v>1013</v>
      </c>
      <c r="GV223" s="199">
        <v>0</v>
      </c>
      <c r="GW223" s="199">
        <f t="shared" si="203"/>
        <v>918664</v>
      </c>
      <c r="GX223" s="199" t="s">
        <v>198</v>
      </c>
      <c r="GY223" s="199">
        <v>43666</v>
      </c>
      <c r="GZ223" s="199">
        <v>32335</v>
      </c>
      <c r="HA223" s="199">
        <v>812</v>
      </c>
      <c r="HB223" s="199">
        <v>0</v>
      </c>
      <c r="HC223" s="199">
        <v>0</v>
      </c>
      <c r="HD223" s="199">
        <v>992413</v>
      </c>
      <c r="HE223" s="199">
        <v>0</v>
      </c>
      <c r="HF223" s="199">
        <v>0</v>
      </c>
      <c r="HG223" s="199">
        <v>1800</v>
      </c>
      <c r="HH223" s="199">
        <v>0</v>
      </c>
      <c r="HI223" s="199">
        <f t="shared" si="204"/>
        <v>1071026</v>
      </c>
      <c r="HJ223" s="199">
        <v>0</v>
      </c>
      <c r="HK223" s="199">
        <v>36767</v>
      </c>
      <c r="HL223" s="199">
        <v>29965</v>
      </c>
      <c r="HM223" s="199">
        <v>779</v>
      </c>
      <c r="HN223" s="199">
        <v>0</v>
      </c>
      <c r="HO223" s="199">
        <v>0</v>
      </c>
      <c r="HP223" s="199">
        <v>964441</v>
      </c>
      <c r="HQ223" s="199">
        <v>0</v>
      </c>
      <c r="HR223" s="199">
        <v>0</v>
      </c>
      <c r="HS223" s="199">
        <v>1013</v>
      </c>
      <c r="HT223" s="199">
        <v>0</v>
      </c>
      <c r="HU223" s="199">
        <f t="shared" si="205"/>
        <v>1032965</v>
      </c>
      <c r="HV223" s="199">
        <v>36766</v>
      </c>
      <c r="HW223" s="199">
        <v>29965</v>
      </c>
      <c r="HX223" s="199">
        <v>779</v>
      </c>
      <c r="HY223" s="199">
        <v>0</v>
      </c>
      <c r="HZ223" s="199">
        <v>0</v>
      </c>
      <c r="IA223" s="199">
        <v>880883</v>
      </c>
      <c r="IB223" s="199">
        <v>0</v>
      </c>
      <c r="IC223" s="199">
        <v>0</v>
      </c>
      <c r="ID223" s="199">
        <v>1013</v>
      </c>
      <c r="IE223" s="199">
        <v>0</v>
      </c>
      <c r="IF223" s="199">
        <f t="shared" si="206"/>
        <v>949406</v>
      </c>
      <c r="IG223" s="197">
        <f t="shared" si="207"/>
        <v>-3.5536952417588363</v>
      </c>
      <c r="IH223" s="197">
        <f t="shared" si="208"/>
        <v>-11.355466627327438</v>
      </c>
      <c r="II223" s="197">
        <f t="shared" si="209"/>
        <v>-11.238264714388057</v>
      </c>
      <c r="IJ223" s="197">
        <f t="shared" si="185"/>
        <v>-8.0892382607348772</v>
      </c>
      <c r="IK223" s="202"/>
      <c r="IL223" s="200">
        <f t="shared" si="210"/>
        <v>1013.2401280683031</v>
      </c>
      <c r="IM223" s="200">
        <f t="shared" si="211"/>
        <v>940.10992529348982</v>
      </c>
      <c r="IN223" s="192" t="s">
        <v>7446</v>
      </c>
      <c r="IO223" s="192" t="str">
        <f t="shared" si="186"/>
        <v>Variación entre el -10% al -20%</v>
      </c>
      <c r="IP223" s="192" t="str">
        <f t="shared" si="186"/>
        <v>Variación entre el -10% al -20%</v>
      </c>
      <c r="IQ223" s="193" t="str">
        <f t="shared" si="212"/>
        <v>Mediano</v>
      </c>
      <c r="IR223" s="193" t="str">
        <f t="shared" si="213"/>
        <v>Mediano</v>
      </c>
      <c r="IS223" s="192" t="s">
        <v>5731</v>
      </c>
      <c r="IT223" s="192" t="s">
        <v>178</v>
      </c>
      <c r="IU223" s="192" t="s">
        <v>534</v>
      </c>
      <c r="IV223" s="192" t="s">
        <v>8</v>
      </c>
      <c r="IW223" s="192" t="s">
        <v>534</v>
      </c>
      <c r="IX223" s="192" t="s">
        <v>8</v>
      </c>
      <c r="IY223" s="193" t="s">
        <v>208</v>
      </c>
      <c r="IZ223" s="199"/>
      <c r="JA223" s="199"/>
      <c r="JB223" s="203"/>
      <c r="JC223" s="192" t="s">
        <v>534</v>
      </c>
      <c r="JD223" s="192" t="str">
        <f t="shared" si="221"/>
        <v>Sin Modificaciones</v>
      </c>
      <c r="JE223" s="193" t="s">
        <v>208</v>
      </c>
      <c r="JF223" s="200"/>
      <c r="JG223" s="200"/>
      <c r="JH223" s="200"/>
      <c r="JI223" s="197"/>
      <c r="JJ223" s="192" t="s">
        <v>7854</v>
      </c>
      <c r="JK223" s="192" t="str">
        <f t="shared" si="187"/>
        <v>Sin Reevaluación</v>
      </c>
      <c r="JL223" s="196" t="s">
        <v>1292</v>
      </c>
      <c r="JM223" s="204">
        <v>2634</v>
      </c>
      <c r="JN223" s="204">
        <v>2634</v>
      </c>
      <c r="JO223" s="197">
        <f t="shared" si="219"/>
        <v>0</v>
      </c>
      <c r="JP223" s="205" t="str">
        <f t="shared" si="220"/>
        <v>Real = Recomendado</v>
      </c>
      <c r="JQ223" s="193" t="s">
        <v>1286</v>
      </c>
      <c r="JR223" s="202">
        <v>1860892</v>
      </c>
      <c r="JS223" s="202">
        <v>1860892</v>
      </c>
      <c r="JT223" s="202">
        <f t="shared" si="222"/>
        <v>0</v>
      </c>
      <c r="JU223" s="192" t="s">
        <v>8309</v>
      </c>
      <c r="JV223" s="192" t="str">
        <f>IF(JT223="","Sin Datos",IF(JT223=0,"Real = Recomendado",IF(JT223&gt;0,"Real &gt; Recomendado",IF(JT223&lt;0,"Real &lt; Recomendado","error"))))</f>
        <v>Real = Recomendado</v>
      </c>
      <c r="JW223" s="192" t="s">
        <v>8310</v>
      </c>
      <c r="JX223" s="192" t="s">
        <v>1317</v>
      </c>
      <c r="JY223" s="192" t="s">
        <v>961</v>
      </c>
      <c r="JZ223" s="192" t="s">
        <v>248</v>
      </c>
      <c r="KA223" s="192" t="s">
        <v>249</v>
      </c>
    </row>
    <row r="224" spans="1:287" ht="15" customHeight="1" x14ac:dyDescent="0.25">
      <c r="A224" s="192" t="s">
        <v>1866</v>
      </c>
      <c r="B224" s="192" t="s">
        <v>1867</v>
      </c>
      <c r="C224" s="193">
        <v>13</v>
      </c>
      <c r="D224" s="192" t="s">
        <v>510</v>
      </c>
      <c r="E224" s="192" t="s">
        <v>117</v>
      </c>
      <c r="F224" s="192" t="s">
        <v>117</v>
      </c>
      <c r="G224" s="192" t="s">
        <v>512</v>
      </c>
      <c r="H224" s="192" t="s">
        <v>472</v>
      </c>
      <c r="I224" s="192" t="s">
        <v>401</v>
      </c>
      <c r="J224" s="192" t="s">
        <v>1943</v>
      </c>
      <c r="K224" s="192" t="s">
        <v>466</v>
      </c>
      <c r="L224" s="192" t="s">
        <v>114</v>
      </c>
      <c r="M224" s="192" t="s">
        <v>178</v>
      </c>
      <c r="N224" s="192" t="s">
        <v>529</v>
      </c>
      <c r="O224" s="192" t="s">
        <v>524</v>
      </c>
      <c r="P224" s="192" t="s">
        <v>103</v>
      </c>
      <c r="Q224" s="192" t="s">
        <v>120</v>
      </c>
      <c r="R224" s="192" t="s">
        <v>116</v>
      </c>
      <c r="S224" s="192" t="s">
        <v>2490</v>
      </c>
      <c r="T224" s="192" t="s">
        <v>2491</v>
      </c>
      <c r="U224" s="194">
        <v>44</v>
      </c>
      <c r="V224" s="192" t="s">
        <v>534</v>
      </c>
      <c r="W224" s="192" t="s">
        <v>534</v>
      </c>
      <c r="X224" s="192" t="s">
        <v>534</v>
      </c>
      <c r="Y224" s="195"/>
      <c r="Z224" s="195"/>
      <c r="AA224" s="196"/>
      <c r="AB224" s="197"/>
      <c r="AC224" s="195">
        <v>1</v>
      </c>
      <c r="AD224" s="195">
        <v>29</v>
      </c>
      <c r="AE224" s="196" t="s">
        <v>2819</v>
      </c>
      <c r="AF224" s="197">
        <f>((AD224/AC224)-1)*100</f>
        <v>2800</v>
      </c>
      <c r="AG224" s="195">
        <v>1</v>
      </c>
      <c r="AH224" s="195">
        <v>10</v>
      </c>
      <c r="AI224" s="196" t="s">
        <v>2933</v>
      </c>
      <c r="AJ224" s="197">
        <f>((AH224/AG224)-1)*100</f>
        <v>900</v>
      </c>
      <c r="AK224" s="195"/>
      <c r="AL224" s="195"/>
      <c r="AM224" s="196"/>
      <c r="AN224" s="197"/>
      <c r="AO224" s="195"/>
      <c r="AP224" s="195"/>
      <c r="AQ224" s="196"/>
      <c r="AR224" s="197"/>
      <c r="AS224" s="195">
        <v>7</v>
      </c>
      <c r="AT224" s="195">
        <v>16</v>
      </c>
      <c r="AU224" s="196" t="s">
        <v>3291</v>
      </c>
      <c r="AV224" s="197">
        <f t="shared" si="182"/>
        <v>128.57142857142856</v>
      </c>
      <c r="AW224" s="197" t="str">
        <f t="shared" si="189"/>
        <v>Variación &gt; al 100%</v>
      </c>
      <c r="AX224" s="198">
        <v>5</v>
      </c>
      <c r="AY224" s="198">
        <v>230</v>
      </c>
      <c r="AZ224" s="195"/>
      <c r="BA224" s="195"/>
      <c r="BB224" s="196"/>
      <c r="BC224" s="197"/>
      <c r="BD224" s="195"/>
      <c r="BE224" s="195"/>
      <c r="BF224" s="196"/>
      <c r="BG224" s="197"/>
      <c r="BH224" s="195"/>
      <c r="BI224" s="195"/>
      <c r="BJ224" s="196"/>
      <c r="BK224" s="197"/>
      <c r="BL224" s="195">
        <v>10</v>
      </c>
      <c r="BM224" s="195">
        <v>10</v>
      </c>
      <c r="BN224" s="195">
        <v>29</v>
      </c>
      <c r="BO224" s="195">
        <v>29</v>
      </c>
      <c r="BP224" s="195">
        <v>0</v>
      </c>
      <c r="BQ224" s="196" t="s">
        <v>3544</v>
      </c>
      <c r="BR224" s="197">
        <f t="shared" si="190"/>
        <v>190</v>
      </c>
      <c r="BS224" s="197">
        <f t="shared" si="190"/>
        <v>190</v>
      </c>
      <c r="BT224" s="192" t="s">
        <v>3784</v>
      </c>
      <c r="BU224" s="192" t="str">
        <f t="shared" si="191"/>
        <v>Variación &gt; al 100%</v>
      </c>
      <c r="BV224" s="193" t="str">
        <f t="shared" si="192"/>
        <v>Tres años</v>
      </c>
      <c r="BW224" s="192" t="s">
        <v>3886</v>
      </c>
      <c r="BX224" s="199">
        <v>607952</v>
      </c>
      <c r="BY224" s="199">
        <v>0</v>
      </c>
      <c r="BZ224" s="199">
        <f t="shared" si="193"/>
        <v>607952</v>
      </c>
      <c r="CA224" s="199">
        <v>607952</v>
      </c>
      <c r="CB224" s="200">
        <f t="shared" si="194"/>
        <v>0</v>
      </c>
      <c r="CC224" s="192" t="s">
        <v>4090</v>
      </c>
      <c r="CD224" s="192" t="str">
        <f t="shared" si="195"/>
        <v>BIP = SIGFE</v>
      </c>
      <c r="CE224" s="196" t="s">
        <v>678</v>
      </c>
      <c r="CF224" s="195">
        <v>727</v>
      </c>
      <c r="CG224" s="195">
        <v>694</v>
      </c>
      <c r="CH224" s="195">
        <f t="shared" si="196"/>
        <v>95.460797799174685</v>
      </c>
      <c r="CI224" s="196" t="s">
        <v>4511</v>
      </c>
      <c r="CJ224" s="196" t="s">
        <v>4512</v>
      </c>
      <c r="CK224" s="200" t="str">
        <f t="shared" si="216"/>
        <v>Real &lt; Recomendada</v>
      </c>
      <c r="CL224" s="192" t="s">
        <v>425</v>
      </c>
      <c r="CM224" s="192" t="s">
        <v>5092</v>
      </c>
      <c r="CN224" s="192" t="s">
        <v>5093</v>
      </c>
      <c r="CO224" s="192" t="s">
        <v>4794</v>
      </c>
      <c r="CP224" s="193" t="s">
        <v>207</v>
      </c>
      <c r="CQ224" s="192" t="s">
        <v>4601</v>
      </c>
      <c r="CR224" s="192" t="s">
        <v>5373</v>
      </c>
      <c r="CS224" s="192" t="s">
        <v>8</v>
      </c>
      <c r="CT224" s="192" t="str">
        <f t="shared" si="217"/>
        <v>En Operación</v>
      </c>
      <c r="CU224" s="192" t="s">
        <v>198</v>
      </c>
      <c r="CV224" s="192" t="s">
        <v>5579</v>
      </c>
      <c r="CW224" s="192" t="s">
        <v>5580</v>
      </c>
      <c r="CX224" s="192" t="s">
        <v>5644</v>
      </c>
      <c r="CY224" s="192" t="s">
        <v>982</v>
      </c>
      <c r="CZ224" s="192" t="s">
        <v>248</v>
      </c>
      <c r="DA224" s="192" t="s">
        <v>249</v>
      </c>
      <c r="DB224" s="193" t="s">
        <v>1174</v>
      </c>
      <c r="DC224" s="193" t="s">
        <v>1174</v>
      </c>
      <c r="DD224" s="200">
        <v>0</v>
      </c>
      <c r="DE224" s="193" t="s">
        <v>5926</v>
      </c>
      <c r="DF224" s="200">
        <v>30</v>
      </c>
      <c r="DG224" s="193" t="s">
        <v>440</v>
      </c>
      <c r="DH224" s="200">
        <v>0</v>
      </c>
      <c r="DI224" s="193" t="s">
        <v>1024</v>
      </c>
      <c r="DJ224" s="200">
        <v>430</v>
      </c>
      <c r="DK224" s="193" t="s">
        <v>1024</v>
      </c>
      <c r="DL224" s="200">
        <f t="shared" si="227"/>
        <v>430</v>
      </c>
      <c r="DM224" s="193" t="s">
        <v>3886</v>
      </c>
      <c r="DN224" s="200">
        <v>13</v>
      </c>
      <c r="DO224" s="193" t="s">
        <v>1125</v>
      </c>
      <c r="DP224" s="200">
        <v>9</v>
      </c>
      <c r="DQ224" s="200">
        <f t="shared" si="183"/>
        <v>482</v>
      </c>
      <c r="DR224" s="200">
        <f t="shared" si="184"/>
        <v>482</v>
      </c>
      <c r="DS224" s="193" t="s">
        <v>6215</v>
      </c>
      <c r="DT224" s="192" t="s">
        <v>6251</v>
      </c>
      <c r="DU224" s="193">
        <v>1</v>
      </c>
      <c r="DV224" s="193" t="s">
        <v>8</v>
      </c>
      <c r="DW224" s="193" t="s">
        <v>8</v>
      </c>
      <c r="DX224" s="193" t="s">
        <v>8</v>
      </c>
      <c r="DY224" s="193" t="s">
        <v>8</v>
      </c>
      <c r="DZ224" s="193" t="s">
        <v>8</v>
      </c>
      <c r="EA224" s="193" t="s">
        <v>8</v>
      </c>
      <c r="EB224" s="193" t="s">
        <v>207</v>
      </c>
      <c r="EC224" s="193" t="s">
        <v>6269</v>
      </c>
      <c r="ED224" s="193" t="s">
        <v>6278</v>
      </c>
      <c r="EE224" s="199">
        <v>0</v>
      </c>
      <c r="EF224" s="199">
        <v>11041</v>
      </c>
      <c r="EG224" s="199">
        <v>2391</v>
      </c>
      <c r="EH224" s="199">
        <v>0</v>
      </c>
      <c r="EI224" s="199">
        <v>0</v>
      </c>
      <c r="EJ224" s="199">
        <v>572844</v>
      </c>
      <c r="EK224" s="199">
        <v>0</v>
      </c>
      <c r="EL224" s="199">
        <v>0</v>
      </c>
      <c r="EM224" s="199">
        <v>0</v>
      </c>
      <c r="EN224" s="199">
        <v>0</v>
      </c>
      <c r="EO224" s="199">
        <f t="shared" si="197"/>
        <v>586276</v>
      </c>
      <c r="EP224" s="199">
        <v>0</v>
      </c>
      <c r="EQ224" s="199">
        <v>11041</v>
      </c>
      <c r="ER224" s="199">
        <v>2391</v>
      </c>
      <c r="ES224" s="199">
        <v>0</v>
      </c>
      <c r="ET224" s="199">
        <v>0</v>
      </c>
      <c r="EU224" s="199">
        <v>572844</v>
      </c>
      <c r="EV224" s="199">
        <v>0</v>
      </c>
      <c r="EW224" s="199">
        <v>0</v>
      </c>
      <c r="EX224" s="199">
        <v>0</v>
      </c>
      <c r="EY224" s="199">
        <v>0</v>
      </c>
      <c r="EZ224" s="199">
        <f t="shared" si="198"/>
        <v>586276</v>
      </c>
      <c r="FA224" s="192" t="s">
        <v>6659</v>
      </c>
      <c r="FB224" s="199">
        <v>0</v>
      </c>
      <c r="FC224" s="199">
        <v>11360</v>
      </c>
      <c r="FD224" s="199">
        <v>2448</v>
      </c>
      <c r="FE224" s="199">
        <v>0</v>
      </c>
      <c r="FF224" s="199">
        <v>0</v>
      </c>
      <c r="FG224" s="199">
        <v>594143</v>
      </c>
      <c r="FH224" s="199">
        <v>0</v>
      </c>
      <c r="FI224" s="199">
        <v>0</v>
      </c>
      <c r="FJ224" s="199">
        <v>0</v>
      </c>
      <c r="FK224" s="199">
        <v>0</v>
      </c>
      <c r="FL224" s="199">
        <f t="shared" si="199"/>
        <v>607951</v>
      </c>
      <c r="FM224" s="192" t="s">
        <v>6857</v>
      </c>
      <c r="FN224" s="199">
        <v>0</v>
      </c>
      <c r="FO224" s="199">
        <v>11360</v>
      </c>
      <c r="FP224" s="199">
        <v>2448</v>
      </c>
      <c r="FQ224" s="199">
        <v>0</v>
      </c>
      <c r="FR224" s="199">
        <v>0</v>
      </c>
      <c r="FS224" s="199">
        <v>594144</v>
      </c>
      <c r="FT224" s="199">
        <v>0</v>
      </c>
      <c r="FU224" s="199">
        <v>0</v>
      </c>
      <c r="FV224" s="199">
        <v>0</v>
      </c>
      <c r="FW224" s="199">
        <v>0</v>
      </c>
      <c r="FX224" s="199">
        <f t="shared" si="200"/>
        <v>607952</v>
      </c>
      <c r="FY224" s="192" t="s">
        <v>7042</v>
      </c>
      <c r="FZ224" s="200">
        <f t="shared" si="201"/>
        <v>0</v>
      </c>
      <c r="GA224" s="193" t="str">
        <f t="shared" si="218"/>
        <v>BIP = SIGFE</v>
      </c>
      <c r="GB224" s="199">
        <v>0</v>
      </c>
      <c r="GC224" s="199">
        <v>11360</v>
      </c>
      <c r="GD224" s="199">
        <v>2448</v>
      </c>
      <c r="GE224" s="199">
        <v>0</v>
      </c>
      <c r="GF224" s="199">
        <v>0</v>
      </c>
      <c r="GG224" s="199">
        <v>594144</v>
      </c>
      <c r="GH224" s="199">
        <v>0</v>
      </c>
      <c r="GI224" s="199">
        <v>0</v>
      </c>
      <c r="GJ224" s="199">
        <v>0</v>
      </c>
      <c r="GK224" s="199">
        <v>0</v>
      </c>
      <c r="GL224" s="199">
        <f t="shared" si="202"/>
        <v>607952</v>
      </c>
      <c r="GM224" s="199">
        <v>0</v>
      </c>
      <c r="GN224" s="199">
        <v>11655</v>
      </c>
      <c r="GO224" s="199">
        <v>2587</v>
      </c>
      <c r="GP224" s="199">
        <v>0</v>
      </c>
      <c r="GQ224" s="199">
        <v>0</v>
      </c>
      <c r="GR224" s="199">
        <v>612391</v>
      </c>
      <c r="GS224" s="199">
        <v>0</v>
      </c>
      <c r="GT224" s="199">
        <v>0</v>
      </c>
      <c r="GU224" s="199">
        <v>0</v>
      </c>
      <c r="GV224" s="199">
        <v>0</v>
      </c>
      <c r="GW224" s="199">
        <f t="shared" si="203"/>
        <v>626633</v>
      </c>
      <c r="GX224" s="199" t="s">
        <v>8</v>
      </c>
      <c r="GY224" s="199">
        <v>0</v>
      </c>
      <c r="GZ224" s="199">
        <v>12447</v>
      </c>
      <c r="HA224" s="199">
        <v>2694</v>
      </c>
      <c r="HB224" s="199">
        <v>0</v>
      </c>
      <c r="HC224" s="199">
        <v>0</v>
      </c>
      <c r="HD224" s="199">
        <v>645807</v>
      </c>
      <c r="HE224" s="199">
        <v>0</v>
      </c>
      <c r="HF224" s="199">
        <v>0</v>
      </c>
      <c r="HG224" s="199">
        <v>0</v>
      </c>
      <c r="HH224" s="199">
        <v>0</v>
      </c>
      <c r="HI224" s="199">
        <f t="shared" si="204"/>
        <v>660948</v>
      </c>
      <c r="HJ224" s="199">
        <v>0</v>
      </c>
      <c r="HK224" s="199">
        <v>0</v>
      </c>
      <c r="HL224" s="199">
        <v>12243</v>
      </c>
      <c r="HM224" s="199">
        <v>2587</v>
      </c>
      <c r="HN224" s="199">
        <v>0</v>
      </c>
      <c r="HO224" s="199">
        <v>0</v>
      </c>
      <c r="HP224" s="199">
        <v>627253</v>
      </c>
      <c r="HQ224" s="199">
        <v>0</v>
      </c>
      <c r="HR224" s="199">
        <v>0</v>
      </c>
      <c r="HS224" s="199">
        <v>0</v>
      </c>
      <c r="HT224" s="199">
        <v>0</v>
      </c>
      <c r="HU224" s="199">
        <f t="shared" si="205"/>
        <v>642083</v>
      </c>
      <c r="HV224" s="199">
        <v>0</v>
      </c>
      <c r="HW224" s="199">
        <v>12243</v>
      </c>
      <c r="HX224" s="199">
        <v>2587</v>
      </c>
      <c r="HY224" s="199">
        <v>0</v>
      </c>
      <c r="HZ224" s="199">
        <v>0</v>
      </c>
      <c r="IA224" s="199">
        <v>612392</v>
      </c>
      <c r="IB224" s="199">
        <v>0</v>
      </c>
      <c r="IC224" s="199">
        <v>0</v>
      </c>
      <c r="ID224" s="199">
        <v>0</v>
      </c>
      <c r="IE224" s="199">
        <v>0</v>
      </c>
      <c r="IF224" s="199">
        <f t="shared" si="206"/>
        <v>627222</v>
      </c>
      <c r="IG224" s="197">
        <f t="shared" si="207"/>
        <v>-2.8542336159576798</v>
      </c>
      <c r="IH224" s="197">
        <f t="shared" si="208"/>
        <v>-5.1026707093447587</v>
      </c>
      <c r="II224" s="197">
        <f t="shared" si="209"/>
        <v>-5.1741464555199901</v>
      </c>
      <c r="IJ224" s="197">
        <f t="shared" si="185"/>
        <v>-2.3144982813748327</v>
      </c>
      <c r="IK224" s="202"/>
      <c r="IL224" s="200">
        <f t="shared" si="210"/>
        <v>903.77809798270891</v>
      </c>
      <c r="IM224" s="200">
        <f t="shared" si="211"/>
        <v>882.40922190201729</v>
      </c>
      <c r="IN224" s="192" t="s">
        <v>7447</v>
      </c>
      <c r="IO224" s="192" t="str">
        <f t="shared" si="186"/>
        <v>Variación de 0 a +-10%</v>
      </c>
      <c r="IP224" s="192" t="str">
        <f t="shared" si="186"/>
        <v>Variación de 0 a +-10%</v>
      </c>
      <c r="IQ224" s="193" t="str">
        <f t="shared" si="212"/>
        <v>Mediano</v>
      </c>
      <c r="IR224" s="193" t="str">
        <f t="shared" si="213"/>
        <v>Mediano</v>
      </c>
      <c r="IS224" s="192" t="s">
        <v>5735</v>
      </c>
      <c r="IT224" s="192" t="s">
        <v>178</v>
      </c>
      <c r="IU224" s="192" t="s">
        <v>5644</v>
      </c>
      <c r="IV224" s="192" t="s">
        <v>982</v>
      </c>
      <c r="IW224" s="192" t="s">
        <v>248</v>
      </c>
      <c r="IX224" s="192" t="s">
        <v>249</v>
      </c>
      <c r="IY224" s="193" t="s">
        <v>207</v>
      </c>
      <c r="IZ224" s="199">
        <v>690032</v>
      </c>
      <c r="JA224" s="199">
        <v>20286</v>
      </c>
      <c r="JB224" s="203">
        <f t="shared" si="214"/>
        <v>2.9398636584969973</v>
      </c>
      <c r="JC224" s="192" t="s">
        <v>7632</v>
      </c>
      <c r="JD224" s="192" t="str">
        <f t="shared" si="221"/>
        <v>Con Modificaciones &lt; 10%</v>
      </c>
      <c r="JE224" s="193" t="s">
        <v>208</v>
      </c>
      <c r="JF224" s="200"/>
      <c r="JG224" s="200"/>
      <c r="JH224" s="200"/>
      <c r="JI224" s="197"/>
      <c r="JJ224" s="192" t="s">
        <v>7855</v>
      </c>
      <c r="JK224" s="192" t="str">
        <f t="shared" si="187"/>
        <v>Sin Reevaluación</v>
      </c>
      <c r="JL224" s="196" t="s">
        <v>1287</v>
      </c>
      <c r="JM224" s="204">
        <v>140391</v>
      </c>
      <c r="JN224" s="204">
        <v>137475</v>
      </c>
      <c r="JO224" s="197">
        <f t="shared" si="219"/>
        <v>-2.0770562215526645</v>
      </c>
      <c r="JP224" s="205" t="str">
        <f t="shared" si="220"/>
        <v>Real &lt; Recomendado</v>
      </c>
      <c r="JQ224" s="193" t="s">
        <v>8</v>
      </c>
      <c r="JR224" s="202"/>
      <c r="JS224" s="202"/>
      <c r="JT224" s="202"/>
      <c r="JU224" s="192" t="s">
        <v>8311</v>
      </c>
      <c r="JV224" s="206"/>
      <c r="JW224" s="192" t="s">
        <v>8312</v>
      </c>
      <c r="JX224" s="192" t="s">
        <v>5644</v>
      </c>
      <c r="JY224" s="192" t="s">
        <v>982</v>
      </c>
      <c r="JZ224" s="192" t="s">
        <v>248</v>
      </c>
      <c r="KA224" s="192" t="s">
        <v>249</v>
      </c>
    </row>
    <row r="225" spans="1:287" ht="15" customHeight="1" x14ac:dyDescent="0.25">
      <c r="A225" s="192" t="s">
        <v>1868</v>
      </c>
      <c r="B225" s="192" t="s">
        <v>1869</v>
      </c>
      <c r="C225" s="193">
        <v>7</v>
      </c>
      <c r="D225" s="192" t="s">
        <v>452</v>
      </c>
      <c r="E225" s="192" t="s">
        <v>180</v>
      </c>
      <c r="F225" s="192" t="s">
        <v>191</v>
      </c>
      <c r="G225" s="192" t="s">
        <v>484</v>
      </c>
      <c r="H225" s="192" t="s">
        <v>465</v>
      </c>
      <c r="I225" s="192" t="s">
        <v>126</v>
      </c>
      <c r="J225" s="192" t="s">
        <v>1938</v>
      </c>
      <c r="K225" s="192" t="s">
        <v>466</v>
      </c>
      <c r="L225" s="192" t="s">
        <v>114</v>
      </c>
      <c r="M225" s="192" t="s">
        <v>127</v>
      </c>
      <c r="N225" s="192" t="s">
        <v>523</v>
      </c>
      <c r="O225" s="192" t="s">
        <v>524</v>
      </c>
      <c r="P225" s="192" t="s">
        <v>103</v>
      </c>
      <c r="Q225" s="192" t="s">
        <v>120</v>
      </c>
      <c r="R225" s="192" t="s">
        <v>116</v>
      </c>
      <c r="S225" s="192" t="s">
        <v>2492</v>
      </c>
      <c r="T225" s="192" t="s">
        <v>2493</v>
      </c>
      <c r="U225" s="194">
        <v>0</v>
      </c>
      <c r="V225" s="192" t="s">
        <v>127</v>
      </c>
      <c r="W225" s="192" t="s">
        <v>534</v>
      </c>
      <c r="X225" s="192" t="s">
        <v>534</v>
      </c>
      <c r="Y225" s="195">
        <v>8</v>
      </c>
      <c r="Z225" s="195">
        <v>10</v>
      </c>
      <c r="AA225" s="196" t="s">
        <v>2820</v>
      </c>
      <c r="AB225" s="197">
        <f>((Z225/Y225)-1)*100</f>
        <v>25</v>
      </c>
      <c r="AC225" s="195"/>
      <c r="AD225" s="195"/>
      <c r="AE225" s="196"/>
      <c r="AF225" s="197"/>
      <c r="AG225" s="195"/>
      <c r="AH225" s="195"/>
      <c r="AI225" s="196" t="s">
        <v>8</v>
      </c>
      <c r="AJ225" s="197"/>
      <c r="AK225" s="195"/>
      <c r="AL225" s="195"/>
      <c r="AM225" s="196"/>
      <c r="AN225" s="197"/>
      <c r="AO225" s="195"/>
      <c r="AP225" s="195"/>
      <c r="AQ225" s="196"/>
      <c r="AR225" s="197"/>
      <c r="AS225" s="195">
        <v>8</v>
      </c>
      <c r="AT225" s="195">
        <v>10</v>
      </c>
      <c r="AU225" s="196" t="s">
        <v>2820</v>
      </c>
      <c r="AV225" s="197">
        <f t="shared" si="182"/>
        <v>25</v>
      </c>
      <c r="AW225" s="197" t="str">
        <f t="shared" si="189"/>
        <v>Variación de 0 a 30%</v>
      </c>
      <c r="AX225" s="198">
        <v>1</v>
      </c>
      <c r="AY225" s="198">
        <v>120</v>
      </c>
      <c r="AZ225" s="195"/>
      <c r="BA225" s="195"/>
      <c r="BB225" s="196"/>
      <c r="BC225" s="197"/>
      <c r="BD225" s="195"/>
      <c r="BE225" s="195"/>
      <c r="BF225" s="196"/>
      <c r="BG225" s="197"/>
      <c r="BH225" s="195"/>
      <c r="BI225" s="195"/>
      <c r="BJ225" s="196"/>
      <c r="BK225" s="197"/>
      <c r="BL225" s="195">
        <v>8</v>
      </c>
      <c r="BM225" s="195">
        <v>8</v>
      </c>
      <c r="BN225" s="195">
        <v>10</v>
      </c>
      <c r="BO225" s="195">
        <v>10</v>
      </c>
      <c r="BP225" s="195">
        <v>0</v>
      </c>
      <c r="BQ225" s="196" t="s">
        <v>2820</v>
      </c>
      <c r="BR225" s="197">
        <f t="shared" si="190"/>
        <v>25</v>
      </c>
      <c r="BS225" s="197">
        <f t="shared" si="190"/>
        <v>25</v>
      </c>
      <c r="BT225" s="192" t="s">
        <v>3785</v>
      </c>
      <c r="BU225" s="192" t="str">
        <f t="shared" si="191"/>
        <v>Variación de 0 a 30%</v>
      </c>
      <c r="BV225" s="193" t="str">
        <f t="shared" si="192"/>
        <v>Un año</v>
      </c>
      <c r="BW225" s="192" t="s">
        <v>811</v>
      </c>
      <c r="BX225" s="199">
        <v>454164</v>
      </c>
      <c r="BY225" s="199">
        <v>0</v>
      </c>
      <c r="BZ225" s="199">
        <f t="shared" si="193"/>
        <v>454164</v>
      </c>
      <c r="CA225" s="199">
        <v>390332</v>
      </c>
      <c r="CB225" s="200">
        <f t="shared" si="194"/>
        <v>63832</v>
      </c>
      <c r="CC225" s="192" t="s">
        <v>4091</v>
      </c>
      <c r="CD225" s="192" t="str">
        <f t="shared" si="195"/>
        <v>BIP &gt; SIGFE</v>
      </c>
      <c r="CE225" s="196" t="s">
        <v>685</v>
      </c>
      <c r="CF225" s="195">
        <v>114</v>
      </c>
      <c r="CG225" s="195">
        <v>122</v>
      </c>
      <c r="CH225" s="195">
        <f t="shared" si="196"/>
        <v>107.01754385964912</v>
      </c>
      <c r="CI225" s="196" t="s">
        <v>4513</v>
      </c>
      <c r="CJ225" s="196" t="s">
        <v>4121</v>
      </c>
      <c r="CK225" s="200" t="str">
        <f t="shared" si="216"/>
        <v>Real &gt; Recomendada</v>
      </c>
      <c r="CL225" s="192" t="s">
        <v>5094</v>
      </c>
      <c r="CM225" s="192" t="s">
        <v>4995</v>
      </c>
      <c r="CN225" s="192" t="s">
        <v>5095</v>
      </c>
      <c r="CO225" s="192" t="s">
        <v>5096</v>
      </c>
      <c r="CP225" s="193" t="s">
        <v>207</v>
      </c>
      <c r="CQ225" s="192" t="s">
        <v>725</v>
      </c>
      <c r="CR225" s="192" t="s">
        <v>5374</v>
      </c>
      <c r="CS225" s="192" t="s">
        <v>8</v>
      </c>
      <c r="CT225" s="192" t="str">
        <f t="shared" si="217"/>
        <v>En Operación</v>
      </c>
      <c r="CU225" s="192" t="s">
        <v>8</v>
      </c>
      <c r="CV225" s="192" t="s">
        <v>945</v>
      </c>
      <c r="CW225" s="192" t="s">
        <v>5570</v>
      </c>
      <c r="CX225" s="192" t="s">
        <v>5571</v>
      </c>
      <c r="CY225" s="192" t="s">
        <v>942</v>
      </c>
      <c r="CZ225" s="192" t="s">
        <v>248</v>
      </c>
      <c r="DA225" s="192" t="s">
        <v>249</v>
      </c>
      <c r="DB225" s="193" t="s">
        <v>718</v>
      </c>
      <c r="DC225" s="193" t="s">
        <v>718</v>
      </c>
      <c r="DD225" s="200">
        <v>0</v>
      </c>
      <c r="DE225" s="207">
        <v>42902</v>
      </c>
      <c r="DF225" s="200">
        <v>70</v>
      </c>
      <c r="DG225" s="193" t="s">
        <v>440</v>
      </c>
      <c r="DH225" s="200">
        <v>0</v>
      </c>
      <c r="DI225" s="193" t="s">
        <v>697</v>
      </c>
      <c r="DJ225" s="200">
        <v>123</v>
      </c>
      <c r="DK225" s="193" t="s">
        <v>697</v>
      </c>
      <c r="DL225" s="200">
        <f t="shared" si="227"/>
        <v>123</v>
      </c>
      <c r="DM225" s="193" t="s">
        <v>811</v>
      </c>
      <c r="DN225" s="200">
        <v>30</v>
      </c>
      <c r="DO225" s="193" t="s">
        <v>4719</v>
      </c>
      <c r="DP225" s="200">
        <v>29</v>
      </c>
      <c r="DQ225" s="200">
        <f t="shared" si="183"/>
        <v>252</v>
      </c>
      <c r="DR225" s="200">
        <f t="shared" si="184"/>
        <v>252</v>
      </c>
      <c r="DS225" s="193" t="s">
        <v>6216</v>
      </c>
      <c r="DT225" s="192" t="s">
        <v>6243</v>
      </c>
      <c r="DU225" s="193">
        <v>1</v>
      </c>
      <c r="DV225" s="193" t="s">
        <v>8</v>
      </c>
      <c r="DW225" s="193" t="s">
        <v>8</v>
      </c>
      <c r="DX225" s="193" t="s">
        <v>8</v>
      </c>
      <c r="DY225" s="193" t="s">
        <v>8</v>
      </c>
      <c r="DZ225" s="193" t="s">
        <v>8</v>
      </c>
      <c r="EA225" s="193" t="s">
        <v>8</v>
      </c>
      <c r="EB225" s="193" t="s">
        <v>207</v>
      </c>
      <c r="EC225" s="193" t="s">
        <v>6269</v>
      </c>
      <c r="ED225" s="193" t="s">
        <v>6488</v>
      </c>
      <c r="EE225" s="199">
        <v>53212</v>
      </c>
      <c r="EF225" s="199">
        <v>0</v>
      </c>
      <c r="EG225" s="199">
        <v>0</v>
      </c>
      <c r="EH225" s="199">
        <v>0</v>
      </c>
      <c r="EI225" s="199">
        <v>0</v>
      </c>
      <c r="EJ225" s="199">
        <v>366991</v>
      </c>
      <c r="EK225" s="199">
        <v>0</v>
      </c>
      <c r="EL225" s="199">
        <v>0</v>
      </c>
      <c r="EM225" s="199">
        <v>0</v>
      </c>
      <c r="EN225" s="199">
        <v>0</v>
      </c>
      <c r="EO225" s="199">
        <f t="shared" si="197"/>
        <v>420203</v>
      </c>
      <c r="EP225" s="199">
        <v>53212</v>
      </c>
      <c r="EQ225" s="199">
        <v>0</v>
      </c>
      <c r="ER225" s="199">
        <v>0</v>
      </c>
      <c r="ES225" s="199">
        <v>0</v>
      </c>
      <c r="ET225" s="199">
        <v>0</v>
      </c>
      <c r="EU225" s="199">
        <v>366991</v>
      </c>
      <c r="EV225" s="199">
        <v>0</v>
      </c>
      <c r="EW225" s="199">
        <v>0</v>
      </c>
      <c r="EX225" s="199">
        <v>0</v>
      </c>
      <c r="EY225" s="199">
        <v>0</v>
      </c>
      <c r="EZ225" s="199">
        <f t="shared" si="198"/>
        <v>420203</v>
      </c>
      <c r="FA225" s="192" t="s">
        <v>6660</v>
      </c>
      <c r="FB225" s="199">
        <v>57515</v>
      </c>
      <c r="FC225" s="199">
        <v>0</v>
      </c>
      <c r="FD225" s="199">
        <v>0</v>
      </c>
      <c r="FE225" s="199">
        <v>0</v>
      </c>
      <c r="FF225" s="199">
        <v>0</v>
      </c>
      <c r="FG225" s="199">
        <v>396650</v>
      </c>
      <c r="FH225" s="199">
        <v>0</v>
      </c>
      <c r="FI225" s="199">
        <v>0</v>
      </c>
      <c r="FJ225" s="199">
        <v>0</v>
      </c>
      <c r="FK225" s="199">
        <v>0</v>
      </c>
      <c r="FL225" s="199">
        <f t="shared" si="199"/>
        <v>454165</v>
      </c>
      <c r="FM225" s="192" t="s">
        <v>6858</v>
      </c>
      <c r="FN225" s="199">
        <v>57514</v>
      </c>
      <c r="FO225" s="199">
        <v>0</v>
      </c>
      <c r="FP225" s="199">
        <v>0</v>
      </c>
      <c r="FQ225" s="199">
        <v>0</v>
      </c>
      <c r="FR225" s="199">
        <v>0</v>
      </c>
      <c r="FS225" s="199">
        <v>396650</v>
      </c>
      <c r="FT225" s="199">
        <v>0</v>
      </c>
      <c r="FU225" s="199">
        <v>0</v>
      </c>
      <c r="FV225" s="199">
        <v>0</v>
      </c>
      <c r="FW225" s="199">
        <v>0</v>
      </c>
      <c r="FX225" s="199">
        <f t="shared" si="200"/>
        <v>454164</v>
      </c>
      <c r="FY225" s="192" t="s">
        <v>7043</v>
      </c>
      <c r="FZ225" s="200">
        <f t="shared" si="201"/>
        <v>63832</v>
      </c>
      <c r="GA225" s="193" t="str">
        <f t="shared" si="218"/>
        <v>BIP &gt; SIGFE</v>
      </c>
      <c r="GB225" s="199">
        <v>49430</v>
      </c>
      <c r="GC225" s="199">
        <v>0</v>
      </c>
      <c r="GD225" s="199">
        <v>0</v>
      </c>
      <c r="GE225" s="199">
        <v>0</v>
      </c>
      <c r="GF225" s="199">
        <v>0</v>
      </c>
      <c r="GG225" s="199">
        <v>340902</v>
      </c>
      <c r="GH225" s="199">
        <v>0</v>
      </c>
      <c r="GI225" s="199">
        <v>0</v>
      </c>
      <c r="GJ225" s="199">
        <v>0</v>
      </c>
      <c r="GK225" s="199">
        <v>0</v>
      </c>
      <c r="GL225" s="199">
        <f t="shared" si="202"/>
        <v>390332</v>
      </c>
      <c r="GM225" s="199">
        <v>49599</v>
      </c>
      <c r="GN225" s="199">
        <v>0</v>
      </c>
      <c r="GO225" s="199">
        <v>0</v>
      </c>
      <c r="GP225" s="199">
        <v>0</v>
      </c>
      <c r="GQ225" s="199">
        <v>0</v>
      </c>
      <c r="GR225" s="199">
        <v>342072</v>
      </c>
      <c r="GS225" s="199">
        <v>0</v>
      </c>
      <c r="GT225" s="199">
        <v>0</v>
      </c>
      <c r="GU225" s="199">
        <v>0</v>
      </c>
      <c r="GV225" s="199">
        <v>0</v>
      </c>
      <c r="GW225" s="199">
        <f t="shared" si="203"/>
        <v>391671</v>
      </c>
      <c r="GX225" s="199" t="s">
        <v>8</v>
      </c>
      <c r="GY225" s="199">
        <v>54596</v>
      </c>
      <c r="GZ225" s="199">
        <v>0</v>
      </c>
      <c r="HA225" s="199">
        <v>0</v>
      </c>
      <c r="HB225" s="199">
        <v>0</v>
      </c>
      <c r="HC225" s="199">
        <v>0</v>
      </c>
      <c r="HD225" s="199">
        <v>376533</v>
      </c>
      <c r="HE225" s="199">
        <v>0</v>
      </c>
      <c r="HF225" s="199">
        <v>0</v>
      </c>
      <c r="HG225" s="199">
        <v>0</v>
      </c>
      <c r="HH225" s="199">
        <v>0</v>
      </c>
      <c r="HI225" s="199">
        <f t="shared" si="204"/>
        <v>431129</v>
      </c>
      <c r="HJ225" s="199">
        <v>0</v>
      </c>
      <c r="HK225" s="199">
        <v>59010</v>
      </c>
      <c r="HL225" s="199">
        <v>0</v>
      </c>
      <c r="HM225" s="199">
        <v>0</v>
      </c>
      <c r="HN225" s="199">
        <v>0</v>
      </c>
      <c r="HO225" s="199">
        <v>0</v>
      </c>
      <c r="HP225" s="199">
        <v>406963</v>
      </c>
      <c r="HQ225" s="199">
        <v>0</v>
      </c>
      <c r="HR225" s="199">
        <v>0</v>
      </c>
      <c r="HS225" s="199">
        <v>0</v>
      </c>
      <c r="HT225" s="199">
        <v>0</v>
      </c>
      <c r="HU225" s="199">
        <f t="shared" si="205"/>
        <v>465973</v>
      </c>
      <c r="HV225" s="199">
        <v>57684</v>
      </c>
      <c r="HW225" s="199">
        <v>0</v>
      </c>
      <c r="HX225" s="199">
        <v>0</v>
      </c>
      <c r="HY225" s="199">
        <v>0</v>
      </c>
      <c r="HZ225" s="199">
        <v>0</v>
      </c>
      <c r="IA225" s="199">
        <v>397820</v>
      </c>
      <c r="IB225" s="199">
        <v>0</v>
      </c>
      <c r="IC225" s="199">
        <v>0</v>
      </c>
      <c r="ID225" s="199">
        <v>0</v>
      </c>
      <c r="IE225" s="199">
        <v>0</v>
      </c>
      <c r="IF225" s="199">
        <f t="shared" si="206"/>
        <v>455504</v>
      </c>
      <c r="IG225" s="197">
        <f t="shared" si="207"/>
        <v>8.0820357711960824</v>
      </c>
      <c r="IH225" s="197">
        <f t="shared" si="208"/>
        <v>5.6537602434538092</v>
      </c>
      <c r="II225" s="197">
        <f t="shared" si="209"/>
        <v>5.653422143610265</v>
      </c>
      <c r="IJ225" s="197">
        <f t="shared" si="185"/>
        <v>-2.2466966970189239</v>
      </c>
      <c r="IK225" s="202"/>
      <c r="IL225" s="200">
        <f t="shared" si="210"/>
        <v>3733.6393442622953</v>
      </c>
      <c r="IM225" s="200">
        <f t="shared" si="211"/>
        <v>3260.8196721311474</v>
      </c>
      <c r="IN225" s="192" t="s">
        <v>7448</v>
      </c>
      <c r="IO225" s="192" t="str">
        <f t="shared" si="186"/>
        <v>Variación de 0 a +-10%</v>
      </c>
      <c r="IP225" s="192" t="str">
        <f t="shared" si="186"/>
        <v>Variación de 0 a +-10%</v>
      </c>
      <c r="IQ225" s="193" t="str">
        <f t="shared" si="212"/>
        <v>Mediano</v>
      </c>
      <c r="IR225" s="193" t="str">
        <f t="shared" si="213"/>
        <v>Mediano</v>
      </c>
      <c r="IS225" s="192" t="s">
        <v>945</v>
      </c>
      <c r="IT225" s="192" t="s">
        <v>933</v>
      </c>
      <c r="IU225" s="192" t="s">
        <v>5571</v>
      </c>
      <c r="IV225" s="192" t="s">
        <v>942</v>
      </c>
      <c r="IW225" s="192" t="s">
        <v>248</v>
      </c>
      <c r="IX225" s="192" t="s">
        <v>249</v>
      </c>
      <c r="IY225" s="193" t="s">
        <v>207</v>
      </c>
      <c r="IZ225" s="199">
        <v>452890</v>
      </c>
      <c r="JA225" s="199">
        <v>33317</v>
      </c>
      <c r="JB225" s="203">
        <f t="shared" si="214"/>
        <v>7.3565324913334367</v>
      </c>
      <c r="JC225" s="192" t="s">
        <v>7633</v>
      </c>
      <c r="JD225" s="192" t="str">
        <f t="shared" si="221"/>
        <v>Con Modificaciones &lt; 10%</v>
      </c>
      <c r="JE225" s="193" t="s">
        <v>208</v>
      </c>
      <c r="JF225" s="200"/>
      <c r="JG225" s="200"/>
      <c r="JH225" s="200"/>
      <c r="JI225" s="197"/>
      <c r="JJ225" s="192" t="s">
        <v>7856</v>
      </c>
      <c r="JK225" s="192" t="str">
        <f t="shared" si="187"/>
        <v>Sin Reevaluación</v>
      </c>
      <c r="JL225" s="196" t="s">
        <v>1286</v>
      </c>
      <c r="JM225" s="204">
        <v>419998</v>
      </c>
      <c r="JN225" s="204">
        <v>440109</v>
      </c>
      <c r="JO225" s="197">
        <f t="shared" si="219"/>
        <v>4.7883561350292148</v>
      </c>
      <c r="JP225" s="205" t="str">
        <f t="shared" si="220"/>
        <v>Real &gt; Recomendado</v>
      </c>
      <c r="JQ225" s="193" t="s">
        <v>1287</v>
      </c>
      <c r="JR225" s="200">
        <v>36617</v>
      </c>
      <c r="JS225" s="202">
        <v>38371</v>
      </c>
      <c r="JT225" s="202">
        <f t="shared" si="222"/>
        <v>4.7901248054182499</v>
      </c>
      <c r="JU225" s="192" t="s">
        <v>8313</v>
      </c>
      <c r="JV225" s="192" t="str">
        <f t="shared" ref="JV225:JV226" si="228">IF(JT225="","Sin Datos",IF(JT225=0,"Real = Recomendado",IF(JT225&gt;0,"Real &gt; Recomendado",IF(JT225&lt;0,"Real &lt; Recomendado","error"))))</f>
        <v>Real &gt; Recomendado</v>
      </c>
      <c r="JW225" s="192" t="s">
        <v>8314</v>
      </c>
      <c r="JX225" s="192" t="s">
        <v>5571</v>
      </c>
      <c r="JY225" s="192" t="s">
        <v>942</v>
      </c>
      <c r="JZ225" s="192" t="s">
        <v>248</v>
      </c>
      <c r="KA225" s="192" t="s">
        <v>249</v>
      </c>
    </row>
    <row r="226" spans="1:287" ht="15" customHeight="1" x14ac:dyDescent="0.25">
      <c r="A226" s="192" t="s">
        <v>1870</v>
      </c>
      <c r="B226" s="192" t="s">
        <v>1871</v>
      </c>
      <c r="C226" s="193">
        <v>4</v>
      </c>
      <c r="D226" s="192" t="s">
        <v>449</v>
      </c>
      <c r="E226" s="192" t="s">
        <v>150</v>
      </c>
      <c r="F226" s="192" t="s">
        <v>406</v>
      </c>
      <c r="G226" s="192" t="s">
        <v>475</v>
      </c>
      <c r="H226" s="192" t="s">
        <v>465</v>
      </c>
      <c r="I226" s="192" t="s">
        <v>126</v>
      </c>
      <c r="J226" s="192" t="s">
        <v>1938</v>
      </c>
      <c r="K226" s="192" t="s">
        <v>466</v>
      </c>
      <c r="L226" s="192" t="s">
        <v>114</v>
      </c>
      <c r="M226" s="192" t="s">
        <v>127</v>
      </c>
      <c r="N226" s="192" t="s">
        <v>523</v>
      </c>
      <c r="O226" s="192" t="s">
        <v>524</v>
      </c>
      <c r="P226" s="192" t="s">
        <v>103</v>
      </c>
      <c r="Q226" s="192" t="s">
        <v>120</v>
      </c>
      <c r="R226" s="192" t="s">
        <v>116</v>
      </c>
      <c r="S226" s="192" t="s">
        <v>2494</v>
      </c>
      <c r="T226" s="192" t="s">
        <v>2495</v>
      </c>
      <c r="U226" s="194">
        <v>230</v>
      </c>
      <c r="V226" s="192" t="s">
        <v>534</v>
      </c>
      <c r="W226" s="192" t="s">
        <v>534</v>
      </c>
      <c r="X226" s="192" t="s">
        <v>534</v>
      </c>
      <c r="Y226" s="195">
        <v>10</v>
      </c>
      <c r="Z226" s="195">
        <v>25</v>
      </c>
      <c r="AA226" s="196" t="s">
        <v>2821</v>
      </c>
      <c r="AB226" s="197">
        <f>((Z226/Y226)-1)*100</f>
        <v>150</v>
      </c>
      <c r="AC226" s="195"/>
      <c r="AD226" s="195"/>
      <c r="AE226" s="196"/>
      <c r="AF226" s="197"/>
      <c r="AG226" s="195"/>
      <c r="AH226" s="195"/>
      <c r="AI226" s="196" t="s">
        <v>8</v>
      </c>
      <c r="AJ226" s="197"/>
      <c r="AK226" s="195"/>
      <c r="AL226" s="195"/>
      <c r="AM226" s="196"/>
      <c r="AN226" s="197"/>
      <c r="AO226" s="195"/>
      <c r="AP226" s="195"/>
      <c r="AQ226" s="196"/>
      <c r="AR226" s="197"/>
      <c r="AS226" s="195">
        <v>10</v>
      </c>
      <c r="AT226" s="195">
        <v>19</v>
      </c>
      <c r="AU226" s="196" t="s">
        <v>3292</v>
      </c>
      <c r="AV226" s="197">
        <f t="shared" si="182"/>
        <v>89.999999999999986</v>
      </c>
      <c r="AW226" s="197" t="str">
        <f t="shared" si="189"/>
        <v>Variación del 50% al 100%</v>
      </c>
      <c r="AX226" s="198">
        <v>3</v>
      </c>
      <c r="AY226" s="198">
        <v>280</v>
      </c>
      <c r="AZ226" s="195"/>
      <c r="BA226" s="195"/>
      <c r="BB226" s="196"/>
      <c r="BC226" s="197"/>
      <c r="BD226" s="195"/>
      <c r="BE226" s="195"/>
      <c r="BF226" s="196"/>
      <c r="BG226" s="197"/>
      <c r="BH226" s="195"/>
      <c r="BI226" s="195"/>
      <c r="BJ226" s="196"/>
      <c r="BK226" s="197"/>
      <c r="BL226" s="195">
        <v>12</v>
      </c>
      <c r="BM226" s="195">
        <v>12</v>
      </c>
      <c r="BN226" s="195">
        <v>25</v>
      </c>
      <c r="BO226" s="195">
        <v>25</v>
      </c>
      <c r="BP226" s="195">
        <v>0</v>
      </c>
      <c r="BQ226" s="196" t="s">
        <v>3545</v>
      </c>
      <c r="BR226" s="197">
        <f t="shared" si="190"/>
        <v>108.33333333333334</v>
      </c>
      <c r="BS226" s="197">
        <f t="shared" si="190"/>
        <v>108.33333333333334</v>
      </c>
      <c r="BT226" s="192" t="s">
        <v>3786</v>
      </c>
      <c r="BU226" s="192" t="str">
        <f t="shared" si="191"/>
        <v>Variación &gt; al 100%</v>
      </c>
      <c r="BV226" s="193" t="str">
        <f t="shared" si="192"/>
        <v>Tres años</v>
      </c>
      <c r="BW226" s="192" t="s">
        <v>693</v>
      </c>
      <c r="BX226" s="199">
        <v>516715</v>
      </c>
      <c r="BY226" s="199">
        <v>0</v>
      </c>
      <c r="BZ226" s="199">
        <f t="shared" si="193"/>
        <v>516715</v>
      </c>
      <c r="CA226" s="199">
        <v>491146</v>
      </c>
      <c r="CB226" s="200">
        <f t="shared" si="194"/>
        <v>25569</v>
      </c>
      <c r="CC226" s="192" t="s">
        <v>4092</v>
      </c>
      <c r="CD226" s="192" t="str">
        <f t="shared" si="195"/>
        <v>BIP &gt; SIGFE</v>
      </c>
      <c r="CE226" s="196" t="s">
        <v>685</v>
      </c>
      <c r="CF226" s="195">
        <v>82</v>
      </c>
      <c r="CG226" s="195">
        <v>82</v>
      </c>
      <c r="CH226" s="195">
        <f t="shared" si="196"/>
        <v>100</v>
      </c>
      <c r="CI226" s="196" t="s">
        <v>4514</v>
      </c>
      <c r="CJ226" s="196" t="s">
        <v>4515</v>
      </c>
      <c r="CK226" s="200" t="str">
        <f t="shared" si="216"/>
        <v>Real = Recomendada</v>
      </c>
      <c r="CL226" s="192" t="s">
        <v>5097</v>
      </c>
      <c r="CM226" s="192" t="s">
        <v>5098</v>
      </c>
      <c r="CN226" s="192" t="s">
        <v>5099</v>
      </c>
      <c r="CO226" s="192" t="s">
        <v>5100</v>
      </c>
      <c r="CP226" s="193" t="s">
        <v>207</v>
      </c>
      <c r="CQ226" s="192" t="s">
        <v>5375</v>
      </c>
      <c r="CR226" s="192" t="s">
        <v>5376</v>
      </c>
      <c r="CS226" s="192" t="s">
        <v>8</v>
      </c>
      <c r="CT226" s="192" t="str">
        <f t="shared" si="217"/>
        <v>En Operación</v>
      </c>
      <c r="CU226" s="192" t="s">
        <v>5552</v>
      </c>
      <c r="CV226" s="192" t="s">
        <v>932</v>
      </c>
      <c r="CW226" s="192" t="s">
        <v>933</v>
      </c>
      <c r="CX226" s="192" t="s">
        <v>534</v>
      </c>
      <c r="CY226" s="192" t="s">
        <v>8</v>
      </c>
      <c r="CZ226" s="192" t="s">
        <v>248</v>
      </c>
      <c r="DA226" s="192" t="s">
        <v>249</v>
      </c>
      <c r="DB226" s="193" t="s">
        <v>5864</v>
      </c>
      <c r="DC226" s="193" t="s">
        <v>784</v>
      </c>
      <c r="DD226" s="200">
        <v>44</v>
      </c>
      <c r="DE226" s="193" t="s">
        <v>3872</v>
      </c>
      <c r="DF226" s="200">
        <v>27</v>
      </c>
      <c r="DG226" s="193" t="s">
        <v>440</v>
      </c>
      <c r="DH226" s="200">
        <v>0</v>
      </c>
      <c r="DI226" s="193" t="s">
        <v>895</v>
      </c>
      <c r="DJ226" s="200">
        <v>55</v>
      </c>
      <c r="DK226" s="193" t="s">
        <v>895</v>
      </c>
      <c r="DL226" s="200">
        <f t="shared" si="227"/>
        <v>55</v>
      </c>
      <c r="DM226" s="193" t="s">
        <v>693</v>
      </c>
      <c r="DN226" s="200">
        <v>1</v>
      </c>
      <c r="DO226" s="193" t="s">
        <v>777</v>
      </c>
      <c r="DP226" s="200">
        <v>39</v>
      </c>
      <c r="DQ226" s="200">
        <f t="shared" si="183"/>
        <v>166</v>
      </c>
      <c r="DR226" s="200">
        <f t="shared" si="184"/>
        <v>122</v>
      </c>
      <c r="DS226" s="193" t="s">
        <v>6217</v>
      </c>
      <c r="DT226" s="192" t="s">
        <v>6243</v>
      </c>
      <c r="DU226" s="193">
        <v>1</v>
      </c>
      <c r="DV226" s="193" t="s">
        <v>8</v>
      </c>
      <c r="DW226" s="193" t="s">
        <v>8</v>
      </c>
      <c r="DX226" s="193" t="s">
        <v>8</v>
      </c>
      <c r="DY226" s="193" t="s">
        <v>8</v>
      </c>
      <c r="DZ226" s="193" t="s">
        <v>8</v>
      </c>
      <c r="EA226" s="193" t="s">
        <v>8</v>
      </c>
      <c r="EB226" s="193" t="s">
        <v>207</v>
      </c>
      <c r="EC226" s="193" t="s">
        <v>6269</v>
      </c>
      <c r="ED226" s="193" t="s">
        <v>6489</v>
      </c>
      <c r="EE226" s="199">
        <v>69007</v>
      </c>
      <c r="EF226" s="199">
        <v>0</v>
      </c>
      <c r="EG226" s="199">
        <v>0</v>
      </c>
      <c r="EH226" s="199">
        <v>0</v>
      </c>
      <c r="EI226" s="199">
        <v>0</v>
      </c>
      <c r="EJ226" s="199">
        <v>475912</v>
      </c>
      <c r="EK226" s="199">
        <v>0</v>
      </c>
      <c r="EL226" s="199">
        <v>0</v>
      </c>
      <c r="EM226" s="199">
        <v>0</v>
      </c>
      <c r="EN226" s="199">
        <v>0</v>
      </c>
      <c r="EO226" s="199">
        <f t="shared" si="197"/>
        <v>544919</v>
      </c>
      <c r="EP226" s="199">
        <v>75681</v>
      </c>
      <c r="EQ226" s="199">
        <v>0</v>
      </c>
      <c r="ER226" s="199">
        <v>0</v>
      </c>
      <c r="ES226" s="199">
        <v>0</v>
      </c>
      <c r="ET226" s="199">
        <v>0</v>
      </c>
      <c r="EU226" s="199">
        <v>521938</v>
      </c>
      <c r="EV226" s="199">
        <v>0</v>
      </c>
      <c r="EW226" s="199">
        <v>0</v>
      </c>
      <c r="EX226" s="199">
        <v>0</v>
      </c>
      <c r="EY226" s="199">
        <v>0</v>
      </c>
      <c r="EZ226" s="199">
        <f t="shared" si="198"/>
        <v>597619</v>
      </c>
      <c r="FA226" s="192" t="s">
        <v>6661</v>
      </c>
      <c r="FB226" s="199">
        <v>65436</v>
      </c>
      <c r="FC226" s="199">
        <v>0</v>
      </c>
      <c r="FD226" s="199">
        <v>0</v>
      </c>
      <c r="FE226" s="199">
        <v>0</v>
      </c>
      <c r="FF226" s="199">
        <v>0</v>
      </c>
      <c r="FG226" s="199">
        <v>451281</v>
      </c>
      <c r="FH226" s="199">
        <v>0</v>
      </c>
      <c r="FI226" s="199">
        <v>0</v>
      </c>
      <c r="FJ226" s="199">
        <v>0</v>
      </c>
      <c r="FK226" s="199">
        <v>0</v>
      </c>
      <c r="FL226" s="199">
        <f t="shared" si="199"/>
        <v>516717</v>
      </c>
      <c r="FM226" s="192" t="s">
        <v>6859</v>
      </c>
      <c r="FN226" s="199">
        <v>65435</v>
      </c>
      <c r="FO226" s="199">
        <v>0</v>
      </c>
      <c r="FP226" s="199">
        <v>0</v>
      </c>
      <c r="FQ226" s="199">
        <v>0</v>
      </c>
      <c r="FR226" s="199">
        <v>0</v>
      </c>
      <c r="FS226" s="199">
        <v>451280</v>
      </c>
      <c r="FT226" s="199">
        <v>0</v>
      </c>
      <c r="FU226" s="199">
        <v>0</v>
      </c>
      <c r="FV226" s="199">
        <v>0</v>
      </c>
      <c r="FW226" s="199">
        <v>0</v>
      </c>
      <c r="FX226" s="199">
        <f t="shared" si="200"/>
        <v>516715</v>
      </c>
      <c r="FY226" s="192" t="s">
        <v>7044</v>
      </c>
      <c r="FZ226" s="200">
        <f t="shared" si="201"/>
        <v>25569</v>
      </c>
      <c r="GA226" s="193" t="str">
        <f t="shared" si="218"/>
        <v>BIP &gt; SIGFE</v>
      </c>
      <c r="GB226" s="199">
        <v>61843</v>
      </c>
      <c r="GC226" s="199">
        <v>0</v>
      </c>
      <c r="GD226" s="199">
        <v>0</v>
      </c>
      <c r="GE226" s="199">
        <v>0</v>
      </c>
      <c r="GF226" s="199">
        <v>0</v>
      </c>
      <c r="GG226" s="199">
        <v>429303</v>
      </c>
      <c r="GH226" s="199">
        <v>0</v>
      </c>
      <c r="GI226" s="199">
        <v>0</v>
      </c>
      <c r="GJ226" s="199">
        <v>0</v>
      </c>
      <c r="GK226" s="199">
        <v>0</v>
      </c>
      <c r="GL226" s="199">
        <f t="shared" si="202"/>
        <v>491146</v>
      </c>
      <c r="GM226" s="199">
        <v>63439</v>
      </c>
      <c r="GN226" s="199">
        <v>0</v>
      </c>
      <c r="GO226" s="199">
        <v>0</v>
      </c>
      <c r="GP226" s="199">
        <v>0</v>
      </c>
      <c r="GQ226" s="199">
        <v>0</v>
      </c>
      <c r="GR226" s="199">
        <v>440309</v>
      </c>
      <c r="GS226" s="199">
        <v>0</v>
      </c>
      <c r="GT226" s="199">
        <v>0</v>
      </c>
      <c r="GU226" s="199">
        <v>0</v>
      </c>
      <c r="GV226" s="199">
        <v>0</v>
      </c>
      <c r="GW226" s="199">
        <f t="shared" si="203"/>
        <v>503748</v>
      </c>
      <c r="GX226" s="199" t="s">
        <v>5552</v>
      </c>
      <c r="GY226" s="199">
        <v>77649</v>
      </c>
      <c r="GZ226" s="199">
        <v>0</v>
      </c>
      <c r="HA226" s="199">
        <v>0</v>
      </c>
      <c r="HB226" s="199">
        <v>0</v>
      </c>
      <c r="HC226" s="199">
        <v>0</v>
      </c>
      <c r="HD226" s="199">
        <v>535509</v>
      </c>
      <c r="HE226" s="199">
        <v>0</v>
      </c>
      <c r="HF226" s="199">
        <v>0</v>
      </c>
      <c r="HG226" s="199">
        <v>0</v>
      </c>
      <c r="HH226" s="199">
        <v>0</v>
      </c>
      <c r="HI226" s="199">
        <f t="shared" si="204"/>
        <v>613158</v>
      </c>
      <c r="HJ226" s="199">
        <v>0</v>
      </c>
      <c r="HK226" s="199">
        <v>67137</v>
      </c>
      <c r="HL226" s="199">
        <v>0</v>
      </c>
      <c r="HM226" s="199">
        <v>0</v>
      </c>
      <c r="HN226" s="199">
        <v>0</v>
      </c>
      <c r="HO226" s="199">
        <v>0</v>
      </c>
      <c r="HP226" s="199">
        <v>463015</v>
      </c>
      <c r="HQ226" s="199">
        <v>0</v>
      </c>
      <c r="HR226" s="199">
        <v>0</v>
      </c>
      <c r="HS226" s="199">
        <v>0</v>
      </c>
      <c r="HT226" s="199">
        <v>0</v>
      </c>
      <c r="HU226" s="199">
        <f t="shared" si="205"/>
        <v>530152</v>
      </c>
      <c r="HV226" s="199">
        <v>67031</v>
      </c>
      <c r="HW226" s="199">
        <v>0</v>
      </c>
      <c r="HX226" s="199">
        <v>0</v>
      </c>
      <c r="HY226" s="199">
        <v>0</v>
      </c>
      <c r="HZ226" s="199">
        <v>0</v>
      </c>
      <c r="IA226" s="199">
        <v>462285</v>
      </c>
      <c r="IB226" s="199">
        <v>0</v>
      </c>
      <c r="IC226" s="199">
        <v>0</v>
      </c>
      <c r="ID226" s="199">
        <v>0</v>
      </c>
      <c r="IE226" s="199">
        <v>0</v>
      </c>
      <c r="IF226" s="199">
        <f t="shared" si="206"/>
        <v>529316</v>
      </c>
      <c r="IG226" s="197">
        <f t="shared" si="207"/>
        <v>-13.537456903440869</v>
      </c>
      <c r="IH226" s="197">
        <f t="shared" si="208"/>
        <v>-13.673800227673782</v>
      </c>
      <c r="II226" s="197">
        <f t="shared" si="209"/>
        <v>-13.673719769415637</v>
      </c>
      <c r="IJ226" s="197">
        <f t="shared" si="185"/>
        <v>-0.15769062457559047</v>
      </c>
      <c r="IK226" s="202"/>
      <c r="IL226" s="200">
        <f t="shared" si="210"/>
        <v>6455.0731707317073</v>
      </c>
      <c r="IM226" s="200">
        <f t="shared" si="211"/>
        <v>5637.6219512195121</v>
      </c>
      <c r="IN226" s="192" t="s">
        <v>7449</v>
      </c>
      <c r="IO226" s="192" t="str">
        <f t="shared" si="186"/>
        <v>Variación entre el -10% al -20%</v>
      </c>
      <c r="IP226" s="192" t="str">
        <f t="shared" si="186"/>
        <v>Variación entre el -10% al -20%</v>
      </c>
      <c r="IQ226" s="193" t="str">
        <f t="shared" si="212"/>
        <v>Mediano</v>
      </c>
      <c r="IR226" s="193" t="str">
        <f t="shared" si="213"/>
        <v>Mediano</v>
      </c>
      <c r="IS226" s="192" t="s">
        <v>932</v>
      </c>
      <c r="IT226" s="192" t="s">
        <v>933</v>
      </c>
      <c r="IU226" s="192" t="s">
        <v>534</v>
      </c>
      <c r="IV226" s="192" t="s">
        <v>8</v>
      </c>
      <c r="IW226" s="192" t="s">
        <v>248</v>
      </c>
      <c r="IX226" s="192" t="s">
        <v>249</v>
      </c>
      <c r="IY226" s="193" t="s">
        <v>207</v>
      </c>
      <c r="IZ226" s="199">
        <v>613148</v>
      </c>
      <c r="JA226" s="199">
        <v>68868</v>
      </c>
      <c r="JB226" s="203">
        <f t="shared" si="214"/>
        <v>11.231872239655026</v>
      </c>
      <c r="JC226" s="192" t="s">
        <v>7634</v>
      </c>
      <c r="JD226" s="192" t="str">
        <f t="shared" si="221"/>
        <v>Con Modificaciones &lt; 10%</v>
      </c>
      <c r="JE226" s="193" t="s">
        <v>208</v>
      </c>
      <c r="JF226" s="200"/>
      <c r="JG226" s="200"/>
      <c r="JH226" s="200"/>
      <c r="JI226" s="197"/>
      <c r="JJ226" s="192" t="s">
        <v>7857</v>
      </c>
      <c r="JK226" s="192" t="str">
        <f t="shared" si="187"/>
        <v>Sin Reevaluación</v>
      </c>
      <c r="JL226" s="196" t="s">
        <v>1286</v>
      </c>
      <c r="JM226" s="204">
        <v>481477</v>
      </c>
      <c r="JN226" s="204">
        <v>503822</v>
      </c>
      <c r="JO226" s="197">
        <f t="shared" si="219"/>
        <v>4.6409278117127029</v>
      </c>
      <c r="JP226" s="205" t="str">
        <f t="shared" si="220"/>
        <v>Real &gt; Recomendado</v>
      </c>
      <c r="JQ226" s="193" t="s">
        <v>1287</v>
      </c>
      <c r="JR226" s="202">
        <v>41977</v>
      </c>
      <c r="JS226" s="202">
        <v>43926</v>
      </c>
      <c r="JT226" s="202">
        <f t="shared" si="222"/>
        <v>4.6430187960073477</v>
      </c>
      <c r="JU226" s="192" t="s">
        <v>8315</v>
      </c>
      <c r="JV226" s="192" t="str">
        <f t="shared" si="228"/>
        <v>Real &gt; Recomendado</v>
      </c>
      <c r="JW226" s="192" t="s">
        <v>8316</v>
      </c>
      <c r="JX226" s="192" t="s">
        <v>1304</v>
      </c>
      <c r="JY226" s="192" t="s">
        <v>929</v>
      </c>
      <c r="JZ226" s="192" t="s">
        <v>248</v>
      </c>
      <c r="KA226" s="192" t="s">
        <v>249</v>
      </c>
    </row>
    <row r="227" spans="1:287" ht="15" customHeight="1" x14ac:dyDescent="0.25">
      <c r="A227" s="192" t="s">
        <v>1872</v>
      </c>
      <c r="B227" s="192" t="s">
        <v>1873</v>
      </c>
      <c r="C227" s="193">
        <v>14</v>
      </c>
      <c r="D227" s="192" t="s">
        <v>455</v>
      </c>
      <c r="E227" s="192" t="s">
        <v>8</v>
      </c>
      <c r="F227" s="192" t="s">
        <v>8</v>
      </c>
      <c r="G227" s="192" t="s">
        <v>517</v>
      </c>
      <c r="H227" s="192" t="s">
        <v>465</v>
      </c>
      <c r="I227" s="192" t="s">
        <v>126</v>
      </c>
      <c r="J227" s="192" t="s">
        <v>1938</v>
      </c>
      <c r="K227" s="192" t="s">
        <v>466</v>
      </c>
      <c r="L227" s="192" t="s">
        <v>114</v>
      </c>
      <c r="M227" s="192" t="s">
        <v>127</v>
      </c>
      <c r="N227" s="192" t="s">
        <v>523</v>
      </c>
      <c r="O227" s="192" t="s">
        <v>524</v>
      </c>
      <c r="P227" s="192" t="s">
        <v>103</v>
      </c>
      <c r="Q227" s="192" t="s">
        <v>120</v>
      </c>
      <c r="R227" s="192" t="s">
        <v>116</v>
      </c>
      <c r="S227" s="192" t="s">
        <v>2496</v>
      </c>
      <c r="T227" s="192" t="s">
        <v>2497</v>
      </c>
      <c r="U227" s="194">
        <v>0</v>
      </c>
      <c r="V227" s="192" t="s">
        <v>127</v>
      </c>
      <c r="W227" s="192" t="s">
        <v>534</v>
      </c>
      <c r="X227" s="192" t="s">
        <v>534</v>
      </c>
      <c r="Y227" s="195">
        <v>9</v>
      </c>
      <c r="Z227" s="195">
        <v>9</v>
      </c>
      <c r="AA227" s="196" t="s">
        <v>2822</v>
      </c>
      <c r="AB227" s="197">
        <f>((Z227/Y227)-1)*100</f>
        <v>0</v>
      </c>
      <c r="AC227" s="195"/>
      <c r="AD227" s="195"/>
      <c r="AE227" s="196"/>
      <c r="AF227" s="197"/>
      <c r="AG227" s="195"/>
      <c r="AH227" s="195"/>
      <c r="AI227" s="196" t="s">
        <v>8</v>
      </c>
      <c r="AJ227" s="197"/>
      <c r="AK227" s="195">
        <v>1</v>
      </c>
      <c r="AL227" s="195">
        <v>4</v>
      </c>
      <c r="AM227" s="196" t="s">
        <v>203</v>
      </c>
      <c r="AN227" s="197">
        <f>((AL227/AK227)-1)*100</f>
        <v>300</v>
      </c>
      <c r="AO227" s="195"/>
      <c r="AP227" s="195"/>
      <c r="AQ227" s="196"/>
      <c r="AR227" s="197"/>
      <c r="AS227" s="195">
        <v>9</v>
      </c>
      <c r="AT227" s="195">
        <v>8</v>
      </c>
      <c r="AU227" s="196" t="s">
        <v>3293</v>
      </c>
      <c r="AV227" s="197">
        <f t="shared" si="182"/>
        <v>-11.111111111111116</v>
      </c>
      <c r="AW227" s="197" t="str">
        <f t="shared" si="189"/>
        <v>Variación de -30% a -0%</v>
      </c>
      <c r="AX227" s="198">
        <v>2</v>
      </c>
      <c r="AY227" s="198">
        <v>85</v>
      </c>
      <c r="AZ227" s="195"/>
      <c r="BA227" s="195"/>
      <c r="BB227" s="196"/>
      <c r="BC227" s="197"/>
      <c r="BD227" s="195"/>
      <c r="BE227" s="195"/>
      <c r="BF227" s="196"/>
      <c r="BG227" s="197"/>
      <c r="BH227" s="195"/>
      <c r="BI227" s="195"/>
      <c r="BJ227" s="196"/>
      <c r="BK227" s="197"/>
      <c r="BL227" s="195">
        <v>9</v>
      </c>
      <c r="BM227" s="195">
        <v>9</v>
      </c>
      <c r="BN227" s="195">
        <v>13</v>
      </c>
      <c r="BO227" s="195">
        <v>48</v>
      </c>
      <c r="BP227" s="195">
        <v>35</v>
      </c>
      <c r="BQ227" s="196" t="s">
        <v>3546</v>
      </c>
      <c r="BR227" s="197">
        <f t="shared" si="190"/>
        <v>44.444444444444443</v>
      </c>
      <c r="BS227" s="197">
        <f t="shared" si="190"/>
        <v>433.33333333333331</v>
      </c>
      <c r="BT227" s="192" t="s">
        <v>3787</v>
      </c>
      <c r="BU227" s="192" t="str">
        <f t="shared" si="191"/>
        <v>Variación &gt; al 100%</v>
      </c>
      <c r="BV227" s="193" t="str">
        <f t="shared" si="192"/>
        <v>Mayor a 3 años</v>
      </c>
      <c r="BW227" s="192" t="s">
        <v>3887</v>
      </c>
      <c r="BX227" s="199">
        <v>354969</v>
      </c>
      <c r="BY227" s="199">
        <v>0</v>
      </c>
      <c r="BZ227" s="199">
        <f t="shared" si="193"/>
        <v>354969</v>
      </c>
      <c r="CA227" s="199">
        <v>41438</v>
      </c>
      <c r="CB227" s="200">
        <f t="shared" si="194"/>
        <v>313531</v>
      </c>
      <c r="CC227" s="192" t="s">
        <v>203</v>
      </c>
      <c r="CD227" s="192" t="str">
        <f t="shared" si="195"/>
        <v>BIP &gt; SIGFE</v>
      </c>
      <c r="CE227" s="196" t="s">
        <v>685</v>
      </c>
      <c r="CF227" s="195">
        <v>52</v>
      </c>
      <c r="CG227" s="195">
        <v>52</v>
      </c>
      <c r="CH227" s="195">
        <f t="shared" si="196"/>
        <v>100</v>
      </c>
      <c r="CI227" s="196" t="s">
        <v>4516</v>
      </c>
      <c r="CJ227" s="196" t="s">
        <v>4517</v>
      </c>
      <c r="CK227" s="200" t="str">
        <f t="shared" si="216"/>
        <v>Real = Recomendada</v>
      </c>
      <c r="CL227" s="192" t="s">
        <v>5101</v>
      </c>
      <c r="CM227" s="192" t="s">
        <v>5102</v>
      </c>
      <c r="CN227" s="192" t="s">
        <v>5101</v>
      </c>
      <c r="CO227" s="192" t="s">
        <v>5103</v>
      </c>
      <c r="CP227" s="193" t="s">
        <v>207</v>
      </c>
      <c r="CQ227" s="192" t="s">
        <v>5377</v>
      </c>
      <c r="CR227" s="192" t="s">
        <v>196</v>
      </c>
      <c r="CS227" s="192" t="s">
        <v>8</v>
      </c>
      <c r="CT227" s="192" t="str">
        <f t="shared" si="217"/>
        <v>En Operación</v>
      </c>
      <c r="CU227" s="192" t="s">
        <v>196</v>
      </c>
      <c r="CV227" s="192" t="s">
        <v>990</v>
      </c>
      <c r="CW227" s="192" t="s">
        <v>5670</v>
      </c>
      <c r="CX227" s="192" t="s">
        <v>534</v>
      </c>
      <c r="CY227" s="192" t="s">
        <v>8</v>
      </c>
      <c r="CZ227" s="192" t="s">
        <v>248</v>
      </c>
      <c r="DA227" s="192" t="s">
        <v>249</v>
      </c>
      <c r="DB227" s="193" t="s">
        <v>1231</v>
      </c>
      <c r="DC227" s="193" t="s">
        <v>788</v>
      </c>
      <c r="DD227" s="200">
        <v>160</v>
      </c>
      <c r="DE227" s="193" t="s">
        <v>908</v>
      </c>
      <c r="DF227" s="200">
        <v>25</v>
      </c>
      <c r="DG227" s="193" t="s">
        <v>440</v>
      </c>
      <c r="DH227" s="200">
        <v>0</v>
      </c>
      <c r="DI227" s="193" t="s">
        <v>872</v>
      </c>
      <c r="DJ227" s="200">
        <v>89</v>
      </c>
      <c r="DK227" s="193" t="s">
        <v>872</v>
      </c>
      <c r="DL227" s="200">
        <f t="shared" si="227"/>
        <v>89</v>
      </c>
      <c r="DM227" s="193" t="s">
        <v>3887</v>
      </c>
      <c r="DN227" s="200">
        <v>26</v>
      </c>
      <c r="DO227" s="193" t="s">
        <v>5070</v>
      </c>
      <c r="DP227" s="200">
        <v>63</v>
      </c>
      <c r="DQ227" s="200">
        <f t="shared" si="183"/>
        <v>363</v>
      </c>
      <c r="DR227" s="200">
        <f t="shared" si="184"/>
        <v>203</v>
      </c>
      <c r="DS227" s="193" t="s">
        <v>6218</v>
      </c>
      <c r="DT227" s="192" t="s">
        <v>6261</v>
      </c>
      <c r="DU227" s="193">
        <v>1</v>
      </c>
      <c r="DV227" s="193" t="s">
        <v>8</v>
      </c>
      <c r="DW227" s="193" t="s">
        <v>8</v>
      </c>
      <c r="DX227" s="193" t="s">
        <v>8</v>
      </c>
      <c r="DY227" s="193" t="s">
        <v>8</v>
      </c>
      <c r="DZ227" s="193" t="s">
        <v>8</v>
      </c>
      <c r="EA227" s="193" t="s">
        <v>8</v>
      </c>
      <c r="EB227" s="193" t="s">
        <v>207</v>
      </c>
      <c r="EC227" s="193" t="s">
        <v>6269</v>
      </c>
      <c r="ED227" s="193" t="s">
        <v>6490</v>
      </c>
      <c r="EE227" s="199">
        <v>39835</v>
      </c>
      <c r="EF227" s="199">
        <v>0</v>
      </c>
      <c r="EG227" s="199">
        <v>0</v>
      </c>
      <c r="EH227" s="199">
        <v>3051</v>
      </c>
      <c r="EI227" s="199">
        <v>0</v>
      </c>
      <c r="EJ227" s="199">
        <v>274722</v>
      </c>
      <c r="EK227" s="199">
        <v>0</v>
      </c>
      <c r="EL227" s="199">
        <v>0</v>
      </c>
      <c r="EM227" s="199">
        <v>0</v>
      </c>
      <c r="EN227" s="199">
        <v>0</v>
      </c>
      <c r="EO227" s="199">
        <f t="shared" si="197"/>
        <v>317608</v>
      </c>
      <c r="EP227" s="199">
        <v>40871</v>
      </c>
      <c r="EQ227" s="199">
        <v>0</v>
      </c>
      <c r="ER227" s="199">
        <v>0</v>
      </c>
      <c r="ES227" s="199">
        <v>3130</v>
      </c>
      <c r="ET227" s="199">
        <v>0</v>
      </c>
      <c r="EU227" s="199">
        <v>281865</v>
      </c>
      <c r="EV227" s="199">
        <v>0</v>
      </c>
      <c r="EW227" s="199">
        <v>0</v>
      </c>
      <c r="EX227" s="199">
        <v>0</v>
      </c>
      <c r="EY227" s="199">
        <v>0</v>
      </c>
      <c r="EZ227" s="199">
        <f t="shared" si="198"/>
        <v>325866</v>
      </c>
      <c r="FA227" s="192" t="s">
        <v>6662</v>
      </c>
      <c r="FB227" s="199">
        <v>44953</v>
      </c>
      <c r="FC227" s="199">
        <v>0</v>
      </c>
      <c r="FD227" s="199">
        <v>0</v>
      </c>
      <c r="FE227" s="199">
        <v>0</v>
      </c>
      <c r="FF227" s="199">
        <v>0</v>
      </c>
      <c r="FG227" s="199">
        <v>310019</v>
      </c>
      <c r="FH227" s="199">
        <v>0</v>
      </c>
      <c r="FI227" s="199">
        <v>0</v>
      </c>
      <c r="FJ227" s="199">
        <v>0</v>
      </c>
      <c r="FK227" s="199">
        <v>0</v>
      </c>
      <c r="FL227" s="199">
        <f t="shared" si="199"/>
        <v>354972</v>
      </c>
      <c r="FM227" s="192" t="s">
        <v>6860</v>
      </c>
      <c r="FN227" s="199">
        <v>44953</v>
      </c>
      <c r="FO227" s="199">
        <v>0</v>
      </c>
      <c r="FP227" s="199">
        <v>0</v>
      </c>
      <c r="FQ227" s="199">
        <v>0</v>
      </c>
      <c r="FR227" s="199">
        <v>0</v>
      </c>
      <c r="FS227" s="199">
        <v>310019</v>
      </c>
      <c r="FT227" s="199">
        <v>0</v>
      </c>
      <c r="FU227" s="199">
        <v>0</v>
      </c>
      <c r="FV227" s="199">
        <v>0</v>
      </c>
      <c r="FW227" s="199">
        <v>0</v>
      </c>
      <c r="FX227" s="199">
        <f t="shared" si="200"/>
        <v>354972</v>
      </c>
      <c r="FY227" s="192" t="s">
        <v>203</v>
      </c>
      <c r="FZ227" s="200">
        <f t="shared" si="201"/>
        <v>313534</v>
      </c>
      <c r="GA227" s="193" t="str">
        <f t="shared" si="218"/>
        <v>BIP &gt; SIGFE</v>
      </c>
      <c r="GB227" s="199">
        <v>5248</v>
      </c>
      <c r="GC227" s="199">
        <v>0</v>
      </c>
      <c r="GD227" s="199">
        <v>0</v>
      </c>
      <c r="GE227" s="199">
        <v>0</v>
      </c>
      <c r="GF227" s="199">
        <v>0</v>
      </c>
      <c r="GG227" s="199">
        <v>36190</v>
      </c>
      <c r="GH227" s="199">
        <v>0</v>
      </c>
      <c r="GI227" s="199">
        <v>0</v>
      </c>
      <c r="GJ227" s="199">
        <v>0</v>
      </c>
      <c r="GK227" s="199">
        <v>0</v>
      </c>
      <c r="GL227" s="199">
        <f t="shared" si="202"/>
        <v>41438</v>
      </c>
      <c r="GM227" s="199">
        <v>5248</v>
      </c>
      <c r="GN227" s="199">
        <v>0</v>
      </c>
      <c r="GO227" s="199">
        <v>0</v>
      </c>
      <c r="GP227" s="199">
        <v>0</v>
      </c>
      <c r="GQ227" s="199">
        <v>0</v>
      </c>
      <c r="GR227" s="199">
        <v>36190</v>
      </c>
      <c r="GS227" s="199">
        <v>0</v>
      </c>
      <c r="GT227" s="199">
        <v>0</v>
      </c>
      <c r="GU227" s="199">
        <v>0</v>
      </c>
      <c r="GV227" s="199">
        <v>0</v>
      </c>
      <c r="GW227" s="199">
        <f t="shared" si="203"/>
        <v>41438</v>
      </c>
      <c r="GX227" s="199" t="s">
        <v>7204</v>
      </c>
      <c r="GY227" s="199">
        <v>40871</v>
      </c>
      <c r="GZ227" s="199">
        <v>0</v>
      </c>
      <c r="HA227" s="199">
        <v>0</v>
      </c>
      <c r="HB227" s="199">
        <v>3130</v>
      </c>
      <c r="HC227" s="199">
        <v>0</v>
      </c>
      <c r="HD227" s="199">
        <v>281865</v>
      </c>
      <c r="HE227" s="199">
        <v>0</v>
      </c>
      <c r="HF227" s="199">
        <v>0</v>
      </c>
      <c r="HG227" s="199">
        <v>0</v>
      </c>
      <c r="HH227" s="199">
        <v>0</v>
      </c>
      <c r="HI227" s="199">
        <f t="shared" si="204"/>
        <v>325866</v>
      </c>
      <c r="HJ227" s="199">
        <v>0</v>
      </c>
      <c r="HK227" s="199">
        <v>44953</v>
      </c>
      <c r="HL227" s="199">
        <v>0</v>
      </c>
      <c r="HM227" s="199">
        <v>0</v>
      </c>
      <c r="HN227" s="199">
        <v>0</v>
      </c>
      <c r="HO227" s="199">
        <v>0</v>
      </c>
      <c r="HP227" s="199">
        <v>310019</v>
      </c>
      <c r="HQ227" s="199">
        <v>0</v>
      </c>
      <c r="HR227" s="199">
        <v>0</v>
      </c>
      <c r="HS227" s="199">
        <v>0</v>
      </c>
      <c r="HT227" s="199">
        <v>0</v>
      </c>
      <c r="HU227" s="199">
        <f t="shared" si="205"/>
        <v>354972</v>
      </c>
      <c r="HV227" s="199">
        <v>44950</v>
      </c>
      <c r="HW227" s="199">
        <v>0</v>
      </c>
      <c r="HX227" s="199">
        <v>0</v>
      </c>
      <c r="HY227" s="199">
        <v>0</v>
      </c>
      <c r="HZ227" s="199">
        <v>0</v>
      </c>
      <c r="IA227" s="199">
        <v>310019</v>
      </c>
      <c r="IB227" s="199">
        <v>0</v>
      </c>
      <c r="IC227" s="199">
        <v>0</v>
      </c>
      <c r="ID227" s="199">
        <v>0</v>
      </c>
      <c r="IE227" s="199">
        <v>0</v>
      </c>
      <c r="IF227" s="199">
        <f t="shared" si="206"/>
        <v>354969</v>
      </c>
      <c r="IG227" s="197">
        <f t="shared" si="207"/>
        <v>8.9318922501887332</v>
      </c>
      <c r="IH227" s="197">
        <f t="shared" si="208"/>
        <v>8.9309716263740402</v>
      </c>
      <c r="II227" s="197">
        <f t="shared" si="209"/>
        <v>9.9884696574601417</v>
      </c>
      <c r="IJ227" s="197">
        <f t="shared" si="185"/>
        <v>-8.4513708124012155E-4</v>
      </c>
      <c r="IK227" s="202"/>
      <c r="IL227" s="200">
        <f t="shared" si="210"/>
        <v>6826.3269230769229</v>
      </c>
      <c r="IM227" s="200">
        <f t="shared" si="211"/>
        <v>5961.9038461538457</v>
      </c>
      <c r="IN227" s="192" t="s">
        <v>7450</v>
      </c>
      <c r="IO227" s="192" t="str">
        <f t="shared" si="186"/>
        <v>Variación de 0 a +-10%</v>
      </c>
      <c r="IP227" s="192" t="str">
        <f t="shared" si="186"/>
        <v>Variación de 0 a +-10%</v>
      </c>
      <c r="IQ227" s="193" t="str">
        <f t="shared" si="212"/>
        <v>Pequeño</v>
      </c>
      <c r="IR227" s="193" t="str">
        <f t="shared" si="213"/>
        <v>Mediano</v>
      </c>
      <c r="IS227" s="192" t="s">
        <v>1282</v>
      </c>
      <c r="IT227" s="192" t="s">
        <v>127</v>
      </c>
      <c r="IU227" s="192" t="s">
        <v>534</v>
      </c>
      <c r="IV227" s="192" t="s">
        <v>8</v>
      </c>
      <c r="IW227" s="192" t="s">
        <v>248</v>
      </c>
      <c r="IX227" s="192" t="s">
        <v>249</v>
      </c>
      <c r="IY227" s="193" t="s">
        <v>207</v>
      </c>
      <c r="IZ227" s="199">
        <v>342314</v>
      </c>
      <c r="JA227" s="199">
        <v>0</v>
      </c>
      <c r="JB227" s="203">
        <f t="shared" si="214"/>
        <v>0</v>
      </c>
      <c r="JC227" s="192" t="s">
        <v>7635</v>
      </c>
      <c r="JD227" s="192" t="str">
        <f t="shared" si="221"/>
        <v>Con Modificaciones &lt; 10%</v>
      </c>
      <c r="JE227" s="193" t="s">
        <v>208</v>
      </c>
      <c r="JF227" s="200"/>
      <c r="JG227" s="200"/>
      <c r="JH227" s="200"/>
      <c r="JI227" s="197"/>
      <c r="JJ227" s="192" t="s">
        <v>7635</v>
      </c>
      <c r="JK227" s="192" t="str">
        <f t="shared" si="187"/>
        <v>Sin Reevaluación</v>
      </c>
      <c r="JL227" s="196" t="s">
        <v>1286</v>
      </c>
      <c r="JM227" s="204">
        <v>20723</v>
      </c>
      <c r="JN227" s="204">
        <v>22574</v>
      </c>
      <c r="JO227" s="197">
        <f t="shared" si="219"/>
        <v>8.9321044250349821</v>
      </c>
      <c r="JP227" s="205" t="str">
        <f t="shared" si="220"/>
        <v>Real &gt; Recomendado</v>
      </c>
      <c r="JQ227" s="193" t="s">
        <v>8</v>
      </c>
      <c r="JR227" s="202"/>
      <c r="JS227" s="202"/>
      <c r="JT227" s="202"/>
      <c r="JU227" s="192" t="s">
        <v>8317</v>
      </c>
      <c r="JV227" s="206"/>
      <c r="JW227" s="192" t="s">
        <v>8318</v>
      </c>
      <c r="JX227" s="192" t="s">
        <v>8376</v>
      </c>
      <c r="JY227" s="192" t="s">
        <v>992</v>
      </c>
      <c r="JZ227" s="192" t="s">
        <v>5576</v>
      </c>
      <c r="KA227" s="192" t="s">
        <v>249</v>
      </c>
    </row>
    <row r="228" spans="1:287" ht="15" customHeight="1" x14ac:dyDescent="0.25">
      <c r="A228" s="192" t="s">
        <v>1874</v>
      </c>
      <c r="B228" s="192" t="s">
        <v>1875</v>
      </c>
      <c r="C228" s="193">
        <v>10</v>
      </c>
      <c r="D228" s="192" t="s">
        <v>454</v>
      </c>
      <c r="E228" s="192" t="s">
        <v>166</v>
      </c>
      <c r="F228" s="192" t="s">
        <v>1740</v>
      </c>
      <c r="G228" s="192" t="s">
        <v>502</v>
      </c>
      <c r="H228" s="192" t="s">
        <v>465</v>
      </c>
      <c r="I228" s="192" t="s">
        <v>126</v>
      </c>
      <c r="J228" s="192" t="s">
        <v>1938</v>
      </c>
      <c r="K228" s="192" t="s">
        <v>466</v>
      </c>
      <c r="L228" s="192" t="s">
        <v>114</v>
      </c>
      <c r="M228" s="192" t="s">
        <v>127</v>
      </c>
      <c r="N228" s="192" t="s">
        <v>523</v>
      </c>
      <c r="O228" s="192" t="s">
        <v>524</v>
      </c>
      <c r="P228" s="192" t="s">
        <v>103</v>
      </c>
      <c r="Q228" s="192" t="s">
        <v>120</v>
      </c>
      <c r="R228" s="192" t="s">
        <v>116</v>
      </c>
      <c r="S228" s="192" t="s">
        <v>2498</v>
      </c>
      <c r="T228" s="192" t="s">
        <v>2499</v>
      </c>
      <c r="U228" s="194">
        <v>0</v>
      </c>
      <c r="V228" s="192" t="s">
        <v>534</v>
      </c>
      <c r="W228" s="192" t="s">
        <v>534</v>
      </c>
      <c r="X228" s="192" t="s">
        <v>534</v>
      </c>
      <c r="Y228" s="195">
        <v>7</v>
      </c>
      <c r="Z228" s="195">
        <v>12</v>
      </c>
      <c r="AA228" s="196" t="s">
        <v>2823</v>
      </c>
      <c r="AB228" s="197">
        <f>((Z228/Y228)-1)*100</f>
        <v>71.428571428571416</v>
      </c>
      <c r="AC228" s="195"/>
      <c r="AD228" s="195"/>
      <c r="AE228" s="196"/>
      <c r="AF228" s="197"/>
      <c r="AG228" s="195"/>
      <c r="AH228" s="195"/>
      <c r="AI228" s="196" t="s">
        <v>8</v>
      </c>
      <c r="AJ228" s="197"/>
      <c r="AK228" s="195"/>
      <c r="AL228" s="195"/>
      <c r="AM228" s="196"/>
      <c r="AN228" s="197"/>
      <c r="AO228" s="195"/>
      <c r="AP228" s="195"/>
      <c r="AQ228" s="196"/>
      <c r="AR228" s="197"/>
      <c r="AS228" s="195">
        <v>7</v>
      </c>
      <c r="AT228" s="195">
        <v>12</v>
      </c>
      <c r="AU228" s="196" t="s">
        <v>3294</v>
      </c>
      <c r="AV228" s="197">
        <f t="shared" si="182"/>
        <v>71.428571428571416</v>
      </c>
      <c r="AW228" s="197" t="str">
        <f t="shared" si="189"/>
        <v>Variación del 50% al 100%</v>
      </c>
      <c r="AX228" s="198">
        <v>3</v>
      </c>
      <c r="AY228" s="198">
        <v>165</v>
      </c>
      <c r="AZ228" s="195"/>
      <c r="BA228" s="195"/>
      <c r="BB228" s="196"/>
      <c r="BC228" s="197"/>
      <c r="BD228" s="195"/>
      <c r="BE228" s="195"/>
      <c r="BF228" s="196"/>
      <c r="BG228" s="197"/>
      <c r="BH228" s="195"/>
      <c r="BI228" s="195"/>
      <c r="BJ228" s="196"/>
      <c r="BK228" s="197"/>
      <c r="BL228" s="195">
        <v>7</v>
      </c>
      <c r="BM228" s="195">
        <v>7</v>
      </c>
      <c r="BN228" s="195">
        <v>13</v>
      </c>
      <c r="BO228" s="195">
        <v>13</v>
      </c>
      <c r="BP228" s="195">
        <v>0</v>
      </c>
      <c r="BQ228" s="196" t="s">
        <v>3547</v>
      </c>
      <c r="BR228" s="197">
        <f t="shared" si="190"/>
        <v>85.714285714285722</v>
      </c>
      <c r="BS228" s="197">
        <f t="shared" si="190"/>
        <v>85.714285714285722</v>
      </c>
      <c r="BT228" s="192" t="s">
        <v>3788</v>
      </c>
      <c r="BU228" s="192" t="str">
        <f t="shared" si="191"/>
        <v>Variación del 50% al 100%</v>
      </c>
      <c r="BV228" s="193" t="str">
        <f t="shared" si="192"/>
        <v>Dos Años</v>
      </c>
      <c r="BW228" s="192" t="s">
        <v>737</v>
      </c>
      <c r="BX228" s="199">
        <v>461025</v>
      </c>
      <c r="BY228" s="199">
        <v>0</v>
      </c>
      <c r="BZ228" s="199">
        <f t="shared" si="193"/>
        <v>461025</v>
      </c>
      <c r="CA228" s="199">
        <v>430740</v>
      </c>
      <c r="CB228" s="200">
        <f t="shared" si="194"/>
        <v>30285</v>
      </c>
      <c r="CC228" s="192" t="s">
        <v>4093</v>
      </c>
      <c r="CD228" s="192" t="str">
        <f t="shared" si="195"/>
        <v>BIP &gt; SIGFE</v>
      </c>
      <c r="CE228" s="196" t="s">
        <v>685</v>
      </c>
      <c r="CF228" s="195">
        <v>154</v>
      </c>
      <c r="CG228" s="195">
        <v>154</v>
      </c>
      <c r="CH228" s="195">
        <f t="shared" si="196"/>
        <v>100</v>
      </c>
      <c r="CI228" s="196" t="s">
        <v>4518</v>
      </c>
      <c r="CJ228" s="196" t="s">
        <v>4519</v>
      </c>
      <c r="CK228" s="200" t="str">
        <f t="shared" si="216"/>
        <v>Real = Recomendada</v>
      </c>
      <c r="CL228" s="192" t="s">
        <v>5104</v>
      </c>
      <c r="CM228" s="192" t="s">
        <v>5105</v>
      </c>
      <c r="CN228" s="192" t="s">
        <v>5106</v>
      </c>
      <c r="CO228" s="192" t="s">
        <v>8</v>
      </c>
      <c r="CP228" s="193" t="s">
        <v>207</v>
      </c>
      <c r="CQ228" s="192" t="s">
        <v>4775</v>
      </c>
      <c r="CR228" s="192" t="s">
        <v>5378</v>
      </c>
      <c r="CS228" s="192" t="s">
        <v>8</v>
      </c>
      <c r="CT228" s="192" t="str">
        <f t="shared" si="217"/>
        <v>En Operación</v>
      </c>
      <c r="CU228" s="192" t="s">
        <v>5553</v>
      </c>
      <c r="CV228" s="192" t="s">
        <v>973</v>
      </c>
      <c r="CW228" s="192" t="s">
        <v>127</v>
      </c>
      <c r="CX228" s="192" t="s">
        <v>534</v>
      </c>
      <c r="CY228" s="192" t="s">
        <v>8</v>
      </c>
      <c r="CZ228" s="192" t="s">
        <v>248</v>
      </c>
      <c r="DA228" s="192" t="s">
        <v>249</v>
      </c>
      <c r="DB228" s="193" t="s">
        <v>630</v>
      </c>
      <c r="DC228" s="193" t="s">
        <v>630</v>
      </c>
      <c r="DD228" s="200">
        <v>0</v>
      </c>
      <c r="DE228" s="193" t="s">
        <v>912</v>
      </c>
      <c r="DF228" s="200">
        <v>119</v>
      </c>
      <c r="DG228" s="193" t="s">
        <v>440</v>
      </c>
      <c r="DH228" s="200">
        <v>0</v>
      </c>
      <c r="DI228" s="193" t="s">
        <v>5287</v>
      </c>
      <c r="DJ228" s="200">
        <v>179</v>
      </c>
      <c r="DK228" s="193" t="s">
        <v>5287</v>
      </c>
      <c r="DL228" s="200">
        <f t="shared" si="227"/>
        <v>179</v>
      </c>
      <c r="DM228" s="193" t="s">
        <v>737</v>
      </c>
      <c r="DN228" s="200">
        <v>20</v>
      </c>
      <c r="DO228" s="193" t="s">
        <v>861</v>
      </c>
      <c r="DP228" s="200">
        <v>35</v>
      </c>
      <c r="DQ228" s="200">
        <f t="shared" si="183"/>
        <v>353</v>
      </c>
      <c r="DR228" s="200">
        <f t="shared" si="184"/>
        <v>353</v>
      </c>
      <c r="DS228" s="193" t="s">
        <v>4255</v>
      </c>
      <c r="DT228" s="192" t="s">
        <v>6243</v>
      </c>
      <c r="DU228" s="193">
        <v>1</v>
      </c>
      <c r="DV228" s="193" t="s">
        <v>8</v>
      </c>
      <c r="DW228" s="193" t="s">
        <v>8</v>
      </c>
      <c r="DX228" s="193" t="s">
        <v>8</v>
      </c>
      <c r="DY228" s="193" t="s">
        <v>8</v>
      </c>
      <c r="DZ228" s="193" t="s">
        <v>208</v>
      </c>
      <c r="EA228" s="193" t="s">
        <v>6491</v>
      </c>
      <c r="EB228" s="193" t="s">
        <v>207</v>
      </c>
      <c r="EC228" s="193" t="s">
        <v>933</v>
      </c>
      <c r="ED228" s="193" t="s">
        <v>6492</v>
      </c>
      <c r="EE228" s="199">
        <v>61228</v>
      </c>
      <c r="EF228" s="199">
        <v>0</v>
      </c>
      <c r="EG228" s="199">
        <v>0</v>
      </c>
      <c r="EH228" s="199">
        <v>0</v>
      </c>
      <c r="EI228" s="199">
        <v>0</v>
      </c>
      <c r="EJ228" s="199">
        <v>422264</v>
      </c>
      <c r="EK228" s="199">
        <v>0</v>
      </c>
      <c r="EL228" s="199">
        <v>0</v>
      </c>
      <c r="EM228" s="199">
        <v>0</v>
      </c>
      <c r="EN228" s="199">
        <v>0</v>
      </c>
      <c r="EO228" s="199">
        <f t="shared" si="197"/>
        <v>483492</v>
      </c>
      <c r="EP228" s="199">
        <v>61228</v>
      </c>
      <c r="EQ228" s="199">
        <v>0</v>
      </c>
      <c r="ER228" s="199">
        <v>0</v>
      </c>
      <c r="ES228" s="199">
        <v>0</v>
      </c>
      <c r="ET228" s="199">
        <v>0</v>
      </c>
      <c r="EU228" s="199">
        <v>422264</v>
      </c>
      <c r="EV228" s="199">
        <v>0</v>
      </c>
      <c r="EW228" s="199">
        <v>0</v>
      </c>
      <c r="EX228" s="199">
        <v>0</v>
      </c>
      <c r="EY228" s="199">
        <v>0</v>
      </c>
      <c r="EZ228" s="199">
        <f t="shared" si="198"/>
        <v>483492</v>
      </c>
      <c r="FA228" s="192" t="s">
        <v>4255</v>
      </c>
      <c r="FB228" s="199">
        <v>58383</v>
      </c>
      <c r="FC228" s="199">
        <v>0</v>
      </c>
      <c r="FD228" s="199">
        <v>0</v>
      </c>
      <c r="FE228" s="199">
        <v>0</v>
      </c>
      <c r="FF228" s="199">
        <v>0</v>
      </c>
      <c r="FG228" s="199">
        <v>402642</v>
      </c>
      <c r="FH228" s="199">
        <v>0</v>
      </c>
      <c r="FI228" s="199">
        <v>0</v>
      </c>
      <c r="FJ228" s="199">
        <v>0</v>
      </c>
      <c r="FK228" s="199">
        <v>0</v>
      </c>
      <c r="FL228" s="199">
        <f t="shared" si="199"/>
        <v>461025</v>
      </c>
      <c r="FM228" s="192" t="s">
        <v>4255</v>
      </c>
      <c r="FN228" s="199">
        <v>58383</v>
      </c>
      <c r="FO228" s="199">
        <v>0</v>
      </c>
      <c r="FP228" s="199">
        <v>0</v>
      </c>
      <c r="FQ228" s="199">
        <v>0</v>
      </c>
      <c r="FR228" s="199">
        <v>0</v>
      </c>
      <c r="FS228" s="199">
        <v>402642</v>
      </c>
      <c r="FT228" s="199">
        <v>0</v>
      </c>
      <c r="FU228" s="199">
        <v>0</v>
      </c>
      <c r="FV228" s="199">
        <v>0</v>
      </c>
      <c r="FW228" s="199">
        <v>0</v>
      </c>
      <c r="FX228" s="199">
        <f t="shared" si="200"/>
        <v>461025</v>
      </c>
      <c r="FY228" s="192" t="s">
        <v>8</v>
      </c>
      <c r="FZ228" s="200">
        <f t="shared" si="201"/>
        <v>30285</v>
      </c>
      <c r="GA228" s="193" t="str">
        <f t="shared" si="218"/>
        <v>BIP &gt; SIGFE</v>
      </c>
      <c r="GB228" s="199">
        <v>54548</v>
      </c>
      <c r="GC228" s="199">
        <v>0</v>
      </c>
      <c r="GD228" s="199">
        <v>0</v>
      </c>
      <c r="GE228" s="199">
        <v>0</v>
      </c>
      <c r="GF228" s="199">
        <v>0</v>
      </c>
      <c r="GG228" s="199">
        <v>376192</v>
      </c>
      <c r="GH228" s="199">
        <v>0</v>
      </c>
      <c r="GI228" s="199">
        <v>0</v>
      </c>
      <c r="GJ228" s="199">
        <v>0</v>
      </c>
      <c r="GK228" s="199">
        <v>0</v>
      </c>
      <c r="GL228" s="199">
        <f t="shared" si="202"/>
        <v>430740</v>
      </c>
      <c r="GM228" s="199">
        <v>54882</v>
      </c>
      <c r="GN228" s="199">
        <v>0</v>
      </c>
      <c r="GO228" s="199">
        <v>0</v>
      </c>
      <c r="GP228" s="199">
        <v>0</v>
      </c>
      <c r="GQ228" s="199">
        <v>0</v>
      </c>
      <c r="GR228" s="199">
        <v>378494</v>
      </c>
      <c r="GS228" s="199">
        <v>0</v>
      </c>
      <c r="GT228" s="199">
        <v>0</v>
      </c>
      <c r="GU228" s="199">
        <v>0</v>
      </c>
      <c r="GV228" s="199">
        <v>0</v>
      </c>
      <c r="GW228" s="199">
        <f t="shared" si="203"/>
        <v>433376</v>
      </c>
      <c r="GX228" s="199" t="s">
        <v>8</v>
      </c>
      <c r="GY228" s="199">
        <v>65991</v>
      </c>
      <c r="GZ228" s="199">
        <v>0</v>
      </c>
      <c r="HA228" s="199">
        <v>0</v>
      </c>
      <c r="HB228" s="199">
        <v>0</v>
      </c>
      <c r="HC228" s="199">
        <v>0</v>
      </c>
      <c r="HD228" s="199">
        <v>455112</v>
      </c>
      <c r="HE228" s="199">
        <v>0</v>
      </c>
      <c r="HF228" s="199">
        <v>0</v>
      </c>
      <c r="HG228" s="199">
        <v>0</v>
      </c>
      <c r="HH228" s="199">
        <v>0</v>
      </c>
      <c r="HI228" s="199">
        <f t="shared" si="204"/>
        <v>521103</v>
      </c>
      <c r="HJ228" s="199">
        <v>0</v>
      </c>
      <c r="HK228" s="199">
        <v>59901</v>
      </c>
      <c r="HL228" s="199">
        <v>0</v>
      </c>
      <c r="HM228" s="199">
        <v>0</v>
      </c>
      <c r="HN228" s="199">
        <v>0</v>
      </c>
      <c r="HO228" s="199">
        <v>0</v>
      </c>
      <c r="HP228" s="199">
        <v>413112</v>
      </c>
      <c r="HQ228" s="199">
        <v>0</v>
      </c>
      <c r="HR228" s="199">
        <v>0</v>
      </c>
      <c r="HS228" s="199">
        <v>0</v>
      </c>
      <c r="HT228" s="199">
        <v>0</v>
      </c>
      <c r="HU228" s="199">
        <f t="shared" si="205"/>
        <v>473013</v>
      </c>
      <c r="HV228" s="199">
        <v>58717</v>
      </c>
      <c r="HW228" s="199">
        <v>0</v>
      </c>
      <c r="HX228" s="199">
        <v>0</v>
      </c>
      <c r="HY228" s="199">
        <v>0</v>
      </c>
      <c r="HZ228" s="199">
        <v>0</v>
      </c>
      <c r="IA228" s="199">
        <v>404757</v>
      </c>
      <c r="IB228" s="199">
        <v>0</v>
      </c>
      <c r="IC228" s="199">
        <v>0</v>
      </c>
      <c r="ID228" s="199">
        <v>0</v>
      </c>
      <c r="IE228" s="199">
        <v>0</v>
      </c>
      <c r="IF228" s="199">
        <f t="shared" si="206"/>
        <v>463474</v>
      </c>
      <c r="IG228" s="197">
        <f t="shared" si="207"/>
        <v>-9.2285018508816883</v>
      </c>
      <c r="IH228" s="197">
        <f t="shared" si="208"/>
        <v>-11.059042070377645</v>
      </c>
      <c r="II228" s="197">
        <f t="shared" si="209"/>
        <v>-11.064309444708121</v>
      </c>
      <c r="IJ228" s="197">
        <f t="shared" si="185"/>
        <v>-2.0166464769467263</v>
      </c>
      <c r="IK228" s="202"/>
      <c r="IL228" s="200">
        <f t="shared" si="210"/>
        <v>3009.5714285714284</v>
      </c>
      <c r="IM228" s="200">
        <f t="shared" si="211"/>
        <v>2628.2922077922076</v>
      </c>
      <c r="IN228" s="192" t="s">
        <v>7451</v>
      </c>
      <c r="IO228" s="192" t="str">
        <f t="shared" si="186"/>
        <v>Variación entre el -10% al -20%</v>
      </c>
      <c r="IP228" s="192" t="str">
        <f t="shared" si="186"/>
        <v>Variación entre el -10% al -20%</v>
      </c>
      <c r="IQ228" s="193" t="str">
        <f t="shared" si="212"/>
        <v>Mediano</v>
      </c>
      <c r="IR228" s="193" t="str">
        <f t="shared" si="213"/>
        <v>Mediano</v>
      </c>
      <c r="IS228" s="192" t="s">
        <v>973</v>
      </c>
      <c r="IT228" s="192" t="s">
        <v>127</v>
      </c>
      <c r="IU228" s="192" t="s">
        <v>534</v>
      </c>
      <c r="IV228" s="192" t="s">
        <v>8</v>
      </c>
      <c r="IW228" s="192" t="s">
        <v>248</v>
      </c>
      <c r="IX228" s="192" t="s">
        <v>249</v>
      </c>
      <c r="IY228" s="193" t="s">
        <v>208</v>
      </c>
      <c r="IZ228" s="199"/>
      <c r="JA228" s="199"/>
      <c r="JB228" s="203"/>
      <c r="JC228" s="192" t="s">
        <v>534</v>
      </c>
      <c r="JD228" s="192" t="str">
        <f t="shared" si="221"/>
        <v>Sin Modificaciones</v>
      </c>
      <c r="JE228" s="193" t="s">
        <v>208</v>
      </c>
      <c r="JF228" s="200"/>
      <c r="JG228" s="200"/>
      <c r="JH228" s="200"/>
      <c r="JI228" s="197"/>
      <c r="JJ228" s="192" t="s">
        <v>7858</v>
      </c>
      <c r="JK228" s="192" t="str">
        <f t="shared" si="187"/>
        <v>Sin Reevaluación</v>
      </c>
      <c r="JL228" s="196" t="s">
        <v>1286</v>
      </c>
      <c r="JM228" s="204">
        <v>428462</v>
      </c>
      <c r="JN228" s="204">
        <v>404627</v>
      </c>
      <c r="JO228" s="197">
        <f t="shared" si="219"/>
        <v>-5.5629203990085418</v>
      </c>
      <c r="JP228" s="205" t="str">
        <f t="shared" si="220"/>
        <v>Real &lt; Recomendado</v>
      </c>
      <c r="JQ228" s="193" t="s">
        <v>1287</v>
      </c>
      <c r="JR228" s="202">
        <v>37355</v>
      </c>
      <c r="JS228" s="202">
        <v>35277</v>
      </c>
      <c r="JT228" s="202">
        <f t="shared" si="222"/>
        <v>-5.5628429929059031</v>
      </c>
      <c r="JU228" s="192" t="s">
        <v>8319</v>
      </c>
      <c r="JV228" s="192" t="str">
        <f>IF(JT228="","Sin Datos",IF(JT228=0,"Real = Recomendado",IF(JT228&gt;0,"Real &gt; Recomendado",IF(JT228&lt;0,"Real &lt; Recomendado","error"))))</f>
        <v>Real &lt; Recomendado</v>
      </c>
      <c r="JW228" s="192" t="s">
        <v>8320</v>
      </c>
      <c r="JX228" s="192" t="s">
        <v>445</v>
      </c>
      <c r="JY228" s="192" t="s">
        <v>966</v>
      </c>
      <c r="JZ228" s="192" t="s">
        <v>248</v>
      </c>
      <c r="KA228" s="192" t="s">
        <v>249</v>
      </c>
    </row>
    <row r="229" spans="1:287" ht="15" customHeight="1" x14ac:dyDescent="0.25">
      <c r="A229" s="192" t="s">
        <v>1876</v>
      </c>
      <c r="B229" s="192" t="s">
        <v>1877</v>
      </c>
      <c r="C229" s="193">
        <v>7</v>
      </c>
      <c r="D229" s="192" t="s">
        <v>452</v>
      </c>
      <c r="E229" s="192" t="s">
        <v>183</v>
      </c>
      <c r="F229" s="192" t="s">
        <v>485</v>
      </c>
      <c r="G229" s="192" t="s">
        <v>484</v>
      </c>
      <c r="H229" s="192" t="s">
        <v>107</v>
      </c>
      <c r="I229" s="192" t="s">
        <v>108</v>
      </c>
      <c r="J229" s="192" t="s">
        <v>1963</v>
      </c>
      <c r="K229" s="192" t="s">
        <v>468</v>
      </c>
      <c r="L229" s="192" t="s">
        <v>102</v>
      </c>
      <c r="M229" s="192" t="s">
        <v>2021</v>
      </c>
      <c r="N229" s="192" t="s">
        <v>525</v>
      </c>
      <c r="O229" s="192" t="s">
        <v>525</v>
      </c>
      <c r="P229" s="192" t="s">
        <v>103</v>
      </c>
      <c r="Q229" s="192" t="s">
        <v>109</v>
      </c>
      <c r="R229" s="192" t="s">
        <v>116</v>
      </c>
      <c r="S229" s="192" t="s">
        <v>2500</v>
      </c>
      <c r="T229" s="192" t="s">
        <v>2501</v>
      </c>
      <c r="U229" s="194">
        <v>19836</v>
      </c>
      <c r="V229" s="192" t="s">
        <v>534</v>
      </c>
      <c r="W229" s="192" t="s">
        <v>534</v>
      </c>
      <c r="X229" s="192" t="s">
        <v>534</v>
      </c>
      <c r="Y229" s="195"/>
      <c r="Z229" s="195"/>
      <c r="AA229" s="196"/>
      <c r="AB229" s="197"/>
      <c r="AC229" s="195"/>
      <c r="AD229" s="195"/>
      <c r="AE229" s="196"/>
      <c r="AF229" s="197"/>
      <c r="AG229" s="195"/>
      <c r="AH229" s="195"/>
      <c r="AI229" s="196" t="s">
        <v>8</v>
      </c>
      <c r="AJ229" s="197"/>
      <c r="AK229" s="195"/>
      <c r="AL229" s="195"/>
      <c r="AM229" s="196"/>
      <c r="AN229" s="197"/>
      <c r="AO229" s="195">
        <v>4</v>
      </c>
      <c r="AP229" s="195">
        <v>0</v>
      </c>
      <c r="AQ229" s="196" t="s">
        <v>3067</v>
      </c>
      <c r="AR229" s="197">
        <f>((AP229/AO229)-1)*100</f>
        <v>-100</v>
      </c>
      <c r="AS229" s="195">
        <v>3</v>
      </c>
      <c r="AT229" s="195">
        <v>4</v>
      </c>
      <c r="AU229" s="196" t="s">
        <v>3295</v>
      </c>
      <c r="AV229" s="197">
        <f t="shared" si="182"/>
        <v>33.333333333333329</v>
      </c>
      <c r="AW229" s="197" t="str">
        <f t="shared" si="189"/>
        <v>Variación de 30% al 50%</v>
      </c>
      <c r="AX229" s="198" t="s">
        <v>202</v>
      </c>
      <c r="AY229" s="198" t="s">
        <v>202</v>
      </c>
      <c r="AZ229" s="195"/>
      <c r="BA229" s="195"/>
      <c r="BB229" s="196"/>
      <c r="BC229" s="197"/>
      <c r="BD229" s="195"/>
      <c r="BE229" s="195"/>
      <c r="BF229" s="196"/>
      <c r="BG229" s="197"/>
      <c r="BH229" s="195"/>
      <c r="BI229" s="195"/>
      <c r="BJ229" s="196"/>
      <c r="BK229" s="197"/>
      <c r="BL229" s="195">
        <v>4</v>
      </c>
      <c r="BM229" s="195">
        <v>4</v>
      </c>
      <c r="BN229" s="195">
        <v>4</v>
      </c>
      <c r="BO229" s="195">
        <v>4</v>
      </c>
      <c r="BP229" s="195">
        <v>0</v>
      </c>
      <c r="BQ229" s="196" t="s">
        <v>3548</v>
      </c>
      <c r="BR229" s="197">
        <f t="shared" si="190"/>
        <v>0</v>
      </c>
      <c r="BS229" s="197">
        <f t="shared" si="190"/>
        <v>0</v>
      </c>
      <c r="BT229" s="192" t="s">
        <v>3789</v>
      </c>
      <c r="BU229" s="192" t="str">
        <f t="shared" si="191"/>
        <v>Sin variación</v>
      </c>
      <c r="BV229" s="193" t="str">
        <f t="shared" si="192"/>
        <v>Un año</v>
      </c>
      <c r="BW229" s="192" t="s">
        <v>3888</v>
      </c>
      <c r="BX229" s="199">
        <v>429719</v>
      </c>
      <c r="BY229" s="199">
        <v>0</v>
      </c>
      <c r="BZ229" s="199">
        <f t="shared" si="193"/>
        <v>429719</v>
      </c>
      <c r="CA229" s="199">
        <v>429719</v>
      </c>
      <c r="CB229" s="200">
        <f t="shared" si="194"/>
        <v>0</v>
      </c>
      <c r="CC229" s="192" t="s">
        <v>4094</v>
      </c>
      <c r="CD229" s="192" t="str">
        <f t="shared" si="195"/>
        <v>BIP = SIGFE</v>
      </c>
      <c r="CE229" s="196" t="s">
        <v>678</v>
      </c>
      <c r="CF229" s="195">
        <v>4961</v>
      </c>
      <c r="CG229" s="195">
        <v>4858</v>
      </c>
      <c r="CH229" s="195">
        <f t="shared" si="196"/>
        <v>97.923805684337836</v>
      </c>
      <c r="CI229" s="196" t="s">
        <v>4520</v>
      </c>
      <c r="CJ229" s="196" t="s">
        <v>4521</v>
      </c>
      <c r="CK229" s="200" t="str">
        <f t="shared" si="216"/>
        <v>Real &lt; Recomendada</v>
      </c>
      <c r="CL229" s="192" t="s">
        <v>5107</v>
      </c>
      <c r="CM229" s="192" t="s">
        <v>862</v>
      </c>
      <c r="CN229" s="192" t="s">
        <v>5108</v>
      </c>
      <c r="CO229" s="192" t="s">
        <v>5109</v>
      </c>
      <c r="CP229" s="193" t="s">
        <v>207</v>
      </c>
      <c r="CQ229" s="192" t="s">
        <v>1192</v>
      </c>
      <c r="CR229" s="192" t="s">
        <v>8</v>
      </c>
      <c r="CS229" s="192" t="s">
        <v>8</v>
      </c>
      <c r="CT229" s="192" t="str">
        <f t="shared" si="217"/>
        <v>En Operación</v>
      </c>
      <c r="CU229" s="192" t="s">
        <v>5554</v>
      </c>
      <c r="CV229" s="192" t="s">
        <v>943</v>
      </c>
      <c r="CW229" s="192" t="s">
        <v>944</v>
      </c>
      <c r="CX229" s="192" t="s">
        <v>1312</v>
      </c>
      <c r="CY229" s="192" t="s">
        <v>942</v>
      </c>
      <c r="CZ229" s="192" t="s">
        <v>248</v>
      </c>
      <c r="DA229" s="192" t="s">
        <v>249</v>
      </c>
      <c r="DB229" s="193" t="s">
        <v>669</v>
      </c>
      <c r="DC229" s="193" t="s">
        <v>3853</v>
      </c>
      <c r="DD229" s="200">
        <v>255</v>
      </c>
      <c r="DE229" s="193" t="s">
        <v>905</v>
      </c>
      <c r="DF229" s="200">
        <v>39</v>
      </c>
      <c r="DG229" s="193" t="s">
        <v>440</v>
      </c>
      <c r="DH229" s="200">
        <v>0</v>
      </c>
      <c r="DI229" s="193" t="s">
        <v>3851</v>
      </c>
      <c r="DJ229" s="200">
        <v>226</v>
      </c>
      <c r="DK229" s="193" t="s">
        <v>3851</v>
      </c>
      <c r="DL229" s="200">
        <f t="shared" si="227"/>
        <v>226</v>
      </c>
      <c r="DM229" s="193" t="s">
        <v>3888</v>
      </c>
      <c r="DN229" s="200">
        <v>26</v>
      </c>
      <c r="DO229" s="193" t="s">
        <v>851</v>
      </c>
      <c r="DP229" s="200">
        <v>57</v>
      </c>
      <c r="DQ229" s="195">
        <f t="shared" si="183"/>
        <v>603</v>
      </c>
      <c r="DR229" s="195">
        <f t="shared" si="184"/>
        <v>348</v>
      </c>
      <c r="DS229" s="198" t="s">
        <v>6219</v>
      </c>
      <c r="DT229" s="196" t="s">
        <v>6243</v>
      </c>
      <c r="DU229" s="198">
        <v>1</v>
      </c>
      <c r="DV229" s="198" t="s">
        <v>8</v>
      </c>
      <c r="DW229" s="198" t="s">
        <v>8</v>
      </c>
      <c r="DX229" s="198" t="s">
        <v>8</v>
      </c>
      <c r="DY229" s="198" t="s">
        <v>8</v>
      </c>
      <c r="DZ229" s="198" t="s">
        <v>208</v>
      </c>
      <c r="EA229" s="198" t="s">
        <v>6273</v>
      </c>
      <c r="EB229" s="198" t="s">
        <v>207</v>
      </c>
      <c r="EC229" s="198" t="s">
        <v>6273</v>
      </c>
      <c r="ED229" s="198" t="s">
        <v>6493</v>
      </c>
      <c r="EE229" s="208">
        <v>0</v>
      </c>
      <c r="EF229" s="199">
        <v>0</v>
      </c>
      <c r="EG229" s="199">
        <v>0</v>
      </c>
      <c r="EH229" s="199">
        <v>0</v>
      </c>
      <c r="EI229" s="199">
        <v>1000</v>
      </c>
      <c r="EJ229" s="199">
        <v>455861</v>
      </c>
      <c r="EK229" s="199">
        <v>0</v>
      </c>
      <c r="EL229" s="199">
        <v>0</v>
      </c>
      <c r="EM229" s="199">
        <v>0</v>
      </c>
      <c r="EN229" s="199">
        <v>0</v>
      </c>
      <c r="EO229" s="199">
        <f t="shared" si="197"/>
        <v>456861</v>
      </c>
      <c r="EP229" s="199">
        <v>0</v>
      </c>
      <c r="EQ229" s="199">
        <v>0</v>
      </c>
      <c r="ER229" s="199">
        <v>0</v>
      </c>
      <c r="ES229" s="199">
        <v>0</v>
      </c>
      <c r="ET229" s="199">
        <v>1096</v>
      </c>
      <c r="EU229" s="199">
        <v>430378</v>
      </c>
      <c r="EV229" s="199">
        <v>0</v>
      </c>
      <c r="EW229" s="199">
        <v>0</v>
      </c>
      <c r="EX229" s="199">
        <v>0</v>
      </c>
      <c r="EY229" s="199">
        <v>0</v>
      </c>
      <c r="EZ229" s="199">
        <f t="shared" si="198"/>
        <v>431474</v>
      </c>
      <c r="FA229" s="192" t="s">
        <v>6663</v>
      </c>
      <c r="FB229" s="199">
        <v>0</v>
      </c>
      <c r="FC229" s="199">
        <v>0</v>
      </c>
      <c r="FD229" s="199">
        <v>0</v>
      </c>
      <c r="FE229" s="199">
        <v>0</v>
      </c>
      <c r="FF229" s="199">
        <v>0</v>
      </c>
      <c r="FG229" s="199">
        <v>429719</v>
      </c>
      <c r="FH229" s="199">
        <v>0</v>
      </c>
      <c r="FI229" s="199">
        <v>0</v>
      </c>
      <c r="FJ229" s="199">
        <v>0</v>
      </c>
      <c r="FK229" s="199">
        <v>0</v>
      </c>
      <c r="FL229" s="199">
        <f t="shared" si="199"/>
        <v>429719</v>
      </c>
      <c r="FM229" s="192" t="s">
        <v>6663</v>
      </c>
      <c r="FN229" s="199">
        <v>0</v>
      </c>
      <c r="FO229" s="199">
        <v>0</v>
      </c>
      <c r="FP229" s="199">
        <v>0</v>
      </c>
      <c r="FQ229" s="199">
        <v>0</v>
      </c>
      <c r="FR229" s="199">
        <v>0</v>
      </c>
      <c r="FS229" s="199">
        <v>429719</v>
      </c>
      <c r="FT229" s="199">
        <v>0</v>
      </c>
      <c r="FU229" s="199">
        <v>0</v>
      </c>
      <c r="FV229" s="199">
        <v>0</v>
      </c>
      <c r="FW229" s="199">
        <v>0</v>
      </c>
      <c r="FX229" s="199">
        <f t="shared" si="200"/>
        <v>429719</v>
      </c>
      <c r="FY229" s="192" t="s">
        <v>7045</v>
      </c>
      <c r="FZ229" s="200">
        <f t="shared" si="201"/>
        <v>0</v>
      </c>
      <c r="GA229" s="193" t="str">
        <f t="shared" si="218"/>
        <v>BIP = SIGFE</v>
      </c>
      <c r="GB229" s="199">
        <v>0</v>
      </c>
      <c r="GC229" s="199">
        <v>0</v>
      </c>
      <c r="GD229" s="199">
        <v>0</v>
      </c>
      <c r="GE229" s="199">
        <v>0</v>
      </c>
      <c r="GF229" s="199">
        <v>0</v>
      </c>
      <c r="GG229" s="199">
        <v>429719</v>
      </c>
      <c r="GH229" s="199">
        <v>0</v>
      </c>
      <c r="GI229" s="199">
        <v>0</v>
      </c>
      <c r="GJ229" s="199">
        <v>0</v>
      </c>
      <c r="GK229" s="199">
        <v>0</v>
      </c>
      <c r="GL229" s="199">
        <f t="shared" si="202"/>
        <v>429719</v>
      </c>
      <c r="GM229" s="199">
        <v>0</v>
      </c>
      <c r="GN229" s="199">
        <v>0</v>
      </c>
      <c r="GO229" s="199">
        <v>0</v>
      </c>
      <c r="GP229" s="199">
        <v>0</v>
      </c>
      <c r="GQ229" s="199">
        <v>0</v>
      </c>
      <c r="GR229" s="199">
        <v>437175</v>
      </c>
      <c r="GS229" s="199">
        <v>0</v>
      </c>
      <c r="GT229" s="199">
        <v>0</v>
      </c>
      <c r="GU229" s="199">
        <v>0</v>
      </c>
      <c r="GV229" s="199">
        <v>0</v>
      </c>
      <c r="GW229" s="199">
        <f t="shared" si="203"/>
        <v>437175</v>
      </c>
      <c r="GX229" s="199" t="s">
        <v>7205</v>
      </c>
      <c r="GY229" s="199">
        <v>0</v>
      </c>
      <c r="GZ229" s="199">
        <v>0</v>
      </c>
      <c r="HA229" s="199">
        <v>0</v>
      </c>
      <c r="HB229" s="199">
        <v>0</v>
      </c>
      <c r="HC229" s="199">
        <v>1124</v>
      </c>
      <c r="HD229" s="199">
        <v>441568</v>
      </c>
      <c r="HE229" s="199">
        <v>0</v>
      </c>
      <c r="HF229" s="199">
        <v>0</v>
      </c>
      <c r="HG229" s="199">
        <v>0</v>
      </c>
      <c r="HH229" s="199">
        <v>0</v>
      </c>
      <c r="HI229" s="199">
        <f t="shared" si="204"/>
        <v>442692</v>
      </c>
      <c r="HJ229" s="199">
        <v>0</v>
      </c>
      <c r="HK229" s="199">
        <v>0</v>
      </c>
      <c r="HL229" s="199">
        <v>0</v>
      </c>
      <c r="HM229" s="199">
        <v>0</v>
      </c>
      <c r="HN229" s="199">
        <v>0</v>
      </c>
      <c r="HO229" s="199">
        <v>0</v>
      </c>
      <c r="HP229" s="199">
        <v>441569</v>
      </c>
      <c r="HQ229" s="199">
        <v>0</v>
      </c>
      <c r="HR229" s="199">
        <v>0</v>
      </c>
      <c r="HS229" s="199">
        <v>0</v>
      </c>
      <c r="HT229" s="199">
        <v>0</v>
      </c>
      <c r="HU229" s="199">
        <f t="shared" si="205"/>
        <v>441569</v>
      </c>
      <c r="HV229" s="199">
        <v>0</v>
      </c>
      <c r="HW229" s="199">
        <v>0</v>
      </c>
      <c r="HX229" s="199">
        <v>0</v>
      </c>
      <c r="HY229" s="199">
        <v>0</v>
      </c>
      <c r="HZ229" s="199">
        <v>0</v>
      </c>
      <c r="IA229" s="199">
        <v>437175</v>
      </c>
      <c r="IB229" s="199">
        <v>0</v>
      </c>
      <c r="IC229" s="199">
        <v>0</v>
      </c>
      <c r="ID229" s="199">
        <v>0</v>
      </c>
      <c r="IE229" s="199">
        <v>0</v>
      </c>
      <c r="IF229" s="199">
        <f t="shared" si="206"/>
        <v>437175</v>
      </c>
      <c r="IG229" s="197">
        <f t="shared" si="207"/>
        <v>-0.25367524147714704</v>
      </c>
      <c r="IH229" s="197">
        <f t="shared" si="208"/>
        <v>-1.246238920061804</v>
      </c>
      <c r="II229" s="197">
        <f t="shared" si="209"/>
        <v>-0.99486375824334727</v>
      </c>
      <c r="IJ229" s="197">
        <f t="shared" si="185"/>
        <v>-0.99508797039646879</v>
      </c>
      <c r="IK229" s="202"/>
      <c r="IL229" s="200">
        <f t="shared" si="210"/>
        <v>89.990736928777281</v>
      </c>
      <c r="IM229" s="200">
        <f t="shared" si="211"/>
        <v>89.990736928777281</v>
      </c>
      <c r="IN229" s="192" t="s">
        <v>7452</v>
      </c>
      <c r="IO229" s="192" t="str">
        <f t="shared" si="186"/>
        <v>Variación de 0 a +-10%</v>
      </c>
      <c r="IP229" s="192" t="str">
        <f t="shared" si="186"/>
        <v>Variación de 0 a +-10%</v>
      </c>
      <c r="IQ229" s="193" t="str">
        <f t="shared" si="212"/>
        <v>Mediano</v>
      </c>
      <c r="IR229" s="193" t="str">
        <f t="shared" si="213"/>
        <v>Mediano</v>
      </c>
      <c r="IS229" s="192" t="s">
        <v>1265</v>
      </c>
      <c r="IT229" s="192" t="s">
        <v>2021</v>
      </c>
      <c r="IU229" s="192" t="s">
        <v>1312</v>
      </c>
      <c r="IV229" s="192" t="s">
        <v>942</v>
      </c>
      <c r="IW229" s="192" t="s">
        <v>248</v>
      </c>
      <c r="IX229" s="192" t="s">
        <v>249</v>
      </c>
      <c r="IY229" s="193" t="s">
        <v>207</v>
      </c>
      <c r="IZ229" s="199">
        <v>514065</v>
      </c>
      <c r="JA229" s="199">
        <v>-661</v>
      </c>
      <c r="JB229" s="203">
        <f t="shared" si="214"/>
        <v>-0.12858296129866845</v>
      </c>
      <c r="JC229" s="192" t="s">
        <v>7636</v>
      </c>
      <c r="JD229" s="192" t="str">
        <f t="shared" si="221"/>
        <v>Con Modificaciones &lt; 10%</v>
      </c>
      <c r="JE229" s="193" t="s">
        <v>208</v>
      </c>
      <c r="JF229" s="200"/>
      <c r="JG229" s="200"/>
      <c r="JH229" s="200"/>
      <c r="JI229" s="197"/>
      <c r="JJ229" s="192" t="s">
        <v>7859</v>
      </c>
      <c r="JK229" s="192" t="str">
        <f t="shared" si="187"/>
        <v>Sin Reevaluación</v>
      </c>
      <c r="JL229" s="196" t="s">
        <v>1287</v>
      </c>
      <c r="JM229" s="204">
        <v>36894</v>
      </c>
      <c r="JN229" s="204">
        <v>35418</v>
      </c>
      <c r="JO229" s="197">
        <f t="shared" si="219"/>
        <v>-4.0006505122784137</v>
      </c>
      <c r="JP229" s="205" t="str">
        <f t="shared" si="220"/>
        <v>Real &lt; Recomendado</v>
      </c>
      <c r="JQ229" s="193" t="s">
        <v>8</v>
      </c>
      <c r="JR229" s="202"/>
      <c r="JS229" s="202"/>
      <c r="JT229" s="202"/>
      <c r="JU229" s="192" t="s">
        <v>8321</v>
      </c>
      <c r="JV229" s="206"/>
      <c r="JW229" s="192" t="s">
        <v>8322</v>
      </c>
      <c r="JX229" s="192" t="s">
        <v>1312</v>
      </c>
      <c r="JY229" s="192" t="s">
        <v>942</v>
      </c>
      <c r="JZ229" s="192" t="s">
        <v>248</v>
      </c>
      <c r="KA229" s="192" t="s">
        <v>249</v>
      </c>
    </row>
    <row r="230" spans="1:287" ht="15" customHeight="1" x14ac:dyDescent="0.25">
      <c r="A230" s="192" t="s">
        <v>1878</v>
      </c>
      <c r="B230" s="192" t="s">
        <v>1879</v>
      </c>
      <c r="C230" s="193">
        <v>15</v>
      </c>
      <c r="D230" s="192" t="s">
        <v>456</v>
      </c>
      <c r="E230" s="192" t="s">
        <v>171</v>
      </c>
      <c r="F230" s="192" t="s">
        <v>172</v>
      </c>
      <c r="G230" s="192" t="s">
        <v>521</v>
      </c>
      <c r="H230" s="192" t="s">
        <v>144</v>
      </c>
      <c r="I230" s="192" t="s">
        <v>151</v>
      </c>
      <c r="J230" s="192" t="s">
        <v>1952</v>
      </c>
      <c r="K230" s="192" t="s">
        <v>468</v>
      </c>
      <c r="L230" s="192" t="s">
        <v>102</v>
      </c>
      <c r="M230" s="192" t="s">
        <v>1281</v>
      </c>
      <c r="N230" s="192" t="s">
        <v>525</v>
      </c>
      <c r="O230" s="192" t="s">
        <v>525</v>
      </c>
      <c r="P230" s="192" t="s">
        <v>103</v>
      </c>
      <c r="Q230" s="192" t="s">
        <v>120</v>
      </c>
      <c r="R230" s="192" t="s">
        <v>105</v>
      </c>
      <c r="S230" s="192" t="s">
        <v>2502</v>
      </c>
      <c r="T230" s="192" t="s">
        <v>2503</v>
      </c>
      <c r="U230" s="194">
        <v>0</v>
      </c>
      <c r="V230" s="192" t="s">
        <v>177</v>
      </c>
      <c r="W230" s="192" t="s">
        <v>534</v>
      </c>
      <c r="X230" s="192" t="s">
        <v>534</v>
      </c>
      <c r="Y230" s="195"/>
      <c r="Z230" s="195"/>
      <c r="AA230" s="196"/>
      <c r="AB230" s="197"/>
      <c r="AC230" s="195"/>
      <c r="AD230" s="195"/>
      <c r="AE230" s="196"/>
      <c r="AF230" s="197"/>
      <c r="AG230" s="195"/>
      <c r="AH230" s="195"/>
      <c r="AI230" s="196" t="s">
        <v>8</v>
      </c>
      <c r="AJ230" s="197"/>
      <c r="AK230" s="195"/>
      <c r="AL230" s="195"/>
      <c r="AM230" s="196"/>
      <c r="AN230" s="197"/>
      <c r="AO230" s="195"/>
      <c r="AP230" s="195"/>
      <c r="AQ230" s="196"/>
      <c r="AR230" s="197"/>
      <c r="AS230" s="195">
        <v>8</v>
      </c>
      <c r="AT230" s="195">
        <v>16</v>
      </c>
      <c r="AU230" s="196" t="s">
        <v>3296</v>
      </c>
      <c r="AV230" s="197">
        <f t="shared" si="182"/>
        <v>100</v>
      </c>
      <c r="AW230" s="197" t="str">
        <f t="shared" si="189"/>
        <v>Variación del 50% al 100%</v>
      </c>
      <c r="AX230" s="198">
        <v>1</v>
      </c>
      <c r="AY230" s="198">
        <v>167</v>
      </c>
      <c r="AZ230" s="195"/>
      <c r="BA230" s="195"/>
      <c r="BB230" s="196"/>
      <c r="BC230" s="197"/>
      <c r="BD230" s="195"/>
      <c r="BE230" s="195"/>
      <c r="BF230" s="196"/>
      <c r="BG230" s="197"/>
      <c r="BH230" s="195"/>
      <c r="BI230" s="195"/>
      <c r="BJ230" s="196"/>
      <c r="BK230" s="197"/>
      <c r="BL230" s="195">
        <v>11</v>
      </c>
      <c r="BM230" s="195">
        <v>11</v>
      </c>
      <c r="BN230" s="195">
        <v>16</v>
      </c>
      <c r="BO230" s="195">
        <v>16</v>
      </c>
      <c r="BP230" s="195">
        <v>0</v>
      </c>
      <c r="BQ230" s="196" t="s">
        <v>3296</v>
      </c>
      <c r="BR230" s="197">
        <f t="shared" si="190"/>
        <v>45.45454545454546</v>
      </c>
      <c r="BS230" s="197">
        <f t="shared" si="190"/>
        <v>45.45454545454546</v>
      </c>
      <c r="BT230" s="192" t="s">
        <v>3790</v>
      </c>
      <c r="BU230" s="192" t="str">
        <f t="shared" si="191"/>
        <v>Variación de 30% al 50%</v>
      </c>
      <c r="BV230" s="193" t="str">
        <f t="shared" si="192"/>
        <v>Dos Años</v>
      </c>
      <c r="BW230" s="192" t="s">
        <v>670</v>
      </c>
      <c r="BX230" s="199">
        <v>102478</v>
      </c>
      <c r="BY230" s="199">
        <v>0</v>
      </c>
      <c r="BZ230" s="199">
        <f t="shared" si="193"/>
        <v>102478</v>
      </c>
      <c r="CA230" s="199">
        <v>115022</v>
      </c>
      <c r="CB230" s="200">
        <f t="shared" si="194"/>
        <v>-12544</v>
      </c>
      <c r="CC230" s="192" t="s">
        <v>4095</v>
      </c>
      <c r="CD230" s="192" t="str">
        <f t="shared" si="195"/>
        <v>BIP &lt; SIGFE</v>
      </c>
      <c r="CE230" s="196" t="s">
        <v>684</v>
      </c>
      <c r="CF230" s="195">
        <v>71</v>
      </c>
      <c r="CG230" s="195">
        <v>71</v>
      </c>
      <c r="CH230" s="195">
        <f t="shared" si="196"/>
        <v>100</v>
      </c>
      <c r="CI230" s="196" t="s">
        <v>4522</v>
      </c>
      <c r="CJ230" s="196" t="s">
        <v>4523</v>
      </c>
      <c r="CK230" s="200" t="str">
        <f t="shared" si="216"/>
        <v>Real = Recomendada</v>
      </c>
      <c r="CL230" s="192" t="s">
        <v>5110</v>
      </c>
      <c r="CM230" s="192" t="s">
        <v>5111</v>
      </c>
      <c r="CN230" s="192" t="s">
        <v>5112</v>
      </c>
      <c r="CO230" s="192" t="s">
        <v>8</v>
      </c>
      <c r="CP230" s="193" t="s">
        <v>208</v>
      </c>
      <c r="CQ230" s="192" t="s">
        <v>8</v>
      </c>
      <c r="CR230" s="192" t="s">
        <v>8</v>
      </c>
      <c r="CS230" s="192" t="s">
        <v>5379</v>
      </c>
      <c r="CT230" s="192" t="str">
        <f t="shared" si="217"/>
        <v>Sin Operar</v>
      </c>
      <c r="CU230" s="192" t="s">
        <v>5555</v>
      </c>
      <c r="CV230" s="192" t="s">
        <v>5712</v>
      </c>
      <c r="CW230" s="192" t="s">
        <v>1281</v>
      </c>
      <c r="CX230" s="192" t="s">
        <v>534</v>
      </c>
      <c r="CY230" s="192" t="s">
        <v>8</v>
      </c>
      <c r="CZ230" s="192" t="s">
        <v>534</v>
      </c>
      <c r="DA230" s="192" t="s">
        <v>8</v>
      </c>
      <c r="DB230" s="193" t="s">
        <v>599</v>
      </c>
      <c r="DC230" s="193" t="s">
        <v>5865</v>
      </c>
      <c r="DD230" s="200">
        <v>145</v>
      </c>
      <c r="DE230" s="193" t="s">
        <v>868</v>
      </c>
      <c r="DF230" s="200">
        <v>36</v>
      </c>
      <c r="DG230" s="193" t="s">
        <v>440</v>
      </c>
      <c r="DH230" s="200">
        <v>0</v>
      </c>
      <c r="DI230" s="193" t="s">
        <v>749</v>
      </c>
      <c r="DJ230" s="200">
        <v>103</v>
      </c>
      <c r="DK230" s="193" t="s">
        <v>749</v>
      </c>
      <c r="DL230" s="200">
        <f t="shared" si="227"/>
        <v>103</v>
      </c>
      <c r="DM230" s="193" t="s">
        <v>670</v>
      </c>
      <c r="DN230" s="200">
        <v>63</v>
      </c>
      <c r="DO230" s="193" t="s">
        <v>811</v>
      </c>
      <c r="DP230" s="200">
        <v>52</v>
      </c>
      <c r="DQ230" s="200">
        <f t="shared" si="183"/>
        <v>399</v>
      </c>
      <c r="DR230" s="200">
        <f t="shared" si="184"/>
        <v>254</v>
      </c>
      <c r="DS230" s="193" t="s">
        <v>6220</v>
      </c>
      <c r="DT230" s="192" t="s">
        <v>6253</v>
      </c>
      <c r="DU230" s="193">
        <v>0</v>
      </c>
      <c r="DV230" s="193" t="s">
        <v>8</v>
      </c>
      <c r="DW230" s="193" t="s">
        <v>8</v>
      </c>
      <c r="DX230" s="193" t="s">
        <v>8</v>
      </c>
      <c r="DY230" s="193" t="s">
        <v>8</v>
      </c>
      <c r="DZ230" s="193" t="s">
        <v>207</v>
      </c>
      <c r="EA230" s="193" t="s">
        <v>6494</v>
      </c>
      <c r="EB230" s="193" t="s">
        <v>207</v>
      </c>
      <c r="EC230" s="193" t="s">
        <v>6269</v>
      </c>
      <c r="ED230" s="193" t="s">
        <v>6495</v>
      </c>
      <c r="EE230" s="199">
        <v>0</v>
      </c>
      <c r="EF230" s="199">
        <v>0</v>
      </c>
      <c r="EG230" s="199">
        <v>0</v>
      </c>
      <c r="EH230" s="199">
        <v>0</v>
      </c>
      <c r="EI230" s="199">
        <v>0</v>
      </c>
      <c r="EJ230" s="199">
        <v>588346</v>
      </c>
      <c r="EK230" s="199">
        <v>0</v>
      </c>
      <c r="EL230" s="199">
        <v>0</v>
      </c>
      <c r="EM230" s="199">
        <v>0</v>
      </c>
      <c r="EN230" s="199">
        <v>0</v>
      </c>
      <c r="EO230" s="199">
        <f t="shared" si="197"/>
        <v>588346</v>
      </c>
      <c r="EP230" s="199">
        <v>0</v>
      </c>
      <c r="EQ230" s="199">
        <v>0</v>
      </c>
      <c r="ER230" s="199">
        <v>0</v>
      </c>
      <c r="ES230" s="199">
        <v>0</v>
      </c>
      <c r="ET230" s="199">
        <v>0</v>
      </c>
      <c r="EU230" s="199">
        <v>645243</v>
      </c>
      <c r="EV230" s="199">
        <v>0</v>
      </c>
      <c r="EW230" s="199">
        <v>0</v>
      </c>
      <c r="EX230" s="199">
        <v>0</v>
      </c>
      <c r="EY230" s="199">
        <v>0</v>
      </c>
      <c r="EZ230" s="199">
        <f t="shared" si="198"/>
        <v>645243</v>
      </c>
      <c r="FA230" s="192" t="s">
        <v>206</v>
      </c>
      <c r="FB230" s="199">
        <v>0</v>
      </c>
      <c r="FC230" s="199">
        <v>0</v>
      </c>
      <c r="FD230" s="199">
        <v>0</v>
      </c>
      <c r="FE230" s="199">
        <v>0</v>
      </c>
      <c r="FF230" s="199">
        <v>0</v>
      </c>
      <c r="FG230" s="199">
        <v>667560</v>
      </c>
      <c r="FH230" s="199">
        <v>0</v>
      </c>
      <c r="FI230" s="199">
        <v>0</v>
      </c>
      <c r="FJ230" s="199">
        <v>0</v>
      </c>
      <c r="FK230" s="199">
        <v>0</v>
      </c>
      <c r="FL230" s="199">
        <f t="shared" si="199"/>
        <v>667560</v>
      </c>
      <c r="FM230" s="192" t="s">
        <v>206</v>
      </c>
      <c r="FN230" s="199">
        <v>0</v>
      </c>
      <c r="FO230" s="199">
        <v>0</v>
      </c>
      <c r="FP230" s="199">
        <v>0</v>
      </c>
      <c r="FQ230" s="199">
        <v>0</v>
      </c>
      <c r="FR230" s="199">
        <v>0</v>
      </c>
      <c r="FS230" s="199">
        <v>667560</v>
      </c>
      <c r="FT230" s="199">
        <v>0</v>
      </c>
      <c r="FU230" s="199">
        <v>0</v>
      </c>
      <c r="FV230" s="199">
        <v>0</v>
      </c>
      <c r="FW230" s="199">
        <v>0</v>
      </c>
      <c r="FX230" s="199">
        <f t="shared" si="200"/>
        <v>667560</v>
      </c>
      <c r="FY230" s="192" t="s">
        <v>7046</v>
      </c>
      <c r="FZ230" s="200">
        <f t="shared" si="201"/>
        <v>552538</v>
      </c>
      <c r="GA230" s="193" t="str">
        <f t="shared" si="218"/>
        <v>BIP &gt; SIGFE</v>
      </c>
      <c r="GB230" s="199">
        <v>0</v>
      </c>
      <c r="GC230" s="199">
        <v>0</v>
      </c>
      <c r="GD230" s="199">
        <v>0</v>
      </c>
      <c r="GE230" s="199">
        <v>0</v>
      </c>
      <c r="GF230" s="199">
        <v>0</v>
      </c>
      <c r="GG230" s="199">
        <v>115022</v>
      </c>
      <c r="GH230" s="199">
        <v>0</v>
      </c>
      <c r="GI230" s="199">
        <v>0</v>
      </c>
      <c r="GJ230" s="199">
        <v>0</v>
      </c>
      <c r="GK230" s="199">
        <v>0</v>
      </c>
      <c r="GL230" s="199">
        <f t="shared" si="202"/>
        <v>115022</v>
      </c>
      <c r="GM230" s="199">
        <v>0</v>
      </c>
      <c r="GN230" s="199">
        <v>0</v>
      </c>
      <c r="GO230" s="199">
        <v>0</v>
      </c>
      <c r="GP230" s="199">
        <v>0</v>
      </c>
      <c r="GQ230" s="199">
        <v>0</v>
      </c>
      <c r="GR230" s="199">
        <v>117686</v>
      </c>
      <c r="GS230" s="199">
        <v>0</v>
      </c>
      <c r="GT230" s="199">
        <v>0</v>
      </c>
      <c r="GU230" s="199">
        <v>0</v>
      </c>
      <c r="GV230" s="199">
        <v>0</v>
      </c>
      <c r="GW230" s="199">
        <f t="shared" si="203"/>
        <v>117686</v>
      </c>
      <c r="GX230" s="199" t="s">
        <v>8</v>
      </c>
      <c r="GY230" s="199">
        <v>0</v>
      </c>
      <c r="GZ230" s="199">
        <v>0</v>
      </c>
      <c r="HA230" s="199">
        <v>0</v>
      </c>
      <c r="HB230" s="199">
        <v>0</v>
      </c>
      <c r="HC230" s="199">
        <v>0</v>
      </c>
      <c r="HD230" s="199">
        <v>662013</v>
      </c>
      <c r="HE230" s="199">
        <v>0</v>
      </c>
      <c r="HF230" s="199">
        <v>0</v>
      </c>
      <c r="HG230" s="199">
        <v>0</v>
      </c>
      <c r="HH230" s="199">
        <v>0</v>
      </c>
      <c r="HI230" s="199">
        <f t="shared" si="204"/>
        <v>662013</v>
      </c>
      <c r="HJ230" s="199">
        <v>0</v>
      </c>
      <c r="HK230" s="199">
        <v>0</v>
      </c>
      <c r="HL230" s="199">
        <v>0</v>
      </c>
      <c r="HM230" s="199">
        <v>0</v>
      </c>
      <c r="HN230" s="199">
        <v>0</v>
      </c>
      <c r="HO230" s="199">
        <v>0</v>
      </c>
      <c r="HP230" s="199">
        <v>684917</v>
      </c>
      <c r="HQ230" s="199">
        <v>0</v>
      </c>
      <c r="HR230" s="199">
        <v>0</v>
      </c>
      <c r="HS230" s="199">
        <v>0</v>
      </c>
      <c r="HT230" s="199">
        <v>0</v>
      </c>
      <c r="HU230" s="199">
        <f t="shared" si="205"/>
        <v>684917</v>
      </c>
      <c r="HV230" s="199">
        <v>0</v>
      </c>
      <c r="HW230" s="199">
        <v>0</v>
      </c>
      <c r="HX230" s="199">
        <v>0</v>
      </c>
      <c r="HY230" s="199">
        <v>0</v>
      </c>
      <c r="HZ230" s="199">
        <v>0</v>
      </c>
      <c r="IA230" s="199">
        <v>684917</v>
      </c>
      <c r="IB230" s="199">
        <v>0</v>
      </c>
      <c r="IC230" s="199">
        <v>0</v>
      </c>
      <c r="ID230" s="199">
        <v>0</v>
      </c>
      <c r="IE230" s="199">
        <v>0</v>
      </c>
      <c r="IF230" s="199">
        <f t="shared" si="206"/>
        <v>684917</v>
      </c>
      <c r="IG230" s="197">
        <f t="shared" si="207"/>
        <v>3.4597507903923352</v>
      </c>
      <c r="IH230" s="197">
        <f t="shared" si="208"/>
        <v>3.4597507903923352</v>
      </c>
      <c r="II230" s="197">
        <f t="shared" si="209"/>
        <v>3.4597507903923352</v>
      </c>
      <c r="IJ230" s="197">
        <f t="shared" si="185"/>
        <v>0</v>
      </c>
      <c r="IK230" s="202"/>
      <c r="IL230" s="200">
        <f t="shared" si="210"/>
        <v>9646.718309859154</v>
      </c>
      <c r="IM230" s="200">
        <f t="shared" si="211"/>
        <v>9646.718309859154</v>
      </c>
      <c r="IN230" s="192" t="s">
        <v>7453</v>
      </c>
      <c r="IO230" s="192" t="str">
        <f t="shared" si="186"/>
        <v>Variación de 0 a +-10%</v>
      </c>
      <c r="IP230" s="192" t="str">
        <f t="shared" si="186"/>
        <v>Variación de 0 a +-10%</v>
      </c>
      <c r="IQ230" s="193" t="str">
        <f t="shared" si="212"/>
        <v>Mediano</v>
      </c>
      <c r="IR230" s="193" t="str">
        <f t="shared" si="213"/>
        <v>Mediano</v>
      </c>
      <c r="IS230" s="192" t="s">
        <v>7500</v>
      </c>
      <c r="IT230" s="192" t="s">
        <v>1281</v>
      </c>
      <c r="IU230" s="192" t="s">
        <v>534</v>
      </c>
      <c r="IV230" s="192" t="s">
        <v>8</v>
      </c>
      <c r="IW230" s="192" t="s">
        <v>534</v>
      </c>
      <c r="IX230" s="192" t="s">
        <v>8</v>
      </c>
      <c r="IY230" s="193" t="s">
        <v>208</v>
      </c>
      <c r="IZ230" s="199"/>
      <c r="JA230" s="199"/>
      <c r="JB230" s="203"/>
      <c r="JC230" s="192" t="s">
        <v>534</v>
      </c>
      <c r="JD230" s="192" t="str">
        <f t="shared" si="221"/>
        <v>Sin Modificaciones</v>
      </c>
      <c r="JE230" s="193" t="s">
        <v>208</v>
      </c>
      <c r="JF230" s="200"/>
      <c r="JG230" s="200"/>
      <c r="JH230" s="200"/>
      <c r="JI230" s="197"/>
      <c r="JJ230" s="192" t="s">
        <v>7860</v>
      </c>
      <c r="JK230" s="192" t="str">
        <f t="shared" si="187"/>
        <v>Sin Reevaluación</v>
      </c>
      <c r="JL230" s="196" t="s">
        <v>1293</v>
      </c>
      <c r="JM230" s="204">
        <v>-691140</v>
      </c>
      <c r="JN230" s="204">
        <v>-715053</v>
      </c>
      <c r="JO230" s="197">
        <f t="shared" si="219"/>
        <v>3.4599357583123602</v>
      </c>
      <c r="JP230" s="205" t="str">
        <f t="shared" si="220"/>
        <v>Real &gt; Recomendado</v>
      </c>
      <c r="JQ230" s="193" t="s">
        <v>8</v>
      </c>
      <c r="JR230" s="202"/>
      <c r="JS230" s="202"/>
      <c r="JT230" s="202"/>
      <c r="JU230" s="192" t="s">
        <v>8323</v>
      </c>
      <c r="JV230" s="206"/>
      <c r="JW230" s="192" t="s">
        <v>8324</v>
      </c>
      <c r="JX230" s="192" t="s">
        <v>5667</v>
      </c>
      <c r="JY230" s="192" t="s">
        <v>1330</v>
      </c>
      <c r="JZ230" s="192" t="s">
        <v>248</v>
      </c>
      <c r="KA230" s="192" t="s">
        <v>249</v>
      </c>
    </row>
    <row r="231" spans="1:287" ht="15" customHeight="1" x14ac:dyDescent="0.25">
      <c r="A231" s="192" t="s">
        <v>1880</v>
      </c>
      <c r="B231" s="192" t="s">
        <v>1881</v>
      </c>
      <c r="C231" s="193">
        <v>9</v>
      </c>
      <c r="D231" s="192" t="s">
        <v>450</v>
      </c>
      <c r="E231" s="192" t="s">
        <v>110</v>
      </c>
      <c r="F231" s="192" t="s">
        <v>128</v>
      </c>
      <c r="G231" s="192" t="s">
        <v>495</v>
      </c>
      <c r="H231" s="192" t="s">
        <v>472</v>
      </c>
      <c r="I231" s="192" t="s">
        <v>405</v>
      </c>
      <c r="J231" s="192" t="s">
        <v>1958</v>
      </c>
      <c r="K231" s="192" t="s">
        <v>468</v>
      </c>
      <c r="L231" s="192" t="s">
        <v>102</v>
      </c>
      <c r="M231" s="192" t="s">
        <v>2007</v>
      </c>
      <c r="N231" s="192" t="s">
        <v>525</v>
      </c>
      <c r="O231" s="192" t="s">
        <v>525</v>
      </c>
      <c r="P231" s="192" t="s">
        <v>103</v>
      </c>
      <c r="Q231" s="192" t="s">
        <v>104</v>
      </c>
      <c r="R231" s="192" t="s">
        <v>116</v>
      </c>
      <c r="S231" s="192" t="s">
        <v>2504</v>
      </c>
      <c r="T231" s="192" t="s">
        <v>2505</v>
      </c>
      <c r="U231" s="194">
        <v>354</v>
      </c>
      <c r="V231" s="192" t="s">
        <v>534</v>
      </c>
      <c r="W231" s="192" t="s">
        <v>534</v>
      </c>
      <c r="X231" s="192" t="s">
        <v>534</v>
      </c>
      <c r="Y231" s="195">
        <v>11</v>
      </c>
      <c r="Z231" s="195">
        <v>21</v>
      </c>
      <c r="AA231" s="196" t="s">
        <v>2824</v>
      </c>
      <c r="AB231" s="197">
        <f t="shared" ref="AB231:AB237" si="229">((Z231/Y231)-1)*100</f>
        <v>90.909090909090921</v>
      </c>
      <c r="AC231" s="195">
        <v>2</v>
      </c>
      <c r="AD231" s="195">
        <v>2</v>
      </c>
      <c r="AE231" s="196" t="s">
        <v>2824</v>
      </c>
      <c r="AF231" s="197">
        <f>((AD231/AC231)-1)*100</f>
        <v>0</v>
      </c>
      <c r="AG231" s="195">
        <v>2</v>
      </c>
      <c r="AH231" s="195">
        <v>12</v>
      </c>
      <c r="AI231" s="196" t="s">
        <v>2824</v>
      </c>
      <c r="AJ231" s="197">
        <f>((AH231/AG231)-1)*100</f>
        <v>500</v>
      </c>
      <c r="AK231" s="195"/>
      <c r="AL231" s="195"/>
      <c r="AM231" s="196"/>
      <c r="AN231" s="197"/>
      <c r="AO231" s="195">
        <v>1</v>
      </c>
      <c r="AP231" s="195">
        <v>6</v>
      </c>
      <c r="AQ231" s="196" t="s">
        <v>3068</v>
      </c>
      <c r="AR231" s="197">
        <f>((AP231/AO231)-1)*100</f>
        <v>500</v>
      </c>
      <c r="AS231" s="195">
        <v>11</v>
      </c>
      <c r="AT231" s="195">
        <v>20</v>
      </c>
      <c r="AU231" s="196" t="s">
        <v>3297</v>
      </c>
      <c r="AV231" s="197">
        <f t="shared" si="182"/>
        <v>81.818181818181813</v>
      </c>
      <c r="AW231" s="197" t="str">
        <f t="shared" si="189"/>
        <v>Variación del 50% al 100%</v>
      </c>
      <c r="AX231" s="198">
        <v>1</v>
      </c>
      <c r="AY231" s="198">
        <v>284</v>
      </c>
      <c r="AZ231" s="195"/>
      <c r="BA231" s="195"/>
      <c r="BB231" s="196"/>
      <c r="BC231" s="197"/>
      <c r="BD231" s="195"/>
      <c r="BE231" s="195"/>
      <c r="BF231" s="196"/>
      <c r="BG231" s="197"/>
      <c r="BH231" s="195"/>
      <c r="BI231" s="195"/>
      <c r="BJ231" s="196"/>
      <c r="BK231" s="197"/>
      <c r="BL231" s="195">
        <v>23</v>
      </c>
      <c r="BM231" s="195">
        <v>23</v>
      </c>
      <c r="BN231" s="195">
        <v>39</v>
      </c>
      <c r="BO231" s="195">
        <v>44</v>
      </c>
      <c r="BP231" s="195">
        <v>5</v>
      </c>
      <c r="BQ231" s="196" t="s">
        <v>2824</v>
      </c>
      <c r="BR231" s="197">
        <f t="shared" si="190"/>
        <v>69.565217391304344</v>
      </c>
      <c r="BS231" s="197">
        <f t="shared" si="190"/>
        <v>91.304347826086968</v>
      </c>
      <c r="BT231" s="192" t="s">
        <v>3791</v>
      </c>
      <c r="BU231" s="192" t="str">
        <f t="shared" si="191"/>
        <v>Variación del 50% al 100%</v>
      </c>
      <c r="BV231" s="193" t="str">
        <f t="shared" si="192"/>
        <v>Mayor a 3 años</v>
      </c>
      <c r="BW231" s="192" t="s">
        <v>1083</v>
      </c>
      <c r="BX231" s="199">
        <v>1875831</v>
      </c>
      <c r="BY231" s="199">
        <v>6470</v>
      </c>
      <c r="BZ231" s="199">
        <f t="shared" si="193"/>
        <v>1882301</v>
      </c>
      <c r="CA231" s="199">
        <v>1882298</v>
      </c>
      <c r="CB231" s="200">
        <f t="shared" si="194"/>
        <v>3</v>
      </c>
      <c r="CC231" s="192" t="s">
        <v>2824</v>
      </c>
      <c r="CD231" s="192" t="str">
        <f t="shared" si="195"/>
        <v>BIP = SIGFE</v>
      </c>
      <c r="CE231" s="196" t="s">
        <v>678</v>
      </c>
      <c r="CF231" s="195">
        <v>2682</v>
      </c>
      <c r="CG231" s="195">
        <v>2682</v>
      </c>
      <c r="CH231" s="195">
        <f t="shared" si="196"/>
        <v>100</v>
      </c>
      <c r="CI231" s="196" t="s">
        <v>2824</v>
      </c>
      <c r="CJ231" s="196" t="s">
        <v>4134</v>
      </c>
      <c r="CK231" s="200" t="str">
        <f t="shared" si="216"/>
        <v>Real = Recomendada</v>
      </c>
      <c r="CL231" s="192" t="s">
        <v>5113</v>
      </c>
      <c r="CM231" s="192" t="s">
        <v>5114</v>
      </c>
      <c r="CN231" s="192" t="s">
        <v>5113</v>
      </c>
      <c r="CO231" s="192" t="s">
        <v>791</v>
      </c>
      <c r="CP231" s="193" t="s">
        <v>207</v>
      </c>
      <c r="CQ231" s="192" t="s">
        <v>744</v>
      </c>
      <c r="CR231" s="192" t="s">
        <v>5380</v>
      </c>
      <c r="CS231" s="192" t="s">
        <v>8</v>
      </c>
      <c r="CT231" s="192" t="str">
        <f t="shared" si="217"/>
        <v>En Operación</v>
      </c>
      <c r="CU231" s="192" t="s">
        <v>5556</v>
      </c>
      <c r="CV231" s="192" t="s">
        <v>958</v>
      </c>
      <c r="CW231" s="192" t="s">
        <v>959</v>
      </c>
      <c r="CX231" s="192" t="s">
        <v>534</v>
      </c>
      <c r="CY231" s="192" t="s">
        <v>8</v>
      </c>
      <c r="CZ231" s="192" t="s">
        <v>534</v>
      </c>
      <c r="DA231" s="192" t="s">
        <v>8</v>
      </c>
      <c r="DB231" s="193" t="s">
        <v>1208</v>
      </c>
      <c r="DC231" s="193" t="s">
        <v>1108</v>
      </c>
      <c r="DD231" s="200">
        <v>378</v>
      </c>
      <c r="DE231" s="193" t="s">
        <v>1018</v>
      </c>
      <c r="DF231" s="200">
        <v>56</v>
      </c>
      <c r="DG231" s="193" t="s">
        <v>829</v>
      </c>
      <c r="DH231" s="200">
        <v>262</v>
      </c>
      <c r="DI231" s="193" t="s">
        <v>1149</v>
      </c>
      <c r="DJ231" s="200">
        <v>210</v>
      </c>
      <c r="DK231" s="193" t="s">
        <v>1149</v>
      </c>
      <c r="DL231" s="200">
        <f>+DK231-DG231</f>
        <v>210</v>
      </c>
      <c r="DM231" s="193" t="s">
        <v>1083</v>
      </c>
      <c r="DN231" s="200">
        <v>34</v>
      </c>
      <c r="DO231" s="193" t="s">
        <v>1063</v>
      </c>
      <c r="DP231" s="200">
        <v>30</v>
      </c>
      <c r="DQ231" s="195">
        <f t="shared" si="183"/>
        <v>970</v>
      </c>
      <c r="DR231" s="195">
        <f t="shared" si="184"/>
        <v>592</v>
      </c>
      <c r="DS231" s="198" t="s">
        <v>6221</v>
      </c>
      <c r="DT231" s="196" t="s">
        <v>6243</v>
      </c>
      <c r="DU231" s="198">
        <v>3</v>
      </c>
      <c r="DV231" s="198" t="s">
        <v>8</v>
      </c>
      <c r="DW231" s="198" t="s">
        <v>8</v>
      </c>
      <c r="DX231" s="198" t="s">
        <v>8</v>
      </c>
      <c r="DY231" s="198" t="s">
        <v>8</v>
      </c>
      <c r="DZ231" s="198" t="s">
        <v>207</v>
      </c>
      <c r="EA231" s="198" t="s">
        <v>6273</v>
      </c>
      <c r="EB231" s="198" t="s">
        <v>207</v>
      </c>
      <c r="EC231" s="198" t="s">
        <v>6273</v>
      </c>
      <c r="ED231" s="198" t="s">
        <v>6496</v>
      </c>
      <c r="EE231" s="208">
        <v>16500</v>
      </c>
      <c r="EF231" s="199">
        <v>44857</v>
      </c>
      <c r="EG231" s="199">
        <v>83510</v>
      </c>
      <c r="EH231" s="199">
        <v>0</v>
      </c>
      <c r="EI231" s="199">
        <v>6104</v>
      </c>
      <c r="EJ231" s="199">
        <v>1376031</v>
      </c>
      <c r="EK231" s="199">
        <v>0</v>
      </c>
      <c r="EL231" s="199">
        <v>0</v>
      </c>
      <c r="EM231" s="199">
        <v>0</v>
      </c>
      <c r="EN231" s="199">
        <v>0</v>
      </c>
      <c r="EO231" s="199">
        <f t="shared" si="197"/>
        <v>1527002</v>
      </c>
      <c r="EP231" s="199">
        <v>17490</v>
      </c>
      <c r="EQ231" s="199">
        <v>47545</v>
      </c>
      <c r="ER231" s="199">
        <v>88514</v>
      </c>
      <c r="ES231" s="199">
        <v>0</v>
      </c>
      <c r="ET231" s="199">
        <v>6470</v>
      </c>
      <c r="EU231" s="199">
        <v>1458482</v>
      </c>
      <c r="EV231" s="199">
        <v>0</v>
      </c>
      <c r="EW231" s="199">
        <v>0</v>
      </c>
      <c r="EX231" s="199">
        <v>0</v>
      </c>
      <c r="EY231" s="199">
        <v>0</v>
      </c>
      <c r="EZ231" s="199">
        <f t="shared" si="198"/>
        <v>1618501</v>
      </c>
      <c r="FA231" s="192" t="s">
        <v>196</v>
      </c>
      <c r="FB231" s="199">
        <v>28252</v>
      </c>
      <c r="FC231" s="199">
        <v>43222</v>
      </c>
      <c r="FD231" s="199">
        <v>87873</v>
      </c>
      <c r="FE231" s="199">
        <v>0</v>
      </c>
      <c r="FF231" s="199">
        <v>6470</v>
      </c>
      <c r="FG231" s="199">
        <v>1716486</v>
      </c>
      <c r="FH231" s="199">
        <v>0</v>
      </c>
      <c r="FI231" s="199">
        <v>0</v>
      </c>
      <c r="FJ231" s="199">
        <v>0</v>
      </c>
      <c r="FK231" s="199">
        <v>0</v>
      </c>
      <c r="FL231" s="199">
        <f t="shared" si="199"/>
        <v>1882303</v>
      </c>
      <c r="FM231" s="192" t="s">
        <v>6861</v>
      </c>
      <c r="FN231" s="199">
        <v>28247</v>
      </c>
      <c r="FO231" s="199">
        <v>43222</v>
      </c>
      <c r="FP231" s="199">
        <v>87872</v>
      </c>
      <c r="FQ231" s="199">
        <v>0</v>
      </c>
      <c r="FR231" s="199">
        <v>6470</v>
      </c>
      <c r="FS231" s="199">
        <v>1716487</v>
      </c>
      <c r="FT231" s="199">
        <v>0</v>
      </c>
      <c r="FU231" s="199">
        <v>0</v>
      </c>
      <c r="FV231" s="199">
        <v>0</v>
      </c>
      <c r="FW231" s="199">
        <v>0</v>
      </c>
      <c r="FX231" s="199">
        <f t="shared" si="200"/>
        <v>1882298</v>
      </c>
      <c r="FY231" s="192" t="s">
        <v>7047</v>
      </c>
      <c r="FZ231" s="200">
        <f t="shared" si="201"/>
        <v>0</v>
      </c>
      <c r="GA231" s="193" t="str">
        <f t="shared" si="218"/>
        <v>BIP = SIGFE</v>
      </c>
      <c r="GB231" s="199">
        <v>28247</v>
      </c>
      <c r="GC231" s="199">
        <v>43222</v>
      </c>
      <c r="GD231" s="199">
        <v>87872</v>
      </c>
      <c r="GE231" s="199">
        <v>0</v>
      </c>
      <c r="GF231" s="199">
        <v>6470</v>
      </c>
      <c r="GG231" s="199">
        <v>1716487</v>
      </c>
      <c r="GH231" s="199">
        <v>0</v>
      </c>
      <c r="GI231" s="199">
        <v>0</v>
      </c>
      <c r="GJ231" s="199">
        <v>0</v>
      </c>
      <c r="GK231" s="199">
        <v>0</v>
      </c>
      <c r="GL231" s="199">
        <f t="shared" si="202"/>
        <v>1882298</v>
      </c>
      <c r="GM231" s="199">
        <v>29875</v>
      </c>
      <c r="GN231" s="199">
        <v>44346</v>
      </c>
      <c r="GO231" s="199">
        <v>89104</v>
      </c>
      <c r="GP231" s="199">
        <v>0</v>
      </c>
      <c r="GQ231" s="199">
        <v>7116</v>
      </c>
      <c r="GR231" s="199">
        <v>1814312</v>
      </c>
      <c r="GS231" s="199">
        <v>0</v>
      </c>
      <c r="GT231" s="199">
        <v>0</v>
      </c>
      <c r="GU231" s="199">
        <v>0</v>
      </c>
      <c r="GV231" s="199">
        <v>0</v>
      </c>
      <c r="GW231" s="199">
        <f t="shared" si="203"/>
        <v>1984753</v>
      </c>
      <c r="GX231" s="199" t="s">
        <v>7206</v>
      </c>
      <c r="GY231" s="199">
        <v>21205</v>
      </c>
      <c r="GZ231" s="199">
        <v>57644</v>
      </c>
      <c r="HA231" s="199">
        <v>107315</v>
      </c>
      <c r="HB231" s="199">
        <v>0</v>
      </c>
      <c r="HC231" s="199">
        <v>7844</v>
      </c>
      <c r="HD231" s="199">
        <v>1768280</v>
      </c>
      <c r="HE231" s="199">
        <v>0</v>
      </c>
      <c r="HF231" s="199">
        <v>0</v>
      </c>
      <c r="HG231" s="199">
        <v>0</v>
      </c>
      <c r="HH231" s="199">
        <v>0</v>
      </c>
      <c r="HI231" s="199">
        <f t="shared" si="204"/>
        <v>1962288</v>
      </c>
      <c r="HJ231" s="199">
        <v>1962289</v>
      </c>
      <c r="HK231" s="199">
        <v>30450</v>
      </c>
      <c r="HL231" s="199">
        <v>45677</v>
      </c>
      <c r="HM231" s="199">
        <v>89106</v>
      </c>
      <c r="HN231" s="199">
        <v>0</v>
      </c>
      <c r="HO231" s="199">
        <v>7116</v>
      </c>
      <c r="HP231" s="199">
        <v>1850010</v>
      </c>
      <c r="HQ231" s="199">
        <v>0</v>
      </c>
      <c r="HR231" s="199">
        <v>0</v>
      </c>
      <c r="HS231" s="199">
        <v>0</v>
      </c>
      <c r="HT231" s="199">
        <v>0</v>
      </c>
      <c r="HU231" s="199">
        <f t="shared" si="205"/>
        <v>2022359</v>
      </c>
      <c r="HV231" s="199">
        <v>29878</v>
      </c>
      <c r="HW231" s="199">
        <v>44347</v>
      </c>
      <c r="HX231" s="199">
        <v>89105</v>
      </c>
      <c r="HY231" s="199">
        <v>0</v>
      </c>
      <c r="HZ231" s="199">
        <v>7116</v>
      </c>
      <c r="IA231" s="199">
        <v>1814312</v>
      </c>
      <c r="IB231" s="199">
        <v>0</v>
      </c>
      <c r="IC231" s="199">
        <v>0</v>
      </c>
      <c r="ID231" s="199">
        <v>0</v>
      </c>
      <c r="IE231" s="199">
        <v>0</v>
      </c>
      <c r="IF231" s="199">
        <f t="shared" si="206"/>
        <v>1984758</v>
      </c>
      <c r="IG231" s="197">
        <f t="shared" si="207"/>
        <v>3.0612733706774975</v>
      </c>
      <c r="IH231" s="197">
        <f t="shared" si="208"/>
        <v>1.1450918519605668</v>
      </c>
      <c r="II231" s="197">
        <f t="shared" si="209"/>
        <v>2.6032076367995982</v>
      </c>
      <c r="IJ231" s="197">
        <f t="shared" si="185"/>
        <v>-1.8592643541527454</v>
      </c>
      <c r="IK231" s="202">
        <f>((IF231/HJ231)-1)*100</f>
        <v>1.1450403075184079</v>
      </c>
      <c r="IL231" s="200">
        <f t="shared" si="210"/>
        <v>740.02908277404924</v>
      </c>
      <c r="IM231" s="200">
        <f t="shared" si="211"/>
        <v>676.47725577926917</v>
      </c>
      <c r="IN231" s="192" t="s">
        <v>7454</v>
      </c>
      <c r="IO231" s="192" t="str">
        <f t="shared" si="186"/>
        <v>Variación de 0 a +-10%</v>
      </c>
      <c r="IP231" s="192" t="str">
        <f t="shared" si="186"/>
        <v>Variación de 0 a +-10%</v>
      </c>
      <c r="IQ231" s="193" t="str">
        <f t="shared" si="212"/>
        <v>Grande</v>
      </c>
      <c r="IR231" s="193" t="str">
        <f t="shared" si="213"/>
        <v>Grande</v>
      </c>
      <c r="IS231" s="192" t="s">
        <v>1271</v>
      </c>
      <c r="IT231" s="192" t="s">
        <v>2007</v>
      </c>
      <c r="IU231" s="192" t="s">
        <v>534</v>
      </c>
      <c r="IV231" s="192" t="s">
        <v>8</v>
      </c>
      <c r="IW231" s="192" t="s">
        <v>534</v>
      </c>
      <c r="IX231" s="192" t="s">
        <v>8</v>
      </c>
      <c r="IY231" s="193" t="s">
        <v>208</v>
      </c>
      <c r="IZ231" s="199"/>
      <c r="JA231" s="199"/>
      <c r="JB231" s="203"/>
      <c r="JC231" s="192" t="s">
        <v>534</v>
      </c>
      <c r="JD231" s="192" t="str">
        <f t="shared" si="221"/>
        <v>Sin Modificaciones</v>
      </c>
      <c r="JE231" s="193" t="s">
        <v>207</v>
      </c>
      <c r="JF231" s="200">
        <v>1</v>
      </c>
      <c r="JG231" s="200">
        <v>1962289</v>
      </c>
      <c r="JH231" s="200">
        <v>1962289</v>
      </c>
      <c r="JI231" s="197">
        <f>((JH231/JG231)-1)*100</f>
        <v>0</v>
      </c>
      <c r="JJ231" s="192" t="s">
        <v>4134</v>
      </c>
      <c r="JK231" s="192" t="str">
        <f t="shared" si="187"/>
        <v>Con Reevaluación</v>
      </c>
      <c r="JL231" s="196" t="s">
        <v>1292</v>
      </c>
      <c r="JM231" s="204">
        <v>1107</v>
      </c>
      <c r="JN231" s="204">
        <v>1107</v>
      </c>
      <c r="JO231" s="197">
        <f t="shared" si="219"/>
        <v>0</v>
      </c>
      <c r="JP231" s="205" t="str">
        <f t="shared" si="220"/>
        <v>Real = Recomendado</v>
      </c>
      <c r="JQ231" s="193" t="s">
        <v>1287</v>
      </c>
      <c r="JR231" s="202">
        <v>391973</v>
      </c>
      <c r="JS231" s="202">
        <v>391973</v>
      </c>
      <c r="JT231" s="202">
        <f t="shared" si="222"/>
        <v>0</v>
      </c>
      <c r="JU231" s="192" t="s">
        <v>8325</v>
      </c>
      <c r="JV231" s="192" t="str">
        <f>IF(JT231="","Sin Datos",IF(JT231=0,"Real = Recomendado",IF(JT231&gt;0,"Real &gt; Recomendado",IF(JT231&lt;0,"Real &lt; Recomendado","error"))))</f>
        <v>Real = Recomendado</v>
      </c>
      <c r="JW231" s="192" t="s">
        <v>8326</v>
      </c>
      <c r="JX231" s="192" t="s">
        <v>1317</v>
      </c>
      <c r="JY231" s="192" t="s">
        <v>961</v>
      </c>
      <c r="JZ231" s="192" t="s">
        <v>5576</v>
      </c>
      <c r="KA231" s="192" t="s">
        <v>249</v>
      </c>
    </row>
    <row r="232" spans="1:287" ht="15" customHeight="1" x14ac:dyDescent="0.25">
      <c r="A232" s="192" t="s">
        <v>1882</v>
      </c>
      <c r="B232" s="192" t="s">
        <v>1883</v>
      </c>
      <c r="C232" s="193">
        <v>7</v>
      </c>
      <c r="D232" s="192" t="s">
        <v>452</v>
      </c>
      <c r="E232" s="192" t="s">
        <v>137</v>
      </c>
      <c r="F232" s="192" t="s">
        <v>1884</v>
      </c>
      <c r="G232" s="192" t="s">
        <v>484</v>
      </c>
      <c r="H232" s="192" t="s">
        <v>100</v>
      </c>
      <c r="I232" s="192" t="s">
        <v>101</v>
      </c>
      <c r="J232" s="192" t="s">
        <v>1944</v>
      </c>
      <c r="K232" s="192" t="s">
        <v>466</v>
      </c>
      <c r="L232" s="192" t="s">
        <v>114</v>
      </c>
      <c r="M232" s="192" t="s">
        <v>115</v>
      </c>
      <c r="N232" s="192" t="s">
        <v>115</v>
      </c>
      <c r="O232" s="192" t="s">
        <v>524</v>
      </c>
      <c r="P232" s="192" t="s">
        <v>103</v>
      </c>
      <c r="Q232" s="192" t="s">
        <v>104</v>
      </c>
      <c r="R232" s="192" t="s">
        <v>105</v>
      </c>
      <c r="S232" s="192" t="s">
        <v>2506</v>
      </c>
      <c r="T232" s="192" t="s">
        <v>2507</v>
      </c>
      <c r="U232" s="194">
        <v>11847</v>
      </c>
      <c r="V232" s="192" t="s">
        <v>534</v>
      </c>
      <c r="W232" s="192" t="s">
        <v>534</v>
      </c>
      <c r="X232" s="192" t="s">
        <v>534</v>
      </c>
      <c r="Y232" s="195">
        <v>11</v>
      </c>
      <c r="Z232" s="195">
        <v>0</v>
      </c>
      <c r="AA232" s="196" t="s">
        <v>2825</v>
      </c>
      <c r="AB232" s="197">
        <f t="shared" si="229"/>
        <v>-100</v>
      </c>
      <c r="AC232" s="195">
        <v>2</v>
      </c>
      <c r="AD232" s="195">
        <v>3</v>
      </c>
      <c r="AE232" s="196" t="s">
        <v>2826</v>
      </c>
      <c r="AF232" s="197">
        <f>((AD232/AC232)-1)*100</f>
        <v>50</v>
      </c>
      <c r="AG232" s="195">
        <v>2</v>
      </c>
      <c r="AH232" s="195">
        <v>5</v>
      </c>
      <c r="AI232" s="196" t="s">
        <v>2900</v>
      </c>
      <c r="AJ232" s="197">
        <f>((AH232/AG232)-1)*100</f>
        <v>150</v>
      </c>
      <c r="AK232" s="195"/>
      <c r="AL232" s="195"/>
      <c r="AM232" s="196"/>
      <c r="AN232" s="197"/>
      <c r="AO232" s="195">
        <v>13</v>
      </c>
      <c r="AP232" s="195">
        <v>40</v>
      </c>
      <c r="AQ232" s="196" t="s">
        <v>3003</v>
      </c>
      <c r="AR232" s="197">
        <f>((AP232/AO232)-1)*100</f>
        <v>207.69230769230771</v>
      </c>
      <c r="AS232" s="195">
        <v>11</v>
      </c>
      <c r="AT232" s="195">
        <v>13</v>
      </c>
      <c r="AU232" s="196" t="s">
        <v>3298</v>
      </c>
      <c r="AV232" s="197">
        <f t="shared" si="182"/>
        <v>18.181818181818187</v>
      </c>
      <c r="AW232" s="197" t="str">
        <f t="shared" si="189"/>
        <v>Variación de 0 a 30%</v>
      </c>
      <c r="AX232" s="198">
        <v>2</v>
      </c>
      <c r="AY232" s="198">
        <v>83</v>
      </c>
      <c r="AZ232" s="195"/>
      <c r="BA232" s="195"/>
      <c r="BB232" s="196"/>
      <c r="BC232" s="197"/>
      <c r="BD232" s="195"/>
      <c r="BE232" s="195"/>
      <c r="BF232" s="196"/>
      <c r="BG232" s="197"/>
      <c r="BH232" s="195">
        <v>1</v>
      </c>
      <c r="BI232" s="195">
        <v>2</v>
      </c>
      <c r="BJ232" s="196" t="s">
        <v>3350</v>
      </c>
      <c r="BK232" s="197">
        <f>((BI232/BH232)-1)*100</f>
        <v>100</v>
      </c>
      <c r="BL232" s="195">
        <v>13</v>
      </c>
      <c r="BM232" s="195">
        <v>13</v>
      </c>
      <c r="BN232" s="195">
        <v>40</v>
      </c>
      <c r="BO232" s="195">
        <v>40</v>
      </c>
      <c r="BP232" s="195">
        <v>0</v>
      </c>
      <c r="BQ232" s="196" t="s">
        <v>3432</v>
      </c>
      <c r="BR232" s="197">
        <f t="shared" si="190"/>
        <v>207.69230769230771</v>
      </c>
      <c r="BS232" s="197">
        <f t="shared" si="190"/>
        <v>207.69230769230771</v>
      </c>
      <c r="BT232" s="192" t="s">
        <v>3792</v>
      </c>
      <c r="BU232" s="192" t="str">
        <f t="shared" si="191"/>
        <v>Variación &gt; al 100%</v>
      </c>
      <c r="BV232" s="193" t="str">
        <f t="shared" si="192"/>
        <v>Mayor a 3 años</v>
      </c>
      <c r="BW232" s="192" t="s">
        <v>1001</v>
      </c>
      <c r="BX232" s="199">
        <v>3710127</v>
      </c>
      <c r="BY232" s="199">
        <v>12836</v>
      </c>
      <c r="BZ232" s="199">
        <f t="shared" si="193"/>
        <v>3722963</v>
      </c>
      <c r="CA232" s="199">
        <v>2757929</v>
      </c>
      <c r="CB232" s="200">
        <f t="shared" si="194"/>
        <v>965034</v>
      </c>
      <c r="CC232" s="192" t="s">
        <v>4096</v>
      </c>
      <c r="CD232" s="192" t="str">
        <f t="shared" si="195"/>
        <v>BIP &gt; SIGFE</v>
      </c>
      <c r="CE232" s="196" t="s">
        <v>678</v>
      </c>
      <c r="CF232" s="195">
        <v>1659</v>
      </c>
      <c r="CG232" s="195">
        <v>1659</v>
      </c>
      <c r="CH232" s="195">
        <f t="shared" si="196"/>
        <v>100</v>
      </c>
      <c r="CI232" s="196" t="s">
        <v>4524</v>
      </c>
      <c r="CJ232" s="196" t="s">
        <v>4525</v>
      </c>
      <c r="CK232" s="200" t="str">
        <f t="shared" si="216"/>
        <v>Real = Recomendada</v>
      </c>
      <c r="CL232" s="192" t="s">
        <v>5115</v>
      </c>
      <c r="CM232" s="192" t="s">
        <v>5116</v>
      </c>
      <c r="CN232" s="192" t="s">
        <v>5117</v>
      </c>
      <c r="CO232" s="192" t="s">
        <v>4597</v>
      </c>
      <c r="CP232" s="193" t="s">
        <v>207</v>
      </c>
      <c r="CQ232" s="192" t="s">
        <v>3864</v>
      </c>
      <c r="CR232" s="192" t="s">
        <v>8</v>
      </c>
      <c r="CS232" s="192" t="s">
        <v>8</v>
      </c>
      <c r="CT232" s="192" t="str">
        <f t="shared" si="217"/>
        <v>En Operación</v>
      </c>
      <c r="CU232" s="192" t="s">
        <v>8</v>
      </c>
      <c r="CV232" s="192" t="s">
        <v>5658</v>
      </c>
      <c r="CW232" s="192" t="s">
        <v>434</v>
      </c>
      <c r="CX232" s="192" t="s">
        <v>236</v>
      </c>
      <c r="CY232" s="192" t="s">
        <v>942</v>
      </c>
      <c r="CZ232" s="192" t="s">
        <v>248</v>
      </c>
      <c r="DA232" s="192" t="s">
        <v>249</v>
      </c>
      <c r="DB232" s="193" t="s">
        <v>3818</v>
      </c>
      <c r="DC232" s="193" t="s">
        <v>3818</v>
      </c>
      <c r="DD232" s="200">
        <v>0</v>
      </c>
      <c r="DE232" s="193" t="s">
        <v>881</v>
      </c>
      <c r="DF232" s="200">
        <v>41</v>
      </c>
      <c r="DG232" s="193" t="s">
        <v>614</v>
      </c>
      <c r="DH232" s="200">
        <v>84</v>
      </c>
      <c r="DI232" s="193" t="s">
        <v>1219</v>
      </c>
      <c r="DJ232" s="200">
        <v>264</v>
      </c>
      <c r="DK232" s="193" t="s">
        <v>1219</v>
      </c>
      <c r="DL232" s="200">
        <f>+DK232-DG232</f>
        <v>264</v>
      </c>
      <c r="DM232" s="193" t="s">
        <v>1001</v>
      </c>
      <c r="DN232" s="200">
        <v>43</v>
      </c>
      <c r="DO232" s="193" t="s">
        <v>649</v>
      </c>
      <c r="DP232" s="200">
        <v>26</v>
      </c>
      <c r="DQ232" s="195">
        <f t="shared" si="183"/>
        <v>458</v>
      </c>
      <c r="DR232" s="195">
        <f t="shared" si="184"/>
        <v>458</v>
      </c>
      <c r="DS232" s="198" t="s">
        <v>6222</v>
      </c>
      <c r="DT232" s="196" t="s">
        <v>6243</v>
      </c>
      <c r="DU232" s="198">
        <v>3</v>
      </c>
      <c r="DV232" s="198" t="s">
        <v>8</v>
      </c>
      <c r="DW232" s="198" t="s">
        <v>8</v>
      </c>
      <c r="DX232" s="198" t="s">
        <v>8</v>
      </c>
      <c r="DY232" s="198" t="s">
        <v>8</v>
      </c>
      <c r="DZ232" s="198" t="s">
        <v>207</v>
      </c>
      <c r="EA232" s="198" t="s">
        <v>6269</v>
      </c>
      <c r="EB232" s="198" t="s">
        <v>207</v>
      </c>
      <c r="EC232" s="198" t="s">
        <v>6269</v>
      </c>
      <c r="ED232" s="198" t="s">
        <v>6497</v>
      </c>
      <c r="EE232" s="208">
        <v>1953</v>
      </c>
      <c r="EF232" s="199">
        <v>71981</v>
      </c>
      <c r="EG232" s="199">
        <v>200589</v>
      </c>
      <c r="EH232" s="199">
        <v>0</v>
      </c>
      <c r="EI232" s="199">
        <v>10824</v>
      </c>
      <c r="EJ232" s="199">
        <v>2298325</v>
      </c>
      <c r="EK232" s="199">
        <v>0</v>
      </c>
      <c r="EL232" s="199">
        <v>0</v>
      </c>
      <c r="EM232" s="199">
        <v>6163</v>
      </c>
      <c r="EN232" s="199">
        <v>0</v>
      </c>
      <c r="EO232" s="199">
        <f t="shared" si="197"/>
        <v>2589835</v>
      </c>
      <c r="EP232" s="199">
        <v>1953</v>
      </c>
      <c r="EQ232" s="199">
        <v>71981</v>
      </c>
      <c r="ER232" s="199">
        <v>200589</v>
      </c>
      <c r="ES232" s="199">
        <v>0</v>
      </c>
      <c r="ET232" s="199">
        <v>10824</v>
      </c>
      <c r="EU232" s="199">
        <v>2298325</v>
      </c>
      <c r="EV232" s="199">
        <v>0</v>
      </c>
      <c r="EW232" s="199">
        <v>0</v>
      </c>
      <c r="EX232" s="199">
        <v>6163</v>
      </c>
      <c r="EY232" s="199">
        <v>0</v>
      </c>
      <c r="EZ232" s="199">
        <f t="shared" si="198"/>
        <v>2589835</v>
      </c>
      <c r="FA232" s="192" t="s">
        <v>689</v>
      </c>
      <c r="FB232" s="199">
        <v>0</v>
      </c>
      <c r="FC232" s="199">
        <v>65571</v>
      </c>
      <c r="FD232" s="199">
        <v>172923</v>
      </c>
      <c r="FE232" s="199">
        <v>0</v>
      </c>
      <c r="FF232" s="199">
        <v>11025</v>
      </c>
      <c r="FG232" s="199">
        <v>2503533</v>
      </c>
      <c r="FH232" s="199">
        <v>0</v>
      </c>
      <c r="FI232" s="199">
        <v>0</v>
      </c>
      <c r="FJ232" s="199">
        <v>6163</v>
      </c>
      <c r="FK232" s="199">
        <v>0</v>
      </c>
      <c r="FL232" s="199">
        <f t="shared" si="199"/>
        <v>2759215</v>
      </c>
      <c r="FM232" s="192" t="s">
        <v>6862</v>
      </c>
      <c r="FN232" s="199">
        <v>0</v>
      </c>
      <c r="FO232" s="199">
        <v>65570</v>
      </c>
      <c r="FP232" s="199">
        <v>172923</v>
      </c>
      <c r="FQ232" s="199">
        <v>0</v>
      </c>
      <c r="FR232" s="199">
        <v>11025</v>
      </c>
      <c r="FS232" s="199">
        <v>2503533</v>
      </c>
      <c r="FT232" s="199">
        <v>0</v>
      </c>
      <c r="FU232" s="199">
        <v>0</v>
      </c>
      <c r="FV232" s="199">
        <v>4593</v>
      </c>
      <c r="FW232" s="199">
        <v>0</v>
      </c>
      <c r="FX232" s="199">
        <f t="shared" si="200"/>
        <v>2757644</v>
      </c>
      <c r="FY232" s="192" t="s">
        <v>7048</v>
      </c>
      <c r="FZ232" s="200">
        <f t="shared" si="201"/>
        <v>-285</v>
      </c>
      <c r="GA232" s="193" t="str">
        <f t="shared" si="218"/>
        <v>BIP &lt; SIGFE</v>
      </c>
      <c r="GB232" s="199">
        <v>0</v>
      </c>
      <c r="GC232" s="199">
        <v>65570</v>
      </c>
      <c r="GD232" s="199">
        <v>172923</v>
      </c>
      <c r="GE232" s="199">
        <v>0</v>
      </c>
      <c r="GF232" s="199">
        <v>11310</v>
      </c>
      <c r="GG232" s="199">
        <v>2503533</v>
      </c>
      <c r="GH232" s="199">
        <v>0</v>
      </c>
      <c r="GI232" s="199">
        <v>0</v>
      </c>
      <c r="GJ232" s="199">
        <v>4593</v>
      </c>
      <c r="GK232" s="199">
        <v>0</v>
      </c>
      <c r="GL232" s="199">
        <f t="shared" si="202"/>
        <v>2757929</v>
      </c>
      <c r="GM232" s="199">
        <v>0</v>
      </c>
      <c r="GN232" s="199">
        <v>69293</v>
      </c>
      <c r="GO232" s="199">
        <v>182741</v>
      </c>
      <c r="GP232" s="199">
        <v>0</v>
      </c>
      <c r="GQ232" s="199">
        <v>11827</v>
      </c>
      <c r="GR232" s="199">
        <v>2576284</v>
      </c>
      <c r="GS232" s="199">
        <v>0</v>
      </c>
      <c r="GT232" s="199">
        <v>0</v>
      </c>
      <c r="GU232" s="199">
        <v>4853</v>
      </c>
      <c r="GV232" s="199">
        <v>0</v>
      </c>
      <c r="GW232" s="199">
        <f t="shared" si="203"/>
        <v>2844998</v>
      </c>
      <c r="GX232" s="199" t="s">
        <v>8</v>
      </c>
      <c r="GY232" s="199">
        <v>2299</v>
      </c>
      <c r="GZ232" s="199">
        <v>84720</v>
      </c>
      <c r="HA232" s="199">
        <v>236088</v>
      </c>
      <c r="HB232" s="199">
        <v>0</v>
      </c>
      <c r="HC232" s="199">
        <v>12740</v>
      </c>
      <c r="HD232" s="199">
        <v>2705072</v>
      </c>
      <c r="HE232" s="199">
        <v>0</v>
      </c>
      <c r="HF232" s="199">
        <v>0</v>
      </c>
      <c r="HG232" s="199">
        <v>7254</v>
      </c>
      <c r="HH232" s="199">
        <v>0</v>
      </c>
      <c r="HI232" s="199">
        <f t="shared" si="204"/>
        <v>3048173</v>
      </c>
      <c r="HJ232" s="199">
        <v>0</v>
      </c>
      <c r="HK232" s="199">
        <v>0</v>
      </c>
      <c r="HL232" s="199">
        <v>69305</v>
      </c>
      <c r="HM232" s="199">
        <v>182744</v>
      </c>
      <c r="HN232" s="199">
        <v>0</v>
      </c>
      <c r="HO232" s="199">
        <v>11651</v>
      </c>
      <c r="HP232" s="199">
        <v>2645682</v>
      </c>
      <c r="HQ232" s="199">
        <v>0</v>
      </c>
      <c r="HR232" s="199">
        <v>0</v>
      </c>
      <c r="HS232" s="199">
        <v>6513</v>
      </c>
      <c r="HT232" s="199">
        <v>0</v>
      </c>
      <c r="HU232" s="199">
        <f t="shared" si="205"/>
        <v>2915895</v>
      </c>
      <c r="HV232" s="199">
        <v>0</v>
      </c>
      <c r="HW232" s="199">
        <v>69305</v>
      </c>
      <c r="HX232" s="199">
        <v>182746</v>
      </c>
      <c r="HY232" s="199">
        <v>0</v>
      </c>
      <c r="HZ232" s="199">
        <v>13439</v>
      </c>
      <c r="IA232" s="199">
        <v>2609202</v>
      </c>
      <c r="IB232" s="199">
        <v>0</v>
      </c>
      <c r="IC232" s="199">
        <v>0</v>
      </c>
      <c r="ID232" s="199">
        <v>4854</v>
      </c>
      <c r="IE232" s="199">
        <v>0</v>
      </c>
      <c r="IF232" s="199">
        <f t="shared" si="206"/>
        <v>2879546</v>
      </c>
      <c r="IG232" s="197">
        <f t="shared" si="207"/>
        <v>-4.3395830879677799</v>
      </c>
      <c r="IH232" s="197">
        <f t="shared" si="208"/>
        <v>-5.5320678977210269</v>
      </c>
      <c r="II232" s="197">
        <f t="shared" si="209"/>
        <v>-3.5440831149780805</v>
      </c>
      <c r="IJ232" s="197">
        <f t="shared" si="185"/>
        <v>-1.246581238350486</v>
      </c>
      <c r="IK232" s="202"/>
      <c r="IL232" s="200">
        <f t="shared" si="210"/>
        <v>1735.711874623267</v>
      </c>
      <c r="IM232" s="200">
        <f t="shared" si="211"/>
        <v>1572.755877034358</v>
      </c>
      <c r="IN232" s="192" t="s">
        <v>7455</v>
      </c>
      <c r="IO232" s="192" t="str">
        <f t="shared" si="186"/>
        <v>Variación de 0 a +-10%</v>
      </c>
      <c r="IP232" s="192" t="str">
        <f t="shared" si="186"/>
        <v>Variación de 0 a +-10%</v>
      </c>
      <c r="IQ232" s="193" t="str">
        <f t="shared" si="212"/>
        <v>Grande</v>
      </c>
      <c r="IR232" s="193" t="str">
        <f t="shared" si="213"/>
        <v>Grande</v>
      </c>
      <c r="IS232" s="192" t="s">
        <v>1264</v>
      </c>
      <c r="IT232" s="192" t="s">
        <v>115</v>
      </c>
      <c r="IU232" s="192" t="s">
        <v>236</v>
      </c>
      <c r="IV232" s="192" t="s">
        <v>942</v>
      </c>
      <c r="IW232" s="192" t="s">
        <v>248</v>
      </c>
      <c r="IX232" s="192" t="s">
        <v>249</v>
      </c>
      <c r="IY232" s="193" t="s">
        <v>208</v>
      </c>
      <c r="IZ232" s="199"/>
      <c r="JA232" s="199"/>
      <c r="JB232" s="203"/>
      <c r="JC232" s="192" t="s">
        <v>534</v>
      </c>
      <c r="JD232" s="192" t="str">
        <f t="shared" si="221"/>
        <v>Sin Modificaciones</v>
      </c>
      <c r="JE232" s="193" t="s">
        <v>208</v>
      </c>
      <c r="JF232" s="200"/>
      <c r="JG232" s="200"/>
      <c r="JH232" s="200"/>
      <c r="JI232" s="197"/>
      <c r="JJ232" s="192" t="s">
        <v>7861</v>
      </c>
      <c r="JK232" s="192" t="str">
        <f t="shared" si="187"/>
        <v>Sin Reevaluación</v>
      </c>
      <c r="JL232" s="196" t="s">
        <v>1290</v>
      </c>
      <c r="JM232" s="204">
        <v>13.11</v>
      </c>
      <c r="JN232" s="204">
        <v>12.96</v>
      </c>
      <c r="JO232" s="197">
        <f t="shared" si="219"/>
        <v>-1.1441647597253857</v>
      </c>
      <c r="JP232" s="205" t="str">
        <f t="shared" si="220"/>
        <v>Real &lt; Recomendado</v>
      </c>
      <c r="JQ232" s="193" t="s">
        <v>8</v>
      </c>
      <c r="JR232" s="202"/>
      <c r="JS232" s="202"/>
      <c r="JT232" s="202"/>
      <c r="JU232" s="192" t="s">
        <v>8327</v>
      </c>
      <c r="JV232" s="206"/>
      <c r="JW232" s="192" t="s">
        <v>8328</v>
      </c>
      <c r="JX232" s="192" t="s">
        <v>236</v>
      </c>
      <c r="JY232" s="192" t="s">
        <v>942</v>
      </c>
      <c r="JZ232" s="192" t="s">
        <v>248</v>
      </c>
      <c r="KA232" s="192" t="s">
        <v>249</v>
      </c>
    </row>
    <row r="233" spans="1:287" ht="15" customHeight="1" x14ac:dyDescent="0.25">
      <c r="A233" s="192" t="s">
        <v>1885</v>
      </c>
      <c r="B233" s="192" t="s">
        <v>1886</v>
      </c>
      <c r="C233" s="193">
        <v>14</v>
      </c>
      <c r="D233" s="192" t="s">
        <v>455</v>
      </c>
      <c r="E233" s="192" t="s">
        <v>121</v>
      </c>
      <c r="F233" s="192" t="s">
        <v>421</v>
      </c>
      <c r="G233" s="192" t="s">
        <v>517</v>
      </c>
      <c r="H233" s="192" t="s">
        <v>465</v>
      </c>
      <c r="I233" s="192" t="s">
        <v>126</v>
      </c>
      <c r="J233" s="192" t="s">
        <v>1938</v>
      </c>
      <c r="K233" s="192" t="s">
        <v>466</v>
      </c>
      <c r="L233" s="192" t="s">
        <v>114</v>
      </c>
      <c r="M233" s="192" t="s">
        <v>127</v>
      </c>
      <c r="N233" s="192" t="s">
        <v>523</v>
      </c>
      <c r="O233" s="192" t="s">
        <v>524</v>
      </c>
      <c r="P233" s="192" t="s">
        <v>103</v>
      </c>
      <c r="Q233" s="192" t="s">
        <v>120</v>
      </c>
      <c r="R233" s="192" t="s">
        <v>116</v>
      </c>
      <c r="S233" s="192" t="s">
        <v>2508</v>
      </c>
      <c r="T233" s="192" t="s">
        <v>2509</v>
      </c>
      <c r="U233" s="194">
        <v>516</v>
      </c>
      <c r="V233" s="192" t="s">
        <v>537</v>
      </c>
      <c r="W233" s="192" t="s">
        <v>534</v>
      </c>
      <c r="X233" s="192" t="s">
        <v>534</v>
      </c>
      <c r="Y233" s="195">
        <v>9</v>
      </c>
      <c r="Z233" s="195">
        <v>13</v>
      </c>
      <c r="AA233" s="196" t="s">
        <v>2827</v>
      </c>
      <c r="AB233" s="197">
        <f t="shared" si="229"/>
        <v>44.444444444444443</v>
      </c>
      <c r="AC233" s="195"/>
      <c r="AD233" s="195"/>
      <c r="AE233" s="196"/>
      <c r="AF233" s="197"/>
      <c r="AG233" s="195"/>
      <c r="AH233" s="195"/>
      <c r="AI233" s="196" t="s">
        <v>8</v>
      </c>
      <c r="AJ233" s="197"/>
      <c r="AK233" s="195">
        <v>1</v>
      </c>
      <c r="AL233" s="195">
        <v>0</v>
      </c>
      <c r="AM233" s="196" t="s">
        <v>199</v>
      </c>
      <c r="AN233" s="197">
        <f>((AL233/AK233)-1)*100</f>
        <v>-100</v>
      </c>
      <c r="AO233" s="195"/>
      <c r="AP233" s="195"/>
      <c r="AQ233" s="196"/>
      <c r="AR233" s="197"/>
      <c r="AS233" s="195">
        <v>9</v>
      </c>
      <c r="AT233" s="195">
        <v>13</v>
      </c>
      <c r="AU233" s="196" t="s">
        <v>3299</v>
      </c>
      <c r="AV233" s="197">
        <f t="shared" si="182"/>
        <v>44.444444444444443</v>
      </c>
      <c r="AW233" s="197" t="str">
        <f t="shared" si="189"/>
        <v>Variación de 30% al 50%</v>
      </c>
      <c r="AX233" s="198">
        <v>2</v>
      </c>
      <c r="AY233" s="198">
        <v>48</v>
      </c>
      <c r="AZ233" s="195"/>
      <c r="BA233" s="195"/>
      <c r="BB233" s="196"/>
      <c r="BC233" s="197"/>
      <c r="BD233" s="195"/>
      <c r="BE233" s="195"/>
      <c r="BF233" s="196"/>
      <c r="BG233" s="197"/>
      <c r="BH233" s="195"/>
      <c r="BI233" s="195"/>
      <c r="BJ233" s="196"/>
      <c r="BK233" s="197"/>
      <c r="BL233" s="195">
        <v>12</v>
      </c>
      <c r="BM233" s="195">
        <v>12</v>
      </c>
      <c r="BN233" s="195">
        <v>13</v>
      </c>
      <c r="BO233" s="195">
        <v>13</v>
      </c>
      <c r="BP233" s="195">
        <v>0</v>
      </c>
      <c r="BQ233" s="196" t="s">
        <v>3299</v>
      </c>
      <c r="BR233" s="197">
        <f t="shared" si="190"/>
        <v>8.333333333333325</v>
      </c>
      <c r="BS233" s="197">
        <f t="shared" si="190"/>
        <v>8.333333333333325</v>
      </c>
      <c r="BT233" s="192" t="s">
        <v>3793</v>
      </c>
      <c r="BU233" s="192" t="str">
        <f t="shared" si="191"/>
        <v>Variación de 0 a 30%</v>
      </c>
      <c r="BV233" s="193" t="str">
        <f t="shared" si="192"/>
        <v>Dos Años</v>
      </c>
      <c r="BW233" s="192" t="s">
        <v>863</v>
      </c>
      <c r="BX233" s="199">
        <v>522284</v>
      </c>
      <c r="BY233" s="199">
        <v>0</v>
      </c>
      <c r="BZ233" s="199">
        <f t="shared" si="193"/>
        <v>522284</v>
      </c>
      <c r="CA233" s="199">
        <v>241759</v>
      </c>
      <c r="CB233" s="200">
        <f t="shared" si="194"/>
        <v>280525</v>
      </c>
      <c r="CC233" s="192" t="s">
        <v>4097</v>
      </c>
      <c r="CD233" s="192" t="str">
        <f t="shared" si="195"/>
        <v>BIP &gt; SIGFE</v>
      </c>
      <c r="CE233" s="196" t="s">
        <v>685</v>
      </c>
      <c r="CF233" s="195">
        <v>129</v>
      </c>
      <c r="CG233" s="195">
        <v>169</v>
      </c>
      <c r="CH233" s="195">
        <f t="shared" si="196"/>
        <v>131.00775193798449</v>
      </c>
      <c r="CI233" s="196" t="s">
        <v>4526</v>
      </c>
      <c r="CJ233" s="196" t="s">
        <v>4527</v>
      </c>
      <c r="CK233" s="200" t="str">
        <f t="shared" si="216"/>
        <v>Real &gt; Recomendada</v>
      </c>
      <c r="CL233" s="192" t="s">
        <v>196</v>
      </c>
      <c r="CM233" s="192" t="s">
        <v>4775</v>
      </c>
      <c r="CN233" s="192" t="s">
        <v>238</v>
      </c>
      <c r="CO233" s="192" t="s">
        <v>5118</v>
      </c>
      <c r="CP233" s="193" t="s">
        <v>207</v>
      </c>
      <c r="CQ233" s="192" t="s">
        <v>5381</v>
      </c>
      <c r="CR233" s="192" t="s">
        <v>199</v>
      </c>
      <c r="CS233" s="192" t="s">
        <v>8</v>
      </c>
      <c r="CT233" s="192" t="str">
        <f t="shared" si="217"/>
        <v>En Operación</v>
      </c>
      <c r="CU233" s="192" t="s">
        <v>5557</v>
      </c>
      <c r="CV233" s="192" t="s">
        <v>990</v>
      </c>
      <c r="CW233" s="192" t="s">
        <v>5670</v>
      </c>
      <c r="CX233" s="192" t="s">
        <v>534</v>
      </c>
      <c r="CY233" s="192" t="s">
        <v>8</v>
      </c>
      <c r="CZ233" s="192" t="s">
        <v>248</v>
      </c>
      <c r="DA233" s="192" t="s">
        <v>249</v>
      </c>
      <c r="DB233" s="193" t="s">
        <v>3834</v>
      </c>
      <c r="DC233" s="193" t="s">
        <v>3834</v>
      </c>
      <c r="DD233" s="200">
        <v>0</v>
      </c>
      <c r="DE233" s="193" t="s">
        <v>589</v>
      </c>
      <c r="DF233" s="200">
        <v>127</v>
      </c>
      <c r="DG233" s="193" t="s">
        <v>440</v>
      </c>
      <c r="DH233" s="200">
        <v>0</v>
      </c>
      <c r="DI233" s="193" t="s">
        <v>3858</v>
      </c>
      <c r="DJ233" s="200">
        <v>131</v>
      </c>
      <c r="DK233" s="193" t="s">
        <v>3858</v>
      </c>
      <c r="DL233" s="200">
        <f>+DK233-DE233</f>
        <v>131</v>
      </c>
      <c r="DM233" s="193" t="s">
        <v>752</v>
      </c>
      <c r="DN233" s="200">
        <v>42</v>
      </c>
      <c r="DO233" s="193" t="s">
        <v>4801</v>
      </c>
      <c r="DP233" s="200">
        <v>29</v>
      </c>
      <c r="DQ233" s="200">
        <f t="shared" si="183"/>
        <v>329</v>
      </c>
      <c r="DR233" s="200">
        <f t="shared" si="184"/>
        <v>329</v>
      </c>
      <c r="DS233" s="193" t="s">
        <v>6223</v>
      </c>
      <c r="DT233" s="192" t="s">
        <v>6262</v>
      </c>
      <c r="DU233" s="193">
        <v>1</v>
      </c>
      <c r="DV233" s="193" t="s">
        <v>8</v>
      </c>
      <c r="DW233" s="193" t="s">
        <v>8</v>
      </c>
      <c r="DX233" s="193" t="s">
        <v>8</v>
      </c>
      <c r="DY233" s="193" t="s">
        <v>8</v>
      </c>
      <c r="DZ233" s="193" t="s">
        <v>8</v>
      </c>
      <c r="EA233" s="193" t="s">
        <v>8</v>
      </c>
      <c r="EB233" s="193" t="s">
        <v>207</v>
      </c>
      <c r="EC233" s="193" t="s">
        <v>6269</v>
      </c>
      <c r="ED233" s="193" t="s">
        <v>6498</v>
      </c>
      <c r="EE233" s="199">
        <v>60407</v>
      </c>
      <c r="EF233" s="199">
        <v>0</v>
      </c>
      <c r="EG233" s="199">
        <v>0</v>
      </c>
      <c r="EH233" s="199">
        <v>18529</v>
      </c>
      <c r="EI233" s="199">
        <v>0</v>
      </c>
      <c r="EJ233" s="199">
        <v>416598</v>
      </c>
      <c r="EK233" s="199">
        <v>0</v>
      </c>
      <c r="EL233" s="199">
        <v>0</v>
      </c>
      <c r="EM233" s="199">
        <v>0</v>
      </c>
      <c r="EN233" s="199">
        <v>0</v>
      </c>
      <c r="EO233" s="199">
        <f t="shared" si="197"/>
        <v>495534</v>
      </c>
      <c r="EP233" s="199">
        <v>60407</v>
      </c>
      <c r="EQ233" s="199">
        <v>0</v>
      </c>
      <c r="ER233" s="199">
        <v>0</v>
      </c>
      <c r="ES233" s="199">
        <v>18529</v>
      </c>
      <c r="ET233" s="199">
        <v>0</v>
      </c>
      <c r="EU233" s="199">
        <v>416598</v>
      </c>
      <c r="EV233" s="199">
        <v>0</v>
      </c>
      <c r="EW233" s="199">
        <v>0</v>
      </c>
      <c r="EX233" s="199">
        <v>0</v>
      </c>
      <c r="EY233" s="199">
        <v>0</v>
      </c>
      <c r="EZ233" s="199">
        <f t="shared" si="198"/>
        <v>495534</v>
      </c>
      <c r="FA233" s="192" t="s">
        <v>6664</v>
      </c>
      <c r="FB233" s="199">
        <v>66259</v>
      </c>
      <c r="FC233" s="199">
        <v>0</v>
      </c>
      <c r="FD233" s="199">
        <v>0</v>
      </c>
      <c r="FE233" s="199">
        <v>0</v>
      </c>
      <c r="FF233" s="199">
        <v>0</v>
      </c>
      <c r="FG233" s="199">
        <v>457081</v>
      </c>
      <c r="FH233" s="199">
        <v>0</v>
      </c>
      <c r="FI233" s="199">
        <v>0</v>
      </c>
      <c r="FJ233" s="199">
        <v>0</v>
      </c>
      <c r="FK233" s="199">
        <v>0</v>
      </c>
      <c r="FL233" s="199">
        <f t="shared" si="199"/>
        <v>523340</v>
      </c>
      <c r="FM233" s="192" t="s">
        <v>206</v>
      </c>
      <c r="FN233" s="199">
        <v>66259</v>
      </c>
      <c r="FO233" s="199">
        <v>0</v>
      </c>
      <c r="FP233" s="199">
        <v>0</v>
      </c>
      <c r="FQ233" s="199">
        <v>0</v>
      </c>
      <c r="FR233" s="199">
        <v>0</v>
      </c>
      <c r="FS233" s="199">
        <v>457081</v>
      </c>
      <c r="FT233" s="199">
        <v>0</v>
      </c>
      <c r="FU233" s="199">
        <v>0</v>
      </c>
      <c r="FV233" s="199">
        <v>0</v>
      </c>
      <c r="FW233" s="199">
        <v>0</v>
      </c>
      <c r="FX233" s="199">
        <f t="shared" si="200"/>
        <v>523340</v>
      </c>
      <c r="FY233" s="192" t="s">
        <v>7049</v>
      </c>
      <c r="FZ233" s="200">
        <f t="shared" si="201"/>
        <v>281581</v>
      </c>
      <c r="GA233" s="193" t="str">
        <f t="shared" si="218"/>
        <v>BIP &gt; SIGFE</v>
      </c>
      <c r="GB233" s="199">
        <v>30616</v>
      </c>
      <c r="GC233" s="199">
        <v>0</v>
      </c>
      <c r="GD233" s="199">
        <v>0</v>
      </c>
      <c r="GE233" s="199">
        <v>0</v>
      </c>
      <c r="GF233" s="199">
        <v>0</v>
      </c>
      <c r="GG233" s="199">
        <v>211143</v>
      </c>
      <c r="GH233" s="199">
        <v>0</v>
      </c>
      <c r="GI233" s="199">
        <v>0</v>
      </c>
      <c r="GJ233" s="199">
        <v>0</v>
      </c>
      <c r="GK233" s="199">
        <v>0</v>
      </c>
      <c r="GL233" s="199">
        <f t="shared" si="202"/>
        <v>241759</v>
      </c>
      <c r="GM233" s="199">
        <v>30755</v>
      </c>
      <c r="GN233" s="199">
        <v>0</v>
      </c>
      <c r="GO233" s="199">
        <v>0</v>
      </c>
      <c r="GP233" s="199">
        <v>0</v>
      </c>
      <c r="GQ233" s="199">
        <v>0</v>
      </c>
      <c r="GR233" s="199">
        <v>212105</v>
      </c>
      <c r="GS233" s="199">
        <v>0</v>
      </c>
      <c r="GT233" s="199">
        <v>0</v>
      </c>
      <c r="GU233" s="199">
        <v>0</v>
      </c>
      <c r="GV233" s="199">
        <v>0</v>
      </c>
      <c r="GW233" s="199">
        <f t="shared" si="203"/>
        <v>242860</v>
      </c>
      <c r="GX233" s="199" t="s">
        <v>196</v>
      </c>
      <c r="GY233" s="199">
        <v>61978</v>
      </c>
      <c r="GZ233" s="199">
        <v>0</v>
      </c>
      <c r="HA233" s="199">
        <v>0</v>
      </c>
      <c r="HB233" s="199">
        <v>19011</v>
      </c>
      <c r="HC233" s="199">
        <v>0</v>
      </c>
      <c r="HD233" s="199">
        <v>427430</v>
      </c>
      <c r="HE233" s="199">
        <v>0</v>
      </c>
      <c r="HF233" s="199">
        <v>0</v>
      </c>
      <c r="HG233" s="199">
        <v>0</v>
      </c>
      <c r="HH233" s="199">
        <v>0</v>
      </c>
      <c r="HI233" s="199">
        <f t="shared" si="204"/>
        <v>508419</v>
      </c>
      <c r="HJ233" s="199">
        <v>523356</v>
      </c>
      <c r="HK233" s="199">
        <v>68000</v>
      </c>
      <c r="HL233" s="199">
        <v>0</v>
      </c>
      <c r="HM233" s="199">
        <v>0</v>
      </c>
      <c r="HN233" s="199">
        <v>0</v>
      </c>
      <c r="HO233" s="199">
        <v>0</v>
      </c>
      <c r="HP233" s="199">
        <v>468965</v>
      </c>
      <c r="HQ233" s="199">
        <v>0</v>
      </c>
      <c r="HR233" s="199">
        <v>0</v>
      </c>
      <c r="HS233" s="199">
        <v>0</v>
      </c>
      <c r="HT233" s="199">
        <v>0</v>
      </c>
      <c r="HU233" s="199">
        <f t="shared" si="205"/>
        <v>536965</v>
      </c>
      <c r="HV233" s="199">
        <v>66398</v>
      </c>
      <c r="HW233" s="199">
        <v>0</v>
      </c>
      <c r="HX233" s="199">
        <v>0</v>
      </c>
      <c r="HY233" s="199">
        <v>0</v>
      </c>
      <c r="HZ233" s="199">
        <v>0</v>
      </c>
      <c r="IA233" s="199">
        <v>458044</v>
      </c>
      <c r="IB233" s="199">
        <v>0</v>
      </c>
      <c r="IC233" s="199">
        <v>0</v>
      </c>
      <c r="ID233" s="199">
        <v>0</v>
      </c>
      <c r="IE233" s="199">
        <v>0</v>
      </c>
      <c r="IF233" s="199">
        <f t="shared" si="206"/>
        <v>524442</v>
      </c>
      <c r="IG233" s="197">
        <f t="shared" si="207"/>
        <v>5.6146603490428104</v>
      </c>
      <c r="IH233" s="197">
        <f t="shared" si="208"/>
        <v>3.1515344627167652</v>
      </c>
      <c r="II233" s="197">
        <f t="shared" si="209"/>
        <v>7.1623423718503609</v>
      </c>
      <c r="IJ233" s="197">
        <f t="shared" si="185"/>
        <v>-2.3321817995586303</v>
      </c>
      <c r="IK233" s="202">
        <f>((IF233/HJ233)-1)*100</f>
        <v>0.20750693600533054</v>
      </c>
      <c r="IL233" s="200">
        <f t="shared" si="210"/>
        <v>3103.207100591716</v>
      </c>
      <c r="IM233" s="200">
        <f t="shared" si="211"/>
        <v>2710.3195266272191</v>
      </c>
      <c r="IN233" s="192" t="s">
        <v>7456</v>
      </c>
      <c r="IO233" s="192" t="str">
        <f t="shared" si="186"/>
        <v>Variación de 0 a +-10%</v>
      </c>
      <c r="IP233" s="192" t="str">
        <f t="shared" si="186"/>
        <v>Variación de 0 a +-10%</v>
      </c>
      <c r="IQ233" s="193" t="str">
        <f t="shared" si="212"/>
        <v>Mediano</v>
      </c>
      <c r="IR233" s="193" t="str">
        <f t="shared" si="213"/>
        <v>Mediano</v>
      </c>
      <c r="IS233" s="192" t="s">
        <v>1282</v>
      </c>
      <c r="IT233" s="192" t="s">
        <v>127</v>
      </c>
      <c r="IU233" s="192" t="s">
        <v>534</v>
      </c>
      <c r="IV233" s="192" t="s">
        <v>8</v>
      </c>
      <c r="IW233" s="192" t="s">
        <v>248</v>
      </c>
      <c r="IX233" s="192" t="s">
        <v>249</v>
      </c>
      <c r="IY233" s="193" t="s">
        <v>208</v>
      </c>
      <c r="IZ233" s="199"/>
      <c r="JA233" s="199"/>
      <c r="JB233" s="203"/>
      <c r="JC233" s="192" t="s">
        <v>534</v>
      </c>
      <c r="JD233" s="192" t="str">
        <f t="shared" si="221"/>
        <v>Sin Modificaciones</v>
      </c>
      <c r="JE233" s="193" t="s">
        <v>207</v>
      </c>
      <c r="JF233" s="200">
        <v>2</v>
      </c>
      <c r="JG233" s="200">
        <v>411207</v>
      </c>
      <c r="JH233" s="200">
        <v>523356</v>
      </c>
      <c r="JI233" s="197">
        <f t="shared" ref="JI233:JI234" si="230">((JH233/JG233)-1)*100</f>
        <v>27.273125214308113</v>
      </c>
      <c r="JJ233" s="192" t="s">
        <v>7862</v>
      </c>
      <c r="JK233" s="192" t="str">
        <f t="shared" si="187"/>
        <v>Con Reevaluación</v>
      </c>
      <c r="JL233" s="196" t="s">
        <v>1286</v>
      </c>
      <c r="JM233" s="204">
        <v>310264</v>
      </c>
      <c r="JN233" s="204">
        <v>412545</v>
      </c>
      <c r="JO233" s="197">
        <f t="shared" si="219"/>
        <v>32.965796869762528</v>
      </c>
      <c r="JP233" s="205" t="str">
        <f t="shared" si="220"/>
        <v>Real &gt; Recomendado</v>
      </c>
      <c r="JQ233" s="193" t="s">
        <v>1287</v>
      </c>
      <c r="JR233" s="200">
        <v>27050</v>
      </c>
      <c r="JS233" s="202">
        <v>35968</v>
      </c>
      <c r="JT233" s="202">
        <f t="shared" si="222"/>
        <v>32.968576709796672</v>
      </c>
      <c r="JU233" s="192" t="s">
        <v>8329</v>
      </c>
      <c r="JV233" s="192" t="str">
        <f t="shared" ref="JV233:JV235" si="231">IF(JT233="","Sin Datos",IF(JT233=0,"Real = Recomendado",IF(JT233&gt;0,"Real &gt; Recomendado",IF(JT233&lt;0,"Real &lt; Recomendado","error"))))</f>
        <v>Real &gt; Recomendado</v>
      </c>
      <c r="JW233" s="192" t="s">
        <v>8330</v>
      </c>
      <c r="JX233" s="192" t="s">
        <v>8376</v>
      </c>
      <c r="JY233" s="192" t="s">
        <v>992</v>
      </c>
      <c r="JZ233" s="192" t="s">
        <v>248</v>
      </c>
      <c r="KA233" s="192" t="s">
        <v>249</v>
      </c>
    </row>
    <row r="234" spans="1:287" ht="15" customHeight="1" x14ac:dyDescent="0.25">
      <c r="A234" s="192" t="s">
        <v>1887</v>
      </c>
      <c r="B234" s="192" t="s">
        <v>1888</v>
      </c>
      <c r="C234" s="192">
        <v>14</v>
      </c>
      <c r="D234" s="192" t="s">
        <v>455</v>
      </c>
      <c r="E234" s="192" t="s">
        <v>121</v>
      </c>
      <c r="F234" s="194" t="s">
        <v>519</v>
      </c>
      <c r="G234" s="194" t="s">
        <v>517</v>
      </c>
      <c r="H234" s="192" t="s">
        <v>129</v>
      </c>
      <c r="I234" s="192" t="s">
        <v>157</v>
      </c>
      <c r="J234" s="192" t="s">
        <v>2002</v>
      </c>
      <c r="K234" s="192" t="s">
        <v>468</v>
      </c>
      <c r="L234" s="192" t="s">
        <v>102</v>
      </c>
      <c r="M234" s="192" t="s">
        <v>2005</v>
      </c>
      <c r="N234" s="192" t="s">
        <v>525</v>
      </c>
      <c r="O234" s="192" t="s">
        <v>525</v>
      </c>
      <c r="P234" s="192" t="s">
        <v>103</v>
      </c>
      <c r="Q234" s="192" t="s">
        <v>120</v>
      </c>
      <c r="R234" s="192" t="s">
        <v>105</v>
      </c>
      <c r="S234" s="192" t="s">
        <v>2510</v>
      </c>
      <c r="T234" s="192" t="s">
        <v>2511</v>
      </c>
      <c r="U234" s="194">
        <v>97153</v>
      </c>
      <c r="V234" s="192" t="s">
        <v>534</v>
      </c>
      <c r="W234" s="192" t="s">
        <v>534</v>
      </c>
      <c r="X234" s="192" t="s">
        <v>534</v>
      </c>
      <c r="Y234" s="195">
        <v>10</v>
      </c>
      <c r="Z234" s="195">
        <v>12</v>
      </c>
      <c r="AA234" s="196" t="s">
        <v>196</v>
      </c>
      <c r="AB234" s="197">
        <f t="shared" si="229"/>
        <v>19.999999999999996</v>
      </c>
      <c r="AC234" s="195">
        <v>6</v>
      </c>
      <c r="AD234" s="195">
        <v>0</v>
      </c>
      <c r="AE234" s="196" t="s">
        <v>239</v>
      </c>
      <c r="AF234" s="197">
        <f>((AD234/AC234)-1)*100</f>
        <v>-100</v>
      </c>
      <c r="AG234" s="195">
        <v>6</v>
      </c>
      <c r="AH234" s="195">
        <v>3</v>
      </c>
      <c r="AI234" s="196" t="s">
        <v>239</v>
      </c>
      <c r="AJ234" s="197">
        <f>((AH234/AG234)-1)*100</f>
        <v>-50</v>
      </c>
      <c r="AK234" s="195"/>
      <c r="AL234" s="195"/>
      <c r="AM234" s="196"/>
      <c r="AN234" s="197"/>
      <c r="AO234" s="195">
        <v>12</v>
      </c>
      <c r="AP234" s="195">
        <v>61</v>
      </c>
      <c r="AQ234" s="196" t="s">
        <v>3069</v>
      </c>
      <c r="AR234" s="197">
        <f>((AP234/AO234)-1)*100</f>
        <v>408.33333333333331</v>
      </c>
      <c r="AS234" s="195">
        <v>10</v>
      </c>
      <c r="AT234" s="195">
        <v>11</v>
      </c>
      <c r="AU234" s="196" t="s">
        <v>3300</v>
      </c>
      <c r="AV234" s="197">
        <f t="shared" si="182"/>
        <v>10.000000000000009</v>
      </c>
      <c r="AW234" s="197" t="str">
        <f t="shared" si="189"/>
        <v>Variación de 0 a 30%</v>
      </c>
      <c r="AX234" s="198">
        <v>1</v>
      </c>
      <c r="AY234" s="198">
        <v>30</v>
      </c>
      <c r="AZ234" s="195"/>
      <c r="BA234" s="195"/>
      <c r="BB234" s="196"/>
      <c r="BC234" s="197"/>
      <c r="BD234" s="195"/>
      <c r="BE234" s="195"/>
      <c r="BF234" s="196"/>
      <c r="BG234" s="197"/>
      <c r="BH234" s="195"/>
      <c r="BI234" s="195"/>
      <c r="BJ234" s="196"/>
      <c r="BK234" s="197"/>
      <c r="BL234" s="195">
        <v>14</v>
      </c>
      <c r="BM234" s="195">
        <v>14</v>
      </c>
      <c r="BN234" s="195">
        <v>61</v>
      </c>
      <c r="BO234" s="195">
        <v>61</v>
      </c>
      <c r="BP234" s="195">
        <v>0</v>
      </c>
      <c r="BQ234" s="196" t="s">
        <v>196</v>
      </c>
      <c r="BR234" s="197">
        <f t="shared" si="190"/>
        <v>335.71428571428567</v>
      </c>
      <c r="BS234" s="197">
        <f t="shared" si="190"/>
        <v>335.71428571428567</v>
      </c>
      <c r="BT234" s="192" t="s">
        <v>3794</v>
      </c>
      <c r="BU234" s="192" t="str">
        <f t="shared" si="191"/>
        <v>Variación &gt; al 100%</v>
      </c>
      <c r="BV234" s="193" t="str">
        <f t="shared" si="192"/>
        <v>Mayor a 3 años</v>
      </c>
      <c r="BW234" s="192" t="s">
        <v>815</v>
      </c>
      <c r="BX234" s="199">
        <v>1250007</v>
      </c>
      <c r="BY234" s="199">
        <v>6946</v>
      </c>
      <c r="BZ234" s="199">
        <f t="shared" si="193"/>
        <v>1256953</v>
      </c>
      <c r="CA234" s="199">
        <v>1287560</v>
      </c>
      <c r="CB234" s="200">
        <f t="shared" si="194"/>
        <v>-30607</v>
      </c>
      <c r="CC234" s="192" t="s">
        <v>4098</v>
      </c>
      <c r="CD234" s="192" t="str">
        <f t="shared" si="195"/>
        <v>BIP &lt; SIGFE</v>
      </c>
      <c r="CE234" s="196" t="s">
        <v>678</v>
      </c>
      <c r="CF234" s="195">
        <v>496</v>
      </c>
      <c r="CG234" s="195">
        <v>496</v>
      </c>
      <c r="CH234" s="195">
        <f t="shared" si="196"/>
        <v>100</v>
      </c>
      <c r="CI234" s="196" t="s">
        <v>4528</v>
      </c>
      <c r="CJ234" s="196" t="s">
        <v>4529</v>
      </c>
      <c r="CK234" s="200" t="str">
        <f t="shared" si="216"/>
        <v>Real = Recomendada</v>
      </c>
      <c r="CL234" s="192" t="s">
        <v>5119</v>
      </c>
      <c r="CM234" s="192" t="s">
        <v>5120</v>
      </c>
      <c r="CN234" s="192" t="s">
        <v>5121</v>
      </c>
      <c r="CO234" s="192" t="s">
        <v>5111</v>
      </c>
      <c r="CP234" s="193" t="s">
        <v>207</v>
      </c>
      <c r="CQ234" s="192" t="s">
        <v>5382</v>
      </c>
      <c r="CR234" s="192" t="s">
        <v>8</v>
      </c>
      <c r="CS234" s="192" t="s">
        <v>8</v>
      </c>
      <c r="CT234" s="192" t="str">
        <f t="shared" si="217"/>
        <v>En Operación</v>
      </c>
      <c r="CU234" s="192" t="s">
        <v>8</v>
      </c>
      <c r="CV234" s="192" t="s">
        <v>5587</v>
      </c>
      <c r="CW234" s="192" t="s">
        <v>5588</v>
      </c>
      <c r="CX234" s="192" t="s">
        <v>534</v>
      </c>
      <c r="CY234" s="192" t="s">
        <v>8</v>
      </c>
      <c r="CZ234" s="192" t="s">
        <v>5576</v>
      </c>
      <c r="DA234" s="192" t="s">
        <v>249</v>
      </c>
      <c r="DB234" s="200" t="s">
        <v>707</v>
      </c>
      <c r="DC234" s="200" t="s">
        <v>707</v>
      </c>
      <c r="DD234" s="200">
        <v>0</v>
      </c>
      <c r="DE234" s="200" t="s">
        <v>5927</v>
      </c>
      <c r="DF234" s="202">
        <v>236</v>
      </c>
      <c r="DG234" s="202" t="s">
        <v>1049</v>
      </c>
      <c r="DH234" s="202">
        <v>49</v>
      </c>
      <c r="DI234" s="193" t="s">
        <v>656</v>
      </c>
      <c r="DJ234" s="193">
        <v>988</v>
      </c>
      <c r="DK234" s="193" t="s">
        <v>656</v>
      </c>
      <c r="DL234" s="200">
        <f>+DK234-DG234</f>
        <v>988</v>
      </c>
      <c r="DM234" s="193" t="s">
        <v>815</v>
      </c>
      <c r="DN234" s="193">
        <v>42</v>
      </c>
      <c r="DO234" s="193" t="s">
        <v>3876</v>
      </c>
      <c r="DP234" s="193">
        <v>50</v>
      </c>
      <c r="DQ234" s="200">
        <f t="shared" si="183"/>
        <v>1365</v>
      </c>
      <c r="DR234" s="200">
        <f t="shared" si="184"/>
        <v>1365</v>
      </c>
      <c r="DS234" s="193" t="s">
        <v>6224</v>
      </c>
      <c r="DT234" s="192" t="s">
        <v>6243</v>
      </c>
      <c r="DU234" s="193">
        <v>3</v>
      </c>
      <c r="DV234" s="193" t="s">
        <v>8</v>
      </c>
      <c r="DW234" s="193" t="s">
        <v>8</v>
      </c>
      <c r="DX234" s="193" t="s">
        <v>8</v>
      </c>
      <c r="DY234" s="193" t="s">
        <v>8</v>
      </c>
      <c r="DZ234" s="193" t="s">
        <v>8</v>
      </c>
      <c r="EA234" s="193" t="s">
        <v>8</v>
      </c>
      <c r="EB234" s="193" t="s">
        <v>207</v>
      </c>
      <c r="EC234" s="193" t="s">
        <v>6269</v>
      </c>
      <c r="ED234" s="193" t="s">
        <v>6499</v>
      </c>
      <c r="EE234" s="199">
        <v>18000</v>
      </c>
      <c r="EF234" s="199">
        <v>22560</v>
      </c>
      <c r="EG234" s="199">
        <v>92112</v>
      </c>
      <c r="EH234" s="199">
        <v>0</v>
      </c>
      <c r="EI234" s="199">
        <v>6946</v>
      </c>
      <c r="EJ234" s="199">
        <v>533715</v>
      </c>
      <c r="EK234" s="199">
        <v>0</v>
      </c>
      <c r="EL234" s="199">
        <v>0</v>
      </c>
      <c r="EM234" s="199">
        <v>0</v>
      </c>
      <c r="EN234" s="199">
        <v>0</v>
      </c>
      <c r="EO234" s="199">
        <f t="shared" si="197"/>
        <v>673333</v>
      </c>
      <c r="EP234" s="199">
        <v>18000</v>
      </c>
      <c r="EQ234" s="199">
        <v>22560</v>
      </c>
      <c r="ER234" s="199">
        <v>92112</v>
      </c>
      <c r="ES234" s="199">
        <v>0</v>
      </c>
      <c r="ET234" s="199">
        <v>6946</v>
      </c>
      <c r="EU234" s="199">
        <v>533715</v>
      </c>
      <c r="EV234" s="199">
        <v>0</v>
      </c>
      <c r="EW234" s="199">
        <v>0</v>
      </c>
      <c r="EX234" s="199">
        <v>0</v>
      </c>
      <c r="EY234" s="199">
        <v>0</v>
      </c>
      <c r="EZ234" s="199">
        <f t="shared" si="198"/>
        <v>673333</v>
      </c>
      <c r="FA234" s="192" t="s">
        <v>6665</v>
      </c>
      <c r="FB234" s="199">
        <v>18000</v>
      </c>
      <c r="FC234" s="199">
        <v>18374</v>
      </c>
      <c r="FD234" s="199">
        <v>122109</v>
      </c>
      <c r="FE234" s="199">
        <v>0</v>
      </c>
      <c r="FF234" s="199">
        <v>6946</v>
      </c>
      <c r="FG234" s="199">
        <v>1129633</v>
      </c>
      <c r="FH234" s="199">
        <v>0</v>
      </c>
      <c r="FI234" s="199">
        <v>0</v>
      </c>
      <c r="FJ234" s="199">
        <v>0</v>
      </c>
      <c r="FK234" s="199">
        <v>0</v>
      </c>
      <c r="FL234" s="199">
        <f t="shared" si="199"/>
        <v>1295062</v>
      </c>
      <c r="FM234" s="192" t="s">
        <v>6665</v>
      </c>
      <c r="FN234" s="199">
        <v>18000</v>
      </c>
      <c r="FO234" s="199">
        <v>18374</v>
      </c>
      <c r="FP234" s="199">
        <v>122109</v>
      </c>
      <c r="FQ234" s="199">
        <v>0</v>
      </c>
      <c r="FR234" s="199">
        <v>6946</v>
      </c>
      <c r="FS234" s="199">
        <v>1128098</v>
      </c>
      <c r="FT234" s="199">
        <v>0</v>
      </c>
      <c r="FU234" s="199">
        <v>0</v>
      </c>
      <c r="FV234" s="199">
        <v>0</v>
      </c>
      <c r="FW234" s="199">
        <v>0</v>
      </c>
      <c r="FX234" s="199">
        <f t="shared" si="200"/>
        <v>1293527</v>
      </c>
      <c r="FY234" s="192" t="s">
        <v>8</v>
      </c>
      <c r="FZ234" s="200">
        <f t="shared" si="201"/>
        <v>5967</v>
      </c>
      <c r="GA234" s="193" t="str">
        <f t="shared" si="218"/>
        <v>BIP &gt; SIGFE</v>
      </c>
      <c r="GB234" s="199">
        <v>18000</v>
      </c>
      <c r="GC234" s="199">
        <v>12405</v>
      </c>
      <c r="GD234" s="199">
        <v>122109</v>
      </c>
      <c r="GE234" s="199">
        <v>0</v>
      </c>
      <c r="GF234" s="199">
        <v>6946</v>
      </c>
      <c r="GG234" s="199">
        <v>1128100</v>
      </c>
      <c r="GH234" s="199">
        <v>0</v>
      </c>
      <c r="GI234" s="199">
        <v>0</v>
      </c>
      <c r="GJ234" s="199">
        <v>0</v>
      </c>
      <c r="GK234" s="199">
        <v>0</v>
      </c>
      <c r="GL234" s="199">
        <f t="shared" si="202"/>
        <v>1287560</v>
      </c>
      <c r="GM234" s="199">
        <v>18390</v>
      </c>
      <c r="GN234" s="199">
        <v>12405</v>
      </c>
      <c r="GO234" s="199">
        <v>122109</v>
      </c>
      <c r="GP234" s="199">
        <v>0</v>
      </c>
      <c r="GQ234" s="199">
        <v>8176</v>
      </c>
      <c r="GR234" s="199">
        <v>1161699</v>
      </c>
      <c r="GS234" s="199">
        <v>0</v>
      </c>
      <c r="GT234" s="199">
        <v>0</v>
      </c>
      <c r="GU234" s="199">
        <v>0</v>
      </c>
      <c r="GV234" s="199">
        <v>0</v>
      </c>
      <c r="GW234" s="199">
        <f t="shared" si="203"/>
        <v>1322779</v>
      </c>
      <c r="GX234" s="199" t="s">
        <v>6224</v>
      </c>
      <c r="GY234" s="199">
        <v>22148</v>
      </c>
      <c r="GZ234" s="199">
        <v>27758</v>
      </c>
      <c r="HA234" s="199">
        <v>113337</v>
      </c>
      <c r="HB234" s="199">
        <v>0</v>
      </c>
      <c r="HC234" s="199">
        <v>8547</v>
      </c>
      <c r="HD234" s="199">
        <v>656696</v>
      </c>
      <c r="HE234" s="199">
        <v>0</v>
      </c>
      <c r="HF234" s="199">
        <v>0</v>
      </c>
      <c r="HG234" s="199">
        <v>0</v>
      </c>
      <c r="HH234" s="199">
        <v>0</v>
      </c>
      <c r="HI234" s="199">
        <f t="shared" si="204"/>
        <v>828486</v>
      </c>
      <c r="HJ234" s="199">
        <v>1311945</v>
      </c>
      <c r="HK234" s="199">
        <v>18468</v>
      </c>
      <c r="HL234" s="199">
        <v>18374</v>
      </c>
      <c r="HM234" s="199">
        <v>122109</v>
      </c>
      <c r="HN234" s="199">
        <v>0</v>
      </c>
      <c r="HO234" s="199">
        <v>8175</v>
      </c>
      <c r="HP234" s="199">
        <v>1195723</v>
      </c>
      <c r="HQ234" s="199">
        <v>0</v>
      </c>
      <c r="HR234" s="199">
        <v>0</v>
      </c>
      <c r="HS234" s="199">
        <v>0</v>
      </c>
      <c r="HT234" s="199">
        <v>0</v>
      </c>
      <c r="HU234" s="199">
        <f t="shared" si="205"/>
        <v>1362849</v>
      </c>
      <c r="HV234" s="199">
        <v>18390</v>
      </c>
      <c r="HW234" s="199">
        <v>18374</v>
      </c>
      <c r="HX234" s="199">
        <v>122109</v>
      </c>
      <c r="HY234" s="199">
        <v>0</v>
      </c>
      <c r="HZ234" s="199">
        <v>8175</v>
      </c>
      <c r="IA234" s="199">
        <v>1193773</v>
      </c>
      <c r="IB234" s="199">
        <v>0</v>
      </c>
      <c r="IC234" s="199">
        <v>0</v>
      </c>
      <c r="ID234" s="199">
        <v>0</v>
      </c>
      <c r="IE234" s="199">
        <v>0</v>
      </c>
      <c r="IF234" s="199">
        <f t="shared" si="206"/>
        <v>1360821</v>
      </c>
      <c r="IG234" s="197">
        <f t="shared" si="207"/>
        <v>64.498736249013263</v>
      </c>
      <c r="IH234" s="197">
        <f t="shared" si="208"/>
        <v>64.253952390263677</v>
      </c>
      <c r="II234" s="197">
        <f t="shared" si="209"/>
        <v>81.784722306820811</v>
      </c>
      <c r="IJ234" s="197">
        <f t="shared" si="185"/>
        <v>-0.14880592053851949</v>
      </c>
      <c r="IK234" s="202">
        <f>((IF234/HJ234)-1)*100</f>
        <v>3.7254610521020304</v>
      </c>
      <c r="IL234" s="200">
        <f t="shared" si="210"/>
        <v>2743.5907258064517</v>
      </c>
      <c r="IM234" s="200">
        <f t="shared" si="211"/>
        <v>2406.8004032258063</v>
      </c>
      <c r="IN234" s="192" t="s">
        <v>7457</v>
      </c>
      <c r="IO234" s="192" t="str">
        <f t="shared" si="186"/>
        <v>Variación Mayor a 20%</v>
      </c>
      <c r="IP234" s="192" t="str">
        <f t="shared" si="186"/>
        <v>Variación Mayor a 20%</v>
      </c>
      <c r="IQ234" s="193" t="str">
        <f t="shared" si="212"/>
        <v>Grande</v>
      </c>
      <c r="IR234" s="193" t="str">
        <f t="shared" si="213"/>
        <v>Grande</v>
      </c>
      <c r="IS234" s="192" t="s">
        <v>7512</v>
      </c>
      <c r="IT234" s="192" t="s">
        <v>2005</v>
      </c>
      <c r="IU234" s="192" t="s">
        <v>534</v>
      </c>
      <c r="IV234" s="192" t="s">
        <v>8</v>
      </c>
      <c r="IW234" s="192" t="s">
        <v>5576</v>
      </c>
      <c r="IX234" s="192" t="s">
        <v>249</v>
      </c>
      <c r="IY234" s="193" t="s">
        <v>208</v>
      </c>
      <c r="IZ234" s="199"/>
      <c r="JA234" s="199"/>
      <c r="JB234" s="203"/>
      <c r="JC234" s="192" t="s">
        <v>534</v>
      </c>
      <c r="JD234" s="192" t="str">
        <f t="shared" si="221"/>
        <v>Sin Modificaciones</v>
      </c>
      <c r="JE234" s="193" t="s">
        <v>207</v>
      </c>
      <c r="JF234" s="200">
        <v>3</v>
      </c>
      <c r="JG234" s="200">
        <v>820065</v>
      </c>
      <c r="JH234" s="200">
        <v>1311945</v>
      </c>
      <c r="JI234" s="197">
        <f t="shared" si="230"/>
        <v>59.980611293007271</v>
      </c>
      <c r="JJ234" s="192" t="s">
        <v>7863</v>
      </c>
      <c r="JK234" s="192" t="str">
        <f t="shared" si="187"/>
        <v>Con Reevaluación</v>
      </c>
      <c r="JL234" s="196" t="s">
        <v>1286</v>
      </c>
      <c r="JM234" s="204">
        <v>876206</v>
      </c>
      <c r="JN234" s="204">
        <v>1592584</v>
      </c>
      <c r="JO234" s="197">
        <f t="shared" si="219"/>
        <v>81.759084051010845</v>
      </c>
      <c r="JP234" s="205" t="str">
        <f t="shared" si="220"/>
        <v>Real &gt; Recomendado</v>
      </c>
      <c r="JQ234" s="202" t="s">
        <v>1287</v>
      </c>
      <c r="JR234" s="193">
        <v>76653</v>
      </c>
      <c r="JS234" s="193">
        <v>138849</v>
      </c>
      <c r="JT234" s="193">
        <f t="shared" si="222"/>
        <v>81.139681421470783</v>
      </c>
      <c r="JU234" s="192" t="s">
        <v>8331</v>
      </c>
      <c r="JV234" s="192" t="str">
        <f t="shared" si="231"/>
        <v>Real &gt; Recomendado</v>
      </c>
      <c r="JW234" s="192" t="s">
        <v>8332</v>
      </c>
      <c r="JX234" s="192" t="s">
        <v>247</v>
      </c>
      <c r="JY234" s="192" t="s">
        <v>992</v>
      </c>
      <c r="JZ234" s="192" t="s">
        <v>5576</v>
      </c>
      <c r="KA234" s="192" t="s">
        <v>249</v>
      </c>
    </row>
    <row r="235" spans="1:287" ht="15" customHeight="1" x14ac:dyDescent="0.25">
      <c r="A235" s="192" t="s">
        <v>1889</v>
      </c>
      <c r="B235" s="192" t="s">
        <v>1890</v>
      </c>
      <c r="C235" s="193">
        <v>12</v>
      </c>
      <c r="D235" s="192" t="s">
        <v>508</v>
      </c>
      <c r="E235" s="192" t="s">
        <v>164</v>
      </c>
      <c r="F235" s="192" t="s">
        <v>165</v>
      </c>
      <c r="G235" s="192" t="s">
        <v>509</v>
      </c>
      <c r="H235" s="192" t="s">
        <v>470</v>
      </c>
      <c r="I235" s="209" t="s">
        <v>124</v>
      </c>
      <c r="J235" s="192" t="s">
        <v>1976</v>
      </c>
      <c r="K235" s="192" t="s">
        <v>468</v>
      </c>
      <c r="L235" s="192" t="s">
        <v>102</v>
      </c>
      <c r="M235" s="192" t="s">
        <v>2017</v>
      </c>
      <c r="N235" s="192" t="s">
        <v>525</v>
      </c>
      <c r="O235" s="192" t="s">
        <v>525</v>
      </c>
      <c r="P235" s="192" t="s">
        <v>103</v>
      </c>
      <c r="Q235" s="192" t="s">
        <v>120</v>
      </c>
      <c r="R235" s="192" t="s">
        <v>105</v>
      </c>
      <c r="S235" s="192" t="s">
        <v>2512</v>
      </c>
      <c r="T235" s="192" t="s">
        <v>2513</v>
      </c>
      <c r="U235" s="194">
        <v>728</v>
      </c>
      <c r="V235" s="192" t="s">
        <v>534</v>
      </c>
      <c r="W235" s="192" t="s">
        <v>534</v>
      </c>
      <c r="X235" s="192" t="s">
        <v>534</v>
      </c>
      <c r="Y235" s="195">
        <v>14</v>
      </c>
      <c r="Z235" s="195">
        <v>9</v>
      </c>
      <c r="AA235" s="196" t="s">
        <v>2828</v>
      </c>
      <c r="AB235" s="197">
        <f t="shared" si="229"/>
        <v>-35.714285714285708</v>
      </c>
      <c r="AC235" s="195"/>
      <c r="AD235" s="195"/>
      <c r="AE235" s="196"/>
      <c r="AF235" s="197"/>
      <c r="AG235" s="195"/>
      <c r="AH235" s="195"/>
      <c r="AI235" s="196" t="s">
        <v>8</v>
      </c>
      <c r="AJ235" s="197"/>
      <c r="AK235" s="195"/>
      <c r="AL235" s="195"/>
      <c r="AM235" s="196"/>
      <c r="AN235" s="197"/>
      <c r="AO235" s="195">
        <v>15</v>
      </c>
      <c r="AP235" s="195">
        <v>0</v>
      </c>
      <c r="AQ235" s="196" t="s">
        <v>3070</v>
      </c>
      <c r="AR235" s="197">
        <f>((AP235/AO235)-1)*100</f>
        <v>-100</v>
      </c>
      <c r="AS235" s="195">
        <v>14</v>
      </c>
      <c r="AT235" s="195">
        <v>22</v>
      </c>
      <c r="AU235" s="196" t="s">
        <v>3301</v>
      </c>
      <c r="AV235" s="197">
        <f t="shared" si="182"/>
        <v>57.142857142857139</v>
      </c>
      <c r="AW235" s="197" t="str">
        <f t="shared" si="189"/>
        <v>Variación del 50% al 100%</v>
      </c>
      <c r="AX235" s="198">
        <v>3</v>
      </c>
      <c r="AY235" s="198">
        <v>260</v>
      </c>
      <c r="AZ235" s="195"/>
      <c r="BA235" s="195"/>
      <c r="BB235" s="196"/>
      <c r="BC235" s="197"/>
      <c r="BD235" s="195"/>
      <c r="BE235" s="195"/>
      <c r="BF235" s="196"/>
      <c r="BG235" s="197"/>
      <c r="BH235" s="195"/>
      <c r="BI235" s="195"/>
      <c r="BJ235" s="196"/>
      <c r="BK235" s="197"/>
      <c r="BL235" s="195">
        <v>15</v>
      </c>
      <c r="BM235" s="195">
        <v>15</v>
      </c>
      <c r="BN235" s="195">
        <v>22</v>
      </c>
      <c r="BO235" s="195">
        <v>22</v>
      </c>
      <c r="BP235" s="195">
        <v>0</v>
      </c>
      <c r="BQ235" s="196" t="s">
        <v>3549</v>
      </c>
      <c r="BR235" s="197">
        <f t="shared" si="190"/>
        <v>46.666666666666657</v>
      </c>
      <c r="BS235" s="197">
        <f t="shared" si="190"/>
        <v>46.666666666666657</v>
      </c>
      <c r="BT235" s="192" t="s">
        <v>3795</v>
      </c>
      <c r="BU235" s="192" t="str">
        <f t="shared" si="191"/>
        <v>Variación de 30% al 50%</v>
      </c>
      <c r="BV235" s="193" t="str">
        <f t="shared" si="192"/>
        <v>Dos Años</v>
      </c>
      <c r="BW235" s="192" t="s">
        <v>1112</v>
      </c>
      <c r="BX235" s="199">
        <v>1747709</v>
      </c>
      <c r="BY235" s="199">
        <v>0</v>
      </c>
      <c r="BZ235" s="199">
        <f t="shared" si="193"/>
        <v>1747709</v>
      </c>
      <c r="CA235" s="199">
        <v>1963008</v>
      </c>
      <c r="CB235" s="200">
        <f t="shared" si="194"/>
        <v>-215299</v>
      </c>
      <c r="CC235" s="192" t="s">
        <v>4099</v>
      </c>
      <c r="CD235" s="192" t="str">
        <f t="shared" si="195"/>
        <v>BIP &lt; SIGFE</v>
      </c>
      <c r="CE235" s="196" t="s">
        <v>682</v>
      </c>
      <c r="CF235" s="195">
        <v>208</v>
      </c>
      <c r="CG235" s="195">
        <v>208</v>
      </c>
      <c r="CH235" s="195">
        <f t="shared" si="196"/>
        <v>100</v>
      </c>
      <c r="CI235" s="196" t="s">
        <v>4530</v>
      </c>
      <c r="CJ235" s="196" t="s">
        <v>4531</v>
      </c>
      <c r="CK235" s="200" t="str">
        <f t="shared" si="216"/>
        <v>Real = Recomendada</v>
      </c>
      <c r="CL235" s="192" t="s">
        <v>5122</v>
      </c>
      <c r="CM235" s="192" t="s">
        <v>794</v>
      </c>
      <c r="CN235" s="192" t="s">
        <v>5123</v>
      </c>
      <c r="CO235" s="192" t="s">
        <v>698</v>
      </c>
      <c r="CP235" s="193" t="s">
        <v>207</v>
      </c>
      <c r="CQ235" s="192" t="s">
        <v>698</v>
      </c>
      <c r="CR235" s="192" t="s">
        <v>8</v>
      </c>
      <c r="CS235" s="192" t="s">
        <v>8</v>
      </c>
      <c r="CT235" s="192" t="str">
        <f t="shared" si="217"/>
        <v>En Operación</v>
      </c>
      <c r="CU235" s="192" t="s">
        <v>5558</v>
      </c>
      <c r="CV235" s="192" t="s">
        <v>5616</v>
      </c>
      <c r="CW235" s="192" t="s">
        <v>2041</v>
      </c>
      <c r="CX235" s="192" t="s">
        <v>1327</v>
      </c>
      <c r="CY235" s="192" t="s">
        <v>979</v>
      </c>
      <c r="CZ235" s="192" t="s">
        <v>5576</v>
      </c>
      <c r="DA235" s="192" t="s">
        <v>249</v>
      </c>
      <c r="DB235" s="193" t="s">
        <v>1224</v>
      </c>
      <c r="DC235" s="193" t="s">
        <v>1224</v>
      </c>
      <c r="DD235" s="200">
        <v>0</v>
      </c>
      <c r="DE235" s="193" t="s">
        <v>1070</v>
      </c>
      <c r="DF235" s="200">
        <v>23</v>
      </c>
      <c r="DG235" s="193" t="s">
        <v>440</v>
      </c>
      <c r="DH235" s="200">
        <v>0</v>
      </c>
      <c r="DI235" s="193" t="s">
        <v>5924</v>
      </c>
      <c r="DJ235" s="200">
        <v>165</v>
      </c>
      <c r="DK235" s="193" t="s">
        <v>5924</v>
      </c>
      <c r="DL235" s="200">
        <f>+DK235-DE235</f>
        <v>165</v>
      </c>
      <c r="DM235" s="193" t="s">
        <v>1112</v>
      </c>
      <c r="DN235" s="200">
        <v>49</v>
      </c>
      <c r="DO235" s="193" t="s">
        <v>804</v>
      </c>
      <c r="DP235" s="200">
        <v>107</v>
      </c>
      <c r="DQ235" s="200">
        <f t="shared" si="183"/>
        <v>344</v>
      </c>
      <c r="DR235" s="200">
        <f t="shared" si="184"/>
        <v>344</v>
      </c>
      <c r="DS235" s="193" t="s">
        <v>6225</v>
      </c>
      <c r="DT235" s="192" t="s">
        <v>6243</v>
      </c>
      <c r="DU235" s="193">
        <v>1</v>
      </c>
      <c r="DV235" s="193" t="s">
        <v>8</v>
      </c>
      <c r="DW235" s="193" t="s">
        <v>8</v>
      </c>
      <c r="DX235" s="193" t="s">
        <v>8</v>
      </c>
      <c r="DY235" s="193" t="s">
        <v>8</v>
      </c>
      <c r="DZ235" s="193" t="s">
        <v>207</v>
      </c>
      <c r="EA235" s="193" t="s">
        <v>6269</v>
      </c>
      <c r="EB235" s="193" t="s">
        <v>207</v>
      </c>
      <c r="EC235" s="193" t="s">
        <v>6269</v>
      </c>
      <c r="ED235" s="193" t="s">
        <v>6500</v>
      </c>
      <c r="EE235" s="199">
        <v>175200</v>
      </c>
      <c r="EF235" s="199">
        <v>0</v>
      </c>
      <c r="EG235" s="199">
        <v>0</v>
      </c>
      <c r="EH235" s="199">
        <v>0</v>
      </c>
      <c r="EI235" s="199">
        <v>2380</v>
      </c>
      <c r="EJ235" s="199">
        <v>1667776</v>
      </c>
      <c r="EK235" s="199">
        <v>0</v>
      </c>
      <c r="EL235" s="199">
        <v>0</v>
      </c>
      <c r="EM235" s="199">
        <v>0</v>
      </c>
      <c r="EN235" s="199">
        <v>0</v>
      </c>
      <c r="EO235" s="199">
        <f t="shared" si="197"/>
        <v>1845356</v>
      </c>
      <c r="EP235" s="199">
        <v>175200</v>
      </c>
      <c r="EQ235" s="199">
        <v>0</v>
      </c>
      <c r="ER235" s="199">
        <v>0</v>
      </c>
      <c r="ES235" s="199">
        <v>0</v>
      </c>
      <c r="ET235" s="199">
        <v>2380</v>
      </c>
      <c r="EU235" s="199">
        <v>1667776</v>
      </c>
      <c r="EV235" s="199">
        <v>0</v>
      </c>
      <c r="EW235" s="199">
        <v>0</v>
      </c>
      <c r="EX235" s="199">
        <v>0</v>
      </c>
      <c r="EY235" s="199">
        <v>0</v>
      </c>
      <c r="EZ235" s="199">
        <f t="shared" si="198"/>
        <v>1845356</v>
      </c>
      <c r="FA235" s="192" t="s">
        <v>6666</v>
      </c>
      <c r="FB235" s="199">
        <v>130000</v>
      </c>
      <c r="FC235" s="199">
        <v>0</v>
      </c>
      <c r="FD235" s="199">
        <v>0</v>
      </c>
      <c r="FE235" s="199">
        <v>0</v>
      </c>
      <c r="FF235" s="199">
        <v>0</v>
      </c>
      <c r="FG235" s="199">
        <v>1883009</v>
      </c>
      <c r="FH235" s="199">
        <v>0</v>
      </c>
      <c r="FI235" s="199">
        <v>0</v>
      </c>
      <c r="FJ235" s="199">
        <v>0</v>
      </c>
      <c r="FK235" s="199">
        <v>0</v>
      </c>
      <c r="FL235" s="199">
        <f t="shared" si="199"/>
        <v>2013009</v>
      </c>
      <c r="FM235" s="192" t="s">
        <v>6863</v>
      </c>
      <c r="FN235" s="199">
        <v>130000</v>
      </c>
      <c r="FO235" s="199">
        <v>0</v>
      </c>
      <c r="FP235" s="199">
        <v>0</v>
      </c>
      <c r="FQ235" s="199">
        <v>0</v>
      </c>
      <c r="FR235" s="199">
        <v>0</v>
      </c>
      <c r="FS235" s="199">
        <v>1833009</v>
      </c>
      <c r="FT235" s="199">
        <v>0</v>
      </c>
      <c r="FU235" s="199">
        <v>0</v>
      </c>
      <c r="FV235" s="199">
        <v>0</v>
      </c>
      <c r="FW235" s="199">
        <v>0</v>
      </c>
      <c r="FX235" s="199">
        <f t="shared" si="200"/>
        <v>1963009</v>
      </c>
      <c r="FY235" s="192" t="s">
        <v>7050</v>
      </c>
      <c r="FZ235" s="200">
        <f t="shared" si="201"/>
        <v>1</v>
      </c>
      <c r="GA235" s="193" t="str">
        <f t="shared" si="218"/>
        <v>BIP = SIGFE</v>
      </c>
      <c r="GB235" s="199">
        <v>130000</v>
      </c>
      <c r="GC235" s="199">
        <v>0</v>
      </c>
      <c r="GD235" s="199">
        <v>0</v>
      </c>
      <c r="GE235" s="199">
        <v>0</v>
      </c>
      <c r="GF235" s="199">
        <v>0</v>
      </c>
      <c r="GG235" s="199">
        <v>1833008</v>
      </c>
      <c r="GH235" s="199">
        <v>0</v>
      </c>
      <c r="GI235" s="199">
        <v>0</v>
      </c>
      <c r="GJ235" s="199">
        <v>0</v>
      </c>
      <c r="GK235" s="199">
        <v>0</v>
      </c>
      <c r="GL235" s="199">
        <f t="shared" si="202"/>
        <v>1963008</v>
      </c>
      <c r="GM235" s="199">
        <v>134272</v>
      </c>
      <c r="GN235" s="199">
        <v>0</v>
      </c>
      <c r="GO235" s="199">
        <v>0</v>
      </c>
      <c r="GP235" s="199">
        <v>0</v>
      </c>
      <c r="GQ235" s="199">
        <v>0</v>
      </c>
      <c r="GR235" s="199">
        <v>1908379</v>
      </c>
      <c r="GS235" s="199">
        <v>0</v>
      </c>
      <c r="GT235" s="199">
        <v>0</v>
      </c>
      <c r="GU235" s="199">
        <v>0</v>
      </c>
      <c r="GV235" s="199">
        <v>0</v>
      </c>
      <c r="GW235" s="199">
        <f t="shared" si="203"/>
        <v>2042651</v>
      </c>
      <c r="GX235" s="199" t="s">
        <v>7207</v>
      </c>
      <c r="GY235" s="199">
        <v>206206</v>
      </c>
      <c r="GZ235" s="199">
        <v>0</v>
      </c>
      <c r="HA235" s="199">
        <v>0</v>
      </c>
      <c r="HB235" s="199">
        <v>0</v>
      </c>
      <c r="HC235" s="199">
        <v>2801</v>
      </c>
      <c r="HD235" s="199">
        <v>1962931</v>
      </c>
      <c r="HE235" s="199">
        <v>0</v>
      </c>
      <c r="HF235" s="199">
        <v>0</v>
      </c>
      <c r="HG235" s="199">
        <v>0</v>
      </c>
      <c r="HH235" s="199">
        <v>0</v>
      </c>
      <c r="HI235" s="199">
        <f t="shared" si="204"/>
        <v>2171938</v>
      </c>
      <c r="HJ235" s="199">
        <v>0</v>
      </c>
      <c r="HK235" s="199">
        <v>135534</v>
      </c>
      <c r="HL235" s="199">
        <v>0</v>
      </c>
      <c r="HM235" s="199">
        <v>0</v>
      </c>
      <c r="HN235" s="199">
        <v>0</v>
      </c>
      <c r="HO235" s="199">
        <v>0</v>
      </c>
      <c r="HP235" s="199">
        <v>1937085</v>
      </c>
      <c r="HQ235" s="199">
        <v>0</v>
      </c>
      <c r="HR235" s="199">
        <v>0</v>
      </c>
      <c r="HS235" s="199">
        <v>0</v>
      </c>
      <c r="HT235" s="199">
        <v>0</v>
      </c>
      <c r="HU235" s="199">
        <f t="shared" si="205"/>
        <v>2072619</v>
      </c>
      <c r="HV235" s="199">
        <v>134272</v>
      </c>
      <c r="HW235" s="199">
        <v>0</v>
      </c>
      <c r="HX235" s="199">
        <v>0</v>
      </c>
      <c r="HY235" s="199">
        <v>0</v>
      </c>
      <c r="HZ235" s="199">
        <v>0</v>
      </c>
      <c r="IA235" s="199">
        <v>1908381</v>
      </c>
      <c r="IB235" s="199">
        <v>0</v>
      </c>
      <c r="IC235" s="199">
        <v>0</v>
      </c>
      <c r="ID235" s="199">
        <v>0</v>
      </c>
      <c r="IE235" s="199">
        <v>0</v>
      </c>
      <c r="IF235" s="199">
        <f t="shared" si="206"/>
        <v>2042653</v>
      </c>
      <c r="IG235" s="197">
        <f t="shared" si="207"/>
        <v>-4.5728285061544138</v>
      </c>
      <c r="IH235" s="197">
        <f t="shared" si="208"/>
        <v>-5.9525179816366736</v>
      </c>
      <c r="II235" s="197">
        <f t="shared" si="209"/>
        <v>-2.7790075147827387</v>
      </c>
      <c r="IJ235" s="197">
        <f t="shared" si="185"/>
        <v>-1.4458035943895164</v>
      </c>
      <c r="IK235" s="202"/>
      <c r="IL235" s="200">
        <f t="shared" si="210"/>
        <v>9820.4471153846152</v>
      </c>
      <c r="IM235" s="200">
        <f t="shared" si="211"/>
        <v>9174.9086538461543</v>
      </c>
      <c r="IN235" s="192" t="s">
        <v>7458</v>
      </c>
      <c r="IO235" s="192" t="str">
        <f t="shared" si="186"/>
        <v>Variación de 0 a +-10%</v>
      </c>
      <c r="IP235" s="192" t="str">
        <f t="shared" si="186"/>
        <v>Variación de 0 a +-10%</v>
      </c>
      <c r="IQ235" s="193" t="str">
        <f t="shared" si="212"/>
        <v>Grande</v>
      </c>
      <c r="IR235" s="193" t="str">
        <f t="shared" si="213"/>
        <v>Grande</v>
      </c>
      <c r="IS235" s="192" t="s">
        <v>7499</v>
      </c>
      <c r="IT235" s="192" t="s">
        <v>2017</v>
      </c>
      <c r="IU235" s="192" t="s">
        <v>1327</v>
      </c>
      <c r="IV235" s="192" t="s">
        <v>979</v>
      </c>
      <c r="IW235" s="192" t="s">
        <v>5576</v>
      </c>
      <c r="IX235" s="192" t="s">
        <v>249</v>
      </c>
      <c r="IY235" s="193" t="s">
        <v>208</v>
      </c>
      <c r="IZ235" s="199"/>
      <c r="JA235" s="199"/>
      <c r="JB235" s="203"/>
      <c r="JC235" s="192" t="s">
        <v>534</v>
      </c>
      <c r="JD235" s="192" t="str">
        <f t="shared" si="221"/>
        <v>Sin Modificaciones</v>
      </c>
      <c r="JE235" s="193" t="s">
        <v>208</v>
      </c>
      <c r="JF235" s="200"/>
      <c r="JG235" s="200"/>
      <c r="JH235" s="200"/>
      <c r="JI235" s="197"/>
      <c r="JJ235" s="192" t="s">
        <v>7864</v>
      </c>
      <c r="JK235" s="192" t="str">
        <f t="shared" si="187"/>
        <v>Sin Reevaluación</v>
      </c>
      <c r="JL235" s="196" t="s">
        <v>1286</v>
      </c>
      <c r="JM235" s="204">
        <v>1545989</v>
      </c>
      <c r="JN235" s="204">
        <v>1524274</v>
      </c>
      <c r="JO235" s="197">
        <f t="shared" si="219"/>
        <v>-1.4046024907033661</v>
      </c>
      <c r="JP235" s="205" t="str">
        <f t="shared" si="220"/>
        <v>Real &lt; Recomendado</v>
      </c>
      <c r="JQ235" s="193" t="s">
        <v>1287</v>
      </c>
      <c r="JR235" s="202">
        <v>134786</v>
      </c>
      <c r="JS235" s="202">
        <v>132893</v>
      </c>
      <c r="JT235" s="202">
        <f t="shared" si="222"/>
        <v>-1.4044485332304513</v>
      </c>
      <c r="JU235" s="192" t="s">
        <v>8333</v>
      </c>
      <c r="JV235" s="192" t="str">
        <f t="shared" si="231"/>
        <v>Real &lt; Recomendado</v>
      </c>
      <c r="JW235" s="192" t="s">
        <v>8334</v>
      </c>
      <c r="JX235" s="192" t="s">
        <v>1327</v>
      </c>
      <c r="JY235" s="192" t="s">
        <v>979</v>
      </c>
      <c r="JZ235" s="192" t="s">
        <v>5576</v>
      </c>
      <c r="KA235" s="192" t="s">
        <v>249</v>
      </c>
    </row>
    <row r="236" spans="1:287" ht="15" customHeight="1" x14ac:dyDescent="0.25">
      <c r="A236" s="192" t="s">
        <v>1891</v>
      </c>
      <c r="B236" s="192" t="s">
        <v>1892</v>
      </c>
      <c r="C236" s="193">
        <v>10</v>
      </c>
      <c r="D236" s="192" t="s">
        <v>454</v>
      </c>
      <c r="E236" s="192" t="s">
        <v>414</v>
      </c>
      <c r="F236" s="192" t="s">
        <v>1377</v>
      </c>
      <c r="G236" s="192" t="s">
        <v>502</v>
      </c>
      <c r="H236" s="192" t="s">
        <v>470</v>
      </c>
      <c r="I236" s="192" t="s">
        <v>119</v>
      </c>
      <c r="J236" s="192" t="s">
        <v>1974</v>
      </c>
      <c r="K236" s="192" t="s">
        <v>468</v>
      </c>
      <c r="L236" s="192" t="s">
        <v>102</v>
      </c>
      <c r="M236" s="192" t="s">
        <v>2008</v>
      </c>
      <c r="N236" s="192" t="s">
        <v>525</v>
      </c>
      <c r="O236" s="192" t="s">
        <v>525</v>
      </c>
      <c r="P236" s="192" t="s">
        <v>103</v>
      </c>
      <c r="Q236" s="192" t="s">
        <v>104</v>
      </c>
      <c r="R236" s="192" t="s">
        <v>105</v>
      </c>
      <c r="S236" s="192" t="s">
        <v>2514</v>
      </c>
      <c r="T236" s="192" t="s">
        <v>2515</v>
      </c>
      <c r="U236" s="194">
        <v>7182</v>
      </c>
      <c r="V236" s="192" t="s">
        <v>177</v>
      </c>
      <c r="W236" s="192" t="s">
        <v>534</v>
      </c>
      <c r="X236" s="192" t="s">
        <v>534</v>
      </c>
      <c r="Y236" s="195">
        <v>8</v>
      </c>
      <c r="Z236" s="195">
        <v>0</v>
      </c>
      <c r="AA236" s="196" t="s">
        <v>2829</v>
      </c>
      <c r="AB236" s="197">
        <f t="shared" si="229"/>
        <v>-100</v>
      </c>
      <c r="AC236" s="195"/>
      <c r="AD236" s="195"/>
      <c r="AE236" s="196"/>
      <c r="AF236" s="197"/>
      <c r="AG236" s="195"/>
      <c r="AH236" s="195"/>
      <c r="AI236" s="196" t="s">
        <v>8</v>
      </c>
      <c r="AJ236" s="197"/>
      <c r="AK236" s="195"/>
      <c r="AL236" s="195"/>
      <c r="AM236" s="196"/>
      <c r="AN236" s="197"/>
      <c r="AO236" s="195">
        <v>6</v>
      </c>
      <c r="AP236" s="195">
        <v>0</v>
      </c>
      <c r="AQ236" s="196" t="s">
        <v>3071</v>
      </c>
      <c r="AR236" s="197">
        <f>((AP236/AO236)-1)*100</f>
        <v>-100</v>
      </c>
      <c r="AS236" s="195">
        <v>10</v>
      </c>
      <c r="AT236" s="195">
        <v>19</v>
      </c>
      <c r="AU236" s="196" t="s">
        <v>3302</v>
      </c>
      <c r="AV236" s="197">
        <f t="shared" si="182"/>
        <v>89.999999999999986</v>
      </c>
      <c r="AW236" s="197" t="str">
        <f t="shared" si="189"/>
        <v>Variación del 50% al 100%</v>
      </c>
      <c r="AX236" s="198">
        <v>3</v>
      </c>
      <c r="AY236" s="198">
        <v>247</v>
      </c>
      <c r="AZ236" s="195"/>
      <c r="BA236" s="195"/>
      <c r="BB236" s="196"/>
      <c r="BC236" s="197"/>
      <c r="BD236" s="195"/>
      <c r="BE236" s="195"/>
      <c r="BF236" s="196"/>
      <c r="BG236" s="197"/>
      <c r="BH236" s="195"/>
      <c r="BI236" s="195"/>
      <c r="BJ236" s="196"/>
      <c r="BK236" s="197"/>
      <c r="BL236" s="195">
        <v>8</v>
      </c>
      <c r="BM236" s="195">
        <v>8</v>
      </c>
      <c r="BN236" s="195">
        <v>19</v>
      </c>
      <c r="BO236" s="195">
        <v>20</v>
      </c>
      <c r="BP236" s="195">
        <v>1</v>
      </c>
      <c r="BQ236" s="196" t="s">
        <v>3550</v>
      </c>
      <c r="BR236" s="197">
        <f t="shared" si="190"/>
        <v>137.5</v>
      </c>
      <c r="BS236" s="197">
        <f t="shared" si="190"/>
        <v>150</v>
      </c>
      <c r="BT236" s="192" t="s">
        <v>3796</v>
      </c>
      <c r="BU236" s="192" t="str">
        <f t="shared" si="191"/>
        <v>Variación &gt; al 100%</v>
      </c>
      <c r="BV236" s="193" t="str">
        <f t="shared" si="192"/>
        <v>Dos Años</v>
      </c>
      <c r="BW236" s="192" t="s">
        <v>634</v>
      </c>
      <c r="BX236" s="199">
        <v>1087726</v>
      </c>
      <c r="BY236" s="199">
        <v>2092</v>
      </c>
      <c r="BZ236" s="199">
        <f t="shared" si="193"/>
        <v>1089818</v>
      </c>
      <c r="CA236" s="199">
        <v>1057186</v>
      </c>
      <c r="CB236" s="200">
        <f t="shared" si="194"/>
        <v>32632</v>
      </c>
      <c r="CC236" s="192" t="s">
        <v>4100</v>
      </c>
      <c r="CD236" s="192" t="str">
        <f t="shared" si="195"/>
        <v>BIP &gt; SIGFE</v>
      </c>
      <c r="CE236" s="196" t="s">
        <v>678</v>
      </c>
      <c r="CF236" s="195">
        <v>12720</v>
      </c>
      <c r="CG236" s="195">
        <v>12300</v>
      </c>
      <c r="CH236" s="195">
        <f t="shared" si="196"/>
        <v>96.698113207547166</v>
      </c>
      <c r="CI236" s="196" t="s">
        <v>4532</v>
      </c>
      <c r="CJ236" s="196" t="s">
        <v>4533</v>
      </c>
      <c r="CK236" s="200" t="str">
        <f t="shared" si="216"/>
        <v>Real &lt; Recomendada</v>
      </c>
      <c r="CL236" s="192" t="s">
        <v>5124</v>
      </c>
      <c r="CM236" s="192" t="s">
        <v>5125</v>
      </c>
      <c r="CN236" s="192" t="s">
        <v>8</v>
      </c>
      <c r="CO236" s="192" t="s">
        <v>8</v>
      </c>
      <c r="CP236" s="193" t="s">
        <v>207</v>
      </c>
      <c r="CQ236" s="192" t="s">
        <v>5125</v>
      </c>
      <c r="CR236" s="192" t="s">
        <v>5383</v>
      </c>
      <c r="CS236" s="192" t="s">
        <v>8</v>
      </c>
      <c r="CT236" s="192" t="str">
        <f t="shared" si="217"/>
        <v>En Operación</v>
      </c>
      <c r="CU236" s="192" t="s">
        <v>5559</v>
      </c>
      <c r="CV236" s="192" t="s">
        <v>970</v>
      </c>
      <c r="CW236" s="192" t="s">
        <v>2016</v>
      </c>
      <c r="CX236" s="192" t="s">
        <v>971</v>
      </c>
      <c r="CY236" s="192" t="s">
        <v>966</v>
      </c>
      <c r="CZ236" s="192" t="s">
        <v>248</v>
      </c>
      <c r="DA236" s="192" t="s">
        <v>249</v>
      </c>
      <c r="DB236" s="193" t="s">
        <v>3818</v>
      </c>
      <c r="DC236" s="193" t="s">
        <v>1191</v>
      </c>
      <c r="DD236" s="200">
        <v>101</v>
      </c>
      <c r="DE236" s="193" t="s">
        <v>1072</v>
      </c>
      <c r="DF236" s="200">
        <v>95</v>
      </c>
      <c r="DG236" s="193" t="s">
        <v>618</v>
      </c>
      <c r="DH236" s="200">
        <v>82</v>
      </c>
      <c r="DI236" s="193" t="s">
        <v>728</v>
      </c>
      <c r="DJ236" s="200">
        <v>196</v>
      </c>
      <c r="DK236" s="193" t="s">
        <v>728</v>
      </c>
      <c r="DL236" s="200">
        <f>+DK236-DG236</f>
        <v>196</v>
      </c>
      <c r="DM236" s="193" t="s">
        <v>634</v>
      </c>
      <c r="DN236" s="200">
        <v>16</v>
      </c>
      <c r="DO236" s="193" t="s">
        <v>744</v>
      </c>
      <c r="DP236" s="200">
        <v>61</v>
      </c>
      <c r="DQ236" s="200">
        <f t="shared" si="183"/>
        <v>551</v>
      </c>
      <c r="DR236" s="200">
        <f t="shared" si="184"/>
        <v>450</v>
      </c>
      <c r="DS236" s="193" t="s">
        <v>6226</v>
      </c>
      <c r="DT236" s="192" t="s">
        <v>6243</v>
      </c>
      <c r="DU236" s="193">
        <v>1</v>
      </c>
      <c r="DV236" s="193" t="s">
        <v>8</v>
      </c>
      <c r="DW236" s="193" t="s">
        <v>8</v>
      </c>
      <c r="DX236" s="193" t="s">
        <v>8</v>
      </c>
      <c r="DY236" s="193" t="s">
        <v>8</v>
      </c>
      <c r="DZ236" s="193" t="s">
        <v>8</v>
      </c>
      <c r="EA236" s="193" t="s">
        <v>8</v>
      </c>
      <c r="EB236" s="193" t="s">
        <v>207</v>
      </c>
      <c r="EC236" s="193" t="s">
        <v>6269</v>
      </c>
      <c r="ED236" s="193" t="s">
        <v>6501</v>
      </c>
      <c r="EE236" s="199">
        <v>9000</v>
      </c>
      <c r="EF236" s="199">
        <v>0</v>
      </c>
      <c r="EG236" s="199">
        <v>0</v>
      </c>
      <c r="EH236" s="199">
        <v>0</v>
      </c>
      <c r="EI236" s="199">
        <v>2000</v>
      </c>
      <c r="EJ236" s="199">
        <v>923369</v>
      </c>
      <c r="EK236" s="199">
        <v>0</v>
      </c>
      <c r="EL236" s="199">
        <v>0</v>
      </c>
      <c r="EM236" s="199">
        <v>0</v>
      </c>
      <c r="EN236" s="199">
        <v>0</v>
      </c>
      <c r="EO236" s="199">
        <f t="shared" si="197"/>
        <v>934369</v>
      </c>
      <c r="EP236" s="199">
        <v>9421</v>
      </c>
      <c r="EQ236" s="199">
        <v>0</v>
      </c>
      <c r="ER236" s="199">
        <v>0</v>
      </c>
      <c r="ES236" s="199">
        <v>0</v>
      </c>
      <c r="ET236" s="199">
        <v>2092</v>
      </c>
      <c r="EU236" s="199">
        <v>965852</v>
      </c>
      <c r="EV236" s="199">
        <v>0</v>
      </c>
      <c r="EW236" s="199">
        <v>0</v>
      </c>
      <c r="EX236" s="199">
        <v>0</v>
      </c>
      <c r="EY236" s="199">
        <v>0</v>
      </c>
      <c r="EZ236" s="199">
        <f t="shared" si="198"/>
        <v>977365</v>
      </c>
      <c r="FA236" s="192" t="s">
        <v>6667</v>
      </c>
      <c r="FB236" s="199">
        <v>0</v>
      </c>
      <c r="FC236" s="199">
        <v>0</v>
      </c>
      <c r="FD236" s="199">
        <v>0</v>
      </c>
      <c r="FE236" s="199">
        <v>0</v>
      </c>
      <c r="FF236" s="199">
        <v>2092</v>
      </c>
      <c r="FG236" s="199">
        <v>1087726</v>
      </c>
      <c r="FH236" s="199">
        <v>0</v>
      </c>
      <c r="FI236" s="199">
        <v>0</v>
      </c>
      <c r="FJ236" s="199">
        <v>0</v>
      </c>
      <c r="FK236" s="199">
        <v>0</v>
      </c>
      <c r="FL236" s="199">
        <f t="shared" si="199"/>
        <v>1089818</v>
      </c>
      <c r="FM236" s="192" t="s">
        <v>6864</v>
      </c>
      <c r="FN236" s="199">
        <v>0</v>
      </c>
      <c r="FO236" s="199">
        <v>0</v>
      </c>
      <c r="FP236" s="199">
        <v>0</v>
      </c>
      <c r="FQ236" s="199">
        <v>0</v>
      </c>
      <c r="FR236" s="199">
        <v>2092</v>
      </c>
      <c r="FS236" s="199">
        <v>1087726</v>
      </c>
      <c r="FT236" s="199">
        <v>0</v>
      </c>
      <c r="FU236" s="199">
        <v>0</v>
      </c>
      <c r="FV236" s="199">
        <v>0</v>
      </c>
      <c r="FW236" s="199">
        <v>0</v>
      </c>
      <c r="FX236" s="199">
        <f t="shared" si="200"/>
        <v>1089818</v>
      </c>
      <c r="FY236" s="192" t="s">
        <v>7051</v>
      </c>
      <c r="FZ236" s="200">
        <f t="shared" si="201"/>
        <v>32632</v>
      </c>
      <c r="GA236" s="193" t="str">
        <f t="shared" si="218"/>
        <v>BIP &gt; SIGFE</v>
      </c>
      <c r="GB236" s="199">
        <v>0</v>
      </c>
      <c r="GC236" s="199">
        <v>0</v>
      </c>
      <c r="GD236" s="199">
        <v>0</v>
      </c>
      <c r="GE236" s="199">
        <v>0</v>
      </c>
      <c r="GF236" s="199">
        <v>2092</v>
      </c>
      <c r="GG236" s="199">
        <v>1055094</v>
      </c>
      <c r="GH236" s="199">
        <v>0</v>
      </c>
      <c r="GI236" s="199">
        <v>0</v>
      </c>
      <c r="GJ236" s="199">
        <v>0</v>
      </c>
      <c r="GK236" s="199">
        <v>0</v>
      </c>
      <c r="GL236" s="199">
        <f t="shared" si="202"/>
        <v>1057186</v>
      </c>
      <c r="GM236" s="199">
        <v>0</v>
      </c>
      <c r="GN236" s="199">
        <v>0</v>
      </c>
      <c r="GO236" s="199">
        <v>0</v>
      </c>
      <c r="GP236" s="199">
        <v>0</v>
      </c>
      <c r="GQ236" s="199">
        <v>2211</v>
      </c>
      <c r="GR236" s="199">
        <v>1069417</v>
      </c>
      <c r="GS236" s="199">
        <v>0</v>
      </c>
      <c r="GT236" s="199">
        <v>0</v>
      </c>
      <c r="GU236" s="199">
        <v>0</v>
      </c>
      <c r="GV236" s="199">
        <v>0</v>
      </c>
      <c r="GW236" s="199">
        <f t="shared" si="203"/>
        <v>1071628</v>
      </c>
      <c r="GX236" s="199" t="s">
        <v>7208</v>
      </c>
      <c r="GY236" s="199">
        <v>10601</v>
      </c>
      <c r="GZ236" s="199">
        <v>0</v>
      </c>
      <c r="HA236" s="199">
        <v>0</v>
      </c>
      <c r="HB236" s="199">
        <v>0</v>
      </c>
      <c r="HC236" s="199">
        <v>2354</v>
      </c>
      <c r="HD236" s="199">
        <v>1086787</v>
      </c>
      <c r="HE236" s="199">
        <v>0</v>
      </c>
      <c r="HF236" s="199">
        <v>0</v>
      </c>
      <c r="HG236" s="199">
        <v>0</v>
      </c>
      <c r="HH236" s="199">
        <v>0</v>
      </c>
      <c r="HI236" s="199">
        <f t="shared" si="204"/>
        <v>1099742</v>
      </c>
      <c r="HJ236" s="199">
        <v>1161445</v>
      </c>
      <c r="HK236" s="199">
        <v>0</v>
      </c>
      <c r="HL236" s="199">
        <v>0</v>
      </c>
      <c r="HM236" s="199">
        <v>0</v>
      </c>
      <c r="HN236" s="199">
        <v>0</v>
      </c>
      <c r="HO236" s="199">
        <v>2211</v>
      </c>
      <c r="HP236" s="199">
        <v>1142234</v>
      </c>
      <c r="HQ236" s="199">
        <v>0</v>
      </c>
      <c r="HR236" s="199">
        <v>0</v>
      </c>
      <c r="HS236" s="199">
        <v>0</v>
      </c>
      <c r="HT236" s="199">
        <v>0</v>
      </c>
      <c r="HU236" s="199">
        <f t="shared" si="205"/>
        <v>1144445</v>
      </c>
      <c r="HV236" s="199">
        <v>0</v>
      </c>
      <c r="HW236" s="199">
        <v>0</v>
      </c>
      <c r="HX236" s="199">
        <v>0</v>
      </c>
      <c r="HY236" s="199">
        <v>0</v>
      </c>
      <c r="HZ236" s="199">
        <v>2211</v>
      </c>
      <c r="IA236" s="199">
        <v>1102049</v>
      </c>
      <c r="IB236" s="199">
        <v>0</v>
      </c>
      <c r="IC236" s="199">
        <v>0</v>
      </c>
      <c r="ID236" s="199">
        <v>0</v>
      </c>
      <c r="IE236" s="199">
        <v>0</v>
      </c>
      <c r="IF236" s="199">
        <f t="shared" si="206"/>
        <v>1104260</v>
      </c>
      <c r="IG236" s="197">
        <f t="shared" si="207"/>
        <v>4.0648624859285221</v>
      </c>
      <c r="IH236" s="197">
        <f t="shared" si="208"/>
        <v>0.41082362954221185</v>
      </c>
      <c r="II236" s="197">
        <f t="shared" si="209"/>
        <v>1.4043230182179123</v>
      </c>
      <c r="IJ236" s="197">
        <f t="shared" si="185"/>
        <v>-3.5113089750927307</v>
      </c>
      <c r="IK236" s="202">
        <f>((IF236/HJ236)-1)*100</f>
        <v>-4.9236080916444607</v>
      </c>
      <c r="IL236" s="200">
        <f t="shared" si="210"/>
        <v>89.777235772357727</v>
      </c>
      <c r="IM236" s="200">
        <f t="shared" si="211"/>
        <v>89.597479674796745</v>
      </c>
      <c r="IN236" s="192" t="s">
        <v>7459</v>
      </c>
      <c r="IO236" s="192" t="str">
        <f t="shared" si="186"/>
        <v>Variación de 0 a +-10%</v>
      </c>
      <c r="IP236" s="192" t="str">
        <f t="shared" si="186"/>
        <v>Variación de 0 a +-10%</v>
      </c>
      <c r="IQ236" s="193" t="str">
        <f t="shared" si="212"/>
        <v>Grande</v>
      </c>
      <c r="IR236" s="193" t="str">
        <f t="shared" si="213"/>
        <v>Grande</v>
      </c>
      <c r="IS236" s="192" t="s">
        <v>7484</v>
      </c>
      <c r="IT236" s="192" t="s">
        <v>2008</v>
      </c>
      <c r="IU236" s="192" t="s">
        <v>971</v>
      </c>
      <c r="IV236" s="192" t="s">
        <v>966</v>
      </c>
      <c r="IW236" s="192" t="s">
        <v>248</v>
      </c>
      <c r="IX236" s="192" t="s">
        <v>249</v>
      </c>
      <c r="IY236" s="193" t="s">
        <v>208</v>
      </c>
      <c r="IZ236" s="199"/>
      <c r="JA236" s="199"/>
      <c r="JB236" s="203"/>
      <c r="JC236" s="192" t="s">
        <v>534</v>
      </c>
      <c r="JD236" s="192" t="str">
        <f t="shared" si="221"/>
        <v>Sin Modificaciones</v>
      </c>
      <c r="JE236" s="193" t="s">
        <v>207</v>
      </c>
      <c r="JF236" s="200">
        <v>1</v>
      </c>
      <c r="JG236" s="200">
        <v>1099742</v>
      </c>
      <c r="JH236" s="200">
        <v>1161445</v>
      </c>
      <c r="JI236" s="197">
        <f>((JH236/JG236)-1)*100</f>
        <v>5.6106795957597377</v>
      </c>
      <c r="JJ236" s="192" t="s">
        <v>7865</v>
      </c>
      <c r="JK236" s="192" t="str">
        <f t="shared" si="187"/>
        <v>Con Reevaluación</v>
      </c>
      <c r="JL236" s="196" t="s">
        <v>1287</v>
      </c>
      <c r="JM236" s="204">
        <v>98656</v>
      </c>
      <c r="JN236" s="204">
        <v>125907</v>
      </c>
      <c r="JO236" s="197">
        <f t="shared" si="219"/>
        <v>27.622242945183274</v>
      </c>
      <c r="JP236" s="205" t="str">
        <f t="shared" si="220"/>
        <v>Real &gt; Recomendado</v>
      </c>
      <c r="JQ236" s="193" t="s">
        <v>8</v>
      </c>
      <c r="JR236" s="202"/>
      <c r="JS236" s="202"/>
      <c r="JT236" s="202"/>
      <c r="JU236" s="192" t="s">
        <v>8335</v>
      </c>
      <c r="JV236" s="206"/>
      <c r="JW236" s="192" t="s">
        <v>8336</v>
      </c>
      <c r="JX236" s="192" t="s">
        <v>8380</v>
      </c>
      <c r="JY236" s="192" t="s">
        <v>966</v>
      </c>
      <c r="JZ236" s="192" t="s">
        <v>248</v>
      </c>
      <c r="KA236" s="192" t="s">
        <v>249</v>
      </c>
    </row>
    <row r="237" spans="1:287" ht="15" customHeight="1" x14ac:dyDescent="0.25">
      <c r="A237" s="192" t="s">
        <v>1893</v>
      </c>
      <c r="B237" s="192" t="s">
        <v>1894</v>
      </c>
      <c r="C237" s="193">
        <v>9</v>
      </c>
      <c r="D237" s="192" t="s">
        <v>450</v>
      </c>
      <c r="E237" s="192" t="s">
        <v>110</v>
      </c>
      <c r="F237" s="192" t="s">
        <v>1859</v>
      </c>
      <c r="G237" s="192" t="s">
        <v>495</v>
      </c>
      <c r="H237" s="192" t="s">
        <v>465</v>
      </c>
      <c r="I237" s="192" t="s">
        <v>126</v>
      </c>
      <c r="J237" s="192" t="s">
        <v>1938</v>
      </c>
      <c r="K237" s="192" t="s">
        <v>466</v>
      </c>
      <c r="L237" s="192" t="s">
        <v>114</v>
      </c>
      <c r="M237" s="192" t="s">
        <v>127</v>
      </c>
      <c r="N237" s="192" t="s">
        <v>523</v>
      </c>
      <c r="O237" s="192" t="s">
        <v>524</v>
      </c>
      <c r="P237" s="192" t="s">
        <v>103</v>
      </c>
      <c r="Q237" s="192" t="s">
        <v>120</v>
      </c>
      <c r="R237" s="192" t="s">
        <v>116</v>
      </c>
      <c r="S237" s="192" t="s">
        <v>2516</v>
      </c>
      <c r="T237" s="192" t="s">
        <v>2517</v>
      </c>
      <c r="U237" s="194">
        <v>0</v>
      </c>
      <c r="V237" s="192" t="s">
        <v>127</v>
      </c>
      <c r="W237" s="192" t="s">
        <v>534</v>
      </c>
      <c r="X237" s="192" t="s">
        <v>534</v>
      </c>
      <c r="Y237" s="195">
        <v>14</v>
      </c>
      <c r="Z237" s="195">
        <v>17</v>
      </c>
      <c r="AA237" s="196" t="s">
        <v>2830</v>
      </c>
      <c r="AB237" s="197">
        <f t="shared" si="229"/>
        <v>21.42857142857142</v>
      </c>
      <c r="AC237" s="195"/>
      <c r="AD237" s="195"/>
      <c r="AE237" s="196"/>
      <c r="AF237" s="197"/>
      <c r="AG237" s="195"/>
      <c r="AH237" s="195"/>
      <c r="AI237" s="196" t="s">
        <v>8</v>
      </c>
      <c r="AJ237" s="197"/>
      <c r="AK237" s="195"/>
      <c r="AL237" s="195"/>
      <c r="AM237" s="196"/>
      <c r="AN237" s="197"/>
      <c r="AO237" s="195"/>
      <c r="AP237" s="195"/>
      <c r="AQ237" s="196"/>
      <c r="AR237" s="197"/>
      <c r="AS237" s="195">
        <v>14</v>
      </c>
      <c r="AT237" s="195">
        <v>17</v>
      </c>
      <c r="AU237" s="196" t="s">
        <v>3303</v>
      </c>
      <c r="AV237" s="197">
        <f t="shared" si="182"/>
        <v>21.42857142857142</v>
      </c>
      <c r="AW237" s="197" t="str">
        <f t="shared" si="189"/>
        <v>Variación de 0 a 30%</v>
      </c>
      <c r="AX237" s="198">
        <v>1</v>
      </c>
      <c r="AY237" s="198">
        <v>150</v>
      </c>
      <c r="AZ237" s="195"/>
      <c r="BA237" s="195"/>
      <c r="BB237" s="196"/>
      <c r="BC237" s="197"/>
      <c r="BD237" s="195"/>
      <c r="BE237" s="195"/>
      <c r="BF237" s="196"/>
      <c r="BG237" s="197"/>
      <c r="BH237" s="195"/>
      <c r="BI237" s="195"/>
      <c r="BJ237" s="196"/>
      <c r="BK237" s="197"/>
      <c r="BL237" s="195">
        <v>14</v>
      </c>
      <c r="BM237" s="195">
        <v>14</v>
      </c>
      <c r="BN237" s="195">
        <v>17</v>
      </c>
      <c r="BO237" s="195">
        <v>17</v>
      </c>
      <c r="BP237" s="195">
        <v>0</v>
      </c>
      <c r="BQ237" s="196" t="s">
        <v>3551</v>
      </c>
      <c r="BR237" s="197">
        <f t="shared" si="190"/>
        <v>21.42857142857142</v>
      </c>
      <c r="BS237" s="197">
        <f t="shared" si="190"/>
        <v>21.42857142857142</v>
      </c>
      <c r="BT237" s="192" t="s">
        <v>3797</v>
      </c>
      <c r="BU237" s="192" t="str">
        <f t="shared" si="191"/>
        <v>Variación de 0 a 30%</v>
      </c>
      <c r="BV237" s="193" t="str">
        <f t="shared" si="192"/>
        <v>Dos Años</v>
      </c>
      <c r="BW237" s="192" t="s">
        <v>887</v>
      </c>
      <c r="BX237" s="199">
        <v>2266498</v>
      </c>
      <c r="BY237" s="199">
        <v>0</v>
      </c>
      <c r="BZ237" s="199">
        <f t="shared" si="193"/>
        <v>2266498</v>
      </c>
      <c r="CA237" s="199">
        <v>2008389</v>
      </c>
      <c r="CB237" s="200">
        <f t="shared" si="194"/>
        <v>258109</v>
      </c>
      <c r="CC237" s="192" t="s">
        <v>4101</v>
      </c>
      <c r="CD237" s="192" t="str">
        <f t="shared" si="195"/>
        <v>BIP &gt; SIGFE</v>
      </c>
      <c r="CE237" s="196" t="s">
        <v>685</v>
      </c>
      <c r="CF237" s="195">
        <v>241</v>
      </c>
      <c r="CG237" s="195">
        <v>294</v>
      </c>
      <c r="CH237" s="195">
        <f t="shared" si="196"/>
        <v>121.99170124481329</v>
      </c>
      <c r="CI237" s="196" t="s">
        <v>4534</v>
      </c>
      <c r="CJ237" s="196" t="s">
        <v>4535</v>
      </c>
      <c r="CK237" s="200" t="str">
        <f t="shared" si="216"/>
        <v>Real &gt; Recomendada</v>
      </c>
      <c r="CL237" s="192" t="s">
        <v>5126</v>
      </c>
      <c r="CM237" s="192" t="s">
        <v>4933</v>
      </c>
      <c r="CN237" s="192" t="s">
        <v>201</v>
      </c>
      <c r="CO237" s="192" t="s">
        <v>8</v>
      </c>
      <c r="CP237" s="193" t="s">
        <v>207</v>
      </c>
      <c r="CQ237" s="192" t="s">
        <v>4714</v>
      </c>
      <c r="CR237" s="192" t="s">
        <v>5384</v>
      </c>
      <c r="CS237" s="192" t="s">
        <v>8</v>
      </c>
      <c r="CT237" s="192" t="str">
        <f t="shared" si="217"/>
        <v>En Operación</v>
      </c>
      <c r="CU237" s="192" t="s">
        <v>8</v>
      </c>
      <c r="CV237" s="192" t="s">
        <v>218</v>
      </c>
      <c r="CW237" s="192" t="s">
        <v>5758</v>
      </c>
      <c r="CX237" s="192" t="s">
        <v>960</v>
      </c>
      <c r="CY237" s="192" t="s">
        <v>961</v>
      </c>
      <c r="CZ237" s="192" t="s">
        <v>248</v>
      </c>
      <c r="DA237" s="192" t="s">
        <v>249</v>
      </c>
      <c r="DB237" s="193" t="s">
        <v>5866</v>
      </c>
      <c r="DC237" s="193" t="s">
        <v>649</v>
      </c>
      <c r="DD237" s="200">
        <v>388</v>
      </c>
      <c r="DE237" s="193" t="s">
        <v>3872</v>
      </c>
      <c r="DF237" s="200">
        <v>29</v>
      </c>
      <c r="DG237" s="193" t="s">
        <v>440</v>
      </c>
      <c r="DH237" s="200">
        <v>0</v>
      </c>
      <c r="DI237" s="193" t="s">
        <v>732</v>
      </c>
      <c r="DJ237" s="200">
        <v>141</v>
      </c>
      <c r="DK237" s="193" t="s">
        <v>732</v>
      </c>
      <c r="DL237" s="200">
        <f>+DK237-DE237</f>
        <v>141</v>
      </c>
      <c r="DM237" s="193" t="s">
        <v>887</v>
      </c>
      <c r="DN237" s="200">
        <v>6</v>
      </c>
      <c r="DO237" s="193" t="s">
        <v>738</v>
      </c>
      <c r="DP237" s="200">
        <v>24</v>
      </c>
      <c r="DQ237" s="195">
        <f t="shared" si="183"/>
        <v>588</v>
      </c>
      <c r="DR237" s="195">
        <f t="shared" si="184"/>
        <v>200</v>
      </c>
      <c r="DS237" s="198" t="s">
        <v>6227</v>
      </c>
      <c r="DT237" s="196" t="s">
        <v>6243</v>
      </c>
      <c r="DU237" s="198">
        <v>1</v>
      </c>
      <c r="DV237" s="198" t="s">
        <v>207</v>
      </c>
      <c r="DW237" s="198" t="s">
        <v>6269</v>
      </c>
      <c r="DX237" s="198" t="s">
        <v>8</v>
      </c>
      <c r="DY237" s="198" t="s">
        <v>8</v>
      </c>
      <c r="DZ237" s="198" t="s">
        <v>208</v>
      </c>
      <c r="EA237" s="198" t="s">
        <v>6269</v>
      </c>
      <c r="EB237" s="198" t="s">
        <v>207</v>
      </c>
      <c r="EC237" s="198" t="s">
        <v>6269</v>
      </c>
      <c r="ED237" s="198" t="s">
        <v>6502</v>
      </c>
      <c r="EE237" s="208">
        <v>221727</v>
      </c>
      <c r="EF237" s="199">
        <v>0</v>
      </c>
      <c r="EG237" s="199">
        <v>0</v>
      </c>
      <c r="EH237" s="199">
        <v>0</v>
      </c>
      <c r="EI237" s="199">
        <v>0</v>
      </c>
      <c r="EJ237" s="199">
        <v>1529146</v>
      </c>
      <c r="EK237" s="199">
        <v>0</v>
      </c>
      <c r="EL237" s="199">
        <v>0</v>
      </c>
      <c r="EM237" s="199">
        <v>0</v>
      </c>
      <c r="EN237" s="199">
        <v>0</v>
      </c>
      <c r="EO237" s="199">
        <f t="shared" si="197"/>
        <v>1750873</v>
      </c>
      <c r="EP237" s="199">
        <v>254358</v>
      </c>
      <c r="EQ237" s="199">
        <v>0</v>
      </c>
      <c r="ER237" s="199">
        <v>0</v>
      </c>
      <c r="ES237" s="199">
        <v>0</v>
      </c>
      <c r="ET237" s="199">
        <v>0</v>
      </c>
      <c r="EU237" s="199">
        <v>1754179</v>
      </c>
      <c r="EV237" s="199">
        <v>0</v>
      </c>
      <c r="EW237" s="199">
        <v>0</v>
      </c>
      <c r="EX237" s="199">
        <v>0</v>
      </c>
      <c r="EY237" s="199">
        <v>0</v>
      </c>
      <c r="EZ237" s="199">
        <f t="shared" si="198"/>
        <v>2008537</v>
      </c>
      <c r="FA237" s="192" t="s">
        <v>6668</v>
      </c>
      <c r="FB237" s="199">
        <v>287014</v>
      </c>
      <c r="FC237" s="199">
        <v>0</v>
      </c>
      <c r="FD237" s="199">
        <v>0</v>
      </c>
      <c r="FE237" s="199">
        <v>0</v>
      </c>
      <c r="FF237" s="199">
        <v>0</v>
      </c>
      <c r="FG237" s="199">
        <v>1979474</v>
      </c>
      <c r="FH237" s="199">
        <v>0</v>
      </c>
      <c r="FI237" s="199">
        <v>0</v>
      </c>
      <c r="FJ237" s="199">
        <v>0</v>
      </c>
      <c r="FK237" s="199">
        <v>0</v>
      </c>
      <c r="FL237" s="199">
        <f t="shared" si="199"/>
        <v>2266488</v>
      </c>
      <c r="FM237" s="192" t="s">
        <v>6865</v>
      </c>
      <c r="FN237" s="199">
        <v>287024</v>
      </c>
      <c r="FO237" s="199">
        <v>0</v>
      </c>
      <c r="FP237" s="199">
        <v>0</v>
      </c>
      <c r="FQ237" s="199">
        <v>0</v>
      </c>
      <c r="FR237" s="199">
        <v>0</v>
      </c>
      <c r="FS237" s="199">
        <v>1979474</v>
      </c>
      <c r="FT237" s="199">
        <v>0</v>
      </c>
      <c r="FU237" s="199">
        <v>0</v>
      </c>
      <c r="FV237" s="199">
        <v>0</v>
      </c>
      <c r="FW237" s="199">
        <v>0</v>
      </c>
      <c r="FX237" s="199">
        <f t="shared" si="200"/>
        <v>2266498</v>
      </c>
      <c r="FY237" s="192" t="s">
        <v>7052</v>
      </c>
      <c r="FZ237" s="200">
        <f t="shared" si="201"/>
        <v>258109</v>
      </c>
      <c r="GA237" s="193" t="str">
        <f t="shared" si="218"/>
        <v>BIP &gt; SIGFE</v>
      </c>
      <c r="GB237" s="199">
        <v>254337</v>
      </c>
      <c r="GC237" s="199">
        <v>0</v>
      </c>
      <c r="GD237" s="199">
        <v>0</v>
      </c>
      <c r="GE237" s="199">
        <v>0</v>
      </c>
      <c r="GF237" s="199">
        <v>0</v>
      </c>
      <c r="GG237" s="199">
        <v>1754052</v>
      </c>
      <c r="GH237" s="199">
        <v>0</v>
      </c>
      <c r="GI237" s="199">
        <v>0</v>
      </c>
      <c r="GJ237" s="199">
        <v>0</v>
      </c>
      <c r="GK237" s="199">
        <v>0</v>
      </c>
      <c r="GL237" s="199">
        <f t="shared" si="202"/>
        <v>2008389</v>
      </c>
      <c r="GM237" s="199">
        <v>258327</v>
      </c>
      <c r="GN237" s="199">
        <v>0</v>
      </c>
      <c r="GO237" s="199">
        <v>0</v>
      </c>
      <c r="GP237" s="199">
        <v>0</v>
      </c>
      <c r="GQ237" s="199">
        <v>0</v>
      </c>
      <c r="GR237" s="199">
        <v>1781568</v>
      </c>
      <c r="GS237" s="199">
        <v>0</v>
      </c>
      <c r="GT237" s="199">
        <v>0</v>
      </c>
      <c r="GU237" s="199">
        <v>0</v>
      </c>
      <c r="GV237" s="199">
        <v>0</v>
      </c>
      <c r="GW237" s="199">
        <f t="shared" si="203"/>
        <v>2039895</v>
      </c>
      <c r="GX237" s="199" t="s">
        <v>8</v>
      </c>
      <c r="GY237" s="199">
        <v>260971</v>
      </c>
      <c r="GZ237" s="199">
        <v>0</v>
      </c>
      <c r="HA237" s="199">
        <v>0</v>
      </c>
      <c r="HB237" s="199">
        <v>0</v>
      </c>
      <c r="HC237" s="199">
        <v>0</v>
      </c>
      <c r="HD237" s="199">
        <v>1799789</v>
      </c>
      <c r="HE237" s="199">
        <v>0</v>
      </c>
      <c r="HF237" s="199">
        <v>0</v>
      </c>
      <c r="HG237" s="199">
        <v>0</v>
      </c>
      <c r="HH237" s="199">
        <v>0</v>
      </c>
      <c r="HI237" s="199">
        <f t="shared" si="204"/>
        <v>2060760</v>
      </c>
      <c r="HJ237" s="199">
        <v>0</v>
      </c>
      <c r="HK237" s="199">
        <v>294530</v>
      </c>
      <c r="HL237" s="199">
        <v>0</v>
      </c>
      <c r="HM237" s="199">
        <v>0</v>
      </c>
      <c r="HN237" s="199">
        <v>0</v>
      </c>
      <c r="HO237" s="199">
        <v>0</v>
      </c>
      <c r="HP237" s="199">
        <v>2030455</v>
      </c>
      <c r="HQ237" s="199">
        <v>0</v>
      </c>
      <c r="HR237" s="199">
        <v>0</v>
      </c>
      <c r="HS237" s="199">
        <v>0</v>
      </c>
      <c r="HT237" s="199">
        <v>0</v>
      </c>
      <c r="HU237" s="199">
        <f t="shared" si="205"/>
        <v>2324985</v>
      </c>
      <c r="HV237" s="199">
        <v>291015</v>
      </c>
      <c r="HW237" s="199">
        <v>0</v>
      </c>
      <c r="HX237" s="199">
        <v>0</v>
      </c>
      <c r="HY237" s="199">
        <v>0</v>
      </c>
      <c r="HZ237" s="199">
        <v>0</v>
      </c>
      <c r="IA237" s="199">
        <v>2006991</v>
      </c>
      <c r="IB237" s="199">
        <v>0</v>
      </c>
      <c r="IC237" s="199">
        <v>0</v>
      </c>
      <c r="ID237" s="199">
        <v>0</v>
      </c>
      <c r="IE237" s="199">
        <v>0</v>
      </c>
      <c r="IF237" s="199">
        <f t="shared" si="206"/>
        <v>2298006</v>
      </c>
      <c r="IG237" s="197">
        <f t="shared" si="207"/>
        <v>12.821725965177899</v>
      </c>
      <c r="IH237" s="197">
        <f t="shared" si="208"/>
        <v>11.512548768415542</v>
      </c>
      <c r="II237" s="197">
        <f t="shared" si="209"/>
        <v>11.512571751466428</v>
      </c>
      <c r="IJ237" s="197">
        <f t="shared" si="185"/>
        <v>-1.1603945831908602</v>
      </c>
      <c r="IK237" s="202"/>
      <c r="IL237" s="200">
        <f t="shared" si="210"/>
        <v>7816.3469387755104</v>
      </c>
      <c r="IM237" s="200">
        <f t="shared" si="211"/>
        <v>6826.5</v>
      </c>
      <c r="IN237" s="192" t="s">
        <v>7460</v>
      </c>
      <c r="IO237" s="192" t="str">
        <f t="shared" si="186"/>
        <v>Variación del 10% al 20%</v>
      </c>
      <c r="IP237" s="192" t="str">
        <f t="shared" si="186"/>
        <v>Variación del 10% al 20%</v>
      </c>
      <c r="IQ237" s="193" t="str">
        <f t="shared" si="212"/>
        <v>Grande</v>
      </c>
      <c r="IR237" s="193" t="str">
        <f t="shared" si="213"/>
        <v>Grande</v>
      </c>
      <c r="IS237" s="192" t="s">
        <v>218</v>
      </c>
      <c r="IT237" s="192" t="s">
        <v>127</v>
      </c>
      <c r="IU237" s="192" t="s">
        <v>960</v>
      </c>
      <c r="IV237" s="192" t="s">
        <v>961</v>
      </c>
      <c r="IW237" s="192" t="s">
        <v>248</v>
      </c>
      <c r="IX237" s="192" t="s">
        <v>249</v>
      </c>
      <c r="IY237" s="193" t="s">
        <v>207</v>
      </c>
      <c r="IZ237" s="199">
        <v>2060734</v>
      </c>
      <c r="JA237" s="199">
        <v>325994</v>
      </c>
      <c r="JB237" s="203">
        <f t="shared" si="214"/>
        <v>15.819314865479969</v>
      </c>
      <c r="JC237" s="192" t="s">
        <v>7637</v>
      </c>
      <c r="JD237" s="192" t="str">
        <f t="shared" si="221"/>
        <v>Con Modificaciones &lt; 10%</v>
      </c>
      <c r="JE237" s="193" t="s">
        <v>208</v>
      </c>
      <c r="JF237" s="200"/>
      <c r="JG237" s="200"/>
      <c r="JH237" s="200"/>
      <c r="JI237" s="197"/>
      <c r="JJ237" s="192" t="s">
        <v>7866</v>
      </c>
      <c r="JK237" s="192" t="str">
        <f t="shared" si="187"/>
        <v>Sin Reevaluación</v>
      </c>
      <c r="JL237" s="196" t="s">
        <v>1287</v>
      </c>
      <c r="JM237" s="204">
        <v>114312</v>
      </c>
      <c r="JN237" s="204">
        <v>114312</v>
      </c>
      <c r="JO237" s="197">
        <f t="shared" si="219"/>
        <v>0</v>
      </c>
      <c r="JP237" s="205" t="str">
        <f t="shared" si="220"/>
        <v>Real = Recomendado</v>
      </c>
      <c r="JQ237" s="193" t="s">
        <v>8</v>
      </c>
      <c r="JR237" s="202"/>
      <c r="JS237" s="202"/>
      <c r="JT237" s="202"/>
      <c r="JU237" s="192" t="s">
        <v>8337</v>
      </c>
      <c r="JV237" s="206"/>
      <c r="JW237" s="192" t="s">
        <v>8338</v>
      </c>
      <c r="JX237" s="192" t="s">
        <v>960</v>
      </c>
      <c r="JY237" s="192" t="s">
        <v>961</v>
      </c>
      <c r="JZ237" s="192" t="s">
        <v>248</v>
      </c>
      <c r="KA237" s="192" t="s">
        <v>249</v>
      </c>
    </row>
    <row r="238" spans="1:287" x14ac:dyDescent="0.25">
      <c r="A238" s="192" t="s">
        <v>1895</v>
      </c>
      <c r="B238" s="192" t="s">
        <v>1896</v>
      </c>
      <c r="C238" s="193">
        <v>16</v>
      </c>
      <c r="D238" s="192" t="s">
        <v>1385</v>
      </c>
      <c r="E238" s="192" t="s">
        <v>1386</v>
      </c>
      <c r="F238" s="192" t="s">
        <v>1897</v>
      </c>
      <c r="G238" s="192" t="s">
        <v>1388</v>
      </c>
      <c r="H238" s="192" t="s">
        <v>107</v>
      </c>
      <c r="I238" s="192" t="s">
        <v>108</v>
      </c>
      <c r="J238" s="192" t="s">
        <v>1948</v>
      </c>
      <c r="K238" s="192" t="s">
        <v>468</v>
      </c>
      <c r="L238" s="192" t="s">
        <v>102</v>
      </c>
      <c r="M238" s="192" t="s">
        <v>1267</v>
      </c>
      <c r="N238" s="192" t="s">
        <v>525</v>
      </c>
      <c r="O238" s="192" t="s">
        <v>525</v>
      </c>
      <c r="P238" s="192" t="s">
        <v>103</v>
      </c>
      <c r="Q238" s="192" t="s">
        <v>109</v>
      </c>
      <c r="R238" s="192" t="s">
        <v>116</v>
      </c>
      <c r="S238" s="192" t="s">
        <v>2518</v>
      </c>
      <c r="T238" s="192" t="s">
        <v>2519</v>
      </c>
      <c r="U238" s="194">
        <v>16652</v>
      </c>
      <c r="V238" s="192" t="s">
        <v>141</v>
      </c>
      <c r="W238" s="192" t="s">
        <v>534</v>
      </c>
      <c r="X238" s="192" t="s">
        <v>534</v>
      </c>
      <c r="Y238" s="195"/>
      <c r="Z238" s="195"/>
      <c r="AA238" s="196"/>
      <c r="AB238" s="197"/>
      <c r="AC238" s="195"/>
      <c r="AD238" s="195"/>
      <c r="AE238" s="196"/>
      <c r="AF238" s="197"/>
      <c r="AG238" s="195"/>
      <c r="AH238" s="195"/>
      <c r="AI238" s="196" t="s">
        <v>8</v>
      </c>
      <c r="AJ238" s="197"/>
      <c r="AK238" s="195"/>
      <c r="AL238" s="195"/>
      <c r="AM238" s="196"/>
      <c r="AN238" s="197"/>
      <c r="AO238" s="195"/>
      <c r="AP238" s="195"/>
      <c r="AQ238" s="196"/>
      <c r="AR238" s="197"/>
      <c r="AS238" s="195">
        <v>10</v>
      </c>
      <c r="AT238" s="195">
        <v>6</v>
      </c>
      <c r="AU238" s="196" t="s">
        <v>3304</v>
      </c>
      <c r="AV238" s="197">
        <f t="shared" si="182"/>
        <v>-40</v>
      </c>
      <c r="AW238" s="197" t="str">
        <f t="shared" si="189"/>
        <v>Variación de -50% al -30%</v>
      </c>
      <c r="AX238" s="198">
        <v>1</v>
      </c>
      <c r="AY238" s="198">
        <v>45</v>
      </c>
      <c r="AZ238" s="195"/>
      <c r="BA238" s="195"/>
      <c r="BB238" s="196"/>
      <c r="BC238" s="197"/>
      <c r="BD238" s="195"/>
      <c r="BE238" s="195"/>
      <c r="BF238" s="196"/>
      <c r="BG238" s="197"/>
      <c r="BH238" s="195"/>
      <c r="BI238" s="195"/>
      <c r="BJ238" s="196"/>
      <c r="BK238" s="197"/>
      <c r="BL238" s="195">
        <v>10</v>
      </c>
      <c r="BM238" s="195">
        <v>10</v>
      </c>
      <c r="BN238" s="195">
        <v>6</v>
      </c>
      <c r="BO238" s="195">
        <v>6</v>
      </c>
      <c r="BP238" s="195">
        <v>0</v>
      </c>
      <c r="BQ238" s="196" t="s">
        <v>3552</v>
      </c>
      <c r="BR238" s="197">
        <f t="shared" si="190"/>
        <v>-40</v>
      </c>
      <c r="BS238" s="197">
        <f t="shared" si="190"/>
        <v>-40</v>
      </c>
      <c r="BT238" s="192" t="s">
        <v>3798</v>
      </c>
      <c r="BU238" s="192" t="str">
        <f t="shared" si="191"/>
        <v>Variación de -50% al -30%</v>
      </c>
      <c r="BV238" s="193" t="str">
        <f t="shared" si="192"/>
        <v>Un año</v>
      </c>
      <c r="BW238" s="192" t="s">
        <v>724</v>
      </c>
      <c r="BX238" s="199">
        <v>985406</v>
      </c>
      <c r="BY238" s="199">
        <v>0</v>
      </c>
      <c r="BZ238" s="199">
        <f t="shared" si="193"/>
        <v>985406</v>
      </c>
      <c r="CA238" s="199">
        <v>985406</v>
      </c>
      <c r="CB238" s="200">
        <f t="shared" si="194"/>
        <v>0</v>
      </c>
      <c r="CC238" s="192" t="s">
        <v>4102</v>
      </c>
      <c r="CD238" s="192" t="str">
        <f t="shared" si="195"/>
        <v>BIP = SIGFE</v>
      </c>
      <c r="CE238" s="196" t="s">
        <v>678</v>
      </c>
      <c r="CF238" s="195">
        <v>1152</v>
      </c>
      <c r="CG238" s="195">
        <v>1152</v>
      </c>
      <c r="CH238" s="195">
        <f t="shared" si="196"/>
        <v>100</v>
      </c>
      <c r="CI238" s="196" t="s">
        <v>4536</v>
      </c>
      <c r="CJ238" s="196" t="s">
        <v>4537</v>
      </c>
      <c r="CK238" s="200" t="str">
        <f t="shared" si="216"/>
        <v>Real = Recomendada</v>
      </c>
      <c r="CL238" s="192" t="s">
        <v>5127</v>
      </c>
      <c r="CM238" s="192" t="s">
        <v>4905</v>
      </c>
      <c r="CN238" s="192" t="s">
        <v>5128</v>
      </c>
      <c r="CO238" s="192" t="s">
        <v>5129</v>
      </c>
      <c r="CP238" s="193" t="s">
        <v>207</v>
      </c>
      <c r="CQ238" s="192" t="s">
        <v>5092</v>
      </c>
      <c r="CR238" s="192" t="s">
        <v>5385</v>
      </c>
      <c r="CS238" s="192" t="s">
        <v>8</v>
      </c>
      <c r="CT238" s="192" t="str">
        <f t="shared" si="217"/>
        <v>En Operación</v>
      </c>
      <c r="CU238" s="192" t="s">
        <v>5560</v>
      </c>
      <c r="CV238" s="192" t="s">
        <v>953</v>
      </c>
      <c r="CW238" s="192" t="s">
        <v>954</v>
      </c>
      <c r="CX238" s="192" t="s">
        <v>5639</v>
      </c>
      <c r="CY238" s="192" t="s">
        <v>5640</v>
      </c>
      <c r="CZ238" s="192" t="s">
        <v>248</v>
      </c>
      <c r="DA238" s="192" t="s">
        <v>249</v>
      </c>
      <c r="DB238" s="193" t="s">
        <v>5867</v>
      </c>
      <c r="DC238" s="193" t="s">
        <v>874</v>
      </c>
      <c r="DD238" s="200">
        <v>252</v>
      </c>
      <c r="DE238" s="193" t="s">
        <v>755</v>
      </c>
      <c r="DF238" s="200">
        <v>78</v>
      </c>
      <c r="DG238" s="193" t="s">
        <v>440</v>
      </c>
      <c r="DH238" s="200">
        <v>0</v>
      </c>
      <c r="DI238" s="193" t="s">
        <v>3862</v>
      </c>
      <c r="DJ238" s="200">
        <v>153</v>
      </c>
      <c r="DK238" s="193" t="s">
        <v>3862</v>
      </c>
      <c r="DL238" s="200">
        <f>+DK238-DE238</f>
        <v>153</v>
      </c>
      <c r="DM238" s="193" t="s">
        <v>724</v>
      </c>
      <c r="DN238" s="200">
        <v>15</v>
      </c>
      <c r="DO238" s="193" t="s">
        <v>843</v>
      </c>
      <c r="DP238" s="200">
        <v>68</v>
      </c>
      <c r="DQ238" s="200">
        <f t="shared" si="183"/>
        <v>566</v>
      </c>
      <c r="DR238" s="200">
        <f t="shared" si="184"/>
        <v>314</v>
      </c>
      <c r="DS238" s="193" t="s">
        <v>6228</v>
      </c>
      <c r="DT238" s="192" t="s">
        <v>6243</v>
      </c>
      <c r="DU238" s="193">
        <v>1</v>
      </c>
      <c r="DV238" s="193" t="s">
        <v>8</v>
      </c>
      <c r="DW238" s="193" t="s">
        <v>8</v>
      </c>
      <c r="DX238" s="193" t="s">
        <v>8</v>
      </c>
      <c r="DY238" s="193" t="s">
        <v>8</v>
      </c>
      <c r="DZ238" s="193" t="s">
        <v>8</v>
      </c>
      <c r="EA238" s="193" t="s">
        <v>8</v>
      </c>
      <c r="EB238" s="193" t="s">
        <v>207</v>
      </c>
      <c r="EC238" s="193" t="s">
        <v>6273</v>
      </c>
      <c r="ED238" s="193" t="s">
        <v>6503</v>
      </c>
      <c r="EE238" s="199">
        <v>0</v>
      </c>
      <c r="EF238" s="199">
        <v>0</v>
      </c>
      <c r="EG238" s="199">
        <v>0</v>
      </c>
      <c r="EH238" s="199">
        <v>0</v>
      </c>
      <c r="EI238" s="199">
        <v>0</v>
      </c>
      <c r="EJ238" s="199">
        <v>1046282</v>
      </c>
      <c r="EK238" s="199">
        <v>0</v>
      </c>
      <c r="EL238" s="199">
        <v>0</v>
      </c>
      <c r="EM238" s="199">
        <v>0</v>
      </c>
      <c r="EN238" s="199">
        <v>0</v>
      </c>
      <c r="EO238" s="199">
        <f t="shared" si="197"/>
        <v>1046282</v>
      </c>
      <c r="EP238" s="199">
        <v>0</v>
      </c>
      <c r="EQ238" s="199">
        <v>0</v>
      </c>
      <c r="ER238" s="199">
        <v>0</v>
      </c>
      <c r="ES238" s="199">
        <v>0</v>
      </c>
      <c r="ET238" s="199">
        <v>0</v>
      </c>
      <c r="EU238" s="199">
        <v>1147463</v>
      </c>
      <c r="EV238" s="199">
        <v>0</v>
      </c>
      <c r="EW238" s="199">
        <v>0</v>
      </c>
      <c r="EX238" s="199">
        <v>0</v>
      </c>
      <c r="EY238" s="199">
        <v>0</v>
      </c>
      <c r="EZ238" s="199">
        <f t="shared" si="198"/>
        <v>1147463</v>
      </c>
      <c r="FA238" s="192" t="s">
        <v>6669</v>
      </c>
      <c r="FB238" s="199">
        <v>0</v>
      </c>
      <c r="FC238" s="199">
        <v>0</v>
      </c>
      <c r="FD238" s="199">
        <v>0</v>
      </c>
      <c r="FE238" s="199">
        <v>0</v>
      </c>
      <c r="FF238" s="199">
        <v>0</v>
      </c>
      <c r="FG238" s="199">
        <v>968901</v>
      </c>
      <c r="FH238" s="199">
        <v>0</v>
      </c>
      <c r="FI238" s="199">
        <v>0</v>
      </c>
      <c r="FJ238" s="199">
        <v>0</v>
      </c>
      <c r="FK238" s="199">
        <v>0</v>
      </c>
      <c r="FL238" s="199">
        <f t="shared" si="199"/>
        <v>968901</v>
      </c>
      <c r="FM238" s="192" t="s">
        <v>6866</v>
      </c>
      <c r="FN238" s="199">
        <v>0</v>
      </c>
      <c r="FO238" s="199">
        <v>0</v>
      </c>
      <c r="FP238" s="199">
        <v>0</v>
      </c>
      <c r="FQ238" s="199">
        <v>0</v>
      </c>
      <c r="FR238" s="199">
        <v>0</v>
      </c>
      <c r="FS238" s="199">
        <v>985406</v>
      </c>
      <c r="FT238" s="199">
        <v>0</v>
      </c>
      <c r="FU238" s="199">
        <v>0</v>
      </c>
      <c r="FV238" s="199">
        <v>0</v>
      </c>
      <c r="FW238" s="199">
        <v>0</v>
      </c>
      <c r="FX238" s="199">
        <f t="shared" si="200"/>
        <v>985406</v>
      </c>
      <c r="FY238" s="192" t="s">
        <v>7053</v>
      </c>
      <c r="FZ238" s="200">
        <f t="shared" si="201"/>
        <v>0</v>
      </c>
      <c r="GA238" s="193" t="str">
        <f t="shared" si="218"/>
        <v>BIP = SIGFE</v>
      </c>
      <c r="GB238" s="199">
        <v>0</v>
      </c>
      <c r="GC238" s="199">
        <v>0</v>
      </c>
      <c r="GD238" s="199">
        <v>0</v>
      </c>
      <c r="GE238" s="199">
        <v>0</v>
      </c>
      <c r="GF238" s="199">
        <v>0</v>
      </c>
      <c r="GG238" s="199">
        <v>985406</v>
      </c>
      <c r="GH238" s="199">
        <v>0</v>
      </c>
      <c r="GI238" s="199">
        <v>0</v>
      </c>
      <c r="GJ238" s="199">
        <v>0</v>
      </c>
      <c r="GK238" s="199">
        <v>0</v>
      </c>
      <c r="GL238" s="199">
        <f t="shared" si="202"/>
        <v>985406</v>
      </c>
      <c r="GM238" s="199">
        <v>0</v>
      </c>
      <c r="GN238" s="199">
        <v>0</v>
      </c>
      <c r="GO238" s="199">
        <v>0</v>
      </c>
      <c r="GP238" s="199">
        <v>0</v>
      </c>
      <c r="GQ238" s="199">
        <v>0</v>
      </c>
      <c r="GR238" s="199">
        <v>995657</v>
      </c>
      <c r="GS238" s="199">
        <v>0</v>
      </c>
      <c r="GT238" s="199">
        <v>0</v>
      </c>
      <c r="GU238" s="199">
        <v>0</v>
      </c>
      <c r="GV238" s="199">
        <v>0</v>
      </c>
      <c r="GW238" s="199">
        <f t="shared" si="203"/>
        <v>995657</v>
      </c>
      <c r="GX238" s="199" t="s">
        <v>7209</v>
      </c>
      <c r="GY238" s="199">
        <v>0</v>
      </c>
      <c r="GZ238" s="199">
        <v>0</v>
      </c>
      <c r="HA238" s="199">
        <v>0</v>
      </c>
      <c r="HB238" s="199">
        <v>0</v>
      </c>
      <c r="HC238" s="199">
        <v>0</v>
      </c>
      <c r="HD238" s="199">
        <v>1177298</v>
      </c>
      <c r="HE238" s="199">
        <v>0</v>
      </c>
      <c r="HF238" s="199">
        <v>0</v>
      </c>
      <c r="HG238" s="199">
        <v>0</v>
      </c>
      <c r="HH238" s="199">
        <v>0</v>
      </c>
      <c r="HI238" s="199">
        <f t="shared" si="204"/>
        <v>1177298</v>
      </c>
      <c r="HJ238" s="199">
        <v>0</v>
      </c>
      <c r="HK238" s="199">
        <v>0</v>
      </c>
      <c r="HL238" s="199">
        <v>0</v>
      </c>
      <c r="HM238" s="199">
        <v>0</v>
      </c>
      <c r="HN238" s="199">
        <v>0</v>
      </c>
      <c r="HO238" s="199">
        <v>0</v>
      </c>
      <c r="HP238" s="199">
        <v>1010598</v>
      </c>
      <c r="HQ238" s="199">
        <v>0</v>
      </c>
      <c r="HR238" s="199">
        <v>0</v>
      </c>
      <c r="HS238" s="199">
        <v>0</v>
      </c>
      <c r="HT238" s="199">
        <v>0</v>
      </c>
      <c r="HU238" s="199">
        <f t="shared" si="205"/>
        <v>1010598</v>
      </c>
      <c r="HV238" s="199">
        <v>0</v>
      </c>
      <c r="HW238" s="199">
        <v>0</v>
      </c>
      <c r="HX238" s="199">
        <v>0</v>
      </c>
      <c r="HY238" s="199">
        <v>0</v>
      </c>
      <c r="HZ238" s="199">
        <v>0</v>
      </c>
      <c r="IA238" s="199">
        <v>1000776</v>
      </c>
      <c r="IB238" s="199">
        <v>0</v>
      </c>
      <c r="IC238" s="199">
        <v>0</v>
      </c>
      <c r="ID238" s="199">
        <v>0</v>
      </c>
      <c r="IE238" s="199">
        <v>0</v>
      </c>
      <c r="IF238" s="199">
        <f t="shared" si="206"/>
        <v>1000776</v>
      </c>
      <c r="IG238" s="197">
        <f t="shared" si="207"/>
        <v>-14.159541594396662</v>
      </c>
      <c r="IH238" s="197">
        <f t="shared" si="208"/>
        <v>-14.993824842987923</v>
      </c>
      <c r="II238" s="197">
        <f t="shared" si="209"/>
        <v>-14.993824842987923</v>
      </c>
      <c r="IJ238" s="197">
        <f t="shared" si="185"/>
        <v>-0.97189980585752345</v>
      </c>
      <c r="IK238" s="202"/>
      <c r="IL238" s="200">
        <f t="shared" si="210"/>
        <v>868.72916666666663</v>
      </c>
      <c r="IM238" s="200">
        <f t="shared" si="211"/>
        <v>868.72916666666663</v>
      </c>
      <c r="IN238" s="192" t="s">
        <v>7461</v>
      </c>
      <c r="IO238" s="192" t="str">
        <f t="shared" si="186"/>
        <v>Variación entre el -10% al -20%</v>
      </c>
      <c r="IP238" s="192" t="str">
        <f t="shared" si="186"/>
        <v>Variación entre el -10% al -20%</v>
      </c>
      <c r="IQ238" s="193" t="str">
        <f t="shared" si="212"/>
        <v>Mediano</v>
      </c>
      <c r="IR238" s="193" t="str">
        <f t="shared" si="213"/>
        <v>Mediano</v>
      </c>
      <c r="IS238" s="192" t="s">
        <v>1268</v>
      </c>
      <c r="IT238" s="192" t="s">
        <v>1267</v>
      </c>
      <c r="IU238" s="192" t="s">
        <v>5639</v>
      </c>
      <c r="IV238" s="192" t="s">
        <v>5640</v>
      </c>
      <c r="IW238" s="192" t="s">
        <v>248</v>
      </c>
      <c r="IX238" s="192" t="s">
        <v>249</v>
      </c>
      <c r="IY238" s="193" t="s">
        <v>207</v>
      </c>
      <c r="IZ238" s="199">
        <v>1177287</v>
      </c>
      <c r="JA238" s="199">
        <v>16505</v>
      </c>
      <c r="JB238" s="203">
        <f t="shared" si="214"/>
        <v>1.4019521153295669</v>
      </c>
      <c r="JC238" s="192" t="s">
        <v>7638</v>
      </c>
      <c r="JD238" s="192" t="str">
        <f t="shared" si="221"/>
        <v>Con Modificaciones &lt; 10%</v>
      </c>
      <c r="JE238" s="193" t="s">
        <v>208</v>
      </c>
      <c r="JF238" s="200"/>
      <c r="JG238" s="200"/>
      <c r="JH238" s="200"/>
      <c r="JI238" s="197"/>
      <c r="JJ238" s="192" t="s">
        <v>7638</v>
      </c>
      <c r="JK238" s="192" t="str">
        <f t="shared" si="187"/>
        <v>Sin Reevaluación</v>
      </c>
      <c r="JL238" s="196" t="s">
        <v>1288</v>
      </c>
      <c r="JM238" s="204">
        <v>2602625</v>
      </c>
      <c r="JN238" s="204">
        <v>2212492</v>
      </c>
      <c r="JO238" s="197">
        <f t="shared" si="219"/>
        <v>-14.98998126891119</v>
      </c>
      <c r="JP238" s="205" t="str">
        <f t="shared" si="220"/>
        <v>Real &lt; Recomendado</v>
      </c>
      <c r="JQ238" s="193" t="s">
        <v>8</v>
      </c>
      <c r="JR238" s="202"/>
      <c r="JS238" s="202"/>
      <c r="JT238" s="202"/>
      <c r="JU238" s="192" t="s">
        <v>8339</v>
      </c>
      <c r="JV238" s="206"/>
      <c r="JW238" s="192" t="s">
        <v>8340</v>
      </c>
      <c r="JX238" s="192" t="s">
        <v>5639</v>
      </c>
      <c r="JY238" s="192" t="s">
        <v>5640</v>
      </c>
      <c r="JZ238" s="192" t="s">
        <v>248</v>
      </c>
      <c r="KA238" s="192" t="s">
        <v>249</v>
      </c>
    </row>
    <row r="239" spans="1:287" x14ac:dyDescent="0.25">
      <c r="A239" s="192" t="s">
        <v>1898</v>
      </c>
      <c r="B239" s="192" t="s">
        <v>1899</v>
      </c>
      <c r="C239" s="193">
        <v>7</v>
      </c>
      <c r="D239" s="192" t="s">
        <v>452</v>
      </c>
      <c r="E239" s="192" t="s">
        <v>180</v>
      </c>
      <c r="F239" s="192" t="s">
        <v>1856</v>
      </c>
      <c r="G239" s="192" t="s">
        <v>484</v>
      </c>
      <c r="H239" s="192" t="s">
        <v>107</v>
      </c>
      <c r="I239" s="192" t="s">
        <v>108</v>
      </c>
      <c r="J239" s="192" t="s">
        <v>1963</v>
      </c>
      <c r="K239" s="192" t="s">
        <v>468</v>
      </c>
      <c r="L239" s="192" t="s">
        <v>102</v>
      </c>
      <c r="M239" s="192" t="s">
        <v>2021</v>
      </c>
      <c r="N239" s="192" t="s">
        <v>525</v>
      </c>
      <c r="O239" s="192" t="s">
        <v>525</v>
      </c>
      <c r="P239" s="192" t="s">
        <v>103</v>
      </c>
      <c r="Q239" s="192" t="s">
        <v>104</v>
      </c>
      <c r="R239" s="192" t="s">
        <v>116</v>
      </c>
      <c r="S239" s="192" t="s">
        <v>2520</v>
      </c>
      <c r="T239" s="192" t="s">
        <v>2521</v>
      </c>
      <c r="U239" s="194">
        <v>0</v>
      </c>
      <c r="V239" s="192" t="s">
        <v>534</v>
      </c>
      <c r="W239" s="192" t="s">
        <v>534</v>
      </c>
      <c r="X239" s="192" t="s">
        <v>534</v>
      </c>
      <c r="Y239" s="195"/>
      <c r="Z239" s="195"/>
      <c r="AA239" s="196"/>
      <c r="AB239" s="197"/>
      <c r="AC239" s="195"/>
      <c r="AD239" s="195"/>
      <c r="AE239" s="196"/>
      <c r="AF239" s="197"/>
      <c r="AG239" s="195"/>
      <c r="AH239" s="195"/>
      <c r="AI239" s="196" t="s">
        <v>8</v>
      </c>
      <c r="AJ239" s="197"/>
      <c r="AK239" s="195"/>
      <c r="AL239" s="195"/>
      <c r="AM239" s="196"/>
      <c r="AN239" s="197"/>
      <c r="AO239" s="195">
        <v>7</v>
      </c>
      <c r="AP239" s="195">
        <v>2</v>
      </c>
      <c r="AQ239" s="196" t="s">
        <v>3072</v>
      </c>
      <c r="AR239" s="197">
        <f>((AP239/AO239)-1)*100</f>
        <v>-71.428571428571431</v>
      </c>
      <c r="AS239" s="195">
        <v>6</v>
      </c>
      <c r="AT239" s="195">
        <v>6</v>
      </c>
      <c r="AU239" s="196" t="s">
        <v>3305</v>
      </c>
      <c r="AV239" s="197">
        <f t="shared" si="182"/>
        <v>0</v>
      </c>
      <c r="AW239" s="197" t="str">
        <f t="shared" si="189"/>
        <v>Sin variación</v>
      </c>
      <c r="AX239" s="198" t="s">
        <v>202</v>
      </c>
      <c r="AY239" s="198" t="s">
        <v>202</v>
      </c>
      <c r="AZ239" s="195"/>
      <c r="BA239" s="195"/>
      <c r="BB239" s="196"/>
      <c r="BC239" s="197"/>
      <c r="BD239" s="195"/>
      <c r="BE239" s="195"/>
      <c r="BF239" s="196"/>
      <c r="BG239" s="197"/>
      <c r="BH239" s="195"/>
      <c r="BI239" s="195"/>
      <c r="BJ239" s="196"/>
      <c r="BK239" s="197"/>
      <c r="BL239" s="195">
        <v>7</v>
      </c>
      <c r="BM239" s="195">
        <v>7</v>
      </c>
      <c r="BN239" s="195">
        <v>8</v>
      </c>
      <c r="BO239" s="195">
        <v>12</v>
      </c>
      <c r="BP239" s="195">
        <v>4</v>
      </c>
      <c r="BQ239" s="196" t="s">
        <v>3553</v>
      </c>
      <c r="BR239" s="197">
        <f t="shared" si="190"/>
        <v>14.285714285714279</v>
      </c>
      <c r="BS239" s="197">
        <f t="shared" si="190"/>
        <v>71.428571428571416</v>
      </c>
      <c r="BT239" s="192" t="s">
        <v>3799</v>
      </c>
      <c r="BU239" s="192" t="str">
        <f t="shared" si="191"/>
        <v>Variación del 50% al 100%</v>
      </c>
      <c r="BV239" s="193" t="str">
        <f t="shared" si="192"/>
        <v>Un año</v>
      </c>
      <c r="BW239" s="192" t="s">
        <v>3889</v>
      </c>
      <c r="BX239" s="199">
        <v>320751</v>
      </c>
      <c r="BY239" s="199">
        <v>500</v>
      </c>
      <c r="BZ239" s="199">
        <f t="shared" si="193"/>
        <v>321251</v>
      </c>
      <c r="CA239" s="199">
        <v>303360</v>
      </c>
      <c r="CB239" s="200">
        <f t="shared" si="194"/>
        <v>17891</v>
      </c>
      <c r="CC239" s="192" t="s">
        <v>4103</v>
      </c>
      <c r="CD239" s="192" t="str">
        <f t="shared" si="195"/>
        <v>BIP &gt; SIGFE</v>
      </c>
      <c r="CE239" s="196" t="s">
        <v>678</v>
      </c>
      <c r="CF239" s="195">
        <v>5345</v>
      </c>
      <c r="CG239" s="195">
        <v>5345</v>
      </c>
      <c r="CH239" s="195">
        <f t="shared" si="196"/>
        <v>100</v>
      </c>
      <c r="CI239" s="196" t="s">
        <v>4538</v>
      </c>
      <c r="CJ239" s="196" t="s">
        <v>4539</v>
      </c>
      <c r="CK239" s="200" t="str">
        <f t="shared" si="216"/>
        <v>Real = Recomendada</v>
      </c>
      <c r="CL239" s="192" t="s">
        <v>5130</v>
      </c>
      <c r="CM239" s="192" t="s">
        <v>4960</v>
      </c>
      <c r="CN239" s="192" t="s">
        <v>5131</v>
      </c>
      <c r="CO239" s="192" t="s">
        <v>8</v>
      </c>
      <c r="CP239" s="193" t="s">
        <v>207</v>
      </c>
      <c r="CQ239" s="192" t="s">
        <v>4960</v>
      </c>
      <c r="CR239" s="192" t="s">
        <v>8</v>
      </c>
      <c r="CS239" s="192" t="s">
        <v>8</v>
      </c>
      <c r="CT239" s="192" t="str">
        <f t="shared" si="217"/>
        <v>En Operación</v>
      </c>
      <c r="CU239" s="192" t="s">
        <v>8</v>
      </c>
      <c r="CV239" s="192" t="s">
        <v>5754</v>
      </c>
      <c r="CW239" s="192" t="s">
        <v>5755</v>
      </c>
      <c r="CX239" s="192" t="s">
        <v>1312</v>
      </c>
      <c r="CY239" s="192" t="s">
        <v>942</v>
      </c>
      <c r="CZ239" s="192" t="s">
        <v>248</v>
      </c>
      <c r="DA239" s="192" t="s">
        <v>249</v>
      </c>
      <c r="DB239" s="193" t="s">
        <v>997</v>
      </c>
      <c r="DC239" s="193" t="s">
        <v>1207</v>
      </c>
      <c r="DD239" s="200">
        <v>210</v>
      </c>
      <c r="DE239" s="193" t="s">
        <v>905</v>
      </c>
      <c r="DF239" s="200">
        <v>182</v>
      </c>
      <c r="DG239" s="193" t="s">
        <v>714</v>
      </c>
      <c r="DH239" s="200">
        <v>195</v>
      </c>
      <c r="DI239" s="193" t="s">
        <v>908</v>
      </c>
      <c r="DJ239" s="200">
        <v>144</v>
      </c>
      <c r="DK239" s="193" t="s">
        <v>908</v>
      </c>
      <c r="DL239" s="200">
        <f>+DK239-DG239</f>
        <v>144</v>
      </c>
      <c r="DM239" s="193" t="s">
        <v>3889</v>
      </c>
      <c r="DN239" s="200">
        <v>34</v>
      </c>
      <c r="DO239" s="193" t="s">
        <v>6020</v>
      </c>
      <c r="DP239" s="200">
        <v>83</v>
      </c>
      <c r="DQ239" s="200">
        <f t="shared" si="183"/>
        <v>848</v>
      </c>
      <c r="DR239" s="200">
        <f t="shared" si="184"/>
        <v>638</v>
      </c>
      <c r="DS239" s="193" t="s">
        <v>6229</v>
      </c>
      <c r="DT239" s="192" t="s">
        <v>6243</v>
      </c>
      <c r="DU239" s="193">
        <v>1</v>
      </c>
      <c r="DV239" s="193" t="s">
        <v>8</v>
      </c>
      <c r="DW239" s="193" t="s">
        <v>8</v>
      </c>
      <c r="DX239" s="193" t="s">
        <v>8</v>
      </c>
      <c r="DY239" s="193" t="s">
        <v>8</v>
      </c>
      <c r="DZ239" s="193" t="s">
        <v>208</v>
      </c>
      <c r="EA239" s="193" t="s">
        <v>6273</v>
      </c>
      <c r="EB239" s="193" t="s">
        <v>207</v>
      </c>
      <c r="EC239" s="193" t="s">
        <v>6269</v>
      </c>
      <c r="ED239" s="193" t="s">
        <v>6504</v>
      </c>
      <c r="EE239" s="199">
        <v>0</v>
      </c>
      <c r="EF239" s="199">
        <v>0</v>
      </c>
      <c r="EG239" s="199">
        <v>0</v>
      </c>
      <c r="EH239" s="199">
        <v>0</v>
      </c>
      <c r="EI239" s="199">
        <v>500</v>
      </c>
      <c r="EJ239" s="199">
        <v>310501</v>
      </c>
      <c r="EK239" s="199">
        <v>0</v>
      </c>
      <c r="EL239" s="199">
        <v>0</v>
      </c>
      <c r="EM239" s="199">
        <v>0</v>
      </c>
      <c r="EN239" s="199">
        <v>0</v>
      </c>
      <c r="EO239" s="199">
        <f t="shared" si="197"/>
        <v>311001</v>
      </c>
      <c r="EP239" s="199">
        <v>0</v>
      </c>
      <c r="EQ239" s="199">
        <v>0</v>
      </c>
      <c r="ER239" s="199">
        <v>0</v>
      </c>
      <c r="ES239" s="199">
        <v>0</v>
      </c>
      <c r="ET239" s="199">
        <v>548</v>
      </c>
      <c r="EU239" s="199">
        <v>340528</v>
      </c>
      <c r="EV239" s="199">
        <v>0</v>
      </c>
      <c r="EW239" s="199">
        <v>0</v>
      </c>
      <c r="EX239" s="199">
        <v>0</v>
      </c>
      <c r="EY239" s="199">
        <v>0</v>
      </c>
      <c r="EZ239" s="199">
        <f t="shared" si="198"/>
        <v>341076</v>
      </c>
      <c r="FA239" s="192" t="s">
        <v>6670</v>
      </c>
      <c r="FB239" s="199">
        <v>0</v>
      </c>
      <c r="FC239" s="199">
        <v>0</v>
      </c>
      <c r="FD239" s="199">
        <v>0</v>
      </c>
      <c r="FE239" s="199">
        <v>0</v>
      </c>
      <c r="FF239" s="199">
        <v>500</v>
      </c>
      <c r="FG239" s="199">
        <v>320751</v>
      </c>
      <c r="FH239" s="199">
        <v>0</v>
      </c>
      <c r="FI239" s="199">
        <v>0</v>
      </c>
      <c r="FJ239" s="199">
        <v>0</v>
      </c>
      <c r="FK239" s="199">
        <v>0</v>
      </c>
      <c r="FL239" s="199">
        <f t="shared" si="199"/>
        <v>321251</v>
      </c>
      <c r="FM239" s="192" t="s">
        <v>6867</v>
      </c>
      <c r="FN239" s="199">
        <v>0</v>
      </c>
      <c r="FO239" s="199">
        <v>0</v>
      </c>
      <c r="FP239" s="199">
        <v>0</v>
      </c>
      <c r="FQ239" s="199">
        <v>0</v>
      </c>
      <c r="FR239" s="199">
        <v>500</v>
      </c>
      <c r="FS239" s="199">
        <v>320751</v>
      </c>
      <c r="FT239" s="199">
        <v>0</v>
      </c>
      <c r="FU239" s="199">
        <v>0</v>
      </c>
      <c r="FV239" s="199">
        <v>0</v>
      </c>
      <c r="FW239" s="199">
        <v>0</v>
      </c>
      <c r="FX239" s="199">
        <f t="shared" si="200"/>
        <v>321251</v>
      </c>
      <c r="FY239" s="192" t="s">
        <v>7054</v>
      </c>
      <c r="FZ239" s="200">
        <f t="shared" si="201"/>
        <v>17891</v>
      </c>
      <c r="GA239" s="193" t="str">
        <f t="shared" si="218"/>
        <v>BIP &gt; SIGFE</v>
      </c>
      <c r="GB239" s="199">
        <v>0</v>
      </c>
      <c r="GC239" s="199">
        <v>0</v>
      </c>
      <c r="GD239" s="199">
        <v>0</v>
      </c>
      <c r="GE239" s="199">
        <v>0</v>
      </c>
      <c r="GF239" s="199">
        <v>500</v>
      </c>
      <c r="GG239" s="199">
        <v>302860</v>
      </c>
      <c r="GH239" s="199">
        <v>0</v>
      </c>
      <c r="GI239" s="199">
        <v>0</v>
      </c>
      <c r="GJ239" s="199">
        <v>0</v>
      </c>
      <c r="GK239" s="199">
        <v>0</v>
      </c>
      <c r="GL239" s="199">
        <f t="shared" si="202"/>
        <v>303360</v>
      </c>
      <c r="GM239" s="199">
        <v>0</v>
      </c>
      <c r="GN239" s="199">
        <v>0</v>
      </c>
      <c r="GO239" s="199">
        <v>0</v>
      </c>
      <c r="GP239" s="199">
        <v>0</v>
      </c>
      <c r="GQ239" s="199">
        <v>513</v>
      </c>
      <c r="GR239" s="199">
        <v>302860</v>
      </c>
      <c r="GS239" s="199">
        <v>0</v>
      </c>
      <c r="GT239" s="199">
        <v>0</v>
      </c>
      <c r="GU239" s="199">
        <v>0</v>
      </c>
      <c r="GV239" s="199">
        <v>0</v>
      </c>
      <c r="GW239" s="199">
        <f t="shared" si="203"/>
        <v>303373</v>
      </c>
      <c r="GX239" s="199" t="s">
        <v>7210</v>
      </c>
      <c r="GY239" s="199">
        <v>0</v>
      </c>
      <c r="GZ239" s="199">
        <v>0</v>
      </c>
      <c r="HA239" s="199">
        <v>0</v>
      </c>
      <c r="HB239" s="199">
        <v>0</v>
      </c>
      <c r="HC239" s="199">
        <v>562</v>
      </c>
      <c r="HD239" s="199">
        <v>349382</v>
      </c>
      <c r="HE239" s="199">
        <v>0</v>
      </c>
      <c r="HF239" s="199">
        <v>0</v>
      </c>
      <c r="HG239" s="199">
        <v>0</v>
      </c>
      <c r="HH239" s="199">
        <v>0</v>
      </c>
      <c r="HI239" s="199">
        <f t="shared" si="204"/>
        <v>349944</v>
      </c>
      <c r="HJ239" s="199">
        <v>0</v>
      </c>
      <c r="HK239" s="199">
        <v>0</v>
      </c>
      <c r="HL239" s="199">
        <v>0</v>
      </c>
      <c r="HM239" s="199">
        <v>0</v>
      </c>
      <c r="HN239" s="199">
        <v>0</v>
      </c>
      <c r="HO239" s="199">
        <v>513</v>
      </c>
      <c r="HP239" s="199">
        <v>329091</v>
      </c>
      <c r="HQ239" s="199">
        <v>0</v>
      </c>
      <c r="HR239" s="199">
        <v>0</v>
      </c>
      <c r="HS239" s="199">
        <v>0</v>
      </c>
      <c r="HT239" s="199">
        <v>0</v>
      </c>
      <c r="HU239" s="199">
        <f t="shared" si="205"/>
        <v>329604</v>
      </c>
      <c r="HV239" s="199">
        <v>0</v>
      </c>
      <c r="HW239" s="199">
        <v>0</v>
      </c>
      <c r="HX239" s="199">
        <v>0</v>
      </c>
      <c r="HY239" s="199">
        <v>0</v>
      </c>
      <c r="HZ239" s="199">
        <v>513</v>
      </c>
      <c r="IA239" s="199">
        <v>320751</v>
      </c>
      <c r="IB239" s="199">
        <v>0</v>
      </c>
      <c r="IC239" s="199">
        <v>0</v>
      </c>
      <c r="ID239" s="199">
        <v>0</v>
      </c>
      <c r="IE239" s="199">
        <v>0</v>
      </c>
      <c r="IF239" s="199">
        <f t="shared" si="206"/>
        <v>321264</v>
      </c>
      <c r="IG239" s="197">
        <f t="shared" si="207"/>
        <v>-5.8123585487963814</v>
      </c>
      <c r="IH239" s="197">
        <f t="shared" si="208"/>
        <v>-8.1955970098072868</v>
      </c>
      <c r="II239" s="197">
        <f t="shared" si="209"/>
        <v>-8.1947553108059346</v>
      </c>
      <c r="IJ239" s="197">
        <f t="shared" si="185"/>
        <v>-2.5303090981905529</v>
      </c>
      <c r="IK239" s="202"/>
      <c r="IL239" s="200">
        <f t="shared" si="210"/>
        <v>60.105519176800748</v>
      </c>
      <c r="IM239" s="200">
        <f t="shared" si="211"/>
        <v>60.00954162768943</v>
      </c>
      <c r="IN239" s="192" t="s">
        <v>7462</v>
      </c>
      <c r="IO239" s="192" t="str">
        <f t="shared" si="186"/>
        <v>Variación de 0 a +-10%</v>
      </c>
      <c r="IP239" s="192" t="str">
        <f t="shared" si="186"/>
        <v>Variación de 0 a +-10%</v>
      </c>
      <c r="IQ239" s="193" t="str">
        <f t="shared" si="212"/>
        <v>Pequeño</v>
      </c>
      <c r="IR239" s="193" t="str">
        <f t="shared" si="213"/>
        <v>Pequeño</v>
      </c>
      <c r="IS239" s="192" t="s">
        <v>7494</v>
      </c>
      <c r="IT239" s="192" t="s">
        <v>2021</v>
      </c>
      <c r="IU239" s="192" t="s">
        <v>1312</v>
      </c>
      <c r="IV239" s="192" t="s">
        <v>942</v>
      </c>
      <c r="IW239" s="192" t="s">
        <v>248</v>
      </c>
      <c r="IX239" s="192" t="s">
        <v>249</v>
      </c>
      <c r="IY239" s="193" t="s">
        <v>208</v>
      </c>
      <c r="IZ239" s="199"/>
      <c r="JA239" s="199"/>
      <c r="JB239" s="203"/>
      <c r="JC239" s="192" t="s">
        <v>534</v>
      </c>
      <c r="JD239" s="192" t="str">
        <f t="shared" si="221"/>
        <v>Sin Modificaciones</v>
      </c>
      <c r="JE239" s="193" t="s">
        <v>208</v>
      </c>
      <c r="JF239" s="200"/>
      <c r="JG239" s="200"/>
      <c r="JH239" s="200"/>
      <c r="JI239" s="197"/>
      <c r="JJ239" s="192" t="s">
        <v>548</v>
      </c>
      <c r="JK239" s="192" t="str">
        <f t="shared" si="187"/>
        <v>Sin Reevaluación</v>
      </c>
      <c r="JL239" s="196" t="s">
        <v>1286</v>
      </c>
      <c r="JM239" s="204">
        <v>6325</v>
      </c>
      <c r="JN239" s="204">
        <v>5725</v>
      </c>
      <c r="JO239" s="197">
        <f t="shared" si="219"/>
        <v>-9.4861660079051386</v>
      </c>
      <c r="JP239" s="205" t="str">
        <f t="shared" si="220"/>
        <v>Real &lt; Recomendado</v>
      </c>
      <c r="JQ239" s="193" t="s">
        <v>8</v>
      </c>
      <c r="JR239" s="202"/>
      <c r="JS239" s="202"/>
      <c r="JT239" s="202"/>
      <c r="JU239" s="192" t="s">
        <v>8341</v>
      </c>
      <c r="JV239" s="206"/>
      <c r="JW239" s="192" t="s">
        <v>8342</v>
      </c>
      <c r="JX239" s="192" t="s">
        <v>1312</v>
      </c>
      <c r="JY239" s="192" t="s">
        <v>942</v>
      </c>
      <c r="JZ239" s="192" t="s">
        <v>248</v>
      </c>
      <c r="KA239" s="192" t="s">
        <v>249</v>
      </c>
    </row>
    <row r="240" spans="1:287" x14ac:dyDescent="0.25">
      <c r="A240" s="192" t="s">
        <v>1900</v>
      </c>
      <c r="B240" s="192" t="s">
        <v>1901</v>
      </c>
      <c r="C240" s="193">
        <v>10</v>
      </c>
      <c r="D240" s="192" t="s">
        <v>454</v>
      </c>
      <c r="E240" s="192" t="s">
        <v>125</v>
      </c>
      <c r="F240" s="192" t="s">
        <v>415</v>
      </c>
      <c r="G240" s="192" t="s">
        <v>502</v>
      </c>
      <c r="H240" s="192" t="s">
        <v>465</v>
      </c>
      <c r="I240" s="192" t="s">
        <v>126</v>
      </c>
      <c r="J240" s="192" t="s">
        <v>1938</v>
      </c>
      <c r="K240" s="192" t="s">
        <v>466</v>
      </c>
      <c r="L240" s="192" t="s">
        <v>114</v>
      </c>
      <c r="M240" s="192" t="s">
        <v>127</v>
      </c>
      <c r="N240" s="192" t="s">
        <v>523</v>
      </c>
      <c r="O240" s="192" t="s">
        <v>524</v>
      </c>
      <c r="P240" s="192" t="s">
        <v>103</v>
      </c>
      <c r="Q240" s="192" t="s">
        <v>120</v>
      </c>
      <c r="R240" s="192" t="s">
        <v>116</v>
      </c>
      <c r="S240" s="192" t="s">
        <v>2498</v>
      </c>
      <c r="T240" s="192" t="s">
        <v>2522</v>
      </c>
      <c r="U240" s="194">
        <v>305</v>
      </c>
      <c r="V240" s="192" t="s">
        <v>534</v>
      </c>
      <c r="W240" s="192" t="s">
        <v>534</v>
      </c>
      <c r="X240" s="192" t="s">
        <v>534</v>
      </c>
      <c r="Y240" s="195">
        <v>7</v>
      </c>
      <c r="Z240" s="195">
        <v>21</v>
      </c>
      <c r="AA240" s="196" t="s">
        <v>2831</v>
      </c>
      <c r="AB240" s="197">
        <f t="shared" ref="AB240:AB249" si="232">((Z240/Y240)-1)*100</f>
        <v>200</v>
      </c>
      <c r="AC240" s="195"/>
      <c r="AD240" s="195"/>
      <c r="AE240" s="196"/>
      <c r="AF240" s="197"/>
      <c r="AG240" s="195"/>
      <c r="AH240" s="195"/>
      <c r="AI240" s="196" t="s">
        <v>8</v>
      </c>
      <c r="AJ240" s="197"/>
      <c r="AK240" s="195"/>
      <c r="AL240" s="195"/>
      <c r="AM240" s="196"/>
      <c r="AN240" s="197"/>
      <c r="AO240" s="195"/>
      <c r="AP240" s="195"/>
      <c r="AQ240" s="196"/>
      <c r="AR240" s="197"/>
      <c r="AS240" s="195">
        <v>7</v>
      </c>
      <c r="AT240" s="195">
        <v>20</v>
      </c>
      <c r="AU240" s="196" t="s">
        <v>3306</v>
      </c>
      <c r="AV240" s="197">
        <f t="shared" si="182"/>
        <v>185.71428571428572</v>
      </c>
      <c r="AW240" s="197" t="str">
        <f t="shared" si="189"/>
        <v>Variación &gt; al 100%</v>
      </c>
      <c r="AX240" s="198">
        <v>2</v>
      </c>
      <c r="AY240" s="198">
        <v>390</v>
      </c>
      <c r="AZ240" s="195"/>
      <c r="BA240" s="195"/>
      <c r="BB240" s="196"/>
      <c r="BC240" s="197"/>
      <c r="BD240" s="195"/>
      <c r="BE240" s="195"/>
      <c r="BF240" s="196"/>
      <c r="BG240" s="197"/>
      <c r="BH240" s="195"/>
      <c r="BI240" s="195"/>
      <c r="BJ240" s="196"/>
      <c r="BK240" s="197"/>
      <c r="BL240" s="195">
        <v>12</v>
      </c>
      <c r="BM240" s="195">
        <v>12</v>
      </c>
      <c r="BN240" s="195">
        <v>21</v>
      </c>
      <c r="BO240" s="195">
        <v>21</v>
      </c>
      <c r="BP240" s="195">
        <v>0</v>
      </c>
      <c r="BQ240" s="196" t="s">
        <v>3554</v>
      </c>
      <c r="BR240" s="197">
        <f t="shared" si="190"/>
        <v>75</v>
      </c>
      <c r="BS240" s="197">
        <f t="shared" si="190"/>
        <v>75</v>
      </c>
      <c r="BT240" s="192" t="s">
        <v>3800</v>
      </c>
      <c r="BU240" s="192" t="str">
        <f t="shared" si="191"/>
        <v>Variación del 50% al 100%</v>
      </c>
      <c r="BV240" s="193" t="str">
        <f t="shared" si="192"/>
        <v>Dos Años</v>
      </c>
      <c r="BW240" s="192" t="s">
        <v>3890</v>
      </c>
      <c r="BX240" s="199">
        <v>479459</v>
      </c>
      <c r="BY240" s="199">
        <v>0</v>
      </c>
      <c r="BZ240" s="199">
        <f t="shared" si="193"/>
        <v>479459</v>
      </c>
      <c r="CA240" s="199">
        <v>454782</v>
      </c>
      <c r="CB240" s="200">
        <f t="shared" si="194"/>
        <v>24677</v>
      </c>
      <c r="CC240" s="192" t="s">
        <v>4104</v>
      </c>
      <c r="CD240" s="192" t="str">
        <f t="shared" si="195"/>
        <v>BIP &gt; SIGFE</v>
      </c>
      <c r="CE240" s="196" t="s">
        <v>685</v>
      </c>
      <c r="CF240" s="195">
        <v>61</v>
      </c>
      <c r="CG240" s="195">
        <v>74</v>
      </c>
      <c r="CH240" s="195">
        <f t="shared" si="196"/>
        <v>121.31147540983606</v>
      </c>
      <c r="CI240" s="196" t="s">
        <v>691</v>
      </c>
      <c r="CJ240" s="196" t="s">
        <v>4540</v>
      </c>
      <c r="CK240" s="200" t="str">
        <f t="shared" si="216"/>
        <v>Real &gt; Recomendada</v>
      </c>
      <c r="CL240" s="192" t="s">
        <v>5132</v>
      </c>
      <c r="CM240" s="192" t="s">
        <v>5133</v>
      </c>
      <c r="CN240" s="192" t="s">
        <v>5134</v>
      </c>
      <c r="CO240" s="192" t="s">
        <v>8</v>
      </c>
      <c r="CP240" s="193" t="s">
        <v>207</v>
      </c>
      <c r="CQ240" s="192" t="s">
        <v>5133</v>
      </c>
      <c r="CR240" s="192" t="s">
        <v>5386</v>
      </c>
      <c r="CS240" s="192" t="s">
        <v>8</v>
      </c>
      <c r="CT240" s="192" t="str">
        <f t="shared" si="217"/>
        <v>En Operación</v>
      </c>
      <c r="CU240" s="192" t="s">
        <v>5561</v>
      </c>
      <c r="CV240" s="192" t="s">
        <v>973</v>
      </c>
      <c r="CW240" s="192" t="s">
        <v>127</v>
      </c>
      <c r="CX240" s="192" t="s">
        <v>534</v>
      </c>
      <c r="CY240" s="192" t="s">
        <v>8</v>
      </c>
      <c r="CZ240" s="192" t="s">
        <v>248</v>
      </c>
      <c r="DA240" s="192" t="s">
        <v>249</v>
      </c>
      <c r="DB240" s="193" t="s">
        <v>628</v>
      </c>
      <c r="DC240" s="193" t="s">
        <v>3876</v>
      </c>
      <c r="DD240" s="200">
        <v>74</v>
      </c>
      <c r="DE240" s="193" t="s">
        <v>3872</v>
      </c>
      <c r="DF240" s="200">
        <v>32</v>
      </c>
      <c r="DG240" s="193" t="s">
        <v>440</v>
      </c>
      <c r="DH240" s="200">
        <v>0</v>
      </c>
      <c r="DI240" s="193" t="s">
        <v>809</v>
      </c>
      <c r="DJ240" s="200">
        <v>87</v>
      </c>
      <c r="DK240" s="193" t="s">
        <v>809</v>
      </c>
      <c r="DL240" s="200">
        <f>+DK240-DE240</f>
        <v>87</v>
      </c>
      <c r="DM240" s="193" t="s">
        <v>3890</v>
      </c>
      <c r="DN240" s="200">
        <v>20</v>
      </c>
      <c r="DO240" s="193" t="s">
        <v>5966</v>
      </c>
      <c r="DP240" s="200">
        <v>134</v>
      </c>
      <c r="DQ240" s="200">
        <f t="shared" si="183"/>
        <v>347</v>
      </c>
      <c r="DR240" s="200">
        <f t="shared" si="184"/>
        <v>273</v>
      </c>
      <c r="DS240" s="193" t="s">
        <v>4255</v>
      </c>
      <c r="DT240" s="192" t="s">
        <v>6243</v>
      </c>
      <c r="DU240" s="193">
        <v>1</v>
      </c>
      <c r="DV240" s="193" t="s">
        <v>8</v>
      </c>
      <c r="DW240" s="193" t="s">
        <v>8</v>
      </c>
      <c r="DX240" s="193" t="s">
        <v>208</v>
      </c>
      <c r="DY240" s="193" t="s">
        <v>6269</v>
      </c>
      <c r="DZ240" s="193" t="s">
        <v>208</v>
      </c>
      <c r="EA240" s="193" t="s">
        <v>6269</v>
      </c>
      <c r="EB240" s="193" t="s">
        <v>207</v>
      </c>
      <c r="EC240" s="193" t="s">
        <v>6269</v>
      </c>
      <c r="ED240" s="193" t="s">
        <v>6505</v>
      </c>
      <c r="EE240" s="199">
        <v>48372</v>
      </c>
      <c r="EF240" s="199">
        <v>0</v>
      </c>
      <c r="EG240" s="199">
        <v>0</v>
      </c>
      <c r="EH240" s="199">
        <v>0</v>
      </c>
      <c r="EI240" s="199">
        <v>0</v>
      </c>
      <c r="EJ240" s="199">
        <v>333597</v>
      </c>
      <c r="EK240" s="199">
        <v>0</v>
      </c>
      <c r="EL240" s="199">
        <v>0</v>
      </c>
      <c r="EM240" s="199">
        <v>0</v>
      </c>
      <c r="EN240" s="199">
        <v>0</v>
      </c>
      <c r="EO240" s="199">
        <f t="shared" si="197"/>
        <v>381969</v>
      </c>
      <c r="EP240" s="199">
        <v>60718</v>
      </c>
      <c r="EQ240" s="199">
        <v>0</v>
      </c>
      <c r="ER240" s="199">
        <v>0</v>
      </c>
      <c r="ES240" s="199">
        <v>0</v>
      </c>
      <c r="ET240" s="199">
        <v>0</v>
      </c>
      <c r="EU240" s="199">
        <v>418742</v>
      </c>
      <c r="EV240" s="199">
        <v>0</v>
      </c>
      <c r="EW240" s="199">
        <v>0</v>
      </c>
      <c r="EX240" s="199">
        <v>0</v>
      </c>
      <c r="EY240" s="199">
        <v>0</v>
      </c>
      <c r="EZ240" s="199">
        <f t="shared" si="198"/>
        <v>479460</v>
      </c>
      <c r="FA240" s="192" t="s">
        <v>4255</v>
      </c>
      <c r="FB240" s="199">
        <v>60718</v>
      </c>
      <c r="FC240" s="199">
        <v>0</v>
      </c>
      <c r="FD240" s="199">
        <v>0</v>
      </c>
      <c r="FE240" s="199">
        <v>0</v>
      </c>
      <c r="FF240" s="199">
        <v>0</v>
      </c>
      <c r="FG240" s="199">
        <v>418742</v>
      </c>
      <c r="FH240" s="199">
        <v>0</v>
      </c>
      <c r="FI240" s="199">
        <v>0</v>
      </c>
      <c r="FJ240" s="199">
        <v>0</v>
      </c>
      <c r="FK240" s="199">
        <v>0</v>
      </c>
      <c r="FL240" s="199">
        <f t="shared" si="199"/>
        <v>479460</v>
      </c>
      <c r="FM240" s="192" t="s">
        <v>4255</v>
      </c>
      <c r="FN240" s="199">
        <v>60717</v>
      </c>
      <c r="FO240" s="199">
        <v>0</v>
      </c>
      <c r="FP240" s="199">
        <v>0</v>
      </c>
      <c r="FQ240" s="199">
        <v>0</v>
      </c>
      <c r="FR240" s="199">
        <v>0</v>
      </c>
      <c r="FS240" s="199">
        <v>418742</v>
      </c>
      <c r="FT240" s="199">
        <v>0</v>
      </c>
      <c r="FU240" s="199">
        <v>0</v>
      </c>
      <c r="FV240" s="199">
        <v>0</v>
      </c>
      <c r="FW240" s="199">
        <v>0</v>
      </c>
      <c r="FX240" s="199">
        <f t="shared" si="200"/>
        <v>479459</v>
      </c>
      <c r="FY240" s="192" t="s">
        <v>7055</v>
      </c>
      <c r="FZ240" s="200">
        <f t="shared" si="201"/>
        <v>24677</v>
      </c>
      <c r="GA240" s="193" t="str">
        <f t="shared" si="218"/>
        <v>BIP &gt; SIGFE</v>
      </c>
      <c r="GB240" s="199">
        <v>57592</v>
      </c>
      <c r="GC240" s="199">
        <v>0</v>
      </c>
      <c r="GD240" s="199">
        <v>0</v>
      </c>
      <c r="GE240" s="199">
        <v>0</v>
      </c>
      <c r="GF240" s="199">
        <v>0</v>
      </c>
      <c r="GG240" s="199">
        <v>397190</v>
      </c>
      <c r="GH240" s="199">
        <v>0</v>
      </c>
      <c r="GI240" s="199">
        <v>0</v>
      </c>
      <c r="GJ240" s="199">
        <v>0</v>
      </c>
      <c r="GK240" s="199">
        <v>0</v>
      </c>
      <c r="GL240" s="199">
        <f t="shared" si="202"/>
        <v>454782</v>
      </c>
      <c r="GM240" s="199">
        <v>58969</v>
      </c>
      <c r="GN240" s="199">
        <v>0</v>
      </c>
      <c r="GO240" s="199">
        <v>0</v>
      </c>
      <c r="GP240" s="199">
        <v>0</v>
      </c>
      <c r="GQ240" s="199">
        <v>0</v>
      </c>
      <c r="GR240" s="199">
        <v>406690</v>
      </c>
      <c r="GS240" s="199">
        <v>0</v>
      </c>
      <c r="GT240" s="199">
        <v>0</v>
      </c>
      <c r="GU240" s="199">
        <v>0</v>
      </c>
      <c r="GV240" s="199">
        <v>0</v>
      </c>
      <c r="GW240" s="199">
        <f t="shared" si="203"/>
        <v>465659</v>
      </c>
      <c r="GX240" s="199" t="s">
        <v>4255</v>
      </c>
      <c r="GY240" s="199">
        <v>62297</v>
      </c>
      <c r="GZ240" s="199">
        <v>0</v>
      </c>
      <c r="HA240" s="199">
        <v>0</v>
      </c>
      <c r="HB240" s="199">
        <v>0</v>
      </c>
      <c r="HC240" s="199">
        <v>0</v>
      </c>
      <c r="HD240" s="199">
        <v>429630</v>
      </c>
      <c r="HE240" s="199">
        <v>0</v>
      </c>
      <c r="HF240" s="199">
        <v>0</v>
      </c>
      <c r="HG240" s="199">
        <v>0</v>
      </c>
      <c r="HH240" s="199">
        <v>0</v>
      </c>
      <c r="HI240" s="199">
        <f t="shared" si="204"/>
        <v>491927</v>
      </c>
      <c r="HJ240" s="199">
        <v>479460</v>
      </c>
      <c r="HK240" s="199">
        <v>62297</v>
      </c>
      <c r="HL240" s="199">
        <v>0</v>
      </c>
      <c r="HM240" s="199">
        <v>0</v>
      </c>
      <c r="HN240" s="199">
        <v>0</v>
      </c>
      <c r="HO240" s="199">
        <v>0</v>
      </c>
      <c r="HP240" s="199">
        <v>429630</v>
      </c>
      <c r="HQ240" s="199">
        <v>0</v>
      </c>
      <c r="HR240" s="199">
        <v>0</v>
      </c>
      <c r="HS240" s="199">
        <v>0</v>
      </c>
      <c r="HT240" s="199">
        <v>0</v>
      </c>
      <c r="HU240" s="199">
        <f t="shared" si="205"/>
        <v>491927</v>
      </c>
      <c r="HV240" s="199">
        <v>62094</v>
      </c>
      <c r="HW240" s="199">
        <v>0</v>
      </c>
      <c r="HX240" s="199">
        <v>0</v>
      </c>
      <c r="HY240" s="199">
        <v>0</v>
      </c>
      <c r="HZ240" s="199">
        <v>0</v>
      </c>
      <c r="IA240" s="199">
        <v>428241</v>
      </c>
      <c r="IB240" s="199">
        <v>0</v>
      </c>
      <c r="IC240" s="199">
        <v>0</v>
      </c>
      <c r="ID240" s="199">
        <v>0</v>
      </c>
      <c r="IE240" s="199">
        <v>0</v>
      </c>
      <c r="IF240" s="199">
        <f t="shared" si="206"/>
        <v>490335</v>
      </c>
      <c r="IG240" s="197">
        <f t="shared" si="207"/>
        <v>0</v>
      </c>
      <c r="IH240" s="197">
        <f t="shared" si="208"/>
        <v>-0.32362525334043157</v>
      </c>
      <c r="II240" s="197">
        <f t="shared" si="209"/>
        <v>-0.32330144542979111</v>
      </c>
      <c r="IJ240" s="197">
        <f t="shared" si="185"/>
        <v>-0.32362525334043157</v>
      </c>
      <c r="IK240" s="202">
        <f>((IF240/HJ240)-1)*100</f>
        <v>2.2681766987861396</v>
      </c>
      <c r="IL240" s="200">
        <f t="shared" si="210"/>
        <v>6626.1486486486483</v>
      </c>
      <c r="IM240" s="200">
        <f t="shared" si="211"/>
        <v>5787.0405405405409</v>
      </c>
      <c r="IN240" s="192" t="s">
        <v>7463</v>
      </c>
      <c r="IO240" s="192" t="str">
        <f t="shared" si="186"/>
        <v>Variación de 0 a +-10%</v>
      </c>
      <c r="IP240" s="192" t="str">
        <f t="shared" si="186"/>
        <v>Variación de 0 a +-10%</v>
      </c>
      <c r="IQ240" s="193" t="str">
        <f t="shared" si="212"/>
        <v>Mediano</v>
      </c>
      <c r="IR240" s="193" t="str">
        <f t="shared" si="213"/>
        <v>Mediano</v>
      </c>
      <c r="IS240" s="192" t="s">
        <v>973</v>
      </c>
      <c r="IT240" s="192" t="s">
        <v>127</v>
      </c>
      <c r="IU240" s="192" t="s">
        <v>534</v>
      </c>
      <c r="IV240" s="192" t="s">
        <v>8</v>
      </c>
      <c r="IW240" s="192" t="s">
        <v>248</v>
      </c>
      <c r="IX240" s="192" t="s">
        <v>249</v>
      </c>
      <c r="IY240" s="193" t="s">
        <v>208</v>
      </c>
      <c r="IZ240" s="199"/>
      <c r="JA240" s="199"/>
      <c r="JB240" s="203"/>
      <c r="JC240" s="192" t="s">
        <v>534</v>
      </c>
      <c r="JD240" s="192" t="str">
        <f t="shared" si="221"/>
        <v>Sin Modificaciones</v>
      </c>
      <c r="JE240" s="193" t="s">
        <v>207</v>
      </c>
      <c r="JF240" s="200">
        <v>1</v>
      </c>
      <c r="JG240" s="200">
        <v>398775</v>
      </c>
      <c r="JH240" s="200">
        <v>479460</v>
      </c>
      <c r="JI240" s="197">
        <f>((JH240/JG240)-1)*100</f>
        <v>20.233214218544294</v>
      </c>
      <c r="JJ240" s="192" t="s">
        <v>7867</v>
      </c>
      <c r="JK240" s="192" t="str">
        <f t="shared" si="187"/>
        <v>Con Reevaluación</v>
      </c>
      <c r="JL240" s="196" t="s">
        <v>1286</v>
      </c>
      <c r="JM240" s="204">
        <v>33119</v>
      </c>
      <c r="JN240" s="204">
        <v>32867</v>
      </c>
      <c r="JO240" s="197">
        <f t="shared" si="219"/>
        <v>-0.7608925390259369</v>
      </c>
      <c r="JP240" s="205" t="str">
        <f t="shared" si="220"/>
        <v>Real &lt; Recomendado</v>
      </c>
      <c r="JQ240" s="193" t="s">
        <v>1287</v>
      </c>
      <c r="JR240" s="202">
        <v>379882</v>
      </c>
      <c r="JS240" s="202">
        <v>376981</v>
      </c>
      <c r="JT240" s="202">
        <f t="shared" si="222"/>
        <v>-0.76365818859540635</v>
      </c>
      <c r="JU240" s="192" t="s">
        <v>8343</v>
      </c>
      <c r="JV240" s="192" t="str">
        <f t="shared" ref="JV240:JV244" si="233">IF(JT240="","Sin Datos",IF(JT240=0,"Real = Recomendado",IF(JT240&gt;0,"Real &gt; Recomendado",IF(JT240&lt;0,"Real &lt; Recomendado","error"))))</f>
        <v>Real &lt; Recomendado</v>
      </c>
      <c r="JW240" s="192" t="s">
        <v>8344</v>
      </c>
      <c r="JX240" s="192" t="s">
        <v>1319</v>
      </c>
      <c r="JY240" s="192" t="s">
        <v>966</v>
      </c>
      <c r="JZ240" s="192" t="s">
        <v>248</v>
      </c>
      <c r="KA240" s="192" t="s">
        <v>249</v>
      </c>
    </row>
    <row r="241" spans="1:287" x14ac:dyDescent="0.25">
      <c r="A241" s="192" t="s">
        <v>1902</v>
      </c>
      <c r="B241" s="192" t="s">
        <v>1903</v>
      </c>
      <c r="C241" s="193">
        <v>10</v>
      </c>
      <c r="D241" s="192" t="s">
        <v>454</v>
      </c>
      <c r="E241" s="192" t="s">
        <v>125</v>
      </c>
      <c r="F241" s="192" t="s">
        <v>1904</v>
      </c>
      <c r="G241" s="192" t="s">
        <v>502</v>
      </c>
      <c r="H241" s="192" t="s">
        <v>465</v>
      </c>
      <c r="I241" s="192" t="s">
        <v>126</v>
      </c>
      <c r="J241" s="192" t="s">
        <v>1938</v>
      </c>
      <c r="K241" s="192" t="s">
        <v>466</v>
      </c>
      <c r="L241" s="192" t="s">
        <v>114</v>
      </c>
      <c r="M241" s="192" t="s">
        <v>127</v>
      </c>
      <c r="N241" s="192" t="s">
        <v>523</v>
      </c>
      <c r="O241" s="192" t="s">
        <v>524</v>
      </c>
      <c r="P241" s="192" t="s">
        <v>103</v>
      </c>
      <c r="Q241" s="192" t="s">
        <v>120</v>
      </c>
      <c r="R241" s="192" t="s">
        <v>116</v>
      </c>
      <c r="S241" s="192" t="s">
        <v>2523</v>
      </c>
      <c r="T241" s="192" t="s">
        <v>2524</v>
      </c>
      <c r="U241" s="194">
        <v>0</v>
      </c>
      <c r="V241" s="192" t="s">
        <v>127</v>
      </c>
      <c r="W241" s="192" t="s">
        <v>534</v>
      </c>
      <c r="X241" s="192" t="s">
        <v>534</v>
      </c>
      <c r="Y241" s="195">
        <v>8</v>
      </c>
      <c r="Z241" s="195">
        <v>17</v>
      </c>
      <c r="AA241" s="196" t="s">
        <v>2832</v>
      </c>
      <c r="AB241" s="197">
        <f t="shared" si="232"/>
        <v>112.5</v>
      </c>
      <c r="AC241" s="195"/>
      <c r="AD241" s="195"/>
      <c r="AE241" s="196"/>
      <c r="AF241" s="197"/>
      <c r="AG241" s="195"/>
      <c r="AH241" s="195"/>
      <c r="AI241" s="196" t="s">
        <v>8</v>
      </c>
      <c r="AJ241" s="197"/>
      <c r="AK241" s="195"/>
      <c r="AL241" s="195"/>
      <c r="AM241" s="196"/>
      <c r="AN241" s="197"/>
      <c r="AO241" s="195"/>
      <c r="AP241" s="195"/>
      <c r="AQ241" s="196"/>
      <c r="AR241" s="197"/>
      <c r="AS241" s="195">
        <v>8</v>
      </c>
      <c r="AT241" s="195">
        <v>17</v>
      </c>
      <c r="AU241" s="196" t="s">
        <v>3307</v>
      </c>
      <c r="AV241" s="197">
        <f t="shared" si="182"/>
        <v>112.5</v>
      </c>
      <c r="AW241" s="197" t="str">
        <f t="shared" si="189"/>
        <v>Variación &gt; al 100%</v>
      </c>
      <c r="AX241" s="198">
        <v>2</v>
      </c>
      <c r="AY241" s="198">
        <v>285</v>
      </c>
      <c r="AZ241" s="195"/>
      <c r="BA241" s="195"/>
      <c r="BB241" s="196"/>
      <c r="BC241" s="197"/>
      <c r="BD241" s="195"/>
      <c r="BE241" s="195"/>
      <c r="BF241" s="196"/>
      <c r="BG241" s="197"/>
      <c r="BH241" s="195"/>
      <c r="BI241" s="195"/>
      <c r="BJ241" s="196"/>
      <c r="BK241" s="197"/>
      <c r="BL241" s="195">
        <v>8</v>
      </c>
      <c r="BM241" s="195">
        <v>8</v>
      </c>
      <c r="BN241" s="195">
        <v>18</v>
      </c>
      <c r="BO241" s="195">
        <v>18</v>
      </c>
      <c r="BP241" s="195">
        <v>0</v>
      </c>
      <c r="BQ241" s="196" t="s">
        <v>3555</v>
      </c>
      <c r="BR241" s="197">
        <f t="shared" si="190"/>
        <v>125</v>
      </c>
      <c r="BS241" s="197">
        <f t="shared" si="190"/>
        <v>125</v>
      </c>
      <c r="BT241" s="192" t="s">
        <v>3801</v>
      </c>
      <c r="BU241" s="192" t="str">
        <f t="shared" si="191"/>
        <v>Variación &gt; al 100%</v>
      </c>
      <c r="BV241" s="193" t="str">
        <f t="shared" si="192"/>
        <v>Dos Años</v>
      </c>
      <c r="BW241" s="192" t="s">
        <v>761</v>
      </c>
      <c r="BX241" s="199">
        <v>933779</v>
      </c>
      <c r="BY241" s="199">
        <v>0</v>
      </c>
      <c r="BZ241" s="199">
        <f t="shared" si="193"/>
        <v>933779</v>
      </c>
      <c r="CA241" s="199">
        <v>892520</v>
      </c>
      <c r="CB241" s="200">
        <f t="shared" si="194"/>
        <v>41259</v>
      </c>
      <c r="CC241" s="192" t="s">
        <v>4105</v>
      </c>
      <c r="CD241" s="192" t="str">
        <f t="shared" si="195"/>
        <v>BIP &gt; SIGFE</v>
      </c>
      <c r="CE241" s="196" t="s">
        <v>685</v>
      </c>
      <c r="CF241" s="195">
        <v>137</v>
      </c>
      <c r="CG241" s="195">
        <v>245</v>
      </c>
      <c r="CH241" s="195">
        <f t="shared" si="196"/>
        <v>178.83211678832117</v>
      </c>
      <c r="CI241" s="196" t="s">
        <v>4541</v>
      </c>
      <c r="CJ241" s="196" t="s">
        <v>4542</v>
      </c>
      <c r="CK241" s="200" t="str">
        <f t="shared" si="216"/>
        <v>Real &gt; Recomendada</v>
      </c>
      <c r="CL241" s="192" t="s">
        <v>5135</v>
      </c>
      <c r="CM241" s="192" t="s">
        <v>5045</v>
      </c>
      <c r="CN241" s="192" t="s">
        <v>5136</v>
      </c>
      <c r="CO241" s="192" t="s">
        <v>8</v>
      </c>
      <c r="CP241" s="193" t="s">
        <v>207</v>
      </c>
      <c r="CQ241" s="192" t="s">
        <v>5387</v>
      </c>
      <c r="CR241" s="192" t="s">
        <v>5388</v>
      </c>
      <c r="CS241" s="192" t="s">
        <v>8</v>
      </c>
      <c r="CT241" s="192" t="str">
        <f t="shared" si="217"/>
        <v>En Operación</v>
      </c>
      <c r="CU241" s="192" t="s">
        <v>5562</v>
      </c>
      <c r="CV241" s="192" t="s">
        <v>973</v>
      </c>
      <c r="CW241" s="192" t="s">
        <v>127</v>
      </c>
      <c r="CX241" s="192" t="s">
        <v>241</v>
      </c>
      <c r="CY241" s="192" t="s">
        <v>966</v>
      </c>
      <c r="CZ241" s="192" t="s">
        <v>248</v>
      </c>
      <c r="DA241" s="192" t="s">
        <v>249</v>
      </c>
      <c r="DB241" s="193" t="s">
        <v>638</v>
      </c>
      <c r="DC241" s="193" t="s">
        <v>3876</v>
      </c>
      <c r="DD241" s="200">
        <v>49</v>
      </c>
      <c r="DE241" s="193" t="s">
        <v>3872</v>
      </c>
      <c r="DF241" s="200">
        <v>32</v>
      </c>
      <c r="DG241" s="193" t="s">
        <v>440</v>
      </c>
      <c r="DH241" s="200">
        <v>0</v>
      </c>
      <c r="DI241" s="193" t="s">
        <v>855</v>
      </c>
      <c r="DJ241" s="200">
        <v>91</v>
      </c>
      <c r="DK241" s="193" t="s">
        <v>855</v>
      </c>
      <c r="DL241" s="200">
        <f>+DK241-DE241</f>
        <v>91</v>
      </c>
      <c r="DM241" s="193" t="s">
        <v>761</v>
      </c>
      <c r="DN241" s="200">
        <v>20</v>
      </c>
      <c r="DO241" s="193" t="s">
        <v>5966</v>
      </c>
      <c r="DP241" s="200">
        <v>130</v>
      </c>
      <c r="DQ241" s="200">
        <f t="shared" si="183"/>
        <v>322</v>
      </c>
      <c r="DR241" s="200">
        <f t="shared" si="184"/>
        <v>273</v>
      </c>
      <c r="DS241" s="193" t="s">
        <v>202</v>
      </c>
      <c r="DT241" s="192" t="s">
        <v>6243</v>
      </c>
      <c r="DU241" s="193">
        <v>1</v>
      </c>
      <c r="DV241" s="193" t="s">
        <v>208</v>
      </c>
      <c r="DW241" s="193" t="s">
        <v>6273</v>
      </c>
      <c r="DX241" s="193" t="s">
        <v>8</v>
      </c>
      <c r="DY241" s="193" t="s">
        <v>8</v>
      </c>
      <c r="DZ241" s="193" t="s">
        <v>208</v>
      </c>
      <c r="EA241" s="193" t="s">
        <v>6273</v>
      </c>
      <c r="EB241" s="193" t="s">
        <v>207</v>
      </c>
      <c r="EC241" s="193" t="s">
        <v>6269</v>
      </c>
      <c r="ED241" s="193" t="s">
        <v>6506</v>
      </c>
      <c r="EE241" s="199">
        <v>104629</v>
      </c>
      <c r="EF241" s="199">
        <v>0</v>
      </c>
      <c r="EG241" s="199">
        <v>0</v>
      </c>
      <c r="EH241" s="199">
        <v>0</v>
      </c>
      <c r="EI241" s="199">
        <v>0</v>
      </c>
      <c r="EJ241" s="199">
        <v>721581</v>
      </c>
      <c r="EK241" s="199">
        <v>0</v>
      </c>
      <c r="EL241" s="199">
        <v>0</v>
      </c>
      <c r="EM241" s="199">
        <v>0</v>
      </c>
      <c r="EN241" s="199">
        <v>0</v>
      </c>
      <c r="EO241" s="199">
        <f t="shared" si="197"/>
        <v>826210</v>
      </c>
      <c r="EP241" s="199">
        <v>114748</v>
      </c>
      <c r="EQ241" s="199">
        <v>0</v>
      </c>
      <c r="ER241" s="199">
        <v>0</v>
      </c>
      <c r="ES241" s="199">
        <v>0</v>
      </c>
      <c r="ET241" s="199">
        <v>0</v>
      </c>
      <c r="EU241" s="199">
        <v>791355</v>
      </c>
      <c r="EV241" s="199">
        <v>0</v>
      </c>
      <c r="EW241" s="199">
        <v>0</v>
      </c>
      <c r="EX241" s="199">
        <v>0</v>
      </c>
      <c r="EY241" s="199">
        <v>0</v>
      </c>
      <c r="EZ241" s="199">
        <f t="shared" si="198"/>
        <v>906103</v>
      </c>
      <c r="FA241" s="192" t="s">
        <v>202</v>
      </c>
      <c r="FB241" s="199">
        <v>118251</v>
      </c>
      <c r="FC241" s="199">
        <v>0</v>
      </c>
      <c r="FD241" s="199">
        <v>0</v>
      </c>
      <c r="FE241" s="199">
        <v>0</v>
      </c>
      <c r="FF241" s="199">
        <v>0</v>
      </c>
      <c r="FG241" s="199">
        <v>815528</v>
      </c>
      <c r="FH241" s="199">
        <v>0</v>
      </c>
      <c r="FI241" s="199">
        <v>0</v>
      </c>
      <c r="FJ241" s="199">
        <v>0</v>
      </c>
      <c r="FK241" s="199">
        <v>0</v>
      </c>
      <c r="FL241" s="199">
        <f t="shared" si="199"/>
        <v>933779</v>
      </c>
      <c r="FM241" s="192" t="s">
        <v>202</v>
      </c>
      <c r="FN241" s="199">
        <v>118251</v>
      </c>
      <c r="FO241" s="199">
        <v>0</v>
      </c>
      <c r="FP241" s="199">
        <v>0</v>
      </c>
      <c r="FQ241" s="199">
        <v>0</v>
      </c>
      <c r="FR241" s="199">
        <v>0</v>
      </c>
      <c r="FS241" s="199">
        <v>815528</v>
      </c>
      <c r="FT241" s="199">
        <v>0</v>
      </c>
      <c r="FU241" s="199">
        <v>0</v>
      </c>
      <c r="FV241" s="199">
        <v>0</v>
      </c>
      <c r="FW241" s="199">
        <v>0</v>
      </c>
      <c r="FX241" s="199">
        <f t="shared" si="200"/>
        <v>933779</v>
      </c>
      <c r="FY241" s="192" t="s">
        <v>201</v>
      </c>
      <c r="FZ241" s="200">
        <f t="shared" si="201"/>
        <v>41259</v>
      </c>
      <c r="GA241" s="193" t="str">
        <f t="shared" si="218"/>
        <v>BIP &gt; SIGFE</v>
      </c>
      <c r="GB241" s="199">
        <v>113022</v>
      </c>
      <c r="GC241" s="199">
        <v>0</v>
      </c>
      <c r="GD241" s="199">
        <v>0</v>
      </c>
      <c r="GE241" s="199">
        <v>0</v>
      </c>
      <c r="GF241" s="199">
        <v>0</v>
      </c>
      <c r="GG241" s="199">
        <v>779498</v>
      </c>
      <c r="GH241" s="199">
        <v>0</v>
      </c>
      <c r="GI241" s="199">
        <v>0</v>
      </c>
      <c r="GJ241" s="199">
        <v>0</v>
      </c>
      <c r="GK241" s="199">
        <v>0</v>
      </c>
      <c r="GL241" s="199">
        <f t="shared" si="202"/>
        <v>892520</v>
      </c>
      <c r="GM241" s="199">
        <v>115362</v>
      </c>
      <c r="GN241" s="199">
        <v>0</v>
      </c>
      <c r="GO241" s="199">
        <v>0</v>
      </c>
      <c r="GP241" s="199">
        <v>0</v>
      </c>
      <c r="GQ241" s="199">
        <v>0</v>
      </c>
      <c r="GR241" s="199">
        <v>795642</v>
      </c>
      <c r="GS241" s="199">
        <v>0</v>
      </c>
      <c r="GT241" s="199">
        <v>0</v>
      </c>
      <c r="GU241" s="199">
        <v>0</v>
      </c>
      <c r="GV241" s="199">
        <v>0</v>
      </c>
      <c r="GW241" s="199">
        <f t="shared" si="203"/>
        <v>911004</v>
      </c>
      <c r="GX241" s="199" t="s">
        <v>202</v>
      </c>
      <c r="GY241" s="199">
        <v>117730</v>
      </c>
      <c r="GZ241" s="199">
        <v>0</v>
      </c>
      <c r="HA241" s="199">
        <v>0</v>
      </c>
      <c r="HB241" s="199">
        <v>0</v>
      </c>
      <c r="HC241" s="199">
        <v>0</v>
      </c>
      <c r="HD241" s="199">
        <v>811930</v>
      </c>
      <c r="HE241" s="199">
        <v>0</v>
      </c>
      <c r="HF241" s="199">
        <v>0</v>
      </c>
      <c r="HG241" s="199">
        <v>0</v>
      </c>
      <c r="HH241" s="199">
        <v>0</v>
      </c>
      <c r="HI241" s="199">
        <f t="shared" si="204"/>
        <v>929660</v>
      </c>
      <c r="HJ241" s="199">
        <v>0</v>
      </c>
      <c r="HK241" s="199">
        <v>121326</v>
      </c>
      <c r="HL241" s="199">
        <v>0</v>
      </c>
      <c r="HM241" s="199">
        <v>0</v>
      </c>
      <c r="HN241" s="199">
        <v>0</v>
      </c>
      <c r="HO241" s="199">
        <v>0</v>
      </c>
      <c r="HP241" s="199">
        <v>836616</v>
      </c>
      <c r="HQ241" s="199">
        <v>0</v>
      </c>
      <c r="HR241" s="199">
        <v>0</v>
      </c>
      <c r="HS241" s="199">
        <v>0</v>
      </c>
      <c r="HT241" s="199">
        <v>0</v>
      </c>
      <c r="HU241" s="199">
        <f t="shared" si="205"/>
        <v>957942</v>
      </c>
      <c r="HV241" s="199">
        <v>120592</v>
      </c>
      <c r="HW241" s="199">
        <v>0</v>
      </c>
      <c r="HX241" s="199">
        <v>0</v>
      </c>
      <c r="HY241" s="199">
        <v>0</v>
      </c>
      <c r="HZ241" s="199">
        <v>0</v>
      </c>
      <c r="IA241" s="199">
        <v>831672</v>
      </c>
      <c r="IB241" s="199">
        <v>0</v>
      </c>
      <c r="IC241" s="199">
        <v>0</v>
      </c>
      <c r="ID241" s="199">
        <v>0</v>
      </c>
      <c r="IE241" s="199">
        <v>0</v>
      </c>
      <c r="IF241" s="199">
        <f t="shared" si="206"/>
        <v>952264</v>
      </c>
      <c r="IG241" s="197">
        <f t="shared" si="207"/>
        <v>3.0421874663855597</v>
      </c>
      <c r="IH241" s="197">
        <f t="shared" si="208"/>
        <v>2.4314265430372295</v>
      </c>
      <c r="II241" s="197">
        <f t="shared" si="209"/>
        <v>2.4314903994186787</v>
      </c>
      <c r="IJ241" s="197">
        <f t="shared" si="185"/>
        <v>-0.59272899611876317</v>
      </c>
      <c r="IK241" s="202"/>
      <c r="IL241" s="200">
        <f t="shared" si="210"/>
        <v>3886.7918367346938</v>
      </c>
      <c r="IM241" s="200">
        <f t="shared" si="211"/>
        <v>3394.5795918367348</v>
      </c>
      <c r="IN241" s="192" t="s">
        <v>7464</v>
      </c>
      <c r="IO241" s="192" t="str">
        <f t="shared" si="186"/>
        <v>Variación de 0 a +-10%</v>
      </c>
      <c r="IP241" s="192" t="str">
        <f t="shared" si="186"/>
        <v>Variación de 0 a +-10%</v>
      </c>
      <c r="IQ241" s="193" t="str">
        <f t="shared" si="212"/>
        <v>Mediano</v>
      </c>
      <c r="IR241" s="193" t="str">
        <f t="shared" si="213"/>
        <v>Mediano</v>
      </c>
      <c r="IS241" s="192" t="s">
        <v>973</v>
      </c>
      <c r="IT241" s="192" t="s">
        <v>127</v>
      </c>
      <c r="IU241" s="192" t="s">
        <v>241</v>
      </c>
      <c r="IV241" s="192" t="s">
        <v>966</v>
      </c>
      <c r="IW241" s="192" t="s">
        <v>248</v>
      </c>
      <c r="IX241" s="192" t="s">
        <v>249</v>
      </c>
      <c r="IY241" s="193" t="s">
        <v>207</v>
      </c>
      <c r="IZ241" s="199">
        <v>929660</v>
      </c>
      <c r="JA241" s="199">
        <v>22603</v>
      </c>
      <c r="JB241" s="203">
        <f t="shared" si="214"/>
        <v>2.431318976830239</v>
      </c>
      <c r="JC241" s="192" t="s">
        <v>7639</v>
      </c>
      <c r="JD241" s="192" t="str">
        <f t="shared" si="221"/>
        <v>Con Modificaciones &lt; 10%</v>
      </c>
      <c r="JE241" s="193" t="s">
        <v>208</v>
      </c>
      <c r="JF241" s="200"/>
      <c r="JG241" s="200"/>
      <c r="JH241" s="200"/>
      <c r="JI241" s="197"/>
      <c r="JJ241" s="192" t="s">
        <v>7639</v>
      </c>
      <c r="JK241" s="192" t="str">
        <f t="shared" si="187"/>
        <v>Sin Reevaluación</v>
      </c>
      <c r="JL241" s="196" t="s">
        <v>1286</v>
      </c>
      <c r="JM241" s="204">
        <v>745018</v>
      </c>
      <c r="JN241" s="204">
        <v>764759</v>
      </c>
      <c r="JO241" s="197">
        <f t="shared" si="219"/>
        <v>2.6497346372839292</v>
      </c>
      <c r="JP241" s="205" t="str">
        <f t="shared" si="220"/>
        <v>Real &gt; Recomendado</v>
      </c>
      <c r="JQ241" s="193" t="s">
        <v>1287</v>
      </c>
      <c r="JR241" s="202">
        <v>64954</v>
      </c>
      <c r="JS241" s="202">
        <v>66675</v>
      </c>
      <c r="JT241" s="202">
        <f t="shared" si="222"/>
        <v>2.6495673861502089</v>
      </c>
      <c r="JU241" s="192" t="s">
        <v>8345</v>
      </c>
      <c r="JV241" s="192" t="str">
        <f t="shared" si="233"/>
        <v>Real &gt; Recomendado</v>
      </c>
      <c r="JW241" s="192" t="s">
        <v>8346</v>
      </c>
      <c r="JX241" s="192" t="s">
        <v>241</v>
      </c>
      <c r="JY241" s="192" t="s">
        <v>966</v>
      </c>
      <c r="JZ241" s="192" t="s">
        <v>248</v>
      </c>
      <c r="KA241" s="192" t="s">
        <v>249</v>
      </c>
    </row>
    <row r="242" spans="1:287" x14ac:dyDescent="0.25">
      <c r="A242" s="192" t="s">
        <v>1905</v>
      </c>
      <c r="B242" s="192" t="s">
        <v>1906</v>
      </c>
      <c r="C242" s="193">
        <v>16</v>
      </c>
      <c r="D242" s="192" t="s">
        <v>1385</v>
      </c>
      <c r="E242" s="192" t="s">
        <v>1450</v>
      </c>
      <c r="F242" s="192" t="s">
        <v>1735</v>
      </c>
      <c r="G242" s="192" t="s">
        <v>1388</v>
      </c>
      <c r="H242" s="192" t="s">
        <v>465</v>
      </c>
      <c r="I242" s="192" t="s">
        <v>126</v>
      </c>
      <c r="J242" s="192" t="s">
        <v>1938</v>
      </c>
      <c r="K242" s="192" t="s">
        <v>468</v>
      </c>
      <c r="L242" s="192" t="s">
        <v>102</v>
      </c>
      <c r="M242" s="192" t="s">
        <v>1267</v>
      </c>
      <c r="N242" s="192" t="s">
        <v>525</v>
      </c>
      <c r="O242" s="192" t="s">
        <v>525</v>
      </c>
      <c r="P242" s="192" t="s">
        <v>103</v>
      </c>
      <c r="Q242" s="192" t="s">
        <v>120</v>
      </c>
      <c r="R242" s="192" t="s">
        <v>116</v>
      </c>
      <c r="S242" s="192" t="s">
        <v>2525</v>
      </c>
      <c r="T242" s="192" t="s">
        <v>2526</v>
      </c>
      <c r="U242" s="194">
        <v>493</v>
      </c>
      <c r="V242" s="192" t="s">
        <v>127</v>
      </c>
      <c r="W242" s="192" t="s">
        <v>534</v>
      </c>
      <c r="X242" s="192" t="s">
        <v>534</v>
      </c>
      <c r="Y242" s="195">
        <v>9</v>
      </c>
      <c r="Z242" s="195">
        <v>7</v>
      </c>
      <c r="AA242" s="196" t="s">
        <v>2833</v>
      </c>
      <c r="AB242" s="197">
        <f t="shared" si="232"/>
        <v>-22.222222222222221</v>
      </c>
      <c r="AC242" s="195"/>
      <c r="AD242" s="195"/>
      <c r="AE242" s="196"/>
      <c r="AF242" s="197"/>
      <c r="AG242" s="195"/>
      <c r="AH242" s="195"/>
      <c r="AI242" s="196" t="s">
        <v>8</v>
      </c>
      <c r="AJ242" s="197"/>
      <c r="AK242" s="195"/>
      <c r="AL242" s="195"/>
      <c r="AM242" s="196"/>
      <c r="AN242" s="197"/>
      <c r="AO242" s="195"/>
      <c r="AP242" s="195"/>
      <c r="AQ242" s="196"/>
      <c r="AR242" s="197"/>
      <c r="AS242" s="195">
        <v>9</v>
      </c>
      <c r="AT242" s="195">
        <v>16</v>
      </c>
      <c r="AU242" s="196" t="s">
        <v>3308</v>
      </c>
      <c r="AV242" s="197">
        <f t="shared" si="182"/>
        <v>77.777777777777771</v>
      </c>
      <c r="AW242" s="197" t="str">
        <f t="shared" si="189"/>
        <v>Variación del 50% al 100%</v>
      </c>
      <c r="AX242" s="198">
        <v>3</v>
      </c>
      <c r="AY242" s="198">
        <v>270</v>
      </c>
      <c r="AZ242" s="195"/>
      <c r="BA242" s="195"/>
      <c r="BB242" s="196"/>
      <c r="BC242" s="197"/>
      <c r="BD242" s="195"/>
      <c r="BE242" s="195"/>
      <c r="BF242" s="196"/>
      <c r="BG242" s="197"/>
      <c r="BH242" s="195"/>
      <c r="BI242" s="195"/>
      <c r="BJ242" s="196"/>
      <c r="BK242" s="197"/>
      <c r="BL242" s="195">
        <v>9</v>
      </c>
      <c r="BM242" s="195">
        <v>9</v>
      </c>
      <c r="BN242" s="195">
        <v>16</v>
      </c>
      <c r="BO242" s="195">
        <v>16</v>
      </c>
      <c r="BP242" s="195">
        <v>0</v>
      </c>
      <c r="BQ242" s="196" t="s">
        <v>3556</v>
      </c>
      <c r="BR242" s="197">
        <f t="shared" si="190"/>
        <v>77.777777777777771</v>
      </c>
      <c r="BS242" s="197">
        <f t="shared" si="190"/>
        <v>77.777777777777771</v>
      </c>
      <c r="BT242" s="192" t="s">
        <v>3802</v>
      </c>
      <c r="BU242" s="192" t="str">
        <f t="shared" si="191"/>
        <v>Variación del 50% al 100%</v>
      </c>
      <c r="BV242" s="193" t="str">
        <f t="shared" si="192"/>
        <v>Dos Años</v>
      </c>
      <c r="BW242" s="192" t="s">
        <v>1022</v>
      </c>
      <c r="BX242" s="199">
        <v>434623</v>
      </c>
      <c r="BY242" s="199">
        <v>0</v>
      </c>
      <c r="BZ242" s="199">
        <f t="shared" si="193"/>
        <v>434623</v>
      </c>
      <c r="CA242" s="199">
        <v>0</v>
      </c>
      <c r="CB242" s="200">
        <f t="shared" si="194"/>
        <v>434623</v>
      </c>
      <c r="CC242" s="192" t="s">
        <v>4106</v>
      </c>
      <c r="CD242" s="192" t="str">
        <f t="shared" si="195"/>
        <v>BIP &gt; SIGFE</v>
      </c>
      <c r="CE242" s="196" t="s">
        <v>685</v>
      </c>
      <c r="CF242" s="195">
        <v>146</v>
      </c>
      <c r="CG242" s="195">
        <v>146</v>
      </c>
      <c r="CH242" s="195">
        <f t="shared" si="196"/>
        <v>100</v>
      </c>
      <c r="CI242" s="196" t="s">
        <v>4543</v>
      </c>
      <c r="CJ242" s="196" t="s">
        <v>4544</v>
      </c>
      <c r="CK242" s="200" t="str">
        <f t="shared" si="216"/>
        <v>Real = Recomendada</v>
      </c>
      <c r="CL242" s="192" t="s">
        <v>5137</v>
      </c>
      <c r="CM242" s="192" t="s">
        <v>803</v>
      </c>
      <c r="CN242" s="192" t="s">
        <v>5138</v>
      </c>
      <c r="CO242" s="192" t="s">
        <v>4960</v>
      </c>
      <c r="CP242" s="193" t="s">
        <v>207</v>
      </c>
      <c r="CQ242" s="192" t="s">
        <v>774</v>
      </c>
      <c r="CR242" s="192" t="s">
        <v>5389</v>
      </c>
      <c r="CS242" s="192" t="s">
        <v>8</v>
      </c>
      <c r="CT242" s="192" t="str">
        <f t="shared" si="217"/>
        <v>En Operación</v>
      </c>
      <c r="CU242" s="192" t="s">
        <v>5563</v>
      </c>
      <c r="CV242" s="192" t="s">
        <v>5732</v>
      </c>
      <c r="CW242" s="192" t="s">
        <v>5733</v>
      </c>
      <c r="CX242" s="192" t="s">
        <v>534</v>
      </c>
      <c r="CY242" s="192" t="s">
        <v>8</v>
      </c>
      <c r="CZ242" s="192" t="s">
        <v>248</v>
      </c>
      <c r="DA242" s="192" t="s">
        <v>249</v>
      </c>
      <c r="DB242" s="193" t="s">
        <v>5868</v>
      </c>
      <c r="DC242" s="193" t="s">
        <v>1126</v>
      </c>
      <c r="DD242" s="200">
        <v>25</v>
      </c>
      <c r="DE242" s="193" t="s">
        <v>3818</v>
      </c>
      <c r="DF242" s="200">
        <v>242</v>
      </c>
      <c r="DG242" s="193" t="s">
        <v>440</v>
      </c>
      <c r="DH242" s="200">
        <v>0</v>
      </c>
      <c r="DI242" s="193" t="s">
        <v>5815</v>
      </c>
      <c r="DJ242" s="200">
        <v>271</v>
      </c>
      <c r="DK242" s="193" t="s">
        <v>5815</v>
      </c>
      <c r="DL242" s="200">
        <f>+DK242-DE242</f>
        <v>271</v>
      </c>
      <c r="DM242" s="193" t="s">
        <v>3830</v>
      </c>
      <c r="DN242" s="200">
        <v>27</v>
      </c>
      <c r="DO242" s="193" t="s">
        <v>1186</v>
      </c>
      <c r="DP242" s="200">
        <v>121</v>
      </c>
      <c r="DQ242" s="200">
        <f t="shared" si="183"/>
        <v>686</v>
      </c>
      <c r="DR242" s="200">
        <f t="shared" si="184"/>
        <v>661</v>
      </c>
      <c r="DS242" s="193" t="s">
        <v>204</v>
      </c>
      <c r="DT242" s="192" t="s">
        <v>6243</v>
      </c>
      <c r="DU242" s="193">
        <v>1</v>
      </c>
      <c r="DV242" s="193" t="s">
        <v>8</v>
      </c>
      <c r="DW242" s="193" t="s">
        <v>8</v>
      </c>
      <c r="DX242" s="193" t="s">
        <v>8</v>
      </c>
      <c r="DY242" s="193" t="s">
        <v>8</v>
      </c>
      <c r="DZ242" s="193" t="s">
        <v>8</v>
      </c>
      <c r="EA242" s="193" t="s">
        <v>8</v>
      </c>
      <c r="EB242" s="193" t="s">
        <v>207</v>
      </c>
      <c r="EC242" s="193" t="s">
        <v>6273</v>
      </c>
      <c r="ED242" s="193" t="s">
        <v>6507</v>
      </c>
      <c r="EE242" s="199">
        <v>15223</v>
      </c>
      <c r="EF242" s="199">
        <v>0</v>
      </c>
      <c r="EG242" s="199">
        <v>0</v>
      </c>
      <c r="EH242" s="199">
        <v>0</v>
      </c>
      <c r="EI242" s="199">
        <v>0</v>
      </c>
      <c r="EJ242" s="199">
        <v>418684</v>
      </c>
      <c r="EK242" s="199">
        <v>0</v>
      </c>
      <c r="EL242" s="199">
        <v>0</v>
      </c>
      <c r="EM242" s="199">
        <v>0</v>
      </c>
      <c r="EN242" s="199">
        <v>0</v>
      </c>
      <c r="EO242" s="199">
        <f t="shared" si="197"/>
        <v>433907</v>
      </c>
      <c r="EP242" s="199">
        <v>15681</v>
      </c>
      <c r="EQ242" s="199">
        <v>0</v>
      </c>
      <c r="ER242" s="199">
        <v>0</v>
      </c>
      <c r="ES242" s="199">
        <v>0</v>
      </c>
      <c r="ET242" s="199">
        <v>0</v>
      </c>
      <c r="EU242" s="199">
        <v>431290</v>
      </c>
      <c r="EV242" s="199">
        <v>0</v>
      </c>
      <c r="EW242" s="199">
        <v>0</v>
      </c>
      <c r="EX242" s="199">
        <v>0</v>
      </c>
      <c r="EY242" s="199">
        <v>0</v>
      </c>
      <c r="EZ242" s="199">
        <f t="shared" si="198"/>
        <v>446971</v>
      </c>
      <c r="FA242" s="192" t="s">
        <v>200</v>
      </c>
      <c r="FB242" s="199">
        <v>15682</v>
      </c>
      <c r="FC242" s="199">
        <v>0</v>
      </c>
      <c r="FD242" s="199">
        <v>0</v>
      </c>
      <c r="FE242" s="199">
        <v>0</v>
      </c>
      <c r="FF242" s="199">
        <v>0</v>
      </c>
      <c r="FG242" s="199">
        <v>473991</v>
      </c>
      <c r="FH242" s="199">
        <v>0</v>
      </c>
      <c r="FI242" s="199">
        <v>0</v>
      </c>
      <c r="FJ242" s="199">
        <v>0</v>
      </c>
      <c r="FK242" s="199">
        <v>0</v>
      </c>
      <c r="FL242" s="199">
        <f t="shared" si="199"/>
        <v>489673</v>
      </c>
      <c r="FM242" s="192" t="s">
        <v>6868</v>
      </c>
      <c r="FN242" s="199">
        <v>15681</v>
      </c>
      <c r="FO242" s="199">
        <v>0</v>
      </c>
      <c r="FP242" s="199">
        <v>0</v>
      </c>
      <c r="FQ242" s="199">
        <v>0</v>
      </c>
      <c r="FR242" s="199">
        <v>0</v>
      </c>
      <c r="FS242" s="199">
        <v>473991</v>
      </c>
      <c r="FT242" s="199">
        <v>0</v>
      </c>
      <c r="FU242" s="199">
        <v>0</v>
      </c>
      <c r="FV242" s="199">
        <v>0</v>
      </c>
      <c r="FW242" s="199">
        <v>0</v>
      </c>
      <c r="FX242" s="199">
        <f t="shared" si="200"/>
        <v>489672</v>
      </c>
      <c r="FY242" s="192" t="s">
        <v>7056</v>
      </c>
      <c r="FZ242" s="200">
        <f t="shared" si="201"/>
        <v>489672</v>
      </c>
      <c r="GA242" s="193" t="str">
        <f t="shared" si="218"/>
        <v>BIP &gt; SIGFE</v>
      </c>
      <c r="GB242" s="199">
        <v>0</v>
      </c>
      <c r="GC242" s="199">
        <v>0</v>
      </c>
      <c r="GD242" s="199">
        <v>0</v>
      </c>
      <c r="GE242" s="199">
        <v>0</v>
      </c>
      <c r="GF242" s="199">
        <v>0</v>
      </c>
      <c r="GG242" s="199">
        <v>0</v>
      </c>
      <c r="GH242" s="199">
        <v>0</v>
      </c>
      <c r="GI242" s="199">
        <v>0</v>
      </c>
      <c r="GJ242" s="199">
        <v>0</v>
      </c>
      <c r="GK242" s="199">
        <v>0</v>
      </c>
      <c r="GL242" s="199">
        <f t="shared" si="202"/>
        <v>0</v>
      </c>
      <c r="GM242" s="199">
        <v>0</v>
      </c>
      <c r="GN242" s="199">
        <v>0</v>
      </c>
      <c r="GO242" s="199">
        <v>0</v>
      </c>
      <c r="GP242" s="199">
        <v>0</v>
      </c>
      <c r="GQ242" s="199">
        <v>0</v>
      </c>
      <c r="GR242" s="199">
        <v>0</v>
      </c>
      <c r="GS242" s="199">
        <v>0</v>
      </c>
      <c r="GT242" s="199">
        <v>0</v>
      </c>
      <c r="GU242" s="199">
        <v>0</v>
      </c>
      <c r="GV242" s="199">
        <v>0</v>
      </c>
      <c r="GW242" s="199">
        <f t="shared" si="203"/>
        <v>0</v>
      </c>
      <c r="GX242" s="199" t="s">
        <v>7211</v>
      </c>
      <c r="GY242" s="199">
        <v>18456</v>
      </c>
      <c r="GZ242" s="199">
        <v>0</v>
      </c>
      <c r="HA242" s="199">
        <v>0</v>
      </c>
      <c r="HB242" s="199">
        <v>0</v>
      </c>
      <c r="HC242" s="199">
        <v>0</v>
      </c>
      <c r="HD242" s="199">
        <v>507618</v>
      </c>
      <c r="HE242" s="199">
        <v>0</v>
      </c>
      <c r="HF242" s="199">
        <v>0</v>
      </c>
      <c r="HG242" s="199">
        <v>0</v>
      </c>
      <c r="HH242" s="199">
        <v>0</v>
      </c>
      <c r="HI242" s="199">
        <f t="shared" si="204"/>
        <v>526074</v>
      </c>
      <c r="HJ242" s="199">
        <v>0</v>
      </c>
      <c r="HK242" s="199">
        <v>16572</v>
      </c>
      <c r="HL242" s="199">
        <v>0</v>
      </c>
      <c r="HM242" s="199">
        <v>0</v>
      </c>
      <c r="HN242" s="199">
        <v>0</v>
      </c>
      <c r="HO242" s="199">
        <v>0</v>
      </c>
      <c r="HP242" s="199">
        <v>510862</v>
      </c>
      <c r="HQ242" s="199">
        <v>0</v>
      </c>
      <c r="HR242" s="199">
        <v>0</v>
      </c>
      <c r="HS242" s="199">
        <v>0</v>
      </c>
      <c r="HT242" s="199">
        <v>0</v>
      </c>
      <c r="HU242" s="199">
        <f t="shared" si="205"/>
        <v>527434</v>
      </c>
      <c r="HV242" s="199">
        <v>16571</v>
      </c>
      <c r="HW242" s="199">
        <v>0</v>
      </c>
      <c r="HX242" s="199">
        <v>0</v>
      </c>
      <c r="HY242" s="199">
        <v>0</v>
      </c>
      <c r="HZ242" s="199">
        <v>0</v>
      </c>
      <c r="IA242" s="199">
        <v>490401</v>
      </c>
      <c r="IB242" s="199">
        <v>0</v>
      </c>
      <c r="IC242" s="199">
        <v>0</v>
      </c>
      <c r="ID242" s="199">
        <v>0</v>
      </c>
      <c r="IE242" s="199">
        <v>0</v>
      </c>
      <c r="IF242" s="199">
        <f t="shared" si="206"/>
        <v>506972</v>
      </c>
      <c r="IG242" s="197">
        <f t="shared" si="207"/>
        <v>0.25851876351996594</v>
      </c>
      <c r="IH242" s="197">
        <f t="shared" si="208"/>
        <v>-3.6310481034987463</v>
      </c>
      <c r="II242" s="197">
        <f t="shared" si="209"/>
        <v>-3.3917236977412113</v>
      </c>
      <c r="IJ242" s="197">
        <f t="shared" si="185"/>
        <v>-3.8795375345540895</v>
      </c>
      <c r="IK242" s="202"/>
      <c r="IL242" s="200">
        <f t="shared" si="210"/>
        <v>3472.4109589041095</v>
      </c>
      <c r="IM242" s="200">
        <f t="shared" si="211"/>
        <v>3358.9109589041095</v>
      </c>
      <c r="IN242" s="192" t="s">
        <v>7465</v>
      </c>
      <c r="IO242" s="192" t="str">
        <f t="shared" si="186"/>
        <v>Variación de 0 a +-10%</v>
      </c>
      <c r="IP242" s="192" t="str">
        <f t="shared" si="186"/>
        <v>Variación de 0 a +-10%</v>
      </c>
      <c r="IQ242" s="193" t="str">
        <f t="shared" si="212"/>
        <v>Mediano</v>
      </c>
      <c r="IR242" s="193" t="str">
        <f t="shared" si="213"/>
        <v>Mediano</v>
      </c>
      <c r="IS242" s="192" t="s">
        <v>1266</v>
      </c>
      <c r="IT242" s="192" t="s">
        <v>1267</v>
      </c>
      <c r="IU242" s="192" t="s">
        <v>534</v>
      </c>
      <c r="IV242" s="192" t="s">
        <v>8</v>
      </c>
      <c r="IW242" s="192" t="s">
        <v>248</v>
      </c>
      <c r="IX242" s="192" t="s">
        <v>249</v>
      </c>
      <c r="IY242" s="193" t="s">
        <v>207</v>
      </c>
      <c r="IZ242" s="199">
        <v>526074</v>
      </c>
      <c r="JA242" s="199">
        <v>2826</v>
      </c>
      <c r="JB242" s="203">
        <f t="shared" si="214"/>
        <v>0.53718678360838967</v>
      </c>
      <c r="JC242" s="192" t="s">
        <v>7640</v>
      </c>
      <c r="JD242" s="192" t="str">
        <f t="shared" si="221"/>
        <v>Con Modificaciones &lt; 10%</v>
      </c>
      <c r="JE242" s="193" t="s">
        <v>208</v>
      </c>
      <c r="JF242" s="200"/>
      <c r="JG242" s="200"/>
      <c r="JH242" s="200"/>
      <c r="JI242" s="197"/>
      <c r="JJ242" s="192" t="s">
        <v>7690</v>
      </c>
      <c r="JK242" s="192" t="str">
        <f t="shared" si="187"/>
        <v>Sin Reevaluación</v>
      </c>
      <c r="JL242" s="196" t="s">
        <v>1286</v>
      </c>
      <c r="JM242" s="204">
        <v>429349</v>
      </c>
      <c r="JN242" s="204">
        <v>413763</v>
      </c>
      <c r="JO242" s="197">
        <f t="shared" si="219"/>
        <v>-3.6301470365600053</v>
      </c>
      <c r="JP242" s="205" t="str">
        <f t="shared" si="220"/>
        <v>Real &lt; Recomendado</v>
      </c>
      <c r="JQ242" s="193" t="s">
        <v>1287</v>
      </c>
      <c r="JR242" s="200">
        <v>37433</v>
      </c>
      <c r="JS242" s="202">
        <v>36074</v>
      </c>
      <c r="JT242" s="202">
        <f t="shared" si="222"/>
        <v>-3.6304864691582339</v>
      </c>
      <c r="JU242" s="192" t="s">
        <v>8347</v>
      </c>
      <c r="JV242" s="192" t="str">
        <f t="shared" si="233"/>
        <v>Real &lt; Recomendado</v>
      </c>
      <c r="JW242" s="192" t="s">
        <v>8348</v>
      </c>
      <c r="JX242" s="192" t="s">
        <v>8378</v>
      </c>
      <c r="JY242" s="192" t="s">
        <v>5640</v>
      </c>
      <c r="JZ242" s="192" t="s">
        <v>248</v>
      </c>
      <c r="KA242" s="192" t="s">
        <v>249</v>
      </c>
    </row>
    <row r="243" spans="1:287" x14ac:dyDescent="0.25">
      <c r="A243" s="192" t="s">
        <v>1907</v>
      </c>
      <c r="B243" s="192" t="s">
        <v>1908</v>
      </c>
      <c r="C243" s="193">
        <v>4</v>
      </c>
      <c r="D243" s="192" t="s">
        <v>449</v>
      </c>
      <c r="E243" s="192" t="s">
        <v>132</v>
      </c>
      <c r="F243" s="192" t="s">
        <v>1909</v>
      </c>
      <c r="G243" s="192" t="s">
        <v>475</v>
      </c>
      <c r="H243" s="192" t="s">
        <v>498</v>
      </c>
      <c r="I243" s="192" t="s">
        <v>403</v>
      </c>
      <c r="J243" s="192" t="s">
        <v>1343</v>
      </c>
      <c r="K243" s="192" t="s">
        <v>468</v>
      </c>
      <c r="L243" s="192" t="s">
        <v>102</v>
      </c>
      <c r="M243" s="192" t="s">
        <v>2010</v>
      </c>
      <c r="N243" s="192" t="s">
        <v>525</v>
      </c>
      <c r="O243" s="192" t="s">
        <v>525</v>
      </c>
      <c r="P243" s="192" t="s">
        <v>103</v>
      </c>
      <c r="Q243" s="192" t="s">
        <v>120</v>
      </c>
      <c r="R243" s="192" t="s">
        <v>116</v>
      </c>
      <c r="S243" s="192" t="s">
        <v>2527</v>
      </c>
      <c r="T243" s="192" t="s">
        <v>2528</v>
      </c>
      <c r="U243" s="194">
        <v>7920</v>
      </c>
      <c r="V243" s="192" t="s">
        <v>424</v>
      </c>
      <c r="W243" s="192" t="s">
        <v>534</v>
      </c>
      <c r="X243" s="192" t="s">
        <v>534</v>
      </c>
      <c r="Y243" s="195">
        <v>5</v>
      </c>
      <c r="Z243" s="195">
        <v>5</v>
      </c>
      <c r="AA243" s="196" t="s">
        <v>2834</v>
      </c>
      <c r="AB243" s="197">
        <f t="shared" si="232"/>
        <v>0</v>
      </c>
      <c r="AC243" s="195"/>
      <c r="AD243" s="195"/>
      <c r="AE243" s="196"/>
      <c r="AF243" s="197"/>
      <c r="AG243" s="195">
        <v>1</v>
      </c>
      <c r="AH243" s="195">
        <v>0</v>
      </c>
      <c r="AI243" s="196" t="s">
        <v>2934</v>
      </c>
      <c r="AJ243" s="197">
        <f>((AH243/AG243)-1)*100</f>
        <v>-100</v>
      </c>
      <c r="AK243" s="195"/>
      <c r="AL243" s="195"/>
      <c r="AM243" s="196"/>
      <c r="AN243" s="197"/>
      <c r="AO243" s="195">
        <v>5</v>
      </c>
      <c r="AP243" s="195">
        <v>25</v>
      </c>
      <c r="AQ243" s="196" t="s">
        <v>3073</v>
      </c>
      <c r="AR243" s="197">
        <f>((AP243/AO243)-1)*100</f>
        <v>400</v>
      </c>
      <c r="AS243" s="195">
        <v>5</v>
      </c>
      <c r="AT243" s="195">
        <v>9</v>
      </c>
      <c r="AU243" s="196" t="s">
        <v>3309</v>
      </c>
      <c r="AV243" s="197">
        <f t="shared" si="182"/>
        <v>80</v>
      </c>
      <c r="AW243" s="197" t="str">
        <f t="shared" si="189"/>
        <v>Variación del 50% al 100%</v>
      </c>
      <c r="AX243" s="198">
        <v>3</v>
      </c>
      <c r="AY243" s="198">
        <v>135</v>
      </c>
      <c r="AZ243" s="195"/>
      <c r="BA243" s="195"/>
      <c r="BB243" s="196"/>
      <c r="BC243" s="197"/>
      <c r="BD243" s="195"/>
      <c r="BE243" s="195"/>
      <c r="BF243" s="196"/>
      <c r="BG243" s="197"/>
      <c r="BH243" s="195">
        <v>5</v>
      </c>
      <c r="BI243" s="195">
        <v>0</v>
      </c>
      <c r="BJ243" s="196" t="s">
        <v>3351</v>
      </c>
      <c r="BK243" s="197">
        <f>((BI243/BH243)-1)*100</f>
        <v>-100</v>
      </c>
      <c r="BL243" s="195">
        <v>5</v>
      </c>
      <c r="BM243" s="195">
        <v>5</v>
      </c>
      <c r="BN243" s="195">
        <v>35</v>
      </c>
      <c r="BO243" s="195">
        <v>37</v>
      </c>
      <c r="BP243" s="195">
        <v>2</v>
      </c>
      <c r="BQ243" s="196" t="s">
        <v>3557</v>
      </c>
      <c r="BR243" s="197">
        <f t="shared" si="190"/>
        <v>600</v>
      </c>
      <c r="BS243" s="197">
        <f t="shared" si="190"/>
        <v>640</v>
      </c>
      <c r="BT243" s="192" t="s">
        <v>3803</v>
      </c>
      <c r="BU243" s="192" t="str">
        <f t="shared" si="191"/>
        <v>Variación &gt; al 100%</v>
      </c>
      <c r="BV243" s="193" t="str">
        <f t="shared" si="192"/>
        <v>Mayor a 3 años</v>
      </c>
      <c r="BW243" s="192" t="s">
        <v>754</v>
      </c>
      <c r="BX243" s="199">
        <v>565547</v>
      </c>
      <c r="BY243" s="199">
        <v>1326</v>
      </c>
      <c r="BZ243" s="199">
        <f t="shared" si="193"/>
        <v>566873</v>
      </c>
      <c r="CA243" s="199">
        <v>603227</v>
      </c>
      <c r="CB243" s="200">
        <f t="shared" si="194"/>
        <v>-36354</v>
      </c>
      <c r="CC243" s="192" t="s">
        <v>4107</v>
      </c>
      <c r="CD243" s="192" t="str">
        <f t="shared" si="195"/>
        <v>BIP &lt; SIGFE</v>
      </c>
      <c r="CE243" s="196" t="s">
        <v>678</v>
      </c>
      <c r="CF243" s="195">
        <v>42800</v>
      </c>
      <c r="CG243" s="195">
        <v>42800</v>
      </c>
      <c r="CH243" s="195">
        <f t="shared" si="196"/>
        <v>100</v>
      </c>
      <c r="CI243" s="196" t="s">
        <v>4545</v>
      </c>
      <c r="CJ243" s="196" t="s">
        <v>4546</v>
      </c>
      <c r="CK243" s="200" t="str">
        <f t="shared" si="216"/>
        <v>Real = Recomendada</v>
      </c>
      <c r="CL243" s="192" t="s">
        <v>5139</v>
      </c>
      <c r="CM243" s="192" t="s">
        <v>5140</v>
      </c>
      <c r="CN243" s="192" t="s">
        <v>5139</v>
      </c>
      <c r="CO243" s="192" t="s">
        <v>5141</v>
      </c>
      <c r="CP243" s="193" t="s">
        <v>207</v>
      </c>
      <c r="CQ243" s="192" t="s">
        <v>5390</v>
      </c>
      <c r="CR243" s="192" t="s">
        <v>5391</v>
      </c>
      <c r="CS243" s="192" t="s">
        <v>8</v>
      </c>
      <c r="CT243" s="192" t="str">
        <f t="shared" si="217"/>
        <v>En Operación</v>
      </c>
      <c r="CU243" s="192" t="s">
        <v>5391</v>
      </c>
      <c r="CV243" s="192" t="s">
        <v>5759</v>
      </c>
      <c r="CW243" s="192" t="s">
        <v>5760</v>
      </c>
      <c r="CX243" s="192" t="s">
        <v>442</v>
      </c>
      <c r="CY243" s="192" t="s">
        <v>929</v>
      </c>
      <c r="CZ243" s="192" t="s">
        <v>534</v>
      </c>
      <c r="DA243" s="192" t="s">
        <v>8</v>
      </c>
      <c r="DB243" s="193" t="s">
        <v>5869</v>
      </c>
      <c r="DC243" s="193" t="s">
        <v>5870</v>
      </c>
      <c r="DD243" s="200">
        <v>308</v>
      </c>
      <c r="DE243" s="193" t="s">
        <v>1160</v>
      </c>
      <c r="DF243" s="200">
        <v>43</v>
      </c>
      <c r="DG243" s="207">
        <v>42166</v>
      </c>
      <c r="DH243" s="200">
        <v>779</v>
      </c>
      <c r="DI243" s="193" t="s">
        <v>795</v>
      </c>
      <c r="DJ243" s="200">
        <v>753</v>
      </c>
      <c r="DK243" s="193" t="s">
        <v>795</v>
      </c>
      <c r="DL243" s="200">
        <f>+DK243-DG243</f>
        <v>753</v>
      </c>
      <c r="DM243" s="193" t="s">
        <v>754</v>
      </c>
      <c r="DN243" s="200">
        <v>15</v>
      </c>
      <c r="DO243" s="193" t="s">
        <v>806</v>
      </c>
      <c r="DP243" s="200">
        <v>72</v>
      </c>
      <c r="DQ243" s="200">
        <f t="shared" si="183"/>
        <v>1970</v>
      </c>
      <c r="DR243" s="200">
        <f t="shared" si="184"/>
        <v>1662</v>
      </c>
      <c r="DS243" s="193" t="s">
        <v>6230</v>
      </c>
      <c r="DT243" s="192" t="s">
        <v>6243</v>
      </c>
      <c r="DU243" s="193">
        <v>1</v>
      </c>
      <c r="DV243" s="193" t="s">
        <v>8</v>
      </c>
      <c r="DW243" s="193" t="s">
        <v>8</v>
      </c>
      <c r="DX243" s="193" t="s">
        <v>8</v>
      </c>
      <c r="DY243" s="193" t="s">
        <v>8</v>
      </c>
      <c r="DZ243" s="193" t="s">
        <v>208</v>
      </c>
      <c r="EA243" s="193" t="s">
        <v>6273</v>
      </c>
      <c r="EB243" s="193" t="s">
        <v>207</v>
      </c>
      <c r="EC243" s="193" t="s">
        <v>6273</v>
      </c>
      <c r="ED243" s="193" t="s">
        <v>8</v>
      </c>
      <c r="EE243" s="199">
        <v>5500</v>
      </c>
      <c r="EF243" s="199">
        <v>0</v>
      </c>
      <c r="EG243" s="199">
        <v>16080</v>
      </c>
      <c r="EH243" s="199">
        <v>0</v>
      </c>
      <c r="EI243" s="199">
        <v>1250</v>
      </c>
      <c r="EJ243" s="199">
        <v>471616</v>
      </c>
      <c r="EK243" s="199">
        <v>0</v>
      </c>
      <c r="EL243" s="199">
        <v>0</v>
      </c>
      <c r="EM243" s="199">
        <v>40320</v>
      </c>
      <c r="EN243" s="199">
        <v>0</v>
      </c>
      <c r="EO243" s="199">
        <f t="shared" si="197"/>
        <v>534766</v>
      </c>
      <c r="EP243" s="199">
        <v>5744</v>
      </c>
      <c r="EQ243" s="199">
        <v>0</v>
      </c>
      <c r="ER243" s="199">
        <v>16794</v>
      </c>
      <c r="ES243" s="199">
        <v>0</v>
      </c>
      <c r="ET243" s="199">
        <v>1306</v>
      </c>
      <c r="EU243" s="199">
        <v>492557</v>
      </c>
      <c r="EV243" s="199">
        <v>0</v>
      </c>
      <c r="EW243" s="199">
        <v>0</v>
      </c>
      <c r="EX243" s="199">
        <v>42110</v>
      </c>
      <c r="EY243" s="199">
        <v>0</v>
      </c>
      <c r="EZ243" s="199">
        <f t="shared" si="198"/>
        <v>558511</v>
      </c>
      <c r="FA243" s="192" t="s">
        <v>6671</v>
      </c>
      <c r="FB243" s="199">
        <v>6566</v>
      </c>
      <c r="FC243" s="199">
        <v>0</v>
      </c>
      <c r="FD243" s="199">
        <v>0</v>
      </c>
      <c r="FE243" s="199">
        <v>0</v>
      </c>
      <c r="FF243" s="199">
        <v>1326</v>
      </c>
      <c r="FG243" s="199">
        <v>597172</v>
      </c>
      <c r="FH243" s="199">
        <v>0</v>
      </c>
      <c r="FI243" s="199">
        <v>0</v>
      </c>
      <c r="FJ243" s="199">
        <v>0</v>
      </c>
      <c r="FK243" s="199">
        <v>0</v>
      </c>
      <c r="FL243" s="199">
        <f t="shared" si="199"/>
        <v>605064</v>
      </c>
      <c r="FM243" s="192" t="s">
        <v>6869</v>
      </c>
      <c r="FN243" s="199">
        <v>4961</v>
      </c>
      <c r="FO243" s="199">
        <v>0</v>
      </c>
      <c r="FP243" s="199">
        <v>0</v>
      </c>
      <c r="FQ243" s="199">
        <v>0</v>
      </c>
      <c r="FR243" s="199">
        <v>1326</v>
      </c>
      <c r="FS243" s="199">
        <v>597172</v>
      </c>
      <c r="FT243" s="199">
        <v>0</v>
      </c>
      <c r="FU243" s="199">
        <v>0</v>
      </c>
      <c r="FV243" s="199">
        <v>0</v>
      </c>
      <c r="FW243" s="199">
        <v>0</v>
      </c>
      <c r="FX243" s="199">
        <f t="shared" si="200"/>
        <v>603459</v>
      </c>
      <c r="FY243" s="192" t="s">
        <v>7057</v>
      </c>
      <c r="FZ243" s="200">
        <f t="shared" si="201"/>
        <v>232</v>
      </c>
      <c r="GA243" s="193" t="str">
        <f t="shared" si="218"/>
        <v>BIP &gt; SIGFE</v>
      </c>
      <c r="GB243" s="199">
        <v>6054</v>
      </c>
      <c r="GC243" s="199">
        <v>0</v>
      </c>
      <c r="GD243" s="199">
        <v>0</v>
      </c>
      <c r="GE243" s="199">
        <v>0</v>
      </c>
      <c r="GF243" s="199">
        <v>0</v>
      </c>
      <c r="GG243" s="199">
        <v>597173</v>
      </c>
      <c r="GH243" s="199">
        <v>0</v>
      </c>
      <c r="GI243" s="199">
        <v>0</v>
      </c>
      <c r="GJ243" s="199">
        <v>0</v>
      </c>
      <c r="GK243" s="199">
        <v>0</v>
      </c>
      <c r="GL243" s="199">
        <f t="shared" si="202"/>
        <v>603227</v>
      </c>
      <c r="GM243" s="199">
        <v>6155</v>
      </c>
      <c r="GN243" s="199">
        <v>0</v>
      </c>
      <c r="GO243" s="199">
        <v>0</v>
      </c>
      <c r="GP243" s="199">
        <v>0</v>
      </c>
      <c r="GQ243" s="199">
        <v>0</v>
      </c>
      <c r="GR243" s="199">
        <v>600706</v>
      </c>
      <c r="GS243" s="199">
        <v>0</v>
      </c>
      <c r="GT243" s="199">
        <v>0</v>
      </c>
      <c r="GU243" s="199">
        <v>0</v>
      </c>
      <c r="GV243" s="199">
        <v>0</v>
      </c>
      <c r="GW243" s="199">
        <f t="shared" si="203"/>
        <v>606861</v>
      </c>
      <c r="GX243" s="199" t="s">
        <v>7212</v>
      </c>
      <c r="GY243" s="199">
        <v>7068</v>
      </c>
      <c r="GZ243" s="199">
        <v>0</v>
      </c>
      <c r="HA243" s="199">
        <v>20664</v>
      </c>
      <c r="HB243" s="199">
        <v>0</v>
      </c>
      <c r="HC243" s="199">
        <v>1607</v>
      </c>
      <c r="HD243" s="199">
        <v>606054</v>
      </c>
      <c r="HE243" s="199">
        <v>0</v>
      </c>
      <c r="HF243" s="199">
        <v>0</v>
      </c>
      <c r="HG243" s="199">
        <v>51813</v>
      </c>
      <c r="HH243" s="199">
        <v>0</v>
      </c>
      <c r="HI243" s="199">
        <f t="shared" si="204"/>
        <v>687206</v>
      </c>
      <c r="HJ243" s="199">
        <v>687205</v>
      </c>
      <c r="HK243" s="199">
        <v>6737</v>
      </c>
      <c r="HL243" s="199">
        <v>0</v>
      </c>
      <c r="HM243" s="199">
        <v>0</v>
      </c>
      <c r="HN243" s="199">
        <v>0</v>
      </c>
      <c r="HO243" s="199">
        <v>1360</v>
      </c>
      <c r="HP243" s="199">
        <v>612699</v>
      </c>
      <c r="HQ243" s="199">
        <v>0</v>
      </c>
      <c r="HR243" s="199">
        <v>0</v>
      </c>
      <c r="HS243" s="199">
        <v>0</v>
      </c>
      <c r="HT243" s="199">
        <v>0</v>
      </c>
      <c r="HU243" s="199">
        <f t="shared" si="205"/>
        <v>620796</v>
      </c>
      <c r="HV243" s="199">
        <v>5033</v>
      </c>
      <c r="HW243" s="199">
        <v>0</v>
      </c>
      <c r="HX243" s="199">
        <v>0</v>
      </c>
      <c r="HY243" s="199">
        <v>0</v>
      </c>
      <c r="HZ243" s="199">
        <v>1360</v>
      </c>
      <c r="IA243" s="199">
        <v>563167</v>
      </c>
      <c r="IB243" s="199">
        <v>0</v>
      </c>
      <c r="IC243" s="199">
        <v>0</v>
      </c>
      <c r="ID243" s="199">
        <v>0</v>
      </c>
      <c r="IE243" s="199">
        <v>0</v>
      </c>
      <c r="IF243" s="199">
        <f t="shared" si="206"/>
        <v>569560</v>
      </c>
      <c r="IG243" s="197">
        <f t="shared" si="207"/>
        <v>-9.6637689426460227</v>
      </c>
      <c r="IH243" s="197">
        <f t="shared" si="208"/>
        <v>-17.119466360887415</v>
      </c>
      <c r="II243" s="197">
        <f t="shared" si="209"/>
        <v>-7.0764321331102558</v>
      </c>
      <c r="IJ243" s="197">
        <f t="shared" si="185"/>
        <v>-8.2532748278017269</v>
      </c>
      <c r="IK243" s="202">
        <f>((IF243/HJ243)-1)*100</f>
        <v>-17.119345755633329</v>
      </c>
      <c r="IL243" s="200">
        <f t="shared" si="210"/>
        <v>13.307476635514019</v>
      </c>
      <c r="IM243" s="200">
        <f t="shared" si="211"/>
        <v>13.158107476635514</v>
      </c>
      <c r="IN243" s="192" t="s">
        <v>7466</v>
      </c>
      <c r="IO243" s="192" t="str">
        <f t="shared" si="186"/>
        <v>Variación entre el -10% al -20%</v>
      </c>
      <c r="IP243" s="192" t="str">
        <f t="shared" si="186"/>
        <v>Variación de 0 a +-10%</v>
      </c>
      <c r="IQ243" s="193" t="str">
        <f t="shared" si="212"/>
        <v>Mediano</v>
      </c>
      <c r="IR243" s="193" t="str">
        <f t="shared" si="213"/>
        <v>Mediano</v>
      </c>
      <c r="IS243" s="192" t="s">
        <v>1255</v>
      </c>
      <c r="IT243" s="192" t="s">
        <v>2010</v>
      </c>
      <c r="IU243" s="192" t="s">
        <v>442</v>
      </c>
      <c r="IV243" s="192" t="s">
        <v>929</v>
      </c>
      <c r="IW243" s="192" t="s">
        <v>534</v>
      </c>
      <c r="IX243" s="192" t="s">
        <v>8</v>
      </c>
      <c r="IY243" s="193" t="s">
        <v>207</v>
      </c>
      <c r="IZ243" s="199">
        <v>707870</v>
      </c>
      <c r="JA243" s="199">
        <v>27465</v>
      </c>
      <c r="JB243" s="203">
        <f t="shared" si="214"/>
        <v>3.8799497082797689</v>
      </c>
      <c r="JC243" s="192" t="s">
        <v>7641</v>
      </c>
      <c r="JD243" s="192" t="str">
        <f t="shared" si="221"/>
        <v>Con Modificaciones &lt; 10%</v>
      </c>
      <c r="JE243" s="193" t="s">
        <v>208</v>
      </c>
      <c r="JF243" s="200"/>
      <c r="JG243" s="200"/>
      <c r="JH243" s="200"/>
      <c r="JI243" s="197"/>
      <c r="JJ243" s="192" t="s">
        <v>7868</v>
      </c>
      <c r="JK243" s="192" t="str">
        <f t="shared" si="187"/>
        <v>Sin Reevaluación</v>
      </c>
      <c r="JL243" s="196" t="s">
        <v>1286</v>
      </c>
      <c r="JM243" s="204">
        <v>524554</v>
      </c>
      <c r="JN243" s="204">
        <v>496479</v>
      </c>
      <c r="JO243" s="197">
        <f t="shared" si="219"/>
        <v>-5.3521658399325878</v>
      </c>
      <c r="JP243" s="205" t="str">
        <f t="shared" si="220"/>
        <v>Real &lt; Recomendado</v>
      </c>
      <c r="JQ243" s="193" t="s">
        <v>1287</v>
      </c>
      <c r="JR243" s="200">
        <v>45733</v>
      </c>
      <c r="JS243" s="202">
        <v>43285</v>
      </c>
      <c r="JT243" s="202">
        <f>((JS243/JR243)-1)*100</f>
        <v>-5.3528086939409132</v>
      </c>
      <c r="JU243" s="192" t="s">
        <v>8349</v>
      </c>
      <c r="JV243" s="192" t="str">
        <f t="shared" si="233"/>
        <v>Real &lt; Recomendado</v>
      </c>
      <c r="JW243" s="192" t="s">
        <v>8350</v>
      </c>
      <c r="JX243" s="192" t="s">
        <v>442</v>
      </c>
      <c r="JY243" s="192" t="s">
        <v>929</v>
      </c>
      <c r="JZ243" s="192" t="s">
        <v>248</v>
      </c>
      <c r="KA243" s="192" t="s">
        <v>249</v>
      </c>
    </row>
    <row r="244" spans="1:287" x14ac:dyDescent="0.25">
      <c r="A244" s="192" t="s">
        <v>1910</v>
      </c>
      <c r="B244" s="192" t="s">
        <v>1911</v>
      </c>
      <c r="C244" s="193">
        <v>12</v>
      </c>
      <c r="D244" s="192" t="s">
        <v>508</v>
      </c>
      <c r="E244" s="192" t="s">
        <v>164</v>
      </c>
      <c r="F244" s="192" t="s">
        <v>165</v>
      </c>
      <c r="G244" s="192" t="s">
        <v>509</v>
      </c>
      <c r="H244" s="192" t="s">
        <v>107</v>
      </c>
      <c r="I244" s="192" t="s">
        <v>108</v>
      </c>
      <c r="J244" s="192" t="s">
        <v>1948</v>
      </c>
      <c r="K244" s="192" t="s">
        <v>468</v>
      </c>
      <c r="L244" s="192" t="s">
        <v>102</v>
      </c>
      <c r="M244" s="192" t="s">
        <v>2017</v>
      </c>
      <c r="N244" s="192" t="s">
        <v>525</v>
      </c>
      <c r="O244" s="192" t="s">
        <v>525</v>
      </c>
      <c r="P244" s="192" t="s">
        <v>103</v>
      </c>
      <c r="Q244" s="192" t="s">
        <v>120</v>
      </c>
      <c r="R244" s="192" t="s">
        <v>116</v>
      </c>
      <c r="S244" s="192" t="s">
        <v>2529</v>
      </c>
      <c r="T244" s="192" t="s">
        <v>2530</v>
      </c>
      <c r="U244" s="194">
        <v>0</v>
      </c>
      <c r="V244" s="192" t="s">
        <v>534</v>
      </c>
      <c r="W244" s="192" t="s">
        <v>534</v>
      </c>
      <c r="X244" s="192" t="s">
        <v>534</v>
      </c>
      <c r="Y244" s="195">
        <v>11</v>
      </c>
      <c r="Z244" s="195">
        <v>9</v>
      </c>
      <c r="AA244" s="196" t="s">
        <v>2835</v>
      </c>
      <c r="AB244" s="197">
        <f t="shared" si="232"/>
        <v>-18.181818181818176</v>
      </c>
      <c r="AC244" s="195"/>
      <c r="AD244" s="195"/>
      <c r="AE244" s="196"/>
      <c r="AF244" s="197"/>
      <c r="AG244" s="195"/>
      <c r="AH244" s="195"/>
      <c r="AI244" s="196" t="s">
        <v>8</v>
      </c>
      <c r="AJ244" s="197"/>
      <c r="AK244" s="195"/>
      <c r="AL244" s="195"/>
      <c r="AM244" s="196"/>
      <c r="AN244" s="197"/>
      <c r="AO244" s="195">
        <v>9</v>
      </c>
      <c r="AP244" s="195">
        <v>0</v>
      </c>
      <c r="AQ244" s="196" t="s">
        <v>3074</v>
      </c>
      <c r="AR244" s="197">
        <f>((AP244/AO244)-1)*100</f>
        <v>-100</v>
      </c>
      <c r="AS244" s="195">
        <v>10</v>
      </c>
      <c r="AT244" s="195">
        <v>12</v>
      </c>
      <c r="AU244" s="196" t="s">
        <v>3310</v>
      </c>
      <c r="AV244" s="197">
        <f t="shared" si="182"/>
        <v>19.999999999999996</v>
      </c>
      <c r="AW244" s="197" t="str">
        <f t="shared" si="189"/>
        <v>Variación de 0 a 30%</v>
      </c>
      <c r="AX244" s="198">
        <v>2</v>
      </c>
      <c r="AY244" s="198">
        <v>120</v>
      </c>
      <c r="AZ244" s="195"/>
      <c r="BA244" s="195"/>
      <c r="BB244" s="196"/>
      <c r="BC244" s="197"/>
      <c r="BD244" s="195"/>
      <c r="BE244" s="195"/>
      <c r="BF244" s="196"/>
      <c r="BG244" s="197"/>
      <c r="BH244" s="195"/>
      <c r="BI244" s="195"/>
      <c r="BJ244" s="196"/>
      <c r="BK244" s="197"/>
      <c r="BL244" s="195">
        <v>12</v>
      </c>
      <c r="BM244" s="195">
        <v>12</v>
      </c>
      <c r="BN244" s="195">
        <v>12</v>
      </c>
      <c r="BO244" s="195">
        <v>12</v>
      </c>
      <c r="BP244" s="195">
        <v>0</v>
      </c>
      <c r="BQ244" s="196" t="s">
        <v>3310</v>
      </c>
      <c r="BR244" s="197">
        <f t="shared" si="190"/>
        <v>0</v>
      </c>
      <c r="BS244" s="197">
        <f t="shared" si="190"/>
        <v>0</v>
      </c>
      <c r="BT244" s="192" t="s">
        <v>3804</v>
      </c>
      <c r="BU244" s="192" t="str">
        <f t="shared" si="191"/>
        <v>Sin variación</v>
      </c>
      <c r="BV244" s="193" t="str">
        <f t="shared" si="192"/>
        <v>Un año</v>
      </c>
      <c r="BW244" s="192" t="s">
        <v>3821</v>
      </c>
      <c r="BX244" s="199">
        <v>586202</v>
      </c>
      <c r="BY244" s="199">
        <v>0</v>
      </c>
      <c r="BZ244" s="199">
        <f t="shared" si="193"/>
        <v>586202</v>
      </c>
      <c r="CA244" s="199">
        <v>875325</v>
      </c>
      <c r="CB244" s="200">
        <f t="shared" si="194"/>
        <v>-289123</v>
      </c>
      <c r="CC244" s="192" t="s">
        <v>4108</v>
      </c>
      <c r="CD244" s="192" t="str">
        <f t="shared" si="195"/>
        <v>BIP &lt; SIGFE</v>
      </c>
      <c r="CE244" s="196" t="s">
        <v>679</v>
      </c>
      <c r="CF244" s="195">
        <v>297</v>
      </c>
      <c r="CG244" s="195">
        <v>297</v>
      </c>
      <c r="CH244" s="195">
        <f t="shared" si="196"/>
        <v>100</v>
      </c>
      <c r="CI244" s="196" t="s">
        <v>4547</v>
      </c>
      <c r="CJ244" s="196" t="s">
        <v>4548</v>
      </c>
      <c r="CK244" s="200" t="str">
        <f t="shared" si="216"/>
        <v>Real = Recomendada</v>
      </c>
      <c r="CL244" s="192" t="s">
        <v>5142</v>
      </c>
      <c r="CM244" s="192" t="s">
        <v>5140</v>
      </c>
      <c r="CN244" s="192" t="s">
        <v>5143</v>
      </c>
      <c r="CO244" s="192" t="s">
        <v>5140</v>
      </c>
      <c r="CP244" s="193" t="s">
        <v>207</v>
      </c>
      <c r="CQ244" s="192" t="s">
        <v>5140</v>
      </c>
      <c r="CR244" s="192" t="s">
        <v>197</v>
      </c>
      <c r="CS244" s="192" t="s">
        <v>8</v>
      </c>
      <c r="CT244" s="192" t="str">
        <f t="shared" si="217"/>
        <v>En Operación</v>
      </c>
      <c r="CU244" s="192" t="s">
        <v>5564</v>
      </c>
      <c r="CV244" s="192" t="s">
        <v>5616</v>
      </c>
      <c r="CW244" s="192" t="s">
        <v>2041</v>
      </c>
      <c r="CX244" s="192" t="s">
        <v>534</v>
      </c>
      <c r="CY244" s="192" t="s">
        <v>8</v>
      </c>
      <c r="CZ244" s="192" t="s">
        <v>5576</v>
      </c>
      <c r="DA244" s="192" t="s">
        <v>249</v>
      </c>
      <c r="DB244" s="193" t="s">
        <v>1204</v>
      </c>
      <c r="DC244" s="193" t="s">
        <v>1204</v>
      </c>
      <c r="DD244" s="200">
        <v>0</v>
      </c>
      <c r="DE244" s="193" t="s">
        <v>669</v>
      </c>
      <c r="DF244" s="200">
        <v>20</v>
      </c>
      <c r="DG244" s="193" t="s">
        <v>440</v>
      </c>
      <c r="DH244" s="200">
        <v>0</v>
      </c>
      <c r="DI244" s="193" t="s">
        <v>5078</v>
      </c>
      <c r="DJ244" s="200">
        <v>343</v>
      </c>
      <c r="DK244" s="193" t="s">
        <v>5078</v>
      </c>
      <c r="DL244" s="200">
        <f>+DK244-DE244</f>
        <v>343</v>
      </c>
      <c r="DM244" s="193" t="s">
        <v>3821</v>
      </c>
      <c r="DN244" s="200">
        <v>50</v>
      </c>
      <c r="DO244" s="193" t="s">
        <v>790</v>
      </c>
      <c r="DP244" s="200">
        <v>57</v>
      </c>
      <c r="DQ244" s="200">
        <f t="shared" si="183"/>
        <v>470</v>
      </c>
      <c r="DR244" s="200">
        <f t="shared" si="184"/>
        <v>470</v>
      </c>
      <c r="DS244" s="193" t="s">
        <v>6231</v>
      </c>
      <c r="DT244" s="192" t="s">
        <v>6243</v>
      </c>
      <c r="DU244" s="193">
        <v>1</v>
      </c>
      <c r="DV244" s="193" t="s">
        <v>8</v>
      </c>
      <c r="DW244" s="193" t="s">
        <v>8</v>
      </c>
      <c r="DX244" s="193" t="s">
        <v>8</v>
      </c>
      <c r="DY244" s="193" t="s">
        <v>8</v>
      </c>
      <c r="DZ244" s="193" t="s">
        <v>208</v>
      </c>
      <c r="EA244" s="193" t="s">
        <v>6508</v>
      </c>
      <c r="EB244" s="193" t="s">
        <v>207</v>
      </c>
      <c r="EC244" s="193" t="s">
        <v>6269</v>
      </c>
      <c r="ED244" s="193" t="s">
        <v>8</v>
      </c>
      <c r="EE244" s="199">
        <v>18828</v>
      </c>
      <c r="EF244" s="199">
        <v>0</v>
      </c>
      <c r="EG244" s="199">
        <v>0</v>
      </c>
      <c r="EH244" s="199">
        <v>0</v>
      </c>
      <c r="EI244" s="199">
        <v>1046</v>
      </c>
      <c r="EJ244" s="199">
        <v>939954</v>
      </c>
      <c r="EK244" s="199">
        <v>0</v>
      </c>
      <c r="EL244" s="199">
        <v>0</v>
      </c>
      <c r="EM244" s="199">
        <v>0</v>
      </c>
      <c r="EN244" s="199">
        <v>0</v>
      </c>
      <c r="EO244" s="199">
        <f t="shared" si="197"/>
        <v>959828</v>
      </c>
      <c r="EP244" s="199">
        <v>18828</v>
      </c>
      <c r="EQ244" s="199">
        <v>0</v>
      </c>
      <c r="ER244" s="199">
        <v>0</v>
      </c>
      <c r="ES244" s="199">
        <v>0</v>
      </c>
      <c r="ET244" s="199">
        <v>1046</v>
      </c>
      <c r="EU244" s="199">
        <v>939954</v>
      </c>
      <c r="EV244" s="199">
        <v>0</v>
      </c>
      <c r="EW244" s="199">
        <v>0</v>
      </c>
      <c r="EX244" s="199">
        <v>0</v>
      </c>
      <c r="EY244" s="199">
        <v>0</v>
      </c>
      <c r="EZ244" s="199">
        <f t="shared" si="198"/>
        <v>959828</v>
      </c>
      <c r="FA244" s="192" t="s">
        <v>6672</v>
      </c>
      <c r="FB244" s="199">
        <v>16200</v>
      </c>
      <c r="FC244" s="199">
        <v>0</v>
      </c>
      <c r="FD244" s="199">
        <v>0</v>
      </c>
      <c r="FE244" s="199">
        <v>0</v>
      </c>
      <c r="FF244" s="199">
        <v>0</v>
      </c>
      <c r="FG244" s="199">
        <v>868124</v>
      </c>
      <c r="FH244" s="199">
        <v>0</v>
      </c>
      <c r="FI244" s="199">
        <v>0</v>
      </c>
      <c r="FJ244" s="199">
        <v>0</v>
      </c>
      <c r="FK244" s="199">
        <v>0</v>
      </c>
      <c r="FL244" s="199">
        <f t="shared" si="199"/>
        <v>884324</v>
      </c>
      <c r="FM244" s="192" t="s">
        <v>6870</v>
      </c>
      <c r="FN244" s="199">
        <v>16200</v>
      </c>
      <c r="FO244" s="199">
        <v>0</v>
      </c>
      <c r="FP244" s="199">
        <v>0</v>
      </c>
      <c r="FQ244" s="199">
        <v>0</v>
      </c>
      <c r="FR244" s="199">
        <v>0</v>
      </c>
      <c r="FS244" s="199">
        <v>868125</v>
      </c>
      <c r="FT244" s="199">
        <v>0</v>
      </c>
      <c r="FU244" s="199">
        <v>0</v>
      </c>
      <c r="FV244" s="199">
        <v>0</v>
      </c>
      <c r="FW244" s="199">
        <v>0</v>
      </c>
      <c r="FX244" s="199">
        <f t="shared" si="200"/>
        <v>884325</v>
      </c>
      <c r="FY244" s="192" t="s">
        <v>8</v>
      </c>
      <c r="FZ244" s="200">
        <f t="shared" si="201"/>
        <v>9000</v>
      </c>
      <c r="GA244" s="193" t="str">
        <f t="shared" si="218"/>
        <v>BIP &gt; SIGFE</v>
      </c>
      <c r="GB244" s="199">
        <v>7200</v>
      </c>
      <c r="GC244" s="199">
        <v>0</v>
      </c>
      <c r="GD244" s="199">
        <v>0</v>
      </c>
      <c r="GE244" s="199">
        <v>0</v>
      </c>
      <c r="GF244" s="199">
        <v>0</v>
      </c>
      <c r="GG244" s="199">
        <v>868125</v>
      </c>
      <c r="GH244" s="199">
        <v>0</v>
      </c>
      <c r="GI244" s="199">
        <v>0</v>
      </c>
      <c r="GJ244" s="199">
        <v>0</v>
      </c>
      <c r="GK244" s="199">
        <v>0</v>
      </c>
      <c r="GL244" s="199">
        <f t="shared" si="202"/>
        <v>875325</v>
      </c>
      <c r="GM244" s="199">
        <v>14587</v>
      </c>
      <c r="GN244" s="199">
        <v>0</v>
      </c>
      <c r="GO244" s="199">
        <v>0</v>
      </c>
      <c r="GP244" s="199">
        <v>0</v>
      </c>
      <c r="GQ244" s="199">
        <v>0</v>
      </c>
      <c r="GR244" s="199">
        <v>883201</v>
      </c>
      <c r="GS244" s="199">
        <v>0</v>
      </c>
      <c r="GT244" s="199">
        <v>0</v>
      </c>
      <c r="GU244" s="199">
        <v>0</v>
      </c>
      <c r="GV244" s="199">
        <v>0</v>
      </c>
      <c r="GW244" s="199">
        <f t="shared" si="203"/>
        <v>897788</v>
      </c>
      <c r="GX244" s="199" t="s">
        <v>7213</v>
      </c>
      <c r="GY244" s="199">
        <v>21185</v>
      </c>
      <c r="GZ244" s="199">
        <v>0</v>
      </c>
      <c r="HA244" s="199">
        <v>0</v>
      </c>
      <c r="HB244" s="199">
        <v>0</v>
      </c>
      <c r="HC244" s="199">
        <v>1177</v>
      </c>
      <c r="HD244" s="199">
        <v>1057646</v>
      </c>
      <c r="HE244" s="199">
        <v>0</v>
      </c>
      <c r="HF244" s="199">
        <v>0</v>
      </c>
      <c r="HG244" s="199">
        <v>0</v>
      </c>
      <c r="HH244" s="199">
        <v>0</v>
      </c>
      <c r="HI244" s="199">
        <f t="shared" si="204"/>
        <v>1080008</v>
      </c>
      <c r="HJ244" s="199">
        <v>0</v>
      </c>
      <c r="HK244" s="199">
        <v>16480</v>
      </c>
      <c r="HL244" s="199">
        <v>0</v>
      </c>
      <c r="HM244" s="199">
        <v>0</v>
      </c>
      <c r="HN244" s="199">
        <v>0</v>
      </c>
      <c r="HO244" s="199">
        <v>0</v>
      </c>
      <c r="HP244" s="199">
        <v>888730</v>
      </c>
      <c r="HQ244" s="199">
        <v>0</v>
      </c>
      <c r="HR244" s="199">
        <v>0</v>
      </c>
      <c r="HS244" s="199">
        <v>0</v>
      </c>
      <c r="HT244" s="199">
        <v>0</v>
      </c>
      <c r="HU244" s="199">
        <f t="shared" si="205"/>
        <v>905210</v>
      </c>
      <c r="HV244" s="199">
        <v>16480</v>
      </c>
      <c r="HW244" s="199">
        <v>0</v>
      </c>
      <c r="HX244" s="199">
        <v>0</v>
      </c>
      <c r="HY244" s="199">
        <v>0</v>
      </c>
      <c r="HZ244" s="199">
        <v>0</v>
      </c>
      <c r="IA244" s="199">
        <v>884000</v>
      </c>
      <c r="IB244" s="199">
        <v>0</v>
      </c>
      <c r="IC244" s="199">
        <v>0</v>
      </c>
      <c r="ID244" s="199">
        <v>0</v>
      </c>
      <c r="IE244" s="199">
        <v>0</v>
      </c>
      <c r="IF244" s="199">
        <f t="shared" si="206"/>
        <v>900480</v>
      </c>
      <c r="IG244" s="197">
        <f t="shared" si="207"/>
        <v>-16.184880111999167</v>
      </c>
      <c r="IH244" s="197">
        <f t="shared" si="208"/>
        <v>-16.622839830816073</v>
      </c>
      <c r="II244" s="197">
        <f t="shared" si="209"/>
        <v>-16.418158816844198</v>
      </c>
      <c r="IJ244" s="197">
        <f t="shared" si="185"/>
        <v>-0.52253068348780962</v>
      </c>
      <c r="IK244" s="202"/>
      <c r="IL244" s="200">
        <f t="shared" si="210"/>
        <v>3031.9191919191921</v>
      </c>
      <c r="IM244" s="200">
        <f t="shared" si="211"/>
        <v>2976.4309764309764</v>
      </c>
      <c r="IN244" s="192" t="s">
        <v>7467</v>
      </c>
      <c r="IO244" s="192" t="str">
        <f t="shared" si="186"/>
        <v>Variación entre el -10% al -20%</v>
      </c>
      <c r="IP244" s="192" t="str">
        <f t="shared" si="186"/>
        <v>Variación entre el -10% al -20%</v>
      </c>
      <c r="IQ244" s="193" t="str">
        <f t="shared" si="212"/>
        <v>Mediano</v>
      </c>
      <c r="IR244" s="193" t="str">
        <f t="shared" si="213"/>
        <v>Mediano</v>
      </c>
      <c r="IS244" s="192" t="s">
        <v>7499</v>
      </c>
      <c r="IT244" s="192" t="s">
        <v>2017</v>
      </c>
      <c r="IU244" s="192" t="s">
        <v>534</v>
      </c>
      <c r="IV244" s="192" t="s">
        <v>8</v>
      </c>
      <c r="IW244" s="192" t="s">
        <v>5576</v>
      </c>
      <c r="IX244" s="192" t="s">
        <v>249</v>
      </c>
      <c r="IY244" s="193" t="s">
        <v>207</v>
      </c>
      <c r="IZ244" s="199">
        <v>1080008</v>
      </c>
      <c r="JA244" s="199">
        <v>75596</v>
      </c>
      <c r="JB244" s="203">
        <f t="shared" si="214"/>
        <v>6.9995777809053266</v>
      </c>
      <c r="JC244" s="192" t="s">
        <v>7642</v>
      </c>
      <c r="JD244" s="192" t="str">
        <f t="shared" si="221"/>
        <v>Con Modificaciones &lt; 10%</v>
      </c>
      <c r="JE244" s="193" t="s">
        <v>208</v>
      </c>
      <c r="JF244" s="200"/>
      <c r="JG244" s="200"/>
      <c r="JH244" s="200"/>
      <c r="JI244" s="197"/>
      <c r="JJ244" s="192" t="s">
        <v>7869</v>
      </c>
      <c r="JK244" s="192" t="str">
        <f t="shared" si="187"/>
        <v>Sin Reevaluación</v>
      </c>
      <c r="JL244" s="196" t="s">
        <v>1288</v>
      </c>
      <c r="JM244" s="204">
        <v>28000</v>
      </c>
      <c r="JN244" s="204">
        <v>28000</v>
      </c>
      <c r="JO244" s="197">
        <f t="shared" si="219"/>
        <v>0</v>
      </c>
      <c r="JP244" s="205" t="str">
        <f t="shared" si="220"/>
        <v>Real = Recomendado</v>
      </c>
      <c r="JQ244" s="193" t="s">
        <v>1289</v>
      </c>
      <c r="JR244" s="202">
        <v>6.34</v>
      </c>
      <c r="JS244" s="202">
        <v>6.34</v>
      </c>
      <c r="JT244" s="202">
        <f t="shared" si="222"/>
        <v>0</v>
      </c>
      <c r="JU244" s="192" t="s">
        <v>8351</v>
      </c>
      <c r="JV244" s="192" t="str">
        <f t="shared" si="233"/>
        <v>Real = Recomendado</v>
      </c>
      <c r="JW244" s="192" t="s">
        <v>8352</v>
      </c>
      <c r="JX244" s="192" t="s">
        <v>5711</v>
      </c>
      <c r="JY244" s="192" t="s">
        <v>979</v>
      </c>
      <c r="JZ244" s="192" t="s">
        <v>5576</v>
      </c>
      <c r="KA244" s="192" t="s">
        <v>249</v>
      </c>
    </row>
    <row r="245" spans="1:287" x14ac:dyDescent="0.25">
      <c r="A245" s="192" t="s">
        <v>1912</v>
      </c>
      <c r="B245" s="192" t="s">
        <v>1913</v>
      </c>
      <c r="C245" s="193">
        <v>16</v>
      </c>
      <c r="D245" s="192" t="s">
        <v>1385</v>
      </c>
      <c r="E245" s="192" t="s">
        <v>8</v>
      </c>
      <c r="F245" s="192" t="s">
        <v>8</v>
      </c>
      <c r="G245" s="192" t="s">
        <v>1388</v>
      </c>
      <c r="H245" s="192" t="s">
        <v>478</v>
      </c>
      <c r="I245" s="192" t="s">
        <v>478</v>
      </c>
      <c r="J245" s="192" t="s">
        <v>1960</v>
      </c>
      <c r="K245" s="192" t="s">
        <v>466</v>
      </c>
      <c r="L245" s="192" t="s">
        <v>114</v>
      </c>
      <c r="M245" s="192" t="s">
        <v>182</v>
      </c>
      <c r="N245" s="192" t="s">
        <v>531</v>
      </c>
      <c r="O245" s="192" t="s">
        <v>524</v>
      </c>
      <c r="P245" s="192" t="s">
        <v>103</v>
      </c>
      <c r="Q245" s="192" t="s">
        <v>104</v>
      </c>
      <c r="R245" s="192" t="s">
        <v>116</v>
      </c>
      <c r="S245" s="192" t="s">
        <v>2531</v>
      </c>
      <c r="T245" s="192" t="s">
        <v>2532</v>
      </c>
      <c r="U245" s="194">
        <v>31586</v>
      </c>
      <c r="V245" s="192" t="s">
        <v>2533</v>
      </c>
      <c r="W245" s="192" t="s">
        <v>534</v>
      </c>
      <c r="X245" s="192" t="s">
        <v>534</v>
      </c>
      <c r="Y245" s="195">
        <v>19</v>
      </c>
      <c r="Z245" s="195">
        <v>40</v>
      </c>
      <c r="AA245" s="196" t="s">
        <v>2836</v>
      </c>
      <c r="AB245" s="197">
        <f t="shared" si="232"/>
        <v>110.52631578947367</v>
      </c>
      <c r="AC245" s="195">
        <v>3</v>
      </c>
      <c r="AD245" s="195">
        <v>0</v>
      </c>
      <c r="AE245" s="196" t="s">
        <v>2837</v>
      </c>
      <c r="AF245" s="197">
        <f>((AD245/AC245)-1)*100</f>
        <v>-100</v>
      </c>
      <c r="AG245" s="195"/>
      <c r="AH245" s="195"/>
      <c r="AI245" s="196" t="s">
        <v>8</v>
      </c>
      <c r="AJ245" s="197"/>
      <c r="AK245" s="195"/>
      <c r="AL245" s="195"/>
      <c r="AM245" s="196"/>
      <c r="AN245" s="197"/>
      <c r="AO245" s="195">
        <v>2</v>
      </c>
      <c r="AP245" s="195">
        <v>0</v>
      </c>
      <c r="AQ245" s="196" t="s">
        <v>3075</v>
      </c>
      <c r="AR245" s="197">
        <f>((AP245/AO245)-1)*100</f>
        <v>-100</v>
      </c>
      <c r="AS245" s="195">
        <v>12</v>
      </c>
      <c r="AT245" s="195">
        <v>11</v>
      </c>
      <c r="AU245" s="196" t="s">
        <v>3311</v>
      </c>
      <c r="AV245" s="197">
        <f t="shared" si="182"/>
        <v>-8.3333333333333375</v>
      </c>
      <c r="AW245" s="197" t="str">
        <f t="shared" si="189"/>
        <v>Variación de -30% a -0%</v>
      </c>
      <c r="AX245" s="198">
        <v>1</v>
      </c>
      <c r="AY245" s="198">
        <v>62</v>
      </c>
      <c r="AZ245" s="195"/>
      <c r="BA245" s="195"/>
      <c r="BB245" s="196"/>
      <c r="BC245" s="197"/>
      <c r="BD245" s="195"/>
      <c r="BE245" s="195"/>
      <c r="BF245" s="196"/>
      <c r="BG245" s="197"/>
      <c r="BH245" s="195">
        <v>12</v>
      </c>
      <c r="BI245" s="195">
        <v>0</v>
      </c>
      <c r="BJ245" s="196" t="s">
        <v>3352</v>
      </c>
      <c r="BK245" s="197">
        <f>((BI245/BH245)-1)*100</f>
        <v>-100</v>
      </c>
      <c r="BL245" s="195">
        <v>16</v>
      </c>
      <c r="BM245" s="195">
        <v>16</v>
      </c>
      <c r="BN245" s="195">
        <v>40</v>
      </c>
      <c r="BO245" s="195">
        <v>47</v>
      </c>
      <c r="BP245" s="195">
        <v>7</v>
      </c>
      <c r="BQ245" s="196" t="s">
        <v>3558</v>
      </c>
      <c r="BR245" s="197">
        <f t="shared" si="190"/>
        <v>150</v>
      </c>
      <c r="BS245" s="197">
        <f t="shared" si="190"/>
        <v>193.75</v>
      </c>
      <c r="BT245" s="192" t="s">
        <v>3805</v>
      </c>
      <c r="BU245" s="192" t="str">
        <f t="shared" si="191"/>
        <v>Variación &gt; al 100%</v>
      </c>
      <c r="BV245" s="193" t="str">
        <f t="shared" si="192"/>
        <v>Mayor a 3 años</v>
      </c>
      <c r="BW245" s="192" t="s">
        <v>772</v>
      </c>
      <c r="BX245" s="199">
        <v>2717825</v>
      </c>
      <c r="BY245" s="199">
        <v>6750</v>
      </c>
      <c r="BZ245" s="199">
        <f t="shared" si="193"/>
        <v>2724575</v>
      </c>
      <c r="CA245" s="199">
        <v>2149187</v>
      </c>
      <c r="CB245" s="200">
        <f t="shared" si="194"/>
        <v>575388</v>
      </c>
      <c r="CC245" s="192" t="s">
        <v>4109</v>
      </c>
      <c r="CD245" s="192" t="str">
        <f t="shared" si="195"/>
        <v>BIP &gt; SIGFE</v>
      </c>
      <c r="CE245" s="196" t="s">
        <v>678</v>
      </c>
      <c r="CF245" s="195">
        <v>1427</v>
      </c>
      <c r="CG245" s="195">
        <v>1427</v>
      </c>
      <c r="CH245" s="195">
        <f t="shared" si="196"/>
        <v>100</v>
      </c>
      <c r="CI245" s="196" t="s">
        <v>4549</v>
      </c>
      <c r="CJ245" s="196" t="s">
        <v>4550</v>
      </c>
      <c r="CK245" s="200" t="str">
        <f t="shared" si="216"/>
        <v>Real = Recomendada</v>
      </c>
      <c r="CL245" s="192" t="s">
        <v>5144</v>
      </c>
      <c r="CM245" s="192" t="s">
        <v>5145</v>
      </c>
      <c r="CN245" s="192" t="s">
        <v>5146</v>
      </c>
      <c r="CO245" s="192" t="s">
        <v>8</v>
      </c>
      <c r="CP245" s="193" t="s">
        <v>207</v>
      </c>
      <c r="CQ245" s="192" t="s">
        <v>5145</v>
      </c>
      <c r="CR245" s="192" t="s">
        <v>5392</v>
      </c>
      <c r="CS245" s="192" t="s">
        <v>8</v>
      </c>
      <c r="CT245" s="192" t="str">
        <f t="shared" si="217"/>
        <v>En Operación</v>
      </c>
      <c r="CU245" s="192" t="s">
        <v>8</v>
      </c>
      <c r="CV245" s="192" t="s">
        <v>1272</v>
      </c>
      <c r="CW245" s="192" t="s">
        <v>182</v>
      </c>
      <c r="CX245" s="192" t="s">
        <v>5689</v>
      </c>
      <c r="CY245" s="192" t="s">
        <v>5640</v>
      </c>
      <c r="CZ245" s="192" t="s">
        <v>248</v>
      </c>
      <c r="DA245" s="192" t="s">
        <v>249</v>
      </c>
      <c r="DB245" s="193" t="s">
        <v>5871</v>
      </c>
      <c r="DC245" s="193" t="s">
        <v>5871</v>
      </c>
      <c r="DD245" s="200">
        <v>0</v>
      </c>
      <c r="DE245" s="193" t="s">
        <v>1188</v>
      </c>
      <c r="DF245" s="200">
        <v>316</v>
      </c>
      <c r="DG245" s="193" t="s">
        <v>833</v>
      </c>
      <c r="DH245" s="200">
        <v>558</v>
      </c>
      <c r="DI245" s="193" t="s">
        <v>5982</v>
      </c>
      <c r="DJ245" s="200">
        <v>437</v>
      </c>
      <c r="DK245" s="193" t="s">
        <v>905</v>
      </c>
      <c r="DL245" s="200">
        <f>+DK245-DG245</f>
        <v>833</v>
      </c>
      <c r="DM245" s="193" t="s">
        <v>772</v>
      </c>
      <c r="DN245" s="200">
        <v>16</v>
      </c>
      <c r="DO245" s="207">
        <v>42940</v>
      </c>
      <c r="DP245" s="200">
        <v>165</v>
      </c>
      <c r="DQ245" s="200">
        <f t="shared" si="183"/>
        <v>1888</v>
      </c>
      <c r="DR245" s="200">
        <f t="shared" si="184"/>
        <v>1888</v>
      </c>
      <c r="DS245" s="193" t="s">
        <v>6232</v>
      </c>
      <c r="DT245" s="192" t="s">
        <v>6247</v>
      </c>
      <c r="DU245" s="193">
        <v>2</v>
      </c>
      <c r="DV245" s="193" t="s">
        <v>8</v>
      </c>
      <c r="DW245" s="193" t="s">
        <v>8</v>
      </c>
      <c r="DX245" s="193" t="s">
        <v>8</v>
      </c>
      <c r="DY245" s="193" t="s">
        <v>8</v>
      </c>
      <c r="DZ245" s="193" t="s">
        <v>8</v>
      </c>
      <c r="EA245" s="193" t="s">
        <v>8</v>
      </c>
      <c r="EB245" s="193" t="s">
        <v>207</v>
      </c>
      <c r="EC245" s="193" t="s">
        <v>6275</v>
      </c>
      <c r="ED245" s="193" t="s">
        <v>6509</v>
      </c>
      <c r="EE245" s="199">
        <v>10000</v>
      </c>
      <c r="EF245" s="199">
        <v>49155</v>
      </c>
      <c r="EG245" s="199">
        <v>0</v>
      </c>
      <c r="EH245" s="199">
        <v>0</v>
      </c>
      <c r="EI245" s="199">
        <v>4100</v>
      </c>
      <c r="EJ245" s="199">
        <v>1013248</v>
      </c>
      <c r="EK245" s="199">
        <v>0</v>
      </c>
      <c r="EL245" s="199">
        <v>0</v>
      </c>
      <c r="EM245" s="199">
        <v>20265</v>
      </c>
      <c r="EN245" s="199">
        <v>0</v>
      </c>
      <c r="EO245" s="199">
        <f t="shared" si="197"/>
        <v>1096768</v>
      </c>
      <c r="EP245" s="199">
        <v>10000</v>
      </c>
      <c r="EQ245" s="199">
        <v>49155</v>
      </c>
      <c r="ER245" s="199">
        <v>0</v>
      </c>
      <c r="ES245" s="199">
        <v>0</v>
      </c>
      <c r="ET245" s="199">
        <v>4100</v>
      </c>
      <c r="EU245" s="199">
        <v>1013248</v>
      </c>
      <c r="EV245" s="199">
        <v>0</v>
      </c>
      <c r="EW245" s="199">
        <v>0</v>
      </c>
      <c r="EX245" s="199">
        <v>20265</v>
      </c>
      <c r="EY245" s="199">
        <v>0</v>
      </c>
      <c r="EZ245" s="199">
        <f t="shared" si="198"/>
        <v>1096768</v>
      </c>
      <c r="FA245" s="192" t="s">
        <v>6673</v>
      </c>
      <c r="FB245" s="199">
        <v>30146</v>
      </c>
      <c r="FC245" s="199">
        <v>44276</v>
      </c>
      <c r="FD245" s="199">
        <v>0</v>
      </c>
      <c r="FE245" s="199">
        <v>0</v>
      </c>
      <c r="FF245" s="199">
        <v>6750</v>
      </c>
      <c r="FG245" s="199">
        <v>2643403</v>
      </c>
      <c r="FH245" s="199">
        <v>0</v>
      </c>
      <c r="FI245" s="199">
        <v>0</v>
      </c>
      <c r="FJ245" s="199">
        <v>0</v>
      </c>
      <c r="FK245" s="199">
        <v>0</v>
      </c>
      <c r="FL245" s="199">
        <f t="shared" si="199"/>
        <v>2724575</v>
      </c>
      <c r="FM245" s="192" t="s">
        <v>4109</v>
      </c>
      <c r="FN245" s="199">
        <v>30146</v>
      </c>
      <c r="FO245" s="199">
        <v>44276</v>
      </c>
      <c r="FP245" s="199">
        <v>0</v>
      </c>
      <c r="FQ245" s="199">
        <v>0</v>
      </c>
      <c r="FR245" s="199">
        <v>6750</v>
      </c>
      <c r="FS245" s="199">
        <v>2643403</v>
      </c>
      <c r="FT245" s="199">
        <v>0</v>
      </c>
      <c r="FU245" s="199">
        <v>0</v>
      </c>
      <c r="FV245" s="199">
        <v>0</v>
      </c>
      <c r="FW245" s="199">
        <v>0</v>
      </c>
      <c r="FX245" s="199">
        <f t="shared" si="200"/>
        <v>2724575</v>
      </c>
      <c r="FY245" s="192" t="s">
        <v>7058</v>
      </c>
      <c r="FZ245" s="200">
        <f t="shared" si="201"/>
        <v>575388</v>
      </c>
      <c r="GA245" s="193" t="str">
        <f t="shared" si="218"/>
        <v>BIP &gt; SIGFE</v>
      </c>
      <c r="GB245" s="199">
        <v>23275</v>
      </c>
      <c r="GC245" s="199">
        <v>25714</v>
      </c>
      <c r="GD245" s="199">
        <v>0</v>
      </c>
      <c r="GE245" s="199">
        <v>0</v>
      </c>
      <c r="GF245" s="199">
        <v>6750</v>
      </c>
      <c r="GG245" s="199">
        <v>2093448</v>
      </c>
      <c r="GH245" s="199">
        <v>0</v>
      </c>
      <c r="GI245" s="199">
        <v>0</v>
      </c>
      <c r="GJ245" s="199">
        <v>0</v>
      </c>
      <c r="GK245" s="199">
        <v>0</v>
      </c>
      <c r="GL245" s="199">
        <f t="shared" si="202"/>
        <v>2149187</v>
      </c>
      <c r="GM245" s="199">
        <v>24195</v>
      </c>
      <c r="GN245" s="199">
        <v>25714</v>
      </c>
      <c r="GO245" s="199">
        <v>0</v>
      </c>
      <c r="GP245" s="199">
        <v>0</v>
      </c>
      <c r="GQ245" s="199">
        <v>7595</v>
      </c>
      <c r="GR245" s="199">
        <v>2128668</v>
      </c>
      <c r="GS245" s="199">
        <v>0</v>
      </c>
      <c r="GT245" s="199">
        <v>0</v>
      </c>
      <c r="GU245" s="199">
        <v>0</v>
      </c>
      <c r="GV245" s="199">
        <v>0</v>
      </c>
      <c r="GW245" s="199">
        <f t="shared" si="203"/>
        <v>2186172</v>
      </c>
      <c r="GX245" s="199" t="s">
        <v>8</v>
      </c>
      <c r="GY245" s="199">
        <v>12851</v>
      </c>
      <c r="GZ245" s="199">
        <v>63167</v>
      </c>
      <c r="HA245" s="199">
        <v>0</v>
      </c>
      <c r="HB245" s="199">
        <v>0</v>
      </c>
      <c r="HC245" s="199">
        <v>5269</v>
      </c>
      <c r="HD245" s="199">
        <v>1302084</v>
      </c>
      <c r="HE245" s="199">
        <v>0</v>
      </c>
      <c r="HF245" s="199">
        <v>0</v>
      </c>
      <c r="HG245" s="199">
        <v>26042</v>
      </c>
      <c r="HH245" s="199">
        <v>0</v>
      </c>
      <c r="HI245" s="199">
        <f t="shared" si="204"/>
        <v>1409413</v>
      </c>
      <c r="HJ245" s="199">
        <v>2918159</v>
      </c>
      <c r="HK245" s="199">
        <v>31445</v>
      </c>
      <c r="HL245" s="199">
        <v>44276</v>
      </c>
      <c r="HM245" s="199">
        <v>0</v>
      </c>
      <c r="HN245" s="199">
        <v>0</v>
      </c>
      <c r="HO245" s="199">
        <v>7595</v>
      </c>
      <c r="HP245" s="199">
        <v>2710143</v>
      </c>
      <c r="HQ245" s="199">
        <v>0</v>
      </c>
      <c r="HR245" s="199">
        <v>0</v>
      </c>
      <c r="HS245" s="199">
        <v>0</v>
      </c>
      <c r="HT245" s="199">
        <v>0</v>
      </c>
      <c r="HU245" s="199">
        <f t="shared" si="205"/>
        <v>2793459</v>
      </c>
      <c r="HV245" s="199">
        <v>31141</v>
      </c>
      <c r="HW245" s="199">
        <v>44276</v>
      </c>
      <c r="HX245" s="199">
        <v>0</v>
      </c>
      <c r="HY245" s="199">
        <v>0</v>
      </c>
      <c r="HZ245" s="199">
        <v>7595</v>
      </c>
      <c r="IA245" s="199">
        <v>2678623</v>
      </c>
      <c r="IB245" s="199">
        <v>0</v>
      </c>
      <c r="IC245" s="199">
        <v>0</v>
      </c>
      <c r="ID245" s="199">
        <v>0</v>
      </c>
      <c r="IE245" s="199">
        <v>0</v>
      </c>
      <c r="IF245" s="199">
        <f t="shared" si="206"/>
        <v>2761635</v>
      </c>
      <c r="IG245" s="197">
        <f t="shared" si="207"/>
        <v>98.20017269600892</v>
      </c>
      <c r="IH245" s="197">
        <f t="shared" si="208"/>
        <v>95.942211402903197</v>
      </c>
      <c r="II245" s="197">
        <f t="shared" si="209"/>
        <v>105.71814107231177</v>
      </c>
      <c r="IJ245" s="197">
        <f t="shared" si="185"/>
        <v>-1.139232757667108</v>
      </c>
      <c r="IK245" s="202">
        <f>((IF245/HJ245)-1)*100</f>
        <v>-5.3637927199991502</v>
      </c>
      <c r="IL245" s="200">
        <f t="shared" si="210"/>
        <v>1935.2733006306937</v>
      </c>
      <c r="IM245" s="200">
        <f t="shared" si="211"/>
        <v>1877.1009110021023</v>
      </c>
      <c r="IN245" s="192" t="s">
        <v>7468</v>
      </c>
      <c r="IO245" s="192" t="str">
        <f t="shared" si="186"/>
        <v>Variación Mayor a 20%</v>
      </c>
      <c r="IP245" s="192" t="str">
        <f t="shared" si="186"/>
        <v>Variación Mayor a 20%</v>
      </c>
      <c r="IQ245" s="193" t="str">
        <f t="shared" si="212"/>
        <v>Grande</v>
      </c>
      <c r="IR245" s="193" t="str">
        <f t="shared" si="213"/>
        <v>Grande</v>
      </c>
      <c r="IS245" s="192" t="s">
        <v>1272</v>
      </c>
      <c r="IT245" s="192" t="s">
        <v>182</v>
      </c>
      <c r="IU245" s="192" t="s">
        <v>5689</v>
      </c>
      <c r="IV245" s="192" t="s">
        <v>5640</v>
      </c>
      <c r="IW245" s="192" t="s">
        <v>248</v>
      </c>
      <c r="IX245" s="192" t="s">
        <v>249</v>
      </c>
      <c r="IY245" s="193" t="s">
        <v>207</v>
      </c>
      <c r="IZ245" s="199">
        <v>1409413</v>
      </c>
      <c r="JA245" s="199">
        <v>76596</v>
      </c>
      <c r="JB245" s="203">
        <f t="shared" si="214"/>
        <v>5.4346029162495304</v>
      </c>
      <c r="JC245" s="192" t="s">
        <v>7643</v>
      </c>
      <c r="JD245" s="192" t="str">
        <f t="shared" si="221"/>
        <v>Con Modificaciones &lt; 10%</v>
      </c>
      <c r="JE245" s="193" t="s">
        <v>207</v>
      </c>
      <c r="JF245" s="200">
        <v>3</v>
      </c>
      <c r="JG245" s="200">
        <v>1409412</v>
      </c>
      <c r="JH245" s="200">
        <v>2918159</v>
      </c>
      <c r="JI245" s="197">
        <f>((JH245/JG245)-1)*100</f>
        <v>107.04797461636484</v>
      </c>
      <c r="JJ245" s="192" t="s">
        <v>7870</v>
      </c>
      <c r="JK245" s="192" t="str">
        <f t="shared" si="187"/>
        <v>Con Reevaluación</v>
      </c>
      <c r="JL245" s="196" t="s">
        <v>1286</v>
      </c>
      <c r="JM245" s="204">
        <v>5979583</v>
      </c>
      <c r="JN245" s="204">
        <v>5979583</v>
      </c>
      <c r="JO245" s="197">
        <f t="shared" si="219"/>
        <v>0</v>
      </c>
      <c r="JP245" s="205" t="str">
        <f t="shared" si="220"/>
        <v>Real = Recomendado</v>
      </c>
      <c r="JQ245" s="193" t="s">
        <v>8</v>
      </c>
      <c r="JR245" s="202"/>
      <c r="JS245" s="202"/>
      <c r="JT245" s="202"/>
      <c r="JU245" s="192" t="s">
        <v>8353</v>
      </c>
      <c r="JV245" s="206"/>
      <c r="JW245" s="192" t="s">
        <v>8354</v>
      </c>
      <c r="JX245" s="192" t="s">
        <v>5689</v>
      </c>
      <c r="JY245" s="192" t="s">
        <v>5640</v>
      </c>
      <c r="JZ245" s="192" t="s">
        <v>248</v>
      </c>
      <c r="KA245" s="192" t="s">
        <v>249</v>
      </c>
    </row>
    <row r="246" spans="1:287" x14ac:dyDescent="0.25">
      <c r="A246" s="192" t="s">
        <v>1914</v>
      </c>
      <c r="B246" s="192" t="s">
        <v>1915</v>
      </c>
      <c r="C246" s="193">
        <v>13</v>
      </c>
      <c r="D246" s="192" t="s">
        <v>510</v>
      </c>
      <c r="E246" s="192" t="s">
        <v>117</v>
      </c>
      <c r="F246" s="192" t="s">
        <v>1792</v>
      </c>
      <c r="G246" s="192" t="s">
        <v>512</v>
      </c>
      <c r="H246" s="192" t="s">
        <v>100</v>
      </c>
      <c r="I246" s="192" t="s">
        <v>101</v>
      </c>
      <c r="J246" s="192" t="s">
        <v>1335</v>
      </c>
      <c r="K246" s="192" t="s">
        <v>466</v>
      </c>
      <c r="L246" s="192" t="s">
        <v>114</v>
      </c>
      <c r="M246" s="192" t="s">
        <v>115</v>
      </c>
      <c r="N246" s="192" t="s">
        <v>115</v>
      </c>
      <c r="O246" s="192" t="s">
        <v>524</v>
      </c>
      <c r="P246" s="192" t="s">
        <v>103</v>
      </c>
      <c r="Q246" s="192" t="s">
        <v>120</v>
      </c>
      <c r="R246" s="192" t="s">
        <v>116</v>
      </c>
      <c r="S246" s="192" t="s">
        <v>2534</v>
      </c>
      <c r="T246" s="192" t="s">
        <v>2535</v>
      </c>
      <c r="U246" s="194">
        <v>26751</v>
      </c>
      <c r="V246" s="192" t="s">
        <v>534</v>
      </c>
      <c r="W246" s="192" t="s">
        <v>534</v>
      </c>
      <c r="X246" s="192" t="s">
        <v>534</v>
      </c>
      <c r="Y246" s="195">
        <v>10</v>
      </c>
      <c r="Z246" s="195">
        <v>7</v>
      </c>
      <c r="AA246" s="196" t="s">
        <v>2838</v>
      </c>
      <c r="AB246" s="197">
        <f t="shared" si="232"/>
        <v>-30.000000000000004</v>
      </c>
      <c r="AC246" s="195">
        <v>1</v>
      </c>
      <c r="AD246" s="195">
        <v>9</v>
      </c>
      <c r="AE246" s="196" t="s">
        <v>2839</v>
      </c>
      <c r="AF246" s="197">
        <f>((AD246/AC246)-1)*100</f>
        <v>800</v>
      </c>
      <c r="AG246" s="195">
        <v>1</v>
      </c>
      <c r="AH246" s="195">
        <v>8</v>
      </c>
      <c r="AI246" s="196" t="s">
        <v>2935</v>
      </c>
      <c r="AJ246" s="197">
        <f>((AH246/AG246)-1)*100</f>
        <v>700</v>
      </c>
      <c r="AK246" s="195"/>
      <c r="AL246" s="195"/>
      <c r="AM246" s="196"/>
      <c r="AN246" s="197"/>
      <c r="AO246" s="195">
        <v>10</v>
      </c>
      <c r="AP246" s="195">
        <v>0</v>
      </c>
      <c r="AQ246" s="196" t="s">
        <v>3076</v>
      </c>
      <c r="AR246" s="197">
        <f>((AP246/AO246)-1)*100</f>
        <v>-100</v>
      </c>
      <c r="AS246" s="195">
        <v>6</v>
      </c>
      <c r="AT246" s="195">
        <v>19</v>
      </c>
      <c r="AU246" s="196" t="s">
        <v>3312</v>
      </c>
      <c r="AV246" s="197">
        <f t="shared" si="182"/>
        <v>216.66666666666666</v>
      </c>
      <c r="AW246" s="197" t="str">
        <f t="shared" si="189"/>
        <v>Variación &gt; al 100%</v>
      </c>
      <c r="AX246" s="198" t="s">
        <v>3102</v>
      </c>
      <c r="AY246" s="198" t="s">
        <v>3102</v>
      </c>
      <c r="AZ246" s="195"/>
      <c r="BA246" s="195"/>
      <c r="BB246" s="196"/>
      <c r="BC246" s="197"/>
      <c r="BD246" s="195">
        <v>1</v>
      </c>
      <c r="BE246" s="195">
        <v>3</v>
      </c>
      <c r="BF246" s="196" t="s">
        <v>3353</v>
      </c>
      <c r="BG246" s="197">
        <f>((BE246/BD246)-1)*100</f>
        <v>200</v>
      </c>
      <c r="BH246" s="195">
        <v>2</v>
      </c>
      <c r="BI246" s="195">
        <v>0</v>
      </c>
      <c r="BJ246" s="196" t="s">
        <v>3354</v>
      </c>
      <c r="BK246" s="197">
        <f>((BI246/BH246)-1)*100</f>
        <v>-100</v>
      </c>
      <c r="BL246" s="195">
        <v>10</v>
      </c>
      <c r="BM246" s="195">
        <v>10</v>
      </c>
      <c r="BN246" s="195">
        <v>31</v>
      </c>
      <c r="BO246" s="195">
        <v>31</v>
      </c>
      <c r="BP246" s="195">
        <v>0</v>
      </c>
      <c r="BQ246" s="196" t="s">
        <v>3559</v>
      </c>
      <c r="BR246" s="197">
        <f t="shared" si="190"/>
        <v>210</v>
      </c>
      <c r="BS246" s="197">
        <f t="shared" si="190"/>
        <v>210</v>
      </c>
      <c r="BT246" s="192" t="s">
        <v>3806</v>
      </c>
      <c r="BU246" s="192" t="str">
        <f t="shared" si="191"/>
        <v>Variación &gt; al 100%</v>
      </c>
      <c r="BV246" s="193" t="str">
        <f t="shared" si="192"/>
        <v>Tres años</v>
      </c>
      <c r="BW246" s="192" t="s">
        <v>1128</v>
      </c>
      <c r="BX246" s="199">
        <v>1109022</v>
      </c>
      <c r="BY246" s="199">
        <v>570</v>
      </c>
      <c r="BZ246" s="199">
        <f t="shared" si="193"/>
        <v>1109592</v>
      </c>
      <c r="CA246" s="199">
        <v>1076094</v>
      </c>
      <c r="CB246" s="200">
        <f t="shared" si="194"/>
        <v>33498</v>
      </c>
      <c r="CC246" s="192" t="s">
        <v>4110</v>
      </c>
      <c r="CD246" s="192" t="str">
        <f t="shared" si="195"/>
        <v>BIP &gt; SIGFE</v>
      </c>
      <c r="CE246" s="196" t="s">
        <v>678</v>
      </c>
      <c r="CF246" s="195">
        <v>498</v>
      </c>
      <c r="CG246" s="195">
        <v>507</v>
      </c>
      <c r="CH246" s="195">
        <f t="shared" si="196"/>
        <v>101.80722891566265</v>
      </c>
      <c r="CI246" s="196" t="s">
        <v>4551</v>
      </c>
      <c r="CJ246" s="196" t="s">
        <v>4552</v>
      </c>
      <c r="CK246" s="200" t="str">
        <f t="shared" si="216"/>
        <v>Real &gt; Recomendada</v>
      </c>
      <c r="CL246" s="192" t="s">
        <v>5147</v>
      </c>
      <c r="CM246" s="192" t="s">
        <v>5116</v>
      </c>
      <c r="CN246" s="192" t="s">
        <v>5148</v>
      </c>
      <c r="CO246" s="192" t="s">
        <v>4649</v>
      </c>
      <c r="CP246" s="193" t="s">
        <v>208</v>
      </c>
      <c r="CQ246" s="192" t="s">
        <v>8</v>
      </c>
      <c r="CR246" s="192" t="s">
        <v>8</v>
      </c>
      <c r="CS246" s="192" t="s">
        <v>5393</v>
      </c>
      <c r="CT246" s="192" t="str">
        <f t="shared" si="217"/>
        <v>Sin Operar</v>
      </c>
      <c r="CU246" s="192" t="s">
        <v>5565</v>
      </c>
      <c r="CV246" s="192" t="s">
        <v>986</v>
      </c>
      <c r="CW246" s="192" t="s">
        <v>987</v>
      </c>
      <c r="CX246" s="192" t="s">
        <v>226</v>
      </c>
      <c r="CY246" s="192" t="s">
        <v>982</v>
      </c>
      <c r="CZ246" s="192" t="s">
        <v>248</v>
      </c>
      <c r="DA246" s="192" t="s">
        <v>249</v>
      </c>
      <c r="DB246" s="193" t="s">
        <v>1216</v>
      </c>
      <c r="DC246" s="193" t="s">
        <v>1216</v>
      </c>
      <c r="DD246" s="200">
        <v>0</v>
      </c>
      <c r="DE246" s="193" t="s">
        <v>1035</v>
      </c>
      <c r="DF246" s="200">
        <v>47</v>
      </c>
      <c r="DG246" s="193" t="s">
        <v>612</v>
      </c>
      <c r="DH246" s="200">
        <v>183</v>
      </c>
      <c r="DI246" s="193" t="s">
        <v>1083</v>
      </c>
      <c r="DJ246" s="275"/>
      <c r="DK246" s="193" t="s">
        <v>3830</v>
      </c>
      <c r="DL246" s="200">
        <f>+DK246-DG246</f>
        <v>203</v>
      </c>
      <c r="DM246" s="193" t="s">
        <v>1128</v>
      </c>
      <c r="DN246" s="200">
        <v>7</v>
      </c>
      <c r="DO246" s="193" t="s">
        <v>6021</v>
      </c>
      <c r="DP246" s="200">
        <v>32</v>
      </c>
      <c r="DQ246" s="200">
        <f t="shared" si="183"/>
        <v>472</v>
      </c>
      <c r="DR246" s="200">
        <f t="shared" si="184"/>
        <v>472</v>
      </c>
      <c r="DS246" s="193" t="s">
        <v>6233</v>
      </c>
      <c r="DT246" s="192" t="s">
        <v>6243</v>
      </c>
      <c r="DU246" s="193">
        <v>1</v>
      </c>
      <c r="DV246" s="193" t="s">
        <v>8</v>
      </c>
      <c r="DW246" s="193" t="s">
        <v>8</v>
      </c>
      <c r="DX246" s="193" t="s">
        <v>8</v>
      </c>
      <c r="DY246" s="193" t="s">
        <v>8</v>
      </c>
      <c r="DZ246" s="193" t="s">
        <v>8</v>
      </c>
      <c r="EA246" s="193" t="s">
        <v>8</v>
      </c>
      <c r="EB246" s="193" t="s">
        <v>207</v>
      </c>
      <c r="EC246" s="193" t="s">
        <v>6269</v>
      </c>
      <c r="ED246" s="193" t="s">
        <v>6271</v>
      </c>
      <c r="EE246" s="199">
        <v>30068</v>
      </c>
      <c r="EF246" s="199">
        <v>14427</v>
      </c>
      <c r="EG246" s="199">
        <v>190751</v>
      </c>
      <c r="EH246" s="199">
        <v>0</v>
      </c>
      <c r="EI246" s="199">
        <v>694</v>
      </c>
      <c r="EJ246" s="199">
        <v>644870</v>
      </c>
      <c r="EK246" s="199">
        <v>0</v>
      </c>
      <c r="EL246" s="199">
        <v>47705</v>
      </c>
      <c r="EM246" s="199">
        <v>6741</v>
      </c>
      <c r="EN246" s="199">
        <v>0</v>
      </c>
      <c r="EO246" s="199">
        <f t="shared" si="197"/>
        <v>935256</v>
      </c>
      <c r="EP246" s="199">
        <v>30068</v>
      </c>
      <c r="EQ246" s="199">
        <v>14427</v>
      </c>
      <c r="ER246" s="199">
        <v>190751</v>
      </c>
      <c r="ES246" s="199">
        <v>0</v>
      </c>
      <c r="ET246" s="199">
        <v>694</v>
      </c>
      <c r="EU246" s="199">
        <v>644870</v>
      </c>
      <c r="EV246" s="199">
        <v>0</v>
      </c>
      <c r="EW246" s="199">
        <v>47705</v>
      </c>
      <c r="EX246" s="199">
        <v>6741</v>
      </c>
      <c r="EY246" s="199">
        <v>0</v>
      </c>
      <c r="EZ246" s="199">
        <f t="shared" si="198"/>
        <v>935256</v>
      </c>
      <c r="FA246" s="192" t="s">
        <v>6674</v>
      </c>
      <c r="FB246" s="199">
        <v>31170</v>
      </c>
      <c r="FC246" s="199">
        <v>17246</v>
      </c>
      <c r="FD246" s="199">
        <v>199913</v>
      </c>
      <c r="FE246" s="199">
        <v>0</v>
      </c>
      <c r="FF246" s="199">
        <v>570</v>
      </c>
      <c r="FG246" s="199">
        <v>806731</v>
      </c>
      <c r="FH246" s="199">
        <v>0</v>
      </c>
      <c r="FI246" s="199">
        <v>54442</v>
      </c>
      <c r="FJ246" s="199">
        <v>0</v>
      </c>
      <c r="FK246" s="199">
        <v>0</v>
      </c>
      <c r="FL246" s="199">
        <f t="shared" si="199"/>
        <v>1110072</v>
      </c>
      <c r="FM246" s="192" t="s">
        <v>6871</v>
      </c>
      <c r="FN246" s="199">
        <v>31051</v>
      </c>
      <c r="FO246" s="199">
        <v>17246</v>
      </c>
      <c r="FP246" s="199">
        <v>199913</v>
      </c>
      <c r="FQ246" s="199">
        <v>0</v>
      </c>
      <c r="FR246" s="199">
        <v>573</v>
      </c>
      <c r="FS246" s="199">
        <v>806731</v>
      </c>
      <c r="FT246" s="199">
        <v>0</v>
      </c>
      <c r="FU246" s="199">
        <v>54443</v>
      </c>
      <c r="FV246" s="199">
        <v>0</v>
      </c>
      <c r="FW246" s="199">
        <v>0</v>
      </c>
      <c r="FX246" s="199">
        <f t="shared" si="200"/>
        <v>1109957</v>
      </c>
      <c r="FY246" s="192" t="s">
        <v>7059</v>
      </c>
      <c r="FZ246" s="200">
        <f t="shared" si="201"/>
        <v>33863</v>
      </c>
      <c r="GA246" s="193" t="str">
        <f t="shared" si="218"/>
        <v>BIP &gt; SIGFE</v>
      </c>
      <c r="GB246" s="199">
        <v>31051</v>
      </c>
      <c r="GC246" s="199">
        <v>18297</v>
      </c>
      <c r="GD246" s="199">
        <v>192078</v>
      </c>
      <c r="GE246" s="199">
        <v>0</v>
      </c>
      <c r="GF246" s="199">
        <v>780</v>
      </c>
      <c r="GG246" s="199">
        <v>779445</v>
      </c>
      <c r="GH246" s="199">
        <v>0</v>
      </c>
      <c r="GI246" s="199">
        <v>54443</v>
      </c>
      <c r="GJ246" s="199">
        <v>0</v>
      </c>
      <c r="GK246" s="199">
        <v>0</v>
      </c>
      <c r="GL246" s="199">
        <f t="shared" si="202"/>
        <v>1076094</v>
      </c>
      <c r="GM246" s="199">
        <v>33393</v>
      </c>
      <c r="GN246" s="199">
        <v>19628</v>
      </c>
      <c r="GO246" s="199">
        <v>207017</v>
      </c>
      <c r="GP246" s="199">
        <v>0</v>
      </c>
      <c r="GQ246" s="199">
        <v>839</v>
      </c>
      <c r="GR246" s="199">
        <v>810724</v>
      </c>
      <c r="GS246" s="199">
        <v>0</v>
      </c>
      <c r="GT246" s="199">
        <v>58678</v>
      </c>
      <c r="GU246" s="199">
        <v>0</v>
      </c>
      <c r="GV246" s="199">
        <v>0</v>
      </c>
      <c r="GW246" s="199">
        <f t="shared" si="203"/>
        <v>1130279</v>
      </c>
      <c r="GX246" s="199" t="s">
        <v>7214</v>
      </c>
      <c r="GY246" s="199">
        <v>35389</v>
      </c>
      <c r="GZ246" s="199">
        <v>16980</v>
      </c>
      <c r="HA246" s="199">
        <v>224509</v>
      </c>
      <c r="HB246" s="199">
        <v>0</v>
      </c>
      <c r="HC246" s="199">
        <v>817</v>
      </c>
      <c r="HD246" s="199">
        <v>758996</v>
      </c>
      <c r="HE246" s="199">
        <v>0</v>
      </c>
      <c r="HF246" s="199">
        <v>56148</v>
      </c>
      <c r="HG246" s="199">
        <v>7934</v>
      </c>
      <c r="HH246" s="199">
        <v>0</v>
      </c>
      <c r="HI246" s="199">
        <f t="shared" si="204"/>
        <v>1100773</v>
      </c>
      <c r="HJ246" s="199">
        <v>0</v>
      </c>
      <c r="HK246" s="199">
        <v>33519</v>
      </c>
      <c r="HL246" s="199">
        <v>18226</v>
      </c>
      <c r="HM246" s="199">
        <v>215342</v>
      </c>
      <c r="HN246" s="199">
        <v>0</v>
      </c>
      <c r="HO246" s="199">
        <v>610</v>
      </c>
      <c r="HP246" s="199">
        <v>850987</v>
      </c>
      <c r="HQ246" s="199">
        <v>0</v>
      </c>
      <c r="HR246" s="199">
        <v>58678</v>
      </c>
      <c r="HS246" s="199">
        <v>0</v>
      </c>
      <c r="HT246" s="199">
        <v>0</v>
      </c>
      <c r="HU246" s="199">
        <f t="shared" si="205"/>
        <v>1177362</v>
      </c>
      <c r="HV246" s="199">
        <v>33391</v>
      </c>
      <c r="HW246" s="199">
        <v>18227</v>
      </c>
      <c r="HX246" s="199">
        <v>215342</v>
      </c>
      <c r="HY246" s="199">
        <v>0</v>
      </c>
      <c r="HZ246" s="199">
        <v>610</v>
      </c>
      <c r="IA246" s="199">
        <v>838011</v>
      </c>
      <c r="IB246" s="199">
        <v>0</v>
      </c>
      <c r="IC246" s="199">
        <v>58678</v>
      </c>
      <c r="ID246" s="199">
        <v>0</v>
      </c>
      <c r="IE246" s="199">
        <v>0</v>
      </c>
      <c r="IF246" s="199">
        <f t="shared" si="206"/>
        <v>1164259</v>
      </c>
      <c r="IG246" s="197">
        <f t="shared" si="207"/>
        <v>6.9577469650872636</v>
      </c>
      <c r="IH246" s="197">
        <f t="shared" si="208"/>
        <v>5.7674016350328428</v>
      </c>
      <c r="II246" s="197">
        <f t="shared" si="209"/>
        <v>10.410463296249262</v>
      </c>
      <c r="IJ246" s="197">
        <f t="shared" si="185"/>
        <v>-1.1129117467694738</v>
      </c>
      <c r="IK246" s="202"/>
      <c r="IL246" s="200">
        <f t="shared" si="210"/>
        <v>2296.3688362919133</v>
      </c>
      <c r="IM246" s="200">
        <f t="shared" si="211"/>
        <v>1652.8816568047337</v>
      </c>
      <c r="IN246" s="192" t="s">
        <v>7469</v>
      </c>
      <c r="IO246" s="192" t="str">
        <f t="shared" si="186"/>
        <v>Variación de 0 a +-10%</v>
      </c>
      <c r="IP246" s="192" t="str">
        <f t="shared" si="186"/>
        <v>Variación del 10% al 20%</v>
      </c>
      <c r="IQ246" s="193" t="str">
        <f t="shared" si="212"/>
        <v>Mediano</v>
      </c>
      <c r="IR246" s="193" t="str">
        <f t="shared" si="213"/>
        <v>Grande</v>
      </c>
      <c r="IS246" s="192" t="s">
        <v>7481</v>
      </c>
      <c r="IT246" s="192" t="s">
        <v>115</v>
      </c>
      <c r="IU246" s="192" t="s">
        <v>226</v>
      </c>
      <c r="IV246" s="192" t="s">
        <v>982</v>
      </c>
      <c r="IW246" s="192" t="s">
        <v>248</v>
      </c>
      <c r="IX246" s="192" t="s">
        <v>249</v>
      </c>
      <c r="IY246" s="193" t="s">
        <v>208</v>
      </c>
      <c r="IZ246" s="199"/>
      <c r="JA246" s="199"/>
      <c r="JB246" s="203"/>
      <c r="JC246" s="192" t="s">
        <v>534</v>
      </c>
      <c r="JD246" s="192" t="str">
        <f t="shared" si="221"/>
        <v>Sin Modificaciones</v>
      </c>
      <c r="JE246" s="193" t="s">
        <v>208</v>
      </c>
      <c r="JF246" s="200"/>
      <c r="JG246" s="200"/>
      <c r="JH246" s="200"/>
      <c r="JI246" s="197"/>
      <c r="JJ246" s="192" t="s">
        <v>7871</v>
      </c>
      <c r="JK246" s="192" t="str">
        <f t="shared" si="187"/>
        <v>Sin Reevaluación</v>
      </c>
      <c r="JL246" s="196" t="s">
        <v>1290</v>
      </c>
      <c r="JM246" s="204">
        <v>10.35</v>
      </c>
      <c r="JN246" s="204">
        <v>10.39</v>
      </c>
      <c r="JO246" s="197">
        <f t="shared" si="219"/>
        <v>0.38647342995170586</v>
      </c>
      <c r="JP246" s="205" t="str">
        <f t="shared" si="220"/>
        <v>Real &gt; Recomendado</v>
      </c>
      <c r="JQ246" s="193" t="s">
        <v>8</v>
      </c>
      <c r="JR246" s="202"/>
      <c r="JS246" s="202"/>
      <c r="JT246" s="202"/>
      <c r="JU246" s="192" t="s">
        <v>8355</v>
      </c>
      <c r="JV246" s="206"/>
      <c r="JW246" s="192" t="s">
        <v>8356</v>
      </c>
      <c r="JX246" s="192" t="s">
        <v>226</v>
      </c>
      <c r="JY246" s="192" t="s">
        <v>982</v>
      </c>
      <c r="JZ246" s="192" t="s">
        <v>248</v>
      </c>
      <c r="KA246" s="192" t="s">
        <v>249</v>
      </c>
    </row>
    <row r="247" spans="1:287" x14ac:dyDescent="0.25">
      <c r="A247" s="213" t="s">
        <v>1916</v>
      </c>
      <c r="B247" s="192" t="s">
        <v>1917</v>
      </c>
      <c r="C247" s="193">
        <v>12</v>
      </c>
      <c r="D247" s="192" t="s">
        <v>508</v>
      </c>
      <c r="E247" s="192" t="s">
        <v>164</v>
      </c>
      <c r="F247" s="192" t="s">
        <v>165</v>
      </c>
      <c r="G247" s="192" t="s">
        <v>509</v>
      </c>
      <c r="H247" s="192" t="s">
        <v>470</v>
      </c>
      <c r="I247" s="209" t="s">
        <v>124</v>
      </c>
      <c r="J247" s="192" t="s">
        <v>1976</v>
      </c>
      <c r="K247" s="192" t="s">
        <v>468</v>
      </c>
      <c r="L247" s="192" t="s">
        <v>102</v>
      </c>
      <c r="M247" s="192" t="s">
        <v>2017</v>
      </c>
      <c r="N247" s="192" t="s">
        <v>525</v>
      </c>
      <c r="O247" s="192" t="s">
        <v>525</v>
      </c>
      <c r="P247" s="192" t="s">
        <v>103</v>
      </c>
      <c r="Q247" s="192" t="s">
        <v>120</v>
      </c>
      <c r="R247" s="192" t="s">
        <v>105</v>
      </c>
      <c r="S247" s="192" t="s">
        <v>2536</v>
      </c>
      <c r="T247" s="192" t="s">
        <v>2537</v>
      </c>
      <c r="U247" s="194">
        <v>0</v>
      </c>
      <c r="V247" s="192" t="s">
        <v>534</v>
      </c>
      <c r="W247" s="192" t="s">
        <v>534</v>
      </c>
      <c r="X247" s="192" t="s">
        <v>534</v>
      </c>
      <c r="Y247" s="195">
        <v>15</v>
      </c>
      <c r="Z247" s="195">
        <v>8</v>
      </c>
      <c r="AA247" s="196" t="s">
        <v>2840</v>
      </c>
      <c r="AB247" s="197">
        <f t="shared" si="232"/>
        <v>-46.666666666666664</v>
      </c>
      <c r="AC247" s="195"/>
      <c r="AD247" s="195"/>
      <c r="AE247" s="196"/>
      <c r="AF247" s="197"/>
      <c r="AG247" s="195"/>
      <c r="AH247" s="195"/>
      <c r="AI247" s="196" t="s">
        <v>8</v>
      </c>
      <c r="AJ247" s="197"/>
      <c r="AK247" s="195"/>
      <c r="AL247" s="195"/>
      <c r="AM247" s="196"/>
      <c r="AN247" s="197"/>
      <c r="AO247" s="195">
        <v>14</v>
      </c>
      <c r="AP247" s="195">
        <v>0</v>
      </c>
      <c r="AQ247" s="196" t="s">
        <v>3077</v>
      </c>
      <c r="AR247" s="197">
        <f>((AP247/AO247)-1)*100</f>
        <v>-100</v>
      </c>
      <c r="AS247" s="195">
        <v>14</v>
      </c>
      <c r="AT247" s="195">
        <v>19</v>
      </c>
      <c r="AU247" s="196" t="s">
        <v>3313</v>
      </c>
      <c r="AV247" s="197">
        <f t="shared" si="182"/>
        <v>35.714285714285722</v>
      </c>
      <c r="AW247" s="197" t="str">
        <f t="shared" si="189"/>
        <v>Variación de 30% al 50%</v>
      </c>
      <c r="AX247" s="198">
        <v>4</v>
      </c>
      <c r="AY247" s="198">
        <v>285</v>
      </c>
      <c r="AZ247" s="195"/>
      <c r="BA247" s="195"/>
      <c r="BB247" s="196"/>
      <c r="BC247" s="197"/>
      <c r="BD247" s="195"/>
      <c r="BE247" s="195"/>
      <c r="BF247" s="196"/>
      <c r="BG247" s="197"/>
      <c r="BH247" s="195"/>
      <c r="BI247" s="195"/>
      <c r="BJ247" s="196"/>
      <c r="BK247" s="197"/>
      <c r="BL247" s="195">
        <v>16</v>
      </c>
      <c r="BM247" s="195">
        <v>16</v>
      </c>
      <c r="BN247" s="195">
        <v>19</v>
      </c>
      <c r="BO247" s="195">
        <v>19</v>
      </c>
      <c r="BP247" s="195">
        <v>0</v>
      </c>
      <c r="BQ247" s="196" t="s">
        <v>3560</v>
      </c>
      <c r="BR247" s="197">
        <f t="shared" si="190"/>
        <v>18.75</v>
      </c>
      <c r="BS247" s="197">
        <f t="shared" si="190"/>
        <v>18.75</v>
      </c>
      <c r="BT247" s="192" t="s">
        <v>3807</v>
      </c>
      <c r="BU247" s="192" t="str">
        <f t="shared" si="191"/>
        <v>Variación de 0 a 30%</v>
      </c>
      <c r="BV247" s="193" t="str">
        <f t="shared" si="192"/>
        <v>Dos Años</v>
      </c>
      <c r="BW247" s="192" t="s">
        <v>3891</v>
      </c>
      <c r="BX247" s="199">
        <v>259535</v>
      </c>
      <c r="BY247" s="199">
        <v>0</v>
      </c>
      <c r="BZ247" s="199">
        <f t="shared" si="193"/>
        <v>259535</v>
      </c>
      <c r="CA247" s="199">
        <v>580382</v>
      </c>
      <c r="CB247" s="200">
        <f t="shared" si="194"/>
        <v>-320847</v>
      </c>
      <c r="CC247" s="192" t="s">
        <v>4111</v>
      </c>
      <c r="CD247" s="192" t="str">
        <f t="shared" si="195"/>
        <v>BIP &lt; SIGFE</v>
      </c>
      <c r="CE247" s="196" t="s">
        <v>682</v>
      </c>
      <c r="CF247" s="195">
        <v>50</v>
      </c>
      <c r="CG247" s="195">
        <v>50</v>
      </c>
      <c r="CH247" s="195">
        <f t="shared" si="196"/>
        <v>100</v>
      </c>
      <c r="CI247" s="196" t="s">
        <v>4530</v>
      </c>
      <c r="CJ247" s="196" t="s">
        <v>4553</v>
      </c>
      <c r="CK247" s="200" t="str">
        <f t="shared" si="216"/>
        <v>Real = Recomendada</v>
      </c>
      <c r="CL247" s="192" t="s">
        <v>5149</v>
      </c>
      <c r="CM247" s="192" t="s">
        <v>5150</v>
      </c>
      <c r="CN247" s="192" t="s">
        <v>5151</v>
      </c>
      <c r="CO247" s="192" t="s">
        <v>4807</v>
      </c>
      <c r="CP247" s="193" t="s">
        <v>207</v>
      </c>
      <c r="CQ247" s="192" t="s">
        <v>4807</v>
      </c>
      <c r="CR247" s="192" t="s">
        <v>197</v>
      </c>
      <c r="CS247" s="192" t="s">
        <v>8</v>
      </c>
      <c r="CT247" s="192" t="str">
        <f t="shared" si="217"/>
        <v>En Operación</v>
      </c>
      <c r="CU247" s="192" t="s">
        <v>8</v>
      </c>
      <c r="CV247" s="192" t="s">
        <v>5616</v>
      </c>
      <c r="CW247" s="192" t="s">
        <v>2041</v>
      </c>
      <c r="CX247" s="192" t="s">
        <v>534</v>
      </c>
      <c r="CY247" s="192" t="s">
        <v>8</v>
      </c>
      <c r="CZ247" s="192" t="s">
        <v>5576</v>
      </c>
      <c r="DA247" s="192" t="s">
        <v>249</v>
      </c>
      <c r="DB247" s="193" t="s">
        <v>1106</v>
      </c>
      <c r="DC247" s="193" t="s">
        <v>1106</v>
      </c>
      <c r="DD247" s="200">
        <v>0</v>
      </c>
      <c r="DE247" s="193" t="s">
        <v>853</v>
      </c>
      <c r="DF247" s="200">
        <v>39</v>
      </c>
      <c r="DG247" s="193" t="s">
        <v>440</v>
      </c>
      <c r="DH247" s="200">
        <v>0</v>
      </c>
      <c r="DI247" s="193" t="s">
        <v>5248</v>
      </c>
      <c r="DJ247" s="200">
        <v>203</v>
      </c>
      <c r="DK247" s="193" t="s">
        <v>5248</v>
      </c>
      <c r="DL247" s="200">
        <f>+DK247-DE247</f>
        <v>203</v>
      </c>
      <c r="DM247" s="193" t="s">
        <v>3891</v>
      </c>
      <c r="DN247" s="200">
        <v>56</v>
      </c>
      <c r="DO247" s="193" t="s">
        <v>790</v>
      </c>
      <c r="DP247" s="200">
        <v>48</v>
      </c>
      <c r="DQ247" s="200">
        <f t="shared" si="183"/>
        <v>346</v>
      </c>
      <c r="DR247" s="200">
        <f t="shared" si="184"/>
        <v>346</v>
      </c>
      <c r="DS247" s="193" t="s">
        <v>6234</v>
      </c>
      <c r="DT247" s="192" t="s">
        <v>6243</v>
      </c>
      <c r="DU247" s="193">
        <v>1</v>
      </c>
      <c r="DV247" s="193" t="s">
        <v>8</v>
      </c>
      <c r="DW247" s="193" t="s">
        <v>8</v>
      </c>
      <c r="DX247" s="193" t="s">
        <v>8</v>
      </c>
      <c r="DY247" s="193" t="s">
        <v>8</v>
      </c>
      <c r="DZ247" s="193" t="s">
        <v>207</v>
      </c>
      <c r="EA247" s="193" t="s">
        <v>6269</v>
      </c>
      <c r="EB247" s="193" t="s">
        <v>207</v>
      </c>
      <c r="EC247" s="193" t="s">
        <v>6269</v>
      </c>
      <c r="ED247" s="193" t="s">
        <v>6510</v>
      </c>
      <c r="EE247" s="199">
        <v>90800</v>
      </c>
      <c r="EF247" s="199">
        <v>0</v>
      </c>
      <c r="EG247" s="199">
        <v>0</v>
      </c>
      <c r="EH247" s="199">
        <v>0</v>
      </c>
      <c r="EI247" s="199">
        <v>2430</v>
      </c>
      <c r="EJ247" s="199">
        <v>745819</v>
      </c>
      <c r="EK247" s="199">
        <v>0</v>
      </c>
      <c r="EL247" s="199">
        <v>0</v>
      </c>
      <c r="EM247" s="199">
        <v>0</v>
      </c>
      <c r="EN247" s="199">
        <v>0</v>
      </c>
      <c r="EO247" s="199">
        <f t="shared" si="197"/>
        <v>839049</v>
      </c>
      <c r="EP247" s="199">
        <v>90800</v>
      </c>
      <c r="EQ247" s="199">
        <v>0</v>
      </c>
      <c r="ER247" s="199">
        <v>0</v>
      </c>
      <c r="ES247" s="199">
        <v>0</v>
      </c>
      <c r="ET247" s="199">
        <v>2430</v>
      </c>
      <c r="EU247" s="199">
        <v>745819</v>
      </c>
      <c r="EV247" s="199">
        <v>0</v>
      </c>
      <c r="EW247" s="199">
        <v>0</v>
      </c>
      <c r="EX247" s="199">
        <v>0</v>
      </c>
      <c r="EY247" s="199">
        <v>0</v>
      </c>
      <c r="EZ247" s="199">
        <f t="shared" si="198"/>
        <v>839049</v>
      </c>
      <c r="FA247" s="192" t="s">
        <v>6675</v>
      </c>
      <c r="FB247" s="199">
        <v>50930</v>
      </c>
      <c r="FC247" s="199">
        <v>0</v>
      </c>
      <c r="FD247" s="199">
        <v>0</v>
      </c>
      <c r="FE247" s="199">
        <v>0</v>
      </c>
      <c r="FF247" s="199">
        <v>0</v>
      </c>
      <c r="FG247" s="199">
        <v>745819</v>
      </c>
      <c r="FH247" s="199">
        <v>0</v>
      </c>
      <c r="FI247" s="199">
        <v>0</v>
      </c>
      <c r="FJ247" s="199">
        <v>0</v>
      </c>
      <c r="FK247" s="199">
        <v>0</v>
      </c>
      <c r="FL247" s="199">
        <f t="shared" si="199"/>
        <v>796749</v>
      </c>
      <c r="FM247" s="192" t="s">
        <v>6872</v>
      </c>
      <c r="FN247" s="199">
        <v>50930</v>
      </c>
      <c r="FO247" s="199">
        <v>0</v>
      </c>
      <c r="FP247" s="199">
        <v>0</v>
      </c>
      <c r="FQ247" s="199">
        <v>0</v>
      </c>
      <c r="FR247" s="199">
        <v>0</v>
      </c>
      <c r="FS247" s="199">
        <v>529452</v>
      </c>
      <c r="FT247" s="199">
        <v>0</v>
      </c>
      <c r="FU247" s="199">
        <v>0</v>
      </c>
      <c r="FV247" s="199">
        <v>0</v>
      </c>
      <c r="FW247" s="199">
        <v>0</v>
      </c>
      <c r="FX247" s="199">
        <f t="shared" si="200"/>
        <v>580382</v>
      </c>
      <c r="FY247" s="192" t="s">
        <v>7060</v>
      </c>
      <c r="FZ247" s="200">
        <f t="shared" si="201"/>
        <v>0</v>
      </c>
      <c r="GA247" s="193" t="str">
        <f t="shared" si="218"/>
        <v>BIP = SIGFE</v>
      </c>
      <c r="GB247" s="199">
        <v>50930</v>
      </c>
      <c r="GC247" s="199">
        <v>0</v>
      </c>
      <c r="GD247" s="199">
        <v>0</v>
      </c>
      <c r="GE247" s="199">
        <v>0</v>
      </c>
      <c r="GF247" s="199">
        <v>0</v>
      </c>
      <c r="GG247" s="199">
        <v>529452</v>
      </c>
      <c r="GH247" s="199">
        <v>0</v>
      </c>
      <c r="GI247" s="199">
        <v>0</v>
      </c>
      <c r="GJ247" s="199">
        <v>0</v>
      </c>
      <c r="GK247" s="199">
        <v>0</v>
      </c>
      <c r="GL247" s="199">
        <f t="shared" si="202"/>
        <v>580382</v>
      </c>
      <c r="GM247" s="199">
        <v>51294</v>
      </c>
      <c r="GN247" s="199">
        <v>0</v>
      </c>
      <c r="GO247" s="199">
        <v>0</v>
      </c>
      <c r="GP247" s="199">
        <v>0</v>
      </c>
      <c r="GQ247" s="199">
        <v>0</v>
      </c>
      <c r="GR247" s="199">
        <v>535852</v>
      </c>
      <c r="GS247" s="199">
        <v>0</v>
      </c>
      <c r="GT247" s="199">
        <v>0</v>
      </c>
      <c r="GU247" s="199">
        <v>0</v>
      </c>
      <c r="GV247" s="199">
        <v>0</v>
      </c>
      <c r="GW247" s="199">
        <f t="shared" si="203"/>
        <v>587146</v>
      </c>
      <c r="GX247" s="199" t="s">
        <v>7215</v>
      </c>
      <c r="GY247" s="199">
        <v>102169</v>
      </c>
      <c r="GZ247" s="199">
        <v>0</v>
      </c>
      <c r="HA247" s="199">
        <v>0</v>
      </c>
      <c r="HB247" s="199">
        <v>0</v>
      </c>
      <c r="HC247" s="199">
        <v>2734</v>
      </c>
      <c r="HD247" s="199">
        <v>839203</v>
      </c>
      <c r="HE247" s="199">
        <v>0</v>
      </c>
      <c r="HF247" s="199">
        <v>0</v>
      </c>
      <c r="HG247" s="199">
        <v>0</v>
      </c>
      <c r="HH247" s="199">
        <v>0</v>
      </c>
      <c r="HI247" s="199">
        <f t="shared" si="204"/>
        <v>944106</v>
      </c>
      <c r="HJ247" s="199">
        <v>0</v>
      </c>
      <c r="HK247" s="199">
        <v>52254</v>
      </c>
      <c r="HL247" s="199">
        <v>0</v>
      </c>
      <c r="HM247" s="199">
        <v>0</v>
      </c>
      <c r="HN247" s="199">
        <v>0</v>
      </c>
      <c r="HO247" s="199">
        <v>0</v>
      </c>
      <c r="HP247" s="199">
        <v>764189</v>
      </c>
      <c r="HQ247" s="199">
        <v>0</v>
      </c>
      <c r="HR247" s="199">
        <v>0</v>
      </c>
      <c r="HS247" s="199">
        <v>0</v>
      </c>
      <c r="HT247" s="199">
        <v>0</v>
      </c>
      <c r="HU247" s="199">
        <f t="shared" si="205"/>
        <v>816443</v>
      </c>
      <c r="HV247" s="199">
        <v>51294</v>
      </c>
      <c r="HW247" s="199">
        <v>0</v>
      </c>
      <c r="HX247" s="199">
        <v>0</v>
      </c>
      <c r="HY247" s="199">
        <v>0</v>
      </c>
      <c r="HZ247" s="199">
        <v>0</v>
      </c>
      <c r="IA247" s="199">
        <v>536216</v>
      </c>
      <c r="IB247" s="199">
        <v>0</v>
      </c>
      <c r="IC247" s="199">
        <v>0</v>
      </c>
      <c r="ID247" s="199">
        <v>0</v>
      </c>
      <c r="IE247" s="199">
        <v>0</v>
      </c>
      <c r="IF247" s="199">
        <f t="shared" si="206"/>
        <v>587510</v>
      </c>
      <c r="IG247" s="197">
        <f t="shared" si="207"/>
        <v>-13.522104509451271</v>
      </c>
      <c r="IH247" s="197">
        <f t="shared" si="208"/>
        <v>-37.770758791915313</v>
      </c>
      <c r="II247" s="197">
        <f t="shared" si="209"/>
        <v>-36.104136901321851</v>
      </c>
      <c r="IJ247" s="197">
        <f t="shared" si="185"/>
        <v>-28.040291851360109</v>
      </c>
      <c r="IK247" s="202"/>
      <c r="IL247" s="200">
        <f t="shared" si="210"/>
        <v>11750.2</v>
      </c>
      <c r="IM247" s="200">
        <f t="shared" si="211"/>
        <v>10724.32</v>
      </c>
      <c r="IN247" s="192" t="s">
        <v>7470</v>
      </c>
      <c r="IO247" s="192" t="str">
        <f t="shared" si="186"/>
        <v>Variación Mayor al -20%</v>
      </c>
      <c r="IP247" s="192" t="str">
        <f t="shared" si="186"/>
        <v>Variación Mayor al -20%</v>
      </c>
      <c r="IQ247" s="193" t="str">
        <f t="shared" si="212"/>
        <v>Mediano</v>
      </c>
      <c r="IR247" s="193" t="str">
        <f t="shared" si="213"/>
        <v>Mediano</v>
      </c>
      <c r="IS247" s="192" t="s">
        <v>7499</v>
      </c>
      <c r="IT247" s="192" t="s">
        <v>2017</v>
      </c>
      <c r="IU247" s="192" t="s">
        <v>534</v>
      </c>
      <c r="IV247" s="192" t="s">
        <v>8</v>
      </c>
      <c r="IW247" s="192" t="s">
        <v>5576</v>
      </c>
      <c r="IX247" s="192" t="s">
        <v>249</v>
      </c>
      <c r="IY247" s="193" t="s">
        <v>207</v>
      </c>
      <c r="IZ247" s="199">
        <v>944106</v>
      </c>
      <c r="JA247" s="199">
        <v>39281</v>
      </c>
      <c r="JB247" s="203">
        <f t="shared" si="214"/>
        <v>4.1606556890857593</v>
      </c>
      <c r="JC247" s="192" t="s">
        <v>7644</v>
      </c>
      <c r="JD247" s="192" t="str">
        <f t="shared" si="221"/>
        <v>Con Modificaciones &lt; 10%</v>
      </c>
      <c r="JE247" s="193" t="s">
        <v>208</v>
      </c>
      <c r="JF247" s="200"/>
      <c r="JG247" s="200"/>
      <c r="JH247" s="200"/>
      <c r="JI247" s="197"/>
      <c r="JJ247" s="192" t="s">
        <v>7872</v>
      </c>
      <c r="JK247" s="192" t="str">
        <f t="shared" si="187"/>
        <v>Sin Reevaluación</v>
      </c>
      <c r="JL247" s="196" t="s">
        <v>1286</v>
      </c>
      <c r="JM247" s="204">
        <v>626738</v>
      </c>
      <c r="JN247" s="204">
        <v>545695</v>
      </c>
      <c r="JO247" s="197">
        <f t="shared" si="219"/>
        <v>-12.930921692956233</v>
      </c>
      <c r="JP247" s="205" t="str">
        <f t="shared" si="220"/>
        <v>Real &lt; Recomendado</v>
      </c>
      <c r="JQ247" s="193" t="s">
        <v>1287</v>
      </c>
      <c r="JR247" s="202">
        <v>56642</v>
      </c>
      <c r="JS247" s="202">
        <v>47576</v>
      </c>
      <c r="JT247" s="202">
        <f t="shared" si="222"/>
        <v>-16.005790755976136</v>
      </c>
      <c r="JU247" s="192" t="s">
        <v>8357</v>
      </c>
      <c r="JV247" s="192" t="str">
        <f t="shared" ref="JV247:JV248" si="234">IF(JT247="","Sin Datos",IF(JT247=0,"Real = Recomendado",IF(JT247&gt;0,"Real &gt; Recomendado",IF(JT247&lt;0,"Real &lt; Recomendado","error"))))</f>
        <v>Real &lt; Recomendado</v>
      </c>
      <c r="JW247" s="192" t="s">
        <v>8358</v>
      </c>
      <c r="JX247" s="192" t="s">
        <v>1327</v>
      </c>
      <c r="JY247" s="192" t="s">
        <v>979</v>
      </c>
      <c r="JZ247" s="192" t="s">
        <v>5576</v>
      </c>
      <c r="KA247" s="192" t="s">
        <v>249</v>
      </c>
    </row>
    <row r="248" spans="1:287" x14ac:dyDescent="0.25">
      <c r="A248" s="213" t="s">
        <v>1918</v>
      </c>
      <c r="B248" s="192" t="s">
        <v>1919</v>
      </c>
      <c r="C248" s="193">
        <v>9</v>
      </c>
      <c r="D248" s="192" t="s">
        <v>450</v>
      </c>
      <c r="E248" s="192" t="s">
        <v>110</v>
      </c>
      <c r="F248" s="192" t="s">
        <v>499</v>
      </c>
      <c r="G248" s="192" t="s">
        <v>495</v>
      </c>
      <c r="H248" s="192" t="s">
        <v>472</v>
      </c>
      <c r="I248" s="192" t="s">
        <v>401</v>
      </c>
      <c r="J248" s="192" t="s">
        <v>1943</v>
      </c>
      <c r="K248" s="192" t="s">
        <v>466</v>
      </c>
      <c r="L248" s="192" t="s">
        <v>114</v>
      </c>
      <c r="M248" s="192" t="s">
        <v>178</v>
      </c>
      <c r="N248" s="192" t="s">
        <v>529</v>
      </c>
      <c r="O248" s="192" t="s">
        <v>524</v>
      </c>
      <c r="P248" s="192" t="s">
        <v>103</v>
      </c>
      <c r="Q248" s="192" t="s">
        <v>120</v>
      </c>
      <c r="R248" s="192" t="s">
        <v>116</v>
      </c>
      <c r="S248" s="192" t="s">
        <v>2538</v>
      </c>
      <c r="T248" s="192" t="s">
        <v>2539</v>
      </c>
      <c r="U248" s="194">
        <v>76</v>
      </c>
      <c r="V248" s="192" t="s">
        <v>534</v>
      </c>
      <c r="W248" s="192" t="s">
        <v>534</v>
      </c>
      <c r="X248" s="192" t="s">
        <v>534</v>
      </c>
      <c r="Y248" s="195">
        <v>2</v>
      </c>
      <c r="Z248" s="195">
        <v>16</v>
      </c>
      <c r="AA248" s="196" t="s">
        <v>206</v>
      </c>
      <c r="AB248" s="197">
        <f t="shared" si="232"/>
        <v>700</v>
      </c>
      <c r="AC248" s="195">
        <v>1</v>
      </c>
      <c r="AD248" s="195">
        <v>0</v>
      </c>
      <c r="AE248" s="196" t="s">
        <v>2841</v>
      </c>
      <c r="AF248" s="197">
        <f>((AD248/AC248)-1)*100</f>
        <v>-100</v>
      </c>
      <c r="AG248" s="195">
        <v>1</v>
      </c>
      <c r="AH248" s="195">
        <v>0</v>
      </c>
      <c r="AI248" s="196" t="s">
        <v>2841</v>
      </c>
      <c r="AJ248" s="197">
        <f>((AH248/AG248)-1)*100</f>
        <v>-100</v>
      </c>
      <c r="AK248" s="195"/>
      <c r="AL248" s="195"/>
      <c r="AM248" s="196"/>
      <c r="AN248" s="197"/>
      <c r="AO248" s="195"/>
      <c r="AP248" s="195"/>
      <c r="AQ248" s="196"/>
      <c r="AR248" s="197"/>
      <c r="AS248" s="195">
        <v>8</v>
      </c>
      <c r="AT248" s="195">
        <v>16</v>
      </c>
      <c r="AU248" s="196" t="s">
        <v>206</v>
      </c>
      <c r="AV248" s="197">
        <f t="shared" si="182"/>
        <v>100</v>
      </c>
      <c r="AW248" s="197" t="str">
        <f t="shared" si="189"/>
        <v>Variación del 50% al 100%</v>
      </c>
      <c r="AX248" s="198" t="s">
        <v>3102</v>
      </c>
      <c r="AY248" s="198" t="s">
        <v>3102</v>
      </c>
      <c r="AZ248" s="195"/>
      <c r="BA248" s="195"/>
      <c r="BB248" s="196"/>
      <c r="BC248" s="197"/>
      <c r="BD248" s="195"/>
      <c r="BE248" s="195"/>
      <c r="BF248" s="196"/>
      <c r="BG248" s="197"/>
      <c r="BH248" s="195">
        <v>1</v>
      </c>
      <c r="BI248" s="195">
        <v>9</v>
      </c>
      <c r="BJ248" s="196" t="s">
        <v>3347</v>
      </c>
      <c r="BK248" s="197">
        <f>((BI248/BH248)-1)*100</f>
        <v>800</v>
      </c>
      <c r="BL248" s="195">
        <v>9</v>
      </c>
      <c r="BM248" s="195">
        <v>9</v>
      </c>
      <c r="BN248" s="195">
        <v>17</v>
      </c>
      <c r="BO248" s="195">
        <v>17</v>
      </c>
      <c r="BP248" s="195">
        <v>0</v>
      </c>
      <c r="BQ248" s="196" t="s">
        <v>206</v>
      </c>
      <c r="BR248" s="197">
        <f t="shared" si="190"/>
        <v>88.888888888888886</v>
      </c>
      <c r="BS248" s="197">
        <f t="shared" si="190"/>
        <v>88.888888888888886</v>
      </c>
      <c r="BT248" s="192" t="s">
        <v>3808</v>
      </c>
      <c r="BU248" s="192" t="str">
        <f t="shared" si="191"/>
        <v>Variación del 50% al 100%</v>
      </c>
      <c r="BV248" s="193" t="str">
        <f t="shared" si="192"/>
        <v>Dos Años</v>
      </c>
      <c r="BW248" s="192" t="s">
        <v>1231</v>
      </c>
      <c r="BX248" s="199">
        <v>790049</v>
      </c>
      <c r="BY248" s="199">
        <v>0</v>
      </c>
      <c r="BZ248" s="199">
        <f t="shared" si="193"/>
        <v>790049</v>
      </c>
      <c r="CA248" s="199">
        <v>776655</v>
      </c>
      <c r="CB248" s="200">
        <f t="shared" si="194"/>
        <v>13394</v>
      </c>
      <c r="CC248" s="192" t="s">
        <v>206</v>
      </c>
      <c r="CD248" s="192" t="str">
        <f t="shared" si="195"/>
        <v>BIP &gt; SIGFE</v>
      </c>
      <c r="CE248" s="196" t="s">
        <v>678</v>
      </c>
      <c r="CF248" s="195">
        <v>776</v>
      </c>
      <c r="CG248" s="195">
        <v>776</v>
      </c>
      <c r="CH248" s="195">
        <f t="shared" si="196"/>
        <v>100</v>
      </c>
      <c r="CI248" s="196" t="s">
        <v>206</v>
      </c>
      <c r="CJ248" s="196" t="s">
        <v>4134</v>
      </c>
      <c r="CK248" s="200" t="str">
        <f t="shared" si="216"/>
        <v>Real = Recomendada</v>
      </c>
      <c r="CL248" s="192" t="s">
        <v>206</v>
      </c>
      <c r="CM248" s="192" t="s">
        <v>4887</v>
      </c>
      <c r="CN248" s="192" t="s">
        <v>8</v>
      </c>
      <c r="CO248" s="192" t="s">
        <v>8</v>
      </c>
      <c r="CP248" s="193" t="s">
        <v>207</v>
      </c>
      <c r="CQ248" s="192" t="s">
        <v>4649</v>
      </c>
      <c r="CR248" s="192" t="s">
        <v>206</v>
      </c>
      <c r="CS248" s="192" t="s">
        <v>8</v>
      </c>
      <c r="CT248" s="192" t="str">
        <f t="shared" si="217"/>
        <v>En Operación</v>
      </c>
      <c r="CU248" s="192" t="s">
        <v>8</v>
      </c>
      <c r="CV248" s="192" t="s">
        <v>5731</v>
      </c>
      <c r="CW248" s="192" t="s">
        <v>178</v>
      </c>
      <c r="CX248" s="192" t="s">
        <v>534</v>
      </c>
      <c r="CY248" s="192" t="s">
        <v>8</v>
      </c>
      <c r="CZ248" s="192" t="s">
        <v>534</v>
      </c>
      <c r="DA248" s="192" t="s">
        <v>8</v>
      </c>
      <c r="DB248" s="193" t="s">
        <v>1234</v>
      </c>
      <c r="DC248" s="193" t="s">
        <v>1185</v>
      </c>
      <c r="DD248" s="200">
        <v>152</v>
      </c>
      <c r="DE248" s="193" t="s">
        <v>699</v>
      </c>
      <c r="DF248" s="200">
        <v>26</v>
      </c>
      <c r="DG248" s="193" t="s">
        <v>440</v>
      </c>
      <c r="DH248" s="200">
        <v>0</v>
      </c>
      <c r="DI248" s="193" t="s">
        <v>3840</v>
      </c>
      <c r="DJ248" s="200">
        <v>116</v>
      </c>
      <c r="DK248" s="193" t="s">
        <v>3840</v>
      </c>
      <c r="DL248" s="200">
        <f>+DK248-DE248</f>
        <v>116</v>
      </c>
      <c r="DM248" s="193" t="s">
        <v>1231</v>
      </c>
      <c r="DN248" s="200">
        <v>4</v>
      </c>
      <c r="DO248" s="193" t="s">
        <v>769</v>
      </c>
      <c r="DP248" s="200">
        <v>35</v>
      </c>
      <c r="DQ248" s="200">
        <f t="shared" si="183"/>
        <v>333</v>
      </c>
      <c r="DR248" s="200">
        <f t="shared" si="184"/>
        <v>181</v>
      </c>
      <c r="DS248" s="193" t="s">
        <v>198</v>
      </c>
      <c r="DT248" s="192" t="s">
        <v>6256</v>
      </c>
      <c r="DU248" s="193">
        <v>1</v>
      </c>
      <c r="DV248" s="193" t="s">
        <v>8</v>
      </c>
      <c r="DW248" s="193" t="s">
        <v>8</v>
      </c>
      <c r="DX248" s="193" t="s">
        <v>8</v>
      </c>
      <c r="DY248" s="193" t="s">
        <v>8</v>
      </c>
      <c r="DZ248" s="193" t="s">
        <v>8</v>
      </c>
      <c r="EA248" s="193" t="s">
        <v>8</v>
      </c>
      <c r="EB248" s="193" t="s">
        <v>207</v>
      </c>
      <c r="EC248" s="193" t="s">
        <v>6269</v>
      </c>
      <c r="ED248" s="193" t="s">
        <v>6511</v>
      </c>
      <c r="EE248" s="199">
        <v>33189</v>
      </c>
      <c r="EF248" s="199">
        <v>24241</v>
      </c>
      <c r="EG248" s="199">
        <v>722</v>
      </c>
      <c r="EH248" s="199">
        <v>0</v>
      </c>
      <c r="EI248" s="199">
        <v>0</v>
      </c>
      <c r="EJ248" s="199">
        <v>781287</v>
      </c>
      <c r="EK248" s="199">
        <v>0</v>
      </c>
      <c r="EL248" s="199">
        <v>0</v>
      </c>
      <c r="EM248" s="199">
        <v>1320</v>
      </c>
      <c r="EN248" s="199">
        <v>0</v>
      </c>
      <c r="EO248" s="199">
        <f t="shared" si="197"/>
        <v>840759</v>
      </c>
      <c r="EP248" s="199">
        <v>36398</v>
      </c>
      <c r="EQ248" s="199">
        <v>26584</v>
      </c>
      <c r="ER248" s="199">
        <v>791</v>
      </c>
      <c r="ES248" s="199">
        <v>0</v>
      </c>
      <c r="ET248" s="199">
        <v>0</v>
      </c>
      <c r="EU248" s="199">
        <v>856836</v>
      </c>
      <c r="EV248" s="199">
        <v>0</v>
      </c>
      <c r="EW248" s="199">
        <v>0</v>
      </c>
      <c r="EX248" s="199">
        <v>1447</v>
      </c>
      <c r="EY248" s="199">
        <v>0</v>
      </c>
      <c r="EZ248" s="199">
        <f t="shared" si="198"/>
        <v>922056</v>
      </c>
      <c r="FA248" s="192" t="s">
        <v>198</v>
      </c>
      <c r="FB248" s="199">
        <v>77344</v>
      </c>
      <c r="FC248" s="199">
        <v>0</v>
      </c>
      <c r="FD248" s="199">
        <v>0</v>
      </c>
      <c r="FE248" s="199">
        <v>0</v>
      </c>
      <c r="FF248" s="199">
        <v>0</v>
      </c>
      <c r="FG248" s="199">
        <v>711793</v>
      </c>
      <c r="FH248" s="199">
        <v>0</v>
      </c>
      <c r="FI248" s="199">
        <v>0</v>
      </c>
      <c r="FJ248" s="199">
        <v>913</v>
      </c>
      <c r="FK248" s="199">
        <v>0</v>
      </c>
      <c r="FL248" s="199">
        <f t="shared" si="199"/>
        <v>790050</v>
      </c>
      <c r="FM248" s="192" t="s">
        <v>198</v>
      </c>
      <c r="FN248" s="199">
        <v>77344</v>
      </c>
      <c r="FO248" s="199">
        <v>0</v>
      </c>
      <c r="FP248" s="199">
        <v>0</v>
      </c>
      <c r="FQ248" s="199">
        <v>0</v>
      </c>
      <c r="FR248" s="199">
        <v>0</v>
      </c>
      <c r="FS248" s="199">
        <v>711793</v>
      </c>
      <c r="FT248" s="199">
        <v>0</v>
      </c>
      <c r="FU248" s="199">
        <v>0</v>
      </c>
      <c r="FV248" s="199">
        <v>913</v>
      </c>
      <c r="FW248" s="199">
        <v>0</v>
      </c>
      <c r="FX248" s="199">
        <f t="shared" si="200"/>
        <v>790050</v>
      </c>
      <c r="FY248" s="192" t="s">
        <v>198</v>
      </c>
      <c r="FZ248" s="200">
        <f t="shared" si="201"/>
        <v>13395</v>
      </c>
      <c r="GA248" s="193" t="str">
        <f t="shared" si="218"/>
        <v>BIP &gt; SIGFE</v>
      </c>
      <c r="GB248" s="199">
        <v>76700</v>
      </c>
      <c r="GC248" s="199">
        <v>0</v>
      </c>
      <c r="GD248" s="199">
        <v>0</v>
      </c>
      <c r="GE248" s="199">
        <v>0</v>
      </c>
      <c r="GF248" s="199">
        <v>0</v>
      </c>
      <c r="GG248" s="199">
        <v>699042</v>
      </c>
      <c r="GH248" s="199">
        <v>0</v>
      </c>
      <c r="GI248" s="199">
        <v>0</v>
      </c>
      <c r="GJ248" s="199">
        <v>913</v>
      </c>
      <c r="GK248" s="199">
        <v>0</v>
      </c>
      <c r="GL248" s="199">
        <f t="shared" si="202"/>
        <v>776655</v>
      </c>
      <c r="GM248" s="199">
        <v>78478</v>
      </c>
      <c r="GN248" s="199">
        <v>0</v>
      </c>
      <c r="GO248" s="199">
        <v>0</v>
      </c>
      <c r="GP248" s="199">
        <v>0</v>
      </c>
      <c r="GQ248" s="199">
        <v>0</v>
      </c>
      <c r="GR248" s="199">
        <v>706553</v>
      </c>
      <c r="GS248" s="199">
        <v>0</v>
      </c>
      <c r="GT248" s="199">
        <v>0</v>
      </c>
      <c r="GU248" s="199">
        <v>937</v>
      </c>
      <c r="GV248" s="199">
        <v>0</v>
      </c>
      <c r="GW248" s="199">
        <f t="shared" si="203"/>
        <v>785968</v>
      </c>
      <c r="GX248" s="199" t="s">
        <v>198</v>
      </c>
      <c r="GY248" s="199">
        <v>39229</v>
      </c>
      <c r="GZ248" s="199">
        <v>28652</v>
      </c>
      <c r="HA248" s="199">
        <v>853</v>
      </c>
      <c r="HB248" s="199">
        <v>0</v>
      </c>
      <c r="HC248" s="199">
        <v>0</v>
      </c>
      <c r="HD248" s="199">
        <v>923489</v>
      </c>
      <c r="HE248" s="199">
        <v>0</v>
      </c>
      <c r="HF248" s="199">
        <v>0</v>
      </c>
      <c r="HG248" s="199">
        <v>1560</v>
      </c>
      <c r="HH248" s="199">
        <v>0</v>
      </c>
      <c r="HI248" s="199">
        <f t="shared" si="204"/>
        <v>993783</v>
      </c>
      <c r="HJ248" s="199">
        <v>0</v>
      </c>
      <c r="HK248" s="199">
        <v>79355</v>
      </c>
      <c r="HL248" s="199">
        <v>0</v>
      </c>
      <c r="HM248" s="199">
        <v>0</v>
      </c>
      <c r="HN248" s="199">
        <v>0</v>
      </c>
      <c r="HO248" s="199">
        <v>0</v>
      </c>
      <c r="HP248" s="199">
        <v>714269</v>
      </c>
      <c r="HQ248" s="199">
        <v>0</v>
      </c>
      <c r="HR248" s="199">
        <v>0</v>
      </c>
      <c r="HS248" s="199">
        <v>937</v>
      </c>
      <c r="HT248" s="199">
        <v>0</v>
      </c>
      <c r="HU248" s="199">
        <f t="shared" si="205"/>
        <v>794561</v>
      </c>
      <c r="HV248" s="199">
        <v>79123</v>
      </c>
      <c r="HW248" s="199">
        <v>0</v>
      </c>
      <c r="HX248" s="199">
        <v>0</v>
      </c>
      <c r="HY248" s="199">
        <v>0</v>
      </c>
      <c r="HZ248" s="199">
        <v>0</v>
      </c>
      <c r="IA248" s="199">
        <v>719303</v>
      </c>
      <c r="IB248" s="199">
        <v>0</v>
      </c>
      <c r="IC248" s="199">
        <v>0</v>
      </c>
      <c r="ID248" s="199">
        <v>937</v>
      </c>
      <c r="IE248" s="199">
        <v>0</v>
      </c>
      <c r="IF248" s="199">
        <f t="shared" si="206"/>
        <v>799363</v>
      </c>
      <c r="IG248" s="197">
        <f t="shared" si="207"/>
        <v>-20.046831149254917</v>
      </c>
      <c r="IH248" s="197">
        <f t="shared" si="208"/>
        <v>-19.56362706949103</v>
      </c>
      <c r="II248" s="197">
        <f t="shared" si="209"/>
        <v>-22.110279602680706</v>
      </c>
      <c r="IJ248" s="197">
        <f t="shared" si="185"/>
        <v>0.60435888496919166</v>
      </c>
      <c r="IK248" s="202"/>
      <c r="IL248" s="200">
        <f t="shared" si="210"/>
        <v>1030.1069587628865</v>
      </c>
      <c r="IM248" s="200">
        <f t="shared" si="211"/>
        <v>926.93685567010311</v>
      </c>
      <c r="IN248" s="192" t="s">
        <v>7471</v>
      </c>
      <c r="IO248" s="192" t="str">
        <f t="shared" si="186"/>
        <v>Variación entre el -10% al -20%</v>
      </c>
      <c r="IP248" s="192" t="str">
        <f t="shared" si="186"/>
        <v>Variación Mayor al -20%</v>
      </c>
      <c r="IQ248" s="193" t="str">
        <f t="shared" si="212"/>
        <v>Mediano</v>
      </c>
      <c r="IR248" s="193" t="str">
        <f t="shared" si="213"/>
        <v>Mediano</v>
      </c>
      <c r="IS248" s="192" t="s">
        <v>5731</v>
      </c>
      <c r="IT248" s="192" t="s">
        <v>178</v>
      </c>
      <c r="IU248" s="192" t="s">
        <v>534</v>
      </c>
      <c r="IV248" s="192" t="s">
        <v>8</v>
      </c>
      <c r="IW248" s="192" t="s">
        <v>534</v>
      </c>
      <c r="IX248" s="192" t="s">
        <v>8</v>
      </c>
      <c r="IY248" s="193" t="s">
        <v>208</v>
      </c>
      <c r="IZ248" s="199"/>
      <c r="JA248" s="199"/>
      <c r="JB248" s="203"/>
      <c r="JC248" s="192" t="s">
        <v>534</v>
      </c>
      <c r="JD248" s="192" t="str">
        <f t="shared" si="221"/>
        <v>Sin Modificaciones</v>
      </c>
      <c r="JE248" s="193" t="s">
        <v>208</v>
      </c>
      <c r="JF248" s="200"/>
      <c r="JG248" s="200"/>
      <c r="JH248" s="200"/>
      <c r="JI248" s="197"/>
      <c r="JJ248" s="192" t="s">
        <v>1283</v>
      </c>
      <c r="JK248" s="192" t="str">
        <f t="shared" si="187"/>
        <v>Sin Reevaluación</v>
      </c>
      <c r="JL248" s="196" t="s">
        <v>1291</v>
      </c>
      <c r="JM248" s="204">
        <v>209773</v>
      </c>
      <c r="JN248" s="204">
        <v>209773</v>
      </c>
      <c r="JO248" s="197">
        <f t="shared" si="219"/>
        <v>0</v>
      </c>
      <c r="JP248" s="205" t="str">
        <f t="shared" si="220"/>
        <v>Real = Recomendado</v>
      </c>
      <c r="JQ248" s="193" t="s">
        <v>1292</v>
      </c>
      <c r="JR248" s="202">
        <v>230</v>
      </c>
      <c r="JS248" s="202">
        <v>230</v>
      </c>
      <c r="JT248" s="202">
        <f t="shared" si="222"/>
        <v>0</v>
      </c>
      <c r="JU248" s="192" t="s">
        <v>8359</v>
      </c>
      <c r="JV248" s="192" t="str">
        <f t="shared" si="234"/>
        <v>Real = Recomendado</v>
      </c>
      <c r="JW248" s="192" t="s">
        <v>8360</v>
      </c>
      <c r="JX248" s="192" t="s">
        <v>1317</v>
      </c>
      <c r="JY248" s="192" t="s">
        <v>961</v>
      </c>
      <c r="JZ248" s="192" t="s">
        <v>5576</v>
      </c>
      <c r="KA248" s="192" t="s">
        <v>249</v>
      </c>
    </row>
    <row r="249" spans="1:287" x14ac:dyDescent="0.25">
      <c r="A249" s="192" t="s">
        <v>1920</v>
      </c>
      <c r="B249" s="192" t="s">
        <v>1921</v>
      </c>
      <c r="C249" s="193">
        <v>13</v>
      </c>
      <c r="D249" s="192" t="s">
        <v>510</v>
      </c>
      <c r="E249" s="192" t="s">
        <v>1922</v>
      </c>
      <c r="F249" s="192" t="s">
        <v>1923</v>
      </c>
      <c r="G249" s="192" t="s">
        <v>512</v>
      </c>
      <c r="H249" s="192" t="s">
        <v>100</v>
      </c>
      <c r="I249" s="192" t="s">
        <v>101</v>
      </c>
      <c r="J249" s="192" t="s">
        <v>1335</v>
      </c>
      <c r="K249" s="192" t="s">
        <v>466</v>
      </c>
      <c r="L249" s="192" t="s">
        <v>114</v>
      </c>
      <c r="M249" s="192" t="s">
        <v>115</v>
      </c>
      <c r="N249" s="192" t="s">
        <v>115</v>
      </c>
      <c r="O249" s="192" t="s">
        <v>524</v>
      </c>
      <c r="P249" s="192" t="s">
        <v>103</v>
      </c>
      <c r="Q249" s="192" t="s">
        <v>120</v>
      </c>
      <c r="R249" s="192" t="s">
        <v>116</v>
      </c>
      <c r="S249" s="192" t="s">
        <v>546</v>
      </c>
      <c r="T249" s="192" t="s">
        <v>2540</v>
      </c>
      <c r="U249" s="194">
        <v>42176</v>
      </c>
      <c r="V249" s="192" t="s">
        <v>534</v>
      </c>
      <c r="W249" s="192" t="s">
        <v>534</v>
      </c>
      <c r="X249" s="192" t="s">
        <v>534</v>
      </c>
      <c r="Y249" s="195">
        <v>10</v>
      </c>
      <c r="Z249" s="195">
        <v>17</v>
      </c>
      <c r="AA249" s="196" t="s">
        <v>2842</v>
      </c>
      <c r="AB249" s="197">
        <f t="shared" si="232"/>
        <v>70</v>
      </c>
      <c r="AC249" s="195">
        <v>1</v>
      </c>
      <c r="AD249" s="195">
        <v>1</v>
      </c>
      <c r="AE249" s="196" t="s">
        <v>2843</v>
      </c>
      <c r="AF249" s="197">
        <f>((AD249/AC249)-1)*100</f>
        <v>0</v>
      </c>
      <c r="AG249" s="195">
        <v>1</v>
      </c>
      <c r="AH249" s="195">
        <v>1</v>
      </c>
      <c r="AI249" s="196" t="s">
        <v>2843</v>
      </c>
      <c r="AJ249" s="197">
        <f>((AH249/AG249)-1)*100</f>
        <v>0</v>
      </c>
      <c r="AK249" s="195"/>
      <c r="AL249" s="195"/>
      <c r="AM249" s="196"/>
      <c r="AN249" s="197"/>
      <c r="AO249" s="195">
        <v>10</v>
      </c>
      <c r="AP249" s="195">
        <v>0</v>
      </c>
      <c r="AQ249" s="196" t="s">
        <v>3078</v>
      </c>
      <c r="AR249" s="197">
        <f>((AP249/AO249)-1)*100</f>
        <v>-100</v>
      </c>
      <c r="AS249" s="195">
        <v>6</v>
      </c>
      <c r="AT249" s="195">
        <v>23</v>
      </c>
      <c r="AU249" s="196" t="s">
        <v>3314</v>
      </c>
      <c r="AV249" s="197">
        <f t="shared" si="182"/>
        <v>283.33333333333337</v>
      </c>
      <c r="AW249" s="197" t="str">
        <f t="shared" si="189"/>
        <v>Variación &gt; al 100%</v>
      </c>
      <c r="AX249" s="198" t="s">
        <v>3102</v>
      </c>
      <c r="AY249" s="198" t="s">
        <v>3102</v>
      </c>
      <c r="AZ249" s="195"/>
      <c r="BA249" s="195"/>
      <c r="BB249" s="196"/>
      <c r="BC249" s="197"/>
      <c r="BD249" s="195">
        <v>1</v>
      </c>
      <c r="BE249" s="195">
        <v>1</v>
      </c>
      <c r="BF249" s="196" t="s">
        <v>3355</v>
      </c>
      <c r="BG249" s="197">
        <f>((BE249/BD249)-1)*100</f>
        <v>0</v>
      </c>
      <c r="BH249" s="195">
        <v>4</v>
      </c>
      <c r="BI249" s="195">
        <v>16</v>
      </c>
      <c r="BJ249" s="196" t="s">
        <v>3356</v>
      </c>
      <c r="BK249" s="197">
        <f>((BI249/BH249)-1)*100</f>
        <v>300</v>
      </c>
      <c r="BL249" s="195">
        <v>10</v>
      </c>
      <c r="BM249" s="195">
        <v>10</v>
      </c>
      <c r="BN249" s="195">
        <v>32</v>
      </c>
      <c r="BO249" s="195">
        <v>32</v>
      </c>
      <c r="BP249" s="195">
        <v>0</v>
      </c>
      <c r="BQ249" s="196" t="s">
        <v>3561</v>
      </c>
      <c r="BR249" s="197">
        <f t="shared" si="190"/>
        <v>220.00000000000003</v>
      </c>
      <c r="BS249" s="197">
        <f t="shared" si="190"/>
        <v>220.00000000000003</v>
      </c>
      <c r="BT249" s="192" t="s">
        <v>3809</v>
      </c>
      <c r="BU249" s="192" t="str">
        <f t="shared" si="191"/>
        <v>Variación &gt; al 100%</v>
      </c>
      <c r="BV249" s="193" t="str">
        <f t="shared" si="192"/>
        <v>Tres años</v>
      </c>
      <c r="BW249" s="192" t="s">
        <v>755</v>
      </c>
      <c r="BX249" s="199">
        <v>1087135</v>
      </c>
      <c r="BY249" s="199">
        <v>101</v>
      </c>
      <c r="BZ249" s="199">
        <f t="shared" si="193"/>
        <v>1087236</v>
      </c>
      <c r="CA249" s="199">
        <v>825212</v>
      </c>
      <c r="CB249" s="200">
        <f t="shared" si="194"/>
        <v>262024</v>
      </c>
      <c r="CC249" s="192" t="s">
        <v>4112</v>
      </c>
      <c r="CD249" s="192" t="str">
        <f t="shared" si="195"/>
        <v>BIP &gt; SIGFE</v>
      </c>
      <c r="CE249" s="196" t="s">
        <v>678</v>
      </c>
      <c r="CF249" s="195">
        <v>473</v>
      </c>
      <c r="CG249" s="195">
        <v>473</v>
      </c>
      <c r="CH249" s="195">
        <f t="shared" si="196"/>
        <v>100</v>
      </c>
      <c r="CI249" s="196" t="s">
        <v>4554</v>
      </c>
      <c r="CJ249" s="196" t="s">
        <v>4555</v>
      </c>
      <c r="CK249" s="200" t="str">
        <f t="shared" si="216"/>
        <v>Real = Recomendada</v>
      </c>
      <c r="CL249" s="192" t="s">
        <v>5152</v>
      </c>
      <c r="CM249" s="192" t="s">
        <v>765</v>
      </c>
      <c r="CN249" s="192" t="s">
        <v>198</v>
      </c>
      <c r="CO249" s="192" t="s">
        <v>4621</v>
      </c>
      <c r="CP249" s="193" t="s">
        <v>207</v>
      </c>
      <c r="CQ249" s="192" t="s">
        <v>5165</v>
      </c>
      <c r="CR249" s="192" t="s">
        <v>5394</v>
      </c>
      <c r="CS249" s="192" t="s">
        <v>8</v>
      </c>
      <c r="CT249" s="192" t="str">
        <f t="shared" si="217"/>
        <v>En Operación</v>
      </c>
      <c r="CU249" s="192" t="s">
        <v>5566</v>
      </c>
      <c r="CV249" s="192" t="s">
        <v>986</v>
      </c>
      <c r="CW249" s="192" t="s">
        <v>987</v>
      </c>
      <c r="CX249" s="192" t="s">
        <v>5577</v>
      </c>
      <c r="CY249" s="192" t="s">
        <v>982</v>
      </c>
      <c r="CZ249" s="192" t="s">
        <v>248</v>
      </c>
      <c r="DA249" s="192" t="s">
        <v>249</v>
      </c>
      <c r="DB249" s="193" t="s">
        <v>586</v>
      </c>
      <c r="DC249" s="193" t="s">
        <v>586</v>
      </c>
      <c r="DD249" s="200">
        <v>0</v>
      </c>
      <c r="DE249" s="193" t="s">
        <v>636</v>
      </c>
      <c r="DF249" s="200">
        <v>25</v>
      </c>
      <c r="DG249" s="193" t="s">
        <v>612</v>
      </c>
      <c r="DH249" s="200">
        <v>15</v>
      </c>
      <c r="DI249" s="193" t="s">
        <v>622</v>
      </c>
      <c r="DJ249" s="200">
        <v>9</v>
      </c>
      <c r="DK249" s="193" t="s">
        <v>5992</v>
      </c>
      <c r="DL249" s="200">
        <f>+DK249-DG249</f>
        <v>457</v>
      </c>
      <c r="DM249" s="193" t="s">
        <v>755</v>
      </c>
      <c r="DN249" s="200">
        <v>7</v>
      </c>
      <c r="DO249" s="193" t="s">
        <v>6022</v>
      </c>
      <c r="DP249" s="200">
        <v>62</v>
      </c>
      <c r="DQ249" s="200">
        <f t="shared" si="183"/>
        <v>566</v>
      </c>
      <c r="DR249" s="200">
        <f t="shared" si="184"/>
        <v>566</v>
      </c>
      <c r="DS249" s="193" t="s">
        <v>6235</v>
      </c>
      <c r="DT249" s="192" t="s">
        <v>6243</v>
      </c>
      <c r="DU249" s="193">
        <v>1</v>
      </c>
      <c r="DV249" s="193" t="s">
        <v>8</v>
      </c>
      <c r="DW249" s="193" t="s">
        <v>8</v>
      </c>
      <c r="DX249" s="193" t="s">
        <v>8</v>
      </c>
      <c r="DY249" s="193" t="s">
        <v>8</v>
      </c>
      <c r="DZ249" s="193" t="s">
        <v>8</v>
      </c>
      <c r="EA249" s="193" t="s">
        <v>8</v>
      </c>
      <c r="EB249" s="193" t="s">
        <v>207</v>
      </c>
      <c r="EC249" s="193" t="s">
        <v>6269</v>
      </c>
      <c r="ED249" s="193" t="s">
        <v>6512</v>
      </c>
      <c r="EE249" s="199">
        <v>35326</v>
      </c>
      <c r="EF249" s="199">
        <v>14427</v>
      </c>
      <c r="EG249" s="199">
        <v>190751</v>
      </c>
      <c r="EH249" s="199">
        <v>0</v>
      </c>
      <c r="EI249" s="199">
        <v>688</v>
      </c>
      <c r="EJ249" s="199">
        <v>644867</v>
      </c>
      <c r="EK249" s="199">
        <v>0</v>
      </c>
      <c r="EL249" s="199">
        <v>47705</v>
      </c>
      <c r="EM249" s="199">
        <v>6741</v>
      </c>
      <c r="EN249" s="199">
        <v>0</v>
      </c>
      <c r="EO249" s="199">
        <f t="shared" si="197"/>
        <v>940505</v>
      </c>
      <c r="EP249" s="199">
        <v>35326</v>
      </c>
      <c r="EQ249" s="199">
        <v>14427</v>
      </c>
      <c r="ER249" s="199">
        <v>190751</v>
      </c>
      <c r="ES249" s="199">
        <v>0</v>
      </c>
      <c r="ET249" s="199">
        <v>688</v>
      </c>
      <c r="EU249" s="199">
        <v>644867</v>
      </c>
      <c r="EV249" s="199">
        <v>0</v>
      </c>
      <c r="EW249" s="199">
        <v>47705</v>
      </c>
      <c r="EX249" s="199">
        <v>6741</v>
      </c>
      <c r="EY249" s="199">
        <v>0</v>
      </c>
      <c r="EZ249" s="199">
        <f t="shared" si="198"/>
        <v>940505</v>
      </c>
      <c r="FA249" s="192" t="s">
        <v>201</v>
      </c>
      <c r="FB249" s="199">
        <v>43790</v>
      </c>
      <c r="FC249" s="199">
        <v>9137</v>
      </c>
      <c r="FD249" s="199">
        <v>173241</v>
      </c>
      <c r="FE249" s="199">
        <v>0</v>
      </c>
      <c r="FF249" s="199">
        <v>101</v>
      </c>
      <c r="FG249" s="199">
        <v>803120</v>
      </c>
      <c r="FH249" s="199">
        <v>0</v>
      </c>
      <c r="FI249" s="199">
        <v>58667</v>
      </c>
      <c r="FJ249" s="199">
        <v>1280</v>
      </c>
      <c r="FK249" s="199">
        <v>0</v>
      </c>
      <c r="FL249" s="199">
        <f t="shared" si="199"/>
        <v>1089336</v>
      </c>
      <c r="FM249" s="192" t="s">
        <v>6873</v>
      </c>
      <c r="FN249" s="199">
        <v>43790</v>
      </c>
      <c r="FO249" s="199">
        <v>9137</v>
      </c>
      <c r="FP249" s="199">
        <v>173241</v>
      </c>
      <c r="FQ249" s="199">
        <v>0</v>
      </c>
      <c r="FR249" s="199">
        <v>101</v>
      </c>
      <c r="FS249" s="199">
        <v>803120</v>
      </c>
      <c r="FT249" s="199">
        <v>0</v>
      </c>
      <c r="FU249" s="199">
        <v>58667</v>
      </c>
      <c r="FV249" s="199">
        <v>1280</v>
      </c>
      <c r="FW249" s="199">
        <v>0</v>
      </c>
      <c r="FX249" s="199">
        <f t="shared" si="200"/>
        <v>1089336</v>
      </c>
      <c r="FY249" s="192" t="s">
        <v>7061</v>
      </c>
      <c r="FZ249" s="200">
        <f t="shared" si="201"/>
        <v>264124</v>
      </c>
      <c r="GA249" s="193" t="str">
        <f t="shared" si="218"/>
        <v>BIP &gt; SIGFE</v>
      </c>
      <c r="GB249" s="199">
        <v>43790</v>
      </c>
      <c r="GC249" s="199">
        <v>1515</v>
      </c>
      <c r="GD249" s="199">
        <v>0</v>
      </c>
      <c r="GE249" s="199">
        <v>0</v>
      </c>
      <c r="GF249" s="199">
        <v>72</v>
      </c>
      <c r="GG249" s="199">
        <v>719888</v>
      </c>
      <c r="GH249" s="199">
        <v>0</v>
      </c>
      <c r="GI249" s="199">
        <v>58667</v>
      </c>
      <c r="GJ249" s="199">
        <v>1280</v>
      </c>
      <c r="GK249" s="199">
        <v>0</v>
      </c>
      <c r="GL249" s="199">
        <f t="shared" si="202"/>
        <v>825212</v>
      </c>
      <c r="GM249" s="199">
        <v>45624</v>
      </c>
      <c r="GN249" s="199">
        <v>1515</v>
      </c>
      <c r="GO249" s="199">
        <v>0</v>
      </c>
      <c r="GP249" s="199">
        <v>0</v>
      </c>
      <c r="GQ249" s="199">
        <v>78</v>
      </c>
      <c r="GR249" s="199">
        <v>734060</v>
      </c>
      <c r="GS249" s="199">
        <v>0</v>
      </c>
      <c r="GT249" s="199">
        <v>61998</v>
      </c>
      <c r="GU249" s="199">
        <v>1344</v>
      </c>
      <c r="GV249" s="199">
        <v>0</v>
      </c>
      <c r="GW249" s="199">
        <f t="shared" si="203"/>
        <v>844619</v>
      </c>
      <c r="GX249" s="199" t="s">
        <v>7216</v>
      </c>
      <c r="GY249" s="199">
        <v>41578</v>
      </c>
      <c r="GZ249" s="199">
        <v>16980</v>
      </c>
      <c r="HA249" s="199">
        <v>224509</v>
      </c>
      <c r="HB249" s="199">
        <v>0</v>
      </c>
      <c r="HC249" s="199">
        <v>810</v>
      </c>
      <c r="HD249" s="199">
        <v>758993</v>
      </c>
      <c r="HE249" s="199">
        <v>0</v>
      </c>
      <c r="HF249" s="199">
        <v>56148</v>
      </c>
      <c r="HG249" s="199">
        <v>7934</v>
      </c>
      <c r="HH249" s="199">
        <v>0</v>
      </c>
      <c r="HI249" s="199">
        <f t="shared" si="204"/>
        <v>1106952</v>
      </c>
      <c r="HJ249" s="199">
        <v>0</v>
      </c>
      <c r="HK249" s="199">
        <v>45639</v>
      </c>
      <c r="HL249" s="199">
        <v>9137</v>
      </c>
      <c r="HM249" s="199">
        <v>173241</v>
      </c>
      <c r="HN249" s="199">
        <v>0</v>
      </c>
      <c r="HO249" s="199">
        <v>106</v>
      </c>
      <c r="HP249" s="199">
        <v>823960</v>
      </c>
      <c r="HQ249" s="199">
        <v>0</v>
      </c>
      <c r="HR249" s="199">
        <v>61998</v>
      </c>
      <c r="HS249" s="199">
        <v>1343</v>
      </c>
      <c r="HT249" s="199">
        <v>0</v>
      </c>
      <c r="HU249" s="199">
        <f t="shared" si="205"/>
        <v>1115424</v>
      </c>
      <c r="HV249" s="199">
        <v>45112</v>
      </c>
      <c r="HW249" s="199">
        <v>9137</v>
      </c>
      <c r="HX249" s="199">
        <v>173241</v>
      </c>
      <c r="HY249" s="199">
        <v>0</v>
      </c>
      <c r="HZ249" s="199">
        <v>106</v>
      </c>
      <c r="IA249" s="199">
        <v>817293</v>
      </c>
      <c r="IB249" s="199">
        <v>0</v>
      </c>
      <c r="IC249" s="199">
        <v>61998</v>
      </c>
      <c r="ID249" s="199">
        <v>1343</v>
      </c>
      <c r="IE249" s="199">
        <v>0</v>
      </c>
      <c r="IF249" s="199">
        <f t="shared" si="206"/>
        <v>1108230</v>
      </c>
      <c r="IG249" s="197">
        <f t="shared" si="207"/>
        <v>0.76534483880059678</v>
      </c>
      <c r="IH249" s="197">
        <f t="shared" si="208"/>
        <v>0.11545216052728513</v>
      </c>
      <c r="II249" s="197">
        <f t="shared" si="209"/>
        <v>7.6812302616756645</v>
      </c>
      <c r="IJ249" s="197">
        <f t="shared" si="185"/>
        <v>-0.64495653670711972</v>
      </c>
      <c r="IK249" s="202"/>
      <c r="IL249" s="200">
        <f t="shared" si="210"/>
        <v>2342.9809725158561</v>
      </c>
      <c r="IM249" s="200">
        <f t="shared" si="211"/>
        <v>1727.8921775898521</v>
      </c>
      <c r="IN249" s="192" t="s">
        <v>7472</v>
      </c>
      <c r="IO249" s="192" t="str">
        <f t="shared" si="186"/>
        <v>Variación de 0 a +-10%</v>
      </c>
      <c r="IP249" s="192" t="str">
        <f t="shared" si="186"/>
        <v>Variación de 0 a +-10%</v>
      </c>
      <c r="IQ249" s="193" t="str">
        <f t="shared" si="212"/>
        <v>Mediano</v>
      </c>
      <c r="IR249" s="193" t="str">
        <f t="shared" si="213"/>
        <v>Grande</v>
      </c>
      <c r="IS249" s="192" t="s">
        <v>7481</v>
      </c>
      <c r="IT249" s="192" t="s">
        <v>115</v>
      </c>
      <c r="IU249" s="192" t="s">
        <v>5577</v>
      </c>
      <c r="IV249" s="192" t="s">
        <v>982</v>
      </c>
      <c r="IW249" s="192" t="s">
        <v>248</v>
      </c>
      <c r="IX249" s="192" t="s">
        <v>249</v>
      </c>
      <c r="IY249" s="193" t="s">
        <v>207</v>
      </c>
      <c r="IZ249" s="199">
        <v>1106952</v>
      </c>
      <c r="JA249" s="199">
        <v>1626</v>
      </c>
      <c r="JB249" s="203">
        <f t="shared" si="214"/>
        <v>0.14688983804175793</v>
      </c>
      <c r="JC249" s="192" t="s">
        <v>7645</v>
      </c>
      <c r="JD249" s="192" t="str">
        <f t="shared" si="221"/>
        <v>Con Modificaciones &lt; 10%</v>
      </c>
      <c r="JE249" s="193" t="s">
        <v>208</v>
      </c>
      <c r="JF249" s="200"/>
      <c r="JG249" s="200"/>
      <c r="JH249" s="200"/>
      <c r="JI249" s="197"/>
      <c r="JJ249" s="192" t="s">
        <v>7873</v>
      </c>
      <c r="JK249" s="192" t="str">
        <f t="shared" si="187"/>
        <v>Sin Reevaluación</v>
      </c>
      <c r="JL249" s="196" t="s">
        <v>1290</v>
      </c>
      <c r="JM249" s="204">
        <v>9.9700000000000006</v>
      </c>
      <c r="JN249" s="204">
        <v>9.86</v>
      </c>
      <c r="JO249" s="197">
        <f t="shared" si="219"/>
        <v>-1.1033099297893756</v>
      </c>
      <c r="JP249" s="205" t="str">
        <f t="shared" si="220"/>
        <v>Real &lt; Recomendado</v>
      </c>
      <c r="JQ249" s="193" t="s">
        <v>8</v>
      </c>
      <c r="JR249" s="202"/>
      <c r="JS249" s="202"/>
      <c r="JT249" s="202"/>
      <c r="JU249" s="192" t="s">
        <v>8361</v>
      </c>
      <c r="JV249" s="206"/>
      <c r="JW249" s="192" t="s">
        <v>8362</v>
      </c>
      <c r="JX249" s="192" t="s">
        <v>5577</v>
      </c>
      <c r="JY249" s="192" t="s">
        <v>982</v>
      </c>
      <c r="JZ249" s="192" t="s">
        <v>248</v>
      </c>
      <c r="KA249" s="192" t="s">
        <v>249</v>
      </c>
    </row>
    <row r="250" spans="1:287" x14ac:dyDescent="0.25">
      <c r="A250" s="192" t="s">
        <v>1924</v>
      </c>
      <c r="B250" s="192" t="s">
        <v>1925</v>
      </c>
      <c r="C250" s="193">
        <v>1</v>
      </c>
      <c r="D250" s="192" t="s">
        <v>446</v>
      </c>
      <c r="E250" s="192" t="s">
        <v>190</v>
      </c>
      <c r="F250" s="192" t="s">
        <v>400</v>
      </c>
      <c r="G250" s="192" t="s">
        <v>464</v>
      </c>
      <c r="H250" s="192" t="s">
        <v>472</v>
      </c>
      <c r="I250" s="192" t="s">
        <v>401</v>
      </c>
      <c r="J250" s="192" t="s">
        <v>2003</v>
      </c>
      <c r="K250" s="192" t="s">
        <v>466</v>
      </c>
      <c r="L250" s="192" t="s">
        <v>114</v>
      </c>
      <c r="M250" s="192" t="s">
        <v>178</v>
      </c>
      <c r="N250" s="192" t="s">
        <v>529</v>
      </c>
      <c r="O250" s="192" t="s">
        <v>524</v>
      </c>
      <c r="P250" s="192" t="s">
        <v>103</v>
      </c>
      <c r="Q250" s="192" t="s">
        <v>120</v>
      </c>
      <c r="R250" s="192" t="s">
        <v>116</v>
      </c>
      <c r="S250" s="192" t="s">
        <v>2541</v>
      </c>
      <c r="T250" s="192" t="s">
        <v>2542</v>
      </c>
      <c r="U250" s="194">
        <v>40</v>
      </c>
      <c r="V250" s="192" t="s">
        <v>534</v>
      </c>
      <c r="W250" s="192" t="s">
        <v>534</v>
      </c>
      <c r="X250" s="192" t="s">
        <v>534</v>
      </c>
      <c r="Y250" s="195"/>
      <c r="Z250" s="195"/>
      <c r="AA250" s="196"/>
      <c r="AB250" s="197"/>
      <c r="AC250" s="195">
        <v>2</v>
      </c>
      <c r="AD250" s="195">
        <v>13</v>
      </c>
      <c r="AE250" s="196" t="s">
        <v>2844</v>
      </c>
      <c r="AF250" s="197">
        <f>((AD250/AC250)-1)*100</f>
        <v>550</v>
      </c>
      <c r="AG250" s="195">
        <v>2</v>
      </c>
      <c r="AH250" s="195">
        <v>13</v>
      </c>
      <c r="AI250" s="196" t="s">
        <v>2781</v>
      </c>
      <c r="AJ250" s="197">
        <f>((AH250/AG250)-1)*100</f>
        <v>550</v>
      </c>
      <c r="AK250" s="195"/>
      <c r="AL250" s="195"/>
      <c r="AM250" s="196"/>
      <c r="AN250" s="197"/>
      <c r="AO250" s="195"/>
      <c r="AP250" s="195"/>
      <c r="AQ250" s="196"/>
      <c r="AR250" s="197"/>
      <c r="AS250" s="195">
        <v>8</v>
      </c>
      <c r="AT250" s="195">
        <v>12</v>
      </c>
      <c r="AU250" s="196" t="s">
        <v>3315</v>
      </c>
      <c r="AV250" s="197">
        <f t="shared" si="182"/>
        <v>50</v>
      </c>
      <c r="AW250" s="197" t="str">
        <f t="shared" si="189"/>
        <v>Variación de 30% al 50%</v>
      </c>
      <c r="AX250" s="198">
        <v>2</v>
      </c>
      <c r="AY250" s="198">
        <v>60</v>
      </c>
      <c r="AZ250" s="195"/>
      <c r="BA250" s="195"/>
      <c r="BB250" s="196"/>
      <c r="BC250" s="197"/>
      <c r="BD250" s="195"/>
      <c r="BE250" s="195"/>
      <c r="BF250" s="196"/>
      <c r="BG250" s="197"/>
      <c r="BH250" s="195"/>
      <c r="BI250" s="195"/>
      <c r="BJ250" s="196"/>
      <c r="BK250" s="197"/>
      <c r="BL250" s="195">
        <v>10</v>
      </c>
      <c r="BM250" s="195">
        <v>10</v>
      </c>
      <c r="BN250" s="195">
        <v>24</v>
      </c>
      <c r="BO250" s="195">
        <v>24</v>
      </c>
      <c r="BP250" s="195">
        <v>0</v>
      </c>
      <c r="BQ250" s="196" t="s">
        <v>3315</v>
      </c>
      <c r="BR250" s="197">
        <f t="shared" si="190"/>
        <v>140</v>
      </c>
      <c r="BS250" s="197">
        <f t="shared" si="190"/>
        <v>140</v>
      </c>
      <c r="BT250" s="192" t="s">
        <v>3810</v>
      </c>
      <c r="BU250" s="192" t="str">
        <f t="shared" si="191"/>
        <v>Variación &gt; al 100%</v>
      </c>
      <c r="BV250" s="193" t="str">
        <f t="shared" si="192"/>
        <v>Dos Años</v>
      </c>
      <c r="BW250" s="192" t="s">
        <v>1002</v>
      </c>
      <c r="BX250" s="199">
        <v>626147</v>
      </c>
      <c r="BY250" s="199">
        <v>0</v>
      </c>
      <c r="BZ250" s="199">
        <f t="shared" si="193"/>
        <v>626147</v>
      </c>
      <c r="CA250" s="199">
        <v>626145</v>
      </c>
      <c r="CB250" s="200">
        <f t="shared" si="194"/>
        <v>2</v>
      </c>
      <c r="CC250" s="192" t="s">
        <v>4113</v>
      </c>
      <c r="CD250" s="192" t="str">
        <f t="shared" si="195"/>
        <v>BIP = SIGFE</v>
      </c>
      <c r="CE250" s="196" t="s">
        <v>678</v>
      </c>
      <c r="CF250" s="195">
        <v>420</v>
      </c>
      <c r="CG250" s="195">
        <v>441</v>
      </c>
      <c r="CH250" s="195">
        <f t="shared" si="196"/>
        <v>105</v>
      </c>
      <c r="CI250" s="196" t="s">
        <v>4556</v>
      </c>
      <c r="CJ250" s="196" t="s">
        <v>4557</v>
      </c>
      <c r="CK250" s="200" t="str">
        <f t="shared" si="216"/>
        <v>Real &gt; Recomendada</v>
      </c>
      <c r="CL250" s="192" t="s">
        <v>5153</v>
      </c>
      <c r="CM250" s="192" t="s">
        <v>704</v>
      </c>
      <c r="CN250" s="192" t="s">
        <v>5153</v>
      </c>
      <c r="CO250" s="192" t="s">
        <v>5016</v>
      </c>
      <c r="CP250" s="193" t="s">
        <v>207</v>
      </c>
      <c r="CQ250" s="192" t="s">
        <v>919</v>
      </c>
      <c r="CR250" s="192" t="s">
        <v>5395</v>
      </c>
      <c r="CS250" s="192" t="s">
        <v>8</v>
      </c>
      <c r="CT250" s="192" t="str">
        <f t="shared" si="217"/>
        <v>En Operación</v>
      </c>
      <c r="CU250" s="192" t="s">
        <v>5567</v>
      </c>
      <c r="CV250" s="192" t="s">
        <v>1258</v>
      </c>
      <c r="CW250" s="192" t="s">
        <v>178</v>
      </c>
      <c r="CX250" s="192" t="s">
        <v>534</v>
      </c>
      <c r="CY250" s="192" t="s">
        <v>8</v>
      </c>
      <c r="CZ250" s="192" t="s">
        <v>248</v>
      </c>
      <c r="DA250" s="192" t="s">
        <v>249</v>
      </c>
      <c r="DB250" s="193" t="s">
        <v>1166</v>
      </c>
      <c r="DC250" s="193" t="s">
        <v>1166</v>
      </c>
      <c r="DD250" s="200">
        <v>0</v>
      </c>
      <c r="DE250" s="193" t="s">
        <v>5921</v>
      </c>
      <c r="DF250" s="200">
        <v>322</v>
      </c>
      <c r="DG250" s="193" t="s">
        <v>440</v>
      </c>
      <c r="DH250" s="200">
        <v>0</v>
      </c>
      <c r="DI250" s="193" t="s">
        <v>3876</v>
      </c>
      <c r="DJ250" s="200">
        <v>87</v>
      </c>
      <c r="DK250" s="193" t="s">
        <v>3876</v>
      </c>
      <c r="DL250" s="200">
        <f>+DK250-DE250</f>
        <v>87</v>
      </c>
      <c r="DM250" s="193" t="s">
        <v>1002</v>
      </c>
      <c r="DN250" s="200">
        <v>7</v>
      </c>
      <c r="DO250" s="193" t="s">
        <v>634</v>
      </c>
      <c r="DP250" s="200">
        <v>28</v>
      </c>
      <c r="DQ250" s="200">
        <f t="shared" si="183"/>
        <v>444</v>
      </c>
      <c r="DR250" s="200">
        <f t="shared" si="184"/>
        <v>444</v>
      </c>
      <c r="DS250" s="193" t="s">
        <v>6236</v>
      </c>
      <c r="DT250" s="192" t="s">
        <v>6249</v>
      </c>
      <c r="DU250" s="193">
        <v>1</v>
      </c>
      <c r="DV250" s="193" t="s">
        <v>8</v>
      </c>
      <c r="DW250" s="193" t="s">
        <v>8</v>
      </c>
      <c r="DX250" s="193" t="s">
        <v>8</v>
      </c>
      <c r="DY250" s="193" t="s">
        <v>8</v>
      </c>
      <c r="DZ250" s="193" t="s">
        <v>8</v>
      </c>
      <c r="EA250" s="193" t="s">
        <v>8</v>
      </c>
      <c r="EB250" s="193" t="s">
        <v>207</v>
      </c>
      <c r="EC250" s="193" t="s">
        <v>6269</v>
      </c>
      <c r="ED250" s="193" t="s">
        <v>6513</v>
      </c>
      <c r="EE250" s="199">
        <v>0</v>
      </c>
      <c r="EF250" s="199">
        <v>13349</v>
      </c>
      <c r="EG250" s="199">
        <v>2802</v>
      </c>
      <c r="EH250" s="199">
        <v>0</v>
      </c>
      <c r="EI250" s="199">
        <v>0</v>
      </c>
      <c r="EJ250" s="199">
        <v>497814</v>
      </c>
      <c r="EK250" s="199">
        <v>0</v>
      </c>
      <c r="EL250" s="199">
        <v>0</v>
      </c>
      <c r="EM250" s="199">
        <v>0</v>
      </c>
      <c r="EN250" s="199">
        <v>0</v>
      </c>
      <c r="EO250" s="199">
        <f t="shared" si="197"/>
        <v>513965</v>
      </c>
      <c r="EP250" s="199">
        <v>0</v>
      </c>
      <c r="EQ250" s="199">
        <v>13963</v>
      </c>
      <c r="ER250" s="199">
        <v>2931</v>
      </c>
      <c r="ES250" s="199">
        <v>0</v>
      </c>
      <c r="ET250" s="199">
        <v>0</v>
      </c>
      <c r="EU250" s="199">
        <v>520717</v>
      </c>
      <c r="EV250" s="199">
        <v>0</v>
      </c>
      <c r="EW250" s="199">
        <v>0</v>
      </c>
      <c r="EX250" s="199">
        <v>0</v>
      </c>
      <c r="EY250" s="199">
        <v>0</v>
      </c>
      <c r="EZ250" s="199">
        <f t="shared" si="198"/>
        <v>537611</v>
      </c>
      <c r="FA250" s="192" t="s">
        <v>6676</v>
      </c>
      <c r="FB250" s="199">
        <v>0</v>
      </c>
      <c r="FC250" s="199">
        <v>15313</v>
      </c>
      <c r="FD250" s="199">
        <v>780</v>
      </c>
      <c r="FE250" s="199">
        <v>0</v>
      </c>
      <c r="FF250" s="199">
        <v>0</v>
      </c>
      <c r="FG250" s="199">
        <v>625366</v>
      </c>
      <c r="FH250" s="199">
        <v>0</v>
      </c>
      <c r="FI250" s="199">
        <v>0</v>
      </c>
      <c r="FJ250" s="199">
        <v>0</v>
      </c>
      <c r="FK250" s="199">
        <v>0</v>
      </c>
      <c r="FL250" s="199">
        <f t="shared" si="199"/>
        <v>641459</v>
      </c>
      <c r="FM250" s="192" t="s">
        <v>6874</v>
      </c>
      <c r="FN250" s="199">
        <v>0</v>
      </c>
      <c r="FO250" s="199">
        <v>15313</v>
      </c>
      <c r="FP250" s="199">
        <v>780</v>
      </c>
      <c r="FQ250" s="199">
        <v>0</v>
      </c>
      <c r="FR250" s="199">
        <v>0</v>
      </c>
      <c r="FS250" s="199">
        <v>625367</v>
      </c>
      <c r="FT250" s="199">
        <v>0</v>
      </c>
      <c r="FU250" s="199">
        <v>0</v>
      </c>
      <c r="FV250" s="199">
        <v>0</v>
      </c>
      <c r="FW250" s="199">
        <v>0</v>
      </c>
      <c r="FX250" s="199">
        <f t="shared" si="200"/>
        <v>641460</v>
      </c>
      <c r="FY250" s="192" t="s">
        <v>7062</v>
      </c>
      <c r="FZ250" s="200">
        <f t="shared" si="201"/>
        <v>15315</v>
      </c>
      <c r="GA250" s="193" t="str">
        <f t="shared" si="218"/>
        <v>BIP &gt; SIGFE</v>
      </c>
      <c r="GB250" s="199">
        <v>0</v>
      </c>
      <c r="GC250" s="199">
        <v>0</v>
      </c>
      <c r="GD250" s="199">
        <v>779</v>
      </c>
      <c r="GE250" s="199">
        <v>0</v>
      </c>
      <c r="GF250" s="199">
        <v>0</v>
      </c>
      <c r="GG250" s="199">
        <v>625366</v>
      </c>
      <c r="GH250" s="199">
        <v>0</v>
      </c>
      <c r="GI250" s="199">
        <v>0</v>
      </c>
      <c r="GJ250" s="199">
        <v>0</v>
      </c>
      <c r="GK250" s="199">
        <v>0</v>
      </c>
      <c r="GL250" s="199">
        <f t="shared" si="202"/>
        <v>626145</v>
      </c>
      <c r="GM250" s="199">
        <v>0</v>
      </c>
      <c r="GN250" s="199">
        <v>0</v>
      </c>
      <c r="GO250" s="199">
        <v>799</v>
      </c>
      <c r="GP250" s="199">
        <v>0</v>
      </c>
      <c r="GQ250" s="199">
        <v>0</v>
      </c>
      <c r="GR250" s="199">
        <v>641881</v>
      </c>
      <c r="GS250" s="199">
        <v>0</v>
      </c>
      <c r="GT250" s="199">
        <v>0</v>
      </c>
      <c r="GU250" s="199">
        <v>0</v>
      </c>
      <c r="GV250" s="199">
        <v>0</v>
      </c>
      <c r="GW250" s="199">
        <f t="shared" si="203"/>
        <v>642680</v>
      </c>
      <c r="GX250" s="199" t="s">
        <v>8</v>
      </c>
      <c r="GY250" s="199">
        <v>0</v>
      </c>
      <c r="GZ250" s="199">
        <v>15711</v>
      </c>
      <c r="HA250" s="199">
        <v>3298</v>
      </c>
      <c r="HB250" s="199">
        <v>0</v>
      </c>
      <c r="HC250" s="199">
        <v>0</v>
      </c>
      <c r="HD250" s="199">
        <v>585916</v>
      </c>
      <c r="HE250" s="199">
        <v>0</v>
      </c>
      <c r="HF250" s="199">
        <v>0</v>
      </c>
      <c r="HG250" s="199">
        <v>0</v>
      </c>
      <c r="HH250" s="199">
        <v>0</v>
      </c>
      <c r="HI250" s="199">
        <f t="shared" si="204"/>
        <v>604925</v>
      </c>
      <c r="HJ250" s="199">
        <v>650400</v>
      </c>
      <c r="HK250" s="199">
        <v>0</v>
      </c>
      <c r="HL250" s="199">
        <v>15313</v>
      </c>
      <c r="HM250" s="199">
        <v>800</v>
      </c>
      <c r="HN250" s="199">
        <v>0</v>
      </c>
      <c r="HO250" s="199">
        <v>0</v>
      </c>
      <c r="HP250" s="199">
        <v>660874</v>
      </c>
      <c r="HQ250" s="199">
        <v>0</v>
      </c>
      <c r="HR250" s="199">
        <v>0</v>
      </c>
      <c r="HS250" s="199">
        <v>0</v>
      </c>
      <c r="HT250" s="199">
        <v>0</v>
      </c>
      <c r="HU250" s="199">
        <f t="shared" si="205"/>
        <v>676987</v>
      </c>
      <c r="HV250" s="199">
        <v>0</v>
      </c>
      <c r="HW250" s="199">
        <v>15313</v>
      </c>
      <c r="HX250" s="199">
        <v>800</v>
      </c>
      <c r="HY250" s="199">
        <v>0</v>
      </c>
      <c r="HZ250" s="199">
        <v>0</v>
      </c>
      <c r="IA250" s="199">
        <v>641882</v>
      </c>
      <c r="IB250" s="199">
        <v>0</v>
      </c>
      <c r="IC250" s="199">
        <v>0</v>
      </c>
      <c r="ID250" s="199">
        <v>0</v>
      </c>
      <c r="IE250" s="199">
        <v>0</v>
      </c>
      <c r="IF250" s="199">
        <f t="shared" si="206"/>
        <v>657995</v>
      </c>
      <c r="IG250" s="197">
        <f t="shared" si="207"/>
        <v>11.912551142703641</v>
      </c>
      <c r="IH250" s="197">
        <f t="shared" si="208"/>
        <v>8.7729883869901215</v>
      </c>
      <c r="II250" s="197">
        <f t="shared" si="209"/>
        <v>9.551881157025921</v>
      </c>
      <c r="IJ250" s="197">
        <f t="shared" si="185"/>
        <v>-2.8053714473099234</v>
      </c>
      <c r="IK250" s="202">
        <f>((IF250/HJ250)-1)*100</f>
        <v>1.1677429274292717</v>
      </c>
      <c r="IL250" s="200">
        <f t="shared" si="210"/>
        <v>1492.0521541950113</v>
      </c>
      <c r="IM250" s="200">
        <f t="shared" si="211"/>
        <v>1455.5147392290251</v>
      </c>
      <c r="IN250" s="192" t="s">
        <v>7473</v>
      </c>
      <c r="IO250" s="192" t="str">
        <f t="shared" si="186"/>
        <v>Variación de 0 a +-10%</v>
      </c>
      <c r="IP250" s="192" t="str">
        <f t="shared" si="186"/>
        <v>Variación de 0 a +-10%</v>
      </c>
      <c r="IQ250" s="193" t="str">
        <f t="shared" si="212"/>
        <v>Mediano</v>
      </c>
      <c r="IR250" s="193" t="str">
        <f t="shared" si="213"/>
        <v>Mediano</v>
      </c>
      <c r="IS250" s="192" t="s">
        <v>1258</v>
      </c>
      <c r="IT250" s="192" t="s">
        <v>178</v>
      </c>
      <c r="IU250" s="192" t="s">
        <v>534</v>
      </c>
      <c r="IV250" s="192" t="s">
        <v>8</v>
      </c>
      <c r="IW250" s="192" t="s">
        <v>248</v>
      </c>
      <c r="IX250" s="192" t="s">
        <v>249</v>
      </c>
      <c r="IY250" s="193" t="s">
        <v>207</v>
      </c>
      <c r="IZ250" s="199">
        <v>604924</v>
      </c>
      <c r="JA250" s="199">
        <v>51908</v>
      </c>
      <c r="JB250" s="203">
        <f t="shared" si="214"/>
        <v>8.5809126435717538</v>
      </c>
      <c r="JC250" s="192" t="s">
        <v>7646</v>
      </c>
      <c r="JD250" s="192" t="str">
        <f t="shared" si="221"/>
        <v>Con Modificaciones &lt; 10%</v>
      </c>
      <c r="JE250" s="193" t="s">
        <v>207</v>
      </c>
      <c r="JF250" s="200">
        <v>1</v>
      </c>
      <c r="JG250" s="200">
        <v>587604</v>
      </c>
      <c r="JH250" s="200">
        <v>650400</v>
      </c>
      <c r="JI250" s="197">
        <f>((JH250/JG250)-1)*100</f>
        <v>10.686789062021361</v>
      </c>
      <c r="JJ250" s="192" t="s">
        <v>7874</v>
      </c>
      <c r="JK250" s="192" t="str">
        <f t="shared" si="187"/>
        <v>Con Reevaluación</v>
      </c>
      <c r="JL250" s="196" t="s">
        <v>1287</v>
      </c>
      <c r="JM250" s="204">
        <v>152951</v>
      </c>
      <c r="JN250" s="204">
        <v>152951</v>
      </c>
      <c r="JO250" s="197">
        <f t="shared" si="219"/>
        <v>0</v>
      </c>
      <c r="JP250" s="205" t="str">
        <f t="shared" si="220"/>
        <v>Real = Recomendado</v>
      </c>
      <c r="JQ250" s="193" t="s">
        <v>8</v>
      </c>
      <c r="JR250" s="202"/>
      <c r="JS250" s="202"/>
      <c r="JT250" s="202"/>
      <c r="JU250" s="192" t="s">
        <v>8363</v>
      </c>
      <c r="JV250" s="206"/>
      <c r="JW250" s="192" t="s">
        <v>8364</v>
      </c>
      <c r="JX250" s="192" t="s">
        <v>8385</v>
      </c>
      <c r="JY250" s="192" t="s">
        <v>1299</v>
      </c>
      <c r="JZ250" s="192" t="s">
        <v>248</v>
      </c>
      <c r="KA250" s="192" t="s">
        <v>249</v>
      </c>
    </row>
    <row r="251" spans="1:287" x14ac:dyDescent="0.25">
      <c r="A251" s="192" t="s">
        <v>1926</v>
      </c>
      <c r="B251" s="192" t="s">
        <v>1927</v>
      </c>
      <c r="C251" s="193">
        <v>9</v>
      </c>
      <c r="D251" s="192" t="s">
        <v>450</v>
      </c>
      <c r="E251" s="192" t="s">
        <v>110</v>
      </c>
      <c r="F251" s="192" t="s">
        <v>497</v>
      </c>
      <c r="G251" s="192" t="s">
        <v>495</v>
      </c>
      <c r="H251" s="192" t="s">
        <v>470</v>
      </c>
      <c r="I251" s="192" t="s">
        <v>119</v>
      </c>
      <c r="J251" s="192" t="s">
        <v>1942</v>
      </c>
      <c r="K251" s="192" t="s">
        <v>466</v>
      </c>
      <c r="L251" s="192" t="s">
        <v>114</v>
      </c>
      <c r="M251" s="192" t="s">
        <v>2036</v>
      </c>
      <c r="N251" s="192" t="s">
        <v>526</v>
      </c>
      <c r="O251" s="192" t="s">
        <v>524</v>
      </c>
      <c r="P251" s="192" t="s">
        <v>103</v>
      </c>
      <c r="Q251" s="192" t="s">
        <v>120</v>
      </c>
      <c r="R251" s="192" t="s">
        <v>105</v>
      </c>
      <c r="S251" s="192" t="s">
        <v>2543</v>
      </c>
      <c r="T251" s="192" t="s">
        <v>2544</v>
      </c>
      <c r="U251" s="194">
        <v>22346</v>
      </c>
      <c r="V251" s="192" t="s">
        <v>167</v>
      </c>
      <c r="W251" s="192" t="s">
        <v>534</v>
      </c>
      <c r="X251" s="192" t="s">
        <v>534</v>
      </c>
      <c r="Y251" s="195">
        <v>7</v>
      </c>
      <c r="Z251" s="195">
        <v>8</v>
      </c>
      <c r="AA251" s="196" t="s">
        <v>2845</v>
      </c>
      <c r="AB251" s="197">
        <f t="shared" ref="AB251:AB256" si="235">((Z251/Y251)-1)*100</f>
        <v>14.285714285714279</v>
      </c>
      <c r="AC251" s="195"/>
      <c r="AD251" s="195"/>
      <c r="AE251" s="196"/>
      <c r="AF251" s="197"/>
      <c r="AG251" s="195"/>
      <c r="AH251" s="195"/>
      <c r="AI251" s="196" t="s">
        <v>8</v>
      </c>
      <c r="AJ251" s="197"/>
      <c r="AK251" s="195"/>
      <c r="AL251" s="195"/>
      <c r="AM251" s="196"/>
      <c r="AN251" s="197"/>
      <c r="AO251" s="195">
        <v>1</v>
      </c>
      <c r="AP251" s="195">
        <v>6</v>
      </c>
      <c r="AQ251" s="196" t="s">
        <v>3079</v>
      </c>
      <c r="AR251" s="197">
        <f>((AP251/AO251)-1)*100</f>
        <v>500</v>
      </c>
      <c r="AS251" s="195">
        <v>6</v>
      </c>
      <c r="AT251" s="195">
        <v>15</v>
      </c>
      <c r="AU251" s="196" t="s">
        <v>3316</v>
      </c>
      <c r="AV251" s="197">
        <f t="shared" si="182"/>
        <v>150</v>
      </c>
      <c r="AW251" s="197" t="str">
        <f t="shared" si="189"/>
        <v>Variación &gt; al 100%</v>
      </c>
      <c r="AX251" s="198">
        <v>5</v>
      </c>
      <c r="AY251" s="198">
        <v>255</v>
      </c>
      <c r="AZ251" s="195"/>
      <c r="BA251" s="195"/>
      <c r="BB251" s="196"/>
      <c r="BC251" s="197"/>
      <c r="BD251" s="195"/>
      <c r="BE251" s="195"/>
      <c r="BF251" s="196"/>
      <c r="BG251" s="197"/>
      <c r="BH251" s="195"/>
      <c r="BI251" s="195"/>
      <c r="BJ251" s="196"/>
      <c r="BK251" s="197"/>
      <c r="BL251" s="195">
        <v>7</v>
      </c>
      <c r="BM251" s="195">
        <v>7</v>
      </c>
      <c r="BN251" s="195">
        <v>18</v>
      </c>
      <c r="BO251" s="195">
        <v>18</v>
      </c>
      <c r="BP251" s="195">
        <v>0</v>
      </c>
      <c r="BQ251" s="196" t="s">
        <v>3562</v>
      </c>
      <c r="BR251" s="197">
        <f t="shared" si="190"/>
        <v>157.14285714285717</v>
      </c>
      <c r="BS251" s="197">
        <f t="shared" si="190"/>
        <v>157.14285714285717</v>
      </c>
      <c r="BT251" s="192" t="s">
        <v>3811</v>
      </c>
      <c r="BU251" s="192" t="str">
        <f t="shared" si="191"/>
        <v>Variación &gt; al 100%</v>
      </c>
      <c r="BV251" s="193" t="str">
        <f t="shared" si="192"/>
        <v>Dos Años</v>
      </c>
      <c r="BW251" s="192" t="s">
        <v>1219</v>
      </c>
      <c r="BX251" s="199">
        <v>677640</v>
      </c>
      <c r="BY251" s="199">
        <v>1000</v>
      </c>
      <c r="BZ251" s="199">
        <f t="shared" si="193"/>
        <v>678640</v>
      </c>
      <c r="CA251" s="199">
        <v>678640</v>
      </c>
      <c r="CB251" s="200">
        <f t="shared" si="194"/>
        <v>0</v>
      </c>
      <c r="CC251" s="192" t="s">
        <v>4114</v>
      </c>
      <c r="CD251" s="192" t="str">
        <f t="shared" si="195"/>
        <v>BIP = SIGFE</v>
      </c>
      <c r="CE251" s="196" t="s">
        <v>678</v>
      </c>
      <c r="CF251" s="195">
        <v>12471</v>
      </c>
      <c r="CG251" s="195">
        <v>12471</v>
      </c>
      <c r="CH251" s="195">
        <f t="shared" si="196"/>
        <v>100</v>
      </c>
      <c r="CI251" s="196" t="s">
        <v>4558</v>
      </c>
      <c r="CJ251" s="196" t="s">
        <v>4559</v>
      </c>
      <c r="CK251" s="200" t="str">
        <f t="shared" si="216"/>
        <v>Real = Recomendada</v>
      </c>
      <c r="CL251" s="192" t="s">
        <v>5154</v>
      </c>
      <c r="CM251" s="192" t="s">
        <v>5155</v>
      </c>
      <c r="CN251" s="192" t="s">
        <v>5156</v>
      </c>
      <c r="CO251" s="192" t="s">
        <v>812</v>
      </c>
      <c r="CP251" s="193" t="s">
        <v>207</v>
      </c>
      <c r="CQ251" s="192" t="s">
        <v>812</v>
      </c>
      <c r="CR251" s="192" t="s">
        <v>5396</v>
      </c>
      <c r="CS251" s="192" t="s">
        <v>8</v>
      </c>
      <c r="CT251" s="192" t="str">
        <f t="shared" si="217"/>
        <v>En Operación</v>
      </c>
      <c r="CU251" s="192" t="s">
        <v>8</v>
      </c>
      <c r="CV251" s="192" t="s">
        <v>5721</v>
      </c>
      <c r="CW251" s="192" t="s">
        <v>2036</v>
      </c>
      <c r="CX251" s="192" t="s">
        <v>534</v>
      </c>
      <c r="CY251" s="192" t="s">
        <v>8</v>
      </c>
      <c r="CZ251" s="192" t="s">
        <v>5576</v>
      </c>
      <c r="DA251" s="192" t="s">
        <v>249</v>
      </c>
      <c r="DB251" s="193" t="s">
        <v>1190</v>
      </c>
      <c r="DC251" s="193" t="s">
        <v>1190</v>
      </c>
      <c r="DD251" s="200">
        <v>0</v>
      </c>
      <c r="DE251" s="193" t="s">
        <v>1132</v>
      </c>
      <c r="DF251" s="200">
        <v>182</v>
      </c>
      <c r="DG251" s="193" t="s">
        <v>1088</v>
      </c>
      <c r="DH251" s="200">
        <v>110</v>
      </c>
      <c r="DI251" s="193" t="s">
        <v>3836</v>
      </c>
      <c r="DJ251" s="200">
        <v>42</v>
      </c>
      <c r="DK251" s="193" t="s">
        <v>3836</v>
      </c>
      <c r="DL251" s="200">
        <f>+DK251-DG251</f>
        <v>42</v>
      </c>
      <c r="DM251" s="193" t="s">
        <v>1219</v>
      </c>
      <c r="DN251" s="200">
        <v>70</v>
      </c>
      <c r="DO251" s="193" t="s">
        <v>1062</v>
      </c>
      <c r="DP251" s="200">
        <v>11</v>
      </c>
      <c r="DQ251" s="200">
        <f t="shared" si="183"/>
        <v>415</v>
      </c>
      <c r="DR251" s="200">
        <f t="shared" si="184"/>
        <v>415</v>
      </c>
      <c r="DS251" s="193" t="s">
        <v>6237</v>
      </c>
      <c r="DT251" s="192" t="s">
        <v>6243</v>
      </c>
      <c r="DU251" s="193">
        <v>1</v>
      </c>
      <c r="DV251" s="193" t="s">
        <v>8</v>
      </c>
      <c r="DW251" s="193" t="s">
        <v>8</v>
      </c>
      <c r="DX251" s="193" t="s">
        <v>8</v>
      </c>
      <c r="DY251" s="193" t="s">
        <v>8</v>
      </c>
      <c r="DZ251" s="193" t="s">
        <v>207</v>
      </c>
      <c r="EA251" s="193" t="s">
        <v>6269</v>
      </c>
      <c r="EB251" s="193" t="s">
        <v>207</v>
      </c>
      <c r="EC251" s="193" t="s">
        <v>6269</v>
      </c>
      <c r="ED251" s="193" t="s">
        <v>6514</v>
      </c>
      <c r="EE251" s="199">
        <v>9240</v>
      </c>
      <c r="EF251" s="199">
        <v>0</v>
      </c>
      <c r="EG251" s="199">
        <v>0</v>
      </c>
      <c r="EH251" s="199">
        <v>0</v>
      </c>
      <c r="EI251" s="199">
        <v>1000</v>
      </c>
      <c r="EJ251" s="199">
        <v>604890</v>
      </c>
      <c r="EK251" s="199">
        <v>0</v>
      </c>
      <c r="EL251" s="199">
        <v>0</v>
      </c>
      <c r="EM251" s="199">
        <v>0</v>
      </c>
      <c r="EN251" s="199">
        <v>0</v>
      </c>
      <c r="EO251" s="199">
        <f t="shared" si="197"/>
        <v>615130</v>
      </c>
      <c r="EP251" s="199">
        <v>9240</v>
      </c>
      <c r="EQ251" s="199">
        <v>0</v>
      </c>
      <c r="ER251" s="199">
        <v>0</v>
      </c>
      <c r="ES251" s="199">
        <v>0</v>
      </c>
      <c r="ET251" s="199">
        <v>1000</v>
      </c>
      <c r="EU251" s="199">
        <v>604890</v>
      </c>
      <c r="EV251" s="199">
        <v>0</v>
      </c>
      <c r="EW251" s="199">
        <v>0</v>
      </c>
      <c r="EX251" s="199">
        <v>0</v>
      </c>
      <c r="EY251" s="199">
        <v>0</v>
      </c>
      <c r="EZ251" s="199">
        <f t="shared" si="198"/>
        <v>615130</v>
      </c>
      <c r="FA251" s="192" t="s">
        <v>195</v>
      </c>
      <c r="FB251" s="199">
        <v>10560</v>
      </c>
      <c r="FC251" s="199">
        <v>0</v>
      </c>
      <c r="FD251" s="199">
        <v>0</v>
      </c>
      <c r="FE251" s="199">
        <v>0</v>
      </c>
      <c r="FF251" s="199">
        <v>1000</v>
      </c>
      <c r="FG251" s="199">
        <v>667080</v>
      </c>
      <c r="FH251" s="199">
        <v>0</v>
      </c>
      <c r="FI251" s="199">
        <v>0</v>
      </c>
      <c r="FJ251" s="199">
        <v>0</v>
      </c>
      <c r="FK251" s="199">
        <v>0</v>
      </c>
      <c r="FL251" s="199">
        <f t="shared" si="199"/>
        <v>678640</v>
      </c>
      <c r="FM251" s="192" t="s">
        <v>4114</v>
      </c>
      <c r="FN251" s="199">
        <v>10560</v>
      </c>
      <c r="FO251" s="199">
        <v>0</v>
      </c>
      <c r="FP251" s="199">
        <v>0</v>
      </c>
      <c r="FQ251" s="199">
        <v>0</v>
      </c>
      <c r="FR251" s="199">
        <v>1000</v>
      </c>
      <c r="FS251" s="199">
        <v>667080</v>
      </c>
      <c r="FT251" s="199">
        <v>0</v>
      </c>
      <c r="FU251" s="199">
        <v>0</v>
      </c>
      <c r="FV251" s="199">
        <v>0</v>
      </c>
      <c r="FW251" s="199">
        <v>0</v>
      </c>
      <c r="FX251" s="199">
        <f t="shared" si="200"/>
        <v>678640</v>
      </c>
      <c r="FY251" s="192" t="s">
        <v>7063</v>
      </c>
      <c r="FZ251" s="200">
        <f t="shared" si="201"/>
        <v>0</v>
      </c>
      <c r="GA251" s="193" t="str">
        <f t="shared" si="218"/>
        <v>BIP = SIGFE</v>
      </c>
      <c r="GB251" s="199">
        <v>10560</v>
      </c>
      <c r="GC251" s="199">
        <v>0</v>
      </c>
      <c r="GD251" s="199">
        <v>0</v>
      </c>
      <c r="GE251" s="199">
        <v>0</v>
      </c>
      <c r="GF251" s="199">
        <v>1000</v>
      </c>
      <c r="GG251" s="199">
        <v>667080</v>
      </c>
      <c r="GH251" s="199">
        <v>0</v>
      </c>
      <c r="GI251" s="199">
        <v>0</v>
      </c>
      <c r="GJ251" s="199">
        <v>0</v>
      </c>
      <c r="GK251" s="199">
        <v>0</v>
      </c>
      <c r="GL251" s="199">
        <f t="shared" si="202"/>
        <v>678640</v>
      </c>
      <c r="GM251" s="199">
        <v>10956</v>
      </c>
      <c r="GN251" s="199">
        <v>0</v>
      </c>
      <c r="GO251" s="199">
        <v>0</v>
      </c>
      <c r="GP251" s="199">
        <v>0</v>
      </c>
      <c r="GQ251" s="199">
        <v>1056</v>
      </c>
      <c r="GR251" s="199">
        <v>689334</v>
      </c>
      <c r="GS251" s="199">
        <v>0</v>
      </c>
      <c r="GT251" s="199">
        <v>0</v>
      </c>
      <c r="GU251" s="199">
        <v>0</v>
      </c>
      <c r="GV251" s="199">
        <v>0</v>
      </c>
      <c r="GW251" s="199">
        <f t="shared" si="203"/>
        <v>701346</v>
      </c>
      <c r="GX251" s="199" t="s">
        <v>7217</v>
      </c>
      <c r="GY251" s="199">
        <v>10397</v>
      </c>
      <c r="GZ251" s="199">
        <v>0</v>
      </c>
      <c r="HA251" s="199">
        <v>0</v>
      </c>
      <c r="HB251" s="199">
        <v>0</v>
      </c>
      <c r="HC251" s="199">
        <v>1125</v>
      </c>
      <c r="HD251" s="199">
        <v>680629</v>
      </c>
      <c r="HE251" s="199">
        <v>0</v>
      </c>
      <c r="HF251" s="199">
        <v>0</v>
      </c>
      <c r="HG251" s="199">
        <v>0</v>
      </c>
      <c r="HH251" s="199">
        <v>0</v>
      </c>
      <c r="HI251" s="199">
        <f t="shared" si="204"/>
        <v>692151</v>
      </c>
      <c r="HJ251" s="199">
        <v>0</v>
      </c>
      <c r="HK251" s="199">
        <v>11160</v>
      </c>
      <c r="HL251" s="199">
        <v>0</v>
      </c>
      <c r="HM251" s="199">
        <v>0</v>
      </c>
      <c r="HN251" s="199">
        <v>0</v>
      </c>
      <c r="HO251" s="199">
        <v>1057</v>
      </c>
      <c r="HP251" s="199">
        <v>704956</v>
      </c>
      <c r="HQ251" s="199">
        <v>0</v>
      </c>
      <c r="HR251" s="199">
        <v>0</v>
      </c>
      <c r="HS251" s="199">
        <v>0</v>
      </c>
      <c r="HT251" s="199">
        <v>0</v>
      </c>
      <c r="HU251" s="199">
        <f t="shared" si="205"/>
        <v>717173</v>
      </c>
      <c r="HV251" s="199">
        <v>10955</v>
      </c>
      <c r="HW251" s="199">
        <v>0</v>
      </c>
      <c r="HX251" s="199">
        <v>0</v>
      </c>
      <c r="HY251" s="199">
        <v>0</v>
      </c>
      <c r="HZ251" s="199">
        <v>1057</v>
      </c>
      <c r="IA251" s="199">
        <v>689335</v>
      </c>
      <c r="IB251" s="199">
        <v>0</v>
      </c>
      <c r="IC251" s="199">
        <v>0</v>
      </c>
      <c r="ID251" s="199">
        <v>0</v>
      </c>
      <c r="IE251" s="199">
        <v>0</v>
      </c>
      <c r="IF251" s="199">
        <f t="shared" si="206"/>
        <v>701347</v>
      </c>
      <c r="IG251" s="197">
        <f t="shared" si="207"/>
        <v>3.6151071081310215</v>
      </c>
      <c r="IH251" s="197">
        <f t="shared" si="208"/>
        <v>1.3286118202531005</v>
      </c>
      <c r="II251" s="197">
        <f t="shared" si="209"/>
        <v>1.279110940027528</v>
      </c>
      <c r="IJ251" s="197">
        <f t="shared" si="185"/>
        <v>-2.2067199964304285</v>
      </c>
      <c r="IK251" s="202"/>
      <c r="IL251" s="200">
        <f t="shared" si="210"/>
        <v>56.238232699863687</v>
      </c>
      <c r="IM251" s="200">
        <f t="shared" si="211"/>
        <v>55.275038088365008</v>
      </c>
      <c r="IN251" s="192" t="s">
        <v>7474</v>
      </c>
      <c r="IO251" s="192" t="str">
        <f t="shared" si="186"/>
        <v>Variación de 0 a +-10%</v>
      </c>
      <c r="IP251" s="192" t="str">
        <f t="shared" si="186"/>
        <v>Variación de 0 a +-10%</v>
      </c>
      <c r="IQ251" s="193" t="str">
        <f t="shared" si="212"/>
        <v>Mediano</v>
      </c>
      <c r="IR251" s="193" t="str">
        <f t="shared" si="213"/>
        <v>Mediano</v>
      </c>
      <c r="IS251" s="192" t="s">
        <v>5721</v>
      </c>
      <c r="IT251" s="192" t="s">
        <v>2036</v>
      </c>
      <c r="IU251" s="192" t="s">
        <v>534</v>
      </c>
      <c r="IV251" s="192" t="s">
        <v>8</v>
      </c>
      <c r="IW251" s="192" t="s">
        <v>5576</v>
      </c>
      <c r="IX251" s="192" t="s">
        <v>249</v>
      </c>
      <c r="IY251" s="193" t="s">
        <v>207</v>
      </c>
      <c r="IZ251" s="199">
        <v>692151</v>
      </c>
      <c r="JA251" s="199">
        <v>79879</v>
      </c>
      <c r="JB251" s="203">
        <f t="shared" si="214"/>
        <v>11.540689820573833</v>
      </c>
      <c r="JC251" s="192" t="s">
        <v>7647</v>
      </c>
      <c r="JD251" s="192" t="str">
        <f t="shared" si="221"/>
        <v>Con Modificaciones &lt; 10%</v>
      </c>
      <c r="JE251" s="193" t="s">
        <v>208</v>
      </c>
      <c r="JF251" s="200"/>
      <c r="JG251" s="200"/>
      <c r="JH251" s="200"/>
      <c r="JI251" s="197"/>
      <c r="JJ251" s="192" t="s">
        <v>7647</v>
      </c>
      <c r="JK251" s="192" t="str">
        <f t="shared" si="187"/>
        <v>Sin Reevaluación</v>
      </c>
      <c r="JL251" s="196" t="s">
        <v>1286</v>
      </c>
      <c r="JM251" s="204">
        <v>631055</v>
      </c>
      <c r="JN251" s="204">
        <v>631055</v>
      </c>
      <c r="JO251" s="197">
        <f t="shared" si="219"/>
        <v>0</v>
      </c>
      <c r="JP251" s="205" t="str">
        <f t="shared" si="220"/>
        <v>Real = Recomendado</v>
      </c>
      <c r="JQ251" s="193" t="s">
        <v>8</v>
      </c>
      <c r="JR251" s="202"/>
      <c r="JS251" s="202"/>
      <c r="JT251" s="202"/>
      <c r="JU251" s="192" t="s">
        <v>8365</v>
      </c>
      <c r="JV251" s="206"/>
      <c r="JW251" s="192" t="s">
        <v>8366</v>
      </c>
      <c r="JX251" s="192" t="s">
        <v>1318</v>
      </c>
      <c r="JY251" s="192" t="s">
        <v>961</v>
      </c>
      <c r="JZ251" s="192" t="s">
        <v>5576</v>
      </c>
      <c r="KA251" s="192" t="s">
        <v>249</v>
      </c>
    </row>
    <row r="252" spans="1:287" x14ac:dyDescent="0.25">
      <c r="A252" s="192" t="s">
        <v>1928</v>
      </c>
      <c r="B252" s="192" t="s">
        <v>1929</v>
      </c>
      <c r="C252" s="193">
        <v>12</v>
      </c>
      <c r="D252" s="192" t="s">
        <v>508</v>
      </c>
      <c r="E252" s="192" t="s">
        <v>158</v>
      </c>
      <c r="F252" s="192" t="s">
        <v>159</v>
      </c>
      <c r="G252" s="192" t="s">
        <v>509</v>
      </c>
      <c r="H252" s="192" t="s">
        <v>107</v>
      </c>
      <c r="I252" s="192" t="s">
        <v>108</v>
      </c>
      <c r="J252" s="192" t="s">
        <v>1987</v>
      </c>
      <c r="K252" s="192" t="s">
        <v>466</v>
      </c>
      <c r="L252" s="192" t="s">
        <v>114</v>
      </c>
      <c r="M252" s="192" t="s">
        <v>2041</v>
      </c>
      <c r="N252" s="192" t="s">
        <v>526</v>
      </c>
      <c r="O252" s="192" t="s">
        <v>524</v>
      </c>
      <c r="P252" s="192" t="s">
        <v>103</v>
      </c>
      <c r="Q252" s="192" t="s">
        <v>120</v>
      </c>
      <c r="R252" s="192" t="s">
        <v>105</v>
      </c>
      <c r="S252" s="192" t="s">
        <v>2545</v>
      </c>
      <c r="T252" s="192" t="s">
        <v>2546</v>
      </c>
      <c r="U252" s="194">
        <v>70000</v>
      </c>
      <c r="V252" s="192" t="s">
        <v>534</v>
      </c>
      <c r="W252" s="192" t="s">
        <v>534</v>
      </c>
      <c r="X252" s="192" t="s">
        <v>534</v>
      </c>
      <c r="Y252" s="195">
        <v>26</v>
      </c>
      <c r="Z252" s="195">
        <v>12</v>
      </c>
      <c r="AA252" s="196" t="s">
        <v>2846</v>
      </c>
      <c r="AB252" s="197">
        <f t="shared" si="235"/>
        <v>-53.846153846153847</v>
      </c>
      <c r="AC252" s="195"/>
      <c r="AD252" s="195"/>
      <c r="AE252" s="196"/>
      <c r="AF252" s="197"/>
      <c r="AG252" s="195"/>
      <c r="AH252" s="195"/>
      <c r="AI252" s="196" t="s">
        <v>8</v>
      </c>
      <c r="AJ252" s="197"/>
      <c r="AK252" s="195"/>
      <c r="AL252" s="195"/>
      <c r="AM252" s="196"/>
      <c r="AN252" s="197"/>
      <c r="AO252" s="195">
        <v>27</v>
      </c>
      <c r="AP252" s="195">
        <v>13</v>
      </c>
      <c r="AQ252" s="196" t="s">
        <v>3080</v>
      </c>
      <c r="AR252" s="197">
        <f>((AP252/AO252)-1)*100</f>
        <v>-51.851851851851862</v>
      </c>
      <c r="AS252" s="195">
        <v>26</v>
      </c>
      <c r="AT252" s="195">
        <v>15</v>
      </c>
      <c r="AU252" s="196" t="s">
        <v>3317</v>
      </c>
      <c r="AV252" s="197">
        <f t="shared" si="182"/>
        <v>-42.307692307692314</v>
      </c>
      <c r="AW252" s="197" t="str">
        <f t="shared" si="189"/>
        <v>Variación de -50% al -30%</v>
      </c>
      <c r="AX252" s="198">
        <v>1</v>
      </c>
      <c r="AY252" s="198">
        <v>10</v>
      </c>
      <c r="AZ252" s="195"/>
      <c r="BA252" s="195"/>
      <c r="BB252" s="196"/>
      <c r="BC252" s="197"/>
      <c r="BD252" s="195"/>
      <c r="BE252" s="195"/>
      <c r="BF252" s="196"/>
      <c r="BG252" s="197"/>
      <c r="BH252" s="195"/>
      <c r="BI252" s="195"/>
      <c r="BJ252" s="196"/>
      <c r="BK252" s="197"/>
      <c r="BL252" s="195">
        <v>29</v>
      </c>
      <c r="BM252" s="195">
        <v>29</v>
      </c>
      <c r="BN252" s="195">
        <v>16</v>
      </c>
      <c r="BO252" s="195">
        <v>16</v>
      </c>
      <c r="BP252" s="195">
        <v>0</v>
      </c>
      <c r="BQ252" s="196" t="s">
        <v>3563</v>
      </c>
      <c r="BR252" s="197">
        <f t="shared" si="190"/>
        <v>-44.827586206896555</v>
      </c>
      <c r="BS252" s="197">
        <f t="shared" si="190"/>
        <v>-44.827586206896555</v>
      </c>
      <c r="BT252" s="192" t="s">
        <v>3812</v>
      </c>
      <c r="BU252" s="192" t="str">
        <f t="shared" si="191"/>
        <v>Variación de -50% al -30%</v>
      </c>
      <c r="BV252" s="193" t="str">
        <f t="shared" si="192"/>
        <v>Dos Años</v>
      </c>
      <c r="BW252" s="192" t="s">
        <v>784</v>
      </c>
      <c r="BX252" s="199">
        <v>2889804</v>
      </c>
      <c r="BY252" s="199">
        <v>1000</v>
      </c>
      <c r="BZ252" s="199">
        <f t="shared" si="193"/>
        <v>2890804</v>
      </c>
      <c r="CA252" s="199">
        <v>2887505</v>
      </c>
      <c r="CB252" s="200">
        <f t="shared" si="194"/>
        <v>3299</v>
      </c>
      <c r="CC252" s="192" t="s">
        <v>4115</v>
      </c>
      <c r="CD252" s="192" t="str">
        <f t="shared" si="195"/>
        <v>BIP &gt; SIGFE</v>
      </c>
      <c r="CE252" s="196" t="s">
        <v>679</v>
      </c>
      <c r="CF252" s="195">
        <v>6510</v>
      </c>
      <c r="CG252" s="195">
        <v>6510</v>
      </c>
      <c r="CH252" s="195">
        <f t="shared" si="196"/>
        <v>100</v>
      </c>
      <c r="CI252" s="196" t="s">
        <v>4560</v>
      </c>
      <c r="CJ252" s="196" t="s">
        <v>4561</v>
      </c>
      <c r="CK252" s="200" t="str">
        <f t="shared" si="216"/>
        <v>Real = Recomendada</v>
      </c>
      <c r="CL252" s="192" t="s">
        <v>5157</v>
      </c>
      <c r="CM252" s="192" t="s">
        <v>5158</v>
      </c>
      <c r="CN252" s="192" t="s">
        <v>5159</v>
      </c>
      <c r="CO252" s="192" t="s">
        <v>5158</v>
      </c>
      <c r="CP252" s="193" t="s">
        <v>207</v>
      </c>
      <c r="CQ252" s="192" t="s">
        <v>757</v>
      </c>
      <c r="CR252" s="192" t="s">
        <v>8</v>
      </c>
      <c r="CS252" s="192" t="s">
        <v>8</v>
      </c>
      <c r="CT252" s="192" t="str">
        <f t="shared" si="217"/>
        <v>En Operación</v>
      </c>
      <c r="CU252" s="192" t="s">
        <v>8</v>
      </c>
      <c r="CV252" s="192" t="s">
        <v>5616</v>
      </c>
      <c r="CW252" s="192" t="s">
        <v>2041</v>
      </c>
      <c r="CX252" s="192" t="s">
        <v>534</v>
      </c>
      <c r="CY252" s="192" t="s">
        <v>8</v>
      </c>
      <c r="CZ252" s="192" t="s">
        <v>5576</v>
      </c>
      <c r="DA252" s="192" t="s">
        <v>249</v>
      </c>
      <c r="DB252" s="193" t="s">
        <v>1113</v>
      </c>
      <c r="DC252" s="193" t="s">
        <v>1113</v>
      </c>
      <c r="DD252" s="200">
        <v>0</v>
      </c>
      <c r="DE252" s="193" t="s">
        <v>1125</v>
      </c>
      <c r="DF252" s="200">
        <v>58</v>
      </c>
      <c r="DG252" s="193" t="s">
        <v>1054</v>
      </c>
      <c r="DH252" s="200">
        <v>54</v>
      </c>
      <c r="DI252" s="193" t="s">
        <v>3866</v>
      </c>
      <c r="DJ252" s="200">
        <v>14</v>
      </c>
      <c r="DK252" s="193" t="s">
        <v>3866</v>
      </c>
      <c r="DL252" s="200">
        <f>+DK252-DG252</f>
        <v>14</v>
      </c>
      <c r="DM252" s="193" t="s">
        <v>784</v>
      </c>
      <c r="DN252" s="200">
        <v>22</v>
      </c>
      <c r="DO252" s="193" t="s">
        <v>5958</v>
      </c>
      <c r="DP252" s="200">
        <v>26</v>
      </c>
      <c r="DQ252" s="200">
        <f t="shared" si="183"/>
        <v>174</v>
      </c>
      <c r="DR252" s="200">
        <f t="shared" si="184"/>
        <v>174</v>
      </c>
      <c r="DS252" s="193" t="s">
        <v>6238</v>
      </c>
      <c r="DT252" s="192" t="s">
        <v>6243</v>
      </c>
      <c r="DU252" s="193">
        <v>1</v>
      </c>
      <c r="DV252" s="193" t="s">
        <v>8</v>
      </c>
      <c r="DW252" s="193" t="s">
        <v>8</v>
      </c>
      <c r="DX252" s="193" t="s">
        <v>8</v>
      </c>
      <c r="DY252" s="193" t="s">
        <v>8</v>
      </c>
      <c r="DZ252" s="193" t="s">
        <v>207</v>
      </c>
      <c r="EA252" s="193" t="s">
        <v>6515</v>
      </c>
      <c r="EB252" s="193" t="s">
        <v>207</v>
      </c>
      <c r="EC252" s="193" t="s">
        <v>6269</v>
      </c>
      <c r="ED252" s="193" t="s">
        <v>6516</v>
      </c>
      <c r="EE252" s="199">
        <v>49443</v>
      </c>
      <c r="EF252" s="199">
        <v>0</v>
      </c>
      <c r="EG252" s="199">
        <v>0</v>
      </c>
      <c r="EH252" s="199">
        <v>0</v>
      </c>
      <c r="EI252" s="199">
        <v>2023</v>
      </c>
      <c r="EJ252" s="199">
        <v>3175672</v>
      </c>
      <c r="EK252" s="199">
        <v>0</v>
      </c>
      <c r="EL252" s="199">
        <v>0</v>
      </c>
      <c r="EM252" s="199">
        <v>0</v>
      </c>
      <c r="EN252" s="199">
        <v>0</v>
      </c>
      <c r="EO252" s="199">
        <f t="shared" si="197"/>
        <v>3227138</v>
      </c>
      <c r="EP252" s="199">
        <v>49443</v>
      </c>
      <c r="EQ252" s="199">
        <v>0</v>
      </c>
      <c r="ER252" s="199">
        <v>0</v>
      </c>
      <c r="ES252" s="199">
        <v>0</v>
      </c>
      <c r="ET252" s="199">
        <v>2023</v>
      </c>
      <c r="EU252" s="199">
        <v>3175672</v>
      </c>
      <c r="EV252" s="199">
        <v>0</v>
      </c>
      <c r="EW252" s="199">
        <v>0</v>
      </c>
      <c r="EX252" s="199">
        <v>0</v>
      </c>
      <c r="EY252" s="199">
        <v>0</v>
      </c>
      <c r="EZ252" s="199">
        <f t="shared" si="198"/>
        <v>3227138</v>
      </c>
      <c r="FA252" s="192" t="s">
        <v>6677</v>
      </c>
      <c r="FB252" s="199">
        <v>18850</v>
      </c>
      <c r="FC252" s="199">
        <v>0</v>
      </c>
      <c r="FD252" s="199">
        <v>0</v>
      </c>
      <c r="FE252" s="199">
        <v>0</v>
      </c>
      <c r="FF252" s="199">
        <v>1000</v>
      </c>
      <c r="FG252" s="199">
        <v>2870954</v>
      </c>
      <c r="FH252" s="199">
        <v>0</v>
      </c>
      <c r="FI252" s="199">
        <v>0</v>
      </c>
      <c r="FJ252" s="199">
        <v>0</v>
      </c>
      <c r="FK252" s="199">
        <v>0</v>
      </c>
      <c r="FL252" s="199">
        <f t="shared" si="199"/>
        <v>2890804</v>
      </c>
      <c r="FM252" s="192" t="s">
        <v>6875</v>
      </c>
      <c r="FN252" s="199">
        <v>18850</v>
      </c>
      <c r="FO252" s="199">
        <v>0</v>
      </c>
      <c r="FP252" s="199">
        <v>0</v>
      </c>
      <c r="FQ252" s="199">
        <v>0</v>
      </c>
      <c r="FR252" s="199">
        <v>1000</v>
      </c>
      <c r="FS252" s="199">
        <v>2870954</v>
      </c>
      <c r="FT252" s="199">
        <v>0</v>
      </c>
      <c r="FU252" s="199">
        <v>0</v>
      </c>
      <c r="FV252" s="199">
        <v>0</v>
      </c>
      <c r="FW252" s="199">
        <v>0</v>
      </c>
      <c r="FX252" s="199">
        <f t="shared" si="200"/>
        <v>2890804</v>
      </c>
      <c r="FY252" s="192" t="s">
        <v>7064</v>
      </c>
      <c r="FZ252" s="200">
        <f t="shared" si="201"/>
        <v>3299</v>
      </c>
      <c r="GA252" s="193" t="str">
        <f t="shared" si="218"/>
        <v>BIP &gt; SIGFE</v>
      </c>
      <c r="GB252" s="199">
        <v>15850</v>
      </c>
      <c r="GC252" s="199">
        <v>0</v>
      </c>
      <c r="GD252" s="199">
        <v>0</v>
      </c>
      <c r="GE252" s="199">
        <v>0</v>
      </c>
      <c r="GF252" s="199">
        <v>700</v>
      </c>
      <c r="GG252" s="199">
        <v>2870955</v>
      </c>
      <c r="GH252" s="199">
        <v>0</v>
      </c>
      <c r="GI252" s="199">
        <v>0</v>
      </c>
      <c r="GJ252" s="199">
        <v>0</v>
      </c>
      <c r="GK252" s="199">
        <v>0</v>
      </c>
      <c r="GL252" s="199">
        <f t="shared" si="202"/>
        <v>2887505</v>
      </c>
      <c r="GM252" s="199">
        <v>16262</v>
      </c>
      <c r="GN252" s="199">
        <v>0</v>
      </c>
      <c r="GO252" s="199">
        <v>0</v>
      </c>
      <c r="GP252" s="199">
        <v>0</v>
      </c>
      <c r="GQ252" s="199">
        <v>718</v>
      </c>
      <c r="GR252" s="199">
        <v>2942557</v>
      </c>
      <c r="GS252" s="199">
        <v>0</v>
      </c>
      <c r="GT252" s="199">
        <v>0</v>
      </c>
      <c r="GU252" s="199">
        <v>0</v>
      </c>
      <c r="GV252" s="199">
        <v>0</v>
      </c>
      <c r="GW252" s="199">
        <f t="shared" si="203"/>
        <v>2959537</v>
      </c>
      <c r="GX252" s="199" t="s">
        <v>7218</v>
      </c>
      <c r="GY252" s="199">
        <v>55634</v>
      </c>
      <c r="GZ252" s="199">
        <v>0</v>
      </c>
      <c r="HA252" s="199">
        <v>0</v>
      </c>
      <c r="HB252" s="199">
        <v>0</v>
      </c>
      <c r="HC252" s="199">
        <v>2276</v>
      </c>
      <c r="HD252" s="199">
        <v>3573299</v>
      </c>
      <c r="HE252" s="199">
        <v>0</v>
      </c>
      <c r="HF252" s="199">
        <v>0</v>
      </c>
      <c r="HG252" s="199">
        <v>0</v>
      </c>
      <c r="HH252" s="199">
        <v>0</v>
      </c>
      <c r="HI252" s="199">
        <f t="shared" si="204"/>
        <v>3631209</v>
      </c>
      <c r="HJ252" s="199">
        <v>0</v>
      </c>
      <c r="HK252" s="199">
        <v>20079</v>
      </c>
      <c r="HL252" s="199">
        <v>0</v>
      </c>
      <c r="HM252" s="199">
        <v>0</v>
      </c>
      <c r="HN252" s="199">
        <v>0</v>
      </c>
      <c r="HO252" s="199">
        <v>1035</v>
      </c>
      <c r="HP252" s="199">
        <v>2958829</v>
      </c>
      <c r="HQ252" s="199">
        <v>0</v>
      </c>
      <c r="HR252" s="199">
        <v>0</v>
      </c>
      <c r="HS252" s="199">
        <v>0</v>
      </c>
      <c r="HT252" s="199">
        <v>0</v>
      </c>
      <c r="HU252" s="199">
        <f t="shared" si="205"/>
        <v>2979943</v>
      </c>
      <c r="HV252" s="199">
        <v>19432</v>
      </c>
      <c r="HW252" s="199">
        <v>0</v>
      </c>
      <c r="HX252" s="199">
        <v>0</v>
      </c>
      <c r="HY252" s="199">
        <v>0</v>
      </c>
      <c r="HZ252" s="199">
        <v>1035</v>
      </c>
      <c r="IA252" s="199">
        <v>2942554</v>
      </c>
      <c r="IB252" s="199">
        <v>0</v>
      </c>
      <c r="IC252" s="199">
        <v>0</v>
      </c>
      <c r="ID252" s="199">
        <v>0</v>
      </c>
      <c r="IE252" s="199">
        <v>0</v>
      </c>
      <c r="IF252" s="199">
        <f t="shared" si="206"/>
        <v>2963021</v>
      </c>
      <c r="IG252" s="197">
        <f t="shared" si="207"/>
        <v>-17.935238649166163</v>
      </c>
      <c r="IH252" s="197">
        <f t="shared" si="208"/>
        <v>-18.401254237913601</v>
      </c>
      <c r="II252" s="197">
        <f t="shared" si="209"/>
        <v>-17.651615495932472</v>
      </c>
      <c r="IJ252" s="197">
        <f t="shared" si="185"/>
        <v>-0.56786321080638524</v>
      </c>
      <c r="IK252" s="202"/>
      <c r="IL252" s="200">
        <f t="shared" si="210"/>
        <v>455.14915514592934</v>
      </c>
      <c r="IM252" s="200">
        <f t="shared" si="211"/>
        <v>452.00522273425497</v>
      </c>
      <c r="IN252" s="192" t="s">
        <v>7475</v>
      </c>
      <c r="IO252" s="192" t="str">
        <f t="shared" si="186"/>
        <v>Variación entre el -10% al -20%</v>
      </c>
      <c r="IP252" s="192" t="str">
        <f t="shared" si="186"/>
        <v>Variación entre el -10% al -20%</v>
      </c>
      <c r="IQ252" s="193" t="str">
        <f t="shared" si="212"/>
        <v>Grande</v>
      </c>
      <c r="IR252" s="193" t="str">
        <f t="shared" si="213"/>
        <v>Grande</v>
      </c>
      <c r="IS252" s="192" t="s">
        <v>5616</v>
      </c>
      <c r="IT252" s="192" t="s">
        <v>2041</v>
      </c>
      <c r="IU252" s="192" t="s">
        <v>534</v>
      </c>
      <c r="IV252" s="192" t="s">
        <v>8</v>
      </c>
      <c r="IW252" s="192" t="s">
        <v>5576</v>
      </c>
      <c r="IX252" s="192" t="s">
        <v>249</v>
      </c>
      <c r="IY252" s="193" t="s">
        <v>207</v>
      </c>
      <c r="IZ252" s="199">
        <v>3631209</v>
      </c>
      <c r="JA252" s="199">
        <v>10368</v>
      </c>
      <c r="JB252" s="203">
        <f t="shared" si="214"/>
        <v>0.28552473845487825</v>
      </c>
      <c r="JC252" s="192" t="s">
        <v>7648</v>
      </c>
      <c r="JD252" s="192" t="str">
        <f t="shared" si="221"/>
        <v>Con Modificaciones &lt; 10%</v>
      </c>
      <c r="JE252" s="193" t="s">
        <v>208</v>
      </c>
      <c r="JF252" s="200"/>
      <c r="JG252" s="200"/>
      <c r="JH252" s="200"/>
      <c r="JI252" s="197"/>
      <c r="JJ252" s="192" t="s">
        <v>7875</v>
      </c>
      <c r="JK252" s="192" t="str">
        <f t="shared" si="187"/>
        <v>Sin Reevaluación</v>
      </c>
      <c r="JL252" s="196" t="s">
        <v>1288</v>
      </c>
      <c r="JM252" s="204">
        <v>43931</v>
      </c>
      <c r="JN252" s="204">
        <v>43931</v>
      </c>
      <c r="JO252" s="197">
        <f t="shared" si="219"/>
        <v>0</v>
      </c>
      <c r="JP252" s="205" t="str">
        <f t="shared" si="220"/>
        <v>Real = Recomendado</v>
      </c>
      <c r="JQ252" s="193" t="s">
        <v>1289</v>
      </c>
      <c r="JR252" s="202">
        <v>6.39</v>
      </c>
      <c r="JS252" s="202">
        <v>6.39</v>
      </c>
      <c r="JT252" s="202">
        <f t="shared" si="222"/>
        <v>0</v>
      </c>
      <c r="JU252" s="192" t="s">
        <v>8367</v>
      </c>
      <c r="JV252" s="192" t="str">
        <f>IF(JT252="","Sin Datos",IF(JT252=0,"Real = Recomendado",IF(JT252&gt;0,"Real &gt; Recomendado",IF(JT252&lt;0,"Real &lt; Recomendado","error"))))</f>
        <v>Real = Recomendado</v>
      </c>
      <c r="JW252" s="192" t="s">
        <v>8368</v>
      </c>
      <c r="JX252" s="192" t="s">
        <v>5711</v>
      </c>
      <c r="JY252" s="192" t="s">
        <v>979</v>
      </c>
      <c r="JZ252" s="192" t="s">
        <v>5576</v>
      </c>
      <c r="KA252" s="192" t="s">
        <v>249</v>
      </c>
    </row>
    <row r="253" spans="1:287" x14ac:dyDescent="0.25">
      <c r="A253" s="192" t="s">
        <v>1930</v>
      </c>
      <c r="B253" s="192" t="s">
        <v>1931</v>
      </c>
      <c r="C253" s="193">
        <v>9</v>
      </c>
      <c r="D253" s="192" t="s">
        <v>450</v>
      </c>
      <c r="E253" s="192" t="s">
        <v>110</v>
      </c>
      <c r="F253" s="192" t="s">
        <v>413</v>
      </c>
      <c r="G253" s="192" t="s">
        <v>495</v>
      </c>
      <c r="H253" s="192" t="s">
        <v>465</v>
      </c>
      <c r="I253" s="192" t="s">
        <v>126</v>
      </c>
      <c r="J253" s="192" t="s">
        <v>1938</v>
      </c>
      <c r="K253" s="192" t="s">
        <v>466</v>
      </c>
      <c r="L253" s="192" t="s">
        <v>114</v>
      </c>
      <c r="M253" s="192" t="s">
        <v>127</v>
      </c>
      <c r="N253" s="192" t="s">
        <v>523</v>
      </c>
      <c r="O253" s="192" t="s">
        <v>524</v>
      </c>
      <c r="P253" s="192" t="s">
        <v>103</v>
      </c>
      <c r="Q253" s="192" t="s">
        <v>104</v>
      </c>
      <c r="R253" s="192" t="s">
        <v>116</v>
      </c>
      <c r="S253" s="192" t="s">
        <v>2547</v>
      </c>
      <c r="T253" s="192" t="s">
        <v>2548</v>
      </c>
      <c r="U253" s="194">
        <v>0</v>
      </c>
      <c r="V253" s="192" t="s">
        <v>127</v>
      </c>
      <c r="W253" s="192" t="s">
        <v>534</v>
      </c>
      <c r="X253" s="192" t="s">
        <v>534</v>
      </c>
      <c r="Y253" s="195">
        <v>16</v>
      </c>
      <c r="Z253" s="195">
        <v>12</v>
      </c>
      <c r="AA253" s="196" t="s">
        <v>2847</v>
      </c>
      <c r="AB253" s="197">
        <f t="shared" si="235"/>
        <v>-25</v>
      </c>
      <c r="AC253" s="195"/>
      <c r="AD253" s="195"/>
      <c r="AE253" s="196"/>
      <c r="AF253" s="197"/>
      <c r="AG253" s="195"/>
      <c r="AH253" s="195"/>
      <c r="AI253" s="196" t="s">
        <v>8</v>
      </c>
      <c r="AJ253" s="197"/>
      <c r="AK253" s="195"/>
      <c r="AL253" s="195"/>
      <c r="AM253" s="196"/>
      <c r="AN253" s="197"/>
      <c r="AO253" s="195"/>
      <c r="AP253" s="195"/>
      <c r="AQ253" s="196"/>
      <c r="AR253" s="197"/>
      <c r="AS253" s="195">
        <v>16</v>
      </c>
      <c r="AT253" s="195">
        <v>12</v>
      </c>
      <c r="AU253" s="196" t="s">
        <v>3318</v>
      </c>
      <c r="AV253" s="197">
        <f t="shared" si="182"/>
        <v>-25</v>
      </c>
      <c r="AW253" s="197" t="str">
        <f t="shared" si="189"/>
        <v>Variación de -30% a -0%</v>
      </c>
      <c r="AX253" s="198" t="s">
        <v>202</v>
      </c>
      <c r="AY253" s="198" t="s">
        <v>202</v>
      </c>
      <c r="AZ253" s="195"/>
      <c r="BA253" s="195"/>
      <c r="BB253" s="196"/>
      <c r="BC253" s="197"/>
      <c r="BD253" s="195"/>
      <c r="BE253" s="195"/>
      <c r="BF253" s="196"/>
      <c r="BG253" s="197"/>
      <c r="BH253" s="195"/>
      <c r="BI253" s="195"/>
      <c r="BJ253" s="196"/>
      <c r="BK253" s="197"/>
      <c r="BL253" s="195">
        <v>16</v>
      </c>
      <c r="BM253" s="195">
        <v>16</v>
      </c>
      <c r="BN253" s="195">
        <v>12</v>
      </c>
      <c r="BO253" s="195">
        <v>12</v>
      </c>
      <c r="BP253" s="195">
        <v>0</v>
      </c>
      <c r="BQ253" s="196" t="s">
        <v>3551</v>
      </c>
      <c r="BR253" s="197">
        <f t="shared" si="190"/>
        <v>-25</v>
      </c>
      <c r="BS253" s="197">
        <f t="shared" si="190"/>
        <v>-25</v>
      </c>
      <c r="BT253" s="192" t="s">
        <v>3813</v>
      </c>
      <c r="BU253" s="192" t="str">
        <f t="shared" si="191"/>
        <v>Variación de -30% a -0%</v>
      </c>
      <c r="BV253" s="193" t="str">
        <f t="shared" si="192"/>
        <v>Un año</v>
      </c>
      <c r="BW253" s="192" t="s">
        <v>887</v>
      </c>
      <c r="BX253" s="199">
        <v>1190907</v>
      </c>
      <c r="BY253" s="199">
        <v>0</v>
      </c>
      <c r="BZ253" s="199">
        <f t="shared" si="193"/>
        <v>1190907</v>
      </c>
      <c r="CA253" s="199">
        <v>1190909</v>
      </c>
      <c r="CB253" s="200">
        <f t="shared" si="194"/>
        <v>-2</v>
      </c>
      <c r="CC253" s="192" t="s">
        <v>4116</v>
      </c>
      <c r="CD253" s="192" t="str">
        <f t="shared" si="195"/>
        <v>BIP = SIGFE</v>
      </c>
      <c r="CE253" s="196" t="s">
        <v>685</v>
      </c>
      <c r="CF253" s="195">
        <v>335</v>
      </c>
      <c r="CG253" s="195">
        <v>390</v>
      </c>
      <c r="CH253" s="195">
        <f t="shared" si="196"/>
        <v>116.4179104477612</v>
      </c>
      <c r="CI253" s="196" t="s">
        <v>4562</v>
      </c>
      <c r="CJ253" s="196" t="s">
        <v>4563</v>
      </c>
      <c r="CK253" s="200" t="str">
        <f t="shared" si="216"/>
        <v>Real &gt; Recomendada</v>
      </c>
      <c r="CL253" s="192" t="s">
        <v>196</v>
      </c>
      <c r="CM253" s="192" t="s">
        <v>810</v>
      </c>
      <c r="CN253" s="192" t="s">
        <v>196</v>
      </c>
      <c r="CO253" s="192" t="s">
        <v>5160</v>
      </c>
      <c r="CP253" s="193" t="s">
        <v>207</v>
      </c>
      <c r="CQ253" s="192" t="s">
        <v>810</v>
      </c>
      <c r="CR253" s="192" t="s">
        <v>201</v>
      </c>
      <c r="CS253" s="192" t="s">
        <v>8</v>
      </c>
      <c r="CT253" s="192" t="str">
        <f t="shared" si="217"/>
        <v>En Operación</v>
      </c>
      <c r="CU253" s="192" t="s">
        <v>8</v>
      </c>
      <c r="CV253" s="192" t="s">
        <v>218</v>
      </c>
      <c r="CW253" s="192" t="s">
        <v>5758</v>
      </c>
      <c r="CX253" s="192" t="s">
        <v>534</v>
      </c>
      <c r="CY253" s="192" t="s">
        <v>8</v>
      </c>
      <c r="CZ253" s="192" t="s">
        <v>248</v>
      </c>
      <c r="DA253" s="192" t="s">
        <v>249</v>
      </c>
      <c r="DB253" s="193" t="s">
        <v>1215</v>
      </c>
      <c r="DC253" s="193" t="s">
        <v>3876</v>
      </c>
      <c r="DD253" s="200">
        <v>224</v>
      </c>
      <c r="DE253" s="193" t="s">
        <v>3872</v>
      </c>
      <c r="DF253" s="200">
        <v>32</v>
      </c>
      <c r="DG253" s="193" t="s">
        <v>440</v>
      </c>
      <c r="DH253" s="200">
        <v>0</v>
      </c>
      <c r="DI253" s="193" t="s">
        <v>5983</v>
      </c>
      <c r="DJ253" s="200">
        <v>140</v>
      </c>
      <c r="DK253" s="193" t="s">
        <v>5983</v>
      </c>
      <c r="DL253" s="200">
        <f>+DK253-DE253</f>
        <v>140</v>
      </c>
      <c r="DM253" s="193" t="s">
        <v>887</v>
      </c>
      <c r="DN253" s="200">
        <v>7</v>
      </c>
      <c r="DO253" s="193" t="s">
        <v>738</v>
      </c>
      <c r="DP253" s="200">
        <v>24</v>
      </c>
      <c r="DQ253" s="200">
        <f t="shared" si="183"/>
        <v>427</v>
      </c>
      <c r="DR253" s="200">
        <f t="shared" si="184"/>
        <v>203</v>
      </c>
      <c r="DS253" s="193" t="s">
        <v>6239</v>
      </c>
      <c r="DT253" s="192" t="s">
        <v>6243</v>
      </c>
      <c r="DU253" s="193">
        <v>1</v>
      </c>
      <c r="DV253" s="193" t="s">
        <v>8</v>
      </c>
      <c r="DW253" s="193" t="s">
        <v>8</v>
      </c>
      <c r="DX253" s="193" t="s">
        <v>8</v>
      </c>
      <c r="DY253" s="193" t="s">
        <v>8</v>
      </c>
      <c r="DZ253" s="193" t="s">
        <v>208</v>
      </c>
      <c r="EA253" s="193" t="s">
        <v>6269</v>
      </c>
      <c r="EB253" s="193" t="s">
        <v>207</v>
      </c>
      <c r="EC253" s="193" t="s">
        <v>6269</v>
      </c>
      <c r="ED253" s="193" t="s">
        <v>6517</v>
      </c>
      <c r="EE253" s="199">
        <v>149328</v>
      </c>
      <c r="EF253" s="199">
        <v>0</v>
      </c>
      <c r="EG253" s="199">
        <v>0</v>
      </c>
      <c r="EH253" s="199">
        <v>0</v>
      </c>
      <c r="EI253" s="199">
        <v>0</v>
      </c>
      <c r="EJ253" s="199">
        <v>1029846</v>
      </c>
      <c r="EK253" s="199">
        <v>0</v>
      </c>
      <c r="EL253" s="199">
        <v>0</v>
      </c>
      <c r="EM253" s="199">
        <v>0</v>
      </c>
      <c r="EN253" s="199">
        <v>0</v>
      </c>
      <c r="EO253" s="199">
        <f t="shared" si="197"/>
        <v>1179174</v>
      </c>
      <c r="EP253" s="199">
        <v>163769</v>
      </c>
      <c r="EQ253" s="199">
        <v>0</v>
      </c>
      <c r="ER253" s="199">
        <v>0</v>
      </c>
      <c r="ES253" s="199">
        <v>0</v>
      </c>
      <c r="ET253" s="199">
        <v>0</v>
      </c>
      <c r="EU253" s="199">
        <v>1129438</v>
      </c>
      <c r="EV253" s="199">
        <v>0</v>
      </c>
      <c r="EW253" s="199">
        <v>0</v>
      </c>
      <c r="EX253" s="199">
        <v>0</v>
      </c>
      <c r="EY253" s="199">
        <v>0</v>
      </c>
      <c r="EZ253" s="199">
        <f t="shared" si="198"/>
        <v>1293207</v>
      </c>
      <c r="FA253" s="192" t="s">
        <v>6678</v>
      </c>
      <c r="FB253" s="199">
        <v>150813</v>
      </c>
      <c r="FC253" s="199">
        <v>0</v>
      </c>
      <c r="FD253" s="199">
        <v>0</v>
      </c>
      <c r="FE253" s="199">
        <v>0</v>
      </c>
      <c r="FF253" s="199">
        <v>0</v>
      </c>
      <c r="FG253" s="199">
        <v>1040093</v>
      </c>
      <c r="FH253" s="199">
        <v>0</v>
      </c>
      <c r="FI253" s="199">
        <v>0</v>
      </c>
      <c r="FJ253" s="199">
        <v>0</v>
      </c>
      <c r="FK253" s="199">
        <v>0</v>
      </c>
      <c r="FL253" s="199">
        <f t="shared" si="199"/>
        <v>1190906</v>
      </c>
      <c r="FM253" s="192" t="s">
        <v>6865</v>
      </c>
      <c r="FN253" s="199">
        <v>150813</v>
      </c>
      <c r="FO253" s="199">
        <v>0</v>
      </c>
      <c r="FP253" s="199">
        <v>0</v>
      </c>
      <c r="FQ253" s="199">
        <v>0</v>
      </c>
      <c r="FR253" s="199">
        <v>0</v>
      </c>
      <c r="FS253" s="199">
        <v>1040093</v>
      </c>
      <c r="FT253" s="199">
        <v>0</v>
      </c>
      <c r="FU253" s="199">
        <v>0</v>
      </c>
      <c r="FV253" s="199">
        <v>0</v>
      </c>
      <c r="FW253" s="199">
        <v>0</v>
      </c>
      <c r="FX253" s="199">
        <f t="shared" si="200"/>
        <v>1190906</v>
      </c>
      <c r="FY253" s="192" t="s">
        <v>7065</v>
      </c>
      <c r="FZ253" s="200">
        <f t="shared" si="201"/>
        <v>-3</v>
      </c>
      <c r="GA253" s="193" t="str">
        <f t="shared" si="218"/>
        <v>BIP = SIGFE</v>
      </c>
      <c r="GB253" s="199">
        <v>150814</v>
      </c>
      <c r="GC253" s="199">
        <v>0</v>
      </c>
      <c r="GD253" s="199">
        <v>0</v>
      </c>
      <c r="GE253" s="199">
        <v>0</v>
      </c>
      <c r="GF253" s="199">
        <v>0</v>
      </c>
      <c r="GG253" s="199">
        <v>1040095</v>
      </c>
      <c r="GH253" s="199">
        <v>0</v>
      </c>
      <c r="GI253" s="199">
        <v>0</v>
      </c>
      <c r="GJ253" s="199">
        <v>0</v>
      </c>
      <c r="GK253" s="199">
        <v>0</v>
      </c>
      <c r="GL253" s="199">
        <f t="shared" si="202"/>
        <v>1190909</v>
      </c>
      <c r="GM253" s="199">
        <v>153632</v>
      </c>
      <c r="GN253" s="199">
        <v>0</v>
      </c>
      <c r="GO253" s="199">
        <v>0</v>
      </c>
      <c r="GP253" s="199">
        <v>0</v>
      </c>
      <c r="GQ253" s="199">
        <v>0</v>
      </c>
      <c r="GR253" s="199">
        <v>1059525</v>
      </c>
      <c r="GS253" s="199">
        <v>0</v>
      </c>
      <c r="GT253" s="199">
        <v>0</v>
      </c>
      <c r="GU253" s="199">
        <v>0</v>
      </c>
      <c r="GV253" s="199">
        <v>0</v>
      </c>
      <c r="GW253" s="199">
        <f t="shared" si="203"/>
        <v>1213157</v>
      </c>
      <c r="GX253" s="199" t="s">
        <v>8</v>
      </c>
      <c r="GY253" s="199">
        <v>168027</v>
      </c>
      <c r="GZ253" s="199">
        <v>0</v>
      </c>
      <c r="HA253" s="199">
        <v>0</v>
      </c>
      <c r="HB253" s="199">
        <v>0</v>
      </c>
      <c r="HC253" s="199">
        <v>0</v>
      </c>
      <c r="HD253" s="199">
        <v>1158804</v>
      </c>
      <c r="HE253" s="199">
        <v>0</v>
      </c>
      <c r="HF253" s="199">
        <v>0</v>
      </c>
      <c r="HG253" s="199">
        <v>0</v>
      </c>
      <c r="HH253" s="199">
        <v>0</v>
      </c>
      <c r="HI253" s="199">
        <f t="shared" si="204"/>
        <v>1326831</v>
      </c>
      <c r="HJ253" s="199">
        <v>0</v>
      </c>
      <c r="HK253" s="199">
        <v>154379</v>
      </c>
      <c r="HL253" s="199">
        <v>0</v>
      </c>
      <c r="HM253" s="199">
        <v>0</v>
      </c>
      <c r="HN253" s="199">
        <v>0</v>
      </c>
      <c r="HO253" s="199">
        <v>0</v>
      </c>
      <c r="HP253" s="199">
        <v>1067136</v>
      </c>
      <c r="HQ253" s="199">
        <v>0</v>
      </c>
      <c r="HR253" s="199">
        <v>0</v>
      </c>
      <c r="HS253" s="199">
        <v>0</v>
      </c>
      <c r="HT253" s="199">
        <v>0</v>
      </c>
      <c r="HU253" s="199">
        <f t="shared" si="205"/>
        <v>1221515</v>
      </c>
      <c r="HV253" s="199">
        <v>153631</v>
      </c>
      <c r="HW253" s="199">
        <v>0</v>
      </c>
      <c r="HX253" s="199">
        <v>0</v>
      </c>
      <c r="HY253" s="199">
        <v>0</v>
      </c>
      <c r="HZ253" s="199">
        <v>0</v>
      </c>
      <c r="IA253" s="199">
        <v>1059521</v>
      </c>
      <c r="IB253" s="199">
        <v>0</v>
      </c>
      <c r="IC253" s="199">
        <v>0</v>
      </c>
      <c r="ID253" s="199">
        <v>0</v>
      </c>
      <c r="IE253" s="199">
        <v>0</v>
      </c>
      <c r="IF253" s="199">
        <f t="shared" si="206"/>
        <v>1213152</v>
      </c>
      <c r="IG253" s="197">
        <f t="shared" si="207"/>
        <v>-7.9374087581613679</v>
      </c>
      <c r="IH253" s="197">
        <f t="shared" si="208"/>
        <v>-8.5677075678816657</v>
      </c>
      <c r="II253" s="197">
        <f t="shared" si="209"/>
        <v>-8.5677129178014617</v>
      </c>
      <c r="IJ253" s="197">
        <f t="shared" si="185"/>
        <v>-0.68464161307884019</v>
      </c>
      <c r="IK253" s="202"/>
      <c r="IL253" s="200">
        <f t="shared" si="210"/>
        <v>3110.646153846154</v>
      </c>
      <c r="IM253" s="200">
        <f t="shared" si="211"/>
        <v>2716.7205128205128</v>
      </c>
      <c r="IN253" s="192" t="s">
        <v>7476</v>
      </c>
      <c r="IO253" s="192" t="str">
        <f t="shared" si="186"/>
        <v>Variación de 0 a +-10%</v>
      </c>
      <c r="IP253" s="192" t="str">
        <f t="shared" si="186"/>
        <v>Variación de 0 a +-10%</v>
      </c>
      <c r="IQ253" s="193" t="str">
        <f t="shared" si="212"/>
        <v>Grande</v>
      </c>
      <c r="IR253" s="193" t="str">
        <f t="shared" si="213"/>
        <v>Grande</v>
      </c>
      <c r="IS253" s="192" t="s">
        <v>218</v>
      </c>
      <c r="IT253" s="192" t="s">
        <v>5758</v>
      </c>
      <c r="IU253" s="192" t="s">
        <v>534</v>
      </c>
      <c r="IV253" s="192" t="s">
        <v>8</v>
      </c>
      <c r="IW253" s="192" t="s">
        <v>248</v>
      </c>
      <c r="IX253" s="192" t="s">
        <v>249</v>
      </c>
      <c r="IY253" s="193" t="s">
        <v>207</v>
      </c>
      <c r="IZ253" s="199">
        <v>1326818</v>
      </c>
      <c r="JA253" s="199">
        <v>107746</v>
      </c>
      <c r="JB253" s="203">
        <f t="shared" si="214"/>
        <v>8.1206314656569329</v>
      </c>
      <c r="JC253" s="192" t="s">
        <v>7649</v>
      </c>
      <c r="JD253" s="192" t="str">
        <f t="shared" si="221"/>
        <v>Con Modificaciones &lt; 10%</v>
      </c>
      <c r="JE253" s="193" t="s">
        <v>208</v>
      </c>
      <c r="JF253" s="200"/>
      <c r="JG253" s="200"/>
      <c r="JH253" s="200"/>
      <c r="JI253" s="197"/>
      <c r="JJ253" s="192" t="s">
        <v>7876</v>
      </c>
      <c r="JK253" s="192" t="str">
        <f t="shared" si="187"/>
        <v>Sin Reevaluación</v>
      </c>
      <c r="JL253" s="196" t="s">
        <v>1295</v>
      </c>
      <c r="JM253" s="204"/>
      <c r="JN253" s="204"/>
      <c r="JO253" s="197"/>
      <c r="JP253" s="205" t="str">
        <f t="shared" si="220"/>
        <v>Sin Datos</v>
      </c>
      <c r="JQ253" s="193" t="s">
        <v>8</v>
      </c>
      <c r="JR253" s="202"/>
      <c r="JS253" s="202"/>
      <c r="JT253" s="202"/>
      <c r="JU253" s="192" t="s">
        <v>4563</v>
      </c>
      <c r="JV253" s="206"/>
      <c r="JW253" s="192" t="s">
        <v>8369</v>
      </c>
      <c r="JX253" s="192" t="s">
        <v>960</v>
      </c>
      <c r="JY253" s="192" t="s">
        <v>961</v>
      </c>
      <c r="JZ253" s="192" t="s">
        <v>248</v>
      </c>
      <c r="KA253" s="192" t="s">
        <v>249</v>
      </c>
    </row>
    <row r="254" spans="1:287" x14ac:dyDescent="0.25">
      <c r="A254" s="192" t="s">
        <v>1932</v>
      </c>
      <c r="B254" s="192" t="s">
        <v>1933</v>
      </c>
      <c r="C254" s="193">
        <v>4</v>
      </c>
      <c r="D254" s="192" t="s">
        <v>449</v>
      </c>
      <c r="E254" s="192" t="s">
        <v>132</v>
      </c>
      <c r="F254" s="192" t="s">
        <v>152</v>
      </c>
      <c r="G254" s="192" t="s">
        <v>475</v>
      </c>
      <c r="H254" s="192" t="s">
        <v>472</v>
      </c>
      <c r="I254" s="192" t="s">
        <v>163</v>
      </c>
      <c r="J254" s="192" t="s">
        <v>2004</v>
      </c>
      <c r="K254" s="192" t="s">
        <v>466</v>
      </c>
      <c r="L254" s="192" t="s">
        <v>114</v>
      </c>
      <c r="M254" s="192" t="s">
        <v>2042</v>
      </c>
      <c r="N254" s="192" t="s">
        <v>529</v>
      </c>
      <c r="O254" s="192" t="s">
        <v>524</v>
      </c>
      <c r="P254" s="192" t="s">
        <v>103</v>
      </c>
      <c r="Q254" s="192" t="s">
        <v>120</v>
      </c>
      <c r="R254" s="192" t="s">
        <v>105</v>
      </c>
      <c r="S254" s="192" t="s">
        <v>2549</v>
      </c>
      <c r="T254" s="192" t="s">
        <v>2550</v>
      </c>
      <c r="U254" s="194">
        <v>233204</v>
      </c>
      <c r="V254" s="192" t="s">
        <v>534</v>
      </c>
      <c r="W254" s="192" t="s">
        <v>534</v>
      </c>
      <c r="X254" s="192" t="s">
        <v>534</v>
      </c>
      <c r="Y254" s="195">
        <v>18</v>
      </c>
      <c r="Z254" s="195">
        <v>21</v>
      </c>
      <c r="AA254" s="196" t="s">
        <v>2848</v>
      </c>
      <c r="AB254" s="197">
        <f t="shared" si="235"/>
        <v>16.666666666666675</v>
      </c>
      <c r="AC254" s="195">
        <v>12</v>
      </c>
      <c r="AD254" s="195">
        <v>8</v>
      </c>
      <c r="AE254" s="196" t="s">
        <v>2849</v>
      </c>
      <c r="AF254" s="197">
        <f>((AD254/AC254)-1)*100</f>
        <v>-33.333333333333336</v>
      </c>
      <c r="AG254" s="195">
        <v>8</v>
      </c>
      <c r="AH254" s="195">
        <v>1</v>
      </c>
      <c r="AI254" s="196" t="s">
        <v>2936</v>
      </c>
      <c r="AJ254" s="197">
        <f>((AH254/AG254)-1)*100</f>
        <v>-87.5</v>
      </c>
      <c r="AK254" s="195"/>
      <c r="AL254" s="195"/>
      <c r="AM254" s="196"/>
      <c r="AN254" s="197"/>
      <c r="AO254" s="195">
        <v>6</v>
      </c>
      <c r="AP254" s="195">
        <v>40</v>
      </c>
      <c r="AQ254" s="196" t="s">
        <v>3081</v>
      </c>
      <c r="AR254" s="197">
        <f>((AP254/AO254)-1)*100</f>
        <v>566.66666666666674</v>
      </c>
      <c r="AS254" s="195">
        <v>18</v>
      </c>
      <c r="AT254" s="195">
        <v>19</v>
      </c>
      <c r="AU254" s="196" t="s">
        <v>3319</v>
      </c>
      <c r="AV254" s="197">
        <f t="shared" si="182"/>
        <v>5.555555555555558</v>
      </c>
      <c r="AW254" s="197" t="str">
        <f t="shared" si="189"/>
        <v>Variación de 0 a 30%</v>
      </c>
      <c r="AX254" s="198">
        <v>1</v>
      </c>
      <c r="AY254" s="198">
        <v>30</v>
      </c>
      <c r="AZ254" s="195"/>
      <c r="BA254" s="195"/>
      <c r="BB254" s="196"/>
      <c r="BC254" s="197"/>
      <c r="BD254" s="195"/>
      <c r="BE254" s="195"/>
      <c r="BF254" s="196"/>
      <c r="BG254" s="197"/>
      <c r="BH254" s="195">
        <v>3</v>
      </c>
      <c r="BI254" s="195">
        <v>0</v>
      </c>
      <c r="BJ254" s="196" t="s">
        <v>3357</v>
      </c>
      <c r="BK254" s="197">
        <f>((BI254/BH254)-1)*100</f>
        <v>-100</v>
      </c>
      <c r="BL254" s="195">
        <v>21</v>
      </c>
      <c r="BM254" s="195">
        <v>21</v>
      </c>
      <c r="BN254" s="195">
        <v>40</v>
      </c>
      <c r="BO254" s="195">
        <v>40</v>
      </c>
      <c r="BP254" s="195">
        <v>0</v>
      </c>
      <c r="BQ254" s="196" t="s">
        <v>3564</v>
      </c>
      <c r="BR254" s="197">
        <f t="shared" si="190"/>
        <v>90.476190476190467</v>
      </c>
      <c r="BS254" s="197">
        <f t="shared" si="190"/>
        <v>90.476190476190467</v>
      </c>
      <c r="BT254" s="192" t="s">
        <v>3814</v>
      </c>
      <c r="BU254" s="192" t="str">
        <f t="shared" si="191"/>
        <v>Variación del 50% al 100%</v>
      </c>
      <c r="BV254" s="193" t="str">
        <f t="shared" si="192"/>
        <v>Mayor a 3 años</v>
      </c>
      <c r="BW254" s="192" t="s">
        <v>662</v>
      </c>
      <c r="BX254" s="199">
        <v>9362270</v>
      </c>
      <c r="BY254" s="199">
        <v>26564</v>
      </c>
      <c r="BZ254" s="199">
        <f t="shared" si="193"/>
        <v>9388834</v>
      </c>
      <c r="CA254" s="199">
        <v>9386882</v>
      </c>
      <c r="CB254" s="200">
        <f t="shared" si="194"/>
        <v>1952</v>
      </c>
      <c r="CC254" s="192" t="s">
        <v>4117</v>
      </c>
      <c r="CD254" s="192" t="str">
        <f t="shared" si="195"/>
        <v>BIP &gt; SIGFE</v>
      </c>
      <c r="CE254" s="196" t="s">
        <v>678</v>
      </c>
      <c r="CF254" s="195">
        <v>5592</v>
      </c>
      <c r="CG254" s="195">
        <v>5592</v>
      </c>
      <c r="CH254" s="195">
        <f t="shared" si="196"/>
        <v>100</v>
      </c>
      <c r="CI254" s="196" t="s">
        <v>4564</v>
      </c>
      <c r="CJ254" s="196" t="s">
        <v>4565</v>
      </c>
      <c r="CK254" s="200" t="str">
        <f t="shared" si="216"/>
        <v>Real = Recomendada</v>
      </c>
      <c r="CL254" s="192" t="s">
        <v>5161</v>
      </c>
      <c r="CM254" s="192" t="s">
        <v>5085</v>
      </c>
      <c r="CN254" s="192" t="s">
        <v>5162</v>
      </c>
      <c r="CO254" s="192" t="s">
        <v>5163</v>
      </c>
      <c r="CP254" s="193" t="s">
        <v>207</v>
      </c>
      <c r="CQ254" s="192" t="s">
        <v>803</v>
      </c>
      <c r="CR254" s="192" t="s">
        <v>5397</v>
      </c>
      <c r="CS254" s="192" t="s">
        <v>8</v>
      </c>
      <c r="CT254" s="192" t="str">
        <f t="shared" si="217"/>
        <v>En Operación</v>
      </c>
      <c r="CU254" s="192" t="s">
        <v>5568</v>
      </c>
      <c r="CV254" s="192" t="s">
        <v>5761</v>
      </c>
      <c r="CW254" s="192" t="s">
        <v>5618</v>
      </c>
      <c r="CX254" s="192" t="s">
        <v>534</v>
      </c>
      <c r="CY254" s="192" t="s">
        <v>8</v>
      </c>
      <c r="CZ254" s="192" t="s">
        <v>248</v>
      </c>
      <c r="DA254" s="192" t="s">
        <v>249</v>
      </c>
      <c r="DB254" s="193" t="s">
        <v>582</v>
      </c>
      <c r="DC254" s="193" t="s">
        <v>582</v>
      </c>
      <c r="DD254" s="200">
        <v>0</v>
      </c>
      <c r="DE254" s="193" t="s">
        <v>578</v>
      </c>
      <c r="DF254" s="200">
        <v>26</v>
      </c>
      <c r="DG254" s="193" t="s">
        <v>587</v>
      </c>
      <c r="DH254" s="200">
        <v>65</v>
      </c>
      <c r="DI254" s="193" t="s">
        <v>1072</v>
      </c>
      <c r="DJ254" s="200">
        <v>212</v>
      </c>
      <c r="DK254" s="193" t="s">
        <v>1072</v>
      </c>
      <c r="DL254" s="200">
        <f>+DK254-DG254</f>
        <v>212</v>
      </c>
      <c r="DM254" s="193" t="s">
        <v>662</v>
      </c>
      <c r="DN254" s="200">
        <v>52</v>
      </c>
      <c r="DO254" s="193" t="s">
        <v>5921</v>
      </c>
      <c r="DP254" s="200">
        <v>120</v>
      </c>
      <c r="DQ254" s="200">
        <f t="shared" si="183"/>
        <v>475</v>
      </c>
      <c r="DR254" s="200">
        <f t="shared" si="184"/>
        <v>475</v>
      </c>
      <c r="DS254" s="193" t="s">
        <v>6240</v>
      </c>
      <c r="DT254" s="192" t="s">
        <v>6247</v>
      </c>
      <c r="DU254" s="193">
        <v>2</v>
      </c>
      <c r="DV254" s="193" t="s">
        <v>8</v>
      </c>
      <c r="DW254" s="193" t="s">
        <v>8</v>
      </c>
      <c r="DX254" s="193" t="s">
        <v>8</v>
      </c>
      <c r="DY254" s="193" t="s">
        <v>8</v>
      </c>
      <c r="DZ254" s="193" t="s">
        <v>207</v>
      </c>
      <c r="EA254" s="193" t="s">
        <v>6273</v>
      </c>
      <c r="EB254" s="193" t="s">
        <v>207</v>
      </c>
      <c r="EC254" s="193" t="s">
        <v>6269</v>
      </c>
      <c r="ED254" s="193" t="s">
        <v>6518</v>
      </c>
      <c r="EE254" s="199">
        <v>72791</v>
      </c>
      <c r="EF254" s="199">
        <v>657633</v>
      </c>
      <c r="EG254" s="199">
        <v>343039</v>
      </c>
      <c r="EH254" s="199">
        <v>0</v>
      </c>
      <c r="EI254" s="199">
        <v>21208</v>
      </c>
      <c r="EJ254" s="199">
        <v>6296754</v>
      </c>
      <c r="EK254" s="199">
        <v>0</v>
      </c>
      <c r="EL254" s="199">
        <v>0</v>
      </c>
      <c r="EM254" s="199">
        <v>126000</v>
      </c>
      <c r="EN254" s="199">
        <v>0</v>
      </c>
      <c r="EO254" s="199">
        <f t="shared" si="197"/>
        <v>7517425</v>
      </c>
      <c r="EP254" s="199">
        <v>72791</v>
      </c>
      <c r="EQ254" s="199">
        <v>657633</v>
      </c>
      <c r="ER254" s="199">
        <v>343039</v>
      </c>
      <c r="ES254" s="199">
        <v>0</v>
      </c>
      <c r="ET254" s="199">
        <v>21208</v>
      </c>
      <c r="EU254" s="199">
        <v>6296754</v>
      </c>
      <c r="EV254" s="199">
        <v>0</v>
      </c>
      <c r="EW254" s="199">
        <v>0</v>
      </c>
      <c r="EX254" s="199">
        <v>126000</v>
      </c>
      <c r="EY254" s="199">
        <v>0</v>
      </c>
      <c r="EZ254" s="199">
        <f t="shared" si="198"/>
        <v>7517425</v>
      </c>
      <c r="FA254" s="192" t="s">
        <v>6679</v>
      </c>
      <c r="FB254" s="199">
        <v>8360</v>
      </c>
      <c r="FC254" s="199">
        <v>515737</v>
      </c>
      <c r="FD254" s="199">
        <v>102747</v>
      </c>
      <c r="FE254" s="199">
        <v>0</v>
      </c>
      <c r="FF254" s="199">
        <v>26564</v>
      </c>
      <c r="FG254" s="199">
        <v>8697644</v>
      </c>
      <c r="FH254" s="199">
        <v>0</v>
      </c>
      <c r="FI254" s="199">
        <v>0</v>
      </c>
      <c r="FJ254" s="199">
        <v>37781</v>
      </c>
      <c r="FK254" s="199">
        <v>0</v>
      </c>
      <c r="FL254" s="199">
        <f t="shared" si="199"/>
        <v>9388833</v>
      </c>
      <c r="FM254" s="192" t="s">
        <v>6876</v>
      </c>
      <c r="FN254" s="199">
        <v>8360</v>
      </c>
      <c r="FO254" s="199">
        <v>515737</v>
      </c>
      <c r="FP254" s="199">
        <v>102747</v>
      </c>
      <c r="FQ254" s="199">
        <v>0</v>
      </c>
      <c r="FR254" s="199">
        <v>26564</v>
      </c>
      <c r="FS254" s="199">
        <v>8697645</v>
      </c>
      <c r="FT254" s="199">
        <v>0</v>
      </c>
      <c r="FU254" s="199">
        <v>0</v>
      </c>
      <c r="FV254" s="199">
        <v>37781</v>
      </c>
      <c r="FW254" s="199">
        <v>0</v>
      </c>
      <c r="FX254" s="199">
        <f t="shared" si="200"/>
        <v>9388834</v>
      </c>
      <c r="FY254" s="192" t="s">
        <v>7066</v>
      </c>
      <c r="FZ254" s="200">
        <f t="shared" si="201"/>
        <v>1952</v>
      </c>
      <c r="GA254" s="193" t="str">
        <f t="shared" si="218"/>
        <v>BIP &gt; SIGFE</v>
      </c>
      <c r="GB254" s="199">
        <v>7222</v>
      </c>
      <c r="GC254" s="199">
        <v>515737</v>
      </c>
      <c r="GD254" s="199">
        <v>102747</v>
      </c>
      <c r="GE254" s="199">
        <v>0</v>
      </c>
      <c r="GF254" s="199">
        <v>25751</v>
      </c>
      <c r="GG254" s="199">
        <v>8697644</v>
      </c>
      <c r="GH254" s="199">
        <v>0</v>
      </c>
      <c r="GI254" s="199">
        <v>0</v>
      </c>
      <c r="GJ254" s="199">
        <v>37781</v>
      </c>
      <c r="GK254" s="199">
        <v>0</v>
      </c>
      <c r="GL254" s="199">
        <f t="shared" si="202"/>
        <v>9386882</v>
      </c>
      <c r="GM254" s="199">
        <v>7393</v>
      </c>
      <c r="GN254" s="199">
        <v>529146</v>
      </c>
      <c r="GO254" s="199">
        <v>105419</v>
      </c>
      <c r="GP254" s="199">
        <v>0</v>
      </c>
      <c r="GQ254" s="199">
        <v>27519</v>
      </c>
      <c r="GR254" s="199">
        <v>8993392</v>
      </c>
      <c r="GS254" s="199">
        <v>0</v>
      </c>
      <c r="GT254" s="199">
        <v>0</v>
      </c>
      <c r="GU254" s="199">
        <v>39926</v>
      </c>
      <c r="GV254" s="199">
        <v>0</v>
      </c>
      <c r="GW254" s="199">
        <f t="shared" si="203"/>
        <v>9702795</v>
      </c>
      <c r="GX254" s="199" t="s">
        <v>7219</v>
      </c>
      <c r="GY254" s="199">
        <v>85673</v>
      </c>
      <c r="GZ254" s="199">
        <v>774018</v>
      </c>
      <c r="HA254" s="199">
        <v>403748</v>
      </c>
      <c r="HB254" s="199">
        <v>0</v>
      </c>
      <c r="HC254" s="199">
        <v>24961</v>
      </c>
      <c r="HD254" s="199">
        <v>7411124</v>
      </c>
      <c r="HE254" s="199">
        <v>0</v>
      </c>
      <c r="HF254" s="199">
        <v>0</v>
      </c>
      <c r="HG254" s="199">
        <v>148299</v>
      </c>
      <c r="HH254" s="199">
        <v>0</v>
      </c>
      <c r="HI254" s="199">
        <f t="shared" si="204"/>
        <v>8847823</v>
      </c>
      <c r="HJ254" s="199">
        <v>11107974</v>
      </c>
      <c r="HK254" s="199">
        <v>8871</v>
      </c>
      <c r="HL254" s="199">
        <v>529146</v>
      </c>
      <c r="HM254" s="199">
        <v>105418</v>
      </c>
      <c r="HN254" s="199">
        <v>0</v>
      </c>
      <c r="HO254" s="199">
        <v>28332</v>
      </c>
      <c r="HP254" s="199">
        <v>9191491</v>
      </c>
      <c r="HQ254" s="199">
        <v>0</v>
      </c>
      <c r="HR254" s="199">
        <v>0</v>
      </c>
      <c r="HS254" s="199">
        <v>39926</v>
      </c>
      <c r="HT254" s="199">
        <v>0</v>
      </c>
      <c r="HU254" s="199">
        <f t="shared" si="205"/>
        <v>9903184</v>
      </c>
      <c r="HV254" s="199">
        <v>8550</v>
      </c>
      <c r="HW254" s="199">
        <v>529145</v>
      </c>
      <c r="HX254" s="199">
        <v>105420</v>
      </c>
      <c r="HY254" s="199">
        <v>0</v>
      </c>
      <c r="HZ254" s="199">
        <v>28332</v>
      </c>
      <c r="IA254" s="199">
        <v>8993393</v>
      </c>
      <c r="IB254" s="199">
        <v>0</v>
      </c>
      <c r="IC254" s="199">
        <v>0</v>
      </c>
      <c r="ID254" s="199">
        <v>39926</v>
      </c>
      <c r="IE254" s="199">
        <v>0</v>
      </c>
      <c r="IF254" s="199">
        <f t="shared" si="206"/>
        <v>9704766</v>
      </c>
      <c r="IG254" s="197">
        <f t="shared" si="207"/>
        <v>11.927917183695925</v>
      </c>
      <c r="IH254" s="197">
        <f t="shared" si="208"/>
        <v>9.6853542391162293</v>
      </c>
      <c r="II254" s="197">
        <f t="shared" si="209"/>
        <v>21.349919391444526</v>
      </c>
      <c r="IJ254" s="197">
        <f t="shared" si="185"/>
        <v>-2.0035778392080816</v>
      </c>
      <c r="IK254" s="202">
        <f>((IF254/HJ254)-1)*100</f>
        <v>-12.632438642726385</v>
      </c>
      <c r="IL254" s="200">
        <f t="shared" si="210"/>
        <v>1735.4731759656652</v>
      </c>
      <c r="IM254" s="200">
        <f t="shared" si="211"/>
        <v>1608.2605507868384</v>
      </c>
      <c r="IN254" s="192" t="s">
        <v>7477</v>
      </c>
      <c r="IO254" s="192" t="str">
        <f t="shared" si="186"/>
        <v>Variación de 0 a +-10%</v>
      </c>
      <c r="IP254" s="192" t="str">
        <f t="shared" si="186"/>
        <v>Variación Mayor a 20%</v>
      </c>
      <c r="IQ254" s="193" t="str">
        <f t="shared" si="212"/>
        <v>Muy Grande</v>
      </c>
      <c r="IR254" s="193" t="str">
        <f t="shared" si="213"/>
        <v>Muy Grande</v>
      </c>
      <c r="IS254" s="192" t="s">
        <v>7513</v>
      </c>
      <c r="IT254" s="192" t="s">
        <v>7514</v>
      </c>
      <c r="IU254" s="192" t="s">
        <v>534</v>
      </c>
      <c r="IV254" s="192" t="s">
        <v>8</v>
      </c>
      <c r="IW254" s="192" t="s">
        <v>248</v>
      </c>
      <c r="IX254" s="192" t="s">
        <v>249</v>
      </c>
      <c r="IY254" s="193" t="s">
        <v>207</v>
      </c>
      <c r="IZ254" s="199">
        <v>8847823</v>
      </c>
      <c r="JA254" s="199">
        <v>86833</v>
      </c>
      <c r="JB254" s="203">
        <f t="shared" si="214"/>
        <v>0.98140525641166199</v>
      </c>
      <c r="JC254" s="192" t="s">
        <v>7650</v>
      </c>
      <c r="JD254" s="192" t="str">
        <f t="shared" si="221"/>
        <v>Con Modificaciones &lt; 10%</v>
      </c>
      <c r="JE254" s="193" t="s">
        <v>207</v>
      </c>
      <c r="JF254" s="200">
        <v>1</v>
      </c>
      <c r="JG254" s="200">
        <v>8674564</v>
      </c>
      <c r="JH254" s="200">
        <v>11107974</v>
      </c>
      <c r="JI254" s="197">
        <f>((JH254/JG254)-1)*100</f>
        <v>28.052245622950032</v>
      </c>
      <c r="JJ254" s="192" t="s">
        <v>7877</v>
      </c>
      <c r="JK254" s="192" t="str">
        <f t="shared" si="187"/>
        <v>Con Reevaluación</v>
      </c>
      <c r="JL254" s="196" t="s">
        <v>1286</v>
      </c>
      <c r="JM254" s="204">
        <v>9023.61</v>
      </c>
      <c r="JN254" s="204">
        <v>8149.22</v>
      </c>
      <c r="JO254" s="197">
        <f t="shared" si="219"/>
        <v>-9.6900242807479557</v>
      </c>
      <c r="JP254" s="205" t="str">
        <f t="shared" si="220"/>
        <v>Real &lt; Recomendado</v>
      </c>
      <c r="JQ254" s="193" t="s">
        <v>1287</v>
      </c>
      <c r="JR254" s="202">
        <v>786.72</v>
      </c>
      <c r="JS254" s="202">
        <v>710.49</v>
      </c>
      <c r="JT254" s="202">
        <f t="shared" si="222"/>
        <v>-9.6895973154362487</v>
      </c>
      <c r="JU254" s="192" t="s">
        <v>8370</v>
      </c>
      <c r="JV254" s="192" t="str">
        <f t="shared" ref="JV254:JV255" si="236">IF(JT254="","Sin Datos",IF(JT254=0,"Real = Recomendado",IF(JT254&gt;0,"Real &gt; Recomendado",IF(JT254&lt;0,"Real &lt; Recomendado","error"))))</f>
        <v>Real &lt; Recomendado</v>
      </c>
      <c r="JW254" s="192" t="s">
        <v>8371</v>
      </c>
      <c r="JX254" s="192" t="s">
        <v>1303</v>
      </c>
      <c r="JY254" s="192" t="s">
        <v>929</v>
      </c>
      <c r="JZ254" s="192" t="s">
        <v>248</v>
      </c>
      <c r="KA254" s="192" t="s">
        <v>249</v>
      </c>
    </row>
    <row r="255" spans="1:287" x14ac:dyDescent="0.25">
      <c r="A255" s="192" t="s">
        <v>1934</v>
      </c>
      <c r="B255" s="192" t="s">
        <v>1935</v>
      </c>
      <c r="C255" s="193">
        <v>12</v>
      </c>
      <c r="D255" s="192" t="s">
        <v>508</v>
      </c>
      <c r="E255" s="192" t="s">
        <v>164</v>
      </c>
      <c r="F255" s="192" t="s">
        <v>165</v>
      </c>
      <c r="G255" s="192" t="s">
        <v>509</v>
      </c>
      <c r="H255" s="192" t="s">
        <v>107</v>
      </c>
      <c r="I255" s="192" t="s">
        <v>108</v>
      </c>
      <c r="J255" s="192" t="s">
        <v>1948</v>
      </c>
      <c r="K255" s="192" t="s">
        <v>468</v>
      </c>
      <c r="L255" s="192" t="s">
        <v>102</v>
      </c>
      <c r="M255" s="192" t="s">
        <v>2017</v>
      </c>
      <c r="N255" s="192" t="s">
        <v>525</v>
      </c>
      <c r="O255" s="192" t="s">
        <v>525</v>
      </c>
      <c r="P255" s="192" t="s">
        <v>103</v>
      </c>
      <c r="Q255" s="192" t="s">
        <v>109</v>
      </c>
      <c r="R255" s="192" t="s">
        <v>116</v>
      </c>
      <c r="S255" s="192" t="s">
        <v>2551</v>
      </c>
      <c r="T255" s="192" t="s">
        <v>2552</v>
      </c>
      <c r="U255" s="194">
        <v>0</v>
      </c>
      <c r="V255" s="192" t="s">
        <v>534</v>
      </c>
      <c r="W255" s="192" t="s">
        <v>534</v>
      </c>
      <c r="X255" s="192" t="s">
        <v>534</v>
      </c>
      <c r="Y255" s="195">
        <v>12</v>
      </c>
      <c r="Z255" s="195">
        <v>0</v>
      </c>
      <c r="AA255" s="196" t="s">
        <v>2850</v>
      </c>
      <c r="AB255" s="197">
        <f t="shared" si="235"/>
        <v>-100</v>
      </c>
      <c r="AC255" s="195"/>
      <c r="AD255" s="195"/>
      <c r="AE255" s="196"/>
      <c r="AF255" s="197"/>
      <c r="AG255" s="195"/>
      <c r="AH255" s="195"/>
      <c r="AI255" s="196" t="s">
        <v>8</v>
      </c>
      <c r="AJ255" s="197"/>
      <c r="AK255" s="195"/>
      <c r="AL255" s="195"/>
      <c r="AM255" s="196"/>
      <c r="AN255" s="197"/>
      <c r="AO255" s="195">
        <v>10</v>
      </c>
      <c r="AP255" s="195">
        <v>0</v>
      </c>
      <c r="AQ255" s="196" t="s">
        <v>3082</v>
      </c>
      <c r="AR255" s="197">
        <f>((AP255/AO255)-1)*100</f>
        <v>-100</v>
      </c>
      <c r="AS255" s="195">
        <v>10</v>
      </c>
      <c r="AT255" s="195">
        <v>14</v>
      </c>
      <c r="AU255" s="196" t="s">
        <v>3320</v>
      </c>
      <c r="AV255" s="197">
        <f t="shared" si="182"/>
        <v>39.999999999999993</v>
      </c>
      <c r="AW255" s="197" t="str">
        <f t="shared" si="189"/>
        <v>Variación de 30% al 50%</v>
      </c>
      <c r="AX255" s="198">
        <v>4</v>
      </c>
      <c r="AY255" s="198">
        <v>251</v>
      </c>
      <c r="AZ255" s="195"/>
      <c r="BA255" s="195"/>
      <c r="BB255" s="196"/>
      <c r="BC255" s="197"/>
      <c r="BD255" s="195"/>
      <c r="BE255" s="195"/>
      <c r="BF255" s="196"/>
      <c r="BG255" s="197"/>
      <c r="BH255" s="195"/>
      <c r="BI255" s="195"/>
      <c r="BJ255" s="196"/>
      <c r="BK255" s="197"/>
      <c r="BL255" s="195">
        <v>12</v>
      </c>
      <c r="BM255" s="195">
        <v>12</v>
      </c>
      <c r="BN255" s="195">
        <v>14</v>
      </c>
      <c r="BO255" s="195">
        <v>14</v>
      </c>
      <c r="BP255" s="195">
        <v>0</v>
      </c>
      <c r="BQ255" s="196" t="s">
        <v>3320</v>
      </c>
      <c r="BR255" s="197">
        <f t="shared" si="190"/>
        <v>16.666666666666675</v>
      </c>
      <c r="BS255" s="197">
        <f t="shared" si="190"/>
        <v>16.666666666666675</v>
      </c>
      <c r="BT255" s="192" t="s">
        <v>3815</v>
      </c>
      <c r="BU255" s="192" t="str">
        <f t="shared" si="191"/>
        <v>Variación de 0 a 30%</v>
      </c>
      <c r="BV255" s="193" t="str">
        <f t="shared" si="192"/>
        <v>Dos Años</v>
      </c>
      <c r="BW255" s="192" t="s">
        <v>854</v>
      </c>
      <c r="BX255" s="199">
        <v>1121414</v>
      </c>
      <c r="BY255" s="199">
        <v>0</v>
      </c>
      <c r="BZ255" s="199">
        <f t="shared" si="193"/>
        <v>1121414</v>
      </c>
      <c r="CA255" s="199">
        <v>568599</v>
      </c>
      <c r="CB255" s="200">
        <f t="shared" si="194"/>
        <v>552815</v>
      </c>
      <c r="CC255" s="192" t="s">
        <v>4118</v>
      </c>
      <c r="CD255" s="192" t="str">
        <f t="shared" si="195"/>
        <v>BIP &gt; SIGFE</v>
      </c>
      <c r="CE255" s="196" t="s">
        <v>679</v>
      </c>
      <c r="CF255" s="195">
        <v>660</v>
      </c>
      <c r="CG255" s="195">
        <v>660</v>
      </c>
      <c r="CH255" s="195">
        <f t="shared" si="196"/>
        <v>100</v>
      </c>
      <c r="CI255" s="196" t="s">
        <v>4566</v>
      </c>
      <c r="CJ255" s="196" t="s">
        <v>4567</v>
      </c>
      <c r="CK255" s="200" t="str">
        <f t="shared" si="216"/>
        <v>Real = Recomendada</v>
      </c>
      <c r="CL255" s="192" t="s">
        <v>5164</v>
      </c>
      <c r="CM255" s="192" t="s">
        <v>5165</v>
      </c>
      <c r="CN255" s="192" t="s">
        <v>5166</v>
      </c>
      <c r="CO255" s="192" t="s">
        <v>5167</v>
      </c>
      <c r="CP255" s="193" t="s">
        <v>207</v>
      </c>
      <c r="CQ255" s="192" t="s">
        <v>4576</v>
      </c>
      <c r="CR255" s="192" t="s">
        <v>8</v>
      </c>
      <c r="CS255" s="192" t="s">
        <v>8</v>
      </c>
      <c r="CT255" s="192" t="str">
        <f t="shared" si="217"/>
        <v>En Operación</v>
      </c>
      <c r="CU255" s="192" t="s">
        <v>8</v>
      </c>
      <c r="CV255" s="192" t="s">
        <v>5616</v>
      </c>
      <c r="CW255" s="192" t="s">
        <v>2041</v>
      </c>
      <c r="CX255" s="192" t="s">
        <v>534</v>
      </c>
      <c r="CY255" s="192" t="s">
        <v>8</v>
      </c>
      <c r="CZ255" s="192" t="s">
        <v>5576</v>
      </c>
      <c r="DA255" s="192" t="s">
        <v>249</v>
      </c>
      <c r="DB255" s="193" t="s">
        <v>916</v>
      </c>
      <c r="DC255" s="193" t="s">
        <v>916</v>
      </c>
      <c r="DD255" s="200">
        <v>0</v>
      </c>
      <c r="DE255" s="193" t="s">
        <v>5928</v>
      </c>
      <c r="DF255" s="200">
        <v>99</v>
      </c>
      <c r="DG255" s="193" t="s">
        <v>440</v>
      </c>
      <c r="DH255" s="200">
        <v>0</v>
      </c>
      <c r="DI255" s="193" t="s">
        <v>729</v>
      </c>
      <c r="DJ255" s="200">
        <v>86</v>
      </c>
      <c r="DK255" s="193" t="s">
        <v>729</v>
      </c>
      <c r="DL255" s="200">
        <f>+DK255-DE255</f>
        <v>86</v>
      </c>
      <c r="DM255" s="193" t="s">
        <v>854</v>
      </c>
      <c r="DN255" s="200">
        <v>41</v>
      </c>
      <c r="DO255" s="193" t="s">
        <v>852</v>
      </c>
      <c r="DP255" s="200">
        <v>100</v>
      </c>
      <c r="DQ255" s="200">
        <f t="shared" si="183"/>
        <v>326</v>
      </c>
      <c r="DR255" s="200">
        <f t="shared" si="184"/>
        <v>326</v>
      </c>
      <c r="DS255" s="193" t="s">
        <v>6241</v>
      </c>
      <c r="DT255" s="192" t="s">
        <v>6243</v>
      </c>
      <c r="DU255" s="193">
        <v>1</v>
      </c>
      <c r="DV255" s="193" t="s">
        <v>8</v>
      </c>
      <c r="DW255" s="193" t="s">
        <v>8</v>
      </c>
      <c r="DX255" s="193" t="s">
        <v>8</v>
      </c>
      <c r="DY255" s="193" t="s">
        <v>8</v>
      </c>
      <c r="DZ255" s="193" t="s">
        <v>8</v>
      </c>
      <c r="EA255" s="193" t="s">
        <v>8</v>
      </c>
      <c r="EB255" s="193" t="s">
        <v>207</v>
      </c>
      <c r="EC255" s="193" t="s">
        <v>6519</v>
      </c>
      <c r="ED255" s="193" t="s">
        <v>6520</v>
      </c>
      <c r="EE255" s="199">
        <v>18908</v>
      </c>
      <c r="EF255" s="199">
        <v>0</v>
      </c>
      <c r="EG255" s="199">
        <v>0</v>
      </c>
      <c r="EH255" s="199">
        <v>0</v>
      </c>
      <c r="EI255" s="199">
        <v>1050</v>
      </c>
      <c r="EJ255" s="199">
        <v>1055348</v>
      </c>
      <c r="EK255" s="199">
        <v>0</v>
      </c>
      <c r="EL255" s="199">
        <v>0</v>
      </c>
      <c r="EM255" s="199">
        <v>0</v>
      </c>
      <c r="EN255" s="199">
        <v>0</v>
      </c>
      <c r="EO255" s="199">
        <f t="shared" si="197"/>
        <v>1075306</v>
      </c>
      <c r="EP255" s="199">
        <v>18908</v>
      </c>
      <c r="EQ255" s="199">
        <v>0</v>
      </c>
      <c r="ER255" s="199">
        <v>0</v>
      </c>
      <c r="ES255" s="199">
        <v>0</v>
      </c>
      <c r="ET255" s="199">
        <v>1050</v>
      </c>
      <c r="EU255" s="199">
        <v>1055348</v>
      </c>
      <c r="EV255" s="199">
        <v>0</v>
      </c>
      <c r="EW255" s="199">
        <v>0</v>
      </c>
      <c r="EX255" s="199">
        <v>0</v>
      </c>
      <c r="EY255" s="199">
        <v>0</v>
      </c>
      <c r="EZ255" s="199">
        <f t="shared" si="198"/>
        <v>1075306</v>
      </c>
      <c r="FA255" s="192" t="s">
        <v>6680</v>
      </c>
      <c r="FB255" s="199">
        <v>0</v>
      </c>
      <c r="FC255" s="199">
        <v>0</v>
      </c>
      <c r="FD255" s="199">
        <v>0</v>
      </c>
      <c r="FE255" s="199">
        <v>0</v>
      </c>
      <c r="FF255" s="199">
        <v>0</v>
      </c>
      <c r="FG255" s="199">
        <v>1121414</v>
      </c>
      <c r="FH255" s="199">
        <v>0</v>
      </c>
      <c r="FI255" s="199">
        <v>0</v>
      </c>
      <c r="FJ255" s="199">
        <v>0</v>
      </c>
      <c r="FK255" s="199">
        <v>0</v>
      </c>
      <c r="FL255" s="199">
        <f t="shared" si="199"/>
        <v>1121414</v>
      </c>
      <c r="FM255" s="192" t="s">
        <v>6877</v>
      </c>
      <c r="FN255" s="199">
        <v>0</v>
      </c>
      <c r="FO255" s="199">
        <v>0</v>
      </c>
      <c r="FP255" s="199">
        <v>0</v>
      </c>
      <c r="FQ255" s="199">
        <v>0</v>
      </c>
      <c r="FR255" s="199">
        <v>0</v>
      </c>
      <c r="FS255" s="199">
        <v>1121414</v>
      </c>
      <c r="FT255" s="199">
        <v>0</v>
      </c>
      <c r="FU255" s="199">
        <v>0</v>
      </c>
      <c r="FV255" s="199">
        <v>0</v>
      </c>
      <c r="FW255" s="199">
        <v>0</v>
      </c>
      <c r="FX255" s="199">
        <f t="shared" si="200"/>
        <v>1121414</v>
      </c>
      <c r="FY255" s="192" t="s">
        <v>7067</v>
      </c>
      <c r="FZ255" s="200">
        <f t="shared" si="201"/>
        <v>552815</v>
      </c>
      <c r="GA255" s="193" t="str">
        <f t="shared" si="218"/>
        <v>BIP &gt; SIGFE</v>
      </c>
      <c r="GB255" s="199">
        <v>0</v>
      </c>
      <c r="GC255" s="199">
        <v>0</v>
      </c>
      <c r="GD255" s="199">
        <v>0</v>
      </c>
      <c r="GE255" s="199">
        <v>0</v>
      </c>
      <c r="GF255" s="199">
        <v>0</v>
      </c>
      <c r="GG255" s="199">
        <v>568599</v>
      </c>
      <c r="GH255" s="199">
        <v>0</v>
      </c>
      <c r="GI255" s="199">
        <v>0</v>
      </c>
      <c r="GJ255" s="199">
        <v>0</v>
      </c>
      <c r="GK255" s="199">
        <v>0</v>
      </c>
      <c r="GL255" s="199">
        <f t="shared" si="202"/>
        <v>568599</v>
      </c>
      <c r="GM255" s="199">
        <v>0</v>
      </c>
      <c r="GN255" s="199">
        <v>0</v>
      </c>
      <c r="GO255" s="199">
        <v>0</v>
      </c>
      <c r="GP255" s="199">
        <v>0</v>
      </c>
      <c r="GQ255" s="199">
        <v>0</v>
      </c>
      <c r="GR255" s="199">
        <v>570227</v>
      </c>
      <c r="GS255" s="199">
        <v>0</v>
      </c>
      <c r="GT255" s="199">
        <v>0</v>
      </c>
      <c r="GU255" s="199">
        <v>0</v>
      </c>
      <c r="GV255" s="199">
        <v>0</v>
      </c>
      <c r="GW255" s="199">
        <f t="shared" si="203"/>
        <v>570227</v>
      </c>
      <c r="GX255" s="199" t="s">
        <v>7220</v>
      </c>
      <c r="GY255" s="199">
        <v>19400</v>
      </c>
      <c r="GZ255" s="199">
        <v>0</v>
      </c>
      <c r="HA255" s="199">
        <v>0</v>
      </c>
      <c r="HB255" s="199">
        <v>0</v>
      </c>
      <c r="HC255" s="199">
        <v>1077</v>
      </c>
      <c r="HD255" s="199">
        <v>1103265</v>
      </c>
      <c r="HE255" s="199">
        <v>0</v>
      </c>
      <c r="HF255" s="199">
        <v>0</v>
      </c>
      <c r="HG255" s="199">
        <v>0</v>
      </c>
      <c r="HH255" s="199">
        <v>0</v>
      </c>
      <c r="HI255" s="199">
        <f t="shared" si="204"/>
        <v>1123742</v>
      </c>
      <c r="HJ255" s="199">
        <v>0</v>
      </c>
      <c r="HK255" s="199">
        <v>0</v>
      </c>
      <c r="HL255" s="199">
        <v>0</v>
      </c>
      <c r="HM255" s="199">
        <v>0</v>
      </c>
      <c r="HN255" s="199">
        <v>0</v>
      </c>
      <c r="HO255" s="199">
        <v>0</v>
      </c>
      <c r="HP255" s="199">
        <v>1148424</v>
      </c>
      <c r="HQ255" s="199">
        <v>0</v>
      </c>
      <c r="HR255" s="199">
        <v>0</v>
      </c>
      <c r="HS255" s="199">
        <v>0</v>
      </c>
      <c r="HT255" s="199">
        <v>0</v>
      </c>
      <c r="HU255" s="199">
        <f t="shared" si="205"/>
        <v>1148424</v>
      </c>
      <c r="HV255" s="199">
        <v>0</v>
      </c>
      <c r="HW255" s="199">
        <v>0</v>
      </c>
      <c r="HX255" s="199">
        <v>0</v>
      </c>
      <c r="HY255" s="199">
        <v>0</v>
      </c>
      <c r="HZ255" s="199">
        <v>0</v>
      </c>
      <c r="IA255" s="199">
        <v>1123042</v>
      </c>
      <c r="IB255" s="199">
        <v>0</v>
      </c>
      <c r="IC255" s="199">
        <v>0</v>
      </c>
      <c r="ID255" s="199">
        <v>0</v>
      </c>
      <c r="IE255" s="199">
        <v>0</v>
      </c>
      <c r="IF255" s="199">
        <f t="shared" si="206"/>
        <v>1123042</v>
      </c>
      <c r="IG255" s="197">
        <f t="shared" si="207"/>
        <v>2.1964116318514471</v>
      </c>
      <c r="IH255" s="197">
        <f t="shared" si="208"/>
        <v>-6.2291878384901356E-2</v>
      </c>
      <c r="II255" s="197">
        <f t="shared" si="209"/>
        <v>1.7925883627233796</v>
      </c>
      <c r="IJ255" s="197">
        <f t="shared" si="185"/>
        <v>-2.2101593139815967</v>
      </c>
      <c r="IK255" s="202"/>
      <c r="IL255" s="200">
        <f t="shared" si="210"/>
        <v>1701.5787878787878</v>
      </c>
      <c r="IM255" s="200">
        <f t="shared" si="211"/>
        <v>1701.5787878787878</v>
      </c>
      <c r="IN255" s="192" t="s">
        <v>7478</v>
      </c>
      <c r="IO255" s="192" t="str">
        <f t="shared" si="186"/>
        <v>Variación de 0 a +-10%</v>
      </c>
      <c r="IP255" s="192" t="str">
        <f t="shared" si="186"/>
        <v>Variación de 0 a +-10%</v>
      </c>
      <c r="IQ255" s="193" t="str">
        <f t="shared" si="212"/>
        <v>Grande</v>
      </c>
      <c r="IR255" s="193" t="str">
        <f t="shared" si="213"/>
        <v>Grande</v>
      </c>
      <c r="IS255" s="192" t="s">
        <v>1277</v>
      </c>
      <c r="IT255" s="192" t="s">
        <v>2017</v>
      </c>
      <c r="IU255" s="192" t="s">
        <v>534</v>
      </c>
      <c r="IV255" s="192" t="s">
        <v>8</v>
      </c>
      <c r="IW255" s="192" t="s">
        <v>5576</v>
      </c>
      <c r="IX255" s="192" t="s">
        <v>249</v>
      </c>
      <c r="IY255" s="193" t="s">
        <v>207</v>
      </c>
      <c r="IZ255" s="199">
        <v>1158954</v>
      </c>
      <c r="JA255" s="199">
        <v>82529</v>
      </c>
      <c r="JB255" s="203">
        <f t="shared" si="214"/>
        <v>7.1209901342072248</v>
      </c>
      <c r="JC255" s="192" t="s">
        <v>7651</v>
      </c>
      <c r="JD255" s="192" t="str">
        <f t="shared" si="221"/>
        <v>Con Modificaciones &lt; 10%</v>
      </c>
      <c r="JE255" s="193" t="s">
        <v>208</v>
      </c>
      <c r="JF255" s="200"/>
      <c r="JG255" s="200"/>
      <c r="JH255" s="200"/>
      <c r="JI255" s="197"/>
      <c r="JJ255" s="192" t="s">
        <v>7878</v>
      </c>
      <c r="JK255" s="192" t="str">
        <f t="shared" si="187"/>
        <v>Sin Reevaluación</v>
      </c>
      <c r="JL255" s="196" t="s">
        <v>1288</v>
      </c>
      <c r="JM255" s="204">
        <v>201977</v>
      </c>
      <c r="JN255" s="204">
        <v>201977</v>
      </c>
      <c r="JO255" s="197">
        <f t="shared" si="219"/>
        <v>0</v>
      </c>
      <c r="JP255" s="205" t="str">
        <f t="shared" si="220"/>
        <v>Real = Recomendado</v>
      </c>
      <c r="JQ255" s="193" t="s">
        <v>1289</v>
      </c>
      <c r="JR255" s="202">
        <v>8.2899999999999991</v>
      </c>
      <c r="JS255" s="202">
        <v>8.2899999999999991</v>
      </c>
      <c r="JT255" s="202">
        <f t="shared" si="222"/>
        <v>0</v>
      </c>
      <c r="JU255" s="192" t="s">
        <v>8372</v>
      </c>
      <c r="JV255" s="192" t="str">
        <f t="shared" si="236"/>
        <v>Real = Recomendado</v>
      </c>
      <c r="JW255" s="192" t="s">
        <v>8373</v>
      </c>
      <c r="JX255" s="192" t="s">
        <v>5711</v>
      </c>
      <c r="JY255" s="192" t="s">
        <v>979</v>
      </c>
      <c r="JZ255" s="192" t="s">
        <v>5576</v>
      </c>
      <c r="KA255" s="192" t="s">
        <v>249</v>
      </c>
    </row>
    <row r="256" spans="1:287" x14ac:dyDescent="0.25">
      <c r="A256" s="192" t="s">
        <v>1936</v>
      </c>
      <c r="B256" s="192" t="s">
        <v>1937</v>
      </c>
      <c r="C256" s="193">
        <v>13</v>
      </c>
      <c r="D256" s="192" t="s">
        <v>510</v>
      </c>
      <c r="E256" s="192" t="s">
        <v>162</v>
      </c>
      <c r="F256" s="192" t="s">
        <v>511</v>
      </c>
      <c r="G256" s="192" t="s">
        <v>512</v>
      </c>
      <c r="H256" s="192" t="s">
        <v>470</v>
      </c>
      <c r="I256" s="209" t="s">
        <v>124</v>
      </c>
      <c r="J256" s="192" t="s">
        <v>1976</v>
      </c>
      <c r="K256" s="192" t="s">
        <v>466</v>
      </c>
      <c r="L256" s="192" t="s">
        <v>114</v>
      </c>
      <c r="M256" s="192" t="s">
        <v>2023</v>
      </c>
      <c r="N256" s="192" t="s">
        <v>526</v>
      </c>
      <c r="O256" s="192" t="s">
        <v>524</v>
      </c>
      <c r="P256" s="192" t="s">
        <v>103</v>
      </c>
      <c r="Q256" s="192" t="s">
        <v>104</v>
      </c>
      <c r="R256" s="192" t="s">
        <v>116</v>
      </c>
      <c r="S256" s="192" t="s">
        <v>2553</v>
      </c>
      <c r="T256" s="192" t="s">
        <v>2554</v>
      </c>
      <c r="U256" s="194">
        <v>2100</v>
      </c>
      <c r="V256" s="192" t="s">
        <v>2281</v>
      </c>
      <c r="W256" s="192" t="s">
        <v>2194</v>
      </c>
      <c r="X256" s="192" t="s">
        <v>534</v>
      </c>
      <c r="Y256" s="195">
        <v>20</v>
      </c>
      <c r="Z256" s="195">
        <v>12</v>
      </c>
      <c r="AA256" s="196" t="s">
        <v>2851</v>
      </c>
      <c r="AB256" s="197">
        <f t="shared" si="235"/>
        <v>-40</v>
      </c>
      <c r="AC256" s="195"/>
      <c r="AD256" s="195"/>
      <c r="AE256" s="196"/>
      <c r="AF256" s="197"/>
      <c r="AG256" s="195"/>
      <c r="AH256" s="195"/>
      <c r="AI256" s="196" t="s">
        <v>8</v>
      </c>
      <c r="AJ256" s="197"/>
      <c r="AK256" s="195"/>
      <c r="AL256" s="195"/>
      <c r="AM256" s="196"/>
      <c r="AN256" s="197"/>
      <c r="AO256" s="195">
        <v>2</v>
      </c>
      <c r="AP256" s="195">
        <v>13</v>
      </c>
      <c r="AQ256" s="196" t="s">
        <v>3083</v>
      </c>
      <c r="AR256" s="197">
        <f>((AP256/AO256)-1)*100</f>
        <v>550</v>
      </c>
      <c r="AS256" s="195">
        <v>20</v>
      </c>
      <c r="AT256" s="195">
        <v>13</v>
      </c>
      <c r="AU256" s="196" t="s">
        <v>3321</v>
      </c>
      <c r="AV256" s="197">
        <f t="shared" si="182"/>
        <v>-35</v>
      </c>
      <c r="AW256" s="197" t="str">
        <f t="shared" si="189"/>
        <v>Variación de -50% al -30%</v>
      </c>
      <c r="AX256" s="198">
        <v>1</v>
      </c>
      <c r="AY256" s="198">
        <v>18</v>
      </c>
      <c r="AZ256" s="195"/>
      <c r="BA256" s="195"/>
      <c r="BB256" s="196"/>
      <c r="BC256" s="197"/>
      <c r="BD256" s="195"/>
      <c r="BE256" s="195"/>
      <c r="BF256" s="196"/>
      <c r="BG256" s="197"/>
      <c r="BH256" s="195"/>
      <c r="BI256" s="195"/>
      <c r="BJ256" s="196"/>
      <c r="BK256" s="197"/>
      <c r="BL256" s="195">
        <v>22</v>
      </c>
      <c r="BM256" s="195">
        <v>22</v>
      </c>
      <c r="BN256" s="195">
        <v>20</v>
      </c>
      <c r="BO256" s="195">
        <v>21</v>
      </c>
      <c r="BP256" s="195">
        <v>1</v>
      </c>
      <c r="BQ256" s="196" t="s">
        <v>3565</v>
      </c>
      <c r="BR256" s="197">
        <f t="shared" si="190"/>
        <v>-9.0909090909090935</v>
      </c>
      <c r="BS256" s="197">
        <f t="shared" si="190"/>
        <v>-4.5454545454545414</v>
      </c>
      <c r="BT256" s="192" t="s">
        <v>3816</v>
      </c>
      <c r="BU256" s="192" t="str">
        <f t="shared" si="191"/>
        <v>Variación de -30% a -0%</v>
      </c>
      <c r="BV256" s="193" t="str">
        <f t="shared" si="192"/>
        <v>Dos Años</v>
      </c>
      <c r="BW256" s="192" t="s">
        <v>3879</v>
      </c>
      <c r="BX256" s="199">
        <v>1850686</v>
      </c>
      <c r="BY256" s="199">
        <v>1254</v>
      </c>
      <c r="BZ256" s="199">
        <f t="shared" si="193"/>
        <v>1851940</v>
      </c>
      <c r="CA256" s="199">
        <v>1736327</v>
      </c>
      <c r="CB256" s="200">
        <f t="shared" si="194"/>
        <v>115613</v>
      </c>
      <c r="CC256" s="192" t="s">
        <v>4119</v>
      </c>
      <c r="CD256" s="192" t="str">
        <f t="shared" si="195"/>
        <v>BIP &gt; SIGFE</v>
      </c>
      <c r="CE256" s="196" t="s">
        <v>682</v>
      </c>
      <c r="CF256" s="195">
        <v>144</v>
      </c>
      <c r="CG256" s="195">
        <v>130</v>
      </c>
      <c r="CH256" s="195">
        <f t="shared" si="196"/>
        <v>90.277777777777786</v>
      </c>
      <c r="CI256" s="196" t="s">
        <v>4568</v>
      </c>
      <c r="CJ256" s="196" t="s">
        <v>4569</v>
      </c>
      <c r="CK256" s="200" t="str">
        <f t="shared" si="216"/>
        <v>Real &lt; Recomendada</v>
      </c>
      <c r="CL256" s="192" t="s">
        <v>5168</v>
      </c>
      <c r="CM256" s="192" t="s">
        <v>5169</v>
      </c>
      <c r="CN256" s="192" t="s">
        <v>5170</v>
      </c>
      <c r="CO256" s="192" t="s">
        <v>4599</v>
      </c>
      <c r="CP256" s="193" t="s">
        <v>207</v>
      </c>
      <c r="CQ256" s="192" t="s">
        <v>4599</v>
      </c>
      <c r="CR256" s="192" t="s">
        <v>5398</v>
      </c>
      <c r="CS256" s="192" t="s">
        <v>8</v>
      </c>
      <c r="CT256" s="192" t="str">
        <f t="shared" si="217"/>
        <v>En Operación</v>
      </c>
      <c r="CU256" s="192" t="s">
        <v>5569</v>
      </c>
      <c r="CV256" s="192" t="s">
        <v>5762</v>
      </c>
      <c r="CW256" s="192" t="s">
        <v>5750</v>
      </c>
      <c r="CX256" s="192" t="s">
        <v>534</v>
      </c>
      <c r="CY256" s="192" t="s">
        <v>8</v>
      </c>
      <c r="CZ256" s="192" t="s">
        <v>248</v>
      </c>
      <c r="DA256" s="192" t="s">
        <v>249</v>
      </c>
      <c r="DB256" s="193" t="s">
        <v>1214</v>
      </c>
      <c r="DC256" s="193" t="s">
        <v>1214</v>
      </c>
      <c r="DD256" s="200">
        <v>0</v>
      </c>
      <c r="DE256" s="193" t="s">
        <v>566</v>
      </c>
      <c r="DF256" s="200">
        <v>60</v>
      </c>
      <c r="DG256" s="193" t="s">
        <v>566</v>
      </c>
      <c r="DH256" s="200">
        <v>0</v>
      </c>
      <c r="DI256" s="193" t="s">
        <v>858</v>
      </c>
      <c r="DJ256" s="200">
        <v>118</v>
      </c>
      <c r="DK256" s="193" t="s">
        <v>858</v>
      </c>
      <c r="DL256" s="200">
        <f>+DK256-DG256</f>
        <v>118</v>
      </c>
      <c r="DM256" s="193" t="s">
        <v>3879</v>
      </c>
      <c r="DN256" s="200">
        <v>50</v>
      </c>
      <c r="DO256" s="193" t="s">
        <v>912</v>
      </c>
      <c r="DP256" s="200">
        <v>31</v>
      </c>
      <c r="DQ256" s="200">
        <f t="shared" si="183"/>
        <v>259</v>
      </c>
      <c r="DR256" s="200">
        <f t="shared" si="184"/>
        <v>259</v>
      </c>
      <c r="DS256" s="193" t="s">
        <v>6242</v>
      </c>
      <c r="DT256" s="192" t="s">
        <v>6243</v>
      </c>
      <c r="DU256" s="193">
        <v>2</v>
      </c>
      <c r="DV256" s="193" t="s">
        <v>8</v>
      </c>
      <c r="DW256" s="193" t="s">
        <v>8</v>
      </c>
      <c r="DX256" s="193" t="s">
        <v>8</v>
      </c>
      <c r="DY256" s="193" t="s">
        <v>8</v>
      </c>
      <c r="DZ256" s="193" t="s">
        <v>8</v>
      </c>
      <c r="EA256" s="193" t="s">
        <v>8</v>
      </c>
      <c r="EB256" s="193" t="s">
        <v>207</v>
      </c>
      <c r="EC256" s="193" t="s">
        <v>6269</v>
      </c>
      <c r="ED256" s="193" t="s">
        <v>6521</v>
      </c>
      <c r="EE256" s="199">
        <v>179573</v>
      </c>
      <c r="EF256" s="199">
        <v>0</v>
      </c>
      <c r="EG256" s="199">
        <v>0</v>
      </c>
      <c r="EH256" s="199">
        <v>0</v>
      </c>
      <c r="EI256" s="199">
        <v>918</v>
      </c>
      <c r="EJ256" s="199">
        <v>1339011</v>
      </c>
      <c r="EK256" s="199">
        <v>0</v>
      </c>
      <c r="EL256" s="199">
        <v>0</v>
      </c>
      <c r="EM256" s="199">
        <v>0</v>
      </c>
      <c r="EN256" s="199">
        <v>0</v>
      </c>
      <c r="EO256" s="199">
        <f t="shared" si="197"/>
        <v>1519502</v>
      </c>
      <c r="EP256" s="199">
        <v>179573</v>
      </c>
      <c r="EQ256" s="199">
        <v>0</v>
      </c>
      <c r="ER256" s="199">
        <v>0</v>
      </c>
      <c r="ES256" s="199">
        <v>0</v>
      </c>
      <c r="ET256" s="199">
        <v>918</v>
      </c>
      <c r="EU256" s="199">
        <v>1339011</v>
      </c>
      <c r="EV256" s="199">
        <v>0</v>
      </c>
      <c r="EW256" s="199">
        <v>0</v>
      </c>
      <c r="EX256" s="199">
        <v>0</v>
      </c>
      <c r="EY256" s="199">
        <v>0</v>
      </c>
      <c r="EZ256" s="199">
        <f t="shared" si="198"/>
        <v>1519502</v>
      </c>
      <c r="FA256" s="192" t="s">
        <v>6681</v>
      </c>
      <c r="FB256" s="199">
        <v>182548</v>
      </c>
      <c r="FC256" s="199">
        <v>0</v>
      </c>
      <c r="FD256" s="199">
        <v>0</v>
      </c>
      <c r="FE256" s="199">
        <v>0</v>
      </c>
      <c r="FF256" s="199">
        <v>1254</v>
      </c>
      <c r="FG256" s="199">
        <v>1668138</v>
      </c>
      <c r="FH256" s="199">
        <v>0</v>
      </c>
      <c r="FI256" s="199">
        <v>0</v>
      </c>
      <c r="FJ256" s="199">
        <v>0</v>
      </c>
      <c r="FK256" s="199">
        <v>0</v>
      </c>
      <c r="FL256" s="199">
        <f t="shared" si="199"/>
        <v>1851940</v>
      </c>
      <c r="FM256" s="192" t="s">
        <v>6878</v>
      </c>
      <c r="FN256" s="199">
        <v>182548</v>
      </c>
      <c r="FO256" s="199">
        <v>0</v>
      </c>
      <c r="FP256" s="199">
        <v>0</v>
      </c>
      <c r="FQ256" s="199">
        <v>0</v>
      </c>
      <c r="FR256" s="199">
        <v>1254</v>
      </c>
      <c r="FS256" s="199">
        <v>1668138</v>
      </c>
      <c r="FT256" s="199">
        <v>0</v>
      </c>
      <c r="FU256" s="199">
        <v>0</v>
      </c>
      <c r="FV256" s="199">
        <v>0</v>
      </c>
      <c r="FW256" s="199">
        <v>0</v>
      </c>
      <c r="FX256" s="199">
        <f t="shared" si="200"/>
        <v>1851940</v>
      </c>
      <c r="FY256" s="192" t="s">
        <v>7068</v>
      </c>
      <c r="FZ256" s="200">
        <f t="shared" si="201"/>
        <v>115613</v>
      </c>
      <c r="GA256" s="193" t="str">
        <f t="shared" si="218"/>
        <v>BIP &gt; SIGFE</v>
      </c>
      <c r="GB256" s="199">
        <v>182548</v>
      </c>
      <c r="GC256" s="199">
        <v>0</v>
      </c>
      <c r="GD256" s="199">
        <v>0</v>
      </c>
      <c r="GE256" s="199">
        <v>0</v>
      </c>
      <c r="GF256" s="199">
        <v>1254</v>
      </c>
      <c r="GG256" s="199">
        <v>1552525</v>
      </c>
      <c r="GH256" s="199">
        <v>0</v>
      </c>
      <c r="GI256" s="199">
        <v>0</v>
      </c>
      <c r="GJ256" s="199">
        <v>0</v>
      </c>
      <c r="GK256" s="199">
        <v>0</v>
      </c>
      <c r="GL256" s="199">
        <f t="shared" si="202"/>
        <v>1736327</v>
      </c>
      <c r="GM256" s="199">
        <v>184579</v>
      </c>
      <c r="GN256" s="199">
        <v>0</v>
      </c>
      <c r="GO256" s="199">
        <v>0</v>
      </c>
      <c r="GP256" s="199">
        <v>0</v>
      </c>
      <c r="GQ256" s="199">
        <v>1310</v>
      </c>
      <c r="GR256" s="199">
        <v>1575926</v>
      </c>
      <c r="GS256" s="199">
        <v>0</v>
      </c>
      <c r="GT256" s="199">
        <v>0</v>
      </c>
      <c r="GU256" s="199">
        <v>0</v>
      </c>
      <c r="GV256" s="199">
        <v>0</v>
      </c>
      <c r="GW256" s="199">
        <f t="shared" si="203"/>
        <v>1761815</v>
      </c>
      <c r="GX256" s="199" t="s">
        <v>7221</v>
      </c>
      <c r="GY256" s="199">
        <v>202057</v>
      </c>
      <c r="GZ256" s="199">
        <v>0</v>
      </c>
      <c r="HA256" s="199">
        <v>0</v>
      </c>
      <c r="HB256" s="199">
        <v>0</v>
      </c>
      <c r="HC256" s="199">
        <v>1033</v>
      </c>
      <c r="HD256" s="199">
        <v>1506669</v>
      </c>
      <c r="HE256" s="199">
        <v>0</v>
      </c>
      <c r="HF256" s="199">
        <v>0</v>
      </c>
      <c r="HG256" s="199">
        <v>0</v>
      </c>
      <c r="HH256" s="199">
        <v>0</v>
      </c>
      <c r="HI256" s="199">
        <f t="shared" si="204"/>
        <v>1709759</v>
      </c>
      <c r="HJ256" s="199">
        <v>1585882</v>
      </c>
      <c r="HK256" s="199">
        <v>187294</v>
      </c>
      <c r="HL256" s="199">
        <v>0</v>
      </c>
      <c r="HM256" s="199">
        <v>0</v>
      </c>
      <c r="HN256" s="199">
        <v>0</v>
      </c>
      <c r="HO256" s="199">
        <v>1311</v>
      </c>
      <c r="HP256" s="199">
        <v>1711559</v>
      </c>
      <c r="HQ256" s="199">
        <v>0</v>
      </c>
      <c r="HR256" s="199">
        <v>0</v>
      </c>
      <c r="HS256" s="199">
        <v>0</v>
      </c>
      <c r="HT256" s="199">
        <v>0</v>
      </c>
      <c r="HU256" s="199">
        <f t="shared" si="205"/>
        <v>1900164</v>
      </c>
      <c r="HV256" s="199">
        <v>184578</v>
      </c>
      <c r="HW256" s="199">
        <v>0</v>
      </c>
      <c r="HX256" s="199">
        <v>0</v>
      </c>
      <c r="HY256" s="199">
        <v>0</v>
      </c>
      <c r="HZ256" s="199">
        <v>1311</v>
      </c>
      <c r="IA256" s="199">
        <v>1691538</v>
      </c>
      <c r="IB256" s="199">
        <v>0</v>
      </c>
      <c r="IC256" s="199">
        <v>0</v>
      </c>
      <c r="ID256" s="199">
        <v>0</v>
      </c>
      <c r="IE256" s="199">
        <v>0</v>
      </c>
      <c r="IF256" s="199">
        <f t="shared" si="206"/>
        <v>1877427</v>
      </c>
      <c r="IG256" s="197">
        <f t="shared" si="207"/>
        <v>11.136364832704482</v>
      </c>
      <c r="IH256" s="197">
        <f t="shared" si="208"/>
        <v>9.8065282884897798</v>
      </c>
      <c r="II256" s="197">
        <f t="shared" si="209"/>
        <v>12.270047369395677</v>
      </c>
      <c r="IJ256" s="197">
        <f t="shared" si="185"/>
        <v>-1.1965809266989536</v>
      </c>
      <c r="IK256" s="202">
        <f>((IF256/HJ256)-1)*100</f>
        <v>18.383776346537761</v>
      </c>
      <c r="IL256" s="200">
        <f t="shared" si="210"/>
        <v>14441.746153846154</v>
      </c>
      <c r="IM256" s="200">
        <f t="shared" si="211"/>
        <v>13011.83076923077</v>
      </c>
      <c r="IN256" s="192" t="s">
        <v>7479</v>
      </c>
      <c r="IO256" s="192" t="str">
        <f t="shared" si="186"/>
        <v>Variación de 0 a +-10%</v>
      </c>
      <c r="IP256" s="192" t="str">
        <f t="shared" si="186"/>
        <v>Variación del 10% al 20%</v>
      </c>
      <c r="IQ256" s="193" t="str">
        <f t="shared" si="212"/>
        <v>Grande</v>
      </c>
      <c r="IR256" s="193" t="str">
        <f t="shared" si="213"/>
        <v>Grande</v>
      </c>
      <c r="IS256" s="192" t="s">
        <v>5641</v>
      </c>
      <c r="IT256" s="192" t="s">
        <v>2023</v>
      </c>
      <c r="IU256" s="192" t="s">
        <v>534</v>
      </c>
      <c r="IV256" s="192" t="s">
        <v>8</v>
      </c>
      <c r="IW256" s="192" t="s">
        <v>248</v>
      </c>
      <c r="IX256" s="192" t="s">
        <v>249</v>
      </c>
      <c r="IY256" s="193" t="s">
        <v>208</v>
      </c>
      <c r="IZ256" s="199"/>
      <c r="JA256" s="199"/>
      <c r="JB256" s="203"/>
      <c r="JC256" s="192" t="s">
        <v>534</v>
      </c>
      <c r="JD256" s="192" t="str">
        <f t="shared" si="221"/>
        <v>Sin Modificaciones</v>
      </c>
      <c r="JE256" s="193" t="s">
        <v>207</v>
      </c>
      <c r="JF256" s="200">
        <v>1</v>
      </c>
      <c r="JG256" s="200">
        <v>1476926</v>
      </c>
      <c r="JH256" s="200">
        <v>1585882</v>
      </c>
      <c r="JI256" s="197">
        <f>((JH256/JG256)-1)*100</f>
        <v>7.3772145659295019</v>
      </c>
      <c r="JJ256" s="192" t="s">
        <v>7879</v>
      </c>
      <c r="JK256" s="192" t="str">
        <f t="shared" si="187"/>
        <v>Con Reevaluación</v>
      </c>
      <c r="JL256" s="196" t="s">
        <v>1287</v>
      </c>
      <c r="JM256" s="204">
        <v>333090</v>
      </c>
      <c r="JN256" s="204">
        <v>331461</v>
      </c>
      <c r="JO256" s="197">
        <f t="shared" si="219"/>
        <v>-0.4890570116184767</v>
      </c>
      <c r="JP256" s="205" t="str">
        <f t="shared" si="220"/>
        <v>Real &lt; Recomendado</v>
      </c>
      <c r="JQ256" s="193" t="s">
        <v>8</v>
      </c>
      <c r="JR256" s="202"/>
      <c r="JS256" s="202"/>
      <c r="JT256" s="202"/>
      <c r="JU256" s="192" t="s">
        <v>8374</v>
      </c>
      <c r="JV256" s="206"/>
      <c r="JW256" s="192" t="s">
        <v>8375</v>
      </c>
      <c r="JX256" s="192" t="s">
        <v>225</v>
      </c>
      <c r="JY256" s="192" t="s">
        <v>982</v>
      </c>
      <c r="JZ256" s="192" t="s">
        <v>248</v>
      </c>
      <c r="KA256" s="192" t="s">
        <v>249</v>
      </c>
    </row>
    <row r="257" spans="1:287" x14ac:dyDescent="0.25">
      <c r="A257" s="142"/>
      <c r="B257" s="142"/>
      <c r="C257" s="143"/>
      <c r="D257" s="142"/>
      <c r="E257" s="142"/>
      <c r="F257" s="142"/>
      <c r="G257" s="142"/>
      <c r="H257" s="142"/>
      <c r="I257" s="142"/>
      <c r="J257" s="142"/>
      <c r="K257" s="142"/>
      <c r="L257" s="142"/>
      <c r="M257" s="142"/>
      <c r="N257" s="142"/>
      <c r="O257" s="142"/>
      <c r="P257" s="142"/>
      <c r="Q257" s="142"/>
      <c r="R257" s="142"/>
      <c r="S257" s="142"/>
      <c r="T257" s="142"/>
      <c r="U257" s="144"/>
      <c r="V257" s="142"/>
      <c r="W257" s="142"/>
      <c r="X257" s="142"/>
      <c r="Y257" s="145"/>
      <c r="Z257" s="145"/>
      <c r="AA257" s="146"/>
      <c r="AB257" s="147"/>
      <c r="AC257" s="145"/>
      <c r="AD257" s="145"/>
      <c r="AE257" s="146"/>
      <c r="AF257" s="147"/>
      <c r="AG257" s="145"/>
      <c r="AH257" s="145"/>
      <c r="AI257" s="146"/>
      <c r="AJ257" s="147"/>
      <c r="AK257" s="145"/>
      <c r="AL257" s="145"/>
      <c r="AM257" s="146"/>
      <c r="AN257" s="147"/>
      <c r="AO257" s="145"/>
      <c r="AP257" s="145"/>
      <c r="AQ257" s="146"/>
      <c r="AR257" s="147"/>
      <c r="AS257" s="145"/>
      <c r="AT257" s="145"/>
      <c r="AU257" s="146"/>
      <c r="AV257" s="147"/>
      <c r="AW257" s="147"/>
      <c r="AX257" s="148"/>
      <c r="AY257" s="148"/>
      <c r="AZ257" s="145"/>
      <c r="BA257" s="145"/>
      <c r="BB257" s="146"/>
      <c r="BC257" s="147"/>
      <c r="BD257" s="145"/>
      <c r="BE257" s="145"/>
      <c r="BF257" s="146"/>
      <c r="BG257" s="147"/>
      <c r="BH257" s="145"/>
      <c r="BI257" s="145"/>
      <c r="BJ257" s="146"/>
      <c r="BK257" s="147"/>
      <c r="BL257" s="145"/>
      <c r="BM257" s="145"/>
      <c r="BN257" s="145"/>
      <c r="BO257" s="145"/>
      <c r="BP257" s="145"/>
      <c r="BQ257" s="146"/>
      <c r="BR257" s="147"/>
      <c r="BS257" s="147"/>
      <c r="BT257" s="142"/>
      <c r="BU257" s="149"/>
      <c r="BV257" s="150"/>
      <c r="BW257" s="142"/>
      <c r="BX257" s="151"/>
      <c r="BY257" s="151"/>
      <c r="BZ257" s="124"/>
      <c r="CA257" s="151"/>
      <c r="CB257" s="152"/>
      <c r="CC257" s="142"/>
      <c r="CD257" s="123"/>
      <c r="CE257" s="146"/>
      <c r="CF257" s="145"/>
      <c r="CG257" s="145"/>
      <c r="CH257" s="145"/>
      <c r="CI257" s="146"/>
      <c r="CJ257" s="146"/>
      <c r="CK257" s="152"/>
      <c r="CL257" s="142"/>
      <c r="CM257" s="142"/>
      <c r="CN257" s="142"/>
      <c r="CO257" s="142"/>
      <c r="CP257" s="153"/>
      <c r="CQ257" s="142"/>
      <c r="CR257" s="142"/>
      <c r="CS257" s="142"/>
      <c r="CT257" s="123"/>
      <c r="CU257" s="123"/>
      <c r="CV257" s="142"/>
      <c r="CW257" s="142"/>
      <c r="CX257" s="142"/>
      <c r="CY257" s="142"/>
      <c r="CZ257" s="142"/>
      <c r="DA257" s="142"/>
      <c r="DB257" s="153"/>
      <c r="DC257" s="153"/>
      <c r="DD257" s="154"/>
      <c r="DE257" s="153"/>
      <c r="DF257" s="154"/>
      <c r="DG257" s="153"/>
      <c r="DH257" s="154"/>
      <c r="DI257" s="153"/>
      <c r="DJ257" s="154"/>
      <c r="DK257" s="153"/>
      <c r="DL257" s="154"/>
      <c r="DM257" s="153"/>
      <c r="DN257" s="154"/>
      <c r="DO257" s="153"/>
      <c r="DP257" s="154"/>
      <c r="DQ257" s="152"/>
      <c r="DR257" s="152"/>
      <c r="DS257" s="153"/>
      <c r="DT257" s="142"/>
      <c r="DU257" s="153"/>
      <c r="DV257" s="153"/>
      <c r="DW257" s="153"/>
      <c r="DX257" s="153"/>
      <c r="DY257" s="153"/>
      <c r="DZ257" s="153"/>
      <c r="EA257" s="153"/>
      <c r="EB257" s="153"/>
      <c r="EC257" s="153"/>
      <c r="ED257" s="153"/>
      <c r="EE257" s="151"/>
      <c r="EF257" s="151"/>
      <c r="EG257" s="151"/>
      <c r="EH257" s="151"/>
      <c r="EI257" s="151"/>
      <c r="EJ257" s="151"/>
      <c r="EK257" s="151"/>
      <c r="EL257" s="151"/>
      <c r="EM257" s="151"/>
      <c r="EN257" s="151"/>
      <c r="EO257" s="151"/>
      <c r="EP257" s="151"/>
      <c r="EQ257" s="151"/>
      <c r="ER257" s="151"/>
      <c r="ES257" s="151"/>
      <c r="ET257" s="151"/>
      <c r="EU257" s="151"/>
      <c r="EV257" s="151"/>
      <c r="EW257" s="151"/>
      <c r="EX257" s="151"/>
      <c r="EY257" s="151"/>
      <c r="EZ257" s="151"/>
      <c r="FA257" s="142"/>
      <c r="FB257" s="151"/>
      <c r="FC257" s="151"/>
      <c r="FD257" s="151"/>
      <c r="FE257" s="151"/>
      <c r="FF257" s="151"/>
      <c r="FG257" s="151"/>
      <c r="FH257" s="151"/>
      <c r="FI257" s="151"/>
      <c r="FJ257" s="151"/>
      <c r="FK257" s="151"/>
      <c r="FL257" s="151"/>
      <c r="FM257" s="142"/>
      <c r="FN257" s="151"/>
      <c r="FO257" s="151"/>
      <c r="FP257" s="151"/>
      <c r="FQ257" s="151"/>
      <c r="FR257" s="151"/>
      <c r="FS257" s="151"/>
      <c r="FT257" s="151"/>
      <c r="FU257" s="151"/>
      <c r="FV257" s="151"/>
      <c r="FW257" s="151"/>
      <c r="FX257" s="151"/>
      <c r="FY257" s="142"/>
      <c r="FZ257" s="152"/>
      <c r="GA257" s="150"/>
      <c r="GB257" s="151"/>
      <c r="GC257" s="151"/>
      <c r="GD257" s="151"/>
      <c r="GE257" s="151"/>
      <c r="GF257" s="151"/>
      <c r="GG257" s="151"/>
      <c r="GH257" s="151"/>
      <c r="GI257" s="151"/>
      <c r="GJ257" s="151"/>
      <c r="GK257" s="151"/>
      <c r="GL257" s="151"/>
      <c r="GM257" s="151"/>
      <c r="GN257" s="151"/>
      <c r="GO257" s="151"/>
      <c r="GP257" s="151"/>
      <c r="GQ257" s="151"/>
      <c r="GR257" s="151"/>
      <c r="GS257" s="151"/>
      <c r="GT257" s="151"/>
      <c r="GU257" s="151"/>
      <c r="GV257" s="151"/>
      <c r="GW257" s="151"/>
      <c r="GX257" s="151"/>
      <c r="GY257" s="151"/>
      <c r="GZ257" s="151"/>
      <c r="HA257" s="151"/>
      <c r="HB257" s="151"/>
      <c r="HC257" s="151"/>
      <c r="HD257" s="151"/>
      <c r="HE257" s="151"/>
      <c r="HF257" s="151"/>
      <c r="HG257" s="151"/>
      <c r="HH257" s="151"/>
      <c r="HI257" s="151"/>
      <c r="HJ257" s="151"/>
      <c r="HK257" s="151"/>
      <c r="HL257" s="151"/>
      <c r="HM257" s="151"/>
      <c r="HN257" s="151"/>
      <c r="HO257" s="151"/>
      <c r="HP257" s="151"/>
      <c r="HQ257" s="151"/>
      <c r="HR257" s="151"/>
      <c r="HS257" s="151"/>
      <c r="HT257" s="151"/>
      <c r="HU257" s="151"/>
      <c r="HV257" s="151"/>
      <c r="HW257" s="151"/>
      <c r="HX257" s="151"/>
      <c r="HY257" s="151"/>
      <c r="HZ257" s="151"/>
      <c r="IA257" s="151"/>
      <c r="IB257" s="151"/>
      <c r="IC257" s="151"/>
      <c r="ID257" s="151"/>
      <c r="IE257" s="151"/>
      <c r="IF257" s="151"/>
      <c r="IG257" s="147"/>
      <c r="IH257" s="147"/>
      <c r="II257" s="147"/>
      <c r="IJ257" s="147"/>
      <c r="IK257" s="155"/>
      <c r="IL257" s="152"/>
      <c r="IM257" s="152"/>
      <c r="IN257" s="142"/>
      <c r="IO257" s="123"/>
      <c r="IP257" s="123"/>
      <c r="IQ257" s="150"/>
      <c r="IR257" s="150"/>
      <c r="IS257" s="142"/>
      <c r="IT257" s="142"/>
      <c r="IU257" s="142"/>
      <c r="IV257" s="142"/>
      <c r="IW257" s="142"/>
      <c r="IX257" s="142"/>
      <c r="IY257" s="153"/>
      <c r="IZ257" s="151"/>
      <c r="JA257" s="151"/>
      <c r="JB257" s="156"/>
      <c r="JC257" s="142"/>
      <c r="JD257" s="123"/>
      <c r="JE257" s="150"/>
      <c r="JF257" s="154"/>
      <c r="JG257" s="154"/>
      <c r="JH257" s="154"/>
      <c r="JI257" s="147"/>
      <c r="JJ257" s="142"/>
      <c r="JK257" s="123"/>
      <c r="JL257" s="146"/>
      <c r="JM257" s="157"/>
      <c r="JN257" s="157"/>
      <c r="JO257" s="147"/>
      <c r="JP257" s="158"/>
      <c r="JQ257" s="146"/>
      <c r="JR257" s="157"/>
      <c r="JS257" s="157"/>
      <c r="JT257" s="147"/>
      <c r="JU257" s="146"/>
      <c r="JV257" s="158"/>
      <c r="JW257" s="142"/>
      <c r="JX257" s="142"/>
      <c r="JY257" s="142"/>
      <c r="JZ257" s="142"/>
      <c r="KA257" s="142"/>
    </row>
    <row r="258" spans="1:287" ht="28.5" customHeight="1" x14ac:dyDescent="0.25">
      <c r="A258" s="297" t="s">
        <v>463</v>
      </c>
      <c r="B258" s="298"/>
      <c r="C258" s="298"/>
      <c r="D258" s="298"/>
      <c r="E258" s="298"/>
      <c r="F258" s="298"/>
      <c r="G258" s="298"/>
      <c r="H258" s="298"/>
      <c r="I258" s="298"/>
      <c r="J258" s="299"/>
      <c r="K258" s="135"/>
      <c r="DD258" s="109"/>
      <c r="GG258" s="12"/>
    </row>
    <row r="259" spans="1:287" ht="24.75" customHeight="1" x14ac:dyDescent="0.25">
      <c r="A259" s="300" t="s">
        <v>387</v>
      </c>
      <c r="B259" s="301"/>
      <c r="C259" s="301"/>
      <c r="D259" s="301"/>
      <c r="E259" s="301"/>
      <c r="F259" s="301"/>
      <c r="G259" s="301"/>
      <c r="H259" s="301"/>
      <c r="I259" s="301"/>
      <c r="J259" s="302"/>
      <c r="K259" s="135"/>
    </row>
    <row r="260" spans="1:287" x14ac:dyDescent="0.25">
      <c r="A260" s="341" t="s">
        <v>8403</v>
      </c>
      <c r="B260" s="341"/>
      <c r="C260" s="341"/>
      <c r="D260" s="341"/>
      <c r="E260" s="341"/>
      <c r="F260" s="341"/>
      <c r="G260" s="341"/>
      <c r="H260" s="341"/>
      <c r="I260" s="341"/>
      <c r="J260" s="341"/>
    </row>
    <row r="262" spans="1:287" x14ac:dyDescent="0.25">
      <c r="A262" s="325"/>
      <c r="B262" s="325"/>
      <c r="C262" s="325"/>
      <c r="D262" s="325"/>
      <c r="E262" s="325"/>
      <c r="F262" s="325"/>
    </row>
  </sheetData>
  <sortState xmlns:xlrd2="http://schemas.microsoft.com/office/spreadsheetml/2017/richdata2" ref="A5:QZ263">
    <sortCondition ref="C5:C263"/>
  </sortState>
  <mergeCells count="43">
    <mergeCell ref="A262:F262"/>
    <mergeCell ref="DV2:ED2"/>
    <mergeCell ref="BX3:CD3"/>
    <mergeCell ref="CV3:DA3"/>
    <mergeCell ref="CE3:CK3"/>
    <mergeCell ref="CL3:CO3"/>
    <mergeCell ref="DT3:DU3"/>
    <mergeCell ref="DV3:DW3"/>
    <mergeCell ref="DX3:DY3"/>
    <mergeCell ref="DZ3:EA3"/>
    <mergeCell ref="EB3:EC3"/>
    <mergeCell ref="A260:J260"/>
    <mergeCell ref="Y2:BV2"/>
    <mergeCell ref="AK3:AN3"/>
    <mergeCell ref="BR3:BV3"/>
    <mergeCell ref="AS3:AY3"/>
    <mergeCell ref="JX3:KA3"/>
    <mergeCell ref="IY3:JD3"/>
    <mergeCell ref="JL3:JV3"/>
    <mergeCell ref="DB3:DS3"/>
    <mergeCell ref="GM3:GW3"/>
    <mergeCell ref="GY3:HJ3"/>
    <mergeCell ref="HK3:HU3"/>
    <mergeCell ref="HV3:IF3"/>
    <mergeCell ref="IS3:IX3"/>
    <mergeCell ref="GB3:GL3"/>
    <mergeCell ref="JE3:JK3"/>
    <mergeCell ref="FB3:FM3"/>
    <mergeCell ref="FZ3:GA3"/>
    <mergeCell ref="IG3:IR3"/>
    <mergeCell ref="FN3:FY3"/>
    <mergeCell ref="EE3:EO3"/>
    <mergeCell ref="BL3:BQ3"/>
    <mergeCell ref="AO3:AR3"/>
    <mergeCell ref="AZ3:BC3"/>
    <mergeCell ref="BD3:BG3"/>
    <mergeCell ref="BH3:BK3"/>
    <mergeCell ref="AG3:AJ3"/>
    <mergeCell ref="A258:J258"/>
    <mergeCell ref="A259:J259"/>
    <mergeCell ref="A2:U2"/>
    <mergeCell ref="Y3:AB3"/>
    <mergeCell ref="AC3:AF3"/>
  </mergeCells>
  <pageMargins left="0.7" right="0.7" top="0.75" bottom="0.75" header="0.3" footer="0.3"/>
  <pageSetup orientation="portrait" horizontalDpi="4294967295" verticalDpi="4294967295" r:id="rId1"/>
  <ignoredErrors>
    <ignoredError sqref="HU5:HU256"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Info Excel</vt:lpstr>
      <vt:lpstr>Base de Datos</vt:lpstr>
      <vt:lpstr>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Vélez Burneo</dc:creator>
  <cp:lastModifiedBy>lvelez</cp:lastModifiedBy>
  <dcterms:created xsi:type="dcterms:W3CDTF">2016-01-28T12:57:02Z</dcterms:created>
  <dcterms:modified xsi:type="dcterms:W3CDTF">2021-07-20T21:15:11Z</dcterms:modified>
</cp:coreProperties>
</file>